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41648656\Desktop\PPP_GLOVO_PC_ANTERIOR\PPP_ACTUAL\Programaciones\2025\05. Mayo\"/>
    </mc:Choice>
  </mc:AlternateContent>
  <xr:revisionPtr revIDLastSave="0" documentId="13_ncr:1_{127B5141-D38A-4F7D-B901-7E2769F60B5D}" xr6:coauthVersionLast="47" xr6:coauthVersionMax="47" xr10:uidLastSave="{00000000-0000-0000-0000-000000000000}"/>
  <bookViews>
    <workbookView xWindow="-120" yWindow="-120" windowWidth="29040" windowHeight="15840" tabRatio="841" firstSheet="3" activeTab="7" xr2:uid="{78468AA1-1A6B-4C5F-B635-3F110BC4792C}"/>
  </bookViews>
  <sheets>
    <sheet name="TURNO" sheetId="16" state="hidden" r:id="rId1"/>
    <sheet name="Detalle FTE" sheetId="15" state="hidden" r:id="rId2"/>
    <sheet name="No borrar" sheetId="24" state="hidden" r:id="rId3"/>
    <sheet name="RESUMEN" sheetId="13" r:id="rId4"/>
    <sheet name="GESEM" sheetId="14" state="hidden" r:id="rId5"/>
    <sheet name="HORARIOS ESPECIAL" sheetId="27" state="hidden" r:id="rId6"/>
    <sheet name="MIGRACION" sheetId="9" r:id="rId7"/>
    <sheet name="USER" sheetId="1" r:id="rId8"/>
    <sheet name="Hoja2" sheetId="25" state="hidden" r:id="rId9"/>
    <sheet name="MAILUSER" sheetId="5" r:id="rId10"/>
    <sheet name="BOMCDONALDSM" sheetId="8" r:id="rId11"/>
    <sheet name="GLOVER" sheetId="2" r:id="rId12"/>
    <sheet name="MAILGLOVER" sheetId="6" r:id="rId13"/>
    <sheet name="B2B ONDEMAND" sheetId="23" r:id="rId14"/>
    <sheet name="PARTNERCALL" sheetId="4" r:id="rId15"/>
    <sheet name="MAILPARTNER" sheetId="3" r:id="rId16"/>
    <sheet name="DASHBOARD" sheetId="11" r:id="rId17"/>
    <sheet name="PILOTOAUDITOR" sheetId="12" state="hidden" r:id="rId18"/>
    <sheet name="Hoja1" sheetId="20" state="hidden" r:id="rId19"/>
    <sheet name="TRANSFERPROCURMENT" sheetId="10" r:id="rId20"/>
  </sheets>
  <definedNames>
    <definedName name="_1Excel_BuiltIn__FilterDatabase_2_1" localSheetId="13">#REF!</definedName>
    <definedName name="_1Excel_BuiltIn__FilterDatabase_2_1" localSheetId="10">#REF!</definedName>
    <definedName name="_1Excel_BuiltIn__FilterDatabase_2_1" localSheetId="16">#REF!</definedName>
    <definedName name="_1Excel_BuiltIn__FilterDatabase_2_1" localSheetId="11">#REF!</definedName>
    <definedName name="_1Excel_BuiltIn__FilterDatabase_2_1" localSheetId="12">#REF!</definedName>
    <definedName name="_1Excel_BuiltIn__FilterDatabase_2_1" localSheetId="15">#REF!</definedName>
    <definedName name="_1Excel_BuiltIn__FilterDatabase_2_1" localSheetId="9">#REF!</definedName>
    <definedName name="_1Excel_BuiltIn__FilterDatabase_2_1" localSheetId="6">#REF!</definedName>
    <definedName name="_1Excel_BuiltIn__FilterDatabase_2_1" localSheetId="14">#REF!</definedName>
    <definedName name="_1Excel_BuiltIn__FilterDatabase_2_1" localSheetId="17">#REF!</definedName>
    <definedName name="_1Excel_BuiltIn__FilterDatabase_2_1" localSheetId="19">#REF!</definedName>
    <definedName name="_1Excel_BuiltIn__FilterDatabase_2_1" localSheetId="7">#REF!</definedName>
    <definedName name="_1Excel_BuiltIn__FilterDatabase_2_1">#REF!</definedName>
    <definedName name="_xlnm._FilterDatabase" localSheetId="13" hidden="1">'B2B ONDEMAND'!$A$6:$BX$12</definedName>
    <definedName name="_xlnm._FilterDatabase" localSheetId="10" hidden="1">BOMCDONALDSM!$A$6:$BY$20</definedName>
    <definedName name="_xlnm._FilterDatabase" localSheetId="16" hidden="1">DASHBOARD!$A$6:$BX$27</definedName>
    <definedName name="_xlnm._FilterDatabase" localSheetId="4" hidden="1">GESEM!$A$2:$R$1669</definedName>
    <definedName name="_xlnm._FilterDatabase" localSheetId="11" hidden="1">GLOVER!$A$6:$BX$56</definedName>
    <definedName name="_xlnm._FilterDatabase" localSheetId="8" hidden="1">Hoja2!$A$3:$A$22</definedName>
    <definedName name="_xlnm._FilterDatabase" localSheetId="5" hidden="1">'HORARIOS ESPECIAL'!$A$1:$L$170</definedName>
    <definedName name="_xlnm._FilterDatabase" localSheetId="12" hidden="1">MAILGLOVER!$A$6:$BV$19</definedName>
    <definedName name="_xlnm._FilterDatabase" localSheetId="15" hidden="1">MAILPARTNER!$A$6:$BX$21</definedName>
    <definedName name="_xlnm._FilterDatabase" localSheetId="9" hidden="1">MAILUSER!$A$6:$BX$21</definedName>
    <definedName name="_xlnm._FilterDatabase" localSheetId="6" hidden="1">MIGRACION!$A$6:$BV$32</definedName>
    <definedName name="_xlnm._FilterDatabase" localSheetId="14" hidden="1">PARTNERCALL!$A$6:$BV$65</definedName>
    <definedName name="_xlnm._FilterDatabase" localSheetId="17" hidden="1">PILOTOAUDITOR!$A$6:$BV$6</definedName>
    <definedName name="_xlnm._FilterDatabase" localSheetId="3" hidden="1">RESUMEN!$A$6:$BX$647</definedName>
    <definedName name="_xlnm._FilterDatabase" localSheetId="19" hidden="1">TRANSFERPROCURMENT!$A$6:$BX$6</definedName>
    <definedName name="_xlnm._FilterDatabase" localSheetId="7" hidden="1">USER!$A$6:$BY$424</definedName>
    <definedName name="A1040742848" localSheetId="5">#REF!</definedName>
    <definedName name="A1040742848">#REF!</definedName>
    <definedName name="ID" localSheetId="13">#REF!</definedName>
    <definedName name="ID" localSheetId="10">#REF!</definedName>
    <definedName name="ID" localSheetId="16">#REF!</definedName>
    <definedName name="ID" localSheetId="11">#REF!</definedName>
    <definedName name="ID" localSheetId="12">#REF!</definedName>
    <definedName name="ID" localSheetId="15">#REF!</definedName>
    <definedName name="ID" localSheetId="9">#REF!</definedName>
    <definedName name="ID" localSheetId="6">#REF!</definedName>
    <definedName name="ID" localSheetId="14">#REF!</definedName>
    <definedName name="ID" localSheetId="17">#REF!</definedName>
    <definedName name="ID" localSheetId="19">#REF!</definedName>
    <definedName name="ID" localSheetId="7">#REF!</definedName>
    <definedName name="ID">#REF!</definedName>
    <definedName name="jjj" localSheetId="5" hidden="1">#REF!,#REF!,#REF!,#REF!,#REF!,#REF!,#REF!,#REF!,#REF!</definedName>
    <definedName name="jjj" hidden="1">#REF!,#REF!,#REF!,#REF!,#REF!,#REF!,#REF!,#REF!,#REF!</definedName>
    <definedName name="LOCALIDAD">#REF!</definedName>
    <definedName name="Nov_CCMS" localSheetId="13">#REF!</definedName>
    <definedName name="Nov_CCMS" localSheetId="10">#REF!</definedName>
    <definedName name="Nov_CCMS" localSheetId="16">#REF!</definedName>
    <definedName name="Nov_CCMS" localSheetId="11">#REF!</definedName>
    <definedName name="Nov_CCMS" localSheetId="12">#REF!</definedName>
    <definedName name="Nov_CCMS" localSheetId="15">#REF!</definedName>
    <definedName name="Nov_CCMS" localSheetId="9">#REF!</definedName>
    <definedName name="Nov_CCMS" localSheetId="6">#REF!</definedName>
    <definedName name="Nov_CCMS" localSheetId="14">#REF!</definedName>
    <definedName name="Nov_CCMS" localSheetId="17">#REF!</definedName>
    <definedName name="Nov_CCMS" localSheetId="19">#REF!</definedName>
    <definedName name="Nov_CCMS">#REF!</definedName>
    <definedName name="Z_992E150C_6978_11D5_BCFE_009027A02725_.wvu.PrintArea" localSheetId="5" hidden="1">#REF!,#REF!,#REF!,#REF!,#REF!,#REF!,#REF!,#REF!,#REF!</definedName>
    <definedName name="Z_992E150C_6978_11D5_BCFE_009027A02725_.wvu.PrintArea" hidden="1">#REF!,#REF!,#REF!,#REF!,#REF!,#REF!,#REF!,#REF!,#REF!</definedName>
  </definedNames>
  <calcPr calcId="191029"/>
  <pivotCaches>
    <pivotCache cacheId="0" r:id="rId21"/>
    <pivotCache cacheId="1" r:id="rId22"/>
    <pivotCache cacheId="2" r:id="rId23"/>
    <pivotCache cacheId="3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" i="9" l="1"/>
  <c r="A27" i="9" s="1"/>
  <c r="A28" i="9" s="1"/>
  <c r="A29" i="9" s="1"/>
  <c r="A30" i="9" s="1"/>
  <c r="A31" i="9" s="1"/>
  <c r="A32" i="9" s="1"/>
  <c r="BV424" i="13" l="1"/>
  <c r="BU424" i="13"/>
  <c r="BT424" i="13"/>
  <c r="BS424" i="13"/>
  <c r="BR424" i="13"/>
  <c r="BQ424" i="13"/>
  <c r="BP424" i="13"/>
  <c r="BO424" i="13"/>
  <c r="BN424" i="13"/>
  <c r="BM424" i="13"/>
  <c r="BL424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Q424" i="13"/>
  <c r="P424" i="13"/>
  <c r="O424" i="13"/>
  <c r="N424" i="13"/>
  <c r="M424" i="13"/>
  <c r="J424" i="13"/>
  <c r="C424" i="13" s="1"/>
  <c r="H424" i="13"/>
  <c r="G424" i="13"/>
  <c r="B424" i="13"/>
  <c r="R424" i="13" s="1"/>
  <c r="BV423" i="13"/>
  <c r="BU423" i="13"/>
  <c r="BT423" i="13"/>
  <c r="BS423" i="13"/>
  <c r="BR423" i="13"/>
  <c r="BQ423" i="13"/>
  <c r="BP423" i="13"/>
  <c r="BO423" i="13"/>
  <c r="BN423" i="13"/>
  <c r="BM423" i="13"/>
  <c r="BL423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Q423" i="13"/>
  <c r="P423" i="13"/>
  <c r="O423" i="13"/>
  <c r="N423" i="13"/>
  <c r="M423" i="13"/>
  <c r="J423" i="13"/>
  <c r="C423" i="13" s="1"/>
  <c r="H423" i="13"/>
  <c r="G423" i="13"/>
  <c r="B423" i="13"/>
  <c r="BW423" i="13" s="1"/>
  <c r="BV422" i="13"/>
  <c r="BU422" i="13"/>
  <c r="BT422" i="13"/>
  <c r="BS422" i="13"/>
  <c r="BR422" i="13"/>
  <c r="BQ422" i="13"/>
  <c r="BP422" i="13"/>
  <c r="BO422" i="13"/>
  <c r="BN422" i="13"/>
  <c r="BM422" i="13"/>
  <c r="BL422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Q422" i="13"/>
  <c r="P422" i="13"/>
  <c r="O422" i="13"/>
  <c r="N422" i="13"/>
  <c r="M422" i="13"/>
  <c r="J422" i="13"/>
  <c r="C422" i="13" s="1"/>
  <c r="H422" i="13"/>
  <c r="G422" i="13"/>
  <c r="E422" i="13"/>
  <c r="B422" i="13"/>
  <c r="BX422" i="13" s="1"/>
  <c r="BV421" i="13"/>
  <c r="BU421" i="13"/>
  <c r="BT421" i="13"/>
  <c r="BS421" i="13"/>
  <c r="BR421" i="13"/>
  <c r="BQ421" i="13"/>
  <c r="BP421" i="13"/>
  <c r="BO421" i="13"/>
  <c r="BN421" i="13"/>
  <c r="BM421" i="13"/>
  <c r="BL421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Q421" i="13"/>
  <c r="P421" i="13"/>
  <c r="O421" i="13"/>
  <c r="N421" i="13"/>
  <c r="M421" i="13"/>
  <c r="J421" i="13"/>
  <c r="C421" i="13" s="1"/>
  <c r="H421" i="13"/>
  <c r="G421" i="13"/>
  <c r="B421" i="13"/>
  <c r="R421" i="13" s="1"/>
  <c r="BV420" i="13"/>
  <c r="BU420" i="13"/>
  <c r="BT420" i="13"/>
  <c r="BS420" i="13"/>
  <c r="BR420" i="13"/>
  <c r="BQ420" i="13"/>
  <c r="BP420" i="13"/>
  <c r="BO420" i="13"/>
  <c r="BN420" i="13"/>
  <c r="BM420" i="13"/>
  <c r="BL420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Q420" i="13"/>
  <c r="P420" i="13"/>
  <c r="O420" i="13"/>
  <c r="N420" i="13"/>
  <c r="M420" i="13"/>
  <c r="J420" i="13"/>
  <c r="C420" i="13" s="1"/>
  <c r="H420" i="13"/>
  <c r="G420" i="13"/>
  <c r="B420" i="13"/>
  <c r="BW420" i="13" s="1"/>
  <c r="BV419" i="13"/>
  <c r="BU419" i="13"/>
  <c r="BT419" i="13"/>
  <c r="BS419" i="13"/>
  <c r="BR419" i="13"/>
  <c r="BQ419" i="13"/>
  <c r="BP419" i="13"/>
  <c r="BO419" i="13"/>
  <c r="BN419" i="13"/>
  <c r="BM419" i="13"/>
  <c r="BL419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Q419" i="13"/>
  <c r="P419" i="13"/>
  <c r="O419" i="13"/>
  <c r="N419" i="13"/>
  <c r="M419" i="13"/>
  <c r="J419" i="13"/>
  <c r="C419" i="13" s="1"/>
  <c r="H419" i="13"/>
  <c r="G419" i="13"/>
  <c r="B419" i="13"/>
  <c r="BX419" i="13" s="1"/>
  <c r="BV418" i="13"/>
  <c r="BU418" i="13"/>
  <c r="BT418" i="13"/>
  <c r="BS418" i="13"/>
  <c r="BR418" i="13"/>
  <c r="BQ418" i="13"/>
  <c r="BP418" i="13"/>
  <c r="BO418" i="13"/>
  <c r="BN418" i="13"/>
  <c r="BM418" i="13"/>
  <c r="BL418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Q418" i="13"/>
  <c r="P418" i="13"/>
  <c r="O418" i="13"/>
  <c r="N418" i="13"/>
  <c r="M418" i="13"/>
  <c r="J418" i="13"/>
  <c r="C418" i="13" s="1"/>
  <c r="H418" i="13"/>
  <c r="G418" i="13"/>
  <c r="B418" i="13"/>
  <c r="E418" i="13" s="1"/>
  <c r="BV417" i="13"/>
  <c r="BU417" i="13"/>
  <c r="BT417" i="13"/>
  <c r="BS417" i="13"/>
  <c r="BR417" i="13"/>
  <c r="BQ417" i="13"/>
  <c r="BP417" i="13"/>
  <c r="BO417" i="13"/>
  <c r="BN417" i="13"/>
  <c r="BM417" i="13"/>
  <c r="BL417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Q417" i="13"/>
  <c r="P417" i="13"/>
  <c r="O417" i="13"/>
  <c r="N417" i="13"/>
  <c r="M417" i="13"/>
  <c r="J417" i="13"/>
  <c r="C417" i="13" s="1"/>
  <c r="H417" i="13"/>
  <c r="G417" i="13"/>
  <c r="B417" i="13"/>
  <c r="BW417" i="13" s="1"/>
  <c r="BV416" i="13"/>
  <c r="BU416" i="13"/>
  <c r="BT416" i="13"/>
  <c r="BS416" i="13"/>
  <c r="BR416" i="13"/>
  <c r="BQ416" i="13"/>
  <c r="BP416" i="13"/>
  <c r="BO416" i="13"/>
  <c r="BN416" i="13"/>
  <c r="BM416" i="13"/>
  <c r="BL416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Q416" i="13"/>
  <c r="P416" i="13"/>
  <c r="O416" i="13"/>
  <c r="N416" i="13"/>
  <c r="M416" i="13"/>
  <c r="J416" i="13"/>
  <c r="C416" i="13" s="1"/>
  <c r="H416" i="13"/>
  <c r="G416" i="13"/>
  <c r="B416" i="13"/>
  <c r="BX416" i="13" s="1"/>
  <c r="BV415" i="13"/>
  <c r="BU415" i="13"/>
  <c r="BT415" i="13"/>
  <c r="BS415" i="13"/>
  <c r="BR415" i="13"/>
  <c r="BQ415" i="13"/>
  <c r="BP415" i="13"/>
  <c r="BO415" i="13"/>
  <c r="BN415" i="13"/>
  <c r="BM415" i="13"/>
  <c r="BL415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Q415" i="13"/>
  <c r="P415" i="13"/>
  <c r="O415" i="13"/>
  <c r="N415" i="13"/>
  <c r="M415" i="13"/>
  <c r="J415" i="13"/>
  <c r="H415" i="13"/>
  <c r="G415" i="13"/>
  <c r="C415" i="13"/>
  <c r="B415" i="13"/>
  <c r="E415" i="13" s="1"/>
  <c r="BV414" i="13"/>
  <c r="BU414" i="13"/>
  <c r="BT414" i="13"/>
  <c r="BS414" i="13"/>
  <c r="BR414" i="13"/>
  <c r="BQ414" i="13"/>
  <c r="BP414" i="13"/>
  <c r="BO414" i="13"/>
  <c r="BN414" i="13"/>
  <c r="BM414" i="13"/>
  <c r="BL414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Q414" i="13"/>
  <c r="P414" i="13"/>
  <c r="O414" i="13"/>
  <c r="N414" i="13"/>
  <c r="M414" i="13"/>
  <c r="J414" i="13"/>
  <c r="C414" i="13" s="1"/>
  <c r="H414" i="13"/>
  <c r="G414" i="13"/>
  <c r="B414" i="13"/>
  <c r="BW414" i="13" s="1"/>
  <c r="BV413" i="13"/>
  <c r="BU413" i="13"/>
  <c r="BT413" i="13"/>
  <c r="BS413" i="13"/>
  <c r="BR413" i="13"/>
  <c r="BQ413" i="13"/>
  <c r="BP413" i="13"/>
  <c r="BO413" i="13"/>
  <c r="BN413" i="13"/>
  <c r="BM413" i="13"/>
  <c r="BL413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Q413" i="13"/>
  <c r="P413" i="13"/>
  <c r="O413" i="13"/>
  <c r="N413" i="13"/>
  <c r="M413" i="13"/>
  <c r="J413" i="13"/>
  <c r="C413" i="13" s="1"/>
  <c r="H413" i="13"/>
  <c r="G413" i="13"/>
  <c r="B413" i="13"/>
  <c r="BX413" i="13" s="1"/>
  <c r="BV412" i="13"/>
  <c r="BU412" i="13"/>
  <c r="BT412" i="13"/>
  <c r="BS412" i="13"/>
  <c r="BR412" i="13"/>
  <c r="BQ412" i="13"/>
  <c r="BP412" i="13"/>
  <c r="BO412" i="13"/>
  <c r="BN412" i="13"/>
  <c r="BM412" i="13"/>
  <c r="BL412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Q412" i="13"/>
  <c r="P412" i="13"/>
  <c r="O412" i="13"/>
  <c r="N412" i="13"/>
  <c r="M412" i="13"/>
  <c r="J412" i="13"/>
  <c r="C412" i="13" s="1"/>
  <c r="H412" i="13"/>
  <c r="G412" i="13"/>
  <c r="B412" i="13"/>
  <c r="R412" i="13" s="1"/>
  <c r="BV411" i="13"/>
  <c r="BU411" i="13"/>
  <c r="BT411" i="13"/>
  <c r="BS411" i="13"/>
  <c r="BR411" i="13"/>
  <c r="BQ411" i="13"/>
  <c r="BP411" i="13"/>
  <c r="BO411" i="13"/>
  <c r="BN411" i="13"/>
  <c r="BM411" i="13"/>
  <c r="BL411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Q411" i="13"/>
  <c r="P411" i="13"/>
  <c r="O411" i="13"/>
  <c r="N411" i="13"/>
  <c r="M411" i="13"/>
  <c r="J411" i="13"/>
  <c r="C411" i="13" s="1"/>
  <c r="H411" i="13"/>
  <c r="G411" i="13"/>
  <c r="B411" i="13"/>
  <c r="BW411" i="13" s="1"/>
  <c r="BV410" i="13"/>
  <c r="BU410" i="13"/>
  <c r="BT410" i="13"/>
  <c r="BS410" i="13"/>
  <c r="BR410" i="13"/>
  <c r="BQ410" i="13"/>
  <c r="BP410" i="13"/>
  <c r="BO410" i="13"/>
  <c r="BN410" i="13"/>
  <c r="BM410" i="13"/>
  <c r="BL410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Q410" i="13"/>
  <c r="P410" i="13"/>
  <c r="O410" i="13"/>
  <c r="N410" i="13"/>
  <c r="M410" i="13"/>
  <c r="J410" i="13"/>
  <c r="C410" i="13" s="1"/>
  <c r="H410" i="13"/>
  <c r="G410" i="13"/>
  <c r="B410" i="13"/>
  <c r="BX410" i="13" s="1"/>
  <c r="BY424" i="1"/>
  <c r="BW424" i="1"/>
  <c r="BY423" i="1"/>
  <c r="BW423" i="1"/>
  <c r="BY422" i="1"/>
  <c r="BW422" i="1"/>
  <c r="BY421" i="1"/>
  <c r="BW421" i="1"/>
  <c r="BY420" i="1"/>
  <c r="BW420" i="1"/>
  <c r="BY419" i="1"/>
  <c r="BW419" i="1"/>
  <c r="BY418" i="1"/>
  <c r="BW418" i="1"/>
  <c r="BY417" i="1"/>
  <c r="BW417" i="1"/>
  <c r="BY416" i="1"/>
  <c r="BW416" i="1"/>
  <c r="BY415" i="1"/>
  <c r="BW415" i="1"/>
  <c r="BY414" i="1"/>
  <c r="BW414" i="1"/>
  <c r="BY413" i="1"/>
  <c r="BW413" i="1"/>
  <c r="BY412" i="1"/>
  <c r="BW412" i="1"/>
  <c r="BY411" i="1"/>
  <c r="BW411" i="1"/>
  <c r="BY410" i="1"/>
  <c r="BW410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I410" i="1"/>
  <c r="I410" i="13" s="1"/>
  <c r="K410" i="1"/>
  <c r="K410" i="13" s="1"/>
  <c r="L410" i="1"/>
  <c r="L410" i="13" s="1"/>
  <c r="I411" i="1"/>
  <c r="I411" i="13" s="1"/>
  <c r="K411" i="1"/>
  <c r="K411" i="13" s="1"/>
  <c r="L411" i="1"/>
  <c r="L411" i="13" s="1"/>
  <c r="I412" i="1"/>
  <c r="I412" i="13" s="1"/>
  <c r="K412" i="1"/>
  <c r="K412" i="13" s="1"/>
  <c r="L412" i="1"/>
  <c r="L412" i="13" s="1"/>
  <c r="I413" i="1"/>
  <c r="I413" i="13" s="1"/>
  <c r="K413" i="1"/>
  <c r="K413" i="13" s="1"/>
  <c r="L413" i="1"/>
  <c r="L413" i="13" s="1"/>
  <c r="I414" i="1"/>
  <c r="I414" i="13" s="1"/>
  <c r="K414" i="1"/>
  <c r="K414" i="13" s="1"/>
  <c r="L414" i="1"/>
  <c r="L414" i="13" s="1"/>
  <c r="I415" i="1"/>
  <c r="I415" i="13" s="1"/>
  <c r="K415" i="1"/>
  <c r="K415" i="13" s="1"/>
  <c r="L415" i="1"/>
  <c r="L415" i="13" s="1"/>
  <c r="I416" i="1"/>
  <c r="I416" i="13" s="1"/>
  <c r="K416" i="1"/>
  <c r="K416" i="13" s="1"/>
  <c r="L416" i="1"/>
  <c r="L416" i="13" s="1"/>
  <c r="I417" i="1"/>
  <c r="I417" i="13" s="1"/>
  <c r="K417" i="1"/>
  <c r="K417" i="13" s="1"/>
  <c r="L417" i="1"/>
  <c r="L417" i="13" s="1"/>
  <c r="I418" i="1"/>
  <c r="I418" i="13" s="1"/>
  <c r="K418" i="1"/>
  <c r="K418" i="13" s="1"/>
  <c r="L418" i="1"/>
  <c r="L418" i="13" s="1"/>
  <c r="I419" i="1"/>
  <c r="I419" i="13" s="1"/>
  <c r="K419" i="1"/>
  <c r="K419" i="13" s="1"/>
  <c r="L419" i="1"/>
  <c r="L419" i="13" s="1"/>
  <c r="I420" i="1"/>
  <c r="I420" i="13" s="1"/>
  <c r="K420" i="1"/>
  <c r="K420" i="13" s="1"/>
  <c r="L420" i="1"/>
  <c r="L420" i="13" s="1"/>
  <c r="I421" i="1"/>
  <c r="I421" i="13" s="1"/>
  <c r="K421" i="1"/>
  <c r="K421" i="13" s="1"/>
  <c r="L421" i="1"/>
  <c r="L421" i="13" s="1"/>
  <c r="I422" i="1"/>
  <c r="I422" i="13" s="1"/>
  <c r="K422" i="1"/>
  <c r="K422" i="13" s="1"/>
  <c r="L422" i="1"/>
  <c r="L422" i="13" s="1"/>
  <c r="I423" i="1"/>
  <c r="I423" i="13" s="1"/>
  <c r="K423" i="1"/>
  <c r="K423" i="13" s="1"/>
  <c r="L423" i="1"/>
  <c r="L423" i="13" s="1"/>
  <c r="I424" i="1"/>
  <c r="I424" i="13" s="1"/>
  <c r="K424" i="1"/>
  <c r="K424" i="13" s="1"/>
  <c r="L424" i="1"/>
  <c r="L424" i="13" s="1"/>
  <c r="C410" i="1"/>
  <c r="D410" i="1"/>
  <c r="D410" i="13" s="1"/>
  <c r="E410" i="1"/>
  <c r="F410" i="1"/>
  <c r="F410" i="13" s="1"/>
  <c r="C411" i="1"/>
  <c r="D411" i="1"/>
  <c r="D411" i="13" s="1"/>
  <c r="E411" i="1"/>
  <c r="F411" i="1"/>
  <c r="F411" i="13" s="1"/>
  <c r="C412" i="1"/>
  <c r="D412" i="1"/>
  <c r="D412" i="13" s="1"/>
  <c r="E412" i="1"/>
  <c r="F412" i="1"/>
  <c r="F412" i="13" s="1"/>
  <c r="C413" i="1"/>
  <c r="D413" i="1"/>
  <c r="D413" i="13" s="1"/>
  <c r="E413" i="1"/>
  <c r="F413" i="1"/>
  <c r="F413" i="13" s="1"/>
  <c r="C414" i="1"/>
  <c r="D414" i="1"/>
  <c r="D414" i="13" s="1"/>
  <c r="E414" i="1"/>
  <c r="F414" i="1"/>
  <c r="F414" i="13" s="1"/>
  <c r="C415" i="1"/>
  <c r="D415" i="1"/>
  <c r="D415" i="13" s="1"/>
  <c r="E415" i="1"/>
  <c r="F415" i="1"/>
  <c r="F415" i="13" s="1"/>
  <c r="C416" i="1"/>
  <c r="D416" i="1"/>
  <c r="D416" i="13" s="1"/>
  <c r="E416" i="1"/>
  <c r="F416" i="1"/>
  <c r="F416" i="13" s="1"/>
  <c r="C417" i="1"/>
  <c r="D417" i="1"/>
  <c r="D417" i="13" s="1"/>
  <c r="E417" i="1"/>
  <c r="F417" i="1"/>
  <c r="F417" i="13" s="1"/>
  <c r="C418" i="1"/>
  <c r="D418" i="1"/>
  <c r="D418" i="13" s="1"/>
  <c r="E418" i="1"/>
  <c r="F418" i="1"/>
  <c r="F418" i="13" s="1"/>
  <c r="C419" i="1"/>
  <c r="D419" i="1"/>
  <c r="D419" i="13" s="1"/>
  <c r="E419" i="1"/>
  <c r="F419" i="1"/>
  <c r="F419" i="13" s="1"/>
  <c r="C420" i="1"/>
  <c r="D420" i="1"/>
  <c r="D420" i="13" s="1"/>
  <c r="E420" i="1"/>
  <c r="F420" i="1"/>
  <c r="F420" i="13" s="1"/>
  <c r="C421" i="1"/>
  <c r="D421" i="1"/>
  <c r="D421" i="13" s="1"/>
  <c r="E421" i="1"/>
  <c r="F421" i="1"/>
  <c r="F421" i="13" s="1"/>
  <c r="C422" i="1"/>
  <c r="D422" i="1"/>
  <c r="D422" i="13" s="1"/>
  <c r="E422" i="1"/>
  <c r="F422" i="1"/>
  <c r="F422" i="13" s="1"/>
  <c r="C423" i="1"/>
  <c r="D423" i="1"/>
  <c r="D423" i="13" s="1"/>
  <c r="E423" i="1"/>
  <c r="F423" i="1"/>
  <c r="F423" i="13" s="1"/>
  <c r="C424" i="1"/>
  <c r="D424" i="1"/>
  <c r="D424" i="13" s="1"/>
  <c r="E424" i="1"/>
  <c r="F424" i="1"/>
  <c r="F424" i="13" s="1"/>
  <c r="BX417" i="13" l="1"/>
  <c r="BX411" i="13"/>
  <c r="BX414" i="13"/>
  <c r="BX413" i="1"/>
  <c r="R411" i="13"/>
  <c r="BX420" i="13"/>
  <c r="E416" i="13"/>
  <c r="E413" i="13"/>
  <c r="E419" i="13"/>
  <c r="E410" i="13"/>
  <c r="R423" i="13"/>
  <c r="R414" i="13"/>
  <c r="R417" i="13"/>
  <c r="R420" i="13"/>
  <c r="E411" i="13"/>
  <c r="E414" i="13"/>
  <c r="E417" i="13"/>
  <c r="E420" i="13"/>
  <c r="E423" i="13"/>
  <c r="BX419" i="1"/>
  <c r="BX414" i="1"/>
  <c r="BX420" i="1"/>
  <c r="BX415" i="1"/>
  <c r="BX421" i="1"/>
  <c r="BX410" i="1"/>
  <c r="BX416" i="1"/>
  <c r="BX422" i="1"/>
  <c r="BX411" i="1"/>
  <c r="BX417" i="1"/>
  <c r="BX423" i="1"/>
  <c r="BX412" i="1"/>
  <c r="BX418" i="1"/>
  <c r="BX424" i="1"/>
  <c r="BX423" i="13"/>
  <c r="R410" i="13"/>
  <c r="R413" i="13"/>
  <c r="R416" i="13"/>
  <c r="R419" i="13"/>
  <c r="R422" i="13"/>
  <c r="BW415" i="13"/>
  <c r="BW418" i="13"/>
  <c r="BW421" i="13"/>
  <c r="BW424" i="13"/>
  <c r="BW412" i="13"/>
  <c r="BX412" i="13"/>
  <c r="BX415" i="13"/>
  <c r="BX418" i="13"/>
  <c r="BX421" i="13"/>
  <c r="BX424" i="13"/>
  <c r="E421" i="13"/>
  <c r="E424" i="13"/>
  <c r="R415" i="13"/>
  <c r="R418" i="13"/>
  <c r="BW410" i="13"/>
  <c r="BW413" i="13"/>
  <c r="BW416" i="13"/>
  <c r="BW419" i="13"/>
  <c r="BW422" i="13"/>
  <c r="E412" i="13"/>
  <c r="R346" i="1" l="1"/>
  <c r="R231" i="1"/>
  <c r="BV409" i="13"/>
  <c r="BU409" i="13"/>
  <c r="BT409" i="13"/>
  <c r="BS409" i="13"/>
  <c r="BR409" i="13"/>
  <c r="BQ409" i="13"/>
  <c r="BP409" i="13"/>
  <c r="BO409" i="13"/>
  <c r="BN409" i="13"/>
  <c r="BM409" i="13"/>
  <c r="BL409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Q409" i="13"/>
  <c r="P409" i="13"/>
  <c r="O409" i="13"/>
  <c r="N409" i="13"/>
  <c r="M409" i="13"/>
  <c r="J409" i="13"/>
  <c r="C409" i="13" s="1"/>
  <c r="H409" i="13"/>
  <c r="G409" i="13"/>
  <c r="B409" i="13"/>
  <c r="BX409" i="13" s="1"/>
  <c r="BV408" i="13"/>
  <c r="BU408" i="13"/>
  <c r="BT408" i="13"/>
  <c r="BS408" i="13"/>
  <c r="BR408" i="13"/>
  <c r="BQ408" i="13"/>
  <c r="BP408" i="13"/>
  <c r="BO408" i="13"/>
  <c r="BN408" i="13"/>
  <c r="BM408" i="13"/>
  <c r="BL408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Q408" i="13"/>
  <c r="P408" i="13"/>
  <c r="O408" i="13"/>
  <c r="N408" i="13"/>
  <c r="M408" i="13"/>
  <c r="J408" i="13"/>
  <c r="C408" i="13" s="1"/>
  <c r="H408" i="13"/>
  <c r="G408" i="13"/>
  <c r="B408" i="13"/>
  <c r="BX408" i="13" s="1"/>
  <c r="BV407" i="13"/>
  <c r="BU407" i="13"/>
  <c r="BT407" i="13"/>
  <c r="BS407" i="13"/>
  <c r="BR407" i="13"/>
  <c r="BQ407" i="13"/>
  <c r="BP407" i="13"/>
  <c r="BO407" i="13"/>
  <c r="BN407" i="13"/>
  <c r="BM407" i="13"/>
  <c r="BL407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Q407" i="13"/>
  <c r="P407" i="13"/>
  <c r="O407" i="13"/>
  <c r="N407" i="13"/>
  <c r="M407" i="13"/>
  <c r="J407" i="13"/>
  <c r="C407" i="13" s="1"/>
  <c r="H407" i="13"/>
  <c r="G407" i="13"/>
  <c r="B407" i="13"/>
  <c r="BX407" i="13" s="1"/>
  <c r="BV406" i="13"/>
  <c r="BU406" i="13"/>
  <c r="BT406" i="13"/>
  <c r="BS406" i="13"/>
  <c r="BR406" i="13"/>
  <c r="BQ406" i="13"/>
  <c r="BP406" i="13"/>
  <c r="BO406" i="13"/>
  <c r="BN406" i="13"/>
  <c r="BM406" i="13"/>
  <c r="BL406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Q406" i="13"/>
  <c r="P406" i="13"/>
  <c r="O406" i="13"/>
  <c r="N406" i="13"/>
  <c r="M406" i="13"/>
  <c r="J406" i="13"/>
  <c r="C406" i="13" s="1"/>
  <c r="H406" i="13"/>
  <c r="G406" i="13"/>
  <c r="B406" i="13"/>
  <c r="BX406" i="13" s="1"/>
  <c r="BV405" i="13"/>
  <c r="BU405" i="13"/>
  <c r="BT405" i="13"/>
  <c r="BS405" i="13"/>
  <c r="BR405" i="13"/>
  <c r="BQ405" i="13"/>
  <c r="BP405" i="13"/>
  <c r="BO405" i="13"/>
  <c r="BN405" i="13"/>
  <c r="BM405" i="13"/>
  <c r="BL405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Q405" i="13"/>
  <c r="P405" i="13"/>
  <c r="O405" i="13"/>
  <c r="N405" i="13"/>
  <c r="M405" i="13"/>
  <c r="J405" i="13"/>
  <c r="C405" i="13" s="1"/>
  <c r="H405" i="13"/>
  <c r="G405" i="13"/>
  <c r="B405" i="13"/>
  <c r="BX405" i="13" s="1"/>
  <c r="BV404" i="13"/>
  <c r="BU404" i="13"/>
  <c r="BT404" i="13"/>
  <c r="BS404" i="13"/>
  <c r="BR404" i="13"/>
  <c r="BQ404" i="13"/>
  <c r="BP404" i="13"/>
  <c r="BO404" i="13"/>
  <c r="BN404" i="13"/>
  <c r="BM404" i="13"/>
  <c r="BL404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Q404" i="13"/>
  <c r="P404" i="13"/>
  <c r="O404" i="13"/>
  <c r="N404" i="13"/>
  <c r="M404" i="13"/>
  <c r="J404" i="13"/>
  <c r="C404" i="13" s="1"/>
  <c r="H404" i="13"/>
  <c r="G404" i="13"/>
  <c r="B404" i="13"/>
  <c r="BX404" i="13" s="1"/>
  <c r="BV403" i="13"/>
  <c r="BU403" i="13"/>
  <c r="BT403" i="13"/>
  <c r="BS403" i="13"/>
  <c r="BR403" i="13"/>
  <c r="BQ403" i="13"/>
  <c r="BP403" i="13"/>
  <c r="BO403" i="13"/>
  <c r="BN403" i="13"/>
  <c r="BM403" i="13"/>
  <c r="BL403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Q403" i="13"/>
  <c r="P403" i="13"/>
  <c r="O403" i="13"/>
  <c r="N403" i="13"/>
  <c r="M403" i="13"/>
  <c r="J403" i="13"/>
  <c r="C403" i="13" s="1"/>
  <c r="H403" i="13"/>
  <c r="G403" i="13"/>
  <c r="B403" i="13"/>
  <c r="BX403" i="13" s="1"/>
  <c r="BV402" i="13"/>
  <c r="BU402" i="13"/>
  <c r="BT402" i="13"/>
  <c r="BS402" i="13"/>
  <c r="BR402" i="13"/>
  <c r="BQ402" i="13"/>
  <c r="BP402" i="13"/>
  <c r="BO402" i="13"/>
  <c r="BN402" i="13"/>
  <c r="BM402" i="13"/>
  <c r="BL402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Q402" i="13"/>
  <c r="P402" i="13"/>
  <c r="O402" i="13"/>
  <c r="N402" i="13"/>
  <c r="M402" i="13"/>
  <c r="J402" i="13"/>
  <c r="C402" i="13" s="1"/>
  <c r="H402" i="13"/>
  <c r="G402" i="13"/>
  <c r="B402" i="13"/>
  <c r="BX402" i="13" s="1"/>
  <c r="BV401" i="13"/>
  <c r="BU401" i="13"/>
  <c r="BT401" i="13"/>
  <c r="BS401" i="13"/>
  <c r="BR401" i="13"/>
  <c r="BQ401" i="13"/>
  <c r="BP401" i="13"/>
  <c r="BO401" i="13"/>
  <c r="BN401" i="13"/>
  <c r="BM401" i="13"/>
  <c r="BL401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Q401" i="13"/>
  <c r="P401" i="13"/>
  <c r="O401" i="13"/>
  <c r="N401" i="13"/>
  <c r="M401" i="13"/>
  <c r="J401" i="13"/>
  <c r="C401" i="13" s="1"/>
  <c r="H401" i="13"/>
  <c r="G401" i="13"/>
  <c r="B401" i="13"/>
  <c r="BX401" i="13" s="1"/>
  <c r="BV400" i="13"/>
  <c r="BU400" i="13"/>
  <c r="BT400" i="13"/>
  <c r="BS400" i="13"/>
  <c r="BR400" i="13"/>
  <c r="BQ400" i="13"/>
  <c r="BP400" i="13"/>
  <c r="BO400" i="13"/>
  <c r="BN400" i="13"/>
  <c r="BM400" i="13"/>
  <c r="BL400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Q400" i="13"/>
  <c r="P400" i="13"/>
  <c r="O400" i="13"/>
  <c r="N400" i="13"/>
  <c r="M400" i="13"/>
  <c r="J400" i="13"/>
  <c r="C400" i="13" s="1"/>
  <c r="H400" i="13"/>
  <c r="G400" i="13"/>
  <c r="B400" i="13"/>
  <c r="BX400" i="13" s="1"/>
  <c r="BV399" i="13"/>
  <c r="BU399" i="13"/>
  <c r="BT399" i="13"/>
  <c r="BS399" i="13"/>
  <c r="BR399" i="13"/>
  <c r="BQ399" i="13"/>
  <c r="BP399" i="13"/>
  <c r="BO399" i="13"/>
  <c r="BN399" i="13"/>
  <c r="BM399" i="13"/>
  <c r="BL399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Q399" i="13"/>
  <c r="P399" i="13"/>
  <c r="O399" i="13"/>
  <c r="N399" i="13"/>
  <c r="M399" i="13"/>
  <c r="J399" i="13"/>
  <c r="C399" i="13" s="1"/>
  <c r="H399" i="13"/>
  <c r="G399" i="13"/>
  <c r="B399" i="13"/>
  <c r="BX399" i="13" s="1"/>
  <c r="BV398" i="13"/>
  <c r="BU398" i="13"/>
  <c r="BT398" i="13"/>
  <c r="BS398" i="13"/>
  <c r="BR398" i="13"/>
  <c r="BQ398" i="13"/>
  <c r="BP398" i="13"/>
  <c r="BO398" i="13"/>
  <c r="BN398" i="13"/>
  <c r="BM398" i="13"/>
  <c r="BL398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Q398" i="13"/>
  <c r="P398" i="13"/>
  <c r="O398" i="13"/>
  <c r="N398" i="13"/>
  <c r="M398" i="13"/>
  <c r="J398" i="13"/>
  <c r="C398" i="13" s="1"/>
  <c r="H398" i="13"/>
  <c r="G398" i="13"/>
  <c r="B398" i="13"/>
  <c r="BX398" i="13" s="1"/>
  <c r="BV397" i="13"/>
  <c r="BU397" i="13"/>
  <c r="BT397" i="13"/>
  <c r="BS397" i="13"/>
  <c r="BR397" i="13"/>
  <c r="BQ397" i="13"/>
  <c r="BP397" i="13"/>
  <c r="BO397" i="13"/>
  <c r="BN397" i="13"/>
  <c r="BM397" i="13"/>
  <c r="BL397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Q397" i="13"/>
  <c r="P397" i="13"/>
  <c r="O397" i="13"/>
  <c r="N397" i="13"/>
  <c r="M397" i="13"/>
  <c r="J397" i="13"/>
  <c r="C397" i="13" s="1"/>
  <c r="H397" i="13"/>
  <c r="G397" i="13"/>
  <c r="B397" i="13"/>
  <c r="BX397" i="13" s="1"/>
  <c r="BV396" i="13"/>
  <c r="BU396" i="13"/>
  <c r="BT396" i="13"/>
  <c r="BS396" i="13"/>
  <c r="BR396" i="13"/>
  <c r="BQ396" i="13"/>
  <c r="BP396" i="13"/>
  <c r="BO396" i="13"/>
  <c r="BN396" i="13"/>
  <c r="BM396" i="13"/>
  <c r="BL396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Q396" i="13"/>
  <c r="P396" i="13"/>
  <c r="O396" i="13"/>
  <c r="N396" i="13"/>
  <c r="M396" i="13"/>
  <c r="J396" i="13"/>
  <c r="C396" i="13" s="1"/>
  <c r="H396" i="13"/>
  <c r="G396" i="13"/>
  <c r="B396" i="13"/>
  <c r="BX396" i="13" s="1"/>
  <c r="BV395" i="13"/>
  <c r="BU395" i="13"/>
  <c r="BT395" i="13"/>
  <c r="BS395" i="13"/>
  <c r="BR395" i="13"/>
  <c r="BQ395" i="13"/>
  <c r="BP395" i="13"/>
  <c r="BO395" i="13"/>
  <c r="BN395" i="13"/>
  <c r="BM395" i="13"/>
  <c r="BL395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Q395" i="13"/>
  <c r="P395" i="13"/>
  <c r="O395" i="13"/>
  <c r="N395" i="13"/>
  <c r="M395" i="13"/>
  <c r="J395" i="13"/>
  <c r="C395" i="13" s="1"/>
  <c r="H395" i="13"/>
  <c r="G395" i="13"/>
  <c r="B395" i="13"/>
  <c r="BX395" i="13" s="1"/>
  <c r="BY409" i="1"/>
  <c r="BW409" i="1"/>
  <c r="BY408" i="1"/>
  <c r="BW408" i="1"/>
  <c r="BY407" i="1"/>
  <c r="BW407" i="1"/>
  <c r="BY406" i="1"/>
  <c r="BW406" i="1"/>
  <c r="BY405" i="1"/>
  <c r="BW405" i="1"/>
  <c r="BY404" i="1"/>
  <c r="BW404" i="1"/>
  <c r="BY403" i="1"/>
  <c r="BW403" i="1"/>
  <c r="BY402" i="1"/>
  <c r="BW402" i="1"/>
  <c r="BY401" i="1"/>
  <c r="BW401" i="1"/>
  <c r="BY400" i="1"/>
  <c r="BW400" i="1"/>
  <c r="BY399" i="1"/>
  <c r="BW399" i="1"/>
  <c r="BY398" i="1"/>
  <c r="BW398" i="1"/>
  <c r="BY397" i="1"/>
  <c r="BW397" i="1"/>
  <c r="BY396" i="1"/>
  <c r="BW396" i="1"/>
  <c r="BY395" i="1"/>
  <c r="BW395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L409" i="1"/>
  <c r="L409" i="13" s="1"/>
  <c r="K409" i="1"/>
  <c r="K409" i="13" s="1"/>
  <c r="I409" i="1"/>
  <c r="I409" i="13" s="1"/>
  <c r="L408" i="1"/>
  <c r="L408" i="13" s="1"/>
  <c r="K408" i="1"/>
  <c r="K408" i="13" s="1"/>
  <c r="I408" i="1"/>
  <c r="L407" i="1"/>
  <c r="L407" i="13" s="1"/>
  <c r="K407" i="1"/>
  <c r="K407" i="13" s="1"/>
  <c r="I407" i="1"/>
  <c r="I407" i="13" s="1"/>
  <c r="L406" i="1"/>
  <c r="L406" i="13" s="1"/>
  <c r="K406" i="1"/>
  <c r="K406" i="13" s="1"/>
  <c r="I406" i="1"/>
  <c r="L405" i="1"/>
  <c r="L405" i="13" s="1"/>
  <c r="K405" i="1"/>
  <c r="I405" i="1"/>
  <c r="I405" i="13" s="1"/>
  <c r="L404" i="1"/>
  <c r="L404" i="13" s="1"/>
  <c r="K404" i="1"/>
  <c r="K404" i="13" s="1"/>
  <c r="I404" i="1"/>
  <c r="L403" i="1"/>
  <c r="L403" i="13" s="1"/>
  <c r="K403" i="1"/>
  <c r="K403" i="13" s="1"/>
  <c r="I403" i="1"/>
  <c r="I403" i="13" s="1"/>
  <c r="L402" i="1"/>
  <c r="L402" i="13" s="1"/>
  <c r="K402" i="1"/>
  <c r="K402" i="13" s="1"/>
  <c r="I402" i="1"/>
  <c r="I402" i="13" s="1"/>
  <c r="L401" i="1"/>
  <c r="L401" i="13" s="1"/>
  <c r="K401" i="1"/>
  <c r="K401" i="13" s="1"/>
  <c r="I401" i="1"/>
  <c r="I401" i="13" s="1"/>
  <c r="L400" i="1"/>
  <c r="L400" i="13" s="1"/>
  <c r="K400" i="1"/>
  <c r="K400" i="13" s="1"/>
  <c r="I400" i="1"/>
  <c r="I400" i="13" s="1"/>
  <c r="L399" i="1"/>
  <c r="L399" i="13" s="1"/>
  <c r="K399" i="1"/>
  <c r="K399" i="13" s="1"/>
  <c r="I399" i="1"/>
  <c r="L398" i="1"/>
  <c r="L398" i="13" s="1"/>
  <c r="K398" i="1"/>
  <c r="K398" i="13" s="1"/>
  <c r="I398" i="1"/>
  <c r="L397" i="1"/>
  <c r="L397" i="13" s="1"/>
  <c r="K397" i="1"/>
  <c r="K397" i="13" s="1"/>
  <c r="I397" i="1"/>
  <c r="I397" i="13" s="1"/>
  <c r="L396" i="1"/>
  <c r="L396" i="13" s="1"/>
  <c r="K396" i="1"/>
  <c r="K396" i="13" s="1"/>
  <c r="I396" i="1"/>
  <c r="L395" i="1"/>
  <c r="L395" i="13" s="1"/>
  <c r="K395" i="1"/>
  <c r="K395" i="13" s="1"/>
  <c r="I395" i="1"/>
  <c r="I395" i="13" s="1"/>
  <c r="C395" i="1"/>
  <c r="D395" i="1"/>
  <c r="D395" i="13" s="1"/>
  <c r="E395" i="1"/>
  <c r="F395" i="1"/>
  <c r="F395" i="13" s="1"/>
  <c r="C396" i="1"/>
  <c r="D396" i="1"/>
  <c r="D396" i="13" s="1"/>
  <c r="E396" i="1"/>
  <c r="F396" i="1"/>
  <c r="F396" i="13" s="1"/>
  <c r="C397" i="1"/>
  <c r="D397" i="1"/>
  <c r="D397" i="13" s="1"/>
  <c r="E397" i="1"/>
  <c r="F397" i="1"/>
  <c r="F397" i="13" s="1"/>
  <c r="C398" i="1"/>
  <c r="D398" i="1"/>
  <c r="D398" i="13" s="1"/>
  <c r="E398" i="1"/>
  <c r="F398" i="1"/>
  <c r="F398" i="13" s="1"/>
  <c r="C399" i="1"/>
  <c r="D399" i="1"/>
  <c r="D399" i="13" s="1"/>
  <c r="E399" i="1"/>
  <c r="F399" i="1"/>
  <c r="F399" i="13" s="1"/>
  <c r="C400" i="1"/>
  <c r="D400" i="1"/>
  <c r="D400" i="13" s="1"/>
  <c r="E400" i="1"/>
  <c r="F400" i="1"/>
  <c r="F400" i="13" s="1"/>
  <c r="C401" i="1"/>
  <c r="D401" i="1"/>
  <c r="D401" i="13" s="1"/>
  <c r="E401" i="1"/>
  <c r="F401" i="1"/>
  <c r="F401" i="13" s="1"/>
  <c r="C402" i="1"/>
  <c r="D402" i="1"/>
  <c r="D402" i="13" s="1"/>
  <c r="E402" i="1"/>
  <c r="F402" i="1"/>
  <c r="F402" i="13" s="1"/>
  <c r="C403" i="1"/>
  <c r="D403" i="1"/>
  <c r="D403" i="13" s="1"/>
  <c r="E403" i="1"/>
  <c r="F403" i="1"/>
  <c r="F403" i="13" s="1"/>
  <c r="C404" i="1"/>
  <c r="D404" i="1"/>
  <c r="D404" i="13" s="1"/>
  <c r="E404" i="1"/>
  <c r="F404" i="1"/>
  <c r="F404" i="13" s="1"/>
  <c r="C405" i="1"/>
  <c r="D405" i="1"/>
  <c r="D405" i="13" s="1"/>
  <c r="E405" i="1"/>
  <c r="F405" i="1"/>
  <c r="F405" i="13" s="1"/>
  <c r="C406" i="1"/>
  <c r="D406" i="1"/>
  <c r="D406" i="13" s="1"/>
  <c r="E406" i="1"/>
  <c r="F406" i="1"/>
  <c r="F406" i="13" s="1"/>
  <c r="C407" i="1"/>
  <c r="D407" i="1"/>
  <c r="D407" i="13" s="1"/>
  <c r="E407" i="1"/>
  <c r="F407" i="1"/>
  <c r="F407" i="13" s="1"/>
  <c r="C408" i="1"/>
  <c r="D408" i="1"/>
  <c r="D408" i="13" s="1"/>
  <c r="E408" i="1"/>
  <c r="F408" i="1"/>
  <c r="F408" i="13" s="1"/>
  <c r="C409" i="1"/>
  <c r="D409" i="1"/>
  <c r="D409" i="13" s="1"/>
  <c r="E409" i="1"/>
  <c r="F409" i="1"/>
  <c r="F409" i="13" s="1"/>
  <c r="BX404" i="1" l="1"/>
  <c r="BX396" i="1"/>
  <c r="BX408" i="1"/>
  <c r="BX398" i="1"/>
  <c r="BX406" i="1"/>
  <c r="BX405" i="1"/>
  <c r="I406" i="13"/>
  <c r="BX399" i="1"/>
  <c r="BX401" i="1"/>
  <c r="I399" i="13"/>
  <c r="I398" i="13"/>
  <c r="BX402" i="1"/>
  <c r="I404" i="13"/>
  <c r="K405" i="13"/>
  <c r="BX397" i="1"/>
  <c r="BX395" i="1"/>
  <c r="BX403" i="1"/>
  <c r="BX407" i="1"/>
  <c r="I396" i="13"/>
  <c r="BX409" i="1"/>
  <c r="I408" i="13"/>
  <c r="BX400" i="1"/>
  <c r="E407" i="13"/>
  <c r="E408" i="13"/>
  <c r="E409" i="13"/>
  <c r="E395" i="13"/>
  <c r="E398" i="13"/>
  <c r="E401" i="13"/>
  <c r="E404" i="13"/>
  <c r="E405" i="13"/>
  <c r="E406" i="13"/>
  <c r="R407" i="13"/>
  <c r="R408" i="13"/>
  <c r="R395" i="13"/>
  <c r="E396" i="13"/>
  <c r="E397" i="13"/>
  <c r="R398" i="13"/>
  <c r="E399" i="13"/>
  <c r="E400" i="13"/>
  <c r="R401" i="13"/>
  <c r="E402" i="13"/>
  <c r="E403" i="13"/>
  <c r="R404" i="13"/>
  <c r="R405" i="13"/>
  <c r="R396" i="13"/>
  <c r="R399" i="13"/>
  <c r="R402" i="13"/>
  <c r="R397" i="13"/>
  <c r="R400" i="13"/>
  <c r="R403" i="13"/>
  <c r="R406" i="13"/>
  <c r="R409" i="13"/>
  <c r="BW395" i="13"/>
  <c r="BW398" i="13"/>
  <c r="BW401" i="13"/>
  <c r="BW404" i="13"/>
  <c r="BW407" i="13"/>
  <c r="BW399" i="13"/>
  <c r="BW402" i="13"/>
  <c r="BW405" i="13"/>
  <c r="BW408" i="13"/>
  <c r="BW396" i="13"/>
  <c r="BW397" i="13"/>
  <c r="BW400" i="13"/>
  <c r="BW403" i="13"/>
  <c r="BW406" i="13"/>
  <c r="BW409" i="13"/>
  <c r="BV394" i="13" l="1"/>
  <c r="BU394" i="13"/>
  <c r="BT394" i="13"/>
  <c r="BS394" i="13"/>
  <c r="BR394" i="13"/>
  <c r="BQ394" i="13"/>
  <c r="BP394" i="13"/>
  <c r="BO394" i="13"/>
  <c r="BN394" i="13"/>
  <c r="BM394" i="13"/>
  <c r="BL394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Q394" i="13"/>
  <c r="P394" i="13"/>
  <c r="O394" i="13"/>
  <c r="N394" i="13"/>
  <c r="M394" i="13"/>
  <c r="J394" i="13"/>
  <c r="C394" i="13" s="1"/>
  <c r="H394" i="13"/>
  <c r="G394" i="13"/>
  <c r="B394" i="13"/>
  <c r="BX394" i="13" s="1"/>
  <c r="BV393" i="13"/>
  <c r="BU393" i="13"/>
  <c r="BT393" i="13"/>
  <c r="BS393" i="13"/>
  <c r="BR393" i="13"/>
  <c r="BQ393" i="13"/>
  <c r="BP393" i="13"/>
  <c r="BO393" i="13"/>
  <c r="BN393" i="13"/>
  <c r="BM393" i="13"/>
  <c r="BL393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Q393" i="13"/>
  <c r="P393" i="13"/>
  <c r="O393" i="13"/>
  <c r="N393" i="13"/>
  <c r="M393" i="13"/>
  <c r="J393" i="13"/>
  <c r="C393" i="13" s="1"/>
  <c r="H393" i="13"/>
  <c r="G393" i="13"/>
  <c r="B393" i="13"/>
  <c r="R393" i="13" s="1"/>
  <c r="BV392" i="13"/>
  <c r="BU392" i="13"/>
  <c r="BT392" i="13"/>
  <c r="BS392" i="13"/>
  <c r="BR392" i="13"/>
  <c r="BQ392" i="13"/>
  <c r="BP392" i="13"/>
  <c r="BO392" i="13"/>
  <c r="BN392" i="13"/>
  <c r="BM392" i="13"/>
  <c r="BL392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Q392" i="13"/>
  <c r="P392" i="13"/>
  <c r="O392" i="13"/>
  <c r="N392" i="13"/>
  <c r="M392" i="13"/>
  <c r="J392" i="13"/>
  <c r="C392" i="13" s="1"/>
  <c r="H392" i="13"/>
  <c r="G392" i="13"/>
  <c r="B392" i="13"/>
  <c r="R392" i="13" s="1"/>
  <c r="BV391" i="13"/>
  <c r="BU391" i="13"/>
  <c r="BT391" i="13"/>
  <c r="BS391" i="13"/>
  <c r="BR391" i="13"/>
  <c r="BQ391" i="13"/>
  <c r="BP391" i="13"/>
  <c r="BO391" i="13"/>
  <c r="BN391" i="13"/>
  <c r="BM391" i="13"/>
  <c r="BL391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Q391" i="13"/>
  <c r="P391" i="13"/>
  <c r="O391" i="13"/>
  <c r="N391" i="13"/>
  <c r="M391" i="13"/>
  <c r="J391" i="13"/>
  <c r="C391" i="13" s="1"/>
  <c r="H391" i="13"/>
  <c r="G391" i="13"/>
  <c r="B391" i="13"/>
  <c r="BX391" i="13" s="1"/>
  <c r="BV390" i="13"/>
  <c r="BU390" i="13"/>
  <c r="BT390" i="13"/>
  <c r="BS390" i="13"/>
  <c r="BR390" i="13"/>
  <c r="BQ390" i="13"/>
  <c r="BP390" i="13"/>
  <c r="BO390" i="13"/>
  <c r="BN390" i="13"/>
  <c r="BM390" i="13"/>
  <c r="BL390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Q390" i="13"/>
  <c r="P390" i="13"/>
  <c r="O390" i="13"/>
  <c r="N390" i="13"/>
  <c r="M390" i="13"/>
  <c r="J390" i="13"/>
  <c r="C390" i="13" s="1"/>
  <c r="H390" i="13"/>
  <c r="G390" i="13"/>
  <c r="B390" i="13"/>
  <c r="R390" i="13" s="1"/>
  <c r="BV389" i="13"/>
  <c r="BU389" i="13"/>
  <c r="BT389" i="13"/>
  <c r="BS389" i="13"/>
  <c r="BR389" i="13"/>
  <c r="BQ389" i="13"/>
  <c r="BP389" i="13"/>
  <c r="BO389" i="13"/>
  <c r="BN389" i="13"/>
  <c r="BM389" i="13"/>
  <c r="BL389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Q389" i="13"/>
  <c r="P389" i="13"/>
  <c r="O389" i="13"/>
  <c r="N389" i="13"/>
  <c r="M389" i="13"/>
  <c r="J389" i="13"/>
  <c r="C389" i="13" s="1"/>
  <c r="H389" i="13"/>
  <c r="G389" i="13"/>
  <c r="B389" i="13"/>
  <c r="R389" i="13" s="1"/>
  <c r="BV388" i="13"/>
  <c r="BU388" i="13"/>
  <c r="BT388" i="13"/>
  <c r="BS388" i="13"/>
  <c r="BR388" i="13"/>
  <c r="BQ388" i="13"/>
  <c r="BP388" i="13"/>
  <c r="BO388" i="13"/>
  <c r="BN388" i="13"/>
  <c r="BM388" i="13"/>
  <c r="BL388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Q388" i="13"/>
  <c r="P388" i="13"/>
  <c r="O388" i="13"/>
  <c r="N388" i="13"/>
  <c r="M388" i="13"/>
  <c r="J388" i="13"/>
  <c r="C388" i="13" s="1"/>
  <c r="H388" i="13"/>
  <c r="G388" i="13"/>
  <c r="B388" i="13"/>
  <c r="BX388" i="13" s="1"/>
  <c r="BV387" i="13"/>
  <c r="BU387" i="13"/>
  <c r="BT387" i="13"/>
  <c r="BS387" i="13"/>
  <c r="BR387" i="13"/>
  <c r="BQ387" i="13"/>
  <c r="BP387" i="13"/>
  <c r="BO387" i="13"/>
  <c r="BN387" i="13"/>
  <c r="BM387" i="13"/>
  <c r="BL387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Q387" i="13"/>
  <c r="P387" i="13"/>
  <c r="O387" i="13"/>
  <c r="N387" i="13"/>
  <c r="M387" i="13"/>
  <c r="J387" i="13"/>
  <c r="C387" i="13" s="1"/>
  <c r="H387" i="13"/>
  <c r="G387" i="13"/>
  <c r="B387" i="13"/>
  <c r="R387" i="13" s="1"/>
  <c r="BV386" i="13"/>
  <c r="BU386" i="13"/>
  <c r="BT386" i="13"/>
  <c r="BS386" i="13"/>
  <c r="BR386" i="13"/>
  <c r="BQ386" i="13"/>
  <c r="BP386" i="13"/>
  <c r="BO386" i="13"/>
  <c r="BN386" i="13"/>
  <c r="BM386" i="13"/>
  <c r="BL386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Q386" i="13"/>
  <c r="P386" i="13"/>
  <c r="O386" i="13"/>
  <c r="N386" i="13"/>
  <c r="M386" i="13"/>
  <c r="J386" i="13"/>
  <c r="C386" i="13" s="1"/>
  <c r="H386" i="13"/>
  <c r="G386" i="13"/>
  <c r="B386" i="13"/>
  <c r="R386" i="13" s="1"/>
  <c r="BV385" i="13"/>
  <c r="BU385" i="13"/>
  <c r="BT385" i="13"/>
  <c r="BS385" i="13"/>
  <c r="BR385" i="13"/>
  <c r="BQ385" i="13"/>
  <c r="BP385" i="13"/>
  <c r="BO385" i="13"/>
  <c r="BN385" i="13"/>
  <c r="BM385" i="13"/>
  <c r="BL385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Q385" i="13"/>
  <c r="P385" i="13"/>
  <c r="O385" i="13"/>
  <c r="N385" i="13"/>
  <c r="M385" i="13"/>
  <c r="J385" i="13"/>
  <c r="C385" i="13" s="1"/>
  <c r="H385" i="13"/>
  <c r="G385" i="13"/>
  <c r="B385" i="13"/>
  <c r="BX385" i="13" s="1"/>
  <c r="BV384" i="13"/>
  <c r="BU384" i="13"/>
  <c r="BT384" i="13"/>
  <c r="BS384" i="13"/>
  <c r="BR384" i="13"/>
  <c r="BQ384" i="13"/>
  <c r="BP384" i="13"/>
  <c r="BO384" i="13"/>
  <c r="BN384" i="13"/>
  <c r="BM384" i="13"/>
  <c r="BL384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Q384" i="13"/>
  <c r="P384" i="13"/>
  <c r="O384" i="13"/>
  <c r="N384" i="13"/>
  <c r="M384" i="13"/>
  <c r="J384" i="13"/>
  <c r="C384" i="13" s="1"/>
  <c r="H384" i="13"/>
  <c r="G384" i="13"/>
  <c r="B384" i="13"/>
  <c r="R384" i="13" s="1"/>
  <c r="BV383" i="13"/>
  <c r="BU383" i="13"/>
  <c r="BT383" i="13"/>
  <c r="BS383" i="13"/>
  <c r="BR383" i="13"/>
  <c r="BQ383" i="13"/>
  <c r="BP383" i="13"/>
  <c r="BO383" i="13"/>
  <c r="BN383" i="13"/>
  <c r="BM383" i="13"/>
  <c r="BL383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Q383" i="13"/>
  <c r="P383" i="13"/>
  <c r="O383" i="13"/>
  <c r="N383" i="13"/>
  <c r="M383" i="13"/>
  <c r="J383" i="13"/>
  <c r="C383" i="13" s="1"/>
  <c r="H383" i="13"/>
  <c r="G383" i="13"/>
  <c r="B383" i="13"/>
  <c r="R383" i="13" s="1"/>
  <c r="BV382" i="13"/>
  <c r="BU382" i="13"/>
  <c r="BT382" i="13"/>
  <c r="BS382" i="13"/>
  <c r="BR382" i="13"/>
  <c r="BQ382" i="13"/>
  <c r="BP382" i="13"/>
  <c r="BO382" i="13"/>
  <c r="BN382" i="13"/>
  <c r="BM382" i="13"/>
  <c r="BL382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Q382" i="13"/>
  <c r="P382" i="13"/>
  <c r="O382" i="13"/>
  <c r="N382" i="13"/>
  <c r="M382" i="13"/>
  <c r="J382" i="13"/>
  <c r="C382" i="13" s="1"/>
  <c r="H382" i="13"/>
  <c r="G382" i="13"/>
  <c r="B382" i="13"/>
  <c r="BX382" i="13" s="1"/>
  <c r="BV381" i="13"/>
  <c r="BU381" i="13"/>
  <c r="BT381" i="13"/>
  <c r="BS381" i="13"/>
  <c r="BR381" i="13"/>
  <c r="BQ381" i="13"/>
  <c r="BP381" i="13"/>
  <c r="BO381" i="13"/>
  <c r="BN381" i="13"/>
  <c r="BM381" i="13"/>
  <c r="BL381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Q381" i="13"/>
  <c r="P381" i="13"/>
  <c r="O381" i="13"/>
  <c r="N381" i="13"/>
  <c r="M381" i="13"/>
  <c r="J381" i="13"/>
  <c r="C381" i="13" s="1"/>
  <c r="H381" i="13"/>
  <c r="G381" i="13"/>
  <c r="B381" i="13"/>
  <c r="R381" i="13" s="1"/>
  <c r="BV380" i="13"/>
  <c r="BU380" i="13"/>
  <c r="BT380" i="13"/>
  <c r="BS380" i="13"/>
  <c r="BR380" i="13"/>
  <c r="BQ380" i="13"/>
  <c r="BP380" i="13"/>
  <c r="BO380" i="13"/>
  <c r="BN380" i="13"/>
  <c r="BM380" i="13"/>
  <c r="BL380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Q380" i="13"/>
  <c r="P380" i="13"/>
  <c r="O380" i="13"/>
  <c r="N380" i="13"/>
  <c r="M380" i="13"/>
  <c r="J380" i="13"/>
  <c r="C380" i="13" s="1"/>
  <c r="H380" i="13"/>
  <c r="G380" i="13"/>
  <c r="B380" i="13"/>
  <c r="R380" i="13" s="1"/>
  <c r="BY394" i="1"/>
  <c r="BW394" i="1"/>
  <c r="BY393" i="1"/>
  <c r="BW393" i="1"/>
  <c r="BY392" i="1"/>
  <c r="BW392" i="1"/>
  <c r="BY391" i="1"/>
  <c r="BW391" i="1"/>
  <c r="BY390" i="1"/>
  <c r="BW390" i="1"/>
  <c r="BY389" i="1"/>
  <c r="BW389" i="1"/>
  <c r="BY388" i="1"/>
  <c r="BW388" i="1"/>
  <c r="BY387" i="1"/>
  <c r="BW387" i="1"/>
  <c r="BY386" i="1"/>
  <c r="BW386" i="1"/>
  <c r="BY385" i="1"/>
  <c r="BW385" i="1"/>
  <c r="BY384" i="1"/>
  <c r="BW384" i="1"/>
  <c r="BY383" i="1"/>
  <c r="BW383" i="1"/>
  <c r="BY382" i="1"/>
  <c r="BW382" i="1"/>
  <c r="BY381" i="1"/>
  <c r="BW381" i="1"/>
  <c r="BY380" i="1"/>
  <c r="BW380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C380" i="1"/>
  <c r="D380" i="1"/>
  <c r="D380" i="13" s="1"/>
  <c r="E380" i="1"/>
  <c r="F380" i="1"/>
  <c r="F380" i="13" s="1"/>
  <c r="I380" i="1"/>
  <c r="K380" i="1"/>
  <c r="K380" i="13" s="1"/>
  <c r="L380" i="1"/>
  <c r="L380" i="13" s="1"/>
  <c r="C381" i="1"/>
  <c r="D381" i="1"/>
  <c r="D381" i="13" s="1"/>
  <c r="E381" i="1"/>
  <c r="F381" i="1"/>
  <c r="F381" i="13" s="1"/>
  <c r="I381" i="1"/>
  <c r="K381" i="1"/>
  <c r="K381" i="13" s="1"/>
  <c r="L381" i="1"/>
  <c r="L381" i="13" s="1"/>
  <c r="C382" i="1"/>
  <c r="D382" i="1"/>
  <c r="D382" i="13" s="1"/>
  <c r="E382" i="1"/>
  <c r="F382" i="1"/>
  <c r="F382" i="13" s="1"/>
  <c r="I382" i="1"/>
  <c r="I382" i="13" s="1"/>
  <c r="K382" i="1"/>
  <c r="K382" i="13" s="1"/>
  <c r="L382" i="1"/>
  <c r="L382" i="13" s="1"/>
  <c r="C383" i="1"/>
  <c r="D383" i="1"/>
  <c r="D383" i="13" s="1"/>
  <c r="E383" i="1"/>
  <c r="F383" i="1"/>
  <c r="F383" i="13" s="1"/>
  <c r="I383" i="1"/>
  <c r="I383" i="13" s="1"/>
  <c r="K383" i="1"/>
  <c r="K383" i="13" s="1"/>
  <c r="L383" i="1"/>
  <c r="L383" i="13" s="1"/>
  <c r="C384" i="1"/>
  <c r="D384" i="1"/>
  <c r="D384" i="13" s="1"/>
  <c r="E384" i="1"/>
  <c r="F384" i="1"/>
  <c r="F384" i="13" s="1"/>
  <c r="I384" i="1"/>
  <c r="K384" i="1"/>
  <c r="K384" i="13" s="1"/>
  <c r="L384" i="1"/>
  <c r="L384" i="13" s="1"/>
  <c r="C385" i="1"/>
  <c r="D385" i="1"/>
  <c r="D385" i="13" s="1"/>
  <c r="E385" i="1"/>
  <c r="F385" i="1"/>
  <c r="F385" i="13" s="1"/>
  <c r="I385" i="1"/>
  <c r="K385" i="1"/>
  <c r="K385" i="13" s="1"/>
  <c r="L385" i="1"/>
  <c r="L385" i="13" s="1"/>
  <c r="C386" i="1"/>
  <c r="D386" i="1"/>
  <c r="D386" i="13" s="1"/>
  <c r="E386" i="1"/>
  <c r="F386" i="1"/>
  <c r="F386" i="13" s="1"/>
  <c r="I386" i="1"/>
  <c r="I386" i="13" s="1"/>
  <c r="K386" i="1"/>
  <c r="K386" i="13" s="1"/>
  <c r="L386" i="1"/>
  <c r="L386" i="13" s="1"/>
  <c r="C387" i="1"/>
  <c r="D387" i="1"/>
  <c r="D387" i="13" s="1"/>
  <c r="E387" i="1"/>
  <c r="F387" i="1"/>
  <c r="F387" i="13" s="1"/>
  <c r="I387" i="1"/>
  <c r="I387" i="13" s="1"/>
  <c r="K387" i="1"/>
  <c r="K387" i="13" s="1"/>
  <c r="L387" i="1"/>
  <c r="L387" i="13" s="1"/>
  <c r="C388" i="1"/>
  <c r="D388" i="1"/>
  <c r="D388" i="13" s="1"/>
  <c r="E388" i="1"/>
  <c r="F388" i="1"/>
  <c r="F388" i="13" s="1"/>
  <c r="I388" i="1"/>
  <c r="K388" i="1"/>
  <c r="K388" i="13" s="1"/>
  <c r="L388" i="1"/>
  <c r="L388" i="13" s="1"/>
  <c r="C389" i="1"/>
  <c r="D389" i="1"/>
  <c r="D389" i="13" s="1"/>
  <c r="E389" i="1"/>
  <c r="F389" i="1"/>
  <c r="F389" i="13" s="1"/>
  <c r="I389" i="1"/>
  <c r="K389" i="1"/>
  <c r="K389" i="13" s="1"/>
  <c r="L389" i="1"/>
  <c r="L389" i="13" s="1"/>
  <c r="C390" i="1"/>
  <c r="D390" i="1"/>
  <c r="D390" i="13" s="1"/>
  <c r="E390" i="1"/>
  <c r="F390" i="1"/>
  <c r="F390" i="13" s="1"/>
  <c r="I390" i="1"/>
  <c r="I390" i="13" s="1"/>
  <c r="K390" i="1"/>
  <c r="K390" i="13" s="1"/>
  <c r="L390" i="1"/>
  <c r="L390" i="13" s="1"/>
  <c r="C391" i="1"/>
  <c r="D391" i="1"/>
  <c r="D391" i="13" s="1"/>
  <c r="E391" i="1"/>
  <c r="F391" i="1"/>
  <c r="F391" i="13" s="1"/>
  <c r="I391" i="1"/>
  <c r="I391" i="13" s="1"/>
  <c r="K391" i="1"/>
  <c r="K391" i="13" s="1"/>
  <c r="L391" i="1"/>
  <c r="L391" i="13" s="1"/>
  <c r="C392" i="1"/>
  <c r="D392" i="1"/>
  <c r="D392" i="13" s="1"/>
  <c r="E392" i="1"/>
  <c r="F392" i="1"/>
  <c r="F392" i="13" s="1"/>
  <c r="I392" i="1"/>
  <c r="I392" i="13" s="1"/>
  <c r="K392" i="1"/>
  <c r="K392" i="13" s="1"/>
  <c r="L392" i="1"/>
  <c r="L392" i="13" s="1"/>
  <c r="C393" i="1"/>
  <c r="D393" i="1"/>
  <c r="D393" i="13" s="1"/>
  <c r="E393" i="1"/>
  <c r="F393" i="1"/>
  <c r="F393" i="13" s="1"/>
  <c r="I393" i="1"/>
  <c r="K393" i="1"/>
  <c r="K393" i="13" s="1"/>
  <c r="L393" i="1"/>
  <c r="L393" i="13" s="1"/>
  <c r="C394" i="1"/>
  <c r="D394" i="1"/>
  <c r="D394" i="13" s="1"/>
  <c r="E394" i="1"/>
  <c r="F394" i="1"/>
  <c r="F394" i="13" s="1"/>
  <c r="I394" i="1"/>
  <c r="I394" i="13" s="1"/>
  <c r="K394" i="1"/>
  <c r="K394" i="13" s="1"/>
  <c r="L394" i="1"/>
  <c r="L394" i="13" s="1"/>
  <c r="BW65" i="4"/>
  <c r="BW64" i="4"/>
  <c r="BW63" i="4"/>
  <c r="BW62" i="4"/>
  <c r="BW61" i="4"/>
  <c r="BW60" i="4"/>
  <c r="BW59" i="4"/>
  <c r="BW58" i="4"/>
  <c r="BV548" i="13"/>
  <c r="BU548" i="13"/>
  <c r="BT548" i="13"/>
  <c r="BS548" i="13"/>
  <c r="BR548" i="13"/>
  <c r="BQ548" i="13"/>
  <c r="BP548" i="13"/>
  <c r="BO548" i="13"/>
  <c r="BN548" i="13"/>
  <c r="BM548" i="13"/>
  <c r="BL548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Q548" i="13"/>
  <c r="P548" i="13"/>
  <c r="O548" i="13"/>
  <c r="N548" i="13"/>
  <c r="M548" i="13"/>
  <c r="J548" i="13"/>
  <c r="C548" i="13" s="1"/>
  <c r="H548" i="13"/>
  <c r="G548" i="13"/>
  <c r="F548" i="13"/>
  <c r="D548" i="13"/>
  <c r="B548" i="13"/>
  <c r="R548" i="13" s="1"/>
  <c r="BV547" i="13"/>
  <c r="BU547" i="13"/>
  <c r="BT547" i="13"/>
  <c r="BS547" i="13"/>
  <c r="BR547" i="13"/>
  <c r="BQ547" i="13"/>
  <c r="BP547" i="13"/>
  <c r="BO547" i="13"/>
  <c r="BN547" i="13"/>
  <c r="BM547" i="13"/>
  <c r="BL547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Q547" i="13"/>
  <c r="P547" i="13"/>
  <c r="O547" i="13"/>
  <c r="N547" i="13"/>
  <c r="M547" i="13"/>
  <c r="J547" i="13"/>
  <c r="C547" i="13" s="1"/>
  <c r="H547" i="13"/>
  <c r="G547" i="13"/>
  <c r="F547" i="13"/>
  <c r="D547" i="13"/>
  <c r="B547" i="13"/>
  <c r="R547" i="13" s="1"/>
  <c r="BV546" i="13"/>
  <c r="BU546" i="13"/>
  <c r="BT546" i="13"/>
  <c r="BS546" i="13"/>
  <c r="BR546" i="13"/>
  <c r="BQ546" i="13"/>
  <c r="BP546" i="13"/>
  <c r="BO546" i="13"/>
  <c r="BN546" i="13"/>
  <c r="BM546" i="13"/>
  <c r="BL546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Q546" i="13"/>
  <c r="P546" i="13"/>
  <c r="O546" i="13"/>
  <c r="N546" i="13"/>
  <c r="M546" i="13"/>
  <c r="J546" i="13"/>
  <c r="C546" i="13" s="1"/>
  <c r="H546" i="13"/>
  <c r="G546" i="13"/>
  <c r="F546" i="13"/>
  <c r="D546" i="13"/>
  <c r="B546" i="13"/>
  <c r="BX546" i="13" s="1"/>
  <c r="BV545" i="13"/>
  <c r="BU545" i="13"/>
  <c r="BT545" i="13"/>
  <c r="BS545" i="13"/>
  <c r="BR545" i="13"/>
  <c r="BQ545" i="13"/>
  <c r="BP545" i="13"/>
  <c r="BO545" i="13"/>
  <c r="BN545" i="13"/>
  <c r="BM545" i="13"/>
  <c r="BL545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Q545" i="13"/>
  <c r="P545" i="13"/>
  <c r="O545" i="13"/>
  <c r="N545" i="13"/>
  <c r="M545" i="13"/>
  <c r="J545" i="13"/>
  <c r="C545" i="13" s="1"/>
  <c r="H545" i="13"/>
  <c r="G545" i="13"/>
  <c r="F545" i="13"/>
  <c r="D545" i="13"/>
  <c r="B545" i="13"/>
  <c r="R545" i="13" s="1"/>
  <c r="BV544" i="13"/>
  <c r="BU544" i="13"/>
  <c r="BT544" i="13"/>
  <c r="BS544" i="13"/>
  <c r="BR544" i="13"/>
  <c r="BQ544" i="13"/>
  <c r="BP544" i="13"/>
  <c r="BO544" i="13"/>
  <c r="BN544" i="13"/>
  <c r="BM544" i="13"/>
  <c r="BL544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Q544" i="13"/>
  <c r="P544" i="13"/>
  <c r="O544" i="13"/>
  <c r="N544" i="13"/>
  <c r="M544" i="13"/>
  <c r="J544" i="13"/>
  <c r="C544" i="13" s="1"/>
  <c r="H544" i="13"/>
  <c r="G544" i="13"/>
  <c r="F544" i="13"/>
  <c r="D544" i="13"/>
  <c r="B544" i="13"/>
  <c r="BX544" i="13" s="1"/>
  <c r="BV543" i="13"/>
  <c r="BU543" i="13"/>
  <c r="BT543" i="13"/>
  <c r="BS543" i="13"/>
  <c r="BR543" i="13"/>
  <c r="BQ543" i="13"/>
  <c r="BP543" i="13"/>
  <c r="BO543" i="13"/>
  <c r="BN543" i="13"/>
  <c r="BM543" i="13"/>
  <c r="BL543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Q543" i="13"/>
  <c r="P543" i="13"/>
  <c r="O543" i="13"/>
  <c r="N543" i="13"/>
  <c r="M543" i="13"/>
  <c r="J543" i="13"/>
  <c r="C543" i="13" s="1"/>
  <c r="H543" i="13"/>
  <c r="G543" i="13"/>
  <c r="F543" i="13"/>
  <c r="D543" i="13"/>
  <c r="B543" i="13"/>
  <c r="BX543" i="13" s="1"/>
  <c r="BV542" i="13"/>
  <c r="BU542" i="13"/>
  <c r="BT542" i="13"/>
  <c r="BS542" i="13"/>
  <c r="BR542" i="13"/>
  <c r="BQ542" i="13"/>
  <c r="BP542" i="13"/>
  <c r="BO542" i="13"/>
  <c r="BN542" i="13"/>
  <c r="BM542" i="13"/>
  <c r="BL542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Q542" i="13"/>
  <c r="P542" i="13"/>
  <c r="O542" i="13"/>
  <c r="N542" i="13"/>
  <c r="M542" i="13"/>
  <c r="J542" i="13"/>
  <c r="C542" i="13" s="1"/>
  <c r="H542" i="13"/>
  <c r="G542" i="13"/>
  <c r="F542" i="13"/>
  <c r="D542" i="13"/>
  <c r="B542" i="13"/>
  <c r="R542" i="13" s="1"/>
  <c r="BV541" i="13"/>
  <c r="BU541" i="13"/>
  <c r="BT541" i="13"/>
  <c r="BS541" i="13"/>
  <c r="BR541" i="13"/>
  <c r="BQ541" i="13"/>
  <c r="BP541" i="13"/>
  <c r="BO541" i="13"/>
  <c r="BN541" i="13"/>
  <c r="BM541" i="13"/>
  <c r="BL541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Q541" i="13"/>
  <c r="P541" i="13"/>
  <c r="O541" i="13"/>
  <c r="N541" i="13"/>
  <c r="M541" i="13"/>
  <c r="J541" i="13"/>
  <c r="C541" i="13" s="1"/>
  <c r="H541" i="13"/>
  <c r="G541" i="13"/>
  <c r="F541" i="13"/>
  <c r="D541" i="13"/>
  <c r="B541" i="13"/>
  <c r="R541" i="13" s="1"/>
  <c r="R65" i="4"/>
  <c r="R64" i="4"/>
  <c r="R63" i="4"/>
  <c r="R62" i="4"/>
  <c r="R61" i="4"/>
  <c r="R60" i="4"/>
  <c r="R59" i="4"/>
  <c r="R58" i="4"/>
  <c r="L65" i="4"/>
  <c r="L548" i="13" s="1"/>
  <c r="K65" i="4"/>
  <c r="K548" i="13" s="1"/>
  <c r="I65" i="4"/>
  <c r="L64" i="4"/>
  <c r="L547" i="13" s="1"/>
  <c r="K64" i="4"/>
  <c r="K547" i="13" s="1"/>
  <c r="I64" i="4"/>
  <c r="L63" i="4"/>
  <c r="L546" i="13" s="1"/>
  <c r="K63" i="4"/>
  <c r="K546" i="13" s="1"/>
  <c r="I63" i="4"/>
  <c r="I546" i="13" s="1"/>
  <c r="L62" i="4"/>
  <c r="L545" i="13" s="1"/>
  <c r="K62" i="4"/>
  <c r="K545" i="13" s="1"/>
  <c r="I62" i="4"/>
  <c r="I545" i="13" s="1"/>
  <c r="L61" i="4"/>
  <c r="L544" i="13" s="1"/>
  <c r="K61" i="4"/>
  <c r="K544" i="13" s="1"/>
  <c r="I61" i="4"/>
  <c r="I544" i="13" s="1"/>
  <c r="L60" i="4"/>
  <c r="L543" i="13" s="1"/>
  <c r="K60" i="4"/>
  <c r="K543" i="13" s="1"/>
  <c r="I60" i="4"/>
  <c r="I543" i="13" s="1"/>
  <c r="L59" i="4"/>
  <c r="L542" i="13" s="1"/>
  <c r="K59" i="4"/>
  <c r="K542" i="13" s="1"/>
  <c r="I59" i="4"/>
  <c r="BX59" i="4" s="1"/>
  <c r="L58" i="4"/>
  <c r="L541" i="13" s="1"/>
  <c r="K58" i="4"/>
  <c r="K541" i="13" s="1"/>
  <c r="I58" i="4"/>
  <c r="I541" i="13" s="1"/>
  <c r="E65" i="4"/>
  <c r="E64" i="4"/>
  <c r="E63" i="4"/>
  <c r="E62" i="4"/>
  <c r="E61" i="4"/>
  <c r="E60" i="4"/>
  <c r="E59" i="4"/>
  <c r="E58" i="4"/>
  <c r="BX64" i="4" l="1"/>
  <c r="BX393" i="1"/>
  <c r="BX381" i="1"/>
  <c r="BX380" i="1"/>
  <c r="BX388" i="1"/>
  <c r="BX384" i="1"/>
  <c r="R382" i="13"/>
  <c r="R385" i="13"/>
  <c r="R391" i="13"/>
  <c r="E382" i="13"/>
  <c r="E385" i="13"/>
  <c r="R388" i="13"/>
  <c r="E388" i="13"/>
  <c r="E391" i="13"/>
  <c r="E381" i="13"/>
  <c r="E384" i="13"/>
  <c r="E387" i="13"/>
  <c r="E390" i="13"/>
  <c r="E393" i="13"/>
  <c r="BW382" i="13"/>
  <c r="BW385" i="13"/>
  <c r="BW388" i="13"/>
  <c r="BW391" i="13"/>
  <c r="BX389" i="1"/>
  <c r="BX387" i="1"/>
  <c r="BX382" i="1"/>
  <c r="BX385" i="1"/>
  <c r="E394" i="13"/>
  <c r="BX391" i="1"/>
  <c r="BX383" i="1"/>
  <c r="BX392" i="1"/>
  <c r="I381" i="13"/>
  <c r="I384" i="13"/>
  <c r="I385" i="13"/>
  <c r="I388" i="13"/>
  <c r="I393" i="13"/>
  <c r="I380" i="13"/>
  <c r="I389" i="13"/>
  <c r="BX394" i="1"/>
  <c r="BX390" i="1"/>
  <c r="BX386" i="1"/>
  <c r="R394" i="13"/>
  <c r="BX381" i="13"/>
  <c r="BX384" i="13"/>
  <c r="BX387" i="13"/>
  <c r="BX390" i="13"/>
  <c r="BX393" i="13"/>
  <c r="BW394" i="13"/>
  <c r="BW380" i="13"/>
  <c r="BW383" i="13"/>
  <c r="BW386" i="13"/>
  <c r="BW389" i="13"/>
  <c r="BW392" i="13"/>
  <c r="BX380" i="13"/>
  <c r="BX383" i="13"/>
  <c r="BX386" i="13"/>
  <c r="BX389" i="13"/>
  <c r="BX392" i="13"/>
  <c r="E380" i="13"/>
  <c r="E383" i="13"/>
  <c r="E386" i="13"/>
  <c r="E389" i="13"/>
  <c r="E392" i="13"/>
  <c r="BW381" i="13"/>
  <c r="BW384" i="13"/>
  <c r="BW387" i="13"/>
  <c r="BW390" i="13"/>
  <c r="BW393" i="13"/>
  <c r="BX65" i="4"/>
  <c r="BX58" i="4"/>
  <c r="I542" i="13"/>
  <c r="BX60" i="4"/>
  <c r="BX61" i="4"/>
  <c r="I548" i="13"/>
  <c r="BX62" i="4"/>
  <c r="BX63" i="4"/>
  <c r="I547" i="13"/>
  <c r="BW543" i="13"/>
  <c r="E546" i="13"/>
  <c r="E543" i="13"/>
  <c r="R546" i="13"/>
  <c r="R543" i="13"/>
  <c r="BW546" i="13"/>
  <c r="BW541" i="13"/>
  <c r="BW544" i="13"/>
  <c r="BW547" i="13"/>
  <c r="BX541" i="13"/>
  <c r="E541" i="13"/>
  <c r="E544" i="13"/>
  <c r="E547" i="13"/>
  <c r="BX547" i="13"/>
  <c r="R544" i="13"/>
  <c r="BW542" i="13"/>
  <c r="BW545" i="13"/>
  <c r="BW548" i="13"/>
  <c r="BX542" i="13"/>
  <c r="BX545" i="13"/>
  <c r="BX548" i="13"/>
  <c r="E542" i="13"/>
  <c r="E545" i="13"/>
  <c r="E548" i="13"/>
  <c r="L368" i="1" l="1"/>
  <c r="BV631" i="13" l="1"/>
  <c r="BU631" i="13"/>
  <c r="BT631" i="13"/>
  <c r="BS631" i="13"/>
  <c r="BR631" i="13"/>
  <c r="BQ631" i="13"/>
  <c r="BP631" i="13"/>
  <c r="BO631" i="13"/>
  <c r="BN631" i="13"/>
  <c r="BM631" i="13"/>
  <c r="BL631" i="13"/>
  <c r="BK631" i="13"/>
  <c r="BJ631" i="13"/>
  <c r="BI631" i="13"/>
  <c r="BH631" i="13"/>
  <c r="BG631" i="13"/>
  <c r="BF631" i="13"/>
  <c r="BE631" i="13"/>
  <c r="BD631" i="13"/>
  <c r="BC631" i="13"/>
  <c r="BB631" i="13"/>
  <c r="BA631" i="13"/>
  <c r="AZ631" i="13"/>
  <c r="AY631" i="13"/>
  <c r="AX631" i="13"/>
  <c r="AW631" i="13"/>
  <c r="AV631" i="13"/>
  <c r="AU631" i="13"/>
  <c r="AT631" i="13"/>
  <c r="AS631" i="13"/>
  <c r="AR631" i="13"/>
  <c r="AQ631" i="13"/>
  <c r="AP631" i="13"/>
  <c r="AO631" i="13"/>
  <c r="AN631" i="13"/>
  <c r="AM631" i="13"/>
  <c r="AL631" i="13"/>
  <c r="AK631" i="13"/>
  <c r="AJ631" i="13"/>
  <c r="AI631" i="13"/>
  <c r="AH631" i="13"/>
  <c r="AG631" i="13"/>
  <c r="AF631" i="13"/>
  <c r="AE631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Q631" i="13"/>
  <c r="P631" i="13"/>
  <c r="O631" i="13"/>
  <c r="N631" i="13"/>
  <c r="M631" i="13"/>
  <c r="J631" i="13"/>
  <c r="C631" i="13" s="1"/>
  <c r="H631" i="13"/>
  <c r="G631" i="13"/>
  <c r="B631" i="13"/>
  <c r="BX631" i="13" s="1"/>
  <c r="BW18" i="9"/>
  <c r="BW17" i="9"/>
  <c r="BW16" i="9"/>
  <c r="R16" i="9"/>
  <c r="L16" i="9"/>
  <c r="L631" i="13" s="1"/>
  <c r="K16" i="9"/>
  <c r="K631" i="13" s="1"/>
  <c r="I16" i="9"/>
  <c r="I631" i="13" s="1"/>
  <c r="F16" i="9"/>
  <c r="F631" i="13" s="1"/>
  <c r="E16" i="9"/>
  <c r="D16" i="9"/>
  <c r="D631" i="13" s="1"/>
  <c r="C16" i="9"/>
  <c r="BV614" i="13"/>
  <c r="BU614" i="13"/>
  <c r="BT614" i="13"/>
  <c r="BS614" i="13"/>
  <c r="BR614" i="13"/>
  <c r="BQ614" i="13"/>
  <c r="BP614" i="13"/>
  <c r="BO614" i="13"/>
  <c r="BN614" i="13"/>
  <c r="BM614" i="13"/>
  <c r="BL614" i="13"/>
  <c r="BK614" i="13"/>
  <c r="BJ614" i="13"/>
  <c r="BI614" i="13"/>
  <c r="BH614" i="13"/>
  <c r="BG614" i="13"/>
  <c r="BF614" i="13"/>
  <c r="BE614" i="13"/>
  <c r="BD614" i="13"/>
  <c r="BC614" i="13"/>
  <c r="BB614" i="13"/>
  <c r="BA614" i="13"/>
  <c r="AZ614" i="13"/>
  <c r="AY614" i="13"/>
  <c r="AX614" i="13"/>
  <c r="AW614" i="13"/>
  <c r="AV614" i="13"/>
  <c r="AU614" i="13"/>
  <c r="AT614" i="13"/>
  <c r="AS614" i="13"/>
  <c r="AR614" i="13"/>
  <c r="AQ614" i="13"/>
  <c r="AP614" i="13"/>
  <c r="AO614" i="13"/>
  <c r="AN614" i="13"/>
  <c r="AM614" i="13"/>
  <c r="AL614" i="13"/>
  <c r="AK614" i="13"/>
  <c r="AJ614" i="13"/>
  <c r="AI614" i="13"/>
  <c r="AH614" i="13"/>
  <c r="AG614" i="13"/>
  <c r="AF614" i="13"/>
  <c r="AE614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Q614" i="13"/>
  <c r="P614" i="13"/>
  <c r="O614" i="13"/>
  <c r="N614" i="13"/>
  <c r="M614" i="13"/>
  <c r="J614" i="13"/>
  <c r="C614" i="13" s="1"/>
  <c r="H614" i="13"/>
  <c r="G614" i="13"/>
  <c r="B614" i="13"/>
  <c r="BX614" i="13" s="1"/>
  <c r="BV474" i="13"/>
  <c r="BU474" i="13"/>
  <c r="BT474" i="13"/>
  <c r="BS474" i="13"/>
  <c r="BR474" i="13"/>
  <c r="BQ474" i="13"/>
  <c r="BP474" i="13"/>
  <c r="BO474" i="13"/>
  <c r="BN474" i="13"/>
  <c r="BM474" i="13"/>
  <c r="BL474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Q474" i="13"/>
  <c r="P474" i="13"/>
  <c r="O474" i="13"/>
  <c r="N474" i="13"/>
  <c r="M474" i="13"/>
  <c r="J474" i="13"/>
  <c r="C474" i="13" s="1"/>
  <c r="H474" i="13"/>
  <c r="G474" i="13"/>
  <c r="B474" i="13"/>
  <c r="BX474" i="13" s="1"/>
  <c r="BW56" i="2"/>
  <c r="BW55" i="2"/>
  <c r="BW54" i="2"/>
  <c r="BW53" i="2"/>
  <c r="BW52" i="2"/>
  <c r="BW51" i="2"/>
  <c r="BW50" i="2"/>
  <c r="BW49" i="2"/>
  <c r="BW48" i="2"/>
  <c r="BW47" i="2"/>
  <c r="BW46" i="2"/>
  <c r="BW45" i="2"/>
  <c r="BW44" i="2"/>
  <c r="BW43" i="2"/>
  <c r="BW42" i="2"/>
  <c r="BW41" i="2"/>
  <c r="BW40" i="2"/>
  <c r="BW39" i="2"/>
  <c r="BW38" i="2"/>
  <c r="BW37" i="2"/>
  <c r="BW36" i="2"/>
  <c r="BW35" i="2"/>
  <c r="BW34" i="2"/>
  <c r="BW33" i="2"/>
  <c r="BW32" i="2"/>
  <c r="BW31" i="2"/>
  <c r="BW30" i="2"/>
  <c r="BW29" i="2"/>
  <c r="BW28" i="2"/>
  <c r="BW27" i="2"/>
  <c r="BW26" i="2"/>
  <c r="BW25" i="2"/>
  <c r="BW24" i="2"/>
  <c r="BW23" i="2"/>
  <c r="BW22" i="2"/>
  <c r="BW21" i="2"/>
  <c r="BW20" i="2"/>
  <c r="BW19" i="2"/>
  <c r="BW18" i="2"/>
  <c r="BW17" i="2"/>
  <c r="BW16" i="2"/>
  <c r="BW15" i="2"/>
  <c r="BW14" i="2"/>
  <c r="BW13" i="2"/>
  <c r="BW12" i="2"/>
  <c r="BW11" i="2"/>
  <c r="BW10" i="2"/>
  <c r="BW9" i="2"/>
  <c r="BW8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L56" i="2"/>
  <c r="L474" i="13" s="1"/>
  <c r="K56" i="2"/>
  <c r="K474" i="13" s="1"/>
  <c r="I56" i="2"/>
  <c r="F56" i="2"/>
  <c r="F474" i="13" s="1"/>
  <c r="E56" i="2"/>
  <c r="D56" i="2"/>
  <c r="D474" i="13" s="1"/>
  <c r="C56" i="2"/>
  <c r="R27" i="11"/>
  <c r="L27" i="11"/>
  <c r="L614" i="13" s="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K27" i="11"/>
  <c r="K614" i="13" s="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I27" i="11"/>
  <c r="I614" i="13" s="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F27" i="11"/>
  <c r="F614" i="13" s="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D27" i="11"/>
  <c r="D614" i="13" s="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BW27" i="11"/>
  <c r="E631" i="13" l="1"/>
  <c r="BX56" i="2"/>
  <c r="BX16" i="9"/>
  <c r="R631" i="13"/>
  <c r="BW631" i="13"/>
  <c r="R614" i="13"/>
  <c r="E614" i="13"/>
  <c r="I474" i="13"/>
  <c r="BW614" i="13"/>
  <c r="E474" i="13"/>
  <c r="R474" i="13"/>
  <c r="BW474" i="13"/>
  <c r="BX27" i="11"/>
  <c r="BV613" i="13" l="1"/>
  <c r="BU613" i="13"/>
  <c r="BT613" i="13"/>
  <c r="BS613" i="13"/>
  <c r="BR613" i="13"/>
  <c r="BQ613" i="13"/>
  <c r="BP613" i="13"/>
  <c r="BO613" i="13"/>
  <c r="BN613" i="13"/>
  <c r="BM613" i="13"/>
  <c r="BL613" i="13"/>
  <c r="BK613" i="13"/>
  <c r="BJ613" i="13"/>
  <c r="BI613" i="13"/>
  <c r="BH613" i="13"/>
  <c r="BG613" i="13"/>
  <c r="BF613" i="13"/>
  <c r="BE613" i="13"/>
  <c r="BD613" i="13"/>
  <c r="BC613" i="13"/>
  <c r="BB613" i="13"/>
  <c r="BA613" i="13"/>
  <c r="AZ613" i="13"/>
  <c r="AY613" i="13"/>
  <c r="AX613" i="13"/>
  <c r="AW613" i="13"/>
  <c r="AV613" i="13"/>
  <c r="AU613" i="13"/>
  <c r="AT613" i="13"/>
  <c r="AS613" i="13"/>
  <c r="AR613" i="13"/>
  <c r="AQ613" i="13"/>
  <c r="AP613" i="13"/>
  <c r="AO613" i="13"/>
  <c r="AN613" i="13"/>
  <c r="AM613" i="13"/>
  <c r="AL613" i="13"/>
  <c r="AK613" i="13"/>
  <c r="AJ613" i="13"/>
  <c r="AI613" i="13"/>
  <c r="AH613" i="13"/>
  <c r="AG613" i="13"/>
  <c r="AF613" i="13"/>
  <c r="AE613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Q613" i="13"/>
  <c r="P613" i="13"/>
  <c r="O613" i="13"/>
  <c r="N613" i="13"/>
  <c r="M613" i="13"/>
  <c r="J613" i="13"/>
  <c r="C613" i="13" s="1"/>
  <c r="H613" i="13"/>
  <c r="G613" i="13"/>
  <c r="B613" i="13"/>
  <c r="BX613" i="13" s="1"/>
  <c r="BV612" i="13"/>
  <c r="BU612" i="13"/>
  <c r="BT612" i="13"/>
  <c r="BS612" i="13"/>
  <c r="BR612" i="13"/>
  <c r="BQ612" i="13"/>
  <c r="BP612" i="13"/>
  <c r="BO612" i="13"/>
  <c r="BN612" i="13"/>
  <c r="BM612" i="13"/>
  <c r="BL612" i="13"/>
  <c r="BK612" i="13"/>
  <c r="BJ612" i="13"/>
  <c r="BI612" i="13"/>
  <c r="BH612" i="13"/>
  <c r="BG612" i="13"/>
  <c r="BF612" i="13"/>
  <c r="BE612" i="13"/>
  <c r="BD612" i="13"/>
  <c r="BC612" i="13"/>
  <c r="BB612" i="13"/>
  <c r="BA612" i="13"/>
  <c r="AZ612" i="13"/>
  <c r="AY612" i="13"/>
  <c r="AX612" i="13"/>
  <c r="AW612" i="13"/>
  <c r="AV612" i="13"/>
  <c r="AU612" i="13"/>
  <c r="AT612" i="13"/>
  <c r="AS612" i="13"/>
  <c r="AR612" i="13"/>
  <c r="AQ612" i="13"/>
  <c r="AP612" i="13"/>
  <c r="AO612" i="13"/>
  <c r="AN612" i="13"/>
  <c r="AM612" i="13"/>
  <c r="AL612" i="13"/>
  <c r="AK612" i="13"/>
  <c r="AJ612" i="13"/>
  <c r="AI612" i="13"/>
  <c r="AH612" i="13"/>
  <c r="AG612" i="13"/>
  <c r="AF612" i="13"/>
  <c r="AE612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Q612" i="13"/>
  <c r="P612" i="13"/>
  <c r="O612" i="13"/>
  <c r="N612" i="13"/>
  <c r="M612" i="13"/>
  <c r="J612" i="13"/>
  <c r="C612" i="13" s="1"/>
  <c r="H612" i="13"/>
  <c r="G612" i="13"/>
  <c r="B612" i="13"/>
  <c r="E612" i="13" s="1"/>
  <c r="BV611" i="13"/>
  <c r="BU611" i="13"/>
  <c r="BT611" i="13"/>
  <c r="BS611" i="13"/>
  <c r="BR611" i="13"/>
  <c r="BQ611" i="13"/>
  <c r="BP611" i="13"/>
  <c r="BO611" i="13"/>
  <c r="BN611" i="13"/>
  <c r="BM611" i="13"/>
  <c r="BL611" i="13"/>
  <c r="BK611" i="13"/>
  <c r="BJ611" i="13"/>
  <c r="BI611" i="13"/>
  <c r="BH611" i="13"/>
  <c r="BG611" i="13"/>
  <c r="BF611" i="13"/>
  <c r="BE611" i="13"/>
  <c r="BD611" i="13"/>
  <c r="BC611" i="13"/>
  <c r="BB611" i="13"/>
  <c r="BA611" i="13"/>
  <c r="AZ611" i="13"/>
  <c r="AY611" i="13"/>
  <c r="AX611" i="13"/>
  <c r="AW611" i="13"/>
  <c r="AV611" i="13"/>
  <c r="AU611" i="13"/>
  <c r="AT611" i="13"/>
  <c r="AS611" i="13"/>
  <c r="AR611" i="13"/>
  <c r="AQ611" i="13"/>
  <c r="AP611" i="13"/>
  <c r="AO611" i="13"/>
  <c r="AN611" i="13"/>
  <c r="AM611" i="13"/>
  <c r="AL611" i="13"/>
  <c r="AK611" i="13"/>
  <c r="AJ611" i="13"/>
  <c r="AI611" i="13"/>
  <c r="AH611" i="13"/>
  <c r="AG611" i="13"/>
  <c r="AF611" i="13"/>
  <c r="AE611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Q611" i="13"/>
  <c r="P611" i="13"/>
  <c r="O611" i="13"/>
  <c r="N611" i="13"/>
  <c r="M611" i="13"/>
  <c r="J611" i="13"/>
  <c r="C611" i="13" s="1"/>
  <c r="H611" i="13"/>
  <c r="G611" i="13"/>
  <c r="B611" i="13"/>
  <c r="R611" i="13" s="1"/>
  <c r="BV610" i="13"/>
  <c r="BU610" i="13"/>
  <c r="BT610" i="13"/>
  <c r="BS610" i="13"/>
  <c r="BR610" i="13"/>
  <c r="BQ610" i="13"/>
  <c r="BP610" i="13"/>
  <c r="BO610" i="13"/>
  <c r="BN610" i="13"/>
  <c r="BM610" i="13"/>
  <c r="BL610" i="13"/>
  <c r="BK610" i="13"/>
  <c r="BJ610" i="13"/>
  <c r="BI610" i="13"/>
  <c r="BH610" i="13"/>
  <c r="BG610" i="13"/>
  <c r="BF610" i="13"/>
  <c r="BE610" i="13"/>
  <c r="BD610" i="13"/>
  <c r="BC610" i="13"/>
  <c r="BB610" i="13"/>
  <c r="BA610" i="13"/>
  <c r="AZ610" i="13"/>
  <c r="AY610" i="13"/>
  <c r="AX610" i="13"/>
  <c r="AW610" i="13"/>
  <c r="AV610" i="13"/>
  <c r="AU610" i="13"/>
  <c r="AT610" i="13"/>
  <c r="AS610" i="13"/>
  <c r="AR610" i="13"/>
  <c r="AQ610" i="13"/>
  <c r="AP610" i="13"/>
  <c r="AO610" i="13"/>
  <c r="AN610" i="13"/>
  <c r="AM610" i="13"/>
  <c r="AL610" i="13"/>
  <c r="AK610" i="13"/>
  <c r="AJ610" i="13"/>
  <c r="AI610" i="13"/>
  <c r="AH610" i="13"/>
  <c r="AG610" i="13"/>
  <c r="AF610" i="13"/>
  <c r="AE610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Q610" i="13"/>
  <c r="P610" i="13"/>
  <c r="O610" i="13"/>
  <c r="N610" i="13"/>
  <c r="M610" i="13"/>
  <c r="J610" i="13"/>
  <c r="C610" i="13" s="1"/>
  <c r="H610" i="13"/>
  <c r="G610" i="13"/>
  <c r="B610" i="13"/>
  <c r="BX610" i="13" s="1"/>
  <c r="BV609" i="13"/>
  <c r="BU609" i="13"/>
  <c r="BT609" i="13"/>
  <c r="BS609" i="13"/>
  <c r="BR609" i="13"/>
  <c r="BQ609" i="13"/>
  <c r="BP609" i="13"/>
  <c r="BO609" i="13"/>
  <c r="BN609" i="13"/>
  <c r="BM609" i="13"/>
  <c r="BL609" i="13"/>
  <c r="BK609" i="13"/>
  <c r="BJ609" i="13"/>
  <c r="BI609" i="13"/>
  <c r="BH609" i="13"/>
  <c r="BG609" i="13"/>
  <c r="BF609" i="13"/>
  <c r="BE609" i="13"/>
  <c r="BD609" i="13"/>
  <c r="BC609" i="13"/>
  <c r="BB609" i="13"/>
  <c r="BA609" i="13"/>
  <c r="AZ609" i="13"/>
  <c r="AY609" i="13"/>
  <c r="AX609" i="13"/>
  <c r="AW609" i="13"/>
  <c r="AV609" i="13"/>
  <c r="AU609" i="13"/>
  <c r="AT609" i="13"/>
  <c r="AS609" i="13"/>
  <c r="AR609" i="13"/>
  <c r="AQ609" i="13"/>
  <c r="AP609" i="13"/>
  <c r="AO609" i="13"/>
  <c r="AN609" i="13"/>
  <c r="AM609" i="13"/>
  <c r="AL609" i="13"/>
  <c r="AK609" i="13"/>
  <c r="AJ609" i="13"/>
  <c r="AI609" i="13"/>
  <c r="AH609" i="13"/>
  <c r="AG609" i="13"/>
  <c r="AF609" i="13"/>
  <c r="AE609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Q609" i="13"/>
  <c r="P609" i="13"/>
  <c r="O609" i="13"/>
  <c r="N609" i="13"/>
  <c r="M609" i="13"/>
  <c r="J609" i="13"/>
  <c r="C609" i="13" s="1"/>
  <c r="H609" i="13"/>
  <c r="G609" i="13"/>
  <c r="B609" i="13"/>
  <c r="R609" i="13" s="1"/>
  <c r="BV608" i="13"/>
  <c r="BU608" i="13"/>
  <c r="BT608" i="13"/>
  <c r="BS608" i="13"/>
  <c r="BR608" i="13"/>
  <c r="BQ608" i="13"/>
  <c r="BP608" i="13"/>
  <c r="BO608" i="13"/>
  <c r="BN608" i="13"/>
  <c r="BM608" i="13"/>
  <c r="BL608" i="13"/>
  <c r="BK608" i="13"/>
  <c r="BJ608" i="13"/>
  <c r="BI608" i="13"/>
  <c r="BH608" i="13"/>
  <c r="BG608" i="13"/>
  <c r="BF608" i="13"/>
  <c r="BE608" i="13"/>
  <c r="BD608" i="13"/>
  <c r="BC608" i="13"/>
  <c r="BB608" i="13"/>
  <c r="BA608" i="13"/>
  <c r="AZ608" i="13"/>
  <c r="AY608" i="13"/>
  <c r="AX608" i="13"/>
  <c r="AW608" i="13"/>
  <c r="AV608" i="13"/>
  <c r="AU608" i="13"/>
  <c r="AT608" i="13"/>
  <c r="AS608" i="13"/>
  <c r="AR608" i="13"/>
  <c r="AQ608" i="13"/>
  <c r="AP608" i="13"/>
  <c r="AO608" i="13"/>
  <c r="AN608" i="13"/>
  <c r="AM608" i="13"/>
  <c r="AL608" i="13"/>
  <c r="AK608" i="13"/>
  <c r="AJ608" i="13"/>
  <c r="AI608" i="13"/>
  <c r="AH608" i="13"/>
  <c r="AG608" i="13"/>
  <c r="AF608" i="13"/>
  <c r="AE608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Q608" i="13"/>
  <c r="P608" i="13"/>
  <c r="O608" i="13"/>
  <c r="N608" i="13"/>
  <c r="M608" i="13"/>
  <c r="J608" i="13"/>
  <c r="C608" i="13" s="1"/>
  <c r="H608" i="13"/>
  <c r="G608" i="13"/>
  <c r="B608" i="13"/>
  <c r="BX608" i="13" s="1"/>
  <c r="BV607" i="13"/>
  <c r="BU607" i="13"/>
  <c r="BT607" i="13"/>
  <c r="BS607" i="13"/>
  <c r="BR607" i="13"/>
  <c r="BQ607" i="13"/>
  <c r="BP607" i="13"/>
  <c r="BO607" i="13"/>
  <c r="BN607" i="13"/>
  <c r="BM607" i="13"/>
  <c r="BL607" i="13"/>
  <c r="BK607" i="13"/>
  <c r="BJ607" i="13"/>
  <c r="BI607" i="13"/>
  <c r="BH607" i="13"/>
  <c r="BG607" i="13"/>
  <c r="BF607" i="13"/>
  <c r="BE607" i="13"/>
  <c r="BD607" i="13"/>
  <c r="BC607" i="13"/>
  <c r="BB607" i="13"/>
  <c r="BA607" i="13"/>
  <c r="AZ607" i="13"/>
  <c r="AY607" i="13"/>
  <c r="AX607" i="13"/>
  <c r="AW607" i="13"/>
  <c r="AV607" i="13"/>
  <c r="AU607" i="13"/>
  <c r="AT607" i="13"/>
  <c r="AS607" i="13"/>
  <c r="AR607" i="13"/>
  <c r="AQ607" i="13"/>
  <c r="AP607" i="13"/>
  <c r="AO607" i="13"/>
  <c r="AN607" i="13"/>
  <c r="AM607" i="13"/>
  <c r="AL607" i="13"/>
  <c r="AK607" i="13"/>
  <c r="AJ607" i="13"/>
  <c r="AI607" i="13"/>
  <c r="AH607" i="13"/>
  <c r="AG607" i="13"/>
  <c r="AF607" i="13"/>
  <c r="AE607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Q607" i="13"/>
  <c r="P607" i="13"/>
  <c r="O607" i="13"/>
  <c r="N607" i="13"/>
  <c r="M607" i="13"/>
  <c r="J607" i="13"/>
  <c r="C607" i="13" s="1"/>
  <c r="H607" i="13"/>
  <c r="G607" i="13"/>
  <c r="B607" i="13"/>
  <c r="E607" i="13" s="1"/>
  <c r="BV606" i="13"/>
  <c r="BU606" i="13"/>
  <c r="BT606" i="13"/>
  <c r="BS606" i="13"/>
  <c r="BR606" i="13"/>
  <c r="BQ606" i="13"/>
  <c r="BP606" i="13"/>
  <c r="BO606" i="13"/>
  <c r="BN606" i="13"/>
  <c r="BM606" i="13"/>
  <c r="BL606" i="13"/>
  <c r="BK606" i="13"/>
  <c r="BJ606" i="13"/>
  <c r="BI606" i="13"/>
  <c r="BH606" i="13"/>
  <c r="BG606" i="13"/>
  <c r="BF606" i="13"/>
  <c r="BE606" i="13"/>
  <c r="BD606" i="13"/>
  <c r="BC606" i="13"/>
  <c r="BB606" i="13"/>
  <c r="BA606" i="13"/>
  <c r="AZ606" i="13"/>
  <c r="AY606" i="13"/>
  <c r="AX606" i="13"/>
  <c r="AW606" i="13"/>
  <c r="AV606" i="13"/>
  <c r="AU606" i="13"/>
  <c r="AT606" i="13"/>
  <c r="AS606" i="13"/>
  <c r="AR606" i="13"/>
  <c r="AQ606" i="13"/>
  <c r="AP606" i="13"/>
  <c r="AO606" i="13"/>
  <c r="AN606" i="13"/>
  <c r="AM606" i="13"/>
  <c r="AL606" i="13"/>
  <c r="AK606" i="13"/>
  <c r="AJ606" i="13"/>
  <c r="AI606" i="13"/>
  <c r="AH606" i="13"/>
  <c r="AG606" i="13"/>
  <c r="AF606" i="13"/>
  <c r="AE606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Q606" i="13"/>
  <c r="P606" i="13"/>
  <c r="O606" i="13"/>
  <c r="N606" i="13"/>
  <c r="M606" i="13"/>
  <c r="J606" i="13"/>
  <c r="C606" i="13" s="1"/>
  <c r="H606" i="13"/>
  <c r="G606" i="13"/>
  <c r="B606" i="13"/>
  <c r="R606" i="13" s="1"/>
  <c r="BW26" i="11"/>
  <c r="BW25" i="11"/>
  <c r="BW24" i="11"/>
  <c r="BW23" i="11"/>
  <c r="BW22" i="11"/>
  <c r="BW21" i="11"/>
  <c r="BW20" i="11"/>
  <c r="BW19" i="11"/>
  <c r="BW18" i="11"/>
  <c r="BW17" i="11"/>
  <c r="BW16" i="11"/>
  <c r="BW15" i="11"/>
  <c r="BW14" i="11"/>
  <c r="BW13" i="11"/>
  <c r="BW12" i="11"/>
  <c r="BW11" i="11"/>
  <c r="BW10" i="11"/>
  <c r="BW9" i="11"/>
  <c r="BW8" i="11"/>
  <c r="R26" i="11"/>
  <c r="L613" i="13"/>
  <c r="K613" i="13"/>
  <c r="I613" i="13"/>
  <c r="F613" i="13"/>
  <c r="D613" i="13"/>
  <c r="R25" i="11"/>
  <c r="L612" i="13"/>
  <c r="K612" i="13"/>
  <c r="I612" i="13"/>
  <c r="F612" i="13"/>
  <c r="D612" i="13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R24" i="11"/>
  <c r="L611" i="13"/>
  <c r="K611" i="13"/>
  <c r="I611" i="13"/>
  <c r="F611" i="13"/>
  <c r="D611" i="13"/>
  <c r="R23" i="11"/>
  <c r="L610" i="13"/>
  <c r="K610" i="13"/>
  <c r="I610" i="13"/>
  <c r="F610" i="13"/>
  <c r="D610" i="13"/>
  <c r="R22" i="11"/>
  <c r="L609" i="13"/>
  <c r="K609" i="13"/>
  <c r="I609" i="13"/>
  <c r="F609" i="13"/>
  <c r="D609" i="13"/>
  <c r="R21" i="11"/>
  <c r="L608" i="13"/>
  <c r="K608" i="13"/>
  <c r="I608" i="13"/>
  <c r="F608" i="13"/>
  <c r="D608" i="13"/>
  <c r="R20" i="11"/>
  <c r="L607" i="13"/>
  <c r="K607" i="13"/>
  <c r="I607" i="13"/>
  <c r="F607" i="13"/>
  <c r="D607" i="13"/>
  <c r="R19" i="11"/>
  <c r="L606" i="13"/>
  <c r="K606" i="13"/>
  <c r="I606" i="13"/>
  <c r="F606" i="13"/>
  <c r="D606" i="13"/>
  <c r="E613" i="13" l="1"/>
  <c r="R612" i="13"/>
  <c r="BX24" i="11"/>
  <c r="E608" i="13"/>
  <c r="R607" i="13"/>
  <c r="BX25" i="11"/>
  <c r="R608" i="13"/>
  <c r="R613" i="13"/>
  <c r="BX26" i="11"/>
  <c r="BX19" i="11"/>
  <c r="E610" i="13"/>
  <c r="BX20" i="11"/>
  <c r="R610" i="13"/>
  <c r="BX21" i="11"/>
  <c r="BX22" i="11"/>
  <c r="BX23" i="11"/>
  <c r="BW606" i="13"/>
  <c r="BW609" i="13"/>
  <c r="BW611" i="13"/>
  <c r="BX606" i="13"/>
  <c r="BX609" i="13"/>
  <c r="BX611" i="13"/>
  <c r="E609" i="13"/>
  <c r="E611" i="13"/>
  <c r="E606" i="13"/>
  <c r="BW607" i="13"/>
  <c r="BW612" i="13"/>
  <c r="BX607" i="13"/>
  <c r="BX612" i="13"/>
  <c r="BW608" i="13"/>
  <c r="BW610" i="13"/>
  <c r="BW613" i="13"/>
  <c r="R338" i="1"/>
  <c r="R219" i="1"/>
  <c r="R305" i="1"/>
  <c r="R277" i="1"/>
  <c r="R366" i="1"/>
  <c r="R239" i="1"/>
  <c r="R309" i="1"/>
  <c r="R308" i="1"/>
  <c r="R367" i="1"/>
  <c r="R311" i="1"/>
  <c r="R228" i="1"/>
  <c r="R278" i="1"/>
  <c r="R229" i="1"/>
  <c r="R335" i="1"/>
  <c r="R227" i="1"/>
  <c r="R345" i="1"/>
  <c r="R303" i="1"/>
  <c r="R360" i="1"/>
  <c r="R340" i="1"/>
  <c r="R25" i="9" l="1"/>
  <c r="R19" i="9"/>
  <c r="R165" i="1" l="1"/>
  <c r="BW242" i="1" l="1"/>
  <c r="BW241" i="1"/>
  <c r="BW240" i="1"/>
  <c r="BW239" i="1"/>
  <c r="BW238" i="1"/>
  <c r="BW237" i="1"/>
  <c r="BW236" i="1"/>
  <c r="BW235" i="1"/>
  <c r="BW234" i="1"/>
  <c r="BW231" i="1"/>
  <c r="BW229" i="1"/>
  <c r="BW228" i="1"/>
  <c r="BW227" i="1"/>
  <c r="BW226" i="1"/>
  <c r="BW224" i="1"/>
  <c r="BW223" i="1"/>
  <c r="BW221" i="1"/>
  <c r="BW219" i="1"/>
  <c r="BW196" i="1"/>
  <c r="R13" i="6" l="1"/>
  <c r="R296" i="1"/>
  <c r="R147" i="1"/>
  <c r="R358" i="1"/>
  <c r="R357" i="1"/>
  <c r="R312" i="1"/>
  <c r="R279" i="1"/>
  <c r="G20" i="13" l="1"/>
  <c r="BW65" i="1"/>
  <c r="BY65" i="1"/>
  <c r="BW66" i="1"/>
  <c r="BY66" i="1"/>
  <c r="BW67" i="1"/>
  <c r="BY67" i="1"/>
  <c r="BW68" i="1"/>
  <c r="BY68" i="1"/>
  <c r="BW69" i="1"/>
  <c r="BY69" i="1"/>
  <c r="BW70" i="1"/>
  <c r="BY70" i="1"/>
  <c r="BW71" i="1"/>
  <c r="BY71" i="1"/>
  <c r="BW72" i="1"/>
  <c r="BY72" i="1"/>
  <c r="BW73" i="1"/>
  <c r="BY73" i="1"/>
  <c r="BW74" i="1"/>
  <c r="BY74" i="1"/>
  <c r="BW75" i="1"/>
  <c r="BY75" i="1"/>
  <c r="BW76" i="1"/>
  <c r="BY76" i="1"/>
  <c r="BW77" i="1"/>
  <c r="BY77" i="1"/>
  <c r="BW78" i="1"/>
  <c r="BY78" i="1"/>
  <c r="BW79" i="1"/>
  <c r="BY79" i="1"/>
  <c r="BW80" i="1"/>
  <c r="BY80" i="1"/>
  <c r="BW81" i="1"/>
  <c r="BY81" i="1"/>
  <c r="BW82" i="1"/>
  <c r="BY82" i="1"/>
  <c r="BW83" i="1"/>
  <c r="BY83" i="1"/>
  <c r="BW84" i="1"/>
  <c r="BY84" i="1"/>
  <c r="BW85" i="1"/>
  <c r="BY85" i="1"/>
  <c r="BW86" i="1"/>
  <c r="BY86" i="1"/>
  <c r="BW87" i="1"/>
  <c r="BY87" i="1"/>
  <c r="BW88" i="1"/>
  <c r="BY88" i="1"/>
  <c r="BW89" i="1"/>
  <c r="BY89" i="1"/>
  <c r="BW90" i="1"/>
  <c r="BY90" i="1"/>
  <c r="BW91" i="1"/>
  <c r="BY91" i="1"/>
  <c r="BW92" i="1"/>
  <c r="BY92" i="1"/>
  <c r="BW93" i="1"/>
  <c r="BY93" i="1"/>
  <c r="BW94" i="1"/>
  <c r="BY94" i="1"/>
  <c r="BW95" i="1"/>
  <c r="BY95" i="1"/>
  <c r="BW96" i="1"/>
  <c r="BY96" i="1"/>
  <c r="BW97" i="1"/>
  <c r="BY97" i="1"/>
  <c r="BW98" i="1"/>
  <c r="BY98" i="1"/>
  <c r="BW99" i="1"/>
  <c r="BY99" i="1"/>
  <c r="BW100" i="1"/>
  <c r="BY100" i="1"/>
  <c r="BW101" i="1"/>
  <c r="BY101" i="1"/>
  <c r="BW102" i="1"/>
  <c r="BY102" i="1"/>
  <c r="BW103" i="1"/>
  <c r="BY103" i="1"/>
  <c r="BW104" i="1"/>
  <c r="BY104" i="1"/>
  <c r="BW105" i="1"/>
  <c r="BY105" i="1"/>
  <c r="BW106" i="1"/>
  <c r="BY106" i="1"/>
  <c r="BW107" i="1"/>
  <c r="BY107" i="1"/>
  <c r="BW108" i="1"/>
  <c r="BY108" i="1"/>
  <c r="BW109" i="1"/>
  <c r="BY109" i="1"/>
  <c r="BW110" i="1"/>
  <c r="BY110" i="1"/>
  <c r="BW111" i="1"/>
  <c r="BY111" i="1"/>
  <c r="BW112" i="1"/>
  <c r="BY112" i="1"/>
  <c r="BW113" i="1"/>
  <c r="BY113" i="1"/>
  <c r="BW114" i="1"/>
  <c r="BY114" i="1"/>
  <c r="BW115" i="1"/>
  <c r="BY115" i="1"/>
  <c r="BW116" i="1"/>
  <c r="BY116" i="1"/>
  <c r="BW117" i="1"/>
  <c r="BY117" i="1"/>
  <c r="BW118" i="1"/>
  <c r="BY118" i="1"/>
  <c r="BW119" i="1"/>
  <c r="BY119" i="1"/>
  <c r="BW120" i="1"/>
  <c r="BY120" i="1"/>
  <c r="BW121" i="1"/>
  <c r="BY121" i="1"/>
  <c r="BW122" i="1"/>
  <c r="BY122" i="1"/>
  <c r="BW123" i="1"/>
  <c r="BY123" i="1"/>
  <c r="BW124" i="1"/>
  <c r="BY124" i="1"/>
  <c r="BW125" i="1"/>
  <c r="BY125" i="1"/>
  <c r="BW126" i="1"/>
  <c r="BY126" i="1"/>
  <c r="BW127" i="1"/>
  <c r="BY127" i="1"/>
  <c r="BW128" i="1"/>
  <c r="BY128" i="1"/>
  <c r="BW129" i="1"/>
  <c r="BY129" i="1"/>
  <c r="BW130" i="1"/>
  <c r="BY130" i="1"/>
  <c r="BW131" i="1"/>
  <c r="BY131" i="1"/>
  <c r="BW132" i="1"/>
  <c r="BY132" i="1"/>
  <c r="BW133" i="1"/>
  <c r="BY133" i="1"/>
  <c r="BW134" i="1"/>
  <c r="BY134" i="1"/>
  <c r="BW135" i="1"/>
  <c r="BY135" i="1"/>
  <c r="BW136" i="1"/>
  <c r="BY136" i="1"/>
  <c r="BW137" i="1"/>
  <c r="BY137" i="1"/>
  <c r="BW138" i="1"/>
  <c r="BY138" i="1"/>
  <c r="BW139" i="1"/>
  <c r="BY139" i="1"/>
  <c r="BW140" i="1"/>
  <c r="BY140" i="1"/>
  <c r="BW141" i="1"/>
  <c r="BY141" i="1"/>
  <c r="BW142" i="1"/>
  <c r="BY142" i="1"/>
  <c r="BW143" i="1"/>
  <c r="BY143" i="1"/>
  <c r="BW144" i="1"/>
  <c r="BY144" i="1"/>
  <c r="BW145" i="1"/>
  <c r="BY145" i="1"/>
  <c r="BW146" i="1"/>
  <c r="BY146" i="1"/>
  <c r="BW147" i="1"/>
  <c r="BY147" i="1"/>
  <c r="BW148" i="1"/>
  <c r="BY148" i="1"/>
  <c r="BW149" i="1"/>
  <c r="BY149" i="1"/>
  <c r="BW150" i="1"/>
  <c r="BY150" i="1"/>
  <c r="BW151" i="1"/>
  <c r="BY151" i="1"/>
  <c r="BW152" i="1"/>
  <c r="BY152" i="1"/>
  <c r="BW153" i="1"/>
  <c r="BY153" i="1"/>
  <c r="BW154" i="1"/>
  <c r="BY154" i="1"/>
  <c r="BW155" i="1"/>
  <c r="BY155" i="1"/>
  <c r="BW156" i="1"/>
  <c r="BY156" i="1"/>
  <c r="BW157" i="1"/>
  <c r="BY157" i="1"/>
  <c r="BW158" i="1"/>
  <c r="BY158" i="1"/>
  <c r="BW159" i="1"/>
  <c r="BY159" i="1"/>
  <c r="BW160" i="1"/>
  <c r="BY160" i="1"/>
  <c r="BW161" i="1"/>
  <c r="BY161" i="1"/>
  <c r="BW162" i="1"/>
  <c r="BY162" i="1"/>
  <c r="BW163" i="1"/>
  <c r="BY163" i="1"/>
  <c r="BW164" i="1"/>
  <c r="BY164" i="1"/>
  <c r="BW165" i="1"/>
  <c r="BY165" i="1"/>
  <c r="BW166" i="1"/>
  <c r="BY166" i="1"/>
  <c r="BW167" i="1"/>
  <c r="BY167" i="1"/>
  <c r="BW168" i="1"/>
  <c r="BY168" i="1"/>
  <c r="BW169" i="1"/>
  <c r="BY169" i="1"/>
  <c r="BW170" i="1"/>
  <c r="BY170" i="1"/>
  <c r="BW171" i="1"/>
  <c r="BY171" i="1"/>
  <c r="BW172" i="1"/>
  <c r="BY172" i="1"/>
  <c r="BW173" i="1"/>
  <c r="BY173" i="1"/>
  <c r="BW174" i="1"/>
  <c r="BY174" i="1"/>
  <c r="BW175" i="1"/>
  <c r="BY175" i="1"/>
  <c r="BW176" i="1"/>
  <c r="BY176" i="1"/>
  <c r="BW177" i="1"/>
  <c r="BY177" i="1"/>
  <c r="BW178" i="1"/>
  <c r="BY178" i="1"/>
  <c r="BW179" i="1"/>
  <c r="BY179" i="1"/>
  <c r="BW180" i="1"/>
  <c r="BY180" i="1"/>
  <c r="BW181" i="1"/>
  <c r="BY181" i="1"/>
  <c r="BW182" i="1"/>
  <c r="BY182" i="1"/>
  <c r="BW183" i="1"/>
  <c r="BY183" i="1"/>
  <c r="BW184" i="1"/>
  <c r="BY184" i="1"/>
  <c r="BW185" i="1"/>
  <c r="BY185" i="1"/>
  <c r="BW186" i="1"/>
  <c r="BY186" i="1"/>
  <c r="BW187" i="1"/>
  <c r="BY187" i="1"/>
  <c r="BW188" i="1"/>
  <c r="BY188" i="1"/>
  <c r="BW189" i="1"/>
  <c r="BY189" i="1"/>
  <c r="BW190" i="1"/>
  <c r="BY190" i="1"/>
  <c r="BW191" i="1"/>
  <c r="BY191" i="1"/>
  <c r="BW192" i="1"/>
  <c r="BY192" i="1"/>
  <c r="BW193" i="1"/>
  <c r="BY193" i="1"/>
  <c r="BW194" i="1"/>
  <c r="BY194" i="1"/>
  <c r="BW195" i="1"/>
  <c r="BY195" i="1"/>
  <c r="BY196" i="1"/>
  <c r="BW197" i="1"/>
  <c r="BY197" i="1"/>
  <c r="BW198" i="1"/>
  <c r="BY198" i="1"/>
  <c r="BW199" i="1"/>
  <c r="BY199" i="1"/>
  <c r="BW200" i="1"/>
  <c r="BY200" i="1"/>
  <c r="BW201" i="1"/>
  <c r="BY201" i="1"/>
  <c r="BW202" i="1"/>
  <c r="BY202" i="1"/>
  <c r="BW203" i="1"/>
  <c r="BY203" i="1"/>
  <c r="BW204" i="1"/>
  <c r="BY204" i="1"/>
  <c r="BW205" i="1"/>
  <c r="BY205" i="1"/>
  <c r="BW206" i="1"/>
  <c r="BY206" i="1"/>
  <c r="BW207" i="1"/>
  <c r="BY207" i="1"/>
  <c r="BW208" i="1"/>
  <c r="BY208" i="1"/>
  <c r="BW209" i="1"/>
  <c r="BY209" i="1"/>
  <c r="BW210" i="1"/>
  <c r="BY210" i="1"/>
  <c r="BW211" i="1"/>
  <c r="BY211" i="1"/>
  <c r="BW212" i="1"/>
  <c r="BY212" i="1"/>
  <c r="BW213" i="1"/>
  <c r="BY213" i="1"/>
  <c r="BW214" i="1"/>
  <c r="BY214" i="1"/>
  <c r="BW215" i="1"/>
  <c r="BY215" i="1"/>
  <c r="BW216" i="1"/>
  <c r="BY216" i="1"/>
  <c r="BW217" i="1"/>
  <c r="BY217" i="1"/>
  <c r="BW218" i="1"/>
  <c r="BY218" i="1"/>
  <c r="BY219" i="1"/>
  <c r="BW220" i="1"/>
  <c r="BY220" i="1"/>
  <c r="BY221" i="1"/>
  <c r="BW222" i="1"/>
  <c r="BY222" i="1"/>
  <c r="BY223" i="1"/>
  <c r="BY224" i="1"/>
  <c r="BW225" i="1"/>
  <c r="BY225" i="1"/>
  <c r="BY226" i="1"/>
  <c r="BY227" i="1"/>
  <c r="BY228" i="1"/>
  <c r="BY229" i="1"/>
  <c r="BW230" i="1"/>
  <c r="BY230" i="1"/>
  <c r="BY231" i="1"/>
  <c r="BW232" i="1"/>
  <c r="BY232" i="1"/>
  <c r="BW233" i="1"/>
  <c r="BY233" i="1"/>
  <c r="BY234" i="1"/>
  <c r="BY235" i="1"/>
  <c r="BY236" i="1"/>
  <c r="BY237" i="1"/>
  <c r="BY238" i="1"/>
  <c r="BY239" i="1"/>
  <c r="BY240" i="1"/>
  <c r="BY241" i="1"/>
  <c r="BY242" i="1"/>
  <c r="BW243" i="1"/>
  <c r="BY243" i="1"/>
  <c r="BW244" i="1"/>
  <c r="BY244" i="1"/>
  <c r="BW245" i="1"/>
  <c r="BY245" i="1"/>
  <c r="BW246" i="1"/>
  <c r="BY246" i="1"/>
  <c r="BW247" i="1"/>
  <c r="BY247" i="1"/>
  <c r="BW248" i="1"/>
  <c r="BY248" i="1"/>
  <c r="BW249" i="1"/>
  <c r="BY249" i="1"/>
  <c r="BW250" i="1"/>
  <c r="BY250" i="1"/>
  <c r="BW251" i="1"/>
  <c r="BY251" i="1"/>
  <c r="BW252" i="1"/>
  <c r="BY252" i="1"/>
  <c r="BW253" i="1"/>
  <c r="BY253" i="1"/>
  <c r="BW254" i="1"/>
  <c r="BY254" i="1"/>
  <c r="BW255" i="1"/>
  <c r="BY255" i="1"/>
  <c r="BW256" i="1"/>
  <c r="BY256" i="1"/>
  <c r="BW257" i="1"/>
  <c r="BY257" i="1"/>
  <c r="BW258" i="1"/>
  <c r="BY258" i="1"/>
  <c r="BW259" i="1"/>
  <c r="BY259" i="1"/>
  <c r="BW260" i="1"/>
  <c r="BY260" i="1"/>
  <c r="BW261" i="1"/>
  <c r="BY261" i="1"/>
  <c r="BW262" i="1"/>
  <c r="BY262" i="1"/>
  <c r="BW263" i="1"/>
  <c r="BY263" i="1"/>
  <c r="BW264" i="1"/>
  <c r="BY264" i="1"/>
  <c r="BW265" i="1"/>
  <c r="BY265" i="1"/>
  <c r="BW266" i="1"/>
  <c r="BY266" i="1"/>
  <c r="BW267" i="1"/>
  <c r="BY267" i="1"/>
  <c r="BW268" i="1"/>
  <c r="BY268" i="1"/>
  <c r="BW269" i="1"/>
  <c r="BY269" i="1"/>
  <c r="BW270" i="1"/>
  <c r="BY270" i="1"/>
  <c r="BW271" i="1"/>
  <c r="BY271" i="1"/>
  <c r="BW272" i="1"/>
  <c r="BY272" i="1"/>
  <c r="BW273" i="1"/>
  <c r="BY273" i="1"/>
  <c r="BW274" i="1"/>
  <c r="BY274" i="1"/>
  <c r="BW275" i="1"/>
  <c r="BY275" i="1"/>
  <c r="BW276" i="1"/>
  <c r="BY276" i="1"/>
  <c r="BW277" i="1"/>
  <c r="BY277" i="1"/>
  <c r="BW278" i="1"/>
  <c r="BY278" i="1"/>
  <c r="BW279" i="1"/>
  <c r="BY279" i="1"/>
  <c r="BW280" i="1"/>
  <c r="BY280" i="1"/>
  <c r="BW281" i="1"/>
  <c r="BY281" i="1"/>
  <c r="BW282" i="1"/>
  <c r="BY282" i="1"/>
  <c r="BW283" i="1"/>
  <c r="BY283" i="1"/>
  <c r="BW284" i="1"/>
  <c r="BY284" i="1"/>
  <c r="BW285" i="1"/>
  <c r="BY285" i="1"/>
  <c r="BW286" i="1"/>
  <c r="BY286" i="1"/>
  <c r="BW287" i="1"/>
  <c r="BY287" i="1"/>
  <c r="BW288" i="1"/>
  <c r="BY288" i="1"/>
  <c r="BW289" i="1"/>
  <c r="BY289" i="1"/>
  <c r="BW290" i="1"/>
  <c r="BY290" i="1"/>
  <c r="BW291" i="1"/>
  <c r="BY291" i="1"/>
  <c r="BW292" i="1"/>
  <c r="BY292" i="1"/>
  <c r="BW293" i="1"/>
  <c r="BY293" i="1"/>
  <c r="BW294" i="1"/>
  <c r="BY294" i="1"/>
  <c r="BW295" i="1"/>
  <c r="BY295" i="1"/>
  <c r="BW296" i="1"/>
  <c r="BY296" i="1"/>
  <c r="BW297" i="1"/>
  <c r="BY297" i="1"/>
  <c r="BW298" i="1"/>
  <c r="BY298" i="1"/>
  <c r="BW299" i="1"/>
  <c r="BY299" i="1"/>
  <c r="BW300" i="1"/>
  <c r="BY300" i="1"/>
  <c r="BW301" i="1"/>
  <c r="BY301" i="1"/>
  <c r="BW302" i="1"/>
  <c r="BY302" i="1"/>
  <c r="BW303" i="1"/>
  <c r="BY303" i="1"/>
  <c r="BW304" i="1"/>
  <c r="BY304" i="1"/>
  <c r="BW305" i="1"/>
  <c r="BY305" i="1"/>
  <c r="BW306" i="1"/>
  <c r="BY306" i="1"/>
  <c r="BW307" i="1"/>
  <c r="BY307" i="1"/>
  <c r="BW308" i="1"/>
  <c r="BY308" i="1"/>
  <c r="BW309" i="1"/>
  <c r="BY309" i="1"/>
  <c r="BW310" i="1"/>
  <c r="BY310" i="1"/>
  <c r="BW311" i="1"/>
  <c r="BY311" i="1"/>
  <c r="BW312" i="1"/>
  <c r="BY312" i="1"/>
  <c r="BW313" i="1"/>
  <c r="BY313" i="1"/>
  <c r="BW314" i="1"/>
  <c r="BY314" i="1"/>
  <c r="BW315" i="1"/>
  <c r="BY315" i="1"/>
  <c r="BW316" i="1"/>
  <c r="BY316" i="1"/>
  <c r="BW317" i="1"/>
  <c r="BY317" i="1"/>
  <c r="BW318" i="1"/>
  <c r="BY318" i="1"/>
  <c r="BW319" i="1"/>
  <c r="BY319" i="1"/>
  <c r="BW320" i="1"/>
  <c r="BY320" i="1"/>
  <c r="BW321" i="1"/>
  <c r="BY321" i="1"/>
  <c r="BW322" i="1"/>
  <c r="BY322" i="1"/>
  <c r="BW323" i="1"/>
  <c r="BY323" i="1"/>
  <c r="BW324" i="1"/>
  <c r="BY324" i="1"/>
  <c r="BW325" i="1"/>
  <c r="BY325" i="1"/>
  <c r="BW326" i="1"/>
  <c r="BY326" i="1"/>
  <c r="BW327" i="1"/>
  <c r="BY327" i="1"/>
  <c r="BW328" i="1"/>
  <c r="BY328" i="1"/>
  <c r="BW329" i="1"/>
  <c r="BY329" i="1"/>
  <c r="BW330" i="1"/>
  <c r="BY330" i="1"/>
  <c r="BW331" i="1"/>
  <c r="BY331" i="1"/>
  <c r="BW332" i="1"/>
  <c r="BY332" i="1"/>
  <c r="BW333" i="1"/>
  <c r="BY333" i="1"/>
  <c r="BW334" i="1"/>
  <c r="BY334" i="1"/>
  <c r="BW335" i="1"/>
  <c r="BY335" i="1"/>
  <c r="BW336" i="1"/>
  <c r="BY336" i="1"/>
  <c r="BW337" i="1"/>
  <c r="BY337" i="1"/>
  <c r="BW338" i="1"/>
  <c r="BY338" i="1"/>
  <c r="BW339" i="1"/>
  <c r="BY339" i="1"/>
  <c r="BW340" i="1"/>
  <c r="BY340" i="1"/>
  <c r="BW341" i="1"/>
  <c r="BY341" i="1"/>
  <c r="BW342" i="1"/>
  <c r="BY342" i="1"/>
  <c r="BW343" i="1"/>
  <c r="BY343" i="1"/>
  <c r="BW344" i="1"/>
  <c r="BY344" i="1"/>
  <c r="BW345" i="1"/>
  <c r="BY345" i="1"/>
  <c r="BW346" i="1"/>
  <c r="BY346" i="1"/>
  <c r="BW347" i="1"/>
  <c r="BY347" i="1"/>
  <c r="BW348" i="1"/>
  <c r="BY348" i="1"/>
  <c r="BW349" i="1"/>
  <c r="BY349" i="1"/>
  <c r="BW350" i="1"/>
  <c r="BY350" i="1"/>
  <c r="BW351" i="1"/>
  <c r="BY351" i="1"/>
  <c r="BW352" i="1"/>
  <c r="BY352" i="1"/>
  <c r="BW353" i="1"/>
  <c r="BY353" i="1"/>
  <c r="BW354" i="1"/>
  <c r="BY354" i="1"/>
  <c r="BW355" i="1"/>
  <c r="BY355" i="1"/>
  <c r="BW356" i="1"/>
  <c r="BY356" i="1"/>
  <c r="BW357" i="1"/>
  <c r="BY357" i="1"/>
  <c r="BW358" i="1"/>
  <c r="BY358" i="1"/>
  <c r="BW359" i="1"/>
  <c r="BY359" i="1"/>
  <c r="BW360" i="1"/>
  <c r="BY360" i="1"/>
  <c r="BW361" i="1"/>
  <c r="BY361" i="1"/>
  <c r="BW362" i="1"/>
  <c r="BY362" i="1"/>
  <c r="BW363" i="1"/>
  <c r="BY363" i="1"/>
  <c r="BW364" i="1"/>
  <c r="BY364" i="1"/>
  <c r="BW365" i="1"/>
  <c r="BY365" i="1"/>
  <c r="BW366" i="1"/>
  <c r="BY366" i="1"/>
  <c r="BW367" i="1"/>
  <c r="BY367" i="1"/>
  <c r="BW368" i="1"/>
  <c r="BY368" i="1"/>
  <c r="BW369" i="1"/>
  <c r="BY369" i="1"/>
  <c r="BW370" i="1"/>
  <c r="BY370" i="1"/>
  <c r="BW371" i="1"/>
  <c r="BY371" i="1"/>
  <c r="BW372" i="1"/>
  <c r="BY372" i="1"/>
  <c r="BW373" i="1"/>
  <c r="BY373" i="1"/>
  <c r="BW374" i="1"/>
  <c r="BY374" i="1"/>
  <c r="BW375" i="1"/>
  <c r="BY375" i="1"/>
  <c r="BW376" i="1"/>
  <c r="BY376" i="1"/>
  <c r="BW377" i="1"/>
  <c r="BY377" i="1"/>
  <c r="BW378" i="1"/>
  <c r="BY378" i="1"/>
  <c r="BW379" i="1"/>
  <c r="BY379" i="1"/>
  <c r="BW8" i="1"/>
  <c r="BY8" i="1"/>
  <c r="BW9" i="1"/>
  <c r="BY9" i="1"/>
  <c r="BW10" i="1"/>
  <c r="BY10" i="1"/>
  <c r="BW11" i="1"/>
  <c r="BY11" i="1"/>
  <c r="BW12" i="1"/>
  <c r="BY12" i="1"/>
  <c r="BW13" i="1"/>
  <c r="BY13" i="1"/>
  <c r="BW14" i="1"/>
  <c r="BY14" i="1"/>
  <c r="BW15" i="1"/>
  <c r="BY15" i="1"/>
  <c r="BW16" i="1"/>
  <c r="BY16" i="1"/>
  <c r="BW17" i="1"/>
  <c r="BY17" i="1"/>
  <c r="BW18" i="1"/>
  <c r="BY18" i="1"/>
  <c r="BW19" i="1"/>
  <c r="BY19" i="1"/>
  <c r="BW20" i="1"/>
  <c r="BY20" i="1"/>
  <c r="BW21" i="1"/>
  <c r="BY21" i="1"/>
  <c r="BW22" i="1"/>
  <c r="BY22" i="1"/>
  <c r="BW23" i="1"/>
  <c r="BY23" i="1"/>
  <c r="BW24" i="1"/>
  <c r="BY24" i="1"/>
  <c r="BW25" i="1"/>
  <c r="BY25" i="1"/>
  <c r="BW26" i="1"/>
  <c r="BY26" i="1"/>
  <c r="BW27" i="1"/>
  <c r="BY27" i="1"/>
  <c r="BW28" i="1"/>
  <c r="BY28" i="1"/>
  <c r="BW29" i="1"/>
  <c r="BY29" i="1"/>
  <c r="BW30" i="1"/>
  <c r="BY30" i="1"/>
  <c r="BW31" i="1"/>
  <c r="BY31" i="1"/>
  <c r="BW32" i="1"/>
  <c r="BY32" i="1"/>
  <c r="BW33" i="1"/>
  <c r="BY33" i="1"/>
  <c r="BW34" i="1"/>
  <c r="BY34" i="1"/>
  <c r="BW35" i="1"/>
  <c r="BY35" i="1"/>
  <c r="BW36" i="1"/>
  <c r="BY36" i="1"/>
  <c r="BW37" i="1"/>
  <c r="BY37" i="1"/>
  <c r="BW38" i="1"/>
  <c r="BY38" i="1"/>
  <c r="BW39" i="1"/>
  <c r="BY39" i="1"/>
  <c r="BW40" i="1"/>
  <c r="BY40" i="1"/>
  <c r="BW41" i="1"/>
  <c r="BY41" i="1"/>
  <c r="BW42" i="1"/>
  <c r="BY42" i="1"/>
  <c r="BW43" i="1"/>
  <c r="BY43" i="1"/>
  <c r="BW44" i="1"/>
  <c r="BY44" i="1"/>
  <c r="BW45" i="1"/>
  <c r="BY45" i="1"/>
  <c r="BW46" i="1"/>
  <c r="BY46" i="1"/>
  <c r="BW47" i="1"/>
  <c r="BY47" i="1"/>
  <c r="BW48" i="1"/>
  <c r="BY48" i="1"/>
  <c r="BW49" i="1"/>
  <c r="BY49" i="1"/>
  <c r="BW50" i="1"/>
  <c r="BY50" i="1"/>
  <c r="BW51" i="1"/>
  <c r="BY51" i="1"/>
  <c r="BW52" i="1"/>
  <c r="BY52" i="1"/>
  <c r="BW53" i="1"/>
  <c r="BY53" i="1"/>
  <c r="BW54" i="1"/>
  <c r="BY54" i="1"/>
  <c r="BW55" i="1"/>
  <c r="BY55" i="1"/>
  <c r="BW56" i="1"/>
  <c r="BY56" i="1"/>
  <c r="BW57" i="1"/>
  <c r="BY57" i="1"/>
  <c r="BW58" i="1"/>
  <c r="BY58" i="1"/>
  <c r="BW59" i="1"/>
  <c r="BY59" i="1"/>
  <c r="BW60" i="1"/>
  <c r="BY60" i="1"/>
  <c r="BW61" i="1"/>
  <c r="BY61" i="1"/>
  <c r="BW62" i="1"/>
  <c r="BY62" i="1"/>
  <c r="BW63" i="1"/>
  <c r="BY63" i="1"/>
  <c r="BW64" i="1"/>
  <c r="BY64" i="1"/>
  <c r="BV563" i="13" l="1"/>
  <c r="BU563" i="13"/>
  <c r="BT563" i="13"/>
  <c r="BS563" i="13"/>
  <c r="BR563" i="13"/>
  <c r="BQ563" i="13"/>
  <c r="BP563" i="13"/>
  <c r="BO563" i="13"/>
  <c r="BN563" i="13"/>
  <c r="BM563" i="13"/>
  <c r="BL563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Q563" i="13"/>
  <c r="P563" i="13"/>
  <c r="O563" i="13"/>
  <c r="N563" i="13"/>
  <c r="M563" i="13"/>
  <c r="J563" i="13"/>
  <c r="C563" i="13" s="1"/>
  <c r="H563" i="13"/>
  <c r="G563" i="13"/>
  <c r="B563" i="13"/>
  <c r="BW21" i="5"/>
  <c r="R21" i="5"/>
  <c r="L21" i="5"/>
  <c r="L563" i="13" s="1"/>
  <c r="K21" i="5"/>
  <c r="K563" i="13" s="1"/>
  <c r="I21" i="5"/>
  <c r="F21" i="5"/>
  <c r="F563" i="13" s="1"/>
  <c r="E21" i="5"/>
  <c r="D21" i="5"/>
  <c r="D563" i="13" s="1"/>
  <c r="C21" i="5"/>
  <c r="BV562" i="13"/>
  <c r="BU562" i="13"/>
  <c r="BT562" i="13"/>
  <c r="BS562" i="13"/>
  <c r="BR562" i="13"/>
  <c r="BQ562" i="13"/>
  <c r="BP562" i="13"/>
  <c r="BO562" i="13"/>
  <c r="BN562" i="13"/>
  <c r="BM562" i="13"/>
  <c r="BL562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Q562" i="13"/>
  <c r="P562" i="13"/>
  <c r="O562" i="13"/>
  <c r="N562" i="13"/>
  <c r="M562" i="13"/>
  <c r="J562" i="13"/>
  <c r="C562" i="13" s="1"/>
  <c r="H562" i="13"/>
  <c r="G562" i="13"/>
  <c r="B562" i="13"/>
  <c r="BV561" i="13"/>
  <c r="BU561" i="13"/>
  <c r="BT561" i="13"/>
  <c r="BS561" i="13"/>
  <c r="BR561" i="13"/>
  <c r="BQ561" i="13"/>
  <c r="BP561" i="13"/>
  <c r="BO561" i="13"/>
  <c r="BN561" i="13"/>
  <c r="BM561" i="13"/>
  <c r="BL561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Q561" i="13"/>
  <c r="P561" i="13"/>
  <c r="O561" i="13"/>
  <c r="N561" i="13"/>
  <c r="M561" i="13"/>
  <c r="J561" i="13"/>
  <c r="C561" i="13" s="1"/>
  <c r="H561" i="13"/>
  <c r="G561" i="13"/>
  <c r="B561" i="13"/>
  <c r="BW20" i="5"/>
  <c r="R20" i="5"/>
  <c r="L20" i="5"/>
  <c r="L562" i="13" s="1"/>
  <c r="K20" i="5"/>
  <c r="K562" i="13" s="1"/>
  <c r="I20" i="5"/>
  <c r="I562" i="13" s="1"/>
  <c r="F20" i="5"/>
  <c r="F562" i="13" s="1"/>
  <c r="E20" i="5"/>
  <c r="D20" i="5"/>
  <c r="D562" i="13" s="1"/>
  <c r="C20" i="5"/>
  <c r="BW19" i="5"/>
  <c r="R19" i="5"/>
  <c r="L19" i="5"/>
  <c r="L561" i="13" s="1"/>
  <c r="K19" i="5"/>
  <c r="K561" i="13" s="1"/>
  <c r="I19" i="5"/>
  <c r="I561" i="13" s="1"/>
  <c r="F19" i="5"/>
  <c r="F561" i="13" s="1"/>
  <c r="E19" i="5"/>
  <c r="D19" i="5"/>
  <c r="D561" i="13" s="1"/>
  <c r="C19" i="5"/>
  <c r="BV590" i="13"/>
  <c r="BU590" i="13"/>
  <c r="BT590" i="13"/>
  <c r="BS590" i="13"/>
  <c r="BR590" i="13"/>
  <c r="BQ590" i="13"/>
  <c r="BP590" i="13"/>
  <c r="BO590" i="13"/>
  <c r="BN590" i="13"/>
  <c r="BM590" i="13"/>
  <c r="BL590" i="13"/>
  <c r="BK590" i="13"/>
  <c r="BJ590" i="13"/>
  <c r="BI590" i="13"/>
  <c r="BH590" i="13"/>
  <c r="BG590" i="13"/>
  <c r="BF590" i="13"/>
  <c r="BE590" i="13"/>
  <c r="BD590" i="13"/>
  <c r="BC590" i="13"/>
  <c r="BB590" i="13"/>
  <c r="BA590" i="13"/>
  <c r="AZ590" i="13"/>
  <c r="AY590" i="13"/>
  <c r="AX590" i="13"/>
  <c r="AW590" i="13"/>
  <c r="AV590" i="13"/>
  <c r="AU590" i="13"/>
  <c r="AT590" i="13"/>
  <c r="AS590" i="13"/>
  <c r="AR590" i="13"/>
  <c r="AQ590" i="13"/>
  <c r="AP590" i="13"/>
  <c r="AO590" i="13"/>
  <c r="AN590" i="13"/>
  <c r="AM590" i="13"/>
  <c r="AL590" i="13"/>
  <c r="AK590" i="13"/>
  <c r="AJ590" i="13"/>
  <c r="AI590" i="13"/>
  <c r="AH590" i="13"/>
  <c r="AG590" i="13"/>
  <c r="AF590" i="13"/>
  <c r="AE590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Q590" i="13"/>
  <c r="P590" i="13"/>
  <c r="O590" i="13"/>
  <c r="N590" i="13"/>
  <c r="M590" i="13"/>
  <c r="J590" i="13"/>
  <c r="C590" i="13" s="1"/>
  <c r="H590" i="13"/>
  <c r="G590" i="13"/>
  <c r="B590" i="13"/>
  <c r="R590" i="13" s="1"/>
  <c r="BW20" i="8"/>
  <c r="R20" i="8"/>
  <c r="L20" i="8"/>
  <c r="L590" i="13" s="1"/>
  <c r="K20" i="8"/>
  <c r="K590" i="13" s="1"/>
  <c r="I20" i="8"/>
  <c r="F20" i="8"/>
  <c r="F590" i="13" s="1"/>
  <c r="E20" i="8"/>
  <c r="D20" i="8"/>
  <c r="D590" i="13" s="1"/>
  <c r="C20" i="8"/>
  <c r="R121" i="1"/>
  <c r="R113" i="1"/>
  <c r="BX561" i="13" l="1"/>
  <c r="R561" i="13"/>
  <c r="BX562" i="13"/>
  <c r="R562" i="13"/>
  <c r="BX563" i="13"/>
  <c r="R563" i="13"/>
  <c r="BX590" i="13"/>
  <c r="BX20" i="8"/>
  <c r="BX21" i="5"/>
  <c r="BX20" i="5"/>
  <c r="I590" i="13"/>
  <c r="BX19" i="5"/>
  <c r="E563" i="13"/>
  <c r="I563" i="13"/>
  <c r="BW563" i="13"/>
  <c r="E562" i="13"/>
  <c r="BW562" i="13"/>
  <c r="E561" i="13"/>
  <c r="BW561" i="13"/>
  <c r="E590" i="13"/>
  <c r="BW590" i="13"/>
  <c r="R27" i="1"/>
  <c r="R369" i="1"/>
  <c r="R307" i="1"/>
  <c r="R14" i="9"/>
  <c r="R13" i="9"/>
  <c r="R352" i="1"/>
  <c r="R322" i="1"/>
  <c r="R313" i="1"/>
  <c r="R361" i="1"/>
  <c r="BV621" i="13" l="1"/>
  <c r="BU621" i="13"/>
  <c r="BT621" i="13"/>
  <c r="BS621" i="13"/>
  <c r="BR621" i="13"/>
  <c r="BQ621" i="13"/>
  <c r="BP621" i="13"/>
  <c r="BO621" i="13"/>
  <c r="BN621" i="13"/>
  <c r="BM621" i="13"/>
  <c r="BL621" i="13"/>
  <c r="BK621" i="13"/>
  <c r="BJ621" i="13"/>
  <c r="BI621" i="13"/>
  <c r="BH621" i="13"/>
  <c r="BG621" i="13"/>
  <c r="BF621" i="13"/>
  <c r="BE621" i="13"/>
  <c r="BD621" i="13"/>
  <c r="BC621" i="13"/>
  <c r="BB621" i="13"/>
  <c r="BA621" i="13"/>
  <c r="AZ621" i="13"/>
  <c r="AY621" i="13"/>
  <c r="AX621" i="13"/>
  <c r="AW621" i="13"/>
  <c r="AV621" i="13"/>
  <c r="AU621" i="13"/>
  <c r="AT621" i="13"/>
  <c r="AS621" i="13"/>
  <c r="AR621" i="13"/>
  <c r="AQ621" i="13"/>
  <c r="AP621" i="13"/>
  <c r="AO621" i="13"/>
  <c r="AN621" i="13"/>
  <c r="AM621" i="13"/>
  <c r="AL621" i="13"/>
  <c r="AK621" i="13"/>
  <c r="AJ621" i="13"/>
  <c r="AI621" i="13"/>
  <c r="AH621" i="13"/>
  <c r="AG621" i="13"/>
  <c r="AF621" i="13"/>
  <c r="AE621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Q621" i="13"/>
  <c r="P621" i="13"/>
  <c r="O621" i="13"/>
  <c r="N621" i="13"/>
  <c r="M621" i="13"/>
  <c r="J621" i="13"/>
  <c r="C621" i="13" s="1"/>
  <c r="H621" i="13"/>
  <c r="G621" i="13"/>
  <c r="D621" i="13"/>
  <c r="B621" i="13"/>
  <c r="BW13" i="23"/>
  <c r="C13" i="23"/>
  <c r="D13" i="23"/>
  <c r="R13" i="23"/>
  <c r="R12" i="23"/>
  <c r="R11" i="23"/>
  <c r="L13" i="23"/>
  <c r="L621" i="13" s="1"/>
  <c r="K13" i="23"/>
  <c r="K621" i="13" s="1"/>
  <c r="I13" i="23"/>
  <c r="I621" i="13" s="1"/>
  <c r="F13" i="23"/>
  <c r="F621" i="13" s="1"/>
  <c r="E13" i="23"/>
  <c r="F12" i="23"/>
  <c r="E12" i="23"/>
  <c r="F11" i="23"/>
  <c r="E11" i="23"/>
  <c r="F10" i="23"/>
  <c r="E10" i="23"/>
  <c r="C12" i="23"/>
  <c r="C11" i="23"/>
  <c r="C10" i="23"/>
  <c r="A10" i="23"/>
  <c r="A11" i="23" s="1"/>
  <c r="A12" i="23" s="1"/>
  <c r="A13" i="23" s="1"/>
  <c r="BX621" i="13" l="1"/>
  <c r="R621" i="13"/>
  <c r="E621" i="13"/>
  <c r="BX13" i="23"/>
  <c r="BW621" i="13"/>
  <c r="R85" i="1" l="1"/>
  <c r="R66" i="1"/>
  <c r="R80" i="1"/>
  <c r="R51" i="1"/>
  <c r="BW57" i="4" l="1"/>
  <c r="BW56" i="4"/>
  <c r="BW55" i="4"/>
  <c r="BW54" i="4"/>
  <c r="BW53" i="4"/>
  <c r="BW52" i="4"/>
  <c r="BW51" i="4"/>
  <c r="BW50" i="4"/>
  <c r="BW49" i="4"/>
  <c r="BW48" i="4"/>
  <c r="BW47" i="4"/>
  <c r="BW46" i="4"/>
  <c r="BW45" i="4"/>
  <c r="BW44" i="4"/>
  <c r="BW43" i="4"/>
  <c r="BW42" i="4"/>
  <c r="BW41" i="4"/>
  <c r="BW40" i="4"/>
  <c r="BW39" i="4"/>
  <c r="BW38" i="4"/>
  <c r="BW37" i="4"/>
  <c r="BW36" i="4"/>
  <c r="BW35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BV540" i="13" l="1"/>
  <c r="BU540" i="13"/>
  <c r="BT540" i="13"/>
  <c r="BS540" i="13"/>
  <c r="BR540" i="13"/>
  <c r="BQ540" i="13"/>
  <c r="BP540" i="13"/>
  <c r="BO540" i="13"/>
  <c r="BN540" i="13"/>
  <c r="BM540" i="13"/>
  <c r="BL540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Q540" i="13"/>
  <c r="P540" i="13"/>
  <c r="O540" i="13"/>
  <c r="N540" i="13"/>
  <c r="M540" i="13"/>
  <c r="J540" i="13"/>
  <c r="C540" i="13" s="1"/>
  <c r="H540" i="13"/>
  <c r="G540" i="13"/>
  <c r="F540" i="13"/>
  <c r="D540" i="13"/>
  <c r="B540" i="13"/>
  <c r="R540" i="13" s="1"/>
  <c r="BV539" i="13"/>
  <c r="BU539" i="13"/>
  <c r="BT539" i="13"/>
  <c r="BS539" i="13"/>
  <c r="BR539" i="13"/>
  <c r="BQ539" i="13"/>
  <c r="BP539" i="13"/>
  <c r="BO539" i="13"/>
  <c r="BN539" i="13"/>
  <c r="BM539" i="13"/>
  <c r="BL539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Q539" i="13"/>
  <c r="P539" i="13"/>
  <c r="O539" i="13"/>
  <c r="N539" i="13"/>
  <c r="M539" i="13"/>
  <c r="J539" i="13"/>
  <c r="C539" i="13" s="1"/>
  <c r="H539" i="13"/>
  <c r="G539" i="13"/>
  <c r="F539" i="13"/>
  <c r="D539" i="13"/>
  <c r="B539" i="13"/>
  <c r="R539" i="13" s="1"/>
  <c r="BV538" i="13"/>
  <c r="BU538" i="13"/>
  <c r="BT538" i="13"/>
  <c r="BS538" i="13"/>
  <c r="BR538" i="13"/>
  <c r="BQ538" i="13"/>
  <c r="BP538" i="13"/>
  <c r="BO538" i="13"/>
  <c r="BN538" i="13"/>
  <c r="BM538" i="13"/>
  <c r="BL538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Q538" i="13"/>
  <c r="P538" i="13"/>
  <c r="O538" i="13"/>
  <c r="N538" i="13"/>
  <c r="M538" i="13"/>
  <c r="J538" i="13"/>
  <c r="C538" i="13" s="1"/>
  <c r="H538" i="13"/>
  <c r="G538" i="13"/>
  <c r="F538" i="13"/>
  <c r="D538" i="13"/>
  <c r="B538" i="13"/>
  <c r="R538" i="13" s="1"/>
  <c r="BV537" i="13"/>
  <c r="BU537" i="13"/>
  <c r="BT537" i="13"/>
  <c r="BS537" i="13"/>
  <c r="BR537" i="13"/>
  <c r="BQ537" i="13"/>
  <c r="BP537" i="13"/>
  <c r="BO537" i="13"/>
  <c r="BN537" i="13"/>
  <c r="BM537" i="13"/>
  <c r="BL537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Q537" i="13"/>
  <c r="P537" i="13"/>
  <c r="O537" i="13"/>
  <c r="N537" i="13"/>
  <c r="M537" i="13"/>
  <c r="J537" i="13"/>
  <c r="C537" i="13" s="1"/>
  <c r="H537" i="13"/>
  <c r="G537" i="13"/>
  <c r="F537" i="13"/>
  <c r="D537" i="13"/>
  <c r="B537" i="13"/>
  <c r="R537" i="13" s="1"/>
  <c r="BV536" i="13"/>
  <c r="BU536" i="13"/>
  <c r="BT536" i="13"/>
  <c r="BS536" i="13"/>
  <c r="BR536" i="13"/>
  <c r="BQ536" i="13"/>
  <c r="BP536" i="13"/>
  <c r="BO536" i="13"/>
  <c r="BN536" i="13"/>
  <c r="BM536" i="13"/>
  <c r="BL536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Q536" i="13"/>
  <c r="P536" i="13"/>
  <c r="O536" i="13"/>
  <c r="N536" i="13"/>
  <c r="M536" i="13"/>
  <c r="J536" i="13"/>
  <c r="C536" i="13" s="1"/>
  <c r="H536" i="13"/>
  <c r="G536" i="13"/>
  <c r="F536" i="13"/>
  <c r="D536" i="13"/>
  <c r="B536" i="13"/>
  <c r="R536" i="13" s="1"/>
  <c r="BV535" i="13"/>
  <c r="BU535" i="13"/>
  <c r="BT535" i="13"/>
  <c r="BS535" i="13"/>
  <c r="BR535" i="13"/>
  <c r="BQ535" i="13"/>
  <c r="BP535" i="13"/>
  <c r="BO535" i="13"/>
  <c r="BN535" i="13"/>
  <c r="BM535" i="13"/>
  <c r="BL535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Q535" i="13"/>
  <c r="P535" i="13"/>
  <c r="O535" i="13"/>
  <c r="N535" i="13"/>
  <c r="M535" i="13"/>
  <c r="J535" i="13"/>
  <c r="C535" i="13" s="1"/>
  <c r="H535" i="13"/>
  <c r="G535" i="13"/>
  <c r="F535" i="13"/>
  <c r="D535" i="13"/>
  <c r="B535" i="13"/>
  <c r="R535" i="13" s="1"/>
  <c r="BV534" i="13"/>
  <c r="BU534" i="13"/>
  <c r="BT534" i="13"/>
  <c r="BS534" i="13"/>
  <c r="BR534" i="13"/>
  <c r="BQ534" i="13"/>
  <c r="BP534" i="13"/>
  <c r="BO534" i="13"/>
  <c r="BN534" i="13"/>
  <c r="BM534" i="13"/>
  <c r="BL534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Q534" i="13"/>
  <c r="P534" i="13"/>
  <c r="O534" i="13"/>
  <c r="N534" i="13"/>
  <c r="M534" i="13"/>
  <c r="J534" i="13"/>
  <c r="C534" i="13" s="1"/>
  <c r="H534" i="13"/>
  <c r="G534" i="13"/>
  <c r="F534" i="13"/>
  <c r="D534" i="13"/>
  <c r="B534" i="13"/>
  <c r="R534" i="13" s="1"/>
  <c r="BX535" i="13" l="1"/>
  <c r="BX538" i="13"/>
  <c r="BW538" i="13"/>
  <c r="E537" i="13"/>
  <c r="E538" i="13"/>
  <c r="E534" i="13"/>
  <c r="E535" i="13"/>
  <c r="BW535" i="13"/>
  <c r="BW536" i="13"/>
  <c r="BW539" i="13"/>
  <c r="BX536" i="13"/>
  <c r="BX539" i="13"/>
  <c r="E536" i="13"/>
  <c r="E539" i="13"/>
  <c r="BW534" i="13"/>
  <c r="BW537" i="13"/>
  <c r="BW540" i="13"/>
  <c r="BX534" i="13"/>
  <c r="BX537" i="13"/>
  <c r="BX540" i="13"/>
  <c r="E540" i="13"/>
  <c r="I51" i="4" l="1"/>
  <c r="K51" i="4"/>
  <c r="K534" i="13" s="1"/>
  <c r="L51" i="4"/>
  <c r="L534" i="13" s="1"/>
  <c r="I52" i="4"/>
  <c r="K52" i="4"/>
  <c r="K535" i="13" s="1"/>
  <c r="L52" i="4"/>
  <c r="L535" i="13" s="1"/>
  <c r="I53" i="4"/>
  <c r="K53" i="4"/>
  <c r="K536" i="13" s="1"/>
  <c r="L53" i="4"/>
  <c r="L536" i="13" s="1"/>
  <c r="I54" i="4"/>
  <c r="K54" i="4"/>
  <c r="K537" i="13" s="1"/>
  <c r="L54" i="4"/>
  <c r="L537" i="13" s="1"/>
  <c r="I55" i="4"/>
  <c r="K55" i="4"/>
  <c r="K538" i="13" s="1"/>
  <c r="L55" i="4"/>
  <c r="L538" i="13" s="1"/>
  <c r="I56" i="4"/>
  <c r="K56" i="4"/>
  <c r="K539" i="13" s="1"/>
  <c r="L56" i="4"/>
  <c r="L539" i="13" s="1"/>
  <c r="I57" i="4"/>
  <c r="K57" i="4"/>
  <c r="K540" i="13" s="1"/>
  <c r="L57" i="4"/>
  <c r="L540" i="13" s="1"/>
  <c r="E51" i="4"/>
  <c r="E52" i="4"/>
  <c r="E53" i="4"/>
  <c r="E54" i="4"/>
  <c r="E55" i="4"/>
  <c r="E56" i="4"/>
  <c r="E57" i="4"/>
  <c r="I537" i="13" l="1"/>
  <c r="BX54" i="4"/>
  <c r="I540" i="13"/>
  <c r="BX57" i="4"/>
  <c r="I536" i="13"/>
  <c r="BX53" i="4"/>
  <c r="I539" i="13"/>
  <c r="BX56" i="4"/>
  <c r="I535" i="13"/>
  <c r="BX52" i="4"/>
  <c r="I538" i="13"/>
  <c r="BX55" i="4"/>
  <c r="I534" i="13"/>
  <c r="BX51" i="4"/>
  <c r="R7" i="9"/>
  <c r="BV379" i="13"/>
  <c r="BU379" i="13"/>
  <c r="BT379" i="13"/>
  <c r="BS379" i="13"/>
  <c r="BR379" i="13"/>
  <c r="BQ379" i="13"/>
  <c r="BP379" i="13"/>
  <c r="BO379" i="13"/>
  <c r="BN379" i="13"/>
  <c r="BM379" i="13"/>
  <c r="BL379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Q379" i="13"/>
  <c r="P379" i="13"/>
  <c r="O379" i="13"/>
  <c r="N379" i="13"/>
  <c r="M379" i="13"/>
  <c r="J379" i="13"/>
  <c r="C379" i="13" s="1"/>
  <c r="H379" i="13"/>
  <c r="G379" i="13"/>
  <c r="B379" i="13"/>
  <c r="R379" i="13" s="1"/>
  <c r="BV378" i="13"/>
  <c r="BU378" i="13"/>
  <c r="BT378" i="13"/>
  <c r="BS378" i="13"/>
  <c r="BR378" i="13"/>
  <c r="BQ378" i="13"/>
  <c r="BP378" i="13"/>
  <c r="BO378" i="13"/>
  <c r="BN378" i="13"/>
  <c r="BM378" i="13"/>
  <c r="BL378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Q378" i="13"/>
  <c r="P378" i="13"/>
  <c r="O378" i="13"/>
  <c r="N378" i="13"/>
  <c r="M378" i="13"/>
  <c r="J378" i="13"/>
  <c r="C378" i="13" s="1"/>
  <c r="H378" i="13"/>
  <c r="G378" i="13"/>
  <c r="B378" i="13"/>
  <c r="R378" i="13" s="1"/>
  <c r="BV377" i="13"/>
  <c r="BU377" i="13"/>
  <c r="BT377" i="13"/>
  <c r="BS377" i="13"/>
  <c r="BR377" i="13"/>
  <c r="BQ377" i="13"/>
  <c r="BP377" i="13"/>
  <c r="BO377" i="13"/>
  <c r="BN377" i="13"/>
  <c r="BM377" i="13"/>
  <c r="BL377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Q377" i="13"/>
  <c r="P377" i="13"/>
  <c r="O377" i="13"/>
  <c r="N377" i="13"/>
  <c r="M377" i="13"/>
  <c r="J377" i="13"/>
  <c r="C377" i="13" s="1"/>
  <c r="H377" i="13"/>
  <c r="G377" i="13"/>
  <c r="B377" i="13"/>
  <c r="R377" i="13" s="1"/>
  <c r="BV376" i="13"/>
  <c r="BU376" i="13"/>
  <c r="BT376" i="13"/>
  <c r="BS376" i="13"/>
  <c r="BR376" i="13"/>
  <c r="BQ376" i="13"/>
  <c r="BP376" i="13"/>
  <c r="BO376" i="13"/>
  <c r="BN376" i="13"/>
  <c r="BM376" i="13"/>
  <c r="BL376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Q376" i="13"/>
  <c r="P376" i="13"/>
  <c r="O376" i="13"/>
  <c r="N376" i="13"/>
  <c r="M376" i="13"/>
  <c r="J376" i="13"/>
  <c r="C376" i="13" s="1"/>
  <c r="H376" i="13"/>
  <c r="G376" i="13"/>
  <c r="B376" i="13"/>
  <c r="R376" i="13" s="1"/>
  <c r="BV375" i="13"/>
  <c r="BU375" i="13"/>
  <c r="BT375" i="13"/>
  <c r="BS375" i="13"/>
  <c r="BR375" i="13"/>
  <c r="BQ375" i="13"/>
  <c r="BP375" i="13"/>
  <c r="BO375" i="13"/>
  <c r="BN375" i="13"/>
  <c r="BM375" i="13"/>
  <c r="BL375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Q375" i="13"/>
  <c r="P375" i="13"/>
  <c r="O375" i="13"/>
  <c r="N375" i="13"/>
  <c r="M375" i="13"/>
  <c r="J375" i="13"/>
  <c r="C375" i="13" s="1"/>
  <c r="H375" i="13"/>
  <c r="G375" i="13"/>
  <c r="B375" i="13"/>
  <c r="R375" i="13" s="1"/>
  <c r="BV374" i="13"/>
  <c r="BU374" i="13"/>
  <c r="BT374" i="13"/>
  <c r="BS374" i="13"/>
  <c r="BR374" i="13"/>
  <c r="BQ374" i="13"/>
  <c r="BP374" i="13"/>
  <c r="BO374" i="13"/>
  <c r="BN374" i="13"/>
  <c r="BM374" i="13"/>
  <c r="BL374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Q374" i="13"/>
  <c r="P374" i="13"/>
  <c r="O374" i="13"/>
  <c r="N374" i="13"/>
  <c r="M374" i="13"/>
  <c r="J374" i="13"/>
  <c r="C374" i="13" s="1"/>
  <c r="H374" i="13"/>
  <c r="G374" i="13"/>
  <c r="B374" i="13"/>
  <c r="R374" i="13" s="1"/>
  <c r="BV373" i="13"/>
  <c r="BU373" i="13"/>
  <c r="BT373" i="13"/>
  <c r="BS373" i="13"/>
  <c r="BR373" i="13"/>
  <c r="BQ373" i="13"/>
  <c r="BP373" i="13"/>
  <c r="BO373" i="13"/>
  <c r="BN373" i="13"/>
  <c r="BM373" i="13"/>
  <c r="BL373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Q373" i="13"/>
  <c r="P373" i="13"/>
  <c r="O373" i="13"/>
  <c r="N373" i="13"/>
  <c r="M373" i="13"/>
  <c r="J373" i="13"/>
  <c r="C373" i="13" s="1"/>
  <c r="H373" i="13"/>
  <c r="G373" i="13"/>
  <c r="B373" i="13"/>
  <c r="R373" i="13" s="1"/>
  <c r="BV372" i="13"/>
  <c r="BU372" i="13"/>
  <c r="BT372" i="13"/>
  <c r="BS372" i="13"/>
  <c r="BR372" i="13"/>
  <c r="BQ372" i="13"/>
  <c r="BP372" i="13"/>
  <c r="BO372" i="13"/>
  <c r="BN372" i="13"/>
  <c r="BM372" i="13"/>
  <c r="BL372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Q372" i="13"/>
  <c r="P372" i="13"/>
  <c r="O372" i="13"/>
  <c r="N372" i="13"/>
  <c r="M372" i="13"/>
  <c r="J372" i="13"/>
  <c r="C372" i="13" s="1"/>
  <c r="H372" i="13"/>
  <c r="G372" i="13"/>
  <c r="B372" i="13"/>
  <c r="R372" i="13" s="1"/>
  <c r="BV371" i="13"/>
  <c r="BU371" i="13"/>
  <c r="BT371" i="13"/>
  <c r="BS371" i="13"/>
  <c r="BR371" i="13"/>
  <c r="BQ371" i="13"/>
  <c r="BP371" i="13"/>
  <c r="BO371" i="13"/>
  <c r="BN371" i="13"/>
  <c r="BM371" i="13"/>
  <c r="BL371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Q371" i="13"/>
  <c r="P371" i="13"/>
  <c r="O371" i="13"/>
  <c r="N371" i="13"/>
  <c r="M371" i="13"/>
  <c r="J371" i="13"/>
  <c r="C371" i="13" s="1"/>
  <c r="H371" i="13"/>
  <c r="G371" i="13"/>
  <c r="B371" i="13"/>
  <c r="R371" i="13" s="1"/>
  <c r="BV370" i="13"/>
  <c r="BU370" i="13"/>
  <c r="BT370" i="13"/>
  <c r="BS370" i="13"/>
  <c r="BR370" i="13"/>
  <c r="BQ370" i="13"/>
  <c r="BP370" i="13"/>
  <c r="BO370" i="13"/>
  <c r="BN370" i="13"/>
  <c r="BM370" i="13"/>
  <c r="BL370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Q370" i="13"/>
  <c r="P370" i="13"/>
  <c r="O370" i="13"/>
  <c r="N370" i="13"/>
  <c r="M370" i="13"/>
  <c r="J370" i="13"/>
  <c r="C370" i="13" s="1"/>
  <c r="H370" i="13"/>
  <c r="G370" i="13"/>
  <c r="B370" i="13"/>
  <c r="R370" i="13" s="1"/>
  <c r="BX379" i="13" l="1"/>
  <c r="BX370" i="13"/>
  <c r="BX376" i="13"/>
  <c r="BW372" i="13"/>
  <c r="BX373" i="13"/>
  <c r="BW378" i="13"/>
  <c r="BX375" i="13"/>
  <c r="E375" i="13"/>
  <c r="BW375" i="13"/>
  <c r="E377" i="13"/>
  <c r="E372" i="13"/>
  <c r="BX372" i="13"/>
  <c r="E371" i="13"/>
  <c r="BX378" i="13"/>
  <c r="E378" i="13"/>
  <c r="E374" i="13"/>
  <c r="E373" i="13"/>
  <c r="E376" i="13"/>
  <c r="E379" i="13"/>
  <c r="BW371" i="13"/>
  <c r="BW374" i="13"/>
  <c r="BW377" i="13"/>
  <c r="E370" i="13"/>
  <c r="BX371" i="13"/>
  <c r="BX374" i="13"/>
  <c r="BX377" i="13"/>
  <c r="BW379" i="13"/>
  <c r="BW370" i="13"/>
  <c r="BW373" i="13"/>
  <c r="BW376" i="13"/>
  <c r="L379" i="1" l="1"/>
  <c r="L379" i="13" s="1"/>
  <c r="K379" i="1"/>
  <c r="K379" i="13" s="1"/>
  <c r="I379" i="1"/>
  <c r="L378" i="1"/>
  <c r="L378" i="13" s="1"/>
  <c r="K378" i="1"/>
  <c r="K378" i="13" s="1"/>
  <c r="I378" i="1"/>
  <c r="L377" i="1"/>
  <c r="L377" i="13" s="1"/>
  <c r="K377" i="1"/>
  <c r="K377" i="13" s="1"/>
  <c r="I377" i="1"/>
  <c r="L376" i="1"/>
  <c r="L376" i="13" s="1"/>
  <c r="K376" i="1"/>
  <c r="K376" i="13" s="1"/>
  <c r="I376" i="1"/>
  <c r="L375" i="1"/>
  <c r="L375" i="13" s="1"/>
  <c r="K375" i="1"/>
  <c r="K375" i="13" s="1"/>
  <c r="I375" i="1"/>
  <c r="L374" i="1"/>
  <c r="L374" i="13" s="1"/>
  <c r="K374" i="1"/>
  <c r="K374" i="13" s="1"/>
  <c r="I374" i="1"/>
  <c r="L373" i="1"/>
  <c r="L373" i="13" s="1"/>
  <c r="K373" i="1"/>
  <c r="K373" i="13" s="1"/>
  <c r="I373" i="1"/>
  <c r="L372" i="1"/>
  <c r="L372" i="13" s="1"/>
  <c r="K372" i="1"/>
  <c r="K372" i="13" s="1"/>
  <c r="I372" i="1"/>
  <c r="L371" i="1"/>
  <c r="L371" i="13" s="1"/>
  <c r="K371" i="1"/>
  <c r="K371" i="13" s="1"/>
  <c r="I371" i="1"/>
  <c r="L370" i="1"/>
  <c r="L370" i="13" s="1"/>
  <c r="K370" i="1"/>
  <c r="K370" i="13" s="1"/>
  <c r="I370" i="1"/>
  <c r="R379" i="1"/>
  <c r="R378" i="1"/>
  <c r="R377" i="1"/>
  <c r="R376" i="1"/>
  <c r="R375" i="1"/>
  <c r="R374" i="1"/>
  <c r="R373" i="1"/>
  <c r="R372" i="1"/>
  <c r="R371" i="1"/>
  <c r="R370" i="1"/>
  <c r="C370" i="1"/>
  <c r="D370" i="1"/>
  <c r="D370" i="13" s="1"/>
  <c r="E370" i="1"/>
  <c r="F370" i="1"/>
  <c r="F370" i="13" s="1"/>
  <c r="C371" i="1"/>
  <c r="D371" i="1"/>
  <c r="D371" i="13" s="1"/>
  <c r="E371" i="1"/>
  <c r="F371" i="1"/>
  <c r="F371" i="13" s="1"/>
  <c r="C372" i="1"/>
  <c r="D372" i="1"/>
  <c r="D372" i="13" s="1"/>
  <c r="E372" i="1"/>
  <c r="F372" i="1"/>
  <c r="F372" i="13" s="1"/>
  <c r="C373" i="1"/>
  <c r="D373" i="1"/>
  <c r="D373" i="13" s="1"/>
  <c r="E373" i="1"/>
  <c r="F373" i="1"/>
  <c r="F373" i="13" s="1"/>
  <c r="C374" i="1"/>
  <c r="D374" i="1"/>
  <c r="D374" i="13" s="1"/>
  <c r="E374" i="1"/>
  <c r="F374" i="1"/>
  <c r="F374" i="13" s="1"/>
  <c r="C375" i="1"/>
  <c r="D375" i="1"/>
  <c r="D375" i="13" s="1"/>
  <c r="E375" i="1"/>
  <c r="F375" i="1"/>
  <c r="F375" i="13" s="1"/>
  <c r="C376" i="1"/>
  <c r="D376" i="1"/>
  <c r="D376" i="13" s="1"/>
  <c r="E376" i="1"/>
  <c r="F376" i="1"/>
  <c r="F376" i="13" s="1"/>
  <c r="C377" i="1"/>
  <c r="D377" i="1"/>
  <c r="D377" i="13" s="1"/>
  <c r="E377" i="1"/>
  <c r="F377" i="1"/>
  <c r="F377" i="13" s="1"/>
  <c r="C378" i="1"/>
  <c r="D378" i="1"/>
  <c r="D378" i="13" s="1"/>
  <c r="E378" i="1"/>
  <c r="F378" i="1"/>
  <c r="F378" i="13" s="1"/>
  <c r="C379" i="1"/>
  <c r="D379" i="1"/>
  <c r="D379" i="13" s="1"/>
  <c r="E379" i="1"/>
  <c r="F379" i="1"/>
  <c r="F379" i="13" s="1"/>
  <c r="I373" i="13" l="1"/>
  <c r="BX373" i="1"/>
  <c r="I377" i="13"/>
  <c r="BX377" i="1"/>
  <c r="I370" i="13"/>
  <c r="BX370" i="1"/>
  <c r="I374" i="13"/>
  <c r="BX374" i="1"/>
  <c r="I378" i="13"/>
  <c r="BX378" i="1"/>
  <c r="I372" i="13"/>
  <c r="BX372" i="1"/>
  <c r="I371" i="13"/>
  <c r="BX371" i="1"/>
  <c r="I375" i="13"/>
  <c r="BX375" i="1"/>
  <c r="I379" i="13"/>
  <c r="BX379" i="1"/>
  <c r="I376" i="13"/>
  <c r="BX376" i="1"/>
  <c r="R233" i="1"/>
  <c r="R365" i="1"/>
  <c r="R337" i="1"/>
  <c r="R359" i="1" l="1"/>
  <c r="R362" i="1"/>
  <c r="BW19" i="8" l="1"/>
  <c r="BV589" i="13" l="1"/>
  <c r="BU589" i="13"/>
  <c r="BT589" i="13"/>
  <c r="BS589" i="13"/>
  <c r="BR589" i="13"/>
  <c r="BQ589" i="13"/>
  <c r="BP589" i="13"/>
  <c r="BO589" i="13"/>
  <c r="BN589" i="13"/>
  <c r="BM589" i="13"/>
  <c r="BL589" i="13"/>
  <c r="BK589" i="13"/>
  <c r="BJ589" i="13"/>
  <c r="BI589" i="13"/>
  <c r="BH589" i="13"/>
  <c r="BG589" i="13"/>
  <c r="BF589" i="13"/>
  <c r="BE589" i="13"/>
  <c r="BD589" i="13"/>
  <c r="BC589" i="13"/>
  <c r="BB589" i="13"/>
  <c r="BA589" i="13"/>
  <c r="AZ589" i="13"/>
  <c r="AY589" i="13"/>
  <c r="AX589" i="13"/>
  <c r="AW589" i="13"/>
  <c r="AV589" i="13"/>
  <c r="AU589" i="13"/>
  <c r="AT589" i="13"/>
  <c r="AS589" i="13"/>
  <c r="AR589" i="13"/>
  <c r="AQ589" i="13"/>
  <c r="AP589" i="13"/>
  <c r="AO589" i="13"/>
  <c r="AN589" i="13"/>
  <c r="AM589" i="13"/>
  <c r="AL589" i="13"/>
  <c r="AK589" i="13"/>
  <c r="AJ589" i="13"/>
  <c r="AI589" i="13"/>
  <c r="AH589" i="13"/>
  <c r="AG589" i="13"/>
  <c r="AF589" i="13"/>
  <c r="AE589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Q589" i="13"/>
  <c r="P589" i="13"/>
  <c r="O589" i="13"/>
  <c r="N589" i="13"/>
  <c r="M589" i="13"/>
  <c r="J589" i="13"/>
  <c r="C589" i="13" s="1"/>
  <c r="H589" i="13"/>
  <c r="G589" i="13"/>
  <c r="B589" i="13"/>
  <c r="R589" i="13" s="1"/>
  <c r="R19" i="8"/>
  <c r="K19" i="8"/>
  <c r="K589" i="13" s="1"/>
  <c r="L19" i="8"/>
  <c r="L589" i="13" s="1"/>
  <c r="I19" i="8"/>
  <c r="C19" i="8"/>
  <c r="D19" i="8"/>
  <c r="D589" i="13" s="1"/>
  <c r="E19" i="8"/>
  <c r="F19" i="8"/>
  <c r="F589" i="13" s="1"/>
  <c r="BX589" i="13" l="1"/>
  <c r="E589" i="13"/>
  <c r="BX19" i="8"/>
  <c r="I589" i="13"/>
  <c r="BW589" i="13"/>
  <c r="R193" i="1"/>
  <c r="B577" i="13" l="1"/>
  <c r="R577" i="13" s="1"/>
  <c r="G577" i="13"/>
  <c r="H577" i="13"/>
  <c r="J577" i="13"/>
  <c r="C577" i="13" s="1"/>
  <c r="M577" i="13"/>
  <c r="N577" i="13"/>
  <c r="O577" i="13"/>
  <c r="P577" i="13"/>
  <c r="Q577" i="13"/>
  <c r="S577" i="13"/>
  <c r="T577" i="13"/>
  <c r="U577" i="13"/>
  <c r="V577" i="13"/>
  <c r="W577" i="13"/>
  <c r="X577" i="13"/>
  <c r="Y577" i="13"/>
  <c r="Z577" i="13"/>
  <c r="AA577" i="13"/>
  <c r="AB577" i="13"/>
  <c r="AC577" i="13"/>
  <c r="AD577" i="13"/>
  <c r="AE577" i="13"/>
  <c r="AF577" i="13"/>
  <c r="AG577" i="13"/>
  <c r="AH577" i="13"/>
  <c r="AI577" i="13"/>
  <c r="AJ577" i="13"/>
  <c r="AK577" i="13"/>
  <c r="AL577" i="13"/>
  <c r="AM577" i="13"/>
  <c r="AN577" i="13"/>
  <c r="AO577" i="13"/>
  <c r="AP577" i="13"/>
  <c r="AQ577" i="13"/>
  <c r="AR577" i="13"/>
  <c r="AS577" i="13"/>
  <c r="AT577" i="13"/>
  <c r="AU577" i="13"/>
  <c r="AV577" i="13"/>
  <c r="AW577" i="13"/>
  <c r="AX577" i="13"/>
  <c r="AY577" i="13"/>
  <c r="AZ577" i="13"/>
  <c r="BA577" i="13"/>
  <c r="BB577" i="13"/>
  <c r="BC577" i="13"/>
  <c r="BD577" i="13"/>
  <c r="BE577" i="13"/>
  <c r="BF577" i="13"/>
  <c r="BG577" i="13"/>
  <c r="BH577" i="13"/>
  <c r="BI577" i="13"/>
  <c r="BJ577" i="13"/>
  <c r="BK577" i="13"/>
  <c r="BL577" i="13"/>
  <c r="BM577" i="13"/>
  <c r="BN577" i="13"/>
  <c r="BO577" i="13"/>
  <c r="BP577" i="13"/>
  <c r="BQ577" i="13"/>
  <c r="BR577" i="13"/>
  <c r="BS577" i="13"/>
  <c r="BT577" i="13"/>
  <c r="BU577" i="13"/>
  <c r="BV577" i="13"/>
  <c r="B578" i="13"/>
  <c r="R578" i="13" s="1"/>
  <c r="G578" i="13"/>
  <c r="H578" i="13"/>
  <c r="J578" i="13"/>
  <c r="C578" i="13" s="1"/>
  <c r="M578" i="13"/>
  <c r="N578" i="13"/>
  <c r="O578" i="13"/>
  <c r="P578" i="13"/>
  <c r="Q578" i="13"/>
  <c r="S578" i="13"/>
  <c r="T578" i="13"/>
  <c r="U578" i="13"/>
  <c r="V578" i="13"/>
  <c r="W578" i="13"/>
  <c r="X578" i="13"/>
  <c r="Y578" i="13"/>
  <c r="Z578" i="13"/>
  <c r="AA578" i="13"/>
  <c r="AB578" i="13"/>
  <c r="AC578" i="13"/>
  <c r="AD578" i="13"/>
  <c r="AE578" i="13"/>
  <c r="AF578" i="13"/>
  <c r="AG578" i="13"/>
  <c r="AH578" i="13"/>
  <c r="AI578" i="13"/>
  <c r="AJ578" i="13"/>
  <c r="AK578" i="13"/>
  <c r="AL578" i="13"/>
  <c r="AM578" i="13"/>
  <c r="AN578" i="13"/>
  <c r="AO578" i="13"/>
  <c r="AP578" i="13"/>
  <c r="AQ578" i="13"/>
  <c r="AR578" i="13"/>
  <c r="AS578" i="13"/>
  <c r="AT578" i="13"/>
  <c r="AU578" i="13"/>
  <c r="AV578" i="13"/>
  <c r="AW578" i="13"/>
  <c r="AX578" i="13"/>
  <c r="AY578" i="13"/>
  <c r="AZ578" i="13"/>
  <c r="BA578" i="13"/>
  <c r="BB578" i="13"/>
  <c r="BC578" i="13"/>
  <c r="BD578" i="13"/>
  <c r="BE578" i="13"/>
  <c r="BF578" i="13"/>
  <c r="BG578" i="13"/>
  <c r="BH578" i="13"/>
  <c r="BI578" i="13"/>
  <c r="BJ578" i="13"/>
  <c r="BK578" i="13"/>
  <c r="BL578" i="13"/>
  <c r="BM578" i="13"/>
  <c r="BN578" i="13"/>
  <c r="BO578" i="13"/>
  <c r="BP578" i="13"/>
  <c r="BQ578" i="13"/>
  <c r="BR578" i="13"/>
  <c r="BS578" i="13"/>
  <c r="BT578" i="13"/>
  <c r="BU578" i="13"/>
  <c r="BV578" i="13"/>
  <c r="B579" i="13"/>
  <c r="R579" i="13" s="1"/>
  <c r="G579" i="13"/>
  <c r="H579" i="13"/>
  <c r="J579" i="13"/>
  <c r="C579" i="13" s="1"/>
  <c r="M579" i="13"/>
  <c r="N579" i="13"/>
  <c r="O579" i="13"/>
  <c r="P579" i="13"/>
  <c r="Q579" i="13"/>
  <c r="S579" i="13"/>
  <c r="T579" i="13"/>
  <c r="U579" i="13"/>
  <c r="V579" i="13"/>
  <c r="W579" i="13"/>
  <c r="X579" i="13"/>
  <c r="Y579" i="13"/>
  <c r="Z579" i="13"/>
  <c r="AA579" i="13"/>
  <c r="AB579" i="13"/>
  <c r="AC579" i="13"/>
  <c r="AD579" i="13"/>
  <c r="AE579" i="13"/>
  <c r="AF579" i="13"/>
  <c r="AG579" i="13"/>
  <c r="AH579" i="13"/>
  <c r="AI579" i="13"/>
  <c r="AJ579" i="13"/>
  <c r="AK579" i="13"/>
  <c r="AL579" i="13"/>
  <c r="AM579" i="13"/>
  <c r="AN579" i="13"/>
  <c r="AO579" i="13"/>
  <c r="AP579" i="13"/>
  <c r="AQ579" i="13"/>
  <c r="AR579" i="13"/>
  <c r="AS579" i="13"/>
  <c r="AT579" i="13"/>
  <c r="AU579" i="13"/>
  <c r="AV579" i="13"/>
  <c r="AW579" i="13"/>
  <c r="AX579" i="13"/>
  <c r="AY579" i="13"/>
  <c r="AZ579" i="13"/>
  <c r="BA579" i="13"/>
  <c r="BB579" i="13"/>
  <c r="BC579" i="13"/>
  <c r="BD579" i="13"/>
  <c r="BE579" i="13"/>
  <c r="BF579" i="13"/>
  <c r="BG579" i="13"/>
  <c r="BH579" i="13"/>
  <c r="BI579" i="13"/>
  <c r="BJ579" i="13"/>
  <c r="BK579" i="13"/>
  <c r="BL579" i="13"/>
  <c r="BM579" i="13"/>
  <c r="BN579" i="13"/>
  <c r="BO579" i="13"/>
  <c r="BP579" i="13"/>
  <c r="BQ579" i="13"/>
  <c r="BR579" i="13"/>
  <c r="BS579" i="13"/>
  <c r="BT579" i="13"/>
  <c r="BU579" i="13"/>
  <c r="BV579" i="13"/>
  <c r="B580" i="13"/>
  <c r="R580" i="13" s="1"/>
  <c r="G580" i="13"/>
  <c r="H580" i="13"/>
  <c r="J580" i="13"/>
  <c r="C580" i="13" s="1"/>
  <c r="M580" i="13"/>
  <c r="N580" i="13"/>
  <c r="O580" i="13"/>
  <c r="P580" i="13"/>
  <c r="Q580" i="13"/>
  <c r="S580" i="13"/>
  <c r="T580" i="13"/>
  <c r="U580" i="13"/>
  <c r="V580" i="13"/>
  <c r="W580" i="13"/>
  <c r="X580" i="13"/>
  <c r="Y580" i="13"/>
  <c r="Z580" i="13"/>
  <c r="AA580" i="13"/>
  <c r="AB580" i="13"/>
  <c r="AC580" i="13"/>
  <c r="AD580" i="13"/>
  <c r="AE580" i="13"/>
  <c r="AF580" i="13"/>
  <c r="AG580" i="13"/>
  <c r="AH580" i="13"/>
  <c r="AI580" i="13"/>
  <c r="AJ580" i="13"/>
  <c r="AK580" i="13"/>
  <c r="AL580" i="13"/>
  <c r="AM580" i="13"/>
  <c r="AN580" i="13"/>
  <c r="AO580" i="13"/>
  <c r="AP580" i="13"/>
  <c r="AQ580" i="13"/>
  <c r="AR580" i="13"/>
  <c r="AS580" i="13"/>
  <c r="AT580" i="13"/>
  <c r="AU580" i="13"/>
  <c r="AV580" i="13"/>
  <c r="AW580" i="13"/>
  <c r="AX580" i="13"/>
  <c r="AY580" i="13"/>
  <c r="AZ580" i="13"/>
  <c r="BA580" i="13"/>
  <c r="BB580" i="13"/>
  <c r="BC580" i="13"/>
  <c r="BD580" i="13"/>
  <c r="BE580" i="13"/>
  <c r="BF580" i="13"/>
  <c r="BG580" i="13"/>
  <c r="BH580" i="13"/>
  <c r="BI580" i="13"/>
  <c r="BJ580" i="13"/>
  <c r="BK580" i="13"/>
  <c r="BL580" i="13"/>
  <c r="BM580" i="13"/>
  <c r="BN580" i="13"/>
  <c r="BO580" i="13"/>
  <c r="BP580" i="13"/>
  <c r="BQ580" i="13"/>
  <c r="BR580" i="13"/>
  <c r="BS580" i="13"/>
  <c r="BT580" i="13"/>
  <c r="BU580" i="13"/>
  <c r="BV580" i="13"/>
  <c r="B581" i="13"/>
  <c r="R581" i="13" s="1"/>
  <c r="G581" i="13"/>
  <c r="H581" i="13"/>
  <c r="J581" i="13"/>
  <c r="C581" i="13" s="1"/>
  <c r="M581" i="13"/>
  <c r="N581" i="13"/>
  <c r="O581" i="13"/>
  <c r="P581" i="13"/>
  <c r="Q581" i="13"/>
  <c r="S581" i="13"/>
  <c r="T581" i="13"/>
  <c r="U581" i="13"/>
  <c r="V581" i="13"/>
  <c r="W581" i="13"/>
  <c r="X581" i="13"/>
  <c r="Y581" i="13"/>
  <c r="Z581" i="13"/>
  <c r="AA581" i="13"/>
  <c r="AB581" i="13"/>
  <c r="AC581" i="13"/>
  <c r="AD581" i="13"/>
  <c r="AE581" i="13"/>
  <c r="AF581" i="13"/>
  <c r="AG581" i="13"/>
  <c r="AH581" i="13"/>
  <c r="AI581" i="13"/>
  <c r="AJ581" i="13"/>
  <c r="AK581" i="13"/>
  <c r="AL581" i="13"/>
  <c r="AM581" i="13"/>
  <c r="AN581" i="13"/>
  <c r="AO581" i="13"/>
  <c r="AP581" i="13"/>
  <c r="AQ581" i="13"/>
  <c r="AR581" i="13"/>
  <c r="AS581" i="13"/>
  <c r="AT581" i="13"/>
  <c r="AU581" i="13"/>
  <c r="AV581" i="13"/>
  <c r="AW581" i="13"/>
  <c r="AX581" i="13"/>
  <c r="AY581" i="13"/>
  <c r="AZ581" i="13"/>
  <c r="BA581" i="13"/>
  <c r="BB581" i="13"/>
  <c r="BC581" i="13"/>
  <c r="BD581" i="13"/>
  <c r="BE581" i="13"/>
  <c r="BF581" i="13"/>
  <c r="BG581" i="13"/>
  <c r="BH581" i="13"/>
  <c r="BI581" i="13"/>
  <c r="BJ581" i="13"/>
  <c r="BK581" i="13"/>
  <c r="BL581" i="13"/>
  <c r="BM581" i="13"/>
  <c r="BN581" i="13"/>
  <c r="BO581" i="13"/>
  <c r="BP581" i="13"/>
  <c r="BQ581" i="13"/>
  <c r="BR581" i="13"/>
  <c r="BS581" i="13"/>
  <c r="BT581" i="13"/>
  <c r="BU581" i="13"/>
  <c r="BV581" i="13"/>
  <c r="B582" i="13"/>
  <c r="R582" i="13" s="1"/>
  <c r="G582" i="13"/>
  <c r="H582" i="13"/>
  <c r="J582" i="13"/>
  <c r="C582" i="13" s="1"/>
  <c r="M582" i="13"/>
  <c r="N582" i="13"/>
  <c r="O582" i="13"/>
  <c r="P582" i="13"/>
  <c r="Q582" i="13"/>
  <c r="S582" i="13"/>
  <c r="T582" i="13"/>
  <c r="U582" i="13"/>
  <c r="V582" i="13"/>
  <c r="W582" i="13"/>
  <c r="X582" i="13"/>
  <c r="Y582" i="13"/>
  <c r="Z582" i="13"/>
  <c r="AA582" i="13"/>
  <c r="AB582" i="13"/>
  <c r="AC582" i="13"/>
  <c r="AD582" i="13"/>
  <c r="AE582" i="13"/>
  <c r="AF582" i="13"/>
  <c r="AG582" i="13"/>
  <c r="AH582" i="13"/>
  <c r="AI582" i="13"/>
  <c r="AJ582" i="13"/>
  <c r="AK582" i="13"/>
  <c r="AL582" i="13"/>
  <c r="AM582" i="13"/>
  <c r="AN582" i="13"/>
  <c r="AO582" i="13"/>
  <c r="AP582" i="13"/>
  <c r="AQ582" i="13"/>
  <c r="AR582" i="13"/>
  <c r="AS582" i="13"/>
  <c r="AT582" i="13"/>
  <c r="AU582" i="13"/>
  <c r="AV582" i="13"/>
  <c r="AW582" i="13"/>
  <c r="AX582" i="13"/>
  <c r="AY582" i="13"/>
  <c r="AZ582" i="13"/>
  <c r="BA582" i="13"/>
  <c r="BB582" i="13"/>
  <c r="BC582" i="13"/>
  <c r="BD582" i="13"/>
  <c r="BE582" i="13"/>
  <c r="BF582" i="13"/>
  <c r="BG582" i="13"/>
  <c r="BH582" i="13"/>
  <c r="BI582" i="13"/>
  <c r="BJ582" i="13"/>
  <c r="BK582" i="13"/>
  <c r="BL582" i="13"/>
  <c r="BM582" i="13"/>
  <c r="BN582" i="13"/>
  <c r="BO582" i="13"/>
  <c r="BP582" i="13"/>
  <c r="BQ582" i="13"/>
  <c r="BR582" i="13"/>
  <c r="BS582" i="13"/>
  <c r="BT582" i="13"/>
  <c r="BU582" i="13"/>
  <c r="BV582" i="13"/>
  <c r="B583" i="13"/>
  <c r="R583" i="13" s="1"/>
  <c r="G583" i="13"/>
  <c r="H583" i="13"/>
  <c r="J583" i="13"/>
  <c r="C583" i="13" s="1"/>
  <c r="M583" i="13"/>
  <c r="N583" i="13"/>
  <c r="O583" i="13"/>
  <c r="P583" i="13"/>
  <c r="Q583" i="13"/>
  <c r="S583" i="13"/>
  <c r="T583" i="13"/>
  <c r="U583" i="13"/>
  <c r="V583" i="13"/>
  <c r="W583" i="13"/>
  <c r="X583" i="13"/>
  <c r="Y583" i="13"/>
  <c r="Z583" i="13"/>
  <c r="AA583" i="13"/>
  <c r="AB583" i="13"/>
  <c r="AC583" i="13"/>
  <c r="AD583" i="13"/>
  <c r="AE583" i="13"/>
  <c r="AF583" i="13"/>
  <c r="AG583" i="13"/>
  <c r="AH583" i="13"/>
  <c r="AI583" i="13"/>
  <c r="AJ583" i="13"/>
  <c r="AK583" i="13"/>
  <c r="AL583" i="13"/>
  <c r="AM583" i="13"/>
  <c r="AN583" i="13"/>
  <c r="AO583" i="13"/>
  <c r="AP583" i="13"/>
  <c r="AQ583" i="13"/>
  <c r="AR583" i="13"/>
  <c r="AS583" i="13"/>
  <c r="AT583" i="13"/>
  <c r="AU583" i="13"/>
  <c r="AV583" i="13"/>
  <c r="AW583" i="13"/>
  <c r="AX583" i="13"/>
  <c r="AY583" i="13"/>
  <c r="AZ583" i="13"/>
  <c r="BA583" i="13"/>
  <c r="BB583" i="13"/>
  <c r="BC583" i="13"/>
  <c r="BD583" i="13"/>
  <c r="BE583" i="13"/>
  <c r="BF583" i="13"/>
  <c r="BG583" i="13"/>
  <c r="BH583" i="13"/>
  <c r="BI583" i="13"/>
  <c r="BJ583" i="13"/>
  <c r="BK583" i="13"/>
  <c r="BL583" i="13"/>
  <c r="BM583" i="13"/>
  <c r="BN583" i="13"/>
  <c r="BO583" i="13"/>
  <c r="BP583" i="13"/>
  <c r="BQ583" i="13"/>
  <c r="BR583" i="13"/>
  <c r="BS583" i="13"/>
  <c r="BT583" i="13"/>
  <c r="BU583" i="13"/>
  <c r="BV583" i="13"/>
  <c r="B584" i="13"/>
  <c r="R584" i="13" s="1"/>
  <c r="D584" i="13"/>
  <c r="G584" i="13"/>
  <c r="H584" i="13"/>
  <c r="J584" i="13"/>
  <c r="C584" i="13" s="1"/>
  <c r="M584" i="13"/>
  <c r="N584" i="13"/>
  <c r="O584" i="13"/>
  <c r="P584" i="13"/>
  <c r="Q584" i="13"/>
  <c r="S584" i="13"/>
  <c r="T584" i="13"/>
  <c r="U584" i="13"/>
  <c r="V584" i="13"/>
  <c r="W584" i="13"/>
  <c r="X584" i="13"/>
  <c r="Y584" i="13"/>
  <c r="Z584" i="13"/>
  <c r="AA584" i="13"/>
  <c r="AB584" i="13"/>
  <c r="AC584" i="13"/>
  <c r="AD584" i="13"/>
  <c r="AE584" i="13"/>
  <c r="AF584" i="13"/>
  <c r="AG584" i="13"/>
  <c r="AH584" i="13"/>
  <c r="AI584" i="13"/>
  <c r="AJ584" i="13"/>
  <c r="AK584" i="13"/>
  <c r="AL584" i="13"/>
  <c r="AM584" i="13"/>
  <c r="AN584" i="13"/>
  <c r="AO584" i="13"/>
  <c r="AP584" i="13"/>
  <c r="AQ584" i="13"/>
  <c r="AR584" i="13"/>
  <c r="AS584" i="13"/>
  <c r="AT584" i="13"/>
  <c r="AU584" i="13"/>
  <c r="AV584" i="13"/>
  <c r="AW584" i="13"/>
  <c r="AX584" i="13"/>
  <c r="AY584" i="13"/>
  <c r="AZ584" i="13"/>
  <c r="BA584" i="13"/>
  <c r="BB584" i="13"/>
  <c r="BC584" i="13"/>
  <c r="BD584" i="13"/>
  <c r="BE584" i="13"/>
  <c r="BF584" i="13"/>
  <c r="BG584" i="13"/>
  <c r="BH584" i="13"/>
  <c r="BI584" i="13"/>
  <c r="BJ584" i="13"/>
  <c r="BK584" i="13"/>
  <c r="BL584" i="13"/>
  <c r="BM584" i="13"/>
  <c r="BN584" i="13"/>
  <c r="BO584" i="13"/>
  <c r="BP584" i="13"/>
  <c r="BQ584" i="13"/>
  <c r="BR584" i="13"/>
  <c r="BS584" i="13"/>
  <c r="BT584" i="13"/>
  <c r="BU584" i="13"/>
  <c r="BV584" i="13"/>
  <c r="B585" i="13"/>
  <c r="R585" i="13" s="1"/>
  <c r="G585" i="13"/>
  <c r="H585" i="13"/>
  <c r="J585" i="13"/>
  <c r="C585" i="13" s="1"/>
  <c r="M585" i="13"/>
  <c r="N585" i="13"/>
  <c r="O585" i="13"/>
  <c r="P585" i="13"/>
  <c r="Q585" i="13"/>
  <c r="S585" i="13"/>
  <c r="T585" i="13"/>
  <c r="U585" i="13"/>
  <c r="V585" i="13"/>
  <c r="W585" i="13"/>
  <c r="X585" i="13"/>
  <c r="Y585" i="13"/>
  <c r="Z585" i="13"/>
  <c r="AA585" i="13"/>
  <c r="AB585" i="13"/>
  <c r="AC585" i="13"/>
  <c r="AD585" i="13"/>
  <c r="AE585" i="13"/>
  <c r="AF585" i="13"/>
  <c r="AG585" i="13"/>
  <c r="AH585" i="13"/>
  <c r="AI585" i="13"/>
  <c r="AJ585" i="13"/>
  <c r="AK585" i="13"/>
  <c r="AL585" i="13"/>
  <c r="AM585" i="13"/>
  <c r="AN585" i="13"/>
  <c r="AO585" i="13"/>
  <c r="AP585" i="13"/>
  <c r="AQ585" i="13"/>
  <c r="AR585" i="13"/>
  <c r="AS585" i="13"/>
  <c r="AT585" i="13"/>
  <c r="AU585" i="13"/>
  <c r="AV585" i="13"/>
  <c r="AW585" i="13"/>
  <c r="AX585" i="13"/>
  <c r="AY585" i="13"/>
  <c r="AZ585" i="13"/>
  <c r="BA585" i="13"/>
  <c r="BB585" i="13"/>
  <c r="BC585" i="13"/>
  <c r="BD585" i="13"/>
  <c r="BE585" i="13"/>
  <c r="BF585" i="13"/>
  <c r="BG585" i="13"/>
  <c r="BH585" i="13"/>
  <c r="BI585" i="13"/>
  <c r="BJ585" i="13"/>
  <c r="BK585" i="13"/>
  <c r="BL585" i="13"/>
  <c r="BM585" i="13"/>
  <c r="BN585" i="13"/>
  <c r="BO585" i="13"/>
  <c r="BP585" i="13"/>
  <c r="BQ585" i="13"/>
  <c r="BR585" i="13"/>
  <c r="BS585" i="13"/>
  <c r="BT585" i="13"/>
  <c r="BU585" i="13"/>
  <c r="BV585" i="13"/>
  <c r="B586" i="13"/>
  <c r="R586" i="13" s="1"/>
  <c r="D586" i="13"/>
  <c r="G586" i="13"/>
  <c r="H586" i="13"/>
  <c r="I586" i="13"/>
  <c r="J586" i="13"/>
  <c r="C586" i="13" s="1"/>
  <c r="L586" i="13"/>
  <c r="M586" i="13"/>
  <c r="N586" i="13"/>
  <c r="O586" i="13"/>
  <c r="P586" i="13"/>
  <c r="Q586" i="13"/>
  <c r="S586" i="13"/>
  <c r="T586" i="13"/>
  <c r="U586" i="13"/>
  <c r="V586" i="13"/>
  <c r="W586" i="13"/>
  <c r="X586" i="13"/>
  <c r="Y586" i="13"/>
  <c r="Z586" i="13"/>
  <c r="AA586" i="13"/>
  <c r="AB586" i="13"/>
  <c r="AC586" i="13"/>
  <c r="AD586" i="13"/>
  <c r="AE586" i="13"/>
  <c r="AF586" i="13"/>
  <c r="AG586" i="13"/>
  <c r="AH586" i="13"/>
  <c r="AI586" i="13"/>
  <c r="AJ586" i="13"/>
  <c r="AK586" i="13"/>
  <c r="AL586" i="13"/>
  <c r="AM586" i="13"/>
  <c r="AN586" i="13"/>
  <c r="AO586" i="13"/>
  <c r="AP586" i="13"/>
  <c r="AQ586" i="13"/>
  <c r="AR586" i="13"/>
  <c r="AS586" i="13"/>
  <c r="AT586" i="13"/>
  <c r="AU586" i="13"/>
  <c r="AV586" i="13"/>
  <c r="AW586" i="13"/>
  <c r="AX586" i="13"/>
  <c r="AY586" i="13"/>
  <c r="AZ586" i="13"/>
  <c r="BA586" i="13"/>
  <c r="BB586" i="13"/>
  <c r="BC586" i="13"/>
  <c r="BD586" i="13"/>
  <c r="BE586" i="13"/>
  <c r="BF586" i="13"/>
  <c r="BG586" i="13"/>
  <c r="BH586" i="13"/>
  <c r="BI586" i="13"/>
  <c r="BJ586" i="13"/>
  <c r="BK586" i="13"/>
  <c r="BL586" i="13"/>
  <c r="BM586" i="13"/>
  <c r="BN586" i="13"/>
  <c r="BO586" i="13"/>
  <c r="BP586" i="13"/>
  <c r="BQ586" i="13"/>
  <c r="BR586" i="13"/>
  <c r="BS586" i="13"/>
  <c r="BT586" i="13"/>
  <c r="BU586" i="13"/>
  <c r="BV586" i="13"/>
  <c r="B587" i="13"/>
  <c r="R587" i="13" s="1"/>
  <c r="G587" i="13"/>
  <c r="H587" i="13"/>
  <c r="J587" i="13"/>
  <c r="C587" i="13" s="1"/>
  <c r="M587" i="13"/>
  <c r="N587" i="13"/>
  <c r="O587" i="13"/>
  <c r="P587" i="13"/>
  <c r="Q587" i="13"/>
  <c r="S587" i="13"/>
  <c r="T587" i="13"/>
  <c r="U587" i="13"/>
  <c r="V587" i="13"/>
  <c r="W587" i="13"/>
  <c r="X587" i="13"/>
  <c r="Y587" i="13"/>
  <c r="Z587" i="13"/>
  <c r="AA587" i="13"/>
  <c r="AB587" i="13"/>
  <c r="AC587" i="13"/>
  <c r="AD587" i="13"/>
  <c r="AE587" i="13"/>
  <c r="AF587" i="13"/>
  <c r="AG587" i="13"/>
  <c r="AH587" i="13"/>
  <c r="AI587" i="13"/>
  <c r="AJ587" i="13"/>
  <c r="AK587" i="13"/>
  <c r="AL587" i="13"/>
  <c r="AM587" i="13"/>
  <c r="AN587" i="13"/>
  <c r="AO587" i="13"/>
  <c r="AP587" i="13"/>
  <c r="AQ587" i="13"/>
  <c r="AR587" i="13"/>
  <c r="AS587" i="13"/>
  <c r="AT587" i="13"/>
  <c r="AU587" i="13"/>
  <c r="AV587" i="13"/>
  <c r="AW587" i="13"/>
  <c r="AX587" i="13"/>
  <c r="AY587" i="13"/>
  <c r="AZ587" i="13"/>
  <c r="BA587" i="13"/>
  <c r="BB587" i="13"/>
  <c r="BC587" i="13"/>
  <c r="BD587" i="13"/>
  <c r="BE587" i="13"/>
  <c r="BF587" i="13"/>
  <c r="BG587" i="13"/>
  <c r="BH587" i="13"/>
  <c r="BI587" i="13"/>
  <c r="BJ587" i="13"/>
  <c r="BK587" i="13"/>
  <c r="BL587" i="13"/>
  <c r="BM587" i="13"/>
  <c r="BN587" i="13"/>
  <c r="BO587" i="13"/>
  <c r="BP587" i="13"/>
  <c r="BQ587" i="13"/>
  <c r="BR587" i="13"/>
  <c r="BS587" i="13"/>
  <c r="BT587" i="13"/>
  <c r="BU587" i="13"/>
  <c r="BV587" i="13"/>
  <c r="B588" i="13"/>
  <c r="R588" i="13" s="1"/>
  <c r="G588" i="13"/>
  <c r="H588" i="13"/>
  <c r="J588" i="13"/>
  <c r="C588" i="13" s="1"/>
  <c r="M588" i="13"/>
  <c r="N588" i="13"/>
  <c r="O588" i="13"/>
  <c r="P588" i="13"/>
  <c r="Q588" i="13"/>
  <c r="S588" i="13"/>
  <c r="T588" i="13"/>
  <c r="U588" i="13"/>
  <c r="V588" i="13"/>
  <c r="W588" i="13"/>
  <c r="X588" i="13"/>
  <c r="Y588" i="13"/>
  <c r="Z588" i="13"/>
  <c r="AA588" i="13"/>
  <c r="AB588" i="13"/>
  <c r="AC588" i="13"/>
  <c r="AD588" i="13"/>
  <c r="AE588" i="13"/>
  <c r="AF588" i="13"/>
  <c r="AG588" i="13"/>
  <c r="AH588" i="13"/>
  <c r="AI588" i="13"/>
  <c r="AJ588" i="13"/>
  <c r="AK588" i="13"/>
  <c r="AL588" i="13"/>
  <c r="AM588" i="13"/>
  <c r="AN588" i="13"/>
  <c r="AO588" i="13"/>
  <c r="AP588" i="13"/>
  <c r="AQ588" i="13"/>
  <c r="AR588" i="13"/>
  <c r="AS588" i="13"/>
  <c r="AT588" i="13"/>
  <c r="AU588" i="13"/>
  <c r="AV588" i="13"/>
  <c r="AW588" i="13"/>
  <c r="AX588" i="13"/>
  <c r="AY588" i="13"/>
  <c r="AZ588" i="13"/>
  <c r="BA588" i="13"/>
  <c r="BB588" i="13"/>
  <c r="BC588" i="13"/>
  <c r="BD588" i="13"/>
  <c r="BE588" i="13"/>
  <c r="BF588" i="13"/>
  <c r="BG588" i="13"/>
  <c r="BH588" i="13"/>
  <c r="BI588" i="13"/>
  <c r="BJ588" i="13"/>
  <c r="BK588" i="13"/>
  <c r="BL588" i="13"/>
  <c r="BM588" i="13"/>
  <c r="BN588" i="13"/>
  <c r="BO588" i="13"/>
  <c r="BP588" i="13"/>
  <c r="BQ588" i="13"/>
  <c r="BR588" i="13"/>
  <c r="BS588" i="13"/>
  <c r="BT588" i="13"/>
  <c r="BU588" i="13"/>
  <c r="BV588" i="13"/>
  <c r="E588" i="13" l="1"/>
  <c r="BW584" i="13"/>
  <c r="BX581" i="13"/>
  <c r="BX587" i="13"/>
  <c r="BX583" i="13"/>
  <c r="BX585" i="13"/>
  <c r="BX578" i="13"/>
  <c r="E579" i="13"/>
  <c r="BW580" i="13"/>
  <c r="BW582" i="13"/>
  <c r="E577" i="13"/>
  <c r="BW581" i="13"/>
  <c r="BW588" i="13"/>
  <c r="BX588" i="13"/>
  <c r="BW583" i="13"/>
  <c r="E583" i="13"/>
  <c r="BW586" i="13"/>
  <c r="E586" i="13"/>
  <c r="BW587" i="13"/>
  <c r="BX586" i="13"/>
  <c r="BX579" i="13"/>
  <c r="E578" i="13"/>
  <c r="BW579" i="13"/>
  <c r="E581" i="13"/>
  <c r="E587" i="13"/>
  <c r="BW585" i="13"/>
  <c r="BX577" i="13"/>
  <c r="BW577" i="13"/>
  <c r="E585" i="13"/>
  <c r="BW578" i="13"/>
  <c r="E584" i="13"/>
  <c r="E582" i="13"/>
  <c r="E580" i="13"/>
  <c r="BX584" i="13"/>
  <c r="BX582" i="13"/>
  <c r="BX580" i="13"/>
  <c r="N73" i="13" l="1"/>
  <c r="O73" i="13"/>
  <c r="R247" i="1"/>
  <c r="R339" i="1" l="1"/>
  <c r="R263" i="1"/>
  <c r="R240" i="1"/>
  <c r="R16" i="11"/>
  <c r="K17" i="8"/>
  <c r="K587" i="13" s="1"/>
  <c r="K16" i="8"/>
  <c r="K586" i="13" s="1"/>
  <c r="R201" i="1"/>
  <c r="R198" i="1"/>
  <c r="R301" i="1"/>
  <c r="R329" i="1"/>
  <c r="R54" i="1" l="1"/>
  <c r="C18" i="6"/>
  <c r="D18" i="6"/>
  <c r="E18" i="6"/>
  <c r="F18" i="6"/>
  <c r="I18" i="6"/>
  <c r="K18" i="6"/>
  <c r="L18" i="6"/>
  <c r="R18" i="6"/>
  <c r="R9" i="6"/>
  <c r="F7" i="8" l="1"/>
  <c r="F577" i="13" s="1"/>
  <c r="F8" i="8"/>
  <c r="F578" i="13" s="1"/>
  <c r="F9" i="8"/>
  <c r="F579" i="13" s="1"/>
  <c r="F10" i="8"/>
  <c r="F580" i="13" s="1"/>
  <c r="F11" i="8"/>
  <c r="F581" i="13" s="1"/>
  <c r="F12" i="8"/>
  <c r="F582" i="13" s="1"/>
  <c r="F13" i="8"/>
  <c r="F583" i="13" s="1"/>
  <c r="F14" i="8"/>
  <c r="F584" i="13" s="1"/>
  <c r="F15" i="8"/>
  <c r="F585" i="13" s="1"/>
  <c r="F16" i="8"/>
  <c r="F586" i="13" s="1"/>
  <c r="F17" i="8"/>
  <c r="F587" i="13" s="1"/>
  <c r="F18" i="8"/>
  <c r="F588" i="13" s="1"/>
  <c r="AR339" i="13"/>
  <c r="AQ339" i="13"/>
  <c r="AR337" i="13"/>
  <c r="AQ337" i="13"/>
  <c r="M310" i="13"/>
  <c r="M311" i="13"/>
  <c r="M312" i="13"/>
  <c r="M313" i="13"/>
  <c r="M314" i="13"/>
  <c r="M315" i="13"/>
  <c r="M316" i="13"/>
  <c r="S315" i="13"/>
  <c r="T315" i="13"/>
  <c r="R260" i="1" l="1"/>
  <c r="R325" i="1"/>
  <c r="R12" i="9"/>
  <c r="R10" i="1"/>
  <c r="R55" i="1"/>
  <c r="R73" i="1"/>
  <c r="R12" i="8"/>
  <c r="R10" i="8"/>
  <c r="BV369" i="13" l="1"/>
  <c r="BU369" i="13"/>
  <c r="BT369" i="13"/>
  <c r="BS369" i="13"/>
  <c r="BR369" i="13"/>
  <c r="BQ369" i="13"/>
  <c r="BP369" i="13"/>
  <c r="BO369" i="13"/>
  <c r="BN369" i="13"/>
  <c r="BM369" i="13"/>
  <c r="BL369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Q369" i="13"/>
  <c r="P369" i="13"/>
  <c r="O369" i="13"/>
  <c r="N369" i="13"/>
  <c r="M369" i="13"/>
  <c r="J369" i="13"/>
  <c r="C369" i="13" s="1"/>
  <c r="H369" i="13"/>
  <c r="G369" i="13"/>
  <c r="B369" i="13"/>
  <c r="R369" i="13" s="1"/>
  <c r="R65" i="1"/>
  <c r="L65" i="1"/>
  <c r="K65" i="1"/>
  <c r="I65" i="1"/>
  <c r="F65" i="1"/>
  <c r="E65" i="1"/>
  <c r="D65" i="1"/>
  <c r="C65" i="1"/>
  <c r="R15" i="8"/>
  <c r="R16" i="8"/>
  <c r="R17" i="8"/>
  <c r="R18" i="8"/>
  <c r="BW18" i="8"/>
  <c r="L18" i="8"/>
  <c r="L588" i="13" s="1"/>
  <c r="K18" i="8"/>
  <c r="K588" i="13" s="1"/>
  <c r="I18" i="8"/>
  <c r="I588" i="13" s="1"/>
  <c r="E18" i="8"/>
  <c r="D18" i="8"/>
  <c r="D588" i="13" s="1"/>
  <c r="C18" i="8"/>
  <c r="BX369" i="13" l="1"/>
  <c r="BX65" i="1"/>
  <c r="BX18" i="8"/>
  <c r="E369" i="13"/>
  <c r="BW369" i="13"/>
  <c r="BV605" i="13"/>
  <c r="BU605" i="13"/>
  <c r="BT605" i="13"/>
  <c r="BS605" i="13"/>
  <c r="BR605" i="13"/>
  <c r="BQ605" i="13"/>
  <c r="BP605" i="13"/>
  <c r="BO605" i="13"/>
  <c r="BN605" i="13"/>
  <c r="BM605" i="13"/>
  <c r="BL605" i="13"/>
  <c r="BK605" i="13"/>
  <c r="BJ605" i="13"/>
  <c r="BI605" i="13"/>
  <c r="BH605" i="13"/>
  <c r="BG605" i="13"/>
  <c r="BF605" i="13"/>
  <c r="BE605" i="13"/>
  <c r="BD605" i="13"/>
  <c r="BC605" i="13"/>
  <c r="BB605" i="13"/>
  <c r="BA605" i="13"/>
  <c r="AZ605" i="13"/>
  <c r="AY605" i="13"/>
  <c r="AX605" i="13"/>
  <c r="AW605" i="13"/>
  <c r="AV605" i="13"/>
  <c r="AU605" i="13"/>
  <c r="AT605" i="13"/>
  <c r="AS605" i="13"/>
  <c r="AR605" i="13"/>
  <c r="AQ605" i="13"/>
  <c r="AP605" i="13"/>
  <c r="AO605" i="13"/>
  <c r="AN605" i="13"/>
  <c r="AM605" i="13"/>
  <c r="AL605" i="13"/>
  <c r="AK605" i="13"/>
  <c r="AJ605" i="13"/>
  <c r="AI605" i="13"/>
  <c r="AH605" i="13"/>
  <c r="AG605" i="13"/>
  <c r="AF605" i="13"/>
  <c r="AE605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Q605" i="13"/>
  <c r="P605" i="13"/>
  <c r="O605" i="13"/>
  <c r="N605" i="13"/>
  <c r="M605" i="13"/>
  <c r="J605" i="13"/>
  <c r="C605" i="13" s="1"/>
  <c r="H605" i="13"/>
  <c r="G605" i="13"/>
  <c r="B605" i="13"/>
  <c r="K605" i="13"/>
  <c r="R18" i="11"/>
  <c r="L605" i="13"/>
  <c r="F605" i="13"/>
  <c r="D605" i="13"/>
  <c r="I605" i="13" l="1"/>
  <c r="BX18" i="11"/>
  <c r="BX605" i="13"/>
  <c r="R605" i="13"/>
  <c r="E605" i="13"/>
  <c r="BW605" i="13"/>
  <c r="R332" i="1" l="1"/>
  <c r="R250" i="1"/>
  <c r="R259" i="1"/>
  <c r="R331" i="1"/>
  <c r="R341" i="1"/>
  <c r="R9" i="10" l="1"/>
  <c r="BV473" i="13" l="1"/>
  <c r="BU473" i="13"/>
  <c r="BT473" i="13"/>
  <c r="BS473" i="13"/>
  <c r="BR473" i="13"/>
  <c r="BQ473" i="13"/>
  <c r="BP473" i="13"/>
  <c r="BO473" i="13"/>
  <c r="BN473" i="13"/>
  <c r="BM473" i="13"/>
  <c r="BL473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Q473" i="13"/>
  <c r="P473" i="13"/>
  <c r="O473" i="13"/>
  <c r="N473" i="13"/>
  <c r="M473" i="13"/>
  <c r="J473" i="13"/>
  <c r="C473" i="13" s="1"/>
  <c r="H473" i="13"/>
  <c r="G473" i="13"/>
  <c r="B473" i="13"/>
  <c r="R473" i="13" s="1"/>
  <c r="BV472" i="13"/>
  <c r="BU472" i="13"/>
  <c r="BT472" i="13"/>
  <c r="BS472" i="13"/>
  <c r="BR472" i="13"/>
  <c r="BQ472" i="13"/>
  <c r="BP472" i="13"/>
  <c r="BO472" i="13"/>
  <c r="BN472" i="13"/>
  <c r="BM472" i="13"/>
  <c r="BL472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Q472" i="13"/>
  <c r="P472" i="13"/>
  <c r="O472" i="13"/>
  <c r="N472" i="13"/>
  <c r="M472" i="13"/>
  <c r="J472" i="13"/>
  <c r="C472" i="13" s="1"/>
  <c r="H472" i="13"/>
  <c r="G472" i="13"/>
  <c r="B472" i="13"/>
  <c r="BV471" i="13"/>
  <c r="BU471" i="13"/>
  <c r="BT471" i="13"/>
  <c r="BS471" i="13"/>
  <c r="BR471" i="13"/>
  <c r="BQ471" i="13"/>
  <c r="BP471" i="13"/>
  <c r="BO471" i="13"/>
  <c r="BN471" i="13"/>
  <c r="BM471" i="13"/>
  <c r="BL471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Q471" i="13"/>
  <c r="P471" i="13"/>
  <c r="O471" i="13"/>
  <c r="N471" i="13"/>
  <c r="M471" i="13"/>
  <c r="J471" i="13"/>
  <c r="C471" i="13" s="1"/>
  <c r="H471" i="13"/>
  <c r="G471" i="13"/>
  <c r="B471" i="13"/>
  <c r="BV470" i="13"/>
  <c r="BU470" i="13"/>
  <c r="BT470" i="13"/>
  <c r="BS470" i="13"/>
  <c r="BR470" i="13"/>
  <c r="BQ470" i="13"/>
  <c r="BP470" i="13"/>
  <c r="BO470" i="13"/>
  <c r="BN470" i="13"/>
  <c r="BM470" i="13"/>
  <c r="BL470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Q470" i="13"/>
  <c r="P470" i="13"/>
  <c r="O470" i="13"/>
  <c r="N470" i="13"/>
  <c r="M470" i="13"/>
  <c r="J470" i="13"/>
  <c r="C470" i="13" s="1"/>
  <c r="H470" i="13"/>
  <c r="G470" i="13"/>
  <c r="B470" i="13"/>
  <c r="R470" i="13" s="1"/>
  <c r="BV469" i="13"/>
  <c r="BU469" i="13"/>
  <c r="BT469" i="13"/>
  <c r="BS469" i="13"/>
  <c r="BR469" i="13"/>
  <c r="BQ469" i="13"/>
  <c r="BP469" i="13"/>
  <c r="BO469" i="13"/>
  <c r="BN469" i="13"/>
  <c r="BM469" i="13"/>
  <c r="BL469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Q469" i="13"/>
  <c r="P469" i="13"/>
  <c r="O469" i="13"/>
  <c r="N469" i="13"/>
  <c r="M469" i="13"/>
  <c r="J469" i="13"/>
  <c r="C469" i="13" s="1"/>
  <c r="H469" i="13"/>
  <c r="G469" i="13"/>
  <c r="B469" i="13"/>
  <c r="BV468" i="13"/>
  <c r="BU468" i="13"/>
  <c r="BT468" i="13"/>
  <c r="BS468" i="13"/>
  <c r="BR468" i="13"/>
  <c r="BQ468" i="13"/>
  <c r="BP468" i="13"/>
  <c r="BO468" i="13"/>
  <c r="BN468" i="13"/>
  <c r="BM468" i="13"/>
  <c r="BL468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Q468" i="13"/>
  <c r="P468" i="13"/>
  <c r="O468" i="13"/>
  <c r="N468" i="13"/>
  <c r="M468" i="13"/>
  <c r="J468" i="13"/>
  <c r="C468" i="13" s="1"/>
  <c r="H468" i="13"/>
  <c r="G468" i="13"/>
  <c r="B468" i="13"/>
  <c r="BV467" i="13"/>
  <c r="BU467" i="13"/>
  <c r="BT467" i="13"/>
  <c r="BS467" i="13"/>
  <c r="BR467" i="13"/>
  <c r="BQ467" i="13"/>
  <c r="BP467" i="13"/>
  <c r="BO467" i="13"/>
  <c r="BN467" i="13"/>
  <c r="BM467" i="13"/>
  <c r="BL467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Q467" i="13"/>
  <c r="P467" i="13"/>
  <c r="O467" i="13"/>
  <c r="N467" i="13"/>
  <c r="M467" i="13"/>
  <c r="J467" i="13"/>
  <c r="C467" i="13" s="1"/>
  <c r="H467" i="13"/>
  <c r="G467" i="13"/>
  <c r="B467" i="13"/>
  <c r="R467" i="13" s="1"/>
  <c r="BV466" i="13"/>
  <c r="BU466" i="13"/>
  <c r="BT466" i="13"/>
  <c r="BS466" i="13"/>
  <c r="BR466" i="13"/>
  <c r="BQ466" i="13"/>
  <c r="BP466" i="13"/>
  <c r="BO466" i="13"/>
  <c r="BN466" i="13"/>
  <c r="BM466" i="13"/>
  <c r="BL466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Q466" i="13"/>
  <c r="P466" i="13"/>
  <c r="O466" i="13"/>
  <c r="N466" i="13"/>
  <c r="M466" i="13"/>
  <c r="J466" i="13"/>
  <c r="C466" i="13" s="1"/>
  <c r="H466" i="13"/>
  <c r="G466" i="13"/>
  <c r="B466" i="13"/>
  <c r="BV465" i="13"/>
  <c r="BU465" i="13"/>
  <c r="BT465" i="13"/>
  <c r="BS465" i="13"/>
  <c r="BR465" i="13"/>
  <c r="BQ465" i="13"/>
  <c r="BP465" i="13"/>
  <c r="BO465" i="13"/>
  <c r="BN465" i="13"/>
  <c r="BM465" i="13"/>
  <c r="BL465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Q465" i="13"/>
  <c r="P465" i="13"/>
  <c r="O465" i="13"/>
  <c r="N465" i="13"/>
  <c r="M465" i="13"/>
  <c r="J465" i="13"/>
  <c r="C465" i="13" s="1"/>
  <c r="H465" i="13"/>
  <c r="G465" i="13"/>
  <c r="B465" i="13"/>
  <c r="BV464" i="13"/>
  <c r="BU464" i="13"/>
  <c r="BT464" i="13"/>
  <c r="BS464" i="13"/>
  <c r="BR464" i="13"/>
  <c r="BQ464" i="13"/>
  <c r="BP464" i="13"/>
  <c r="BO464" i="13"/>
  <c r="BN464" i="13"/>
  <c r="BM464" i="13"/>
  <c r="BL464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Q464" i="13"/>
  <c r="P464" i="13"/>
  <c r="O464" i="13"/>
  <c r="N464" i="13"/>
  <c r="M464" i="13"/>
  <c r="J464" i="13"/>
  <c r="C464" i="13" s="1"/>
  <c r="H464" i="13"/>
  <c r="G464" i="13"/>
  <c r="B464" i="13"/>
  <c r="R464" i="13" s="1"/>
  <c r="BX472" i="13" l="1"/>
  <c r="R472" i="13"/>
  <c r="E465" i="13"/>
  <c r="R465" i="13"/>
  <c r="E468" i="13"/>
  <c r="R468" i="13"/>
  <c r="BX466" i="13"/>
  <c r="R466" i="13"/>
  <c r="E471" i="13"/>
  <c r="R471" i="13"/>
  <c r="BX469" i="13"/>
  <c r="R469" i="13"/>
  <c r="BX471" i="13"/>
  <c r="BX468" i="13"/>
  <c r="BX465" i="13"/>
  <c r="E466" i="13"/>
  <c r="E469" i="13"/>
  <c r="E472" i="13"/>
  <c r="BW464" i="13"/>
  <c r="BW467" i="13"/>
  <c r="BW470" i="13"/>
  <c r="BW473" i="13"/>
  <c r="BX464" i="13"/>
  <c r="BX467" i="13"/>
  <c r="BX470" i="13"/>
  <c r="BX473" i="13"/>
  <c r="E464" i="13"/>
  <c r="E467" i="13"/>
  <c r="E470" i="13"/>
  <c r="E473" i="13"/>
  <c r="BW465" i="13"/>
  <c r="BW468" i="13"/>
  <c r="BW471" i="13"/>
  <c r="BW466" i="13"/>
  <c r="BW469" i="13"/>
  <c r="BW472" i="13"/>
  <c r="L55" i="2" l="1"/>
  <c r="L473" i="13" s="1"/>
  <c r="K55" i="2"/>
  <c r="K473" i="13" s="1"/>
  <c r="I55" i="2"/>
  <c r="BX55" i="2" s="1"/>
  <c r="L54" i="2"/>
  <c r="L472" i="13" s="1"/>
  <c r="K54" i="2"/>
  <c r="K472" i="13" s="1"/>
  <c r="I54" i="2"/>
  <c r="L53" i="2"/>
  <c r="L471" i="13" s="1"/>
  <c r="K53" i="2"/>
  <c r="K471" i="13" s="1"/>
  <c r="I53" i="2"/>
  <c r="L52" i="2"/>
  <c r="L470" i="13" s="1"/>
  <c r="K52" i="2"/>
  <c r="K470" i="13" s="1"/>
  <c r="I52" i="2"/>
  <c r="L51" i="2"/>
  <c r="L469" i="13" s="1"/>
  <c r="K51" i="2"/>
  <c r="K469" i="13" s="1"/>
  <c r="I51" i="2"/>
  <c r="L50" i="2"/>
  <c r="L468" i="13" s="1"/>
  <c r="K50" i="2"/>
  <c r="K468" i="13" s="1"/>
  <c r="I50" i="2"/>
  <c r="L49" i="2"/>
  <c r="L467" i="13" s="1"/>
  <c r="K49" i="2"/>
  <c r="K467" i="13" s="1"/>
  <c r="I49" i="2"/>
  <c r="L48" i="2"/>
  <c r="L466" i="13" s="1"/>
  <c r="K48" i="2"/>
  <c r="K466" i="13" s="1"/>
  <c r="I48" i="2"/>
  <c r="L47" i="2"/>
  <c r="L465" i="13" s="1"/>
  <c r="K47" i="2"/>
  <c r="K465" i="13" s="1"/>
  <c r="I47" i="2"/>
  <c r="L46" i="2"/>
  <c r="L464" i="13" s="1"/>
  <c r="K46" i="2"/>
  <c r="K464" i="13" s="1"/>
  <c r="I46" i="2"/>
  <c r="C46" i="2"/>
  <c r="D46" i="2"/>
  <c r="D464" i="13" s="1"/>
  <c r="E46" i="2"/>
  <c r="F46" i="2"/>
  <c r="F464" i="13" s="1"/>
  <c r="C47" i="2"/>
  <c r="D47" i="2"/>
  <c r="D465" i="13" s="1"/>
  <c r="E47" i="2"/>
  <c r="F47" i="2"/>
  <c r="F465" i="13" s="1"/>
  <c r="C48" i="2"/>
  <c r="D48" i="2"/>
  <c r="D466" i="13" s="1"/>
  <c r="E48" i="2"/>
  <c r="F48" i="2"/>
  <c r="F466" i="13" s="1"/>
  <c r="C49" i="2"/>
  <c r="D49" i="2"/>
  <c r="D467" i="13" s="1"/>
  <c r="E49" i="2"/>
  <c r="F49" i="2"/>
  <c r="F467" i="13" s="1"/>
  <c r="C50" i="2"/>
  <c r="D50" i="2"/>
  <c r="D468" i="13" s="1"/>
  <c r="E50" i="2"/>
  <c r="F50" i="2"/>
  <c r="F468" i="13" s="1"/>
  <c r="C51" i="2"/>
  <c r="D51" i="2"/>
  <c r="D469" i="13" s="1"/>
  <c r="E51" i="2"/>
  <c r="F51" i="2"/>
  <c r="F469" i="13" s="1"/>
  <c r="C52" i="2"/>
  <c r="D52" i="2"/>
  <c r="D470" i="13" s="1"/>
  <c r="E52" i="2"/>
  <c r="F52" i="2"/>
  <c r="F470" i="13" s="1"/>
  <c r="C53" i="2"/>
  <c r="D53" i="2"/>
  <c r="D471" i="13" s="1"/>
  <c r="E53" i="2"/>
  <c r="F53" i="2"/>
  <c r="F471" i="13" s="1"/>
  <c r="C54" i="2"/>
  <c r="D54" i="2"/>
  <c r="D472" i="13" s="1"/>
  <c r="E54" i="2"/>
  <c r="F54" i="2"/>
  <c r="F472" i="13" s="1"/>
  <c r="C55" i="2"/>
  <c r="D55" i="2"/>
  <c r="D473" i="13" s="1"/>
  <c r="E55" i="2"/>
  <c r="F55" i="2"/>
  <c r="F473" i="13" s="1"/>
  <c r="R84" i="1"/>
  <c r="R75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I466" i="13" l="1"/>
  <c r="BX48" i="2"/>
  <c r="I470" i="13"/>
  <c r="BX52" i="2"/>
  <c r="I467" i="13"/>
  <c r="BX49" i="2"/>
  <c r="I471" i="13"/>
  <c r="BX53" i="2"/>
  <c r="I464" i="13"/>
  <c r="BX46" i="2"/>
  <c r="I468" i="13"/>
  <c r="BX50" i="2"/>
  <c r="I472" i="13"/>
  <c r="BX54" i="2"/>
  <c r="I465" i="13"/>
  <c r="BX47" i="2"/>
  <c r="I469" i="13"/>
  <c r="BX51" i="2"/>
  <c r="I473" i="13"/>
  <c r="BW18" i="5"/>
  <c r="R18" i="5"/>
  <c r="BV368" i="13"/>
  <c r="BU368" i="13"/>
  <c r="BT368" i="13"/>
  <c r="BS368" i="13"/>
  <c r="BR368" i="13"/>
  <c r="BQ368" i="13"/>
  <c r="BP368" i="13"/>
  <c r="BO368" i="13"/>
  <c r="BN368" i="13"/>
  <c r="BM368" i="13"/>
  <c r="BL368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Q368" i="13"/>
  <c r="P368" i="13"/>
  <c r="O368" i="13"/>
  <c r="N368" i="13"/>
  <c r="M368" i="13"/>
  <c r="J368" i="13"/>
  <c r="C368" i="13" s="1"/>
  <c r="H368" i="13"/>
  <c r="G368" i="13"/>
  <c r="B368" i="13"/>
  <c r="R368" i="13" s="1"/>
  <c r="BV367" i="13"/>
  <c r="BU367" i="13"/>
  <c r="BT367" i="13"/>
  <c r="BS367" i="13"/>
  <c r="BR367" i="13"/>
  <c r="BQ367" i="13"/>
  <c r="BP367" i="13"/>
  <c r="BO367" i="13"/>
  <c r="BN367" i="13"/>
  <c r="BM367" i="13"/>
  <c r="BL367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Q367" i="13"/>
  <c r="P367" i="13"/>
  <c r="O367" i="13"/>
  <c r="N367" i="13"/>
  <c r="M367" i="13"/>
  <c r="J367" i="13"/>
  <c r="C367" i="13" s="1"/>
  <c r="H367" i="13"/>
  <c r="G367" i="13"/>
  <c r="B367" i="13"/>
  <c r="R367" i="13" s="1"/>
  <c r="BV366" i="13"/>
  <c r="BU366" i="13"/>
  <c r="BT366" i="13"/>
  <c r="BS366" i="13"/>
  <c r="BR366" i="13"/>
  <c r="BQ366" i="13"/>
  <c r="BP366" i="13"/>
  <c r="BO366" i="13"/>
  <c r="BN366" i="13"/>
  <c r="BM366" i="13"/>
  <c r="BL366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Q366" i="13"/>
  <c r="P366" i="13"/>
  <c r="O366" i="13"/>
  <c r="N366" i="13"/>
  <c r="M366" i="13"/>
  <c r="J366" i="13"/>
  <c r="C366" i="13" s="1"/>
  <c r="H366" i="13"/>
  <c r="G366" i="13"/>
  <c r="B366" i="13"/>
  <c r="R366" i="13" s="1"/>
  <c r="BV365" i="13"/>
  <c r="BU365" i="13"/>
  <c r="BT365" i="13"/>
  <c r="BS365" i="13"/>
  <c r="BR365" i="13"/>
  <c r="BQ365" i="13"/>
  <c r="BP365" i="13"/>
  <c r="BO365" i="13"/>
  <c r="BN365" i="13"/>
  <c r="BM365" i="13"/>
  <c r="BL365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Q365" i="13"/>
  <c r="P365" i="13"/>
  <c r="O365" i="13"/>
  <c r="N365" i="13"/>
  <c r="M365" i="13"/>
  <c r="J365" i="13"/>
  <c r="C365" i="13" s="1"/>
  <c r="H365" i="13"/>
  <c r="G365" i="13"/>
  <c r="B365" i="13"/>
  <c r="R365" i="13" s="1"/>
  <c r="BV364" i="13"/>
  <c r="BU364" i="13"/>
  <c r="BT364" i="13"/>
  <c r="BS364" i="13"/>
  <c r="BR364" i="13"/>
  <c r="BQ364" i="13"/>
  <c r="BP364" i="13"/>
  <c r="BO364" i="13"/>
  <c r="BN364" i="13"/>
  <c r="BM364" i="13"/>
  <c r="BL364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Q364" i="13"/>
  <c r="P364" i="13"/>
  <c r="O364" i="13"/>
  <c r="N364" i="13"/>
  <c r="M364" i="13"/>
  <c r="J364" i="13"/>
  <c r="C364" i="13" s="1"/>
  <c r="H364" i="13"/>
  <c r="G364" i="13"/>
  <c r="B364" i="13"/>
  <c r="R364" i="13" s="1"/>
  <c r="BV363" i="13"/>
  <c r="BU363" i="13"/>
  <c r="BT363" i="13"/>
  <c r="BS363" i="13"/>
  <c r="BR363" i="13"/>
  <c r="BQ363" i="13"/>
  <c r="BP363" i="13"/>
  <c r="BO363" i="13"/>
  <c r="BN363" i="13"/>
  <c r="BM363" i="13"/>
  <c r="BL363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Q363" i="13"/>
  <c r="P363" i="13"/>
  <c r="O363" i="13"/>
  <c r="N363" i="13"/>
  <c r="M363" i="13"/>
  <c r="J363" i="13"/>
  <c r="C363" i="13" s="1"/>
  <c r="H363" i="13"/>
  <c r="G363" i="13"/>
  <c r="B363" i="13"/>
  <c r="R363" i="13" s="1"/>
  <c r="BV362" i="13"/>
  <c r="BU362" i="13"/>
  <c r="BT362" i="13"/>
  <c r="BS362" i="13"/>
  <c r="BR362" i="13"/>
  <c r="BQ362" i="13"/>
  <c r="BP362" i="13"/>
  <c r="BO362" i="13"/>
  <c r="BN362" i="13"/>
  <c r="BM362" i="13"/>
  <c r="BL362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Q362" i="13"/>
  <c r="P362" i="13"/>
  <c r="O362" i="13"/>
  <c r="N362" i="13"/>
  <c r="M362" i="13"/>
  <c r="J362" i="13"/>
  <c r="C362" i="13" s="1"/>
  <c r="H362" i="13"/>
  <c r="G362" i="13"/>
  <c r="B362" i="13"/>
  <c r="R362" i="13" s="1"/>
  <c r="BV361" i="13"/>
  <c r="BU361" i="13"/>
  <c r="BT361" i="13"/>
  <c r="BS361" i="13"/>
  <c r="BR361" i="13"/>
  <c r="BQ361" i="13"/>
  <c r="BP361" i="13"/>
  <c r="BO361" i="13"/>
  <c r="BN361" i="13"/>
  <c r="BM361" i="13"/>
  <c r="BL361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Q361" i="13"/>
  <c r="P361" i="13"/>
  <c r="O361" i="13"/>
  <c r="N361" i="13"/>
  <c r="M361" i="13"/>
  <c r="J361" i="13"/>
  <c r="C361" i="13" s="1"/>
  <c r="H361" i="13"/>
  <c r="G361" i="13"/>
  <c r="B361" i="13"/>
  <c r="R361" i="13" s="1"/>
  <c r="BV360" i="13"/>
  <c r="BU360" i="13"/>
  <c r="BT360" i="13"/>
  <c r="BS360" i="13"/>
  <c r="BR360" i="13"/>
  <c r="BQ360" i="13"/>
  <c r="BP360" i="13"/>
  <c r="BO360" i="13"/>
  <c r="BN360" i="13"/>
  <c r="BM360" i="13"/>
  <c r="BL360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Q360" i="13"/>
  <c r="P360" i="13"/>
  <c r="O360" i="13"/>
  <c r="N360" i="13"/>
  <c r="M360" i="13"/>
  <c r="J360" i="13"/>
  <c r="C360" i="13" s="1"/>
  <c r="H360" i="13"/>
  <c r="G360" i="13"/>
  <c r="B360" i="13"/>
  <c r="R360" i="13" s="1"/>
  <c r="BV359" i="13"/>
  <c r="BU359" i="13"/>
  <c r="BT359" i="13"/>
  <c r="BS359" i="13"/>
  <c r="BR359" i="13"/>
  <c r="BQ359" i="13"/>
  <c r="BP359" i="13"/>
  <c r="BO359" i="13"/>
  <c r="BN359" i="13"/>
  <c r="BM359" i="13"/>
  <c r="BL359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Q359" i="13"/>
  <c r="P359" i="13"/>
  <c r="O359" i="13"/>
  <c r="N359" i="13"/>
  <c r="M359" i="13"/>
  <c r="J359" i="13"/>
  <c r="C359" i="13" s="1"/>
  <c r="H359" i="13"/>
  <c r="G359" i="13"/>
  <c r="B359" i="13"/>
  <c r="R359" i="13" s="1"/>
  <c r="BV358" i="13"/>
  <c r="BU358" i="13"/>
  <c r="BT358" i="13"/>
  <c r="BS358" i="13"/>
  <c r="BR358" i="13"/>
  <c r="BQ358" i="13"/>
  <c r="BP358" i="13"/>
  <c r="BO358" i="13"/>
  <c r="BN358" i="13"/>
  <c r="BM358" i="13"/>
  <c r="BL358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Q358" i="13"/>
  <c r="P358" i="13"/>
  <c r="O358" i="13"/>
  <c r="N358" i="13"/>
  <c r="M358" i="13"/>
  <c r="J358" i="13"/>
  <c r="C358" i="13" s="1"/>
  <c r="H358" i="13"/>
  <c r="G358" i="13"/>
  <c r="B358" i="13"/>
  <c r="R358" i="13" s="1"/>
  <c r="BV357" i="13"/>
  <c r="BU357" i="13"/>
  <c r="BT357" i="13"/>
  <c r="BS357" i="13"/>
  <c r="BR357" i="13"/>
  <c r="BQ357" i="13"/>
  <c r="BP357" i="13"/>
  <c r="BO357" i="13"/>
  <c r="BN357" i="13"/>
  <c r="BM357" i="13"/>
  <c r="BL357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Q357" i="13"/>
  <c r="P357" i="13"/>
  <c r="O357" i="13"/>
  <c r="N357" i="13"/>
  <c r="M357" i="13"/>
  <c r="J357" i="13"/>
  <c r="C357" i="13" s="1"/>
  <c r="H357" i="13"/>
  <c r="G357" i="13"/>
  <c r="B357" i="13"/>
  <c r="R357" i="13" s="1"/>
  <c r="BV356" i="13"/>
  <c r="BU356" i="13"/>
  <c r="BT356" i="13"/>
  <c r="BS356" i="13"/>
  <c r="BR356" i="13"/>
  <c r="BQ356" i="13"/>
  <c r="BP356" i="13"/>
  <c r="BO356" i="13"/>
  <c r="BN356" i="13"/>
  <c r="BM356" i="13"/>
  <c r="BL356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Q356" i="13"/>
  <c r="P356" i="13"/>
  <c r="O356" i="13"/>
  <c r="N356" i="13"/>
  <c r="M356" i="13"/>
  <c r="J356" i="13"/>
  <c r="C356" i="13" s="1"/>
  <c r="H356" i="13"/>
  <c r="G356" i="13"/>
  <c r="B356" i="13"/>
  <c r="R356" i="13" s="1"/>
  <c r="BV355" i="13"/>
  <c r="BU355" i="13"/>
  <c r="BT355" i="13"/>
  <c r="BS355" i="13"/>
  <c r="BR355" i="13"/>
  <c r="BQ355" i="13"/>
  <c r="BP355" i="13"/>
  <c r="BO355" i="13"/>
  <c r="BN355" i="13"/>
  <c r="BM355" i="13"/>
  <c r="BL355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Q355" i="13"/>
  <c r="P355" i="13"/>
  <c r="O355" i="13"/>
  <c r="N355" i="13"/>
  <c r="M355" i="13"/>
  <c r="J355" i="13"/>
  <c r="C355" i="13" s="1"/>
  <c r="H355" i="13"/>
  <c r="G355" i="13"/>
  <c r="B355" i="13"/>
  <c r="R355" i="13" s="1"/>
  <c r="BV354" i="13"/>
  <c r="BU354" i="13"/>
  <c r="BT354" i="13"/>
  <c r="BS354" i="13"/>
  <c r="BR354" i="13"/>
  <c r="BQ354" i="13"/>
  <c r="BP354" i="13"/>
  <c r="BO354" i="13"/>
  <c r="BN354" i="13"/>
  <c r="BM354" i="13"/>
  <c r="BL354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Q354" i="13"/>
  <c r="P354" i="13"/>
  <c r="O354" i="13"/>
  <c r="N354" i="13"/>
  <c r="M354" i="13"/>
  <c r="J354" i="13"/>
  <c r="C354" i="13" s="1"/>
  <c r="H354" i="13"/>
  <c r="G354" i="13"/>
  <c r="B354" i="13"/>
  <c r="R354" i="13" s="1"/>
  <c r="BV353" i="13"/>
  <c r="BU353" i="13"/>
  <c r="BT353" i="13"/>
  <c r="BS353" i="13"/>
  <c r="BR353" i="13"/>
  <c r="BQ353" i="13"/>
  <c r="BP353" i="13"/>
  <c r="BO353" i="13"/>
  <c r="BN353" i="13"/>
  <c r="BM353" i="13"/>
  <c r="BL353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Q353" i="13"/>
  <c r="P353" i="13"/>
  <c r="O353" i="13"/>
  <c r="N353" i="13"/>
  <c r="M353" i="13"/>
  <c r="J353" i="13"/>
  <c r="C353" i="13" s="1"/>
  <c r="H353" i="13"/>
  <c r="G353" i="13"/>
  <c r="B353" i="13"/>
  <c r="R353" i="13" s="1"/>
  <c r="BV352" i="13"/>
  <c r="BU352" i="13"/>
  <c r="BT352" i="13"/>
  <c r="BS352" i="13"/>
  <c r="BR352" i="13"/>
  <c r="BQ352" i="13"/>
  <c r="BP352" i="13"/>
  <c r="BO352" i="13"/>
  <c r="BN352" i="13"/>
  <c r="BM352" i="13"/>
  <c r="BL352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Q352" i="13"/>
  <c r="P352" i="13"/>
  <c r="O352" i="13"/>
  <c r="N352" i="13"/>
  <c r="M352" i="13"/>
  <c r="J352" i="13"/>
  <c r="C352" i="13" s="1"/>
  <c r="H352" i="13"/>
  <c r="G352" i="13"/>
  <c r="B352" i="13"/>
  <c r="R352" i="13" s="1"/>
  <c r="BV351" i="13"/>
  <c r="BU351" i="13"/>
  <c r="BT351" i="13"/>
  <c r="BS351" i="13"/>
  <c r="BR351" i="13"/>
  <c r="BQ351" i="13"/>
  <c r="BP351" i="13"/>
  <c r="BO351" i="13"/>
  <c r="BN351" i="13"/>
  <c r="BM351" i="13"/>
  <c r="BL351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Q351" i="13"/>
  <c r="P351" i="13"/>
  <c r="O351" i="13"/>
  <c r="N351" i="13"/>
  <c r="M351" i="13"/>
  <c r="J351" i="13"/>
  <c r="C351" i="13" s="1"/>
  <c r="H351" i="13"/>
  <c r="G351" i="13"/>
  <c r="B351" i="13"/>
  <c r="R351" i="13" s="1"/>
  <c r="BV350" i="13"/>
  <c r="BU350" i="13"/>
  <c r="BT350" i="13"/>
  <c r="BS350" i="13"/>
  <c r="BR350" i="13"/>
  <c r="BQ350" i="13"/>
  <c r="BP350" i="13"/>
  <c r="BO350" i="13"/>
  <c r="BN350" i="13"/>
  <c r="BM350" i="13"/>
  <c r="BL350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Q350" i="13"/>
  <c r="P350" i="13"/>
  <c r="O350" i="13"/>
  <c r="N350" i="13"/>
  <c r="M350" i="13"/>
  <c r="J350" i="13"/>
  <c r="C350" i="13" s="1"/>
  <c r="H350" i="13"/>
  <c r="G350" i="13"/>
  <c r="B350" i="13"/>
  <c r="R350" i="13" s="1"/>
  <c r="BV349" i="13"/>
  <c r="BU349" i="13"/>
  <c r="BT349" i="13"/>
  <c r="BS349" i="13"/>
  <c r="BR349" i="13"/>
  <c r="BQ349" i="13"/>
  <c r="BP349" i="13"/>
  <c r="BO349" i="13"/>
  <c r="BN349" i="13"/>
  <c r="BM349" i="13"/>
  <c r="BL349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Q349" i="13"/>
  <c r="P349" i="13"/>
  <c r="O349" i="13"/>
  <c r="N349" i="13"/>
  <c r="M349" i="13"/>
  <c r="J349" i="13"/>
  <c r="C349" i="13" s="1"/>
  <c r="H349" i="13"/>
  <c r="G349" i="13"/>
  <c r="B349" i="13"/>
  <c r="R349" i="13" s="1"/>
  <c r="BV348" i="13"/>
  <c r="BU348" i="13"/>
  <c r="BT348" i="13"/>
  <c r="BS348" i="13"/>
  <c r="BR348" i="13"/>
  <c r="BQ348" i="13"/>
  <c r="BP348" i="13"/>
  <c r="BO348" i="13"/>
  <c r="BN348" i="13"/>
  <c r="BM348" i="13"/>
  <c r="BL348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Q348" i="13"/>
  <c r="P348" i="13"/>
  <c r="O348" i="13"/>
  <c r="N348" i="13"/>
  <c r="M348" i="13"/>
  <c r="J348" i="13"/>
  <c r="C348" i="13" s="1"/>
  <c r="H348" i="13"/>
  <c r="G348" i="13"/>
  <c r="B348" i="13"/>
  <c r="R348" i="13" s="1"/>
  <c r="BV347" i="13"/>
  <c r="BU347" i="13"/>
  <c r="BT347" i="13"/>
  <c r="BS347" i="13"/>
  <c r="BR347" i="13"/>
  <c r="BQ347" i="13"/>
  <c r="BP347" i="13"/>
  <c r="BO347" i="13"/>
  <c r="BN347" i="13"/>
  <c r="BM347" i="13"/>
  <c r="BL347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Q347" i="13"/>
  <c r="P347" i="13"/>
  <c r="O347" i="13"/>
  <c r="N347" i="13"/>
  <c r="M347" i="13"/>
  <c r="J347" i="13"/>
  <c r="C347" i="13" s="1"/>
  <c r="H347" i="13"/>
  <c r="G347" i="13"/>
  <c r="B347" i="13"/>
  <c r="R347" i="13" s="1"/>
  <c r="BV346" i="13"/>
  <c r="BU346" i="13"/>
  <c r="BT346" i="13"/>
  <c r="BS346" i="13"/>
  <c r="BR346" i="13"/>
  <c r="BQ346" i="13"/>
  <c r="BP346" i="13"/>
  <c r="BO346" i="13"/>
  <c r="BN346" i="13"/>
  <c r="BM346" i="13"/>
  <c r="BL346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Q346" i="13"/>
  <c r="P346" i="13"/>
  <c r="O346" i="13"/>
  <c r="N346" i="13"/>
  <c r="M346" i="13"/>
  <c r="J346" i="13"/>
  <c r="C346" i="13" s="1"/>
  <c r="H346" i="13"/>
  <c r="G346" i="13"/>
  <c r="B346" i="13"/>
  <c r="R346" i="13" s="1"/>
  <c r="BV345" i="13"/>
  <c r="BU345" i="13"/>
  <c r="BT345" i="13"/>
  <c r="BS345" i="13"/>
  <c r="BR345" i="13"/>
  <c r="BQ345" i="13"/>
  <c r="BP345" i="13"/>
  <c r="BO345" i="13"/>
  <c r="BN345" i="13"/>
  <c r="BM345" i="13"/>
  <c r="BL345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Q345" i="13"/>
  <c r="P345" i="13"/>
  <c r="O345" i="13"/>
  <c r="N345" i="13"/>
  <c r="M345" i="13"/>
  <c r="J345" i="13"/>
  <c r="C345" i="13" s="1"/>
  <c r="H345" i="13"/>
  <c r="G345" i="13"/>
  <c r="B345" i="13"/>
  <c r="R345" i="13" s="1"/>
  <c r="BX367" i="13" l="1"/>
  <c r="BX362" i="13"/>
  <c r="BX349" i="13"/>
  <c r="BX360" i="13"/>
  <c r="BX365" i="13"/>
  <c r="BX352" i="13"/>
  <c r="BX363" i="13"/>
  <c r="BX345" i="13"/>
  <c r="BX356" i="13"/>
  <c r="BX347" i="13"/>
  <c r="BX350" i="13"/>
  <c r="BX366" i="13"/>
  <c r="BX359" i="13"/>
  <c r="BX353" i="13"/>
  <c r="BX364" i="13"/>
  <c r="E346" i="13"/>
  <c r="BX357" i="13"/>
  <c r="E356" i="13"/>
  <c r="E366" i="13"/>
  <c r="E345" i="13"/>
  <c r="E367" i="13"/>
  <c r="E364" i="13"/>
  <c r="E365" i="13"/>
  <c r="E352" i="13"/>
  <c r="E362" i="13"/>
  <c r="E363" i="13"/>
  <c r="E349" i="13"/>
  <c r="E359" i="13"/>
  <c r="E347" i="13"/>
  <c r="E360" i="13"/>
  <c r="BW346" i="13"/>
  <c r="BW348" i="13"/>
  <c r="BW351" i="13"/>
  <c r="BW354" i="13"/>
  <c r="BW355" i="13"/>
  <c r="BW358" i="13"/>
  <c r="BW361" i="13"/>
  <c r="BW368" i="13"/>
  <c r="E353" i="13"/>
  <c r="BX346" i="13"/>
  <c r="BX348" i="13"/>
  <c r="BX351" i="13"/>
  <c r="BX354" i="13"/>
  <c r="BX355" i="13"/>
  <c r="BX358" i="13"/>
  <c r="BX361" i="13"/>
  <c r="BX368" i="13"/>
  <c r="E348" i="13"/>
  <c r="E351" i="13"/>
  <c r="E354" i="13"/>
  <c r="E355" i="13"/>
  <c r="E358" i="13"/>
  <c r="E361" i="13"/>
  <c r="E368" i="13"/>
  <c r="E357" i="13"/>
  <c r="E350" i="13"/>
  <c r="BW345" i="13"/>
  <c r="BW349" i="13"/>
  <c r="BW352" i="13"/>
  <c r="BW356" i="13"/>
  <c r="BW359" i="13"/>
  <c r="BW362" i="13"/>
  <c r="BW364" i="13"/>
  <c r="BW366" i="13"/>
  <c r="BW350" i="13"/>
  <c r="BW353" i="13"/>
  <c r="BW357" i="13"/>
  <c r="BW360" i="13"/>
  <c r="BW363" i="13"/>
  <c r="BW365" i="13"/>
  <c r="BW367" i="13"/>
  <c r="BW347" i="13"/>
  <c r="R187" i="1" l="1"/>
  <c r="R186" i="1"/>
  <c r="R185" i="1"/>
  <c r="R184" i="1"/>
  <c r="R183" i="1"/>
  <c r="R182" i="1"/>
  <c r="R181" i="1"/>
  <c r="R180" i="1"/>
  <c r="R179" i="1"/>
  <c r="R178" i="1"/>
  <c r="R177" i="1"/>
  <c r="R176" i="1"/>
  <c r="I176" i="1"/>
  <c r="BX176" i="1" s="1"/>
  <c r="I177" i="1"/>
  <c r="BX177" i="1" s="1"/>
  <c r="I178" i="1"/>
  <c r="BX178" i="1" s="1"/>
  <c r="I179" i="1"/>
  <c r="BX179" i="1" s="1"/>
  <c r="I180" i="1"/>
  <c r="BX180" i="1" s="1"/>
  <c r="I181" i="1"/>
  <c r="BX181" i="1" s="1"/>
  <c r="I182" i="1"/>
  <c r="BX182" i="1" s="1"/>
  <c r="I183" i="1"/>
  <c r="BX183" i="1" s="1"/>
  <c r="I184" i="1"/>
  <c r="BX184" i="1" s="1"/>
  <c r="I185" i="1"/>
  <c r="BX185" i="1" s="1"/>
  <c r="I186" i="1"/>
  <c r="BX186" i="1" s="1"/>
  <c r="I187" i="1"/>
  <c r="BX187" i="1" s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R167" i="1"/>
  <c r="R168" i="1"/>
  <c r="R169" i="1"/>
  <c r="R170" i="1"/>
  <c r="R171" i="1"/>
  <c r="R172" i="1"/>
  <c r="R173" i="1"/>
  <c r="R174" i="1"/>
  <c r="R175" i="1"/>
  <c r="I167" i="1"/>
  <c r="BX167" i="1" s="1"/>
  <c r="I168" i="1"/>
  <c r="BX168" i="1" s="1"/>
  <c r="I169" i="1"/>
  <c r="BX169" i="1" s="1"/>
  <c r="I170" i="1"/>
  <c r="BX170" i="1" s="1"/>
  <c r="I171" i="1"/>
  <c r="BX171" i="1" s="1"/>
  <c r="I172" i="1"/>
  <c r="BX172" i="1" s="1"/>
  <c r="I173" i="1"/>
  <c r="BX173" i="1" s="1"/>
  <c r="I174" i="1"/>
  <c r="BX174" i="1" s="1"/>
  <c r="I175" i="1"/>
  <c r="BX175" i="1" s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R8" i="9" l="1"/>
  <c r="R9" i="9"/>
  <c r="R10" i="9"/>
  <c r="R11" i="9"/>
  <c r="R15" i="9"/>
  <c r="R17" i="9"/>
  <c r="R18" i="9"/>
  <c r="R20" i="9"/>
  <c r="R21" i="9"/>
  <c r="R22" i="9"/>
  <c r="R23" i="9"/>
  <c r="R24" i="9"/>
  <c r="R26" i="9"/>
  <c r="R27" i="9"/>
  <c r="R28" i="9"/>
  <c r="R29" i="9"/>
  <c r="R30" i="9"/>
  <c r="R31" i="9"/>
  <c r="R32" i="9"/>
  <c r="R248" i="1"/>
  <c r="R333" i="1"/>
  <c r="R326" i="1"/>
  <c r="R162" i="1"/>
  <c r="R336" i="1"/>
  <c r="R39" i="1"/>
  <c r="R72" i="1"/>
  <c r="BW17" i="8" l="1"/>
  <c r="L17" i="8"/>
  <c r="L587" i="13" s="1"/>
  <c r="I17" i="8"/>
  <c r="I587" i="13" s="1"/>
  <c r="E17" i="8"/>
  <c r="D17" i="8"/>
  <c r="D587" i="13" s="1"/>
  <c r="C17" i="8"/>
  <c r="BV344" i="13"/>
  <c r="BU344" i="13"/>
  <c r="BT344" i="13"/>
  <c r="BS344" i="13"/>
  <c r="BR344" i="13"/>
  <c r="BQ344" i="13"/>
  <c r="BP344" i="13"/>
  <c r="BO344" i="13"/>
  <c r="BN344" i="13"/>
  <c r="BM344" i="13"/>
  <c r="BL344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Q344" i="13"/>
  <c r="P344" i="13"/>
  <c r="O344" i="13"/>
  <c r="N344" i="13"/>
  <c r="M344" i="13"/>
  <c r="J344" i="13"/>
  <c r="C344" i="13" s="1"/>
  <c r="H344" i="13"/>
  <c r="G344" i="13"/>
  <c r="B344" i="13"/>
  <c r="R344" i="13" s="1"/>
  <c r="BV343" i="13"/>
  <c r="BU343" i="13"/>
  <c r="BT343" i="13"/>
  <c r="BS343" i="13"/>
  <c r="BR343" i="13"/>
  <c r="BQ343" i="13"/>
  <c r="BP343" i="13"/>
  <c r="BO343" i="13"/>
  <c r="BN343" i="13"/>
  <c r="BM343" i="13"/>
  <c r="BL343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Q343" i="13"/>
  <c r="P343" i="13"/>
  <c r="O343" i="13"/>
  <c r="N343" i="13"/>
  <c r="M343" i="13"/>
  <c r="J343" i="13"/>
  <c r="C343" i="13" s="1"/>
  <c r="H343" i="13"/>
  <c r="G343" i="13"/>
  <c r="B343" i="13"/>
  <c r="R343" i="13" s="1"/>
  <c r="BV342" i="13"/>
  <c r="BU342" i="13"/>
  <c r="BT342" i="13"/>
  <c r="BS342" i="13"/>
  <c r="BR342" i="13"/>
  <c r="BQ342" i="13"/>
  <c r="BP342" i="13"/>
  <c r="BO342" i="13"/>
  <c r="BN342" i="13"/>
  <c r="BM342" i="13"/>
  <c r="BL342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Q342" i="13"/>
  <c r="P342" i="13"/>
  <c r="O342" i="13"/>
  <c r="N342" i="13"/>
  <c r="M342" i="13"/>
  <c r="J342" i="13"/>
  <c r="C342" i="13" s="1"/>
  <c r="H342" i="13"/>
  <c r="G342" i="13"/>
  <c r="B342" i="13"/>
  <c r="R342" i="13" s="1"/>
  <c r="BV341" i="13"/>
  <c r="BU341" i="13"/>
  <c r="BT341" i="13"/>
  <c r="BS341" i="13"/>
  <c r="BR341" i="13"/>
  <c r="BQ341" i="13"/>
  <c r="BP341" i="13"/>
  <c r="BO341" i="13"/>
  <c r="BN341" i="13"/>
  <c r="BM341" i="13"/>
  <c r="BL341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Q341" i="13"/>
  <c r="P341" i="13"/>
  <c r="O341" i="13"/>
  <c r="N341" i="13"/>
  <c r="M341" i="13"/>
  <c r="J341" i="13"/>
  <c r="C341" i="13" s="1"/>
  <c r="H341" i="13"/>
  <c r="G341" i="13"/>
  <c r="B341" i="13"/>
  <c r="R341" i="13" s="1"/>
  <c r="BV340" i="13"/>
  <c r="BU340" i="13"/>
  <c r="BT340" i="13"/>
  <c r="BS340" i="13"/>
  <c r="BR340" i="13"/>
  <c r="BQ340" i="13"/>
  <c r="BP340" i="13"/>
  <c r="BO340" i="13"/>
  <c r="BN340" i="13"/>
  <c r="BM340" i="13"/>
  <c r="BL340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Q340" i="13"/>
  <c r="P340" i="13"/>
  <c r="O340" i="13"/>
  <c r="N340" i="13"/>
  <c r="M340" i="13"/>
  <c r="J340" i="13"/>
  <c r="C340" i="13" s="1"/>
  <c r="H340" i="13"/>
  <c r="G340" i="13"/>
  <c r="B340" i="13"/>
  <c r="R340" i="13" s="1"/>
  <c r="BV339" i="13"/>
  <c r="BU339" i="13"/>
  <c r="BT339" i="13"/>
  <c r="BS339" i="13"/>
  <c r="BR339" i="13"/>
  <c r="BQ339" i="13"/>
  <c r="BP339" i="13"/>
  <c r="BO339" i="13"/>
  <c r="BN339" i="13"/>
  <c r="BM339" i="13"/>
  <c r="BL339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Q339" i="13"/>
  <c r="P339" i="13"/>
  <c r="O339" i="13"/>
  <c r="N339" i="13"/>
  <c r="M339" i="13"/>
  <c r="J339" i="13"/>
  <c r="C339" i="13" s="1"/>
  <c r="H339" i="13"/>
  <c r="G339" i="13"/>
  <c r="B339" i="13"/>
  <c r="R339" i="13" s="1"/>
  <c r="BV338" i="13"/>
  <c r="BU338" i="13"/>
  <c r="BT338" i="13"/>
  <c r="BS338" i="13"/>
  <c r="BR338" i="13"/>
  <c r="BQ338" i="13"/>
  <c r="BP338" i="13"/>
  <c r="BO338" i="13"/>
  <c r="BN338" i="13"/>
  <c r="BM338" i="13"/>
  <c r="BL338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Q338" i="13"/>
  <c r="P338" i="13"/>
  <c r="O338" i="13"/>
  <c r="N338" i="13"/>
  <c r="M338" i="13"/>
  <c r="J338" i="13"/>
  <c r="C338" i="13" s="1"/>
  <c r="H338" i="13"/>
  <c r="G338" i="13"/>
  <c r="B338" i="13"/>
  <c r="R338" i="13" s="1"/>
  <c r="BV337" i="13"/>
  <c r="BU337" i="13"/>
  <c r="BT337" i="13"/>
  <c r="BS337" i="13"/>
  <c r="BR337" i="13"/>
  <c r="BQ337" i="13"/>
  <c r="BP337" i="13"/>
  <c r="BO337" i="13"/>
  <c r="BN337" i="13"/>
  <c r="BM337" i="13"/>
  <c r="BL337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Q337" i="13"/>
  <c r="P337" i="13"/>
  <c r="O337" i="13"/>
  <c r="N337" i="13"/>
  <c r="M337" i="13"/>
  <c r="J337" i="13"/>
  <c r="C337" i="13" s="1"/>
  <c r="H337" i="13"/>
  <c r="G337" i="13"/>
  <c r="B337" i="13"/>
  <c r="R337" i="13" s="1"/>
  <c r="BV336" i="13"/>
  <c r="BU336" i="13"/>
  <c r="BT336" i="13"/>
  <c r="BS336" i="13"/>
  <c r="BR336" i="13"/>
  <c r="BQ336" i="13"/>
  <c r="BP336" i="13"/>
  <c r="BO336" i="13"/>
  <c r="BN336" i="13"/>
  <c r="BM336" i="13"/>
  <c r="BL336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Q336" i="13"/>
  <c r="P336" i="13"/>
  <c r="O336" i="13"/>
  <c r="N336" i="13"/>
  <c r="M336" i="13"/>
  <c r="J336" i="13"/>
  <c r="C336" i="13" s="1"/>
  <c r="H336" i="13"/>
  <c r="G336" i="13"/>
  <c r="B336" i="13"/>
  <c r="R336" i="13" s="1"/>
  <c r="BV335" i="13"/>
  <c r="BU335" i="13"/>
  <c r="BT335" i="13"/>
  <c r="BS335" i="13"/>
  <c r="BR335" i="13"/>
  <c r="BQ335" i="13"/>
  <c r="BP335" i="13"/>
  <c r="BO335" i="13"/>
  <c r="BN335" i="13"/>
  <c r="BM335" i="13"/>
  <c r="BL335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Q335" i="13"/>
  <c r="P335" i="13"/>
  <c r="O335" i="13"/>
  <c r="N335" i="13"/>
  <c r="M335" i="13"/>
  <c r="J335" i="13"/>
  <c r="C335" i="13" s="1"/>
  <c r="H335" i="13"/>
  <c r="G335" i="13"/>
  <c r="B335" i="13"/>
  <c r="R335" i="13" s="1"/>
  <c r="BV334" i="13"/>
  <c r="BU334" i="13"/>
  <c r="BT334" i="13"/>
  <c r="BS334" i="13"/>
  <c r="BR334" i="13"/>
  <c r="BQ334" i="13"/>
  <c r="BP334" i="13"/>
  <c r="BO334" i="13"/>
  <c r="BN334" i="13"/>
  <c r="BM334" i="13"/>
  <c r="BL334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Q334" i="13"/>
  <c r="P334" i="13"/>
  <c r="O334" i="13"/>
  <c r="N334" i="13"/>
  <c r="M334" i="13"/>
  <c r="J334" i="13"/>
  <c r="C334" i="13" s="1"/>
  <c r="H334" i="13"/>
  <c r="G334" i="13"/>
  <c r="B334" i="13"/>
  <c r="R334" i="13" s="1"/>
  <c r="BV333" i="13"/>
  <c r="BU333" i="13"/>
  <c r="BT333" i="13"/>
  <c r="BS333" i="13"/>
  <c r="BR333" i="13"/>
  <c r="BQ333" i="13"/>
  <c r="BP333" i="13"/>
  <c r="BO333" i="13"/>
  <c r="BN333" i="13"/>
  <c r="BM333" i="13"/>
  <c r="BL333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Q333" i="13"/>
  <c r="P333" i="13"/>
  <c r="O333" i="13"/>
  <c r="N333" i="13"/>
  <c r="M333" i="13"/>
  <c r="J333" i="13"/>
  <c r="C333" i="13" s="1"/>
  <c r="H333" i="13"/>
  <c r="G333" i="13"/>
  <c r="B333" i="13"/>
  <c r="R333" i="13" s="1"/>
  <c r="BV332" i="13"/>
  <c r="BU332" i="13"/>
  <c r="BT332" i="13"/>
  <c r="BS332" i="13"/>
  <c r="BR332" i="13"/>
  <c r="BQ332" i="13"/>
  <c r="BP332" i="13"/>
  <c r="BO332" i="13"/>
  <c r="BN332" i="13"/>
  <c r="BM332" i="13"/>
  <c r="BL332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Q332" i="13"/>
  <c r="P332" i="13"/>
  <c r="O332" i="13"/>
  <c r="N332" i="13"/>
  <c r="M332" i="13"/>
  <c r="J332" i="13"/>
  <c r="C332" i="13" s="1"/>
  <c r="H332" i="13"/>
  <c r="G332" i="13"/>
  <c r="B332" i="13"/>
  <c r="R332" i="13" s="1"/>
  <c r="BV331" i="13"/>
  <c r="BU331" i="13"/>
  <c r="BT331" i="13"/>
  <c r="BS331" i="13"/>
  <c r="BR331" i="13"/>
  <c r="BQ331" i="13"/>
  <c r="BP331" i="13"/>
  <c r="BO331" i="13"/>
  <c r="BN331" i="13"/>
  <c r="BM331" i="13"/>
  <c r="BL331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Q331" i="13"/>
  <c r="P331" i="13"/>
  <c r="O331" i="13"/>
  <c r="N331" i="13"/>
  <c r="M331" i="13"/>
  <c r="J331" i="13"/>
  <c r="C331" i="13" s="1"/>
  <c r="H331" i="13"/>
  <c r="G331" i="13"/>
  <c r="B331" i="13"/>
  <c r="R331" i="13" s="1"/>
  <c r="BV330" i="13"/>
  <c r="BU330" i="13"/>
  <c r="BT330" i="13"/>
  <c r="BS330" i="13"/>
  <c r="BR330" i="13"/>
  <c r="BQ330" i="13"/>
  <c r="BP330" i="13"/>
  <c r="BO330" i="13"/>
  <c r="BN330" i="13"/>
  <c r="BM330" i="13"/>
  <c r="BL330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Q330" i="13"/>
  <c r="P330" i="13"/>
  <c r="O330" i="13"/>
  <c r="N330" i="13"/>
  <c r="M330" i="13"/>
  <c r="J330" i="13"/>
  <c r="C330" i="13" s="1"/>
  <c r="H330" i="13"/>
  <c r="G330" i="13"/>
  <c r="B330" i="13"/>
  <c r="R330" i="13" s="1"/>
  <c r="R320" i="1"/>
  <c r="R319" i="1"/>
  <c r="R318" i="1"/>
  <c r="R317" i="1"/>
  <c r="R316" i="1"/>
  <c r="R315" i="1"/>
  <c r="L320" i="1"/>
  <c r="K320" i="1"/>
  <c r="I320" i="1"/>
  <c r="L319" i="1"/>
  <c r="K319" i="1"/>
  <c r="I319" i="1"/>
  <c r="L318" i="1"/>
  <c r="K318" i="1"/>
  <c r="I318" i="1"/>
  <c r="L317" i="1"/>
  <c r="K317" i="1"/>
  <c r="I317" i="1"/>
  <c r="L316" i="1"/>
  <c r="K316" i="1"/>
  <c r="I316" i="1"/>
  <c r="L315" i="1"/>
  <c r="K315" i="1"/>
  <c r="I315" i="1"/>
  <c r="C315" i="1"/>
  <c r="D315" i="1"/>
  <c r="E315" i="1"/>
  <c r="F315" i="1"/>
  <c r="C316" i="1"/>
  <c r="D316" i="1"/>
  <c r="E316" i="1"/>
  <c r="F316" i="1"/>
  <c r="C317" i="1"/>
  <c r="D317" i="1"/>
  <c r="E317" i="1"/>
  <c r="F317" i="1"/>
  <c r="C318" i="1"/>
  <c r="D318" i="1"/>
  <c r="E318" i="1"/>
  <c r="F318" i="1"/>
  <c r="C319" i="1"/>
  <c r="D319" i="1"/>
  <c r="E319" i="1"/>
  <c r="F319" i="1"/>
  <c r="C320" i="1"/>
  <c r="D320" i="1"/>
  <c r="E320" i="1"/>
  <c r="F320" i="1"/>
  <c r="BV329" i="13"/>
  <c r="BU329" i="13"/>
  <c r="BT329" i="13"/>
  <c r="BS329" i="13"/>
  <c r="BR329" i="13"/>
  <c r="BQ329" i="13"/>
  <c r="BP329" i="13"/>
  <c r="BO329" i="13"/>
  <c r="BN329" i="13"/>
  <c r="BM329" i="13"/>
  <c r="BL329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Q329" i="13"/>
  <c r="P329" i="13"/>
  <c r="O329" i="13"/>
  <c r="N329" i="13"/>
  <c r="M329" i="13"/>
  <c r="J329" i="13"/>
  <c r="C329" i="13" s="1"/>
  <c r="H329" i="13"/>
  <c r="G329" i="13"/>
  <c r="B329" i="13"/>
  <c r="R329" i="13" s="1"/>
  <c r="R310" i="1"/>
  <c r="R314" i="1"/>
  <c r="R46" i="1"/>
  <c r="I312" i="1"/>
  <c r="K312" i="1"/>
  <c r="L312" i="1"/>
  <c r="I313" i="1"/>
  <c r="K313" i="1"/>
  <c r="L313" i="1"/>
  <c r="I314" i="1"/>
  <c r="K314" i="1"/>
  <c r="L314" i="1"/>
  <c r="I46" i="1"/>
  <c r="K46" i="1"/>
  <c r="L46" i="1"/>
  <c r="C314" i="1"/>
  <c r="D314" i="1"/>
  <c r="E314" i="1"/>
  <c r="F314" i="1"/>
  <c r="C46" i="1"/>
  <c r="D46" i="1"/>
  <c r="E46" i="1"/>
  <c r="F46" i="1"/>
  <c r="BV328" i="13"/>
  <c r="BU328" i="13"/>
  <c r="BT328" i="13"/>
  <c r="BS328" i="13"/>
  <c r="BR328" i="13"/>
  <c r="BQ328" i="13"/>
  <c r="BP328" i="13"/>
  <c r="BO328" i="13"/>
  <c r="BN328" i="13"/>
  <c r="BM328" i="13"/>
  <c r="BL328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Q328" i="13"/>
  <c r="P328" i="13"/>
  <c r="O328" i="13"/>
  <c r="N328" i="13"/>
  <c r="M328" i="13"/>
  <c r="J328" i="13"/>
  <c r="C328" i="13" s="1"/>
  <c r="H328" i="13"/>
  <c r="G328" i="13"/>
  <c r="B328" i="13"/>
  <c r="R328" i="13" s="1"/>
  <c r="BV489" i="13"/>
  <c r="BU489" i="13"/>
  <c r="BT489" i="13"/>
  <c r="BS489" i="13"/>
  <c r="BR489" i="13"/>
  <c r="BQ489" i="13"/>
  <c r="BP489" i="13"/>
  <c r="BO489" i="13"/>
  <c r="BN489" i="13"/>
  <c r="BM489" i="13"/>
  <c r="BL489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Q489" i="13"/>
  <c r="P489" i="13"/>
  <c r="O489" i="13"/>
  <c r="N489" i="13"/>
  <c r="M489" i="13"/>
  <c r="J489" i="13"/>
  <c r="C489" i="13" s="1"/>
  <c r="H489" i="13"/>
  <c r="G489" i="13"/>
  <c r="B489" i="13"/>
  <c r="BV488" i="13"/>
  <c r="BU488" i="13"/>
  <c r="BT488" i="13"/>
  <c r="BS488" i="13"/>
  <c r="BR488" i="13"/>
  <c r="BQ488" i="13"/>
  <c r="BP488" i="13"/>
  <c r="BO488" i="13"/>
  <c r="BN488" i="13"/>
  <c r="BM488" i="13"/>
  <c r="BL488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Q488" i="13"/>
  <c r="P488" i="13"/>
  <c r="O488" i="13"/>
  <c r="N488" i="13"/>
  <c r="M488" i="13"/>
  <c r="J488" i="13"/>
  <c r="C488" i="13" s="1"/>
  <c r="H488" i="13"/>
  <c r="G488" i="13"/>
  <c r="B488" i="13"/>
  <c r="BX488" i="13" l="1"/>
  <c r="R488" i="13"/>
  <c r="BX489" i="13"/>
  <c r="R489" i="13"/>
  <c r="BX344" i="13"/>
  <c r="BX329" i="13"/>
  <c r="BW334" i="13"/>
  <c r="BX332" i="13"/>
  <c r="BW340" i="13"/>
  <c r="BW337" i="13"/>
  <c r="BW331" i="13"/>
  <c r="BX335" i="13"/>
  <c r="BW343" i="13"/>
  <c r="BX328" i="13"/>
  <c r="BX338" i="13"/>
  <c r="BX341" i="13"/>
  <c r="BX46" i="1"/>
  <c r="BX319" i="1"/>
  <c r="BX316" i="1"/>
  <c r="BX318" i="1"/>
  <c r="BX313" i="1"/>
  <c r="BX317" i="1"/>
  <c r="BX314" i="1"/>
  <c r="BX315" i="1"/>
  <c r="BX320" i="1"/>
  <c r="BX312" i="1"/>
  <c r="BX17" i="8"/>
  <c r="E341" i="13"/>
  <c r="E331" i="13"/>
  <c r="E344" i="13"/>
  <c r="BX340" i="13"/>
  <c r="E340" i="13"/>
  <c r="BX343" i="13"/>
  <c r="E343" i="13"/>
  <c r="E337" i="13"/>
  <c r="BX334" i="13"/>
  <c r="BX337" i="13"/>
  <c r="E334" i="13"/>
  <c r="BX331" i="13"/>
  <c r="BW330" i="13"/>
  <c r="BW333" i="13"/>
  <c r="BW336" i="13"/>
  <c r="BW339" i="13"/>
  <c r="BW342" i="13"/>
  <c r="E332" i="13"/>
  <c r="E335" i="13"/>
  <c r="BX330" i="13"/>
  <c r="BX333" i="13"/>
  <c r="BX336" i="13"/>
  <c r="BX339" i="13"/>
  <c r="BX342" i="13"/>
  <c r="E330" i="13"/>
  <c r="E333" i="13"/>
  <c r="E336" i="13"/>
  <c r="E339" i="13"/>
  <c r="E342" i="13"/>
  <c r="E338" i="13"/>
  <c r="BW332" i="13"/>
  <c r="BW335" i="13"/>
  <c r="BW338" i="13"/>
  <c r="BW341" i="13"/>
  <c r="BW344" i="13"/>
  <c r="E329" i="13"/>
  <c r="BW329" i="13"/>
  <c r="E328" i="13"/>
  <c r="BW328" i="13"/>
  <c r="E488" i="13"/>
  <c r="E489" i="13"/>
  <c r="BW489" i="13"/>
  <c r="BW488" i="13"/>
  <c r="BW21" i="3" l="1"/>
  <c r="BW20" i="3"/>
  <c r="BW19" i="3"/>
  <c r="BW18" i="3"/>
  <c r="BW17" i="3"/>
  <c r="BW16" i="3"/>
  <c r="BW15" i="3"/>
  <c r="BW14" i="3"/>
  <c r="BW13" i="3"/>
  <c r="BW12" i="3"/>
  <c r="BW11" i="3"/>
  <c r="BW10" i="3"/>
  <c r="BW9" i="3"/>
  <c r="BW8" i="3"/>
  <c r="BW7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L21" i="3"/>
  <c r="L489" i="13" s="1"/>
  <c r="L20" i="3"/>
  <c r="L488" i="13" s="1"/>
  <c r="L19" i="3"/>
  <c r="L18" i="3"/>
  <c r="L17" i="3"/>
  <c r="L16" i="3"/>
  <c r="L15" i="3"/>
  <c r="L14" i="3"/>
  <c r="L13" i="3"/>
  <c r="L12" i="3"/>
  <c r="L11" i="3"/>
  <c r="L10" i="3"/>
  <c r="L9" i="3"/>
  <c r="K21" i="3"/>
  <c r="K489" i="13" s="1"/>
  <c r="K20" i="3"/>
  <c r="K488" i="13" s="1"/>
  <c r="K19" i="3"/>
  <c r="K18" i="3"/>
  <c r="K17" i="3"/>
  <c r="K16" i="3"/>
  <c r="K15" i="3"/>
  <c r="K14" i="3"/>
  <c r="K13" i="3"/>
  <c r="K12" i="3"/>
  <c r="K11" i="3"/>
  <c r="K10" i="3"/>
  <c r="K9" i="3"/>
  <c r="I21" i="3"/>
  <c r="I489" i="13" s="1"/>
  <c r="I20" i="3"/>
  <c r="I488" i="13" s="1"/>
  <c r="I19" i="3"/>
  <c r="I18" i="3"/>
  <c r="I17" i="3"/>
  <c r="I16" i="3"/>
  <c r="I15" i="3"/>
  <c r="I14" i="3"/>
  <c r="I13" i="3"/>
  <c r="I12" i="3"/>
  <c r="I11" i="3"/>
  <c r="I10" i="3"/>
  <c r="I9" i="3"/>
  <c r="F21" i="3"/>
  <c r="F489" i="13" s="1"/>
  <c r="F20" i="3"/>
  <c r="F488" i="13" s="1"/>
  <c r="F19" i="3"/>
  <c r="F18" i="3"/>
  <c r="F17" i="3"/>
  <c r="F16" i="3"/>
  <c r="F15" i="3"/>
  <c r="F14" i="3"/>
  <c r="F13" i="3"/>
  <c r="F12" i="3"/>
  <c r="F11" i="3"/>
  <c r="F10" i="3"/>
  <c r="F9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D21" i="3"/>
  <c r="D489" i="13" s="1"/>
  <c r="D20" i="3"/>
  <c r="D488" i="13" s="1"/>
  <c r="D19" i="3"/>
  <c r="D18" i="3"/>
  <c r="D17" i="3"/>
  <c r="D16" i="3"/>
  <c r="D15" i="3"/>
  <c r="D14" i="3"/>
  <c r="D13" i="3"/>
  <c r="D12" i="3"/>
  <c r="D11" i="3"/>
  <c r="D10" i="3"/>
  <c r="D9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BX18" i="3" l="1"/>
  <c r="BX9" i="3"/>
  <c r="BX13" i="3"/>
  <c r="BX16" i="3"/>
  <c r="BX11" i="3"/>
  <c r="BX20" i="3"/>
  <c r="BX14" i="3"/>
  <c r="BX10" i="3"/>
  <c r="BX17" i="3"/>
  <c r="BX12" i="3"/>
  <c r="BX19" i="3"/>
  <c r="BX15" i="3"/>
  <c r="BX21" i="3"/>
  <c r="BV533" i="13"/>
  <c r="BU533" i="13"/>
  <c r="BT533" i="13"/>
  <c r="BS533" i="13"/>
  <c r="BR533" i="13"/>
  <c r="BQ533" i="13"/>
  <c r="BP533" i="13"/>
  <c r="BO533" i="13"/>
  <c r="BN533" i="13"/>
  <c r="BM533" i="13"/>
  <c r="BL533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Q533" i="13"/>
  <c r="P533" i="13"/>
  <c r="O533" i="13"/>
  <c r="N533" i="13"/>
  <c r="M533" i="13"/>
  <c r="J533" i="13"/>
  <c r="C533" i="13" s="1"/>
  <c r="H533" i="13"/>
  <c r="G533" i="13"/>
  <c r="B533" i="13"/>
  <c r="R533" i="13" s="1"/>
  <c r="BV532" i="13"/>
  <c r="BU532" i="13"/>
  <c r="BT532" i="13"/>
  <c r="BS532" i="13"/>
  <c r="BR532" i="13"/>
  <c r="BQ532" i="13"/>
  <c r="BP532" i="13"/>
  <c r="BO532" i="13"/>
  <c r="BN532" i="13"/>
  <c r="BM532" i="13"/>
  <c r="BL532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Q532" i="13"/>
  <c r="P532" i="13"/>
  <c r="O532" i="13"/>
  <c r="N532" i="13"/>
  <c r="M532" i="13"/>
  <c r="J532" i="13"/>
  <c r="C532" i="13" s="1"/>
  <c r="H532" i="13"/>
  <c r="G532" i="13"/>
  <c r="B532" i="13"/>
  <c r="R532" i="13" s="1"/>
  <c r="BV531" i="13"/>
  <c r="BU531" i="13"/>
  <c r="BT531" i="13"/>
  <c r="BS531" i="13"/>
  <c r="BR531" i="13"/>
  <c r="BQ531" i="13"/>
  <c r="BP531" i="13"/>
  <c r="BO531" i="13"/>
  <c r="BN531" i="13"/>
  <c r="BM531" i="13"/>
  <c r="BL531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Q531" i="13"/>
  <c r="P531" i="13"/>
  <c r="O531" i="13"/>
  <c r="N531" i="13"/>
  <c r="M531" i="13"/>
  <c r="J531" i="13"/>
  <c r="C531" i="13" s="1"/>
  <c r="H531" i="13"/>
  <c r="G531" i="13"/>
  <c r="B531" i="13"/>
  <c r="R531" i="13" s="1"/>
  <c r="BV530" i="13"/>
  <c r="BU530" i="13"/>
  <c r="BT530" i="13"/>
  <c r="BS530" i="13"/>
  <c r="BR530" i="13"/>
  <c r="BQ530" i="13"/>
  <c r="BP530" i="13"/>
  <c r="BO530" i="13"/>
  <c r="BN530" i="13"/>
  <c r="BM530" i="13"/>
  <c r="BL530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Q530" i="13"/>
  <c r="P530" i="13"/>
  <c r="O530" i="13"/>
  <c r="N530" i="13"/>
  <c r="M530" i="13"/>
  <c r="J530" i="13"/>
  <c r="C530" i="13" s="1"/>
  <c r="H530" i="13"/>
  <c r="G530" i="13"/>
  <c r="B530" i="13"/>
  <c r="R530" i="13" s="1"/>
  <c r="BV529" i="13"/>
  <c r="BU529" i="13"/>
  <c r="BT529" i="13"/>
  <c r="BS529" i="13"/>
  <c r="BR529" i="13"/>
  <c r="BQ529" i="13"/>
  <c r="BP529" i="13"/>
  <c r="BO529" i="13"/>
  <c r="BN529" i="13"/>
  <c r="BM529" i="13"/>
  <c r="BL529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Q529" i="13"/>
  <c r="P529" i="13"/>
  <c r="O529" i="13"/>
  <c r="N529" i="13"/>
  <c r="M529" i="13"/>
  <c r="J529" i="13"/>
  <c r="C529" i="13" s="1"/>
  <c r="H529" i="13"/>
  <c r="G529" i="13"/>
  <c r="B529" i="13"/>
  <c r="R529" i="13" s="1"/>
  <c r="BV528" i="13"/>
  <c r="BU528" i="13"/>
  <c r="BT528" i="13"/>
  <c r="BS528" i="13"/>
  <c r="BR528" i="13"/>
  <c r="BQ528" i="13"/>
  <c r="BP528" i="13"/>
  <c r="BO528" i="13"/>
  <c r="BN528" i="13"/>
  <c r="BM528" i="13"/>
  <c r="BL528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Q528" i="13"/>
  <c r="P528" i="13"/>
  <c r="O528" i="13"/>
  <c r="N528" i="13"/>
  <c r="M528" i="13"/>
  <c r="J528" i="13"/>
  <c r="C528" i="13" s="1"/>
  <c r="H528" i="13"/>
  <c r="G528" i="13"/>
  <c r="B528" i="13"/>
  <c r="R528" i="13" s="1"/>
  <c r="BV527" i="13"/>
  <c r="BU527" i="13"/>
  <c r="BT527" i="13"/>
  <c r="BS527" i="13"/>
  <c r="BR527" i="13"/>
  <c r="BQ527" i="13"/>
  <c r="BP527" i="13"/>
  <c r="BO527" i="13"/>
  <c r="BN527" i="13"/>
  <c r="BM527" i="13"/>
  <c r="BL527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Q527" i="13"/>
  <c r="P527" i="13"/>
  <c r="O527" i="13"/>
  <c r="N527" i="13"/>
  <c r="M527" i="13"/>
  <c r="J527" i="13"/>
  <c r="C527" i="13" s="1"/>
  <c r="H527" i="13"/>
  <c r="G527" i="13"/>
  <c r="B527" i="13"/>
  <c r="R527" i="13" s="1"/>
  <c r="BX530" i="13" l="1"/>
  <c r="BX528" i="13"/>
  <c r="BX533" i="13"/>
  <c r="E533" i="13"/>
  <c r="E532" i="13"/>
  <c r="E530" i="13"/>
  <c r="E528" i="13"/>
  <c r="BW527" i="13"/>
  <c r="BW529" i="13"/>
  <c r="BW531" i="13"/>
  <c r="BX527" i="13"/>
  <c r="BX529" i="13"/>
  <c r="BX531" i="13"/>
  <c r="E527" i="13"/>
  <c r="E529" i="13"/>
  <c r="E531" i="13"/>
  <c r="BW532" i="13"/>
  <c r="BX532" i="13"/>
  <c r="BW528" i="13"/>
  <c r="BW530" i="13"/>
  <c r="BW533" i="13"/>
  <c r="L44" i="4" l="1"/>
  <c r="L38" i="4"/>
  <c r="L39" i="4"/>
  <c r="L49" i="4"/>
  <c r="L40" i="4"/>
  <c r="L41" i="4"/>
  <c r="L42" i="4"/>
  <c r="I29" i="4"/>
  <c r="K29" i="4"/>
  <c r="I43" i="4"/>
  <c r="K43" i="4"/>
  <c r="I34" i="4"/>
  <c r="K34" i="4"/>
  <c r="I25" i="4"/>
  <c r="K25" i="4"/>
  <c r="I36" i="4"/>
  <c r="K36" i="4"/>
  <c r="I47" i="4"/>
  <c r="K47" i="4"/>
  <c r="I13" i="4"/>
  <c r="K13" i="4"/>
  <c r="I50" i="4"/>
  <c r="K50" i="4"/>
  <c r="I37" i="4"/>
  <c r="K37" i="4"/>
  <c r="I44" i="4"/>
  <c r="K44" i="4"/>
  <c r="I38" i="4"/>
  <c r="K38" i="4"/>
  <c r="I39" i="4"/>
  <c r="K39" i="4"/>
  <c r="I49" i="4"/>
  <c r="K49" i="4"/>
  <c r="I40" i="4"/>
  <c r="K40" i="4"/>
  <c r="I41" i="4"/>
  <c r="K41" i="4"/>
  <c r="I42" i="4"/>
  <c r="K42" i="4"/>
  <c r="E43" i="4"/>
  <c r="E34" i="4"/>
  <c r="E25" i="4"/>
  <c r="E36" i="4"/>
  <c r="E47" i="4"/>
  <c r="E13" i="4"/>
  <c r="E50" i="4"/>
  <c r="E37" i="4"/>
  <c r="E44" i="4"/>
  <c r="E38" i="4"/>
  <c r="E39" i="4"/>
  <c r="E49" i="4"/>
  <c r="E40" i="4"/>
  <c r="E41" i="4"/>
  <c r="E42" i="4"/>
  <c r="BX36" i="4" l="1"/>
  <c r="BX29" i="4"/>
  <c r="BX40" i="4"/>
  <c r="BX39" i="4"/>
  <c r="BX47" i="4"/>
  <c r="BX43" i="4"/>
  <c r="BX50" i="4"/>
  <c r="BX41" i="4"/>
  <c r="BX37" i="4"/>
  <c r="BX34" i="4"/>
  <c r="BX49" i="4"/>
  <c r="BX13" i="4"/>
  <c r="BX38" i="4"/>
  <c r="BX44" i="4"/>
  <c r="BX25" i="4"/>
  <c r="BX42" i="4"/>
  <c r="K527" i="13"/>
  <c r="I527" i="13"/>
  <c r="BV560" i="13" l="1"/>
  <c r="BU560" i="13"/>
  <c r="BT560" i="13"/>
  <c r="BS560" i="13"/>
  <c r="BR560" i="13"/>
  <c r="BQ560" i="13"/>
  <c r="BP560" i="13"/>
  <c r="BO560" i="13"/>
  <c r="BN560" i="13"/>
  <c r="BM560" i="13"/>
  <c r="BL560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Q560" i="13"/>
  <c r="P560" i="13"/>
  <c r="O560" i="13"/>
  <c r="N560" i="13"/>
  <c r="M560" i="13"/>
  <c r="J560" i="13"/>
  <c r="C560" i="13" s="1"/>
  <c r="H560" i="13"/>
  <c r="G560" i="13"/>
  <c r="B560" i="13"/>
  <c r="R560" i="13" s="1"/>
  <c r="R12" i="5"/>
  <c r="R13" i="5"/>
  <c r="R14" i="5"/>
  <c r="R15" i="5"/>
  <c r="R16" i="5"/>
  <c r="R17" i="5"/>
  <c r="L14" i="5"/>
  <c r="L15" i="5"/>
  <c r="L16" i="5"/>
  <c r="L17" i="5"/>
  <c r="L18" i="5"/>
  <c r="L560" i="13" s="1"/>
  <c r="K15" i="5"/>
  <c r="K16" i="5"/>
  <c r="K17" i="5"/>
  <c r="K18" i="5"/>
  <c r="K560" i="13" s="1"/>
  <c r="C15" i="5"/>
  <c r="C16" i="5"/>
  <c r="C17" i="5"/>
  <c r="C18" i="5"/>
  <c r="I18" i="5"/>
  <c r="F18" i="5"/>
  <c r="F560" i="13" s="1"/>
  <c r="E18" i="5"/>
  <c r="D18" i="5"/>
  <c r="D560" i="13" s="1"/>
  <c r="C16" i="8"/>
  <c r="BW16" i="8"/>
  <c r="BX16" i="8" s="1"/>
  <c r="BW15" i="8"/>
  <c r="BW14" i="8"/>
  <c r="R14" i="8"/>
  <c r="R13" i="8"/>
  <c r="I560" i="13" l="1"/>
  <c r="BX18" i="5"/>
  <c r="E560" i="13"/>
  <c r="BW560" i="13"/>
  <c r="BX560" i="13"/>
  <c r="R148" i="1" l="1"/>
  <c r="R304" i="1"/>
  <c r="R327" i="1"/>
  <c r="BV463" i="13" l="1"/>
  <c r="BU463" i="13"/>
  <c r="BT463" i="13"/>
  <c r="BS463" i="13"/>
  <c r="BR463" i="13"/>
  <c r="BQ463" i="13"/>
  <c r="BP463" i="13"/>
  <c r="BO463" i="13"/>
  <c r="BN463" i="13"/>
  <c r="BM463" i="13"/>
  <c r="BL463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Q463" i="13"/>
  <c r="P463" i="13"/>
  <c r="O463" i="13"/>
  <c r="N463" i="13"/>
  <c r="M463" i="13"/>
  <c r="J463" i="13"/>
  <c r="C463" i="13" s="1"/>
  <c r="H463" i="13"/>
  <c r="G463" i="13"/>
  <c r="B463" i="13"/>
  <c r="BV462" i="13"/>
  <c r="BU462" i="13"/>
  <c r="BT462" i="13"/>
  <c r="BS462" i="13"/>
  <c r="BR462" i="13"/>
  <c r="BQ462" i="13"/>
  <c r="BP462" i="13"/>
  <c r="BO462" i="13"/>
  <c r="BN462" i="13"/>
  <c r="BM462" i="13"/>
  <c r="BL462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Q462" i="13"/>
  <c r="P462" i="13"/>
  <c r="O462" i="13"/>
  <c r="N462" i="13"/>
  <c r="M462" i="13"/>
  <c r="J462" i="13"/>
  <c r="C462" i="13" s="1"/>
  <c r="H462" i="13"/>
  <c r="G462" i="13"/>
  <c r="B462" i="13"/>
  <c r="R462" i="13" s="1"/>
  <c r="BV461" i="13"/>
  <c r="BU461" i="13"/>
  <c r="BT461" i="13"/>
  <c r="BS461" i="13"/>
  <c r="BR461" i="13"/>
  <c r="BQ461" i="13"/>
  <c r="BP461" i="13"/>
  <c r="BO461" i="13"/>
  <c r="BN461" i="13"/>
  <c r="BM461" i="13"/>
  <c r="BL461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Q461" i="13"/>
  <c r="P461" i="13"/>
  <c r="O461" i="13"/>
  <c r="N461" i="13"/>
  <c r="M461" i="13"/>
  <c r="J461" i="13"/>
  <c r="C461" i="13" s="1"/>
  <c r="H461" i="13"/>
  <c r="G461" i="13"/>
  <c r="B461" i="13"/>
  <c r="BV460" i="13"/>
  <c r="BU460" i="13"/>
  <c r="BT460" i="13"/>
  <c r="BS460" i="13"/>
  <c r="BR460" i="13"/>
  <c r="BQ460" i="13"/>
  <c r="BP460" i="13"/>
  <c r="BO460" i="13"/>
  <c r="BN460" i="13"/>
  <c r="BM460" i="13"/>
  <c r="BL460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Q460" i="13"/>
  <c r="P460" i="13"/>
  <c r="O460" i="13"/>
  <c r="N460" i="13"/>
  <c r="M460" i="13"/>
  <c r="J460" i="13"/>
  <c r="C460" i="13" s="1"/>
  <c r="H460" i="13"/>
  <c r="G460" i="13"/>
  <c r="B460" i="13"/>
  <c r="BV459" i="13"/>
  <c r="BU459" i="13"/>
  <c r="BT459" i="13"/>
  <c r="BS459" i="13"/>
  <c r="BR459" i="13"/>
  <c r="BQ459" i="13"/>
  <c r="BP459" i="13"/>
  <c r="BO459" i="13"/>
  <c r="BN459" i="13"/>
  <c r="BM459" i="13"/>
  <c r="BL459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Q459" i="13"/>
  <c r="P459" i="13"/>
  <c r="O459" i="13"/>
  <c r="N459" i="13"/>
  <c r="M459" i="13"/>
  <c r="J459" i="13"/>
  <c r="C459" i="13" s="1"/>
  <c r="H459" i="13"/>
  <c r="G459" i="13"/>
  <c r="B459" i="13"/>
  <c r="R459" i="13" s="1"/>
  <c r="BV458" i="13"/>
  <c r="BU458" i="13"/>
  <c r="BT458" i="13"/>
  <c r="BS458" i="13"/>
  <c r="BR458" i="13"/>
  <c r="BQ458" i="13"/>
  <c r="BP458" i="13"/>
  <c r="BO458" i="13"/>
  <c r="BN458" i="13"/>
  <c r="BM458" i="13"/>
  <c r="BL458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Q458" i="13"/>
  <c r="P458" i="13"/>
  <c r="O458" i="13"/>
  <c r="N458" i="13"/>
  <c r="M458" i="13"/>
  <c r="J458" i="13"/>
  <c r="C458" i="13" s="1"/>
  <c r="H458" i="13"/>
  <c r="G458" i="13"/>
  <c r="B458" i="13"/>
  <c r="BV457" i="13"/>
  <c r="BU457" i="13"/>
  <c r="BT457" i="13"/>
  <c r="BS457" i="13"/>
  <c r="BR457" i="13"/>
  <c r="BQ457" i="13"/>
  <c r="BP457" i="13"/>
  <c r="BO457" i="13"/>
  <c r="BN457" i="13"/>
  <c r="BM457" i="13"/>
  <c r="BL457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Q457" i="13"/>
  <c r="P457" i="13"/>
  <c r="O457" i="13"/>
  <c r="N457" i="13"/>
  <c r="M457" i="13"/>
  <c r="J457" i="13"/>
  <c r="C457" i="13" s="1"/>
  <c r="H457" i="13"/>
  <c r="G457" i="13"/>
  <c r="B457" i="13"/>
  <c r="BV456" i="13"/>
  <c r="BU456" i="13"/>
  <c r="BT456" i="13"/>
  <c r="BS456" i="13"/>
  <c r="BR456" i="13"/>
  <c r="BQ456" i="13"/>
  <c r="BP456" i="13"/>
  <c r="BO456" i="13"/>
  <c r="BN456" i="13"/>
  <c r="BM456" i="13"/>
  <c r="BL456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Q456" i="13"/>
  <c r="P456" i="13"/>
  <c r="O456" i="13"/>
  <c r="N456" i="13"/>
  <c r="M456" i="13"/>
  <c r="J456" i="13"/>
  <c r="C456" i="13" s="1"/>
  <c r="H456" i="13"/>
  <c r="G456" i="13"/>
  <c r="B456" i="13"/>
  <c r="R456" i="13" s="1"/>
  <c r="BV455" i="13"/>
  <c r="BU455" i="13"/>
  <c r="BT455" i="13"/>
  <c r="BS455" i="13"/>
  <c r="BR455" i="13"/>
  <c r="BQ455" i="13"/>
  <c r="BP455" i="13"/>
  <c r="BO455" i="13"/>
  <c r="BN455" i="13"/>
  <c r="BM455" i="13"/>
  <c r="BL455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Q455" i="13"/>
  <c r="P455" i="13"/>
  <c r="O455" i="13"/>
  <c r="N455" i="13"/>
  <c r="M455" i="13"/>
  <c r="J455" i="13"/>
  <c r="C455" i="13" s="1"/>
  <c r="H455" i="13"/>
  <c r="G455" i="13"/>
  <c r="B455" i="13"/>
  <c r="BW8" i="9"/>
  <c r="BY8" i="9"/>
  <c r="BW9" i="9"/>
  <c r="BY9" i="9"/>
  <c r="BW10" i="9"/>
  <c r="BY10" i="9"/>
  <c r="BW11" i="9"/>
  <c r="BY11" i="9"/>
  <c r="BW12" i="9"/>
  <c r="BY12" i="9"/>
  <c r="BW13" i="9"/>
  <c r="BY13" i="9"/>
  <c r="BW14" i="9"/>
  <c r="BY14" i="9"/>
  <c r="BW15" i="9"/>
  <c r="BY15" i="9"/>
  <c r="BY17" i="9"/>
  <c r="BY18" i="9"/>
  <c r="BW19" i="9"/>
  <c r="BY19" i="9"/>
  <c r="BW20" i="9"/>
  <c r="BY20" i="9"/>
  <c r="BW21" i="9"/>
  <c r="BY21" i="9"/>
  <c r="BW22" i="9"/>
  <c r="BY22" i="9"/>
  <c r="BW23" i="9"/>
  <c r="BY23" i="9"/>
  <c r="BW24" i="9"/>
  <c r="BY24" i="9"/>
  <c r="BW25" i="9"/>
  <c r="BY25" i="9"/>
  <c r="BW26" i="9"/>
  <c r="BY26" i="9"/>
  <c r="BW27" i="9"/>
  <c r="BY27" i="9"/>
  <c r="BW28" i="9"/>
  <c r="BY28" i="9"/>
  <c r="BW29" i="9"/>
  <c r="BY29" i="9"/>
  <c r="BW30" i="9"/>
  <c r="BY30" i="9"/>
  <c r="BW31" i="9"/>
  <c r="BY31" i="9"/>
  <c r="BW32" i="9"/>
  <c r="BY32" i="9"/>
  <c r="BY7" i="9"/>
  <c r="BW7" i="9"/>
  <c r="BV647" i="13"/>
  <c r="BU647" i="13"/>
  <c r="BT647" i="13"/>
  <c r="BS647" i="13"/>
  <c r="BR647" i="13"/>
  <c r="BQ647" i="13"/>
  <c r="BP647" i="13"/>
  <c r="BO647" i="13"/>
  <c r="BN647" i="13"/>
  <c r="BM647" i="13"/>
  <c r="BL647" i="13"/>
  <c r="BK647" i="13"/>
  <c r="BJ647" i="13"/>
  <c r="BI647" i="13"/>
  <c r="BH647" i="13"/>
  <c r="BG647" i="13"/>
  <c r="BF647" i="13"/>
  <c r="BE647" i="13"/>
  <c r="BD647" i="13"/>
  <c r="BC647" i="13"/>
  <c r="BB647" i="13"/>
  <c r="BA647" i="13"/>
  <c r="AZ647" i="13"/>
  <c r="AY647" i="13"/>
  <c r="AX647" i="13"/>
  <c r="AW647" i="13"/>
  <c r="AV647" i="13"/>
  <c r="AU647" i="13"/>
  <c r="AT647" i="13"/>
  <c r="AS647" i="13"/>
  <c r="AR647" i="13"/>
  <c r="AQ647" i="13"/>
  <c r="AP647" i="13"/>
  <c r="AO647" i="13"/>
  <c r="AN647" i="13"/>
  <c r="AM647" i="13"/>
  <c r="AL647" i="13"/>
  <c r="AK647" i="13"/>
  <c r="AJ647" i="13"/>
  <c r="AI647" i="13"/>
  <c r="AH647" i="13"/>
  <c r="AG647" i="13"/>
  <c r="AF647" i="13"/>
  <c r="AE647" i="13"/>
  <c r="AD647" i="13"/>
  <c r="AC647" i="13"/>
  <c r="AB647" i="13"/>
  <c r="AA647" i="13"/>
  <c r="Z647" i="13"/>
  <c r="Y647" i="13"/>
  <c r="X647" i="13"/>
  <c r="W647" i="13"/>
  <c r="V647" i="13"/>
  <c r="U647" i="13"/>
  <c r="T647" i="13"/>
  <c r="S647" i="13"/>
  <c r="Q647" i="13"/>
  <c r="P647" i="13"/>
  <c r="O647" i="13"/>
  <c r="N647" i="13"/>
  <c r="M647" i="13"/>
  <c r="J647" i="13"/>
  <c r="C647" i="13" s="1"/>
  <c r="H647" i="13"/>
  <c r="G647" i="13"/>
  <c r="B647" i="13"/>
  <c r="R647" i="13" s="1"/>
  <c r="BV646" i="13"/>
  <c r="BU646" i="13"/>
  <c r="BT646" i="13"/>
  <c r="BS646" i="13"/>
  <c r="BR646" i="13"/>
  <c r="BQ646" i="13"/>
  <c r="BP646" i="13"/>
  <c r="BO646" i="13"/>
  <c r="BN646" i="13"/>
  <c r="BM646" i="13"/>
  <c r="BL646" i="13"/>
  <c r="BK646" i="13"/>
  <c r="BJ646" i="13"/>
  <c r="BI646" i="13"/>
  <c r="BH646" i="13"/>
  <c r="BG646" i="13"/>
  <c r="BF646" i="13"/>
  <c r="BE646" i="13"/>
  <c r="BD646" i="13"/>
  <c r="BC646" i="13"/>
  <c r="BB646" i="13"/>
  <c r="BA646" i="13"/>
  <c r="AZ646" i="13"/>
  <c r="AY646" i="13"/>
  <c r="AX646" i="13"/>
  <c r="AW646" i="13"/>
  <c r="AV646" i="13"/>
  <c r="AU646" i="13"/>
  <c r="AT646" i="13"/>
  <c r="AS646" i="13"/>
  <c r="AR646" i="13"/>
  <c r="AQ646" i="13"/>
  <c r="AP646" i="13"/>
  <c r="AO646" i="13"/>
  <c r="AN646" i="13"/>
  <c r="AM646" i="13"/>
  <c r="AL646" i="13"/>
  <c r="AK646" i="13"/>
  <c r="AJ646" i="13"/>
  <c r="AI646" i="13"/>
  <c r="AH646" i="13"/>
  <c r="AG646" i="13"/>
  <c r="AF646" i="13"/>
  <c r="AE646" i="13"/>
  <c r="AD646" i="13"/>
  <c r="AC646" i="13"/>
  <c r="AB646" i="13"/>
  <c r="AA646" i="13"/>
  <c r="Z646" i="13"/>
  <c r="Y646" i="13"/>
  <c r="X646" i="13"/>
  <c r="W646" i="13"/>
  <c r="V646" i="13"/>
  <c r="U646" i="13"/>
  <c r="T646" i="13"/>
  <c r="S646" i="13"/>
  <c r="Q646" i="13"/>
  <c r="P646" i="13"/>
  <c r="O646" i="13"/>
  <c r="N646" i="13"/>
  <c r="M646" i="13"/>
  <c r="J646" i="13"/>
  <c r="C646" i="13" s="1"/>
  <c r="H646" i="13"/>
  <c r="G646" i="13"/>
  <c r="B646" i="13"/>
  <c r="R646" i="13" s="1"/>
  <c r="BV645" i="13"/>
  <c r="BU645" i="13"/>
  <c r="BT645" i="13"/>
  <c r="BS645" i="13"/>
  <c r="BR645" i="13"/>
  <c r="BQ645" i="13"/>
  <c r="BP645" i="13"/>
  <c r="BO645" i="13"/>
  <c r="BN645" i="13"/>
  <c r="BM645" i="13"/>
  <c r="BL645" i="13"/>
  <c r="BK645" i="13"/>
  <c r="BJ645" i="13"/>
  <c r="BI645" i="13"/>
  <c r="BH645" i="13"/>
  <c r="BG645" i="13"/>
  <c r="BF645" i="13"/>
  <c r="BE645" i="13"/>
  <c r="BD645" i="13"/>
  <c r="BC645" i="13"/>
  <c r="BB645" i="13"/>
  <c r="BA645" i="13"/>
  <c r="AZ645" i="13"/>
  <c r="AY645" i="13"/>
  <c r="AX645" i="13"/>
  <c r="AW645" i="13"/>
  <c r="AV645" i="13"/>
  <c r="AU645" i="13"/>
  <c r="AT645" i="13"/>
  <c r="AS645" i="13"/>
  <c r="AR645" i="13"/>
  <c r="AQ645" i="13"/>
  <c r="AP645" i="13"/>
  <c r="AO645" i="13"/>
  <c r="AN645" i="13"/>
  <c r="AM645" i="13"/>
  <c r="AL645" i="13"/>
  <c r="AK645" i="13"/>
  <c r="AJ645" i="13"/>
  <c r="AI645" i="13"/>
  <c r="AH645" i="13"/>
  <c r="AG645" i="13"/>
  <c r="AF645" i="13"/>
  <c r="AE645" i="13"/>
  <c r="AD645" i="13"/>
  <c r="AC645" i="13"/>
  <c r="AB645" i="13"/>
  <c r="AA645" i="13"/>
  <c r="Z645" i="13"/>
  <c r="Y645" i="13"/>
  <c r="X645" i="13"/>
  <c r="W645" i="13"/>
  <c r="V645" i="13"/>
  <c r="U645" i="13"/>
  <c r="T645" i="13"/>
  <c r="S645" i="13"/>
  <c r="Q645" i="13"/>
  <c r="P645" i="13"/>
  <c r="O645" i="13"/>
  <c r="N645" i="13"/>
  <c r="M645" i="13"/>
  <c r="J645" i="13"/>
  <c r="C645" i="13" s="1"/>
  <c r="H645" i="13"/>
  <c r="G645" i="13"/>
  <c r="B645" i="13"/>
  <c r="R645" i="13" s="1"/>
  <c r="BV644" i="13"/>
  <c r="BU644" i="13"/>
  <c r="BT644" i="13"/>
  <c r="BS644" i="13"/>
  <c r="BR644" i="13"/>
  <c r="BQ644" i="13"/>
  <c r="BP644" i="13"/>
  <c r="BO644" i="13"/>
  <c r="BN644" i="13"/>
  <c r="BM644" i="13"/>
  <c r="BL644" i="13"/>
  <c r="BK644" i="13"/>
  <c r="BJ644" i="13"/>
  <c r="BI644" i="13"/>
  <c r="BH644" i="13"/>
  <c r="BG644" i="13"/>
  <c r="BF644" i="13"/>
  <c r="BE644" i="13"/>
  <c r="BD644" i="13"/>
  <c r="BC644" i="13"/>
  <c r="BB644" i="13"/>
  <c r="BA644" i="13"/>
  <c r="AZ644" i="13"/>
  <c r="AY644" i="13"/>
  <c r="AX644" i="13"/>
  <c r="AW644" i="13"/>
  <c r="AV644" i="13"/>
  <c r="AU644" i="13"/>
  <c r="AT644" i="13"/>
  <c r="AS644" i="13"/>
  <c r="AR644" i="13"/>
  <c r="AQ644" i="13"/>
  <c r="AP644" i="13"/>
  <c r="AO644" i="13"/>
  <c r="AN644" i="13"/>
  <c r="AM644" i="13"/>
  <c r="AL644" i="13"/>
  <c r="AK644" i="13"/>
  <c r="AJ644" i="13"/>
  <c r="AI644" i="13"/>
  <c r="AH644" i="13"/>
  <c r="AG644" i="13"/>
  <c r="AF644" i="13"/>
  <c r="AE644" i="13"/>
  <c r="AD644" i="13"/>
  <c r="AC644" i="13"/>
  <c r="AB644" i="13"/>
  <c r="AA644" i="13"/>
  <c r="Z644" i="13"/>
  <c r="Y644" i="13"/>
  <c r="X644" i="13"/>
  <c r="W644" i="13"/>
  <c r="V644" i="13"/>
  <c r="U644" i="13"/>
  <c r="T644" i="13"/>
  <c r="S644" i="13"/>
  <c r="Q644" i="13"/>
  <c r="P644" i="13"/>
  <c r="O644" i="13"/>
  <c r="N644" i="13"/>
  <c r="M644" i="13"/>
  <c r="J644" i="13"/>
  <c r="C644" i="13" s="1"/>
  <c r="H644" i="13"/>
  <c r="G644" i="13"/>
  <c r="B644" i="13"/>
  <c r="R644" i="13" s="1"/>
  <c r="BV643" i="13"/>
  <c r="BU643" i="13"/>
  <c r="BT643" i="13"/>
  <c r="BS643" i="13"/>
  <c r="BR643" i="13"/>
  <c r="BQ643" i="13"/>
  <c r="BP643" i="13"/>
  <c r="BO643" i="13"/>
  <c r="BN643" i="13"/>
  <c r="BM643" i="13"/>
  <c r="BL643" i="13"/>
  <c r="BK643" i="13"/>
  <c r="BJ643" i="13"/>
  <c r="BI643" i="13"/>
  <c r="BH643" i="13"/>
  <c r="BG643" i="13"/>
  <c r="BF643" i="13"/>
  <c r="BE643" i="13"/>
  <c r="BD643" i="13"/>
  <c r="BC643" i="13"/>
  <c r="BB643" i="13"/>
  <c r="BA643" i="13"/>
  <c r="AZ643" i="13"/>
  <c r="AY643" i="13"/>
  <c r="AX643" i="13"/>
  <c r="AW643" i="13"/>
  <c r="AV643" i="13"/>
  <c r="AU643" i="13"/>
  <c r="AT643" i="13"/>
  <c r="AS643" i="13"/>
  <c r="AR643" i="13"/>
  <c r="AQ643" i="13"/>
  <c r="AP643" i="13"/>
  <c r="AO643" i="13"/>
  <c r="AN643" i="13"/>
  <c r="AM643" i="13"/>
  <c r="AL643" i="13"/>
  <c r="AK643" i="13"/>
  <c r="AJ643" i="13"/>
  <c r="AI643" i="13"/>
  <c r="AH643" i="13"/>
  <c r="AG643" i="13"/>
  <c r="AF643" i="13"/>
  <c r="AE643" i="13"/>
  <c r="AD643" i="13"/>
  <c r="AC643" i="13"/>
  <c r="AB643" i="13"/>
  <c r="AA643" i="13"/>
  <c r="Z643" i="13"/>
  <c r="Y643" i="13"/>
  <c r="X643" i="13"/>
  <c r="W643" i="13"/>
  <c r="V643" i="13"/>
  <c r="U643" i="13"/>
  <c r="T643" i="13"/>
  <c r="S643" i="13"/>
  <c r="Q643" i="13"/>
  <c r="P643" i="13"/>
  <c r="O643" i="13"/>
  <c r="N643" i="13"/>
  <c r="M643" i="13"/>
  <c r="J643" i="13"/>
  <c r="C643" i="13" s="1"/>
  <c r="H643" i="13"/>
  <c r="G643" i="13"/>
  <c r="B643" i="13"/>
  <c r="R643" i="13" s="1"/>
  <c r="BV642" i="13"/>
  <c r="BU642" i="13"/>
  <c r="BT642" i="13"/>
  <c r="BS642" i="13"/>
  <c r="BR642" i="13"/>
  <c r="BQ642" i="13"/>
  <c r="BP642" i="13"/>
  <c r="BO642" i="13"/>
  <c r="BN642" i="13"/>
  <c r="BM642" i="13"/>
  <c r="BL642" i="13"/>
  <c r="BK642" i="13"/>
  <c r="BJ642" i="13"/>
  <c r="BI642" i="13"/>
  <c r="BH642" i="13"/>
  <c r="BG642" i="13"/>
  <c r="BF642" i="13"/>
  <c r="BE642" i="13"/>
  <c r="BD642" i="13"/>
  <c r="BC642" i="13"/>
  <c r="BB642" i="13"/>
  <c r="BA642" i="13"/>
  <c r="AZ642" i="13"/>
  <c r="AY642" i="13"/>
  <c r="AX642" i="13"/>
  <c r="AW642" i="13"/>
  <c r="AV642" i="13"/>
  <c r="AU642" i="13"/>
  <c r="AT642" i="13"/>
  <c r="AS642" i="13"/>
  <c r="AR642" i="13"/>
  <c r="AQ642" i="13"/>
  <c r="AP642" i="13"/>
  <c r="AO642" i="13"/>
  <c r="AN642" i="13"/>
  <c r="AM642" i="13"/>
  <c r="AL642" i="13"/>
  <c r="AK642" i="13"/>
  <c r="AJ642" i="13"/>
  <c r="AI642" i="13"/>
  <c r="AH642" i="13"/>
  <c r="AG642" i="13"/>
  <c r="AF642" i="13"/>
  <c r="AE642" i="13"/>
  <c r="AD642" i="13"/>
  <c r="AC642" i="13"/>
  <c r="AB642" i="13"/>
  <c r="AA642" i="13"/>
  <c r="Z642" i="13"/>
  <c r="Y642" i="13"/>
  <c r="X642" i="13"/>
  <c r="W642" i="13"/>
  <c r="V642" i="13"/>
  <c r="U642" i="13"/>
  <c r="T642" i="13"/>
  <c r="S642" i="13"/>
  <c r="Q642" i="13"/>
  <c r="P642" i="13"/>
  <c r="O642" i="13"/>
  <c r="N642" i="13"/>
  <c r="M642" i="13"/>
  <c r="J642" i="13"/>
  <c r="C642" i="13" s="1"/>
  <c r="H642" i="13"/>
  <c r="G642" i="13"/>
  <c r="B642" i="13"/>
  <c r="R642" i="13" s="1"/>
  <c r="BV641" i="13"/>
  <c r="BU641" i="13"/>
  <c r="BT641" i="13"/>
  <c r="BS641" i="13"/>
  <c r="BR641" i="13"/>
  <c r="BQ641" i="13"/>
  <c r="BP641" i="13"/>
  <c r="BO641" i="13"/>
  <c r="BN641" i="13"/>
  <c r="BM641" i="13"/>
  <c r="BL641" i="13"/>
  <c r="BK641" i="13"/>
  <c r="BJ641" i="13"/>
  <c r="BI641" i="13"/>
  <c r="BH641" i="13"/>
  <c r="BG641" i="13"/>
  <c r="BF641" i="13"/>
  <c r="BE641" i="13"/>
  <c r="BD641" i="13"/>
  <c r="BC641" i="13"/>
  <c r="BB641" i="13"/>
  <c r="BA641" i="13"/>
  <c r="AZ641" i="13"/>
  <c r="AY641" i="13"/>
  <c r="AX641" i="13"/>
  <c r="AW641" i="13"/>
  <c r="AV641" i="13"/>
  <c r="AU641" i="13"/>
  <c r="AT641" i="13"/>
  <c r="AS641" i="13"/>
  <c r="AR641" i="13"/>
  <c r="AQ641" i="13"/>
  <c r="AP641" i="13"/>
  <c r="AO641" i="13"/>
  <c r="AN641" i="13"/>
  <c r="AM641" i="13"/>
  <c r="AL641" i="13"/>
  <c r="AK641" i="13"/>
  <c r="AJ641" i="13"/>
  <c r="AI641" i="13"/>
  <c r="AH641" i="13"/>
  <c r="AG641" i="13"/>
  <c r="AF641" i="13"/>
  <c r="AE641" i="13"/>
  <c r="AD641" i="13"/>
  <c r="AC641" i="13"/>
  <c r="AB641" i="13"/>
  <c r="AA641" i="13"/>
  <c r="Z641" i="13"/>
  <c r="Y641" i="13"/>
  <c r="X641" i="13"/>
  <c r="W641" i="13"/>
  <c r="V641" i="13"/>
  <c r="U641" i="13"/>
  <c r="T641" i="13"/>
  <c r="S641" i="13"/>
  <c r="Q641" i="13"/>
  <c r="P641" i="13"/>
  <c r="O641" i="13"/>
  <c r="N641" i="13"/>
  <c r="M641" i="13"/>
  <c r="J641" i="13"/>
  <c r="C641" i="13" s="1"/>
  <c r="H641" i="13"/>
  <c r="G641" i="13"/>
  <c r="B641" i="13"/>
  <c r="R641" i="13" s="1"/>
  <c r="BV640" i="13"/>
  <c r="BU640" i="13"/>
  <c r="BT640" i="13"/>
  <c r="BS640" i="13"/>
  <c r="BR640" i="13"/>
  <c r="BQ640" i="13"/>
  <c r="BP640" i="13"/>
  <c r="BO640" i="13"/>
  <c r="BN640" i="13"/>
  <c r="BM640" i="13"/>
  <c r="BL640" i="13"/>
  <c r="BK640" i="13"/>
  <c r="BJ640" i="13"/>
  <c r="BI640" i="13"/>
  <c r="BH640" i="13"/>
  <c r="BG640" i="13"/>
  <c r="BF640" i="13"/>
  <c r="BE640" i="13"/>
  <c r="BD640" i="13"/>
  <c r="BC640" i="13"/>
  <c r="BB640" i="13"/>
  <c r="BA640" i="13"/>
  <c r="AZ640" i="13"/>
  <c r="AY640" i="13"/>
  <c r="AX640" i="13"/>
  <c r="AW640" i="13"/>
  <c r="AV640" i="13"/>
  <c r="AU640" i="13"/>
  <c r="AT640" i="13"/>
  <c r="AS640" i="13"/>
  <c r="AR640" i="13"/>
  <c r="AQ640" i="13"/>
  <c r="AP640" i="13"/>
  <c r="AO640" i="13"/>
  <c r="AN640" i="13"/>
  <c r="AM640" i="13"/>
  <c r="AL640" i="13"/>
  <c r="AK640" i="13"/>
  <c r="AJ640" i="13"/>
  <c r="AI640" i="13"/>
  <c r="AH640" i="13"/>
  <c r="AG640" i="13"/>
  <c r="AF640" i="13"/>
  <c r="AE640" i="13"/>
  <c r="AD640" i="13"/>
  <c r="AC640" i="13"/>
  <c r="AB640" i="13"/>
  <c r="AA640" i="13"/>
  <c r="Z640" i="13"/>
  <c r="Y640" i="13"/>
  <c r="X640" i="13"/>
  <c r="W640" i="13"/>
  <c r="V640" i="13"/>
  <c r="U640" i="13"/>
  <c r="T640" i="13"/>
  <c r="S640" i="13"/>
  <c r="Q640" i="13"/>
  <c r="P640" i="13"/>
  <c r="O640" i="13"/>
  <c r="N640" i="13"/>
  <c r="M640" i="13"/>
  <c r="J640" i="13"/>
  <c r="C640" i="13" s="1"/>
  <c r="H640" i="13"/>
  <c r="G640" i="13"/>
  <c r="B640" i="13"/>
  <c r="R640" i="13" s="1"/>
  <c r="BV639" i="13"/>
  <c r="BU639" i="13"/>
  <c r="BT639" i="13"/>
  <c r="BS639" i="13"/>
  <c r="BR639" i="13"/>
  <c r="BQ639" i="13"/>
  <c r="BP639" i="13"/>
  <c r="BO639" i="13"/>
  <c r="BN639" i="13"/>
  <c r="BM639" i="13"/>
  <c r="BL639" i="13"/>
  <c r="BK639" i="13"/>
  <c r="BJ639" i="13"/>
  <c r="BI639" i="13"/>
  <c r="BH639" i="13"/>
  <c r="BG639" i="13"/>
  <c r="BF639" i="13"/>
  <c r="BE639" i="13"/>
  <c r="BD639" i="13"/>
  <c r="BC639" i="13"/>
  <c r="BB639" i="13"/>
  <c r="BA639" i="13"/>
  <c r="AZ639" i="13"/>
  <c r="AY639" i="13"/>
  <c r="AX639" i="13"/>
  <c r="AW639" i="13"/>
  <c r="AV639" i="13"/>
  <c r="AU639" i="13"/>
  <c r="AT639" i="13"/>
  <c r="AS639" i="13"/>
  <c r="AR639" i="13"/>
  <c r="AQ639" i="13"/>
  <c r="AP639" i="13"/>
  <c r="AO639" i="13"/>
  <c r="AN639" i="13"/>
  <c r="AM639" i="13"/>
  <c r="AL639" i="13"/>
  <c r="AK639" i="13"/>
  <c r="AJ639" i="13"/>
  <c r="AI639" i="13"/>
  <c r="AH639" i="13"/>
  <c r="AG639" i="13"/>
  <c r="AF639" i="13"/>
  <c r="AE639" i="13"/>
  <c r="AD639" i="13"/>
  <c r="AC639" i="13"/>
  <c r="AB639" i="13"/>
  <c r="AA639" i="13"/>
  <c r="Z639" i="13"/>
  <c r="Y639" i="13"/>
  <c r="X639" i="13"/>
  <c r="W639" i="13"/>
  <c r="V639" i="13"/>
  <c r="U639" i="13"/>
  <c r="T639" i="13"/>
  <c r="S639" i="13"/>
  <c r="Q639" i="13"/>
  <c r="P639" i="13"/>
  <c r="O639" i="13"/>
  <c r="N639" i="13"/>
  <c r="M639" i="13"/>
  <c r="J639" i="13"/>
  <c r="C639" i="13" s="1"/>
  <c r="H639" i="13"/>
  <c r="G639" i="13"/>
  <c r="B639" i="13"/>
  <c r="R639" i="13" s="1"/>
  <c r="BV638" i="13"/>
  <c r="BU638" i="13"/>
  <c r="BT638" i="13"/>
  <c r="BS638" i="13"/>
  <c r="BR638" i="13"/>
  <c r="BQ638" i="13"/>
  <c r="BP638" i="13"/>
  <c r="BO638" i="13"/>
  <c r="BN638" i="13"/>
  <c r="BM638" i="13"/>
  <c r="BL638" i="13"/>
  <c r="BK638" i="13"/>
  <c r="BJ638" i="13"/>
  <c r="BI638" i="13"/>
  <c r="BH638" i="13"/>
  <c r="BG638" i="13"/>
  <c r="BF638" i="13"/>
  <c r="BE638" i="13"/>
  <c r="BD638" i="13"/>
  <c r="BC638" i="13"/>
  <c r="BB638" i="13"/>
  <c r="BA638" i="13"/>
  <c r="AZ638" i="13"/>
  <c r="AY638" i="13"/>
  <c r="AX638" i="13"/>
  <c r="AW638" i="13"/>
  <c r="AV638" i="13"/>
  <c r="AU638" i="13"/>
  <c r="AT638" i="13"/>
  <c r="AS638" i="13"/>
  <c r="AR638" i="13"/>
  <c r="AQ638" i="13"/>
  <c r="AP638" i="13"/>
  <c r="AO638" i="13"/>
  <c r="AN638" i="13"/>
  <c r="AM638" i="13"/>
  <c r="AL638" i="13"/>
  <c r="AK638" i="13"/>
  <c r="AJ638" i="13"/>
  <c r="AI638" i="13"/>
  <c r="AH638" i="13"/>
  <c r="AG638" i="13"/>
  <c r="AF638" i="13"/>
  <c r="AE638" i="13"/>
  <c r="AD638" i="13"/>
  <c r="AC638" i="13"/>
  <c r="AB638" i="13"/>
  <c r="AA638" i="13"/>
  <c r="Z638" i="13"/>
  <c r="Y638" i="13"/>
  <c r="X638" i="13"/>
  <c r="W638" i="13"/>
  <c r="V638" i="13"/>
  <c r="U638" i="13"/>
  <c r="T638" i="13"/>
  <c r="S638" i="13"/>
  <c r="Q638" i="13"/>
  <c r="P638" i="13"/>
  <c r="O638" i="13"/>
  <c r="N638" i="13"/>
  <c r="M638" i="13"/>
  <c r="J638" i="13"/>
  <c r="C638" i="13" s="1"/>
  <c r="H638" i="13"/>
  <c r="G638" i="13"/>
  <c r="B638" i="13"/>
  <c r="R638" i="13" s="1"/>
  <c r="BV637" i="13"/>
  <c r="BU637" i="13"/>
  <c r="BT637" i="13"/>
  <c r="BS637" i="13"/>
  <c r="BR637" i="13"/>
  <c r="BQ637" i="13"/>
  <c r="BP637" i="13"/>
  <c r="BO637" i="13"/>
  <c r="BN637" i="13"/>
  <c r="BM637" i="13"/>
  <c r="BL637" i="13"/>
  <c r="BK637" i="13"/>
  <c r="BJ637" i="13"/>
  <c r="BI637" i="13"/>
  <c r="BH637" i="13"/>
  <c r="BG637" i="13"/>
  <c r="BF637" i="13"/>
  <c r="BE637" i="13"/>
  <c r="BD637" i="13"/>
  <c r="BC637" i="13"/>
  <c r="BB637" i="13"/>
  <c r="BA637" i="13"/>
  <c r="AZ637" i="13"/>
  <c r="AY637" i="13"/>
  <c r="AX637" i="13"/>
  <c r="AW637" i="13"/>
  <c r="AV637" i="13"/>
  <c r="AU637" i="13"/>
  <c r="AT637" i="13"/>
  <c r="AS637" i="13"/>
  <c r="AR637" i="13"/>
  <c r="AQ637" i="13"/>
  <c r="AP637" i="13"/>
  <c r="AO637" i="13"/>
  <c r="AN637" i="13"/>
  <c r="AM637" i="13"/>
  <c r="AL637" i="13"/>
  <c r="AK637" i="13"/>
  <c r="AJ637" i="13"/>
  <c r="AI637" i="13"/>
  <c r="AH637" i="13"/>
  <c r="AG637" i="13"/>
  <c r="AF637" i="13"/>
  <c r="AE637" i="13"/>
  <c r="AD637" i="13"/>
  <c r="AC637" i="13"/>
  <c r="AB637" i="13"/>
  <c r="AA637" i="13"/>
  <c r="Z637" i="13"/>
  <c r="Y637" i="13"/>
  <c r="X637" i="13"/>
  <c r="W637" i="13"/>
  <c r="V637" i="13"/>
  <c r="U637" i="13"/>
  <c r="T637" i="13"/>
  <c r="S637" i="13"/>
  <c r="Q637" i="13"/>
  <c r="P637" i="13"/>
  <c r="O637" i="13"/>
  <c r="N637" i="13"/>
  <c r="M637" i="13"/>
  <c r="J637" i="13"/>
  <c r="C637" i="13" s="1"/>
  <c r="H637" i="13"/>
  <c r="G637" i="13"/>
  <c r="B637" i="13"/>
  <c r="R637" i="13" s="1"/>
  <c r="BV636" i="13"/>
  <c r="BU636" i="13"/>
  <c r="BT636" i="13"/>
  <c r="BS636" i="13"/>
  <c r="BR636" i="13"/>
  <c r="BQ636" i="13"/>
  <c r="BP636" i="13"/>
  <c r="BO636" i="13"/>
  <c r="BN636" i="13"/>
  <c r="BM636" i="13"/>
  <c r="BL636" i="13"/>
  <c r="BK636" i="13"/>
  <c r="BJ636" i="13"/>
  <c r="BI636" i="13"/>
  <c r="BH636" i="13"/>
  <c r="BG636" i="13"/>
  <c r="BF636" i="13"/>
  <c r="BE636" i="13"/>
  <c r="BD636" i="13"/>
  <c r="BC636" i="13"/>
  <c r="BB636" i="13"/>
  <c r="BA636" i="13"/>
  <c r="AZ636" i="13"/>
  <c r="AY636" i="13"/>
  <c r="AX636" i="13"/>
  <c r="AW636" i="13"/>
  <c r="AV636" i="13"/>
  <c r="AU636" i="13"/>
  <c r="AT636" i="13"/>
  <c r="AS636" i="13"/>
  <c r="AR636" i="13"/>
  <c r="AQ636" i="13"/>
  <c r="AP636" i="13"/>
  <c r="AO636" i="13"/>
  <c r="AN636" i="13"/>
  <c r="AM636" i="13"/>
  <c r="AL636" i="13"/>
  <c r="AK636" i="13"/>
  <c r="AJ636" i="13"/>
  <c r="AI636" i="13"/>
  <c r="AH636" i="13"/>
  <c r="AG636" i="13"/>
  <c r="AF636" i="13"/>
  <c r="AE636" i="13"/>
  <c r="AD636" i="13"/>
  <c r="AC636" i="13"/>
  <c r="AB636" i="13"/>
  <c r="AA636" i="13"/>
  <c r="Z636" i="13"/>
  <c r="Y636" i="13"/>
  <c r="X636" i="13"/>
  <c r="W636" i="13"/>
  <c r="V636" i="13"/>
  <c r="U636" i="13"/>
  <c r="T636" i="13"/>
  <c r="S636" i="13"/>
  <c r="Q636" i="13"/>
  <c r="P636" i="13"/>
  <c r="O636" i="13"/>
  <c r="N636" i="13"/>
  <c r="M636" i="13"/>
  <c r="J636" i="13"/>
  <c r="C636" i="13" s="1"/>
  <c r="H636" i="13"/>
  <c r="G636" i="13"/>
  <c r="B636" i="13"/>
  <c r="R636" i="13" s="1"/>
  <c r="BV635" i="13"/>
  <c r="BU635" i="13"/>
  <c r="BT635" i="13"/>
  <c r="BS635" i="13"/>
  <c r="BR635" i="13"/>
  <c r="BQ635" i="13"/>
  <c r="BP635" i="13"/>
  <c r="BO635" i="13"/>
  <c r="BN635" i="13"/>
  <c r="BM635" i="13"/>
  <c r="BL635" i="13"/>
  <c r="BK635" i="13"/>
  <c r="BJ635" i="13"/>
  <c r="BI635" i="13"/>
  <c r="BH635" i="13"/>
  <c r="BG635" i="13"/>
  <c r="BF635" i="13"/>
  <c r="BE635" i="13"/>
  <c r="BD635" i="13"/>
  <c r="BC635" i="13"/>
  <c r="BB635" i="13"/>
  <c r="BA635" i="13"/>
  <c r="AZ635" i="13"/>
  <c r="AY635" i="13"/>
  <c r="AX635" i="13"/>
  <c r="AW635" i="13"/>
  <c r="AV635" i="13"/>
  <c r="AU635" i="13"/>
  <c r="AT635" i="13"/>
  <c r="AS635" i="13"/>
  <c r="AR635" i="13"/>
  <c r="AQ635" i="13"/>
  <c r="AP635" i="13"/>
  <c r="AO635" i="13"/>
  <c r="AN635" i="13"/>
  <c r="AM635" i="13"/>
  <c r="AL635" i="13"/>
  <c r="AK635" i="13"/>
  <c r="AJ635" i="13"/>
  <c r="AI635" i="13"/>
  <c r="AH635" i="13"/>
  <c r="AG635" i="13"/>
  <c r="AF635" i="13"/>
  <c r="AE635" i="13"/>
  <c r="AD635" i="13"/>
  <c r="AC635" i="13"/>
  <c r="AB635" i="13"/>
  <c r="AA635" i="13"/>
  <c r="Z635" i="13"/>
  <c r="Y635" i="13"/>
  <c r="X635" i="13"/>
  <c r="W635" i="13"/>
  <c r="V635" i="13"/>
  <c r="U635" i="13"/>
  <c r="T635" i="13"/>
  <c r="S635" i="13"/>
  <c r="Q635" i="13"/>
  <c r="P635" i="13"/>
  <c r="O635" i="13"/>
  <c r="N635" i="13"/>
  <c r="M635" i="13"/>
  <c r="J635" i="13"/>
  <c r="C635" i="13" s="1"/>
  <c r="H635" i="13"/>
  <c r="G635" i="13"/>
  <c r="B635" i="13"/>
  <c r="R635" i="13" s="1"/>
  <c r="BV634" i="13"/>
  <c r="BU634" i="13"/>
  <c r="BT634" i="13"/>
  <c r="BS634" i="13"/>
  <c r="BR634" i="13"/>
  <c r="BQ634" i="13"/>
  <c r="BP634" i="13"/>
  <c r="BO634" i="13"/>
  <c r="BN634" i="13"/>
  <c r="BM634" i="13"/>
  <c r="BL634" i="13"/>
  <c r="BK634" i="13"/>
  <c r="BJ634" i="13"/>
  <c r="BI634" i="13"/>
  <c r="BH634" i="13"/>
  <c r="BG634" i="13"/>
  <c r="BF634" i="13"/>
  <c r="BE634" i="13"/>
  <c r="BD634" i="13"/>
  <c r="BC634" i="13"/>
  <c r="BB634" i="13"/>
  <c r="BA634" i="13"/>
  <c r="AZ634" i="13"/>
  <c r="AY634" i="13"/>
  <c r="AX634" i="13"/>
  <c r="AW634" i="13"/>
  <c r="AV634" i="13"/>
  <c r="AU634" i="13"/>
  <c r="AT634" i="13"/>
  <c r="AS634" i="13"/>
  <c r="AR634" i="13"/>
  <c r="AQ634" i="13"/>
  <c r="AP634" i="13"/>
  <c r="AO634" i="13"/>
  <c r="AN634" i="13"/>
  <c r="AM634" i="13"/>
  <c r="AL634" i="13"/>
  <c r="AK634" i="13"/>
  <c r="AJ634" i="13"/>
  <c r="AI634" i="13"/>
  <c r="AH634" i="13"/>
  <c r="AG634" i="13"/>
  <c r="AF634" i="13"/>
  <c r="AE634" i="13"/>
  <c r="AD634" i="13"/>
  <c r="AC634" i="13"/>
  <c r="AB634" i="13"/>
  <c r="AA634" i="13"/>
  <c r="Z634" i="13"/>
  <c r="Y634" i="13"/>
  <c r="X634" i="13"/>
  <c r="W634" i="13"/>
  <c r="V634" i="13"/>
  <c r="U634" i="13"/>
  <c r="T634" i="13"/>
  <c r="S634" i="13"/>
  <c r="Q634" i="13"/>
  <c r="P634" i="13"/>
  <c r="O634" i="13"/>
  <c r="N634" i="13"/>
  <c r="M634" i="13"/>
  <c r="J634" i="13"/>
  <c r="C634" i="13" s="1"/>
  <c r="H634" i="13"/>
  <c r="G634" i="13"/>
  <c r="B634" i="13"/>
  <c r="R634" i="13" s="1"/>
  <c r="BV633" i="13"/>
  <c r="BU633" i="13"/>
  <c r="BT633" i="13"/>
  <c r="BS633" i="13"/>
  <c r="BR633" i="13"/>
  <c r="BQ633" i="13"/>
  <c r="BP633" i="13"/>
  <c r="BO633" i="13"/>
  <c r="BN633" i="13"/>
  <c r="BM633" i="13"/>
  <c r="BL633" i="13"/>
  <c r="BK633" i="13"/>
  <c r="BJ633" i="13"/>
  <c r="BI633" i="13"/>
  <c r="BH633" i="13"/>
  <c r="BG633" i="13"/>
  <c r="BF633" i="13"/>
  <c r="BE633" i="13"/>
  <c r="BD633" i="13"/>
  <c r="BC633" i="13"/>
  <c r="BB633" i="13"/>
  <c r="BA633" i="13"/>
  <c r="AZ633" i="13"/>
  <c r="AY633" i="13"/>
  <c r="AX633" i="13"/>
  <c r="AW633" i="13"/>
  <c r="AV633" i="13"/>
  <c r="AU633" i="13"/>
  <c r="AT633" i="13"/>
  <c r="AS633" i="13"/>
  <c r="AR633" i="13"/>
  <c r="AQ633" i="13"/>
  <c r="AP633" i="13"/>
  <c r="AO633" i="13"/>
  <c r="AN633" i="13"/>
  <c r="AM633" i="13"/>
  <c r="AL633" i="13"/>
  <c r="AK633" i="13"/>
  <c r="AJ633" i="13"/>
  <c r="AI633" i="13"/>
  <c r="AH633" i="13"/>
  <c r="AG633" i="13"/>
  <c r="AF633" i="13"/>
  <c r="AE633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Q633" i="13"/>
  <c r="P633" i="13"/>
  <c r="O633" i="13"/>
  <c r="N633" i="13"/>
  <c r="M633" i="13"/>
  <c r="J633" i="13"/>
  <c r="C633" i="13" s="1"/>
  <c r="H633" i="13"/>
  <c r="G633" i="13"/>
  <c r="B633" i="13"/>
  <c r="R633" i="13" s="1"/>
  <c r="BV632" i="13"/>
  <c r="BU632" i="13"/>
  <c r="BT632" i="13"/>
  <c r="BS632" i="13"/>
  <c r="BR632" i="13"/>
  <c r="BQ632" i="13"/>
  <c r="BP632" i="13"/>
  <c r="BO632" i="13"/>
  <c r="BN632" i="13"/>
  <c r="BM632" i="13"/>
  <c r="BL632" i="13"/>
  <c r="BK632" i="13"/>
  <c r="BJ632" i="13"/>
  <c r="BI632" i="13"/>
  <c r="BH632" i="13"/>
  <c r="BG632" i="13"/>
  <c r="BF632" i="13"/>
  <c r="BE632" i="13"/>
  <c r="BD632" i="13"/>
  <c r="BC632" i="13"/>
  <c r="BB632" i="13"/>
  <c r="BA632" i="13"/>
  <c r="AZ632" i="13"/>
  <c r="AY632" i="13"/>
  <c r="AX632" i="13"/>
  <c r="AW632" i="13"/>
  <c r="AV632" i="13"/>
  <c r="AU632" i="13"/>
  <c r="AT632" i="13"/>
  <c r="AS632" i="13"/>
  <c r="AR632" i="13"/>
  <c r="AQ632" i="13"/>
  <c r="AP632" i="13"/>
  <c r="AO632" i="13"/>
  <c r="AN632" i="13"/>
  <c r="AM632" i="13"/>
  <c r="AL632" i="13"/>
  <c r="AK632" i="13"/>
  <c r="AJ632" i="13"/>
  <c r="AI632" i="13"/>
  <c r="AH632" i="13"/>
  <c r="AG632" i="13"/>
  <c r="AF632" i="13"/>
  <c r="AE632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Q632" i="13"/>
  <c r="P632" i="13"/>
  <c r="O632" i="13"/>
  <c r="N632" i="13"/>
  <c r="M632" i="13"/>
  <c r="J632" i="13"/>
  <c r="C632" i="13" s="1"/>
  <c r="H632" i="13"/>
  <c r="G632" i="13"/>
  <c r="B632" i="13"/>
  <c r="R632" i="13" s="1"/>
  <c r="BV630" i="13"/>
  <c r="BU630" i="13"/>
  <c r="BT630" i="13"/>
  <c r="BS630" i="13"/>
  <c r="BR630" i="13"/>
  <c r="BQ630" i="13"/>
  <c r="BP630" i="13"/>
  <c r="BO630" i="13"/>
  <c r="BN630" i="13"/>
  <c r="BM630" i="13"/>
  <c r="BL630" i="13"/>
  <c r="BK630" i="13"/>
  <c r="BJ630" i="13"/>
  <c r="BI630" i="13"/>
  <c r="BH630" i="13"/>
  <c r="BG630" i="13"/>
  <c r="BF630" i="13"/>
  <c r="BE630" i="13"/>
  <c r="BD630" i="13"/>
  <c r="BC630" i="13"/>
  <c r="BB630" i="13"/>
  <c r="BA630" i="13"/>
  <c r="AZ630" i="13"/>
  <c r="AY630" i="13"/>
  <c r="AX630" i="13"/>
  <c r="AW630" i="13"/>
  <c r="AV630" i="13"/>
  <c r="AU630" i="13"/>
  <c r="AT630" i="13"/>
  <c r="AS630" i="13"/>
  <c r="AR630" i="13"/>
  <c r="AQ630" i="13"/>
  <c r="AP630" i="13"/>
  <c r="AO630" i="13"/>
  <c r="AN630" i="13"/>
  <c r="AM630" i="13"/>
  <c r="AL630" i="13"/>
  <c r="AK630" i="13"/>
  <c r="AJ630" i="13"/>
  <c r="AI630" i="13"/>
  <c r="AH630" i="13"/>
  <c r="AG630" i="13"/>
  <c r="AF630" i="13"/>
  <c r="AE630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Q630" i="13"/>
  <c r="P630" i="13"/>
  <c r="O630" i="13"/>
  <c r="N630" i="13"/>
  <c r="M630" i="13"/>
  <c r="J630" i="13"/>
  <c r="C630" i="13" s="1"/>
  <c r="H630" i="13"/>
  <c r="G630" i="13"/>
  <c r="B630" i="13"/>
  <c r="R630" i="13" s="1"/>
  <c r="BV629" i="13"/>
  <c r="BU629" i="13"/>
  <c r="BT629" i="13"/>
  <c r="BS629" i="13"/>
  <c r="BR629" i="13"/>
  <c r="BQ629" i="13"/>
  <c r="BP629" i="13"/>
  <c r="BO629" i="13"/>
  <c r="BN629" i="13"/>
  <c r="BM629" i="13"/>
  <c r="BL629" i="13"/>
  <c r="BK629" i="13"/>
  <c r="BJ629" i="13"/>
  <c r="BI629" i="13"/>
  <c r="BH629" i="13"/>
  <c r="BG629" i="13"/>
  <c r="BF629" i="13"/>
  <c r="BE629" i="13"/>
  <c r="BD629" i="13"/>
  <c r="BC629" i="13"/>
  <c r="BB629" i="13"/>
  <c r="BA629" i="13"/>
  <c r="AZ629" i="13"/>
  <c r="AY629" i="13"/>
  <c r="AX629" i="13"/>
  <c r="AW629" i="13"/>
  <c r="AV629" i="13"/>
  <c r="AU629" i="13"/>
  <c r="AT629" i="13"/>
  <c r="AS629" i="13"/>
  <c r="AR629" i="13"/>
  <c r="AQ629" i="13"/>
  <c r="AP629" i="13"/>
  <c r="AO629" i="13"/>
  <c r="AN629" i="13"/>
  <c r="AM629" i="13"/>
  <c r="AL629" i="13"/>
  <c r="AK629" i="13"/>
  <c r="AJ629" i="13"/>
  <c r="AI629" i="13"/>
  <c r="AH629" i="13"/>
  <c r="AG629" i="13"/>
  <c r="AF629" i="13"/>
  <c r="AE629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Q629" i="13"/>
  <c r="P629" i="13"/>
  <c r="O629" i="13"/>
  <c r="N629" i="13"/>
  <c r="M629" i="13"/>
  <c r="J629" i="13"/>
  <c r="C629" i="13" s="1"/>
  <c r="H629" i="13"/>
  <c r="G629" i="13"/>
  <c r="B629" i="13"/>
  <c r="R629" i="13" s="1"/>
  <c r="BV628" i="13"/>
  <c r="BU628" i="13"/>
  <c r="BT628" i="13"/>
  <c r="BS628" i="13"/>
  <c r="BR628" i="13"/>
  <c r="BQ628" i="13"/>
  <c r="BP628" i="13"/>
  <c r="BO628" i="13"/>
  <c r="BN628" i="13"/>
  <c r="BM628" i="13"/>
  <c r="BL628" i="13"/>
  <c r="BK628" i="13"/>
  <c r="BJ628" i="13"/>
  <c r="BI628" i="13"/>
  <c r="BH628" i="13"/>
  <c r="BG628" i="13"/>
  <c r="BF628" i="13"/>
  <c r="BE628" i="13"/>
  <c r="BD628" i="13"/>
  <c r="BC628" i="13"/>
  <c r="BB628" i="13"/>
  <c r="BA628" i="13"/>
  <c r="AZ628" i="13"/>
  <c r="AY628" i="13"/>
  <c r="AX628" i="13"/>
  <c r="AW628" i="13"/>
  <c r="AV628" i="13"/>
  <c r="AU628" i="13"/>
  <c r="AT628" i="13"/>
  <c r="AS628" i="13"/>
  <c r="AR628" i="13"/>
  <c r="AQ628" i="13"/>
  <c r="AP628" i="13"/>
  <c r="AO628" i="13"/>
  <c r="AN628" i="13"/>
  <c r="AM628" i="13"/>
  <c r="AL628" i="13"/>
  <c r="AK628" i="13"/>
  <c r="AJ628" i="13"/>
  <c r="AI628" i="13"/>
  <c r="AH628" i="13"/>
  <c r="AG628" i="13"/>
  <c r="AF628" i="13"/>
  <c r="AE628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Q628" i="13"/>
  <c r="P628" i="13"/>
  <c r="O628" i="13"/>
  <c r="N628" i="13"/>
  <c r="M628" i="13"/>
  <c r="J628" i="13"/>
  <c r="C628" i="13" s="1"/>
  <c r="H628" i="13"/>
  <c r="G628" i="13"/>
  <c r="B628" i="13"/>
  <c r="R628" i="13" s="1"/>
  <c r="BV627" i="13"/>
  <c r="BU627" i="13"/>
  <c r="BT627" i="13"/>
  <c r="BS627" i="13"/>
  <c r="BR627" i="13"/>
  <c r="BQ627" i="13"/>
  <c r="BP627" i="13"/>
  <c r="BO627" i="13"/>
  <c r="BN627" i="13"/>
  <c r="BM627" i="13"/>
  <c r="BL627" i="13"/>
  <c r="BK627" i="13"/>
  <c r="BJ627" i="13"/>
  <c r="BI627" i="13"/>
  <c r="BH627" i="13"/>
  <c r="BG627" i="13"/>
  <c r="BF627" i="13"/>
  <c r="BE627" i="13"/>
  <c r="BD627" i="13"/>
  <c r="BC627" i="13"/>
  <c r="BB627" i="13"/>
  <c r="BA627" i="13"/>
  <c r="AZ627" i="13"/>
  <c r="AY627" i="13"/>
  <c r="AX627" i="13"/>
  <c r="AW627" i="13"/>
  <c r="AV627" i="13"/>
  <c r="AU627" i="13"/>
  <c r="AT627" i="13"/>
  <c r="AS627" i="13"/>
  <c r="AR627" i="13"/>
  <c r="AQ627" i="13"/>
  <c r="AP627" i="13"/>
  <c r="AO627" i="13"/>
  <c r="AN627" i="13"/>
  <c r="AM627" i="13"/>
  <c r="AL627" i="13"/>
  <c r="AK627" i="13"/>
  <c r="AJ627" i="13"/>
  <c r="AI627" i="13"/>
  <c r="AH627" i="13"/>
  <c r="AG627" i="13"/>
  <c r="AF627" i="13"/>
  <c r="AE627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Q627" i="13"/>
  <c r="P627" i="13"/>
  <c r="O627" i="13"/>
  <c r="N627" i="13"/>
  <c r="M627" i="13"/>
  <c r="J627" i="13"/>
  <c r="C627" i="13" s="1"/>
  <c r="H627" i="13"/>
  <c r="G627" i="13"/>
  <c r="B627" i="13"/>
  <c r="R627" i="13" s="1"/>
  <c r="BV626" i="13"/>
  <c r="BU626" i="13"/>
  <c r="BT626" i="13"/>
  <c r="BS626" i="13"/>
  <c r="BR626" i="13"/>
  <c r="BQ626" i="13"/>
  <c r="BP626" i="13"/>
  <c r="BO626" i="13"/>
  <c r="BN626" i="13"/>
  <c r="BM626" i="13"/>
  <c r="BL626" i="13"/>
  <c r="BK626" i="13"/>
  <c r="BJ626" i="13"/>
  <c r="BI626" i="13"/>
  <c r="BH626" i="13"/>
  <c r="BG626" i="13"/>
  <c r="BF626" i="13"/>
  <c r="BE626" i="13"/>
  <c r="BD626" i="13"/>
  <c r="BC626" i="13"/>
  <c r="BB626" i="13"/>
  <c r="BA626" i="13"/>
  <c r="AZ626" i="13"/>
  <c r="AY626" i="13"/>
  <c r="AX626" i="13"/>
  <c r="AW626" i="13"/>
  <c r="AV626" i="13"/>
  <c r="AU626" i="13"/>
  <c r="AT626" i="13"/>
  <c r="AS626" i="13"/>
  <c r="AR626" i="13"/>
  <c r="AQ626" i="13"/>
  <c r="AP626" i="13"/>
  <c r="AO626" i="13"/>
  <c r="AN626" i="13"/>
  <c r="AM626" i="13"/>
  <c r="AL626" i="13"/>
  <c r="AK626" i="13"/>
  <c r="AJ626" i="13"/>
  <c r="AI626" i="13"/>
  <c r="AH626" i="13"/>
  <c r="AG626" i="13"/>
  <c r="AF626" i="13"/>
  <c r="AE626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Q626" i="13"/>
  <c r="P626" i="13"/>
  <c r="O626" i="13"/>
  <c r="N626" i="13"/>
  <c r="M626" i="13"/>
  <c r="J626" i="13"/>
  <c r="C626" i="13" s="1"/>
  <c r="H626" i="13"/>
  <c r="G626" i="13"/>
  <c r="B626" i="13"/>
  <c r="R626" i="13" s="1"/>
  <c r="BV625" i="13"/>
  <c r="BU625" i="13"/>
  <c r="BT625" i="13"/>
  <c r="BS625" i="13"/>
  <c r="BR625" i="13"/>
  <c r="BQ625" i="13"/>
  <c r="BP625" i="13"/>
  <c r="BO625" i="13"/>
  <c r="BN625" i="13"/>
  <c r="BM625" i="13"/>
  <c r="BL625" i="13"/>
  <c r="BK625" i="13"/>
  <c r="BJ625" i="13"/>
  <c r="BI625" i="13"/>
  <c r="BH625" i="13"/>
  <c r="BG625" i="13"/>
  <c r="BF625" i="13"/>
  <c r="BE625" i="13"/>
  <c r="BD625" i="13"/>
  <c r="BC625" i="13"/>
  <c r="BB625" i="13"/>
  <c r="BA625" i="13"/>
  <c r="AZ625" i="13"/>
  <c r="AY625" i="13"/>
  <c r="AX625" i="13"/>
  <c r="AW625" i="13"/>
  <c r="AV625" i="13"/>
  <c r="AU625" i="13"/>
  <c r="AT625" i="13"/>
  <c r="AS625" i="13"/>
  <c r="AR625" i="13"/>
  <c r="AQ625" i="13"/>
  <c r="AP625" i="13"/>
  <c r="AO625" i="13"/>
  <c r="AN625" i="13"/>
  <c r="AM625" i="13"/>
  <c r="AL625" i="13"/>
  <c r="AK625" i="13"/>
  <c r="AJ625" i="13"/>
  <c r="AI625" i="13"/>
  <c r="AH625" i="13"/>
  <c r="AG625" i="13"/>
  <c r="AF625" i="13"/>
  <c r="AE625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Q625" i="13"/>
  <c r="P625" i="13"/>
  <c r="O625" i="13"/>
  <c r="N625" i="13"/>
  <c r="M625" i="13"/>
  <c r="J625" i="13"/>
  <c r="C625" i="13" s="1"/>
  <c r="H625" i="13"/>
  <c r="G625" i="13"/>
  <c r="B625" i="13"/>
  <c r="R625" i="13" s="1"/>
  <c r="BV624" i="13"/>
  <c r="BU624" i="13"/>
  <c r="BT624" i="13"/>
  <c r="BS624" i="13"/>
  <c r="BR624" i="13"/>
  <c r="BQ624" i="13"/>
  <c r="BP624" i="13"/>
  <c r="BO624" i="13"/>
  <c r="BN624" i="13"/>
  <c r="BM624" i="13"/>
  <c r="BL624" i="13"/>
  <c r="BK624" i="13"/>
  <c r="BJ624" i="13"/>
  <c r="BI624" i="13"/>
  <c r="BH624" i="13"/>
  <c r="BG624" i="13"/>
  <c r="BF624" i="13"/>
  <c r="BE624" i="13"/>
  <c r="BD624" i="13"/>
  <c r="BC624" i="13"/>
  <c r="BB624" i="13"/>
  <c r="BA624" i="13"/>
  <c r="AZ624" i="13"/>
  <c r="AY624" i="13"/>
  <c r="AX624" i="13"/>
  <c r="AW624" i="13"/>
  <c r="AV624" i="13"/>
  <c r="AU624" i="13"/>
  <c r="AT624" i="13"/>
  <c r="AS624" i="13"/>
  <c r="AR624" i="13"/>
  <c r="AQ624" i="13"/>
  <c r="AP624" i="13"/>
  <c r="AO624" i="13"/>
  <c r="AN624" i="13"/>
  <c r="AM624" i="13"/>
  <c r="AL624" i="13"/>
  <c r="AK624" i="13"/>
  <c r="AJ624" i="13"/>
  <c r="AI624" i="13"/>
  <c r="AH624" i="13"/>
  <c r="AG624" i="13"/>
  <c r="AF624" i="13"/>
  <c r="AE624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Q624" i="13"/>
  <c r="P624" i="13"/>
  <c r="O624" i="13"/>
  <c r="N624" i="13"/>
  <c r="M624" i="13"/>
  <c r="J624" i="13"/>
  <c r="C624" i="13" s="1"/>
  <c r="H624" i="13"/>
  <c r="G624" i="13"/>
  <c r="B624" i="13"/>
  <c r="R624" i="13" s="1"/>
  <c r="BV623" i="13"/>
  <c r="BU623" i="13"/>
  <c r="BT623" i="13"/>
  <c r="BS623" i="13"/>
  <c r="BR623" i="13"/>
  <c r="BQ623" i="13"/>
  <c r="BP623" i="13"/>
  <c r="BO623" i="13"/>
  <c r="BN623" i="13"/>
  <c r="BM623" i="13"/>
  <c r="BL623" i="13"/>
  <c r="BK623" i="13"/>
  <c r="BJ623" i="13"/>
  <c r="BI623" i="13"/>
  <c r="BH623" i="13"/>
  <c r="BG623" i="13"/>
  <c r="BF623" i="13"/>
  <c r="BE623" i="13"/>
  <c r="BD623" i="13"/>
  <c r="BC623" i="13"/>
  <c r="BB623" i="13"/>
  <c r="BA623" i="13"/>
  <c r="AZ623" i="13"/>
  <c r="AY623" i="13"/>
  <c r="AX623" i="13"/>
  <c r="AW623" i="13"/>
  <c r="AV623" i="13"/>
  <c r="AU623" i="13"/>
  <c r="AT623" i="13"/>
  <c r="AS623" i="13"/>
  <c r="AR623" i="13"/>
  <c r="AQ623" i="13"/>
  <c r="AP623" i="13"/>
  <c r="AO623" i="13"/>
  <c r="AN623" i="13"/>
  <c r="AM623" i="13"/>
  <c r="AL623" i="13"/>
  <c r="AK623" i="13"/>
  <c r="AJ623" i="13"/>
  <c r="AI623" i="13"/>
  <c r="AH623" i="13"/>
  <c r="AG623" i="13"/>
  <c r="AF623" i="13"/>
  <c r="AE623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Q623" i="13"/>
  <c r="P623" i="13"/>
  <c r="O623" i="13"/>
  <c r="N623" i="13"/>
  <c r="M623" i="13"/>
  <c r="J623" i="13"/>
  <c r="C623" i="13" s="1"/>
  <c r="H623" i="13"/>
  <c r="G623" i="13"/>
  <c r="B623" i="13"/>
  <c r="R623" i="13" s="1"/>
  <c r="BV622" i="13"/>
  <c r="BU622" i="13"/>
  <c r="BT622" i="13"/>
  <c r="BS622" i="13"/>
  <c r="BR622" i="13"/>
  <c r="BQ622" i="13"/>
  <c r="BP622" i="13"/>
  <c r="BO622" i="13"/>
  <c r="BN622" i="13"/>
  <c r="BM622" i="13"/>
  <c r="BL622" i="13"/>
  <c r="BK622" i="13"/>
  <c r="BJ622" i="13"/>
  <c r="BI622" i="13"/>
  <c r="BH622" i="13"/>
  <c r="BG622" i="13"/>
  <c r="BF622" i="13"/>
  <c r="BE622" i="13"/>
  <c r="BD622" i="13"/>
  <c r="BC622" i="13"/>
  <c r="BB622" i="13"/>
  <c r="BA622" i="13"/>
  <c r="AZ622" i="13"/>
  <c r="AY622" i="13"/>
  <c r="AX622" i="13"/>
  <c r="AW622" i="13"/>
  <c r="AV622" i="13"/>
  <c r="AU622" i="13"/>
  <c r="AT622" i="13"/>
  <c r="AS622" i="13"/>
  <c r="AR622" i="13"/>
  <c r="AQ622" i="13"/>
  <c r="AP622" i="13"/>
  <c r="AO622" i="13"/>
  <c r="AN622" i="13"/>
  <c r="AM622" i="13"/>
  <c r="AL622" i="13"/>
  <c r="AK622" i="13"/>
  <c r="AJ622" i="13"/>
  <c r="AI622" i="13"/>
  <c r="AH622" i="13"/>
  <c r="AG622" i="13"/>
  <c r="AF622" i="13"/>
  <c r="AE622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Q622" i="13"/>
  <c r="P622" i="13"/>
  <c r="O622" i="13"/>
  <c r="N622" i="13"/>
  <c r="M622" i="13"/>
  <c r="J622" i="13"/>
  <c r="C622" i="13" s="1"/>
  <c r="H622" i="13"/>
  <c r="G622" i="13"/>
  <c r="B622" i="13"/>
  <c r="R622" i="13" s="1"/>
  <c r="L25" i="9"/>
  <c r="K25" i="9"/>
  <c r="I25" i="9"/>
  <c r="F25" i="9"/>
  <c r="E25" i="9"/>
  <c r="D25" i="9"/>
  <c r="L24" i="9"/>
  <c r="K24" i="9"/>
  <c r="I24" i="9"/>
  <c r="F24" i="9"/>
  <c r="E24" i="9"/>
  <c r="D24" i="9"/>
  <c r="L15" i="9"/>
  <c r="K15" i="9"/>
  <c r="I15" i="9"/>
  <c r="F15" i="9"/>
  <c r="E15" i="9"/>
  <c r="D15" i="9"/>
  <c r="L32" i="9"/>
  <c r="L647" i="13" s="1"/>
  <c r="K32" i="9"/>
  <c r="K647" i="13" s="1"/>
  <c r="I32" i="9"/>
  <c r="F32" i="9"/>
  <c r="F647" i="13" s="1"/>
  <c r="E32" i="9"/>
  <c r="D32" i="9"/>
  <c r="D647" i="13" s="1"/>
  <c r="L31" i="9"/>
  <c r="L646" i="13" s="1"/>
  <c r="K31" i="9"/>
  <c r="K646" i="13" s="1"/>
  <c r="I31" i="9"/>
  <c r="I646" i="13" s="1"/>
  <c r="F31" i="9"/>
  <c r="F646" i="13" s="1"/>
  <c r="E31" i="9"/>
  <c r="D31" i="9"/>
  <c r="D646" i="13" s="1"/>
  <c r="L30" i="9"/>
  <c r="K30" i="9"/>
  <c r="I30" i="9"/>
  <c r="I645" i="13" s="1"/>
  <c r="F30" i="9"/>
  <c r="E30" i="9"/>
  <c r="D30" i="9"/>
  <c r="D645" i="13" s="1"/>
  <c r="L29" i="9"/>
  <c r="L644" i="13" s="1"/>
  <c r="K29" i="9"/>
  <c r="K644" i="13" s="1"/>
  <c r="I29" i="9"/>
  <c r="F29" i="9"/>
  <c r="F644" i="13" s="1"/>
  <c r="E29" i="9"/>
  <c r="D29" i="9"/>
  <c r="L28" i="9"/>
  <c r="K28" i="9"/>
  <c r="I28" i="9"/>
  <c r="F28" i="9"/>
  <c r="E28" i="9"/>
  <c r="D28" i="9"/>
  <c r="L27" i="9"/>
  <c r="L642" i="13" s="1"/>
  <c r="K27" i="9"/>
  <c r="I27" i="9"/>
  <c r="F27" i="9"/>
  <c r="E27" i="9"/>
  <c r="D27" i="9"/>
  <c r="L26" i="9"/>
  <c r="L641" i="13" s="1"/>
  <c r="K26" i="9"/>
  <c r="K641" i="13" s="1"/>
  <c r="I26" i="9"/>
  <c r="F26" i="9"/>
  <c r="F641" i="13" s="1"/>
  <c r="E26" i="9"/>
  <c r="D26" i="9"/>
  <c r="D641" i="13" s="1"/>
  <c r="L23" i="9"/>
  <c r="K23" i="9"/>
  <c r="I23" i="9"/>
  <c r="F23" i="9"/>
  <c r="E23" i="9"/>
  <c r="D23" i="9"/>
  <c r="L22" i="9"/>
  <c r="L637" i="13" s="1"/>
  <c r="K22" i="9"/>
  <c r="K637" i="13" s="1"/>
  <c r="I22" i="9"/>
  <c r="I637" i="13" s="1"/>
  <c r="F22" i="9"/>
  <c r="F637" i="13" s="1"/>
  <c r="E22" i="9"/>
  <c r="D22" i="9"/>
  <c r="D637" i="13" s="1"/>
  <c r="L21" i="9"/>
  <c r="K21" i="9"/>
  <c r="I21" i="9"/>
  <c r="F21" i="9"/>
  <c r="E21" i="9"/>
  <c r="D21" i="9"/>
  <c r="D636" i="13" s="1"/>
  <c r="L20" i="9"/>
  <c r="K20" i="9"/>
  <c r="I20" i="9"/>
  <c r="F20" i="9"/>
  <c r="F635" i="13" s="1"/>
  <c r="E20" i="9"/>
  <c r="D20" i="9"/>
  <c r="L19" i="9"/>
  <c r="K19" i="9"/>
  <c r="I19" i="9"/>
  <c r="F19" i="9"/>
  <c r="E19" i="9"/>
  <c r="D19" i="9"/>
  <c r="D634" i="13" s="1"/>
  <c r="L18" i="9"/>
  <c r="K18" i="9"/>
  <c r="K633" i="13" s="1"/>
  <c r="I18" i="9"/>
  <c r="F18" i="9"/>
  <c r="E18" i="9"/>
  <c r="D18" i="9"/>
  <c r="L17" i="9"/>
  <c r="K17" i="9"/>
  <c r="K632" i="13" s="1"/>
  <c r="I17" i="9"/>
  <c r="F17" i="9"/>
  <c r="E17" i="9"/>
  <c r="D17" i="9"/>
  <c r="D632" i="13" s="1"/>
  <c r="L14" i="9"/>
  <c r="K14" i="9"/>
  <c r="I14" i="9"/>
  <c r="F14" i="9"/>
  <c r="F629" i="13" s="1"/>
  <c r="E14" i="9"/>
  <c r="D14" i="9"/>
  <c r="L13" i="9"/>
  <c r="K13" i="9"/>
  <c r="I13" i="9"/>
  <c r="F13" i="9"/>
  <c r="E13" i="9"/>
  <c r="D13" i="9"/>
  <c r="L12" i="9"/>
  <c r="L627" i="13" s="1"/>
  <c r="K12" i="9"/>
  <c r="K627" i="13" s="1"/>
  <c r="I12" i="9"/>
  <c r="I627" i="13" s="1"/>
  <c r="F12" i="9"/>
  <c r="F627" i="13" s="1"/>
  <c r="E12" i="9"/>
  <c r="D12" i="9"/>
  <c r="D627" i="13" s="1"/>
  <c r="L11" i="9"/>
  <c r="L626" i="13" s="1"/>
  <c r="K11" i="9"/>
  <c r="K626" i="13" s="1"/>
  <c r="I11" i="9"/>
  <c r="I626" i="13" s="1"/>
  <c r="F11" i="9"/>
  <c r="F626" i="13" s="1"/>
  <c r="E11" i="9"/>
  <c r="D11" i="9"/>
  <c r="D626" i="13" s="1"/>
  <c r="L10" i="9"/>
  <c r="L625" i="13" s="1"/>
  <c r="K10" i="9"/>
  <c r="K625" i="13" s="1"/>
  <c r="I10" i="9"/>
  <c r="I625" i="13" s="1"/>
  <c r="F10" i="9"/>
  <c r="F625" i="13" s="1"/>
  <c r="E10" i="9"/>
  <c r="D10" i="9"/>
  <c r="D625" i="13" s="1"/>
  <c r="L9" i="9"/>
  <c r="L624" i="13" s="1"/>
  <c r="K9" i="9"/>
  <c r="K624" i="13" s="1"/>
  <c r="I9" i="9"/>
  <c r="F9" i="9"/>
  <c r="F624" i="13" s="1"/>
  <c r="E9" i="9"/>
  <c r="D9" i="9"/>
  <c r="D624" i="13" s="1"/>
  <c r="L8" i="9"/>
  <c r="L623" i="13" s="1"/>
  <c r="K8" i="9"/>
  <c r="I8" i="9"/>
  <c r="F8" i="9"/>
  <c r="F623" i="13" s="1"/>
  <c r="E8" i="9"/>
  <c r="D8" i="9"/>
  <c r="L7" i="9"/>
  <c r="L622" i="13" s="1"/>
  <c r="K7" i="9"/>
  <c r="K622" i="13" s="1"/>
  <c r="I7" i="9"/>
  <c r="I622" i="13" s="1"/>
  <c r="F7" i="9"/>
  <c r="F622" i="13" s="1"/>
  <c r="E7" i="9"/>
  <c r="D7" i="9"/>
  <c r="D622" i="13" s="1"/>
  <c r="BX18" i="9" l="1"/>
  <c r="BX17" i="9"/>
  <c r="BX458" i="13"/>
  <c r="R458" i="13"/>
  <c r="E463" i="13"/>
  <c r="R463" i="13"/>
  <c r="BX461" i="13"/>
  <c r="R461" i="13"/>
  <c r="E457" i="13"/>
  <c r="R457" i="13"/>
  <c r="BX455" i="13"/>
  <c r="R455" i="13"/>
  <c r="E460" i="13"/>
  <c r="R460" i="13"/>
  <c r="BX633" i="13"/>
  <c r="BX643" i="13"/>
  <c r="BX624" i="13"/>
  <c r="BX636" i="13"/>
  <c r="BX645" i="13"/>
  <c r="BW623" i="13"/>
  <c r="BX627" i="13"/>
  <c r="I629" i="13"/>
  <c r="I636" i="13"/>
  <c r="K629" i="13"/>
  <c r="L629" i="13"/>
  <c r="L632" i="13"/>
  <c r="L636" i="13"/>
  <c r="L645" i="13"/>
  <c r="L639" i="13"/>
  <c r="L634" i="13"/>
  <c r="L638" i="13"/>
  <c r="D623" i="13"/>
  <c r="D628" i="13"/>
  <c r="D633" i="13"/>
  <c r="D635" i="13"/>
  <c r="D643" i="13"/>
  <c r="D644" i="13"/>
  <c r="D630" i="13"/>
  <c r="D640" i="13"/>
  <c r="F643" i="13"/>
  <c r="F630" i="13"/>
  <c r="F640" i="13"/>
  <c r="I643" i="13"/>
  <c r="I640" i="13"/>
  <c r="K635" i="13"/>
  <c r="K643" i="13"/>
  <c r="K630" i="13"/>
  <c r="K640" i="13"/>
  <c r="L628" i="13"/>
  <c r="L635" i="13"/>
  <c r="L643" i="13"/>
  <c r="L640" i="13"/>
  <c r="L633" i="13"/>
  <c r="L630" i="13"/>
  <c r="D629" i="13"/>
  <c r="D638" i="13"/>
  <c r="D642" i="13"/>
  <c r="D639" i="13"/>
  <c r="F628" i="13"/>
  <c r="F633" i="13"/>
  <c r="I628" i="13"/>
  <c r="I633" i="13"/>
  <c r="K623" i="13"/>
  <c r="K628" i="13"/>
  <c r="F632" i="13"/>
  <c r="F634" i="13"/>
  <c r="F636" i="13"/>
  <c r="F638" i="13"/>
  <c r="F642" i="13"/>
  <c r="F645" i="13"/>
  <c r="F639" i="13"/>
  <c r="I639" i="13"/>
  <c r="K634" i="13"/>
  <c r="K636" i="13"/>
  <c r="K638" i="13"/>
  <c r="K642" i="13"/>
  <c r="K645" i="13"/>
  <c r="K639" i="13"/>
  <c r="E459" i="13"/>
  <c r="BX457" i="13"/>
  <c r="BX460" i="13"/>
  <c r="BX8" i="9"/>
  <c r="BX9" i="9"/>
  <c r="BX20" i="9"/>
  <c r="BX29" i="9"/>
  <c r="BX15" i="9"/>
  <c r="BX27" i="9"/>
  <c r="BX19" i="9"/>
  <c r="BX23" i="9"/>
  <c r="BX32" i="9"/>
  <c r="BX26" i="9"/>
  <c r="I632" i="13"/>
  <c r="I638" i="13"/>
  <c r="I642" i="13"/>
  <c r="I647" i="13"/>
  <c r="BX31" i="9"/>
  <c r="BX28" i="9"/>
  <c r="BX25" i="9"/>
  <c r="BX22" i="9"/>
  <c r="BX14" i="9"/>
  <c r="BX10" i="9"/>
  <c r="I630" i="13"/>
  <c r="I641" i="13"/>
  <c r="I624" i="13"/>
  <c r="BX30" i="9"/>
  <c r="BX24" i="9"/>
  <c r="BX21" i="9"/>
  <c r="BX13" i="9"/>
  <c r="I635" i="13"/>
  <c r="I644" i="13"/>
  <c r="BX7" i="9"/>
  <c r="BX12" i="9"/>
  <c r="I623" i="13"/>
  <c r="I634" i="13"/>
  <c r="BX11" i="9"/>
  <c r="E462" i="13"/>
  <c r="E461" i="13"/>
  <c r="E456" i="13"/>
  <c r="E458" i="13"/>
  <c r="E455" i="13"/>
  <c r="BX463" i="13"/>
  <c r="BW456" i="13"/>
  <c r="BW459" i="13"/>
  <c r="BW462" i="13"/>
  <c r="BX456" i="13"/>
  <c r="BX459" i="13"/>
  <c r="BX462" i="13"/>
  <c r="BW457" i="13"/>
  <c r="BW460" i="13"/>
  <c r="BW463" i="13"/>
  <c r="BW455" i="13"/>
  <c r="BW458" i="13"/>
  <c r="BW461" i="13"/>
  <c r="BX622" i="13"/>
  <c r="BW643" i="13"/>
  <c r="BW645" i="13"/>
  <c r="E629" i="13"/>
  <c r="E632" i="13"/>
  <c r="E633" i="13"/>
  <c r="E635" i="13"/>
  <c r="E636" i="13"/>
  <c r="E638" i="13"/>
  <c r="E640" i="13"/>
  <c r="E642" i="13"/>
  <c r="E643" i="13"/>
  <c r="E644" i="13"/>
  <c r="E645" i="13"/>
  <c r="E647" i="13"/>
  <c r="BW624" i="13"/>
  <c r="BW633" i="13"/>
  <c r="E624" i="13"/>
  <c r="BW627" i="13"/>
  <c r="E626" i="13"/>
  <c r="E627" i="13"/>
  <c r="BW622" i="13"/>
  <c r="BW636" i="13"/>
  <c r="E622" i="13"/>
  <c r="BW630" i="13"/>
  <c r="BW634" i="13"/>
  <c r="BW637" i="13"/>
  <c r="BW639" i="13"/>
  <c r="BW641" i="13"/>
  <c r="BW646" i="13"/>
  <c r="BW625" i="13"/>
  <c r="BW628" i="13"/>
  <c r="BX623" i="13"/>
  <c r="BX625" i="13"/>
  <c r="BX628" i="13"/>
  <c r="BX630" i="13"/>
  <c r="BX634" i="13"/>
  <c r="BX637" i="13"/>
  <c r="BX639" i="13"/>
  <c r="BX641" i="13"/>
  <c r="BX646" i="13"/>
  <c r="E623" i="13"/>
  <c r="E625" i="13"/>
  <c r="E628" i="13"/>
  <c r="E630" i="13"/>
  <c r="E634" i="13"/>
  <c r="E637" i="13"/>
  <c r="E639" i="13"/>
  <c r="E641" i="13"/>
  <c r="E646" i="13"/>
  <c r="BW626" i="13"/>
  <c r="BW629" i="13"/>
  <c r="BW632" i="13"/>
  <c r="BW635" i="13"/>
  <c r="BW638" i="13"/>
  <c r="BW640" i="13"/>
  <c r="BW642" i="13"/>
  <c r="BW644" i="13"/>
  <c r="BW647" i="13"/>
  <c r="BX626" i="13"/>
  <c r="BX629" i="13"/>
  <c r="BX632" i="13"/>
  <c r="BX635" i="13"/>
  <c r="BX638" i="13"/>
  <c r="BX640" i="13"/>
  <c r="BX642" i="13"/>
  <c r="BX644" i="13"/>
  <c r="BX647" i="13"/>
  <c r="I37" i="2"/>
  <c r="K37" i="2"/>
  <c r="K455" i="13" s="1"/>
  <c r="L37" i="2"/>
  <c r="L455" i="13" s="1"/>
  <c r="I38" i="2"/>
  <c r="K38" i="2"/>
  <c r="K456" i="13" s="1"/>
  <c r="L38" i="2"/>
  <c r="L456" i="13" s="1"/>
  <c r="I39" i="2"/>
  <c r="K39" i="2"/>
  <c r="K457" i="13" s="1"/>
  <c r="L39" i="2"/>
  <c r="L457" i="13" s="1"/>
  <c r="I40" i="2"/>
  <c r="K40" i="2"/>
  <c r="K458" i="13" s="1"/>
  <c r="L40" i="2"/>
  <c r="L458" i="13" s="1"/>
  <c r="I41" i="2"/>
  <c r="K41" i="2"/>
  <c r="K459" i="13" s="1"/>
  <c r="L41" i="2"/>
  <c r="L459" i="13" s="1"/>
  <c r="I42" i="2"/>
  <c r="K42" i="2"/>
  <c r="K460" i="13" s="1"/>
  <c r="L42" i="2"/>
  <c r="L460" i="13" s="1"/>
  <c r="I43" i="2"/>
  <c r="K43" i="2"/>
  <c r="K461" i="13" s="1"/>
  <c r="L43" i="2"/>
  <c r="L461" i="13" s="1"/>
  <c r="I44" i="2"/>
  <c r="K44" i="2"/>
  <c r="K462" i="13" s="1"/>
  <c r="L44" i="2"/>
  <c r="L462" i="13" s="1"/>
  <c r="I45" i="2"/>
  <c r="K45" i="2"/>
  <c r="K463" i="13" s="1"/>
  <c r="L45" i="2"/>
  <c r="L463" i="13" s="1"/>
  <c r="C37" i="2"/>
  <c r="D37" i="2"/>
  <c r="D455" i="13" s="1"/>
  <c r="E37" i="2"/>
  <c r="F37" i="2"/>
  <c r="F455" i="13" s="1"/>
  <c r="C38" i="2"/>
  <c r="D38" i="2"/>
  <c r="D456" i="13" s="1"/>
  <c r="E38" i="2"/>
  <c r="F38" i="2"/>
  <c r="F456" i="13" s="1"/>
  <c r="C39" i="2"/>
  <c r="D39" i="2"/>
  <c r="D457" i="13" s="1"/>
  <c r="E39" i="2"/>
  <c r="F39" i="2"/>
  <c r="F457" i="13" s="1"/>
  <c r="C40" i="2"/>
  <c r="D40" i="2"/>
  <c r="D458" i="13" s="1"/>
  <c r="E40" i="2"/>
  <c r="F40" i="2"/>
  <c r="F458" i="13" s="1"/>
  <c r="C41" i="2"/>
  <c r="D41" i="2"/>
  <c r="D459" i="13" s="1"/>
  <c r="E41" i="2"/>
  <c r="F41" i="2"/>
  <c r="F459" i="13" s="1"/>
  <c r="C42" i="2"/>
  <c r="D42" i="2"/>
  <c r="D460" i="13" s="1"/>
  <c r="E42" i="2"/>
  <c r="F42" i="2"/>
  <c r="F460" i="13" s="1"/>
  <c r="C43" i="2"/>
  <c r="D43" i="2"/>
  <c r="D461" i="13" s="1"/>
  <c r="E43" i="2"/>
  <c r="F43" i="2"/>
  <c r="F461" i="13" s="1"/>
  <c r="C44" i="2"/>
  <c r="D44" i="2"/>
  <c r="D462" i="13" s="1"/>
  <c r="E44" i="2"/>
  <c r="F44" i="2"/>
  <c r="F462" i="13" s="1"/>
  <c r="C45" i="2"/>
  <c r="D45" i="2"/>
  <c r="D463" i="13" s="1"/>
  <c r="E45" i="2"/>
  <c r="F45" i="2"/>
  <c r="F463" i="13" s="1"/>
  <c r="BX42" i="2" l="1"/>
  <c r="BX38" i="2"/>
  <c r="BX40" i="2"/>
  <c r="BX43" i="2"/>
  <c r="BX39" i="2"/>
  <c r="BX44" i="2"/>
  <c r="BX45" i="2"/>
  <c r="BX41" i="2"/>
  <c r="BX37" i="2"/>
  <c r="I459" i="13"/>
  <c r="I462" i="13"/>
  <c r="I461" i="13"/>
  <c r="I456" i="13"/>
  <c r="I457" i="13"/>
  <c r="I460" i="13"/>
  <c r="I455" i="13"/>
  <c r="I463" i="13"/>
  <c r="I458" i="13"/>
  <c r="BV327" i="13"/>
  <c r="BU327" i="13"/>
  <c r="BT327" i="13"/>
  <c r="BS327" i="13"/>
  <c r="BR327" i="13"/>
  <c r="BQ327" i="13"/>
  <c r="BP327" i="13"/>
  <c r="BO327" i="13"/>
  <c r="BN327" i="13"/>
  <c r="BM327" i="13"/>
  <c r="BL327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Q327" i="13"/>
  <c r="P327" i="13"/>
  <c r="O327" i="13"/>
  <c r="N327" i="13"/>
  <c r="M327" i="13"/>
  <c r="J327" i="13"/>
  <c r="C327" i="13" s="1"/>
  <c r="H327" i="13"/>
  <c r="G327" i="13"/>
  <c r="B327" i="13"/>
  <c r="R327" i="13" s="1"/>
  <c r="BV326" i="13"/>
  <c r="BU326" i="13"/>
  <c r="BT326" i="13"/>
  <c r="BS326" i="13"/>
  <c r="BR326" i="13"/>
  <c r="BQ326" i="13"/>
  <c r="BP326" i="13"/>
  <c r="BO326" i="13"/>
  <c r="BN326" i="13"/>
  <c r="BM326" i="13"/>
  <c r="BL326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Q326" i="13"/>
  <c r="P326" i="13"/>
  <c r="O326" i="13"/>
  <c r="N326" i="13"/>
  <c r="M326" i="13"/>
  <c r="J326" i="13"/>
  <c r="C326" i="13" s="1"/>
  <c r="H326" i="13"/>
  <c r="G326" i="13"/>
  <c r="B326" i="13"/>
  <c r="R326" i="13" s="1"/>
  <c r="BV325" i="13"/>
  <c r="BU325" i="13"/>
  <c r="BT325" i="13"/>
  <c r="BS325" i="13"/>
  <c r="BR325" i="13"/>
  <c r="BQ325" i="13"/>
  <c r="BP325" i="13"/>
  <c r="BO325" i="13"/>
  <c r="BN325" i="13"/>
  <c r="BM325" i="13"/>
  <c r="BL325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Q325" i="13"/>
  <c r="P325" i="13"/>
  <c r="O325" i="13"/>
  <c r="N325" i="13"/>
  <c r="M325" i="13"/>
  <c r="J325" i="13"/>
  <c r="C325" i="13" s="1"/>
  <c r="H325" i="13"/>
  <c r="G325" i="13"/>
  <c r="B325" i="13"/>
  <c r="R325" i="13" s="1"/>
  <c r="BV324" i="13"/>
  <c r="BU324" i="13"/>
  <c r="BT324" i="13"/>
  <c r="BS324" i="13"/>
  <c r="BR324" i="13"/>
  <c r="BQ324" i="13"/>
  <c r="BP324" i="13"/>
  <c r="BO324" i="13"/>
  <c r="BN324" i="13"/>
  <c r="BM324" i="13"/>
  <c r="BL324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Q324" i="13"/>
  <c r="P324" i="13"/>
  <c r="O324" i="13"/>
  <c r="N324" i="13"/>
  <c r="M324" i="13"/>
  <c r="J324" i="13"/>
  <c r="C324" i="13" s="1"/>
  <c r="H324" i="13"/>
  <c r="G324" i="13"/>
  <c r="B324" i="13"/>
  <c r="R324" i="13" s="1"/>
  <c r="BV323" i="13"/>
  <c r="BU323" i="13"/>
  <c r="BT323" i="13"/>
  <c r="BS323" i="13"/>
  <c r="BR323" i="13"/>
  <c r="BQ323" i="13"/>
  <c r="BP323" i="13"/>
  <c r="BO323" i="13"/>
  <c r="BN323" i="13"/>
  <c r="BM323" i="13"/>
  <c r="BL323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Q323" i="13"/>
  <c r="P323" i="13"/>
  <c r="O323" i="13"/>
  <c r="N323" i="13"/>
  <c r="M323" i="13"/>
  <c r="J323" i="13"/>
  <c r="C323" i="13" s="1"/>
  <c r="H323" i="13"/>
  <c r="G323" i="13"/>
  <c r="B323" i="13"/>
  <c r="R323" i="13" s="1"/>
  <c r="BV322" i="13"/>
  <c r="BU322" i="13"/>
  <c r="BT322" i="13"/>
  <c r="BS322" i="13"/>
  <c r="BR322" i="13"/>
  <c r="BQ322" i="13"/>
  <c r="BP322" i="13"/>
  <c r="BO322" i="13"/>
  <c r="BN322" i="13"/>
  <c r="BM322" i="13"/>
  <c r="BL322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Q322" i="13"/>
  <c r="P322" i="13"/>
  <c r="O322" i="13"/>
  <c r="N322" i="13"/>
  <c r="M322" i="13"/>
  <c r="J322" i="13"/>
  <c r="C322" i="13" s="1"/>
  <c r="H322" i="13"/>
  <c r="G322" i="13"/>
  <c r="B322" i="13"/>
  <c r="R322" i="13" s="1"/>
  <c r="BV321" i="13"/>
  <c r="BU321" i="13"/>
  <c r="BT321" i="13"/>
  <c r="BS321" i="13"/>
  <c r="BR321" i="13"/>
  <c r="BQ321" i="13"/>
  <c r="BP321" i="13"/>
  <c r="BO321" i="13"/>
  <c r="BN321" i="13"/>
  <c r="BM321" i="13"/>
  <c r="BL321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Q321" i="13"/>
  <c r="P321" i="13"/>
  <c r="O321" i="13"/>
  <c r="N321" i="13"/>
  <c r="M321" i="13"/>
  <c r="J321" i="13"/>
  <c r="C321" i="13" s="1"/>
  <c r="H321" i="13"/>
  <c r="G321" i="13"/>
  <c r="B321" i="13"/>
  <c r="R321" i="13" s="1"/>
  <c r="BV320" i="13"/>
  <c r="BU320" i="13"/>
  <c r="BT320" i="13"/>
  <c r="BS320" i="13"/>
  <c r="BR320" i="13"/>
  <c r="BQ320" i="13"/>
  <c r="BP320" i="13"/>
  <c r="BO320" i="13"/>
  <c r="BN320" i="13"/>
  <c r="BM320" i="13"/>
  <c r="BL320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Q320" i="13"/>
  <c r="P320" i="13"/>
  <c r="O320" i="13"/>
  <c r="N320" i="13"/>
  <c r="M320" i="13"/>
  <c r="J320" i="13"/>
  <c r="C320" i="13" s="1"/>
  <c r="H320" i="13"/>
  <c r="G320" i="13"/>
  <c r="B320" i="13"/>
  <c r="R320" i="13" s="1"/>
  <c r="BV319" i="13"/>
  <c r="BU319" i="13"/>
  <c r="BT319" i="13"/>
  <c r="BS319" i="13"/>
  <c r="BR319" i="13"/>
  <c r="BQ319" i="13"/>
  <c r="BP319" i="13"/>
  <c r="BO319" i="13"/>
  <c r="BN319" i="13"/>
  <c r="BM319" i="13"/>
  <c r="BL319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Q319" i="13"/>
  <c r="P319" i="13"/>
  <c r="O319" i="13"/>
  <c r="N319" i="13"/>
  <c r="M319" i="13"/>
  <c r="J319" i="13"/>
  <c r="C319" i="13" s="1"/>
  <c r="H319" i="13"/>
  <c r="G319" i="13"/>
  <c r="B319" i="13"/>
  <c r="R319" i="13" s="1"/>
  <c r="BV318" i="13"/>
  <c r="BU318" i="13"/>
  <c r="BT318" i="13"/>
  <c r="BS318" i="13"/>
  <c r="BR318" i="13"/>
  <c r="BQ318" i="13"/>
  <c r="BP318" i="13"/>
  <c r="BO318" i="13"/>
  <c r="BN318" i="13"/>
  <c r="BM318" i="13"/>
  <c r="BL318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Q318" i="13"/>
  <c r="P318" i="13"/>
  <c r="O318" i="13"/>
  <c r="N318" i="13"/>
  <c r="M318" i="13"/>
  <c r="J318" i="13"/>
  <c r="C318" i="13" s="1"/>
  <c r="H318" i="13"/>
  <c r="G318" i="13"/>
  <c r="B318" i="13"/>
  <c r="R318" i="13" s="1"/>
  <c r="R306" i="1"/>
  <c r="L311" i="1"/>
  <c r="K311" i="1"/>
  <c r="I311" i="1"/>
  <c r="L310" i="1"/>
  <c r="K310" i="1"/>
  <c r="I310" i="1"/>
  <c r="L309" i="1"/>
  <c r="K309" i="1"/>
  <c r="I309" i="1"/>
  <c r="L308" i="1"/>
  <c r="K308" i="1"/>
  <c r="I308" i="1"/>
  <c r="L307" i="1"/>
  <c r="K307" i="1"/>
  <c r="I307" i="1"/>
  <c r="L306" i="1"/>
  <c r="K306" i="1"/>
  <c r="I306" i="1"/>
  <c r="L305" i="1"/>
  <c r="K305" i="1"/>
  <c r="I305" i="1"/>
  <c r="C305" i="1"/>
  <c r="D305" i="1"/>
  <c r="E305" i="1"/>
  <c r="F305" i="1"/>
  <c r="C306" i="1"/>
  <c r="D306" i="1"/>
  <c r="E306" i="1"/>
  <c r="F306" i="1"/>
  <c r="C307" i="1"/>
  <c r="D307" i="1"/>
  <c r="E307" i="1"/>
  <c r="F307" i="1"/>
  <c r="C308" i="1"/>
  <c r="D308" i="1"/>
  <c r="E308" i="1"/>
  <c r="F308" i="1"/>
  <c r="C309" i="1"/>
  <c r="D309" i="1"/>
  <c r="E309" i="1"/>
  <c r="F309" i="1"/>
  <c r="C310" i="1"/>
  <c r="D310" i="1"/>
  <c r="E310" i="1"/>
  <c r="F310" i="1"/>
  <c r="C311" i="1"/>
  <c r="D311" i="1"/>
  <c r="E311" i="1"/>
  <c r="F311" i="1"/>
  <c r="C312" i="1"/>
  <c r="D312" i="1"/>
  <c r="E312" i="1"/>
  <c r="F312" i="1"/>
  <c r="C313" i="1"/>
  <c r="D313" i="1"/>
  <c r="E313" i="1"/>
  <c r="F313" i="1"/>
  <c r="BX323" i="13" l="1"/>
  <c r="BX321" i="13"/>
  <c r="BX326" i="13"/>
  <c r="BX306" i="1"/>
  <c r="BX305" i="1"/>
  <c r="BX310" i="1"/>
  <c r="BX309" i="1"/>
  <c r="BX308" i="1"/>
  <c r="BX307" i="1"/>
  <c r="BX311" i="1"/>
  <c r="E319" i="13"/>
  <c r="E321" i="13"/>
  <c r="E326" i="13"/>
  <c r="E323" i="13"/>
  <c r="BW318" i="13"/>
  <c r="BW320" i="13"/>
  <c r="BW324" i="13"/>
  <c r="BW327" i="13"/>
  <c r="BX318" i="13"/>
  <c r="BX320" i="13"/>
  <c r="BX324" i="13"/>
  <c r="BX327" i="13"/>
  <c r="E318" i="13"/>
  <c r="E320" i="13"/>
  <c r="E324" i="13"/>
  <c r="E327" i="13"/>
  <c r="BW319" i="13"/>
  <c r="BW322" i="13"/>
  <c r="BW325" i="13"/>
  <c r="BX319" i="13"/>
  <c r="BX322" i="13"/>
  <c r="BX325" i="13"/>
  <c r="E322" i="13"/>
  <c r="E325" i="13"/>
  <c r="BW321" i="13"/>
  <c r="BW323" i="13"/>
  <c r="BW326" i="13"/>
  <c r="L29" i="4" l="1"/>
  <c r="L43" i="4"/>
  <c r="L34" i="4"/>
  <c r="L25" i="4"/>
  <c r="L36" i="4"/>
  <c r="L47" i="4"/>
  <c r="L13" i="4"/>
  <c r="L50" i="4"/>
  <c r="L37" i="4"/>
  <c r="L527" i="13" l="1"/>
  <c r="BV487" i="13"/>
  <c r="BU487" i="13"/>
  <c r="BT487" i="13"/>
  <c r="BS487" i="13"/>
  <c r="BR487" i="13"/>
  <c r="BQ487" i="13"/>
  <c r="BP487" i="13"/>
  <c r="BO487" i="13"/>
  <c r="BN487" i="13"/>
  <c r="BM487" i="13"/>
  <c r="BL487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Q487" i="13"/>
  <c r="P487" i="13"/>
  <c r="O487" i="13"/>
  <c r="N487" i="13"/>
  <c r="M487" i="13"/>
  <c r="L487" i="13"/>
  <c r="K487" i="13"/>
  <c r="J487" i="13"/>
  <c r="C487" i="13" s="1"/>
  <c r="I487" i="13"/>
  <c r="H487" i="13"/>
  <c r="G487" i="13"/>
  <c r="F487" i="13"/>
  <c r="D487" i="13"/>
  <c r="B487" i="13"/>
  <c r="BV486" i="13"/>
  <c r="BU486" i="13"/>
  <c r="BT486" i="13"/>
  <c r="BS486" i="13"/>
  <c r="BR486" i="13"/>
  <c r="BQ486" i="13"/>
  <c r="BP486" i="13"/>
  <c r="BO486" i="13"/>
  <c r="BN486" i="13"/>
  <c r="BM486" i="13"/>
  <c r="BL486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Q486" i="13"/>
  <c r="P486" i="13"/>
  <c r="O486" i="13"/>
  <c r="N486" i="13"/>
  <c r="M486" i="13"/>
  <c r="L486" i="13"/>
  <c r="K486" i="13"/>
  <c r="J486" i="13"/>
  <c r="C486" i="13" s="1"/>
  <c r="I486" i="13"/>
  <c r="H486" i="13"/>
  <c r="G486" i="13"/>
  <c r="F486" i="13"/>
  <c r="D486" i="13"/>
  <c r="B486" i="13"/>
  <c r="BV526" i="13"/>
  <c r="BU526" i="13"/>
  <c r="BT526" i="13"/>
  <c r="BS526" i="13"/>
  <c r="BR526" i="13"/>
  <c r="BQ526" i="13"/>
  <c r="BP526" i="13"/>
  <c r="BO526" i="13"/>
  <c r="BN526" i="13"/>
  <c r="BM526" i="13"/>
  <c r="BL526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Q526" i="13"/>
  <c r="P526" i="13"/>
  <c r="O526" i="13"/>
  <c r="N526" i="13"/>
  <c r="M526" i="13"/>
  <c r="J526" i="13"/>
  <c r="C526" i="13" s="1"/>
  <c r="H526" i="13"/>
  <c r="G526" i="13"/>
  <c r="B526" i="13"/>
  <c r="R526" i="13" s="1"/>
  <c r="BV525" i="13"/>
  <c r="BU525" i="13"/>
  <c r="BT525" i="13"/>
  <c r="BS525" i="13"/>
  <c r="BR525" i="13"/>
  <c r="BQ525" i="13"/>
  <c r="BP525" i="13"/>
  <c r="BO525" i="13"/>
  <c r="BN525" i="13"/>
  <c r="BM525" i="13"/>
  <c r="BL525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Q525" i="13"/>
  <c r="P525" i="13"/>
  <c r="O525" i="13"/>
  <c r="N525" i="13"/>
  <c r="M525" i="13"/>
  <c r="J525" i="13"/>
  <c r="C525" i="13" s="1"/>
  <c r="H525" i="13"/>
  <c r="G525" i="13"/>
  <c r="B525" i="13"/>
  <c r="R525" i="13" s="1"/>
  <c r="BV524" i="13"/>
  <c r="BU524" i="13"/>
  <c r="BT524" i="13"/>
  <c r="BS524" i="13"/>
  <c r="BR524" i="13"/>
  <c r="BQ524" i="13"/>
  <c r="BP524" i="13"/>
  <c r="BO524" i="13"/>
  <c r="BN524" i="13"/>
  <c r="BM524" i="13"/>
  <c r="BL524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Q524" i="13"/>
  <c r="P524" i="13"/>
  <c r="O524" i="13"/>
  <c r="N524" i="13"/>
  <c r="M524" i="13"/>
  <c r="J524" i="13"/>
  <c r="C524" i="13" s="1"/>
  <c r="H524" i="13"/>
  <c r="G524" i="13"/>
  <c r="B524" i="13"/>
  <c r="R524" i="13" s="1"/>
  <c r="K45" i="4"/>
  <c r="K46" i="4"/>
  <c r="K35" i="4"/>
  <c r="K33" i="4"/>
  <c r="K16" i="4"/>
  <c r="K30" i="4"/>
  <c r="K48" i="4"/>
  <c r="K10" i="4"/>
  <c r="K22" i="4"/>
  <c r="K23" i="4"/>
  <c r="K31" i="4"/>
  <c r="K24" i="4"/>
  <c r="K28" i="4"/>
  <c r="BX487" i="13" l="1"/>
  <c r="R487" i="13"/>
  <c r="BX486" i="13"/>
  <c r="R486" i="13"/>
  <c r="BX525" i="13"/>
  <c r="BX524" i="13"/>
  <c r="BX526" i="13"/>
  <c r="K529" i="13"/>
  <c r="K530" i="13"/>
  <c r="E486" i="13"/>
  <c r="E487" i="13"/>
  <c r="BW487" i="13"/>
  <c r="BW486" i="13"/>
  <c r="E526" i="13"/>
  <c r="E524" i="13"/>
  <c r="E525" i="13"/>
  <c r="BW526" i="13"/>
  <c r="BW525" i="13"/>
  <c r="BW524" i="13"/>
  <c r="BV317" i="13" l="1"/>
  <c r="BU317" i="13"/>
  <c r="BT317" i="13"/>
  <c r="BS317" i="13"/>
  <c r="BR317" i="13"/>
  <c r="BQ317" i="13"/>
  <c r="BP317" i="13"/>
  <c r="BO317" i="13"/>
  <c r="BN317" i="13"/>
  <c r="BM317" i="13"/>
  <c r="BL317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Q317" i="13"/>
  <c r="P317" i="13"/>
  <c r="O317" i="13"/>
  <c r="N317" i="13"/>
  <c r="M317" i="13"/>
  <c r="J317" i="13"/>
  <c r="C317" i="13" s="1"/>
  <c r="H317" i="13"/>
  <c r="G317" i="13"/>
  <c r="B317" i="13"/>
  <c r="R317" i="13" s="1"/>
  <c r="BV316" i="13"/>
  <c r="BU316" i="13"/>
  <c r="BT316" i="13"/>
  <c r="BS316" i="13"/>
  <c r="BR316" i="13"/>
  <c r="BQ316" i="13"/>
  <c r="BP316" i="13"/>
  <c r="BO316" i="13"/>
  <c r="BN316" i="13"/>
  <c r="BM316" i="13"/>
  <c r="BL316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Q316" i="13"/>
  <c r="P316" i="13"/>
  <c r="O316" i="13"/>
  <c r="N316" i="13"/>
  <c r="J316" i="13"/>
  <c r="C316" i="13" s="1"/>
  <c r="H316" i="13"/>
  <c r="G316" i="13"/>
  <c r="B316" i="13"/>
  <c r="R316" i="13" s="1"/>
  <c r="BV315" i="13"/>
  <c r="BU315" i="13"/>
  <c r="BT315" i="13"/>
  <c r="BS315" i="13"/>
  <c r="BR315" i="13"/>
  <c r="BQ315" i="13"/>
  <c r="BP315" i="13"/>
  <c r="BO315" i="13"/>
  <c r="BN315" i="13"/>
  <c r="BM315" i="13"/>
  <c r="BL315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Q315" i="13"/>
  <c r="P315" i="13"/>
  <c r="O315" i="13"/>
  <c r="N315" i="13"/>
  <c r="J315" i="13"/>
  <c r="C315" i="13" s="1"/>
  <c r="H315" i="13"/>
  <c r="G315" i="13"/>
  <c r="B315" i="13"/>
  <c r="R315" i="13" s="1"/>
  <c r="BV314" i="13"/>
  <c r="BU314" i="13"/>
  <c r="BT314" i="13"/>
  <c r="BS314" i="13"/>
  <c r="BR314" i="13"/>
  <c r="BQ314" i="13"/>
  <c r="BP314" i="13"/>
  <c r="BO314" i="13"/>
  <c r="BN314" i="13"/>
  <c r="BM314" i="13"/>
  <c r="BL314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Q314" i="13"/>
  <c r="P314" i="13"/>
  <c r="O314" i="13"/>
  <c r="N314" i="13"/>
  <c r="J314" i="13"/>
  <c r="C314" i="13" s="1"/>
  <c r="H314" i="13"/>
  <c r="G314" i="13"/>
  <c r="B314" i="13"/>
  <c r="R314" i="13" s="1"/>
  <c r="BV313" i="13"/>
  <c r="BU313" i="13"/>
  <c r="BT313" i="13"/>
  <c r="BS313" i="13"/>
  <c r="BR313" i="13"/>
  <c r="BQ313" i="13"/>
  <c r="BP313" i="13"/>
  <c r="BO313" i="13"/>
  <c r="BN313" i="13"/>
  <c r="BM313" i="13"/>
  <c r="BL313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Q313" i="13"/>
  <c r="P313" i="13"/>
  <c r="O313" i="13"/>
  <c r="N313" i="13"/>
  <c r="J313" i="13"/>
  <c r="C313" i="13" s="1"/>
  <c r="H313" i="13"/>
  <c r="G313" i="13"/>
  <c r="B313" i="13"/>
  <c r="R313" i="13" s="1"/>
  <c r="BV312" i="13"/>
  <c r="BU312" i="13"/>
  <c r="BT312" i="13"/>
  <c r="BS312" i="13"/>
  <c r="BR312" i="13"/>
  <c r="BQ312" i="13"/>
  <c r="BP312" i="13"/>
  <c r="BO312" i="13"/>
  <c r="BN312" i="13"/>
  <c r="BM312" i="13"/>
  <c r="BL312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Q312" i="13"/>
  <c r="P312" i="13"/>
  <c r="O312" i="13"/>
  <c r="N312" i="13"/>
  <c r="J312" i="13"/>
  <c r="C312" i="13" s="1"/>
  <c r="H312" i="13"/>
  <c r="G312" i="13"/>
  <c r="B312" i="13"/>
  <c r="R312" i="13" s="1"/>
  <c r="I151" i="1"/>
  <c r="K151" i="1"/>
  <c r="L151" i="1"/>
  <c r="I152" i="1"/>
  <c r="K152" i="1"/>
  <c r="L152" i="1"/>
  <c r="I153" i="1"/>
  <c r="K153" i="1"/>
  <c r="L153" i="1"/>
  <c r="I154" i="1"/>
  <c r="K154" i="1"/>
  <c r="L154" i="1"/>
  <c r="I155" i="1"/>
  <c r="K155" i="1"/>
  <c r="L155" i="1"/>
  <c r="I156" i="1"/>
  <c r="K156" i="1"/>
  <c r="L156" i="1"/>
  <c r="I157" i="1"/>
  <c r="K157" i="1"/>
  <c r="L157" i="1"/>
  <c r="I158" i="1"/>
  <c r="K158" i="1"/>
  <c r="L158" i="1"/>
  <c r="I159" i="1"/>
  <c r="K159" i="1"/>
  <c r="L159" i="1"/>
  <c r="I160" i="1"/>
  <c r="K160" i="1"/>
  <c r="L160" i="1"/>
  <c r="I161" i="1"/>
  <c r="K161" i="1"/>
  <c r="L161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R151" i="1"/>
  <c r="R152" i="1"/>
  <c r="R153" i="1"/>
  <c r="R154" i="1"/>
  <c r="R155" i="1"/>
  <c r="R156" i="1"/>
  <c r="R157" i="1"/>
  <c r="R158" i="1"/>
  <c r="R159" i="1"/>
  <c r="R160" i="1"/>
  <c r="R161" i="1"/>
  <c r="BX315" i="13" l="1"/>
  <c r="BX313" i="13"/>
  <c r="BX317" i="13"/>
  <c r="BX160" i="1"/>
  <c r="BX153" i="1"/>
  <c r="BX159" i="1"/>
  <c r="BX156" i="1"/>
  <c r="BX158" i="1"/>
  <c r="BX152" i="1"/>
  <c r="BX155" i="1"/>
  <c r="BX161" i="1"/>
  <c r="BX157" i="1"/>
  <c r="BX154" i="1"/>
  <c r="BX151" i="1"/>
  <c r="BW316" i="13"/>
  <c r="BX316" i="13"/>
  <c r="BW314" i="13"/>
  <c r="BX314" i="13"/>
  <c r="BW315" i="13"/>
  <c r="BW312" i="13"/>
  <c r="BX312" i="13"/>
  <c r="BW313" i="13"/>
  <c r="BW317" i="13"/>
  <c r="E317" i="13"/>
  <c r="E315" i="13"/>
  <c r="E313" i="13"/>
  <c r="E316" i="13"/>
  <c r="E312" i="13"/>
  <c r="E314" i="13"/>
  <c r="BV523" i="13" l="1"/>
  <c r="BU523" i="13"/>
  <c r="BT523" i="13"/>
  <c r="BS523" i="13"/>
  <c r="BR523" i="13"/>
  <c r="BQ523" i="13"/>
  <c r="BP523" i="13"/>
  <c r="BO523" i="13"/>
  <c r="BN523" i="13"/>
  <c r="BM523" i="13"/>
  <c r="BL523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Q523" i="13"/>
  <c r="P523" i="13"/>
  <c r="O523" i="13"/>
  <c r="N523" i="13"/>
  <c r="M523" i="13"/>
  <c r="J523" i="13"/>
  <c r="C523" i="13" s="1"/>
  <c r="H523" i="13"/>
  <c r="G523" i="13"/>
  <c r="B523" i="13"/>
  <c r="R523" i="13" s="1"/>
  <c r="BV522" i="13"/>
  <c r="BU522" i="13"/>
  <c r="BT522" i="13"/>
  <c r="BS522" i="13"/>
  <c r="BR522" i="13"/>
  <c r="BQ522" i="13"/>
  <c r="BP522" i="13"/>
  <c r="BO522" i="13"/>
  <c r="BN522" i="13"/>
  <c r="BM522" i="13"/>
  <c r="BL522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Q522" i="13"/>
  <c r="P522" i="13"/>
  <c r="O522" i="13"/>
  <c r="N522" i="13"/>
  <c r="M522" i="13"/>
  <c r="J522" i="13"/>
  <c r="C522" i="13" s="1"/>
  <c r="H522" i="13"/>
  <c r="G522" i="13"/>
  <c r="B522" i="13"/>
  <c r="R522" i="13" s="1"/>
  <c r="BV521" i="13"/>
  <c r="BU521" i="13"/>
  <c r="BT521" i="13"/>
  <c r="BS521" i="13"/>
  <c r="BR521" i="13"/>
  <c r="BQ521" i="13"/>
  <c r="BP521" i="13"/>
  <c r="BO521" i="13"/>
  <c r="BN521" i="13"/>
  <c r="BM521" i="13"/>
  <c r="BL521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Q521" i="13"/>
  <c r="P521" i="13"/>
  <c r="O521" i="13"/>
  <c r="N521" i="13"/>
  <c r="M521" i="13"/>
  <c r="J521" i="13"/>
  <c r="C521" i="13" s="1"/>
  <c r="H521" i="13"/>
  <c r="G521" i="13"/>
  <c r="B521" i="13"/>
  <c r="R521" i="13" s="1"/>
  <c r="BV520" i="13"/>
  <c r="BU520" i="13"/>
  <c r="BT520" i="13"/>
  <c r="BS520" i="13"/>
  <c r="BR520" i="13"/>
  <c r="BQ520" i="13"/>
  <c r="BP520" i="13"/>
  <c r="BO520" i="13"/>
  <c r="BN520" i="13"/>
  <c r="BM520" i="13"/>
  <c r="BL520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Q520" i="13"/>
  <c r="P520" i="13"/>
  <c r="O520" i="13"/>
  <c r="N520" i="13"/>
  <c r="M520" i="13"/>
  <c r="J520" i="13"/>
  <c r="C520" i="13" s="1"/>
  <c r="H520" i="13"/>
  <c r="G520" i="13"/>
  <c r="B520" i="13"/>
  <c r="R520" i="13" s="1"/>
  <c r="BV519" i="13"/>
  <c r="BU519" i="13"/>
  <c r="BT519" i="13"/>
  <c r="BS519" i="13"/>
  <c r="BR519" i="13"/>
  <c r="BQ519" i="13"/>
  <c r="BP519" i="13"/>
  <c r="BO519" i="13"/>
  <c r="BN519" i="13"/>
  <c r="BM519" i="13"/>
  <c r="BL519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Q519" i="13"/>
  <c r="P519" i="13"/>
  <c r="O519" i="13"/>
  <c r="N519" i="13"/>
  <c r="M519" i="13"/>
  <c r="J519" i="13"/>
  <c r="C519" i="13" s="1"/>
  <c r="H519" i="13"/>
  <c r="G519" i="13"/>
  <c r="B519" i="13"/>
  <c r="R519" i="13" s="1"/>
  <c r="BV518" i="13"/>
  <c r="BU518" i="13"/>
  <c r="BT518" i="13"/>
  <c r="BS518" i="13"/>
  <c r="BR518" i="13"/>
  <c r="BQ518" i="13"/>
  <c r="BP518" i="13"/>
  <c r="BO518" i="13"/>
  <c r="BN518" i="13"/>
  <c r="BM518" i="13"/>
  <c r="BL518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Q518" i="13"/>
  <c r="P518" i="13"/>
  <c r="O518" i="13"/>
  <c r="N518" i="13"/>
  <c r="M518" i="13"/>
  <c r="J518" i="13"/>
  <c r="C518" i="13" s="1"/>
  <c r="H518" i="13"/>
  <c r="G518" i="13"/>
  <c r="B518" i="13"/>
  <c r="R518" i="13" s="1"/>
  <c r="BV517" i="13"/>
  <c r="BU517" i="13"/>
  <c r="BT517" i="13"/>
  <c r="BS517" i="13"/>
  <c r="BR517" i="13"/>
  <c r="BQ517" i="13"/>
  <c r="BP517" i="13"/>
  <c r="BO517" i="13"/>
  <c r="BN517" i="13"/>
  <c r="BM517" i="13"/>
  <c r="BL517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Q517" i="13"/>
  <c r="P517" i="13"/>
  <c r="O517" i="13"/>
  <c r="N517" i="13"/>
  <c r="M517" i="13"/>
  <c r="J517" i="13"/>
  <c r="C517" i="13" s="1"/>
  <c r="H517" i="13"/>
  <c r="G517" i="13"/>
  <c r="B517" i="13"/>
  <c r="R517" i="13" s="1"/>
  <c r="BV516" i="13"/>
  <c r="BU516" i="13"/>
  <c r="BT516" i="13"/>
  <c r="BS516" i="13"/>
  <c r="BR516" i="13"/>
  <c r="BQ516" i="13"/>
  <c r="BP516" i="13"/>
  <c r="BO516" i="13"/>
  <c r="BN516" i="13"/>
  <c r="BM516" i="13"/>
  <c r="BL516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Q516" i="13"/>
  <c r="P516" i="13"/>
  <c r="O516" i="13"/>
  <c r="N516" i="13"/>
  <c r="M516" i="13"/>
  <c r="J516" i="13"/>
  <c r="C516" i="13" s="1"/>
  <c r="H516" i="13"/>
  <c r="G516" i="13"/>
  <c r="B516" i="13"/>
  <c r="R516" i="13" s="1"/>
  <c r="BV515" i="13"/>
  <c r="BU515" i="13"/>
  <c r="BT515" i="13"/>
  <c r="BS515" i="13"/>
  <c r="BR515" i="13"/>
  <c r="BQ515" i="13"/>
  <c r="BP515" i="13"/>
  <c r="BO515" i="13"/>
  <c r="BN515" i="13"/>
  <c r="BM515" i="13"/>
  <c r="BL515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Q515" i="13"/>
  <c r="P515" i="13"/>
  <c r="O515" i="13"/>
  <c r="N515" i="13"/>
  <c r="M515" i="13"/>
  <c r="J515" i="13"/>
  <c r="C515" i="13" s="1"/>
  <c r="H515" i="13"/>
  <c r="G515" i="13"/>
  <c r="B515" i="13"/>
  <c r="R515" i="13" s="1"/>
  <c r="BV514" i="13"/>
  <c r="BU514" i="13"/>
  <c r="BT514" i="13"/>
  <c r="BS514" i="13"/>
  <c r="BR514" i="13"/>
  <c r="BQ514" i="13"/>
  <c r="BP514" i="13"/>
  <c r="BO514" i="13"/>
  <c r="BN514" i="13"/>
  <c r="BM514" i="13"/>
  <c r="BL514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Q514" i="13"/>
  <c r="P514" i="13"/>
  <c r="O514" i="13"/>
  <c r="N514" i="13"/>
  <c r="M514" i="13"/>
  <c r="J514" i="13"/>
  <c r="C514" i="13" s="1"/>
  <c r="H514" i="13"/>
  <c r="G514" i="13"/>
  <c r="B514" i="13"/>
  <c r="R514" i="13" s="1"/>
  <c r="BV513" i="13"/>
  <c r="BU513" i="13"/>
  <c r="BT513" i="13"/>
  <c r="BS513" i="13"/>
  <c r="BR513" i="13"/>
  <c r="BQ513" i="13"/>
  <c r="BP513" i="13"/>
  <c r="BO513" i="13"/>
  <c r="BN513" i="13"/>
  <c r="BM513" i="13"/>
  <c r="BL513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Q513" i="13"/>
  <c r="P513" i="13"/>
  <c r="O513" i="13"/>
  <c r="N513" i="13"/>
  <c r="M513" i="13"/>
  <c r="J513" i="13"/>
  <c r="C513" i="13" s="1"/>
  <c r="H513" i="13"/>
  <c r="G513" i="13"/>
  <c r="B513" i="13"/>
  <c r="R513" i="13" s="1"/>
  <c r="E523" i="13" l="1"/>
  <c r="BX523" i="13"/>
  <c r="BW523" i="13"/>
  <c r="BX515" i="13"/>
  <c r="BW515" i="13"/>
  <c r="E513" i="13"/>
  <c r="BX513" i="13"/>
  <c r="BW513" i="13"/>
  <c r="E514" i="13"/>
  <c r="BX514" i="13"/>
  <c r="BW514" i="13"/>
  <c r="BX516" i="13"/>
  <c r="BW516" i="13"/>
  <c r="BW522" i="13"/>
  <c r="BX522" i="13"/>
  <c r="E521" i="13"/>
  <c r="BX521" i="13"/>
  <c r="BW521" i="13"/>
  <c r="BX518" i="13"/>
  <c r="BW518" i="13"/>
  <c r="BX520" i="13"/>
  <c r="BW520" i="13"/>
  <c r="E517" i="13"/>
  <c r="BX517" i="13"/>
  <c r="BW517" i="13"/>
  <c r="BW519" i="13"/>
  <c r="BX519" i="13"/>
  <c r="E515" i="13"/>
  <c r="E520" i="13"/>
  <c r="E516" i="13"/>
  <c r="E518" i="13"/>
  <c r="E519" i="13"/>
  <c r="E522" i="13"/>
  <c r="I22" i="4" l="1"/>
  <c r="BX22" i="4" s="1"/>
  <c r="L22" i="4"/>
  <c r="I23" i="4"/>
  <c r="BX23" i="4" s="1"/>
  <c r="L23" i="4"/>
  <c r="I31" i="4"/>
  <c r="BX31" i="4" s="1"/>
  <c r="L31" i="4"/>
  <c r="I24" i="4"/>
  <c r="BX24" i="4" s="1"/>
  <c r="L24" i="4"/>
  <c r="I28" i="4"/>
  <c r="BX28" i="4" s="1"/>
  <c r="L28" i="4"/>
  <c r="C22" i="4"/>
  <c r="D22" i="4"/>
  <c r="E22" i="4"/>
  <c r="F22" i="4"/>
  <c r="C23" i="4"/>
  <c r="D23" i="4"/>
  <c r="E23" i="4"/>
  <c r="F23" i="4"/>
  <c r="C31" i="4"/>
  <c r="D31" i="4"/>
  <c r="E31" i="4"/>
  <c r="F31" i="4"/>
  <c r="C24" i="4"/>
  <c r="D24" i="4"/>
  <c r="E24" i="4"/>
  <c r="F24" i="4"/>
  <c r="C28" i="4"/>
  <c r="D28" i="4"/>
  <c r="E28" i="4"/>
  <c r="F28" i="4"/>
  <c r="C29" i="4"/>
  <c r="D29" i="4"/>
  <c r="E29" i="4"/>
  <c r="F29" i="4"/>
  <c r="C43" i="4"/>
  <c r="D43" i="4"/>
  <c r="F43" i="4"/>
  <c r="C34" i="4"/>
  <c r="D34" i="4"/>
  <c r="F34" i="4"/>
  <c r="C25" i="4"/>
  <c r="D25" i="4"/>
  <c r="F25" i="4"/>
  <c r="D527" i="13" l="1"/>
  <c r="F527" i="13"/>
  <c r="R363" i="1"/>
  <c r="R321" i="1"/>
  <c r="L15" i="8" l="1"/>
  <c r="L585" i="13" s="1"/>
  <c r="K15" i="8"/>
  <c r="K585" i="13" s="1"/>
  <c r="I15" i="8"/>
  <c r="I585" i="13" s="1"/>
  <c r="E15" i="8"/>
  <c r="D15" i="8"/>
  <c r="D585" i="13" s="1"/>
  <c r="C15" i="8"/>
  <c r="BV311" i="13"/>
  <c r="BU311" i="13"/>
  <c r="BT311" i="13"/>
  <c r="BS311" i="13"/>
  <c r="BR311" i="13"/>
  <c r="BQ311" i="13"/>
  <c r="BP311" i="13"/>
  <c r="BO311" i="13"/>
  <c r="BN311" i="13"/>
  <c r="BM311" i="13"/>
  <c r="BL311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Q311" i="13"/>
  <c r="P311" i="13"/>
  <c r="O311" i="13"/>
  <c r="N311" i="13"/>
  <c r="J311" i="13"/>
  <c r="C311" i="13" s="1"/>
  <c r="H311" i="13"/>
  <c r="G311" i="13"/>
  <c r="B311" i="13"/>
  <c r="R311" i="13" s="1"/>
  <c r="BV310" i="13"/>
  <c r="BU310" i="13"/>
  <c r="BT310" i="13"/>
  <c r="BS310" i="13"/>
  <c r="BR310" i="13"/>
  <c r="BQ310" i="13"/>
  <c r="BP310" i="13"/>
  <c r="BO310" i="13"/>
  <c r="BN310" i="13"/>
  <c r="BM310" i="13"/>
  <c r="BL310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Q310" i="13"/>
  <c r="P310" i="13"/>
  <c r="O310" i="13"/>
  <c r="N310" i="13"/>
  <c r="J310" i="13"/>
  <c r="C310" i="13" s="1"/>
  <c r="H310" i="13"/>
  <c r="G310" i="13"/>
  <c r="B310" i="13"/>
  <c r="R310" i="13" s="1"/>
  <c r="BV309" i="13"/>
  <c r="BU309" i="13"/>
  <c r="BT309" i="13"/>
  <c r="BS309" i="13"/>
  <c r="BR309" i="13"/>
  <c r="BQ309" i="13"/>
  <c r="BP309" i="13"/>
  <c r="BO309" i="13"/>
  <c r="BN309" i="13"/>
  <c r="BM309" i="13"/>
  <c r="BL309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Q309" i="13"/>
  <c r="P309" i="13"/>
  <c r="O309" i="13"/>
  <c r="N309" i="13"/>
  <c r="M309" i="13"/>
  <c r="J309" i="13"/>
  <c r="C309" i="13" s="1"/>
  <c r="H309" i="13"/>
  <c r="G309" i="13"/>
  <c r="B309" i="13"/>
  <c r="R309" i="13" s="1"/>
  <c r="BV308" i="13"/>
  <c r="BU308" i="13"/>
  <c r="BT308" i="13"/>
  <c r="BS308" i="13"/>
  <c r="BR308" i="13"/>
  <c r="BQ308" i="13"/>
  <c r="BP308" i="13"/>
  <c r="BO308" i="13"/>
  <c r="BN308" i="13"/>
  <c r="BM308" i="13"/>
  <c r="BL308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Q308" i="13"/>
  <c r="P308" i="13"/>
  <c r="O308" i="13"/>
  <c r="N308" i="13"/>
  <c r="M308" i="13"/>
  <c r="J308" i="13"/>
  <c r="C308" i="13" s="1"/>
  <c r="H308" i="13"/>
  <c r="G308" i="13"/>
  <c r="B308" i="13"/>
  <c r="R308" i="13" s="1"/>
  <c r="BV307" i="13"/>
  <c r="BU307" i="13"/>
  <c r="BT307" i="13"/>
  <c r="BS307" i="13"/>
  <c r="BR307" i="13"/>
  <c r="BQ307" i="13"/>
  <c r="BP307" i="13"/>
  <c r="BO307" i="13"/>
  <c r="BN307" i="13"/>
  <c r="BM307" i="13"/>
  <c r="BL307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Q307" i="13"/>
  <c r="P307" i="13"/>
  <c r="O307" i="13"/>
  <c r="N307" i="13"/>
  <c r="M307" i="13"/>
  <c r="J307" i="13"/>
  <c r="C307" i="13" s="1"/>
  <c r="H307" i="13"/>
  <c r="G307" i="13"/>
  <c r="B307" i="13"/>
  <c r="R307" i="13" s="1"/>
  <c r="BV306" i="13"/>
  <c r="BU306" i="13"/>
  <c r="BT306" i="13"/>
  <c r="BS306" i="13"/>
  <c r="BR306" i="13"/>
  <c r="BQ306" i="13"/>
  <c r="BP306" i="13"/>
  <c r="BO306" i="13"/>
  <c r="BN306" i="13"/>
  <c r="BM306" i="13"/>
  <c r="BL306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Q306" i="13"/>
  <c r="P306" i="13"/>
  <c r="O306" i="13"/>
  <c r="N306" i="13"/>
  <c r="M306" i="13"/>
  <c r="J306" i="13"/>
  <c r="C306" i="13" s="1"/>
  <c r="H306" i="13"/>
  <c r="G306" i="13"/>
  <c r="B306" i="13"/>
  <c r="R306" i="13" s="1"/>
  <c r="BV305" i="13"/>
  <c r="BU305" i="13"/>
  <c r="BT305" i="13"/>
  <c r="BS305" i="13"/>
  <c r="BR305" i="13"/>
  <c r="BQ305" i="13"/>
  <c r="BP305" i="13"/>
  <c r="BO305" i="13"/>
  <c r="BN305" i="13"/>
  <c r="BM305" i="13"/>
  <c r="BL305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Q305" i="13"/>
  <c r="P305" i="13"/>
  <c r="O305" i="13"/>
  <c r="N305" i="13"/>
  <c r="M305" i="13"/>
  <c r="J305" i="13"/>
  <c r="C305" i="13" s="1"/>
  <c r="H305" i="13"/>
  <c r="G305" i="13"/>
  <c r="B305" i="13"/>
  <c r="R305" i="13" s="1"/>
  <c r="BV304" i="13"/>
  <c r="BU304" i="13"/>
  <c r="BT304" i="13"/>
  <c r="BS304" i="13"/>
  <c r="BR304" i="13"/>
  <c r="BQ304" i="13"/>
  <c r="BP304" i="13"/>
  <c r="BO304" i="13"/>
  <c r="BN304" i="13"/>
  <c r="BM304" i="13"/>
  <c r="BL304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Q304" i="13"/>
  <c r="P304" i="13"/>
  <c r="O304" i="13"/>
  <c r="N304" i="13"/>
  <c r="M304" i="13"/>
  <c r="J304" i="13"/>
  <c r="C304" i="13" s="1"/>
  <c r="H304" i="13"/>
  <c r="G304" i="13"/>
  <c r="B304" i="13"/>
  <c r="R304" i="13" s="1"/>
  <c r="BV303" i="13"/>
  <c r="BU303" i="13"/>
  <c r="BT303" i="13"/>
  <c r="BS303" i="13"/>
  <c r="BR303" i="13"/>
  <c r="BQ303" i="13"/>
  <c r="BP303" i="13"/>
  <c r="BO303" i="13"/>
  <c r="BN303" i="13"/>
  <c r="BM303" i="13"/>
  <c r="BL303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Q303" i="13"/>
  <c r="P303" i="13"/>
  <c r="O303" i="13"/>
  <c r="N303" i="13"/>
  <c r="M303" i="13"/>
  <c r="J303" i="13"/>
  <c r="C303" i="13" s="1"/>
  <c r="H303" i="13"/>
  <c r="G303" i="13"/>
  <c r="B303" i="13"/>
  <c r="R303" i="13" s="1"/>
  <c r="BV302" i="13"/>
  <c r="BU302" i="13"/>
  <c r="BT302" i="13"/>
  <c r="BS302" i="13"/>
  <c r="BR302" i="13"/>
  <c r="BQ302" i="13"/>
  <c r="BP302" i="13"/>
  <c r="BO302" i="13"/>
  <c r="BN302" i="13"/>
  <c r="BM302" i="13"/>
  <c r="BL302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Q302" i="13"/>
  <c r="P302" i="13"/>
  <c r="O302" i="13"/>
  <c r="N302" i="13"/>
  <c r="M302" i="13"/>
  <c r="J302" i="13"/>
  <c r="C302" i="13" s="1"/>
  <c r="H302" i="13"/>
  <c r="G302" i="13"/>
  <c r="B302" i="13"/>
  <c r="R302" i="13" s="1"/>
  <c r="BV301" i="13"/>
  <c r="BU301" i="13"/>
  <c r="BT301" i="13"/>
  <c r="BS301" i="13"/>
  <c r="BR301" i="13"/>
  <c r="BQ301" i="13"/>
  <c r="BP301" i="13"/>
  <c r="BO301" i="13"/>
  <c r="BN301" i="13"/>
  <c r="BM301" i="13"/>
  <c r="BL301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Q301" i="13"/>
  <c r="P301" i="13"/>
  <c r="O301" i="13"/>
  <c r="N301" i="13"/>
  <c r="M301" i="13"/>
  <c r="J301" i="13"/>
  <c r="C301" i="13" s="1"/>
  <c r="H301" i="13"/>
  <c r="G301" i="13"/>
  <c r="B301" i="13"/>
  <c r="R301" i="13" s="1"/>
  <c r="BV300" i="13"/>
  <c r="BU300" i="13"/>
  <c r="BT300" i="13"/>
  <c r="BS300" i="13"/>
  <c r="BR300" i="13"/>
  <c r="BQ300" i="13"/>
  <c r="BP300" i="13"/>
  <c r="BO300" i="13"/>
  <c r="BN300" i="13"/>
  <c r="BM300" i="13"/>
  <c r="BL300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Q300" i="13"/>
  <c r="P300" i="13"/>
  <c r="O300" i="13"/>
  <c r="N300" i="13"/>
  <c r="M300" i="13"/>
  <c r="J300" i="13"/>
  <c r="C300" i="13" s="1"/>
  <c r="H300" i="13"/>
  <c r="G300" i="13"/>
  <c r="B300" i="13"/>
  <c r="R300" i="13" s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17" i="1"/>
  <c r="R350" i="1"/>
  <c r="L215" i="1"/>
  <c r="K215" i="1"/>
  <c r="I215" i="1"/>
  <c r="L214" i="1"/>
  <c r="K214" i="1"/>
  <c r="I214" i="1"/>
  <c r="L213" i="1"/>
  <c r="K213" i="1"/>
  <c r="I213" i="1"/>
  <c r="L212" i="1"/>
  <c r="K212" i="1"/>
  <c r="I212" i="1"/>
  <c r="L211" i="1"/>
  <c r="K211" i="1"/>
  <c r="I211" i="1"/>
  <c r="L210" i="1"/>
  <c r="K210" i="1"/>
  <c r="I210" i="1"/>
  <c r="L209" i="1"/>
  <c r="K209" i="1"/>
  <c r="I209" i="1"/>
  <c r="L208" i="1"/>
  <c r="K208" i="1"/>
  <c r="I208" i="1"/>
  <c r="L207" i="1"/>
  <c r="K207" i="1"/>
  <c r="I207" i="1"/>
  <c r="L206" i="1"/>
  <c r="K206" i="1"/>
  <c r="I206" i="1"/>
  <c r="L205" i="1"/>
  <c r="K205" i="1"/>
  <c r="I205" i="1"/>
  <c r="L204" i="1"/>
  <c r="K204" i="1"/>
  <c r="I204" i="1"/>
  <c r="L203" i="1"/>
  <c r="K203" i="1"/>
  <c r="I203" i="1"/>
  <c r="L202" i="1"/>
  <c r="K202" i="1"/>
  <c r="I202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BX205" i="1" l="1"/>
  <c r="BX209" i="1"/>
  <c r="BX213" i="1"/>
  <c r="BX204" i="1"/>
  <c r="BX208" i="1"/>
  <c r="BX212" i="1"/>
  <c r="BX203" i="1"/>
  <c r="BX207" i="1"/>
  <c r="BX211" i="1"/>
  <c r="BX215" i="1"/>
  <c r="BX202" i="1"/>
  <c r="BX206" i="1"/>
  <c r="BX210" i="1"/>
  <c r="BX214" i="1"/>
  <c r="BX15" i="8"/>
  <c r="BX306" i="13"/>
  <c r="BW306" i="13"/>
  <c r="BX302" i="13"/>
  <c r="BW302" i="13"/>
  <c r="BX311" i="13"/>
  <c r="BW311" i="13"/>
  <c r="BX304" i="13"/>
  <c r="BW304" i="13"/>
  <c r="BX309" i="13"/>
  <c r="BW309" i="13"/>
  <c r="BX307" i="13"/>
  <c r="BW307" i="13"/>
  <c r="BX300" i="13"/>
  <c r="BW300" i="13"/>
  <c r="BX305" i="13"/>
  <c r="BW305" i="13"/>
  <c r="BX310" i="13"/>
  <c r="BW310" i="13"/>
  <c r="BX303" i="13"/>
  <c r="BW303" i="13"/>
  <c r="BX301" i="13"/>
  <c r="BW301" i="13"/>
  <c r="BX308" i="13"/>
  <c r="BW308" i="13"/>
  <c r="E306" i="13"/>
  <c r="E309" i="13"/>
  <c r="E303" i="13"/>
  <c r="E305" i="13"/>
  <c r="E300" i="13"/>
  <c r="E301" i="13"/>
  <c r="E302" i="13"/>
  <c r="E311" i="13"/>
  <c r="E308" i="13"/>
  <c r="E304" i="13"/>
  <c r="E307" i="13"/>
  <c r="E310" i="13"/>
  <c r="BV559" i="13" l="1"/>
  <c r="BU559" i="13"/>
  <c r="BT559" i="13"/>
  <c r="BS559" i="13"/>
  <c r="BR559" i="13"/>
  <c r="BQ559" i="13"/>
  <c r="BP559" i="13"/>
  <c r="BO559" i="13"/>
  <c r="BN559" i="13"/>
  <c r="BM559" i="13"/>
  <c r="BL559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Q559" i="13"/>
  <c r="P559" i="13"/>
  <c r="O559" i="13"/>
  <c r="N559" i="13"/>
  <c r="M559" i="13"/>
  <c r="J559" i="13"/>
  <c r="C559" i="13" s="1"/>
  <c r="H559" i="13"/>
  <c r="G559" i="13"/>
  <c r="B559" i="13"/>
  <c r="R559" i="13" s="1"/>
  <c r="BW17" i="5"/>
  <c r="L559" i="13"/>
  <c r="K559" i="13"/>
  <c r="I17" i="5"/>
  <c r="F17" i="5"/>
  <c r="F559" i="13" s="1"/>
  <c r="E17" i="5"/>
  <c r="D17" i="5"/>
  <c r="D559" i="13" s="1"/>
  <c r="BW16" i="5"/>
  <c r="BV558" i="13"/>
  <c r="BU558" i="13"/>
  <c r="BT558" i="13"/>
  <c r="BS558" i="13"/>
  <c r="BR558" i="13"/>
  <c r="BQ558" i="13"/>
  <c r="BP558" i="13"/>
  <c r="BO558" i="13"/>
  <c r="BN558" i="13"/>
  <c r="BM558" i="13"/>
  <c r="BL558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Q558" i="13"/>
  <c r="P558" i="13"/>
  <c r="O558" i="13"/>
  <c r="N558" i="13"/>
  <c r="M558" i="13"/>
  <c r="J558" i="13"/>
  <c r="C558" i="13" s="1"/>
  <c r="H558" i="13"/>
  <c r="G558" i="13"/>
  <c r="B558" i="13"/>
  <c r="R558" i="13" s="1"/>
  <c r="BV299" i="13"/>
  <c r="BU299" i="13"/>
  <c r="BT299" i="13"/>
  <c r="BS299" i="13"/>
  <c r="BR299" i="13"/>
  <c r="BQ299" i="13"/>
  <c r="BP299" i="13"/>
  <c r="BO299" i="13"/>
  <c r="BN299" i="13"/>
  <c r="BM299" i="13"/>
  <c r="BL299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Q299" i="13"/>
  <c r="P299" i="13"/>
  <c r="O299" i="13"/>
  <c r="N299" i="13"/>
  <c r="M299" i="13"/>
  <c r="J299" i="13"/>
  <c r="C299" i="13" s="1"/>
  <c r="H299" i="13"/>
  <c r="G299" i="13"/>
  <c r="B299" i="13"/>
  <c r="R299" i="13" s="1"/>
  <c r="L217" i="1"/>
  <c r="K217" i="1"/>
  <c r="I217" i="1"/>
  <c r="F217" i="1"/>
  <c r="E217" i="1"/>
  <c r="D217" i="1"/>
  <c r="C217" i="1"/>
  <c r="L558" i="13"/>
  <c r="K558" i="13"/>
  <c r="I16" i="5"/>
  <c r="F16" i="5"/>
  <c r="F558" i="13" s="1"/>
  <c r="E16" i="5"/>
  <c r="D16" i="5"/>
  <c r="D558" i="13" s="1"/>
  <c r="BX217" i="1" l="1"/>
  <c r="BX299" i="13"/>
  <c r="BW299" i="13"/>
  <c r="BX558" i="13"/>
  <c r="BW558" i="13"/>
  <c r="BX559" i="13"/>
  <c r="BW559" i="13"/>
  <c r="BX16" i="5"/>
  <c r="BX17" i="5"/>
  <c r="I559" i="13"/>
  <c r="E559" i="13"/>
  <c r="E558" i="13"/>
  <c r="I558" i="13"/>
  <c r="E299" i="13"/>
  <c r="M292" i="13" l="1"/>
  <c r="AQ292" i="13"/>
  <c r="AR292" i="13"/>
  <c r="AS292" i="13"/>
  <c r="AT292" i="13"/>
  <c r="AU292" i="13"/>
  <c r="AV292" i="13"/>
  <c r="L8" i="1" l="1"/>
  <c r="R8" i="10"/>
  <c r="R8" i="11"/>
  <c r="R9" i="11"/>
  <c r="R10" i="11"/>
  <c r="R11" i="11"/>
  <c r="R12" i="11"/>
  <c r="R13" i="11"/>
  <c r="R14" i="11"/>
  <c r="R15" i="11"/>
  <c r="R17" i="11"/>
  <c r="R7" i="3"/>
  <c r="R8" i="4"/>
  <c r="R8" i="5"/>
  <c r="R9" i="5"/>
  <c r="R10" i="5"/>
  <c r="R11" i="5"/>
  <c r="R7" i="6"/>
  <c r="R8" i="6"/>
  <c r="R14" i="6"/>
  <c r="R10" i="6"/>
  <c r="R15" i="6"/>
  <c r="R11" i="6"/>
  <c r="R16" i="6"/>
  <c r="R12" i="6"/>
  <c r="R19" i="6"/>
  <c r="R17" i="6"/>
  <c r="R8" i="23"/>
  <c r="R9" i="23"/>
  <c r="R10" i="23"/>
  <c r="R8" i="2"/>
  <c r="R7" i="8"/>
  <c r="R8" i="8"/>
  <c r="R9" i="8"/>
  <c r="R11" i="8"/>
  <c r="R8" i="1"/>
  <c r="R9" i="1"/>
  <c r="R11" i="1"/>
  <c r="R12" i="1"/>
  <c r="R13" i="1"/>
  <c r="R14" i="1"/>
  <c r="R15" i="1"/>
  <c r="R16" i="1"/>
  <c r="R19" i="1"/>
  <c r="R20" i="1"/>
  <c r="R21" i="1"/>
  <c r="R18" i="1"/>
  <c r="R23" i="1"/>
  <c r="R32" i="1"/>
  <c r="R33" i="1"/>
  <c r="R24" i="1"/>
  <c r="R25" i="1"/>
  <c r="R17" i="1"/>
  <c r="R26" i="1"/>
  <c r="R28" i="1"/>
  <c r="R29" i="1"/>
  <c r="R30" i="1"/>
  <c r="R31" i="1"/>
  <c r="R34" i="1"/>
  <c r="R35" i="1"/>
  <c r="R37" i="1"/>
  <c r="R36" i="1"/>
  <c r="R40" i="1"/>
  <c r="R41" i="1"/>
  <c r="R42" i="1"/>
  <c r="R43" i="1"/>
  <c r="R44" i="1"/>
  <c r="R47" i="1"/>
  <c r="R45" i="1"/>
  <c r="R48" i="1"/>
  <c r="R49" i="1"/>
  <c r="R50" i="1"/>
  <c r="R67" i="1"/>
  <c r="R68" i="1"/>
  <c r="R69" i="1"/>
  <c r="R52" i="1"/>
  <c r="R53" i="1"/>
  <c r="R70" i="1"/>
  <c r="R74" i="1"/>
  <c r="R78" i="1"/>
  <c r="R79" i="1"/>
  <c r="R81" i="1"/>
  <c r="R122" i="1"/>
  <c r="R82" i="1"/>
  <c r="R76" i="1"/>
  <c r="R56" i="1"/>
  <c r="R57" i="1"/>
  <c r="R58" i="1"/>
  <c r="R59" i="1"/>
  <c r="R77" i="1"/>
  <c r="R115" i="1"/>
  <c r="R60" i="1"/>
  <c r="R61" i="1"/>
  <c r="R62" i="1"/>
  <c r="R83" i="1"/>
  <c r="R71" i="1"/>
  <c r="R86" i="1"/>
  <c r="R87" i="1"/>
  <c r="R38" i="1"/>
  <c r="R88" i="1"/>
  <c r="R116" i="1"/>
  <c r="R109" i="1"/>
  <c r="R117" i="1"/>
  <c r="R118" i="1"/>
  <c r="R110" i="1"/>
  <c r="R111" i="1"/>
  <c r="R112" i="1"/>
  <c r="R123" i="1"/>
  <c r="R124" i="1"/>
  <c r="R128" i="1"/>
  <c r="R129" i="1"/>
  <c r="R130" i="1"/>
  <c r="R131" i="1"/>
  <c r="R218" i="1"/>
  <c r="R132" i="1"/>
  <c r="R133" i="1"/>
  <c r="R134" i="1"/>
  <c r="R125" i="1"/>
  <c r="R251" i="1"/>
  <c r="R143" i="1"/>
  <c r="R144" i="1"/>
  <c r="R145" i="1"/>
  <c r="R135" i="1"/>
  <c r="R136" i="1"/>
  <c r="R137" i="1"/>
  <c r="R138" i="1"/>
  <c r="R146" i="1"/>
  <c r="R89" i="1"/>
  <c r="R220" i="1"/>
  <c r="R221" i="1"/>
  <c r="R222" i="1"/>
  <c r="R114" i="1"/>
  <c r="R223" i="1"/>
  <c r="R224" i="1"/>
  <c r="R225" i="1"/>
  <c r="R226" i="1"/>
  <c r="R90" i="1"/>
  <c r="R91" i="1"/>
  <c r="R252" i="1"/>
  <c r="R188" i="1"/>
  <c r="R92" i="1"/>
  <c r="R93" i="1"/>
  <c r="R126" i="1"/>
  <c r="R230" i="1"/>
  <c r="R94" i="1"/>
  <c r="R95" i="1"/>
  <c r="R232" i="1"/>
  <c r="R253" i="1"/>
  <c r="R234" i="1"/>
  <c r="R189" i="1"/>
  <c r="R190" i="1"/>
  <c r="R96" i="1"/>
  <c r="R235" i="1"/>
  <c r="R191" i="1"/>
  <c r="R236" i="1"/>
  <c r="R237" i="1"/>
  <c r="R192" i="1"/>
  <c r="R194" i="1"/>
  <c r="R195" i="1"/>
  <c r="R238" i="1"/>
  <c r="R196" i="1"/>
  <c r="R197" i="1"/>
  <c r="R199" i="1"/>
  <c r="R200" i="1"/>
  <c r="R254" i="1"/>
  <c r="R149" i="1"/>
  <c r="R255" i="1"/>
  <c r="R120" i="1"/>
  <c r="R323" i="1"/>
  <c r="R256" i="1"/>
  <c r="R257" i="1"/>
  <c r="R353" i="1"/>
  <c r="R97" i="1"/>
  <c r="R258" i="1"/>
  <c r="R356" i="1"/>
  <c r="R98" i="1"/>
  <c r="R99" i="1"/>
  <c r="R261" i="1"/>
  <c r="R262" i="1"/>
  <c r="R264" i="1"/>
  <c r="R265" i="1"/>
  <c r="R241" i="1"/>
  <c r="R242" i="1"/>
  <c r="R344" i="1"/>
  <c r="R243" i="1"/>
  <c r="R324" i="1"/>
  <c r="R244" i="1"/>
  <c r="R266" i="1"/>
  <c r="R267" i="1"/>
  <c r="R268" i="1"/>
  <c r="R269" i="1"/>
  <c r="R270" i="1"/>
  <c r="R271" i="1"/>
  <c r="R272" i="1"/>
  <c r="R273" i="1"/>
  <c r="R274" i="1"/>
  <c r="R354" i="1"/>
  <c r="R275" i="1"/>
  <c r="R163" i="1"/>
  <c r="R276" i="1"/>
  <c r="R280" i="1"/>
  <c r="R281" i="1"/>
  <c r="R282" i="1"/>
  <c r="R283" i="1"/>
  <c r="R284" i="1"/>
  <c r="R285" i="1"/>
  <c r="R286" i="1"/>
  <c r="R287" i="1"/>
  <c r="R288" i="1"/>
  <c r="R289" i="1"/>
  <c r="R290" i="1"/>
  <c r="R216" i="1"/>
  <c r="R291" i="1"/>
  <c r="R119" i="1"/>
  <c r="R292" i="1"/>
  <c r="R293" i="1"/>
  <c r="R294" i="1"/>
  <c r="R295" i="1"/>
  <c r="R297" i="1"/>
  <c r="R364" i="1"/>
  <c r="R150" i="1"/>
  <c r="R298" i="1"/>
  <c r="R299" i="1"/>
  <c r="R300" i="1"/>
  <c r="R302" i="1"/>
  <c r="R245" i="1"/>
  <c r="R246" i="1"/>
  <c r="R342" i="1"/>
  <c r="R343" i="1"/>
  <c r="R100" i="1"/>
  <c r="R101" i="1"/>
  <c r="R102" i="1"/>
  <c r="R347" i="1"/>
  <c r="R330" i="1"/>
  <c r="R368" i="1"/>
  <c r="R164" i="1"/>
  <c r="R328" i="1"/>
  <c r="R22" i="1"/>
  <c r="R63" i="1"/>
  <c r="R103" i="1"/>
  <c r="R64" i="1"/>
  <c r="R104" i="1"/>
  <c r="R105" i="1"/>
  <c r="R106" i="1"/>
  <c r="R107" i="1"/>
  <c r="R108" i="1"/>
  <c r="R127" i="1"/>
  <c r="R139" i="1"/>
  <c r="R140" i="1"/>
  <c r="R166" i="1"/>
  <c r="R141" i="1"/>
  <c r="R142" i="1"/>
  <c r="R249" i="1"/>
  <c r="R351" i="1"/>
  <c r="R334" i="1"/>
  <c r="R355" i="1"/>
  <c r="R348" i="1"/>
  <c r="R349" i="1"/>
  <c r="BW9" i="10" l="1"/>
  <c r="BV593" i="13"/>
  <c r="BU593" i="13"/>
  <c r="BT593" i="13"/>
  <c r="BS593" i="13"/>
  <c r="BR593" i="13"/>
  <c r="BQ593" i="13"/>
  <c r="BP593" i="13"/>
  <c r="BO593" i="13"/>
  <c r="BN593" i="13"/>
  <c r="BM593" i="13"/>
  <c r="BL593" i="13"/>
  <c r="BK593" i="13"/>
  <c r="BJ593" i="13"/>
  <c r="BI593" i="13"/>
  <c r="BH593" i="13"/>
  <c r="BG593" i="13"/>
  <c r="BF593" i="13"/>
  <c r="BE593" i="13"/>
  <c r="BD593" i="13"/>
  <c r="BC593" i="13"/>
  <c r="BB593" i="13"/>
  <c r="BA593" i="13"/>
  <c r="AZ593" i="13"/>
  <c r="AY593" i="13"/>
  <c r="AX593" i="13"/>
  <c r="AW593" i="13"/>
  <c r="AV593" i="13"/>
  <c r="AU593" i="13"/>
  <c r="AT593" i="13"/>
  <c r="AS593" i="13"/>
  <c r="AR593" i="13"/>
  <c r="AQ593" i="13"/>
  <c r="AP593" i="13"/>
  <c r="AO593" i="13"/>
  <c r="AN593" i="13"/>
  <c r="AM593" i="13"/>
  <c r="AL593" i="13"/>
  <c r="AK593" i="13"/>
  <c r="AJ593" i="13"/>
  <c r="AI593" i="13"/>
  <c r="AH593" i="13"/>
  <c r="AG593" i="13"/>
  <c r="AF593" i="13"/>
  <c r="AE593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Q593" i="13"/>
  <c r="P593" i="13"/>
  <c r="O593" i="13"/>
  <c r="N593" i="13"/>
  <c r="M593" i="13"/>
  <c r="J593" i="13"/>
  <c r="C593" i="13" s="1"/>
  <c r="H593" i="13"/>
  <c r="G593" i="13"/>
  <c r="B593" i="13"/>
  <c r="R593" i="13" s="1"/>
  <c r="L9" i="10"/>
  <c r="L593" i="13" s="1"/>
  <c r="I9" i="10"/>
  <c r="K9" i="10"/>
  <c r="K593" i="13" s="1"/>
  <c r="C9" i="10"/>
  <c r="D9" i="10"/>
  <c r="D593" i="13" s="1"/>
  <c r="E9" i="10"/>
  <c r="F9" i="10"/>
  <c r="F593" i="13" s="1"/>
  <c r="BX593" i="13" l="1"/>
  <c r="BW593" i="13"/>
  <c r="E593" i="13"/>
  <c r="BX9" i="10"/>
  <c r="I593" i="13"/>
  <c r="BV485" i="13" l="1"/>
  <c r="BU485" i="13"/>
  <c r="BT485" i="13"/>
  <c r="BS485" i="13"/>
  <c r="BR485" i="13"/>
  <c r="BQ485" i="13"/>
  <c r="BP485" i="13"/>
  <c r="BO485" i="13"/>
  <c r="BN485" i="13"/>
  <c r="BM485" i="13"/>
  <c r="BL485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Q485" i="13"/>
  <c r="P485" i="13"/>
  <c r="O485" i="13"/>
  <c r="N485" i="13"/>
  <c r="M485" i="13"/>
  <c r="L485" i="13"/>
  <c r="K485" i="13"/>
  <c r="J485" i="13"/>
  <c r="C485" i="13" s="1"/>
  <c r="I485" i="13"/>
  <c r="H485" i="13"/>
  <c r="G485" i="13"/>
  <c r="F485" i="13"/>
  <c r="D485" i="13"/>
  <c r="B485" i="13"/>
  <c r="R485" i="13" s="1"/>
  <c r="BV484" i="13"/>
  <c r="BU484" i="13"/>
  <c r="BT484" i="13"/>
  <c r="BS484" i="13"/>
  <c r="BR484" i="13"/>
  <c r="BQ484" i="13"/>
  <c r="BP484" i="13"/>
  <c r="BO484" i="13"/>
  <c r="BN484" i="13"/>
  <c r="BM484" i="13"/>
  <c r="BL484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Q484" i="13"/>
  <c r="P484" i="13"/>
  <c r="O484" i="13"/>
  <c r="N484" i="13"/>
  <c r="M484" i="13"/>
  <c r="L484" i="13"/>
  <c r="K484" i="13"/>
  <c r="J484" i="13"/>
  <c r="C484" i="13" s="1"/>
  <c r="I484" i="13"/>
  <c r="H484" i="13"/>
  <c r="G484" i="13"/>
  <c r="F484" i="13"/>
  <c r="D484" i="13"/>
  <c r="B484" i="13"/>
  <c r="R484" i="13" s="1"/>
  <c r="BX485" i="13" l="1"/>
  <c r="BW485" i="13"/>
  <c r="BX484" i="13"/>
  <c r="BW484" i="13"/>
  <c r="E484" i="13"/>
  <c r="E485" i="13"/>
  <c r="I49" i="1" l="1"/>
  <c r="BV298" i="13" l="1"/>
  <c r="BU298" i="13"/>
  <c r="BT298" i="13"/>
  <c r="BS298" i="13"/>
  <c r="BR298" i="13"/>
  <c r="BQ298" i="13"/>
  <c r="BP298" i="13"/>
  <c r="BO298" i="13"/>
  <c r="BN298" i="13"/>
  <c r="BM298" i="13"/>
  <c r="BL298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Q298" i="13"/>
  <c r="P298" i="13"/>
  <c r="O298" i="13"/>
  <c r="N298" i="13"/>
  <c r="M298" i="13"/>
  <c r="J298" i="13"/>
  <c r="C298" i="13" s="1"/>
  <c r="H298" i="13"/>
  <c r="G298" i="13"/>
  <c r="B298" i="13"/>
  <c r="R298" i="13" s="1"/>
  <c r="BV297" i="13"/>
  <c r="BU297" i="13"/>
  <c r="BT297" i="13"/>
  <c r="BS297" i="13"/>
  <c r="BR297" i="13"/>
  <c r="BQ297" i="13"/>
  <c r="BP297" i="13"/>
  <c r="BO297" i="13"/>
  <c r="BN297" i="13"/>
  <c r="BM297" i="13"/>
  <c r="BL297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Q297" i="13"/>
  <c r="P297" i="13"/>
  <c r="O297" i="13"/>
  <c r="N297" i="13"/>
  <c r="M297" i="13"/>
  <c r="J297" i="13"/>
  <c r="C297" i="13" s="1"/>
  <c r="H297" i="13"/>
  <c r="G297" i="13"/>
  <c r="B297" i="13"/>
  <c r="R297" i="13" s="1"/>
  <c r="BV296" i="13"/>
  <c r="BU296" i="13"/>
  <c r="BT296" i="13"/>
  <c r="BS296" i="13"/>
  <c r="BR296" i="13"/>
  <c r="BQ296" i="13"/>
  <c r="BP296" i="13"/>
  <c r="BO296" i="13"/>
  <c r="BN296" i="13"/>
  <c r="BM296" i="13"/>
  <c r="BL296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Q296" i="13"/>
  <c r="P296" i="13"/>
  <c r="O296" i="13"/>
  <c r="N296" i="13"/>
  <c r="M296" i="13"/>
  <c r="J296" i="13"/>
  <c r="C296" i="13" s="1"/>
  <c r="H296" i="13"/>
  <c r="G296" i="13"/>
  <c r="B296" i="13"/>
  <c r="R296" i="13" s="1"/>
  <c r="BV295" i="13"/>
  <c r="BU295" i="13"/>
  <c r="BT295" i="13"/>
  <c r="BS295" i="13"/>
  <c r="BR295" i="13"/>
  <c r="BQ295" i="13"/>
  <c r="BP295" i="13"/>
  <c r="BO295" i="13"/>
  <c r="BN295" i="13"/>
  <c r="BM295" i="13"/>
  <c r="BL295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Q295" i="13"/>
  <c r="P295" i="13"/>
  <c r="O295" i="13"/>
  <c r="N295" i="13"/>
  <c r="M295" i="13"/>
  <c r="J295" i="13"/>
  <c r="C295" i="13" s="1"/>
  <c r="H295" i="13"/>
  <c r="G295" i="13"/>
  <c r="B295" i="13"/>
  <c r="R295" i="13" s="1"/>
  <c r="BV294" i="13"/>
  <c r="BU294" i="13"/>
  <c r="BT294" i="13"/>
  <c r="BS294" i="13"/>
  <c r="BR294" i="13"/>
  <c r="BQ294" i="13"/>
  <c r="BP294" i="13"/>
  <c r="BO294" i="13"/>
  <c r="BN294" i="13"/>
  <c r="BM294" i="13"/>
  <c r="BL294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Q294" i="13"/>
  <c r="P294" i="13"/>
  <c r="O294" i="13"/>
  <c r="N294" i="13"/>
  <c r="M294" i="13"/>
  <c r="J294" i="13"/>
  <c r="C294" i="13" s="1"/>
  <c r="H294" i="13"/>
  <c r="G294" i="13"/>
  <c r="B294" i="13"/>
  <c r="R294" i="13" s="1"/>
  <c r="BV293" i="13"/>
  <c r="BU293" i="13"/>
  <c r="BT293" i="13"/>
  <c r="BS293" i="13"/>
  <c r="BR293" i="13"/>
  <c r="BQ293" i="13"/>
  <c r="BP293" i="13"/>
  <c r="BO293" i="13"/>
  <c r="BN293" i="13"/>
  <c r="BM293" i="13"/>
  <c r="BL293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Q293" i="13"/>
  <c r="P293" i="13"/>
  <c r="O293" i="13"/>
  <c r="N293" i="13"/>
  <c r="M293" i="13"/>
  <c r="J293" i="13"/>
  <c r="C293" i="13" s="1"/>
  <c r="H293" i="13"/>
  <c r="G293" i="13"/>
  <c r="B293" i="13"/>
  <c r="R293" i="13" s="1"/>
  <c r="BV292" i="13"/>
  <c r="BU292" i="13"/>
  <c r="BT292" i="13"/>
  <c r="BS292" i="13"/>
  <c r="BR292" i="13"/>
  <c r="BQ292" i="13"/>
  <c r="BP292" i="13"/>
  <c r="BO292" i="13"/>
  <c r="BN292" i="13"/>
  <c r="BM292" i="13"/>
  <c r="BL292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P292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Q292" i="13"/>
  <c r="P292" i="13"/>
  <c r="O292" i="13"/>
  <c r="N292" i="13"/>
  <c r="J292" i="13"/>
  <c r="C292" i="13" s="1"/>
  <c r="H292" i="13"/>
  <c r="G292" i="13"/>
  <c r="B292" i="13"/>
  <c r="R292" i="13" s="1"/>
  <c r="BV291" i="13"/>
  <c r="BU291" i="13"/>
  <c r="BT291" i="13"/>
  <c r="BS291" i="13"/>
  <c r="BR291" i="13"/>
  <c r="BQ291" i="13"/>
  <c r="BP291" i="13"/>
  <c r="BO291" i="13"/>
  <c r="BN291" i="13"/>
  <c r="BM291" i="13"/>
  <c r="BL291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Q291" i="13"/>
  <c r="P291" i="13"/>
  <c r="O291" i="13"/>
  <c r="N291" i="13"/>
  <c r="M291" i="13"/>
  <c r="J291" i="13"/>
  <c r="C291" i="13" s="1"/>
  <c r="H291" i="13"/>
  <c r="G291" i="13"/>
  <c r="B291" i="13"/>
  <c r="R291" i="13" s="1"/>
  <c r="BV290" i="13"/>
  <c r="BU290" i="13"/>
  <c r="BT290" i="13"/>
  <c r="BS290" i="13"/>
  <c r="BR290" i="13"/>
  <c r="BQ290" i="13"/>
  <c r="BP290" i="13"/>
  <c r="BO290" i="13"/>
  <c r="BN290" i="13"/>
  <c r="BM290" i="13"/>
  <c r="BL290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Q290" i="13"/>
  <c r="P290" i="13"/>
  <c r="O290" i="13"/>
  <c r="N290" i="13"/>
  <c r="M290" i="13"/>
  <c r="J290" i="13"/>
  <c r="C290" i="13" s="1"/>
  <c r="H290" i="13"/>
  <c r="G290" i="13"/>
  <c r="B290" i="13"/>
  <c r="R290" i="13" s="1"/>
  <c r="BV289" i="13"/>
  <c r="BU289" i="13"/>
  <c r="BT289" i="13"/>
  <c r="BS289" i="13"/>
  <c r="BR289" i="13"/>
  <c r="BQ289" i="13"/>
  <c r="BP289" i="13"/>
  <c r="BO289" i="13"/>
  <c r="BN289" i="13"/>
  <c r="BM289" i="13"/>
  <c r="BL289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Q289" i="13"/>
  <c r="P289" i="13"/>
  <c r="O289" i="13"/>
  <c r="N289" i="13"/>
  <c r="M289" i="13"/>
  <c r="J289" i="13"/>
  <c r="C289" i="13" s="1"/>
  <c r="H289" i="13"/>
  <c r="G289" i="13"/>
  <c r="B289" i="13"/>
  <c r="R289" i="13" s="1"/>
  <c r="BV288" i="13"/>
  <c r="BU288" i="13"/>
  <c r="BT288" i="13"/>
  <c r="BS288" i="13"/>
  <c r="BR288" i="13"/>
  <c r="BQ288" i="13"/>
  <c r="BP288" i="13"/>
  <c r="BO288" i="13"/>
  <c r="BN288" i="13"/>
  <c r="BM288" i="13"/>
  <c r="BL288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Q288" i="13"/>
  <c r="P288" i="13"/>
  <c r="O288" i="13"/>
  <c r="N288" i="13"/>
  <c r="M288" i="13"/>
  <c r="J288" i="13"/>
  <c r="C288" i="13" s="1"/>
  <c r="H288" i="13"/>
  <c r="G288" i="13"/>
  <c r="B288" i="13"/>
  <c r="R288" i="13" s="1"/>
  <c r="BV287" i="13"/>
  <c r="BU287" i="13"/>
  <c r="BT287" i="13"/>
  <c r="BS287" i="13"/>
  <c r="BR287" i="13"/>
  <c r="BQ287" i="13"/>
  <c r="BP287" i="13"/>
  <c r="BO287" i="13"/>
  <c r="BN287" i="13"/>
  <c r="BM287" i="13"/>
  <c r="BL287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Q287" i="13"/>
  <c r="P287" i="13"/>
  <c r="O287" i="13"/>
  <c r="N287" i="13"/>
  <c r="M287" i="13"/>
  <c r="J287" i="13"/>
  <c r="C287" i="13" s="1"/>
  <c r="H287" i="13"/>
  <c r="G287" i="13"/>
  <c r="B287" i="13"/>
  <c r="R287" i="13" s="1"/>
  <c r="BV286" i="13"/>
  <c r="BU286" i="13"/>
  <c r="BT286" i="13"/>
  <c r="BS286" i="13"/>
  <c r="BR286" i="13"/>
  <c r="BQ286" i="13"/>
  <c r="BP286" i="13"/>
  <c r="BO286" i="13"/>
  <c r="BN286" i="13"/>
  <c r="BM286" i="13"/>
  <c r="BL286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Q286" i="13"/>
  <c r="P286" i="13"/>
  <c r="O286" i="13"/>
  <c r="N286" i="13"/>
  <c r="M286" i="13"/>
  <c r="J286" i="13"/>
  <c r="C286" i="13" s="1"/>
  <c r="H286" i="13"/>
  <c r="G286" i="13"/>
  <c r="B286" i="13"/>
  <c r="R286" i="13" s="1"/>
  <c r="BV285" i="13"/>
  <c r="BU285" i="13"/>
  <c r="BT285" i="13"/>
  <c r="BS285" i="13"/>
  <c r="BR285" i="13"/>
  <c r="BQ285" i="13"/>
  <c r="BP285" i="13"/>
  <c r="BO285" i="13"/>
  <c r="BN285" i="13"/>
  <c r="BM285" i="13"/>
  <c r="BL285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Q285" i="13"/>
  <c r="P285" i="13"/>
  <c r="O285" i="13"/>
  <c r="N285" i="13"/>
  <c r="M285" i="13"/>
  <c r="J285" i="13"/>
  <c r="C285" i="13" s="1"/>
  <c r="H285" i="13"/>
  <c r="G285" i="13"/>
  <c r="B285" i="13"/>
  <c r="R285" i="13" s="1"/>
  <c r="BV284" i="13"/>
  <c r="BU284" i="13"/>
  <c r="BT284" i="13"/>
  <c r="BS284" i="13"/>
  <c r="BR284" i="13"/>
  <c r="BQ284" i="13"/>
  <c r="BP284" i="13"/>
  <c r="BO284" i="13"/>
  <c r="BN284" i="13"/>
  <c r="BM284" i="13"/>
  <c r="BL284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Q284" i="13"/>
  <c r="P284" i="13"/>
  <c r="O284" i="13"/>
  <c r="N284" i="13"/>
  <c r="M284" i="13"/>
  <c r="J284" i="13"/>
  <c r="C284" i="13" s="1"/>
  <c r="H284" i="13"/>
  <c r="G284" i="13"/>
  <c r="B284" i="13"/>
  <c r="R284" i="13" s="1"/>
  <c r="BV283" i="13"/>
  <c r="BU283" i="13"/>
  <c r="BT283" i="13"/>
  <c r="BS283" i="13"/>
  <c r="BR283" i="13"/>
  <c r="BQ283" i="13"/>
  <c r="BP283" i="13"/>
  <c r="BO283" i="13"/>
  <c r="BN283" i="13"/>
  <c r="BM283" i="13"/>
  <c r="BL283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Q283" i="13"/>
  <c r="P283" i="13"/>
  <c r="O283" i="13"/>
  <c r="N283" i="13"/>
  <c r="M283" i="13"/>
  <c r="J283" i="13"/>
  <c r="C283" i="13" s="1"/>
  <c r="H283" i="13"/>
  <c r="G283" i="13"/>
  <c r="B283" i="13"/>
  <c r="R283" i="13" s="1"/>
  <c r="BV282" i="13"/>
  <c r="BU282" i="13"/>
  <c r="BT282" i="13"/>
  <c r="BS282" i="13"/>
  <c r="BR282" i="13"/>
  <c r="BQ282" i="13"/>
  <c r="BP282" i="13"/>
  <c r="BO282" i="13"/>
  <c r="BN282" i="13"/>
  <c r="BM282" i="13"/>
  <c r="BL282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Q282" i="13"/>
  <c r="P282" i="13"/>
  <c r="O282" i="13"/>
  <c r="N282" i="13"/>
  <c r="M282" i="13"/>
  <c r="J282" i="13"/>
  <c r="C282" i="13" s="1"/>
  <c r="H282" i="13"/>
  <c r="G282" i="13"/>
  <c r="B282" i="13"/>
  <c r="R282" i="13" s="1"/>
  <c r="BV281" i="13"/>
  <c r="BU281" i="13"/>
  <c r="BT281" i="13"/>
  <c r="BS281" i="13"/>
  <c r="BR281" i="13"/>
  <c r="BQ281" i="13"/>
  <c r="BP281" i="13"/>
  <c r="BO281" i="13"/>
  <c r="BN281" i="13"/>
  <c r="BM281" i="13"/>
  <c r="BL281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Q281" i="13"/>
  <c r="P281" i="13"/>
  <c r="O281" i="13"/>
  <c r="N281" i="13"/>
  <c r="M281" i="13"/>
  <c r="J281" i="13"/>
  <c r="C281" i="13" s="1"/>
  <c r="H281" i="13"/>
  <c r="G281" i="13"/>
  <c r="B281" i="13"/>
  <c r="R281" i="13" s="1"/>
  <c r="BV280" i="13"/>
  <c r="BU280" i="13"/>
  <c r="BT280" i="13"/>
  <c r="BS280" i="13"/>
  <c r="BR280" i="13"/>
  <c r="BQ280" i="13"/>
  <c r="BP280" i="13"/>
  <c r="BO280" i="13"/>
  <c r="BN280" i="13"/>
  <c r="BM280" i="13"/>
  <c r="BL280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Q280" i="13"/>
  <c r="P280" i="13"/>
  <c r="O280" i="13"/>
  <c r="N280" i="13"/>
  <c r="M280" i="13"/>
  <c r="J280" i="13"/>
  <c r="C280" i="13" s="1"/>
  <c r="H280" i="13"/>
  <c r="G280" i="13"/>
  <c r="B280" i="13"/>
  <c r="R280" i="13" s="1"/>
  <c r="BV279" i="13"/>
  <c r="BU279" i="13"/>
  <c r="BT279" i="13"/>
  <c r="BS279" i="13"/>
  <c r="BR279" i="13"/>
  <c r="BQ279" i="13"/>
  <c r="BP279" i="13"/>
  <c r="BO279" i="13"/>
  <c r="BN279" i="13"/>
  <c r="BM279" i="13"/>
  <c r="BL279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Q279" i="13"/>
  <c r="P279" i="13"/>
  <c r="O279" i="13"/>
  <c r="N279" i="13"/>
  <c r="M279" i="13"/>
  <c r="J279" i="13"/>
  <c r="C279" i="13" s="1"/>
  <c r="H279" i="13"/>
  <c r="G279" i="13"/>
  <c r="B279" i="13"/>
  <c r="R279" i="13" s="1"/>
  <c r="BV278" i="13"/>
  <c r="BU278" i="13"/>
  <c r="BT278" i="13"/>
  <c r="BS278" i="13"/>
  <c r="BR278" i="13"/>
  <c r="BQ278" i="13"/>
  <c r="BP278" i="13"/>
  <c r="BO278" i="13"/>
  <c r="BN278" i="13"/>
  <c r="BM278" i="13"/>
  <c r="BL278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Q278" i="13"/>
  <c r="P278" i="13"/>
  <c r="O278" i="13"/>
  <c r="N278" i="13"/>
  <c r="M278" i="13"/>
  <c r="J278" i="13"/>
  <c r="C278" i="13" s="1"/>
  <c r="H278" i="13"/>
  <c r="G278" i="13"/>
  <c r="B278" i="13"/>
  <c r="R278" i="13" s="1"/>
  <c r="BV277" i="13"/>
  <c r="BU277" i="13"/>
  <c r="BT277" i="13"/>
  <c r="BS277" i="13"/>
  <c r="BR277" i="13"/>
  <c r="BQ277" i="13"/>
  <c r="BP277" i="13"/>
  <c r="BO277" i="13"/>
  <c r="BN277" i="13"/>
  <c r="BM277" i="13"/>
  <c r="BL277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Q277" i="13"/>
  <c r="P277" i="13"/>
  <c r="O277" i="13"/>
  <c r="N277" i="13"/>
  <c r="M277" i="13"/>
  <c r="J277" i="13"/>
  <c r="C277" i="13" s="1"/>
  <c r="H277" i="13"/>
  <c r="G277" i="13"/>
  <c r="B277" i="13"/>
  <c r="R277" i="13" s="1"/>
  <c r="BV276" i="13"/>
  <c r="BU276" i="13"/>
  <c r="BT276" i="13"/>
  <c r="BS276" i="13"/>
  <c r="BR276" i="13"/>
  <c r="BQ276" i="13"/>
  <c r="BP276" i="13"/>
  <c r="BO276" i="13"/>
  <c r="BN276" i="13"/>
  <c r="BM276" i="13"/>
  <c r="BL276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Q276" i="13"/>
  <c r="P276" i="13"/>
  <c r="O276" i="13"/>
  <c r="N276" i="13"/>
  <c r="M276" i="13"/>
  <c r="J276" i="13"/>
  <c r="C276" i="13" s="1"/>
  <c r="H276" i="13"/>
  <c r="G276" i="13"/>
  <c r="B276" i="13"/>
  <c r="R276" i="13" s="1"/>
  <c r="BV275" i="13"/>
  <c r="BU275" i="13"/>
  <c r="BT275" i="13"/>
  <c r="BS275" i="13"/>
  <c r="BR275" i="13"/>
  <c r="BQ275" i="13"/>
  <c r="BP275" i="13"/>
  <c r="BO275" i="13"/>
  <c r="BN275" i="13"/>
  <c r="BM275" i="13"/>
  <c r="BL275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Q275" i="13"/>
  <c r="P275" i="13"/>
  <c r="O275" i="13"/>
  <c r="N275" i="13"/>
  <c r="M275" i="13"/>
  <c r="J275" i="13"/>
  <c r="C275" i="13" s="1"/>
  <c r="H275" i="13"/>
  <c r="G275" i="13"/>
  <c r="B275" i="13"/>
  <c r="R275" i="13" s="1"/>
  <c r="L247" i="1"/>
  <c r="K247" i="1"/>
  <c r="I247" i="1"/>
  <c r="L246" i="1"/>
  <c r="K246" i="1"/>
  <c r="I246" i="1"/>
  <c r="L329" i="1"/>
  <c r="K329" i="1"/>
  <c r="I329" i="1"/>
  <c r="L245" i="1"/>
  <c r="K245" i="1"/>
  <c r="I245" i="1"/>
  <c r="L302" i="1"/>
  <c r="K302" i="1"/>
  <c r="I302" i="1"/>
  <c r="L301" i="1"/>
  <c r="K301" i="1"/>
  <c r="I301" i="1"/>
  <c r="L251" i="1"/>
  <c r="K251" i="1"/>
  <c r="I251" i="1"/>
  <c r="L252" i="1"/>
  <c r="K252" i="1"/>
  <c r="I252" i="1"/>
  <c r="L31" i="1"/>
  <c r="K31" i="1"/>
  <c r="I31" i="1"/>
  <c r="L30" i="1"/>
  <c r="K30" i="1"/>
  <c r="I30" i="1"/>
  <c r="L29" i="1"/>
  <c r="K29" i="1"/>
  <c r="I29" i="1"/>
  <c r="L28" i="1"/>
  <c r="K28" i="1"/>
  <c r="I28" i="1"/>
  <c r="L27" i="1"/>
  <c r="K27" i="1"/>
  <c r="I27" i="1"/>
  <c r="L26" i="1"/>
  <c r="K26" i="1"/>
  <c r="I26" i="1"/>
  <c r="L17" i="1"/>
  <c r="K17" i="1"/>
  <c r="I17" i="1"/>
  <c r="L25" i="1"/>
  <c r="K25" i="1"/>
  <c r="I25" i="1"/>
  <c r="L24" i="1"/>
  <c r="K24" i="1"/>
  <c r="I24" i="1"/>
  <c r="L33" i="1"/>
  <c r="K33" i="1"/>
  <c r="I33" i="1"/>
  <c r="L32" i="1"/>
  <c r="K32" i="1"/>
  <c r="I32" i="1"/>
  <c r="L343" i="1"/>
  <c r="K343" i="1"/>
  <c r="I343" i="1"/>
  <c r="L138" i="1"/>
  <c r="K138" i="1"/>
  <c r="I138" i="1"/>
  <c r="C138" i="1"/>
  <c r="D138" i="1"/>
  <c r="E138" i="1"/>
  <c r="F138" i="1"/>
  <c r="C343" i="1"/>
  <c r="D343" i="1"/>
  <c r="E343" i="1"/>
  <c r="F343" i="1"/>
  <c r="C32" i="1"/>
  <c r="D32" i="1"/>
  <c r="E32" i="1"/>
  <c r="F32" i="1"/>
  <c r="C33" i="1"/>
  <c r="D33" i="1"/>
  <c r="E33" i="1"/>
  <c r="F33" i="1"/>
  <c r="C24" i="1"/>
  <c r="D24" i="1"/>
  <c r="E24" i="1"/>
  <c r="F24" i="1"/>
  <c r="C25" i="1"/>
  <c r="D25" i="1"/>
  <c r="E25" i="1"/>
  <c r="F25" i="1"/>
  <c r="C17" i="1"/>
  <c r="D17" i="1"/>
  <c r="E17" i="1"/>
  <c r="F17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252" i="1"/>
  <c r="D252" i="1"/>
  <c r="E252" i="1"/>
  <c r="F252" i="1"/>
  <c r="C251" i="1"/>
  <c r="D251" i="1"/>
  <c r="E251" i="1"/>
  <c r="F251" i="1"/>
  <c r="C301" i="1"/>
  <c r="D301" i="1"/>
  <c r="E301" i="1"/>
  <c r="F301" i="1"/>
  <c r="C302" i="1"/>
  <c r="D302" i="1"/>
  <c r="E302" i="1"/>
  <c r="F302" i="1"/>
  <c r="C245" i="1"/>
  <c r="D245" i="1"/>
  <c r="E245" i="1"/>
  <c r="F245" i="1"/>
  <c r="C329" i="1"/>
  <c r="D329" i="1"/>
  <c r="E329" i="1"/>
  <c r="F329" i="1"/>
  <c r="C246" i="1"/>
  <c r="D246" i="1"/>
  <c r="E246" i="1"/>
  <c r="F246" i="1"/>
  <c r="C247" i="1"/>
  <c r="D247" i="1"/>
  <c r="E247" i="1"/>
  <c r="F247" i="1"/>
  <c r="BV454" i="13"/>
  <c r="BU454" i="13"/>
  <c r="BT454" i="13"/>
  <c r="BS454" i="13"/>
  <c r="BR454" i="13"/>
  <c r="BQ454" i="13"/>
  <c r="BP454" i="13"/>
  <c r="BO454" i="13"/>
  <c r="BN454" i="13"/>
  <c r="BM454" i="13"/>
  <c r="BL454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Q454" i="13"/>
  <c r="P454" i="13"/>
  <c r="O454" i="13"/>
  <c r="N454" i="13"/>
  <c r="M454" i="13"/>
  <c r="J454" i="13"/>
  <c r="C454" i="13" s="1"/>
  <c r="H454" i="13"/>
  <c r="G454" i="13"/>
  <c r="B454" i="13"/>
  <c r="R454" i="13" s="1"/>
  <c r="BV453" i="13"/>
  <c r="BU453" i="13"/>
  <c r="BT453" i="13"/>
  <c r="BS453" i="13"/>
  <c r="BR453" i="13"/>
  <c r="BQ453" i="13"/>
  <c r="BP453" i="13"/>
  <c r="BO453" i="13"/>
  <c r="BN453" i="13"/>
  <c r="BM453" i="13"/>
  <c r="BL453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Q453" i="13"/>
  <c r="P453" i="13"/>
  <c r="O453" i="13"/>
  <c r="N453" i="13"/>
  <c r="M453" i="13"/>
  <c r="J453" i="13"/>
  <c r="C453" i="13" s="1"/>
  <c r="H453" i="13"/>
  <c r="G453" i="13"/>
  <c r="B453" i="13"/>
  <c r="R453" i="13" s="1"/>
  <c r="BV452" i="13"/>
  <c r="BU452" i="13"/>
  <c r="BT452" i="13"/>
  <c r="BS452" i="13"/>
  <c r="BR452" i="13"/>
  <c r="BQ452" i="13"/>
  <c r="BP452" i="13"/>
  <c r="BO452" i="13"/>
  <c r="BN452" i="13"/>
  <c r="BM452" i="13"/>
  <c r="BL452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Q452" i="13"/>
  <c r="P452" i="13"/>
  <c r="O452" i="13"/>
  <c r="N452" i="13"/>
  <c r="M452" i="13"/>
  <c r="J452" i="13"/>
  <c r="C452" i="13" s="1"/>
  <c r="H452" i="13"/>
  <c r="G452" i="13"/>
  <c r="B452" i="13"/>
  <c r="R452" i="13" s="1"/>
  <c r="BV451" i="13"/>
  <c r="BU451" i="13"/>
  <c r="BT451" i="13"/>
  <c r="BS451" i="13"/>
  <c r="BR451" i="13"/>
  <c r="BQ451" i="13"/>
  <c r="BP451" i="13"/>
  <c r="BO451" i="13"/>
  <c r="BN451" i="13"/>
  <c r="BM451" i="13"/>
  <c r="BL451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Q451" i="13"/>
  <c r="P451" i="13"/>
  <c r="O451" i="13"/>
  <c r="N451" i="13"/>
  <c r="M451" i="13"/>
  <c r="J451" i="13"/>
  <c r="C451" i="13" s="1"/>
  <c r="H451" i="13"/>
  <c r="G451" i="13"/>
  <c r="B451" i="13"/>
  <c r="R451" i="13" s="1"/>
  <c r="BV450" i="13"/>
  <c r="BU450" i="13"/>
  <c r="BT450" i="13"/>
  <c r="BS450" i="13"/>
  <c r="BR450" i="13"/>
  <c r="BQ450" i="13"/>
  <c r="BP450" i="13"/>
  <c r="BO450" i="13"/>
  <c r="BN450" i="13"/>
  <c r="BM450" i="13"/>
  <c r="BL450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Q450" i="13"/>
  <c r="P450" i="13"/>
  <c r="O450" i="13"/>
  <c r="N450" i="13"/>
  <c r="M450" i="13"/>
  <c r="J450" i="13"/>
  <c r="C450" i="13" s="1"/>
  <c r="H450" i="13"/>
  <c r="G450" i="13"/>
  <c r="B450" i="13"/>
  <c r="R450" i="13" s="1"/>
  <c r="BV449" i="13"/>
  <c r="BU449" i="13"/>
  <c r="BT449" i="13"/>
  <c r="BS449" i="13"/>
  <c r="BR449" i="13"/>
  <c r="BQ449" i="13"/>
  <c r="BP449" i="13"/>
  <c r="BO449" i="13"/>
  <c r="BN449" i="13"/>
  <c r="BM449" i="13"/>
  <c r="BL449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Q449" i="13"/>
  <c r="P449" i="13"/>
  <c r="O449" i="13"/>
  <c r="N449" i="13"/>
  <c r="M449" i="13"/>
  <c r="J449" i="13"/>
  <c r="C449" i="13" s="1"/>
  <c r="H449" i="13"/>
  <c r="G449" i="13"/>
  <c r="B449" i="13"/>
  <c r="R449" i="13" s="1"/>
  <c r="BV448" i="13"/>
  <c r="BU448" i="13"/>
  <c r="BT448" i="13"/>
  <c r="BS448" i="13"/>
  <c r="BR448" i="13"/>
  <c r="BQ448" i="13"/>
  <c r="BP448" i="13"/>
  <c r="BO448" i="13"/>
  <c r="BN448" i="13"/>
  <c r="BM448" i="13"/>
  <c r="BL448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Q448" i="13"/>
  <c r="P448" i="13"/>
  <c r="O448" i="13"/>
  <c r="N448" i="13"/>
  <c r="M448" i="13"/>
  <c r="J448" i="13"/>
  <c r="C448" i="13" s="1"/>
  <c r="H448" i="13"/>
  <c r="G448" i="13"/>
  <c r="B448" i="13"/>
  <c r="R448" i="13" s="1"/>
  <c r="BV447" i="13"/>
  <c r="BU447" i="13"/>
  <c r="BT447" i="13"/>
  <c r="BS447" i="13"/>
  <c r="BR447" i="13"/>
  <c r="BQ447" i="13"/>
  <c r="BP447" i="13"/>
  <c r="BO447" i="13"/>
  <c r="BN447" i="13"/>
  <c r="BM447" i="13"/>
  <c r="BL447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Q447" i="13"/>
  <c r="P447" i="13"/>
  <c r="O447" i="13"/>
  <c r="N447" i="13"/>
  <c r="M447" i="13"/>
  <c r="J447" i="13"/>
  <c r="C447" i="13" s="1"/>
  <c r="H447" i="13"/>
  <c r="G447" i="13"/>
  <c r="B447" i="13"/>
  <c r="R447" i="13" s="1"/>
  <c r="BV446" i="13"/>
  <c r="BU446" i="13"/>
  <c r="BT446" i="13"/>
  <c r="BS446" i="13"/>
  <c r="BR446" i="13"/>
  <c r="BQ446" i="13"/>
  <c r="BP446" i="13"/>
  <c r="BO446" i="13"/>
  <c r="BN446" i="13"/>
  <c r="BM446" i="13"/>
  <c r="BL446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Q446" i="13"/>
  <c r="P446" i="13"/>
  <c r="O446" i="13"/>
  <c r="N446" i="13"/>
  <c r="M446" i="13"/>
  <c r="J446" i="13"/>
  <c r="C446" i="13" s="1"/>
  <c r="H446" i="13"/>
  <c r="G446" i="13"/>
  <c r="B446" i="13"/>
  <c r="R446" i="13" s="1"/>
  <c r="BV445" i="13"/>
  <c r="BU445" i="13"/>
  <c r="BT445" i="13"/>
  <c r="BS445" i="13"/>
  <c r="BR445" i="13"/>
  <c r="BQ445" i="13"/>
  <c r="BP445" i="13"/>
  <c r="BO445" i="13"/>
  <c r="BN445" i="13"/>
  <c r="BM445" i="13"/>
  <c r="BL445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Q445" i="13"/>
  <c r="P445" i="13"/>
  <c r="O445" i="13"/>
  <c r="N445" i="13"/>
  <c r="M445" i="13"/>
  <c r="J445" i="13"/>
  <c r="C445" i="13" s="1"/>
  <c r="H445" i="13"/>
  <c r="G445" i="13"/>
  <c r="B445" i="13"/>
  <c r="R445" i="13" s="1"/>
  <c r="BV444" i="13"/>
  <c r="BU444" i="13"/>
  <c r="BT444" i="13"/>
  <c r="BS444" i="13"/>
  <c r="BR444" i="13"/>
  <c r="BQ444" i="13"/>
  <c r="BP444" i="13"/>
  <c r="BO444" i="13"/>
  <c r="BN444" i="13"/>
  <c r="BM444" i="13"/>
  <c r="BL444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Q444" i="13"/>
  <c r="P444" i="13"/>
  <c r="O444" i="13"/>
  <c r="N444" i="13"/>
  <c r="M444" i="13"/>
  <c r="J444" i="13"/>
  <c r="C444" i="13" s="1"/>
  <c r="H444" i="13"/>
  <c r="G444" i="13"/>
  <c r="B444" i="13"/>
  <c r="R444" i="13" s="1"/>
  <c r="BX25" i="1" l="1"/>
  <c r="BX343" i="1"/>
  <c r="BX24" i="1"/>
  <c r="BX27" i="1"/>
  <c r="BX31" i="1"/>
  <c r="BX138" i="1"/>
  <c r="BX33" i="1"/>
  <c r="BX26" i="1"/>
  <c r="BX28" i="1"/>
  <c r="BX30" i="1"/>
  <c r="BX252" i="1"/>
  <c r="BX301" i="1"/>
  <c r="BX329" i="1"/>
  <c r="BX245" i="1"/>
  <c r="BX302" i="1"/>
  <c r="BX246" i="1"/>
  <c r="BX32" i="1"/>
  <c r="BX17" i="1"/>
  <c r="BX29" i="1"/>
  <c r="BX251" i="1"/>
  <c r="BX247" i="1"/>
  <c r="BX452" i="13"/>
  <c r="BW452" i="13"/>
  <c r="BX450" i="13"/>
  <c r="BW450" i="13"/>
  <c r="BX445" i="13"/>
  <c r="BW445" i="13"/>
  <c r="BW449" i="13"/>
  <c r="BX449" i="13"/>
  <c r="BX447" i="13"/>
  <c r="BW447" i="13"/>
  <c r="BX451" i="13"/>
  <c r="BW451" i="13"/>
  <c r="BW446" i="13"/>
  <c r="BX446" i="13"/>
  <c r="BX454" i="13"/>
  <c r="BW454" i="13"/>
  <c r="BX444" i="13"/>
  <c r="BW444" i="13"/>
  <c r="BX453" i="13"/>
  <c r="BW453" i="13"/>
  <c r="BW448" i="13"/>
  <c r="BX448" i="13"/>
  <c r="BX276" i="13"/>
  <c r="BW276" i="13"/>
  <c r="BX283" i="13"/>
  <c r="BW283" i="13"/>
  <c r="BX293" i="13"/>
  <c r="BW293" i="13"/>
  <c r="BX279" i="13"/>
  <c r="BW279" i="13"/>
  <c r="BX288" i="13"/>
  <c r="BW288" i="13"/>
  <c r="BX297" i="13"/>
  <c r="BW297" i="13"/>
  <c r="BX286" i="13"/>
  <c r="BW286" i="13"/>
  <c r="BX296" i="13"/>
  <c r="BW296" i="13"/>
  <c r="BX290" i="13"/>
  <c r="BW290" i="13"/>
  <c r="BX291" i="13"/>
  <c r="BW291" i="13"/>
  <c r="BX277" i="13"/>
  <c r="BW277" i="13"/>
  <c r="BX284" i="13"/>
  <c r="BW284" i="13"/>
  <c r="BX294" i="13"/>
  <c r="BW294" i="13"/>
  <c r="BX280" i="13"/>
  <c r="BW280" i="13"/>
  <c r="BX289" i="13"/>
  <c r="BW289" i="13"/>
  <c r="BX298" i="13"/>
  <c r="BW298" i="13"/>
  <c r="BX275" i="13"/>
  <c r="BW275" i="13"/>
  <c r="BX282" i="13"/>
  <c r="BW282" i="13"/>
  <c r="BX287" i="13"/>
  <c r="BW287" i="13"/>
  <c r="BX281" i="13"/>
  <c r="BW281" i="13"/>
  <c r="BX292" i="13"/>
  <c r="BW292" i="13"/>
  <c r="BX278" i="13"/>
  <c r="BW278" i="13"/>
  <c r="BX285" i="13"/>
  <c r="BW285" i="13"/>
  <c r="BX295" i="13"/>
  <c r="BW295" i="13"/>
  <c r="E297" i="13"/>
  <c r="E298" i="13"/>
  <c r="E294" i="13"/>
  <c r="E292" i="13"/>
  <c r="E291" i="13"/>
  <c r="E293" i="13"/>
  <c r="E296" i="13"/>
  <c r="E295" i="13"/>
  <c r="E278" i="13"/>
  <c r="E275" i="13"/>
  <c r="E287" i="13"/>
  <c r="E290" i="13"/>
  <c r="E284" i="13"/>
  <c r="E288" i="13"/>
  <c r="E282" i="13"/>
  <c r="E285" i="13"/>
  <c r="E283" i="13"/>
  <c r="E281" i="13"/>
  <c r="E277" i="13"/>
  <c r="E276" i="13"/>
  <c r="E279" i="13"/>
  <c r="E280" i="13"/>
  <c r="E286" i="13"/>
  <c r="E289" i="13"/>
  <c r="E452" i="13"/>
  <c r="E446" i="13"/>
  <c r="E445" i="13"/>
  <c r="E454" i="13"/>
  <c r="E450" i="13"/>
  <c r="E448" i="13"/>
  <c r="E447" i="13"/>
  <c r="E444" i="13"/>
  <c r="E449" i="13"/>
  <c r="E451" i="13"/>
  <c r="E453" i="13"/>
  <c r="I25" i="2" l="1"/>
  <c r="K25" i="2"/>
  <c r="L25" i="2"/>
  <c r="I26" i="2"/>
  <c r="K26" i="2"/>
  <c r="K444" i="13" s="1"/>
  <c r="L26" i="2"/>
  <c r="L444" i="13" s="1"/>
  <c r="I27" i="2"/>
  <c r="K27" i="2"/>
  <c r="K445" i="13" s="1"/>
  <c r="L27" i="2"/>
  <c r="L445" i="13" s="1"/>
  <c r="I28" i="2"/>
  <c r="K28" i="2"/>
  <c r="K446" i="13" s="1"/>
  <c r="L28" i="2"/>
  <c r="L446" i="13" s="1"/>
  <c r="I29" i="2"/>
  <c r="K29" i="2"/>
  <c r="K447" i="13" s="1"/>
  <c r="L29" i="2"/>
  <c r="L447" i="13" s="1"/>
  <c r="I30" i="2"/>
  <c r="K30" i="2"/>
  <c r="K448" i="13" s="1"/>
  <c r="L30" i="2"/>
  <c r="L448" i="13" s="1"/>
  <c r="I31" i="2"/>
  <c r="K31" i="2"/>
  <c r="K449" i="13" s="1"/>
  <c r="L31" i="2"/>
  <c r="L449" i="13" s="1"/>
  <c r="I32" i="2"/>
  <c r="K32" i="2"/>
  <c r="K450" i="13" s="1"/>
  <c r="L32" i="2"/>
  <c r="L450" i="13" s="1"/>
  <c r="I33" i="2"/>
  <c r="K33" i="2"/>
  <c r="K451" i="13" s="1"/>
  <c r="L33" i="2"/>
  <c r="L451" i="13" s="1"/>
  <c r="I34" i="2"/>
  <c r="K34" i="2"/>
  <c r="K452" i="13" s="1"/>
  <c r="L34" i="2"/>
  <c r="L452" i="13" s="1"/>
  <c r="I35" i="2"/>
  <c r="K35" i="2"/>
  <c r="K453" i="13" s="1"/>
  <c r="L35" i="2"/>
  <c r="L453" i="13" s="1"/>
  <c r="I36" i="2"/>
  <c r="K36" i="2"/>
  <c r="K454" i="13" s="1"/>
  <c r="L36" i="2"/>
  <c r="L454" i="13" s="1"/>
  <c r="C25" i="2"/>
  <c r="D25" i="2"/>
  <c r="E25" i="2"/>
  <c r="F25" i="2"/>
  <c r="C26" i="2"/>
  <c r="D26" i="2"/>
  <c r="D444" i="13" s="1"/>
  <c r="E26" i="2"/>
  <c r="F26" i="2"/>
  <c r="F444" i="13" s="1"/>
  <c r="C27" i="2"/>
  <c r="D27" i="2"/>
  <c r="D445" i="13" s="1"/>
  <c r="E27" i="2"/>
  <c r="F27" i="2"/>
  <c r="F445" i="13" s="1"/>
  <c r="C28" i="2"/>
  <c r="D28" i="2"/>
  <c r="D446" i="13" s="1"/>
  <c r="E28" i="2"/>
  <c r="F28" i="2"/>
  <c r="F446" i="13" s="1"/>
  <c r="C29" i="2"/>
  <c r="D29" i="2"/>
  <c r="D447" i="13" s="1"/>
  <c r="E29" i="2"/>
  <c r="F29" i="2"/>
  <c r="F447" i="13" s="1"/>
  <c r="C30" i="2"/>
  <c r="D30" i="2"/>
  <c r="D448" i="13" s="1"/>
  <c r="E30" i="2"/>
  <c r="F30" i="2"/>
  <c r="F448" i="13" s="1"/>
  <c r="C31" i="2"/>
  <c r="D31" i="2"/>
  <c r="D449" i="13" s="1"/>
  <c r="E31" i="2"/>
  <c r="F31" i="2"/>
  <c r="F449" i="13" s="1"/>
  <c r="C32" i="2"/>
  <c r="D32" i="2"/>
  <c r="D450" i="13" s="1"/>
  <c r="E32" i="2"/>
  <c r="F32" i="2"/>
  <c r="F450" i="13" s="1"/>
  <c r="C33" i="2"/>
  <c r="D33" i="2"/>
  <c r="D451" i="13" s="1"/>
  <c r="E33" i="2"/>
  <c r="F33" i="2"/>
  <c r="F451" i="13" s="1"/>
  <c r="C34" i="2"/>
  <c r="D34" i="2"/>
  <c r="D452" i="13" s="1"/>
  <c r="E34" i="2"/>
  <c r="F34" i="2"/>
  <c r="F452" i="13" s="1"/>
  <c r="C35" i="2"/>
  <c r="D35" i="2"/>
  <c r="D453" i="13" s="1"/>
  <c r="E35" i="2"/>
  <c r="F35" i="2"/>
  <c r="F453" i="13" s="1"/>
  <c r="C36" i="2"/>
  <c r="D36" i="2"/>
  <c r="D454" i="13" s="1"/>
  <c r="E36" i="2"/>
  <c r="F36" i="2"/>
  <c r="F454" i="13" s="1"/>
  <c r="BY5" i="11"/>
  <c r="BY4" i="2"/>
  <c r="F10" i="4"/>
  <c r="BX36" i="2" l="1"/>
  <c r="BX32" i="2"/>
  <c r="BX35" i="2"/>
  <c r="BX34" i="2"/>
  <c r="BX33" i="2"/>
  <c r="BX25" i="2"/>
  <c r="I446" i="13"/>
  <c r="BX28" i="2"/>
  <c r="I449" i="13"/>
  <c r="BX31" i="2"/>
  <c r="I445" i="13"/>
  <c r="BX27" i="2"/>
  <c r="I448" i="13"/>
  <c r="BX30" i="2"/>
  <c r="I444" i="13"/>
  <c r="BX26" i="2"/>
  <c r="I447" i="13"/>
  <c r="BX29" i="2"/>
  <c r="I453" i="13"/>
  <c r="I452" i="13"/>
  <c r="I454" i="13"/>
  <c r="I451" i="13"/>
  <c r="I450" i="13"/>
  <c r="BV620" i="13"/>
  <c r="BU620" i="13"/>
  <c r="BT620" i="13"/>
  <c r="BS620" i="13"/>
  <c r="BR620" i="13"/>
  <c r="BQ620" i="13"/>
  <c r="BP620" i="13"/>
  <c r="BO620" i="13"/>
  <c r="BN620" i="13"/>
  <c r="BM620" i="13"/>
  <c r="BL620" i="13"/>
  <c r="BK620" i="13"/>
  <c r="BJ620" i="13"/>
  <c r="BI620" i="13"/>
  <c r="BH620" i="13"/>
  <c r="BG620" i="13"/>
  <c r="BF620" i="13"/>
  <c r="BE620" i="13"/>
  <c r="BD620" i="13"/>
  <c r="BC620" i="13"/>
  <c r="BB620" i="13"/>
  <c r="BA620" i="13"/>
  <c r="AZ620" i="13"/>
  <c r="AY620" i="13"/>
  <c r="AX620" i="13"/>
  <c r="AW620" i="13"/>
  <c r="AV620" i="13"/>
  <c r="AU620" i="13"/>
  <c r="AT620" i="13"/>
  <c r="AS620" i="13"/>
  <c r="AR620" i="13"/>
  <c r="AQ620" i="13"/>
  <c r="AP620" i="13"/>
  <c r="AO620" i="13"/>
  <c r="AN620" i="13"/>
  <c r="AM620" i="13"/>
  <c r="AL620" i="13"/>
  <c r="AK620" i="13"/>
  <c r="AJ620" i="13"/>
  <c r="AI620" i="13"/>
  <c r="AH620" i="13"/>
  <c r="AG620" i="13"/>
  <c r="AF620" i="13"/>
  <c r="AE620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Q620" i="13"/>
  <c r="P620" i="13"/>
  <c r="O620" i="13"/>
  <c r="N620" i="13"/>
  <c r="M620" i="13"/>
  <c r="J620" i="13"/>
  <c r="C620" i="13" s="1"/>
  <c r="H620" i="13"/>
  <c r="G620" i="13"/>
  <c r="B620" i="13"/>
  <c r="R620" i="13" s="1"/>
  <c r="C15" i="4"/>
  <c r="D15" i="4"/>
  <c r="E15" i="4"/>
  <c r="F15" i="4"/>
  <c r="I15" i="4"/>
  <c r="K15" i="4"/>
  <c r="K528" i="13" s="1"/>
  <c r="L15" i="4"/>
  <c r="BW12" i="23"/>
  <c r="L12" i="23"/>
  <c r="L620" i="13" s="1"/>
  <c r="K12" i="23"/>
  <c r="K620" i="13" s="1"/>
  <c r="I12" i="23"/>
  <c r="F620" i="13"/>
  <c r="D12" i="23"/>
  <c r="D620" i="13" s="1"/>
  <c r="BX15" i="4" l="1"/>
  <c r="F533" i="13"/>
  <c r="K533" i="13"/>
  <c r="BX620" i="13"/>
  <c r="BW620" i="13"/>
  <c r="BX12" i="23"/>
  <c r="I620" i="13"/>
  <c r="E620" i="13"/>
  <c r="BV576" i="13" l="1"/>
  <c r="BU576" i="13"/>
  <c r="BT576" i="13"/>
  <c r="BS576" i="13"/>
  <c r="BR576" i="13"/>
  <c r="BQ576" i="13"/>
  <c r="BP576" i="13"/>
  <c r="BO576" i="13"/>
  <c r="BN576" i="13"/>
  <c r="BM576" i="13"/>
  <c r="BL576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Q576" i="13"/>
  <c r="P576" i="13"/>
  <c r="O576" i="13"/>
  <c r="N576" i="13"/>
  <c r="M576" i="13"/>
  <c r="J576" i="13"/>
  <c r="C576" i="13" s="1"/>
  <c r="H576" i="13"/>
  <c r="G576" i="13"/>
  <c r="B576" i="13"/>
  <c r="R576" i="13" s="1"/>
  <c r="BV575" i="13"/>
  <c r="BU575" i="13"/>
  <c r="BT575" i="13"/>
  <c r="BS575" i="13"/>
  <c r="BR575" i="13"/>
  <c r="BQ575" i="13"/>
  <c r="BP575" i="13"/>
  <c r="BO575" i="13"/>
  <c r="BN575" i="13"/>
  <c r="BM575" i="13"/>
  <c r="BL575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Q575" i="13"/>
  <c r="P575" i="13"/>
  <c r="O575" i="13"/>
  <c r="N575" i="13"/>
  <c r="M575" i="13"/>
  <c r="J575" i="13"/>
  <c r="C575" i="13" s="1"/>
  <c r="H575" i="13"/>
  <c r="G575" i="13"/>
  <c r="B575" i="13"/>
  <c r="R575" i="13" s="1"/>
  <c r="BV557" i="13"/>
  <c r="BU557" i="13"/>
  <c r="BT557" i="13"/>
  <c r="BS557" i="13"/>
  <c r="BR557" i="13"/>
  <c r="BQ557" i="13"/>
  <c r="BP557" i="13"/>
  <c r="BO557" i="13"/>
  <c r="BN557" i="13"/>
  <c r="BM557" i="13"/>
  <c r="BL557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Q557" i="13"/>
  <c r="P557" i="13"/>
  <c r="O557" i="13"/>
  <c r="N557" i="13"/>
  <c r="M557" i="13"/>
  <c r="J557" i="13"/>
  <c r="C557" i="13" s="1"/>
  <c r="H557" i="13"/>
  <c r="G557" i="13"/>
  <c r="B557" i="13"/>
  <c r="R557" i="13" s="1"/>
  <c r="BW19" i="6"/>
  <c r="BW18" i="6"/>
  <c r="L17" i="6"/>
  <c r="K17" i="6"/>
  <c r="I17" i="6"/>
  <c r="L19" i="6"/>
  <c r="K19" i="6"/>
  <c r="I19" i="6"/>
  <c r="F17" i="6"/>
  <c r="E17" i="6"/>
  <c r="D17" i="6"/>
  <c r="C17" i="6"/>
  <c r="F19" i="6"/>
  <c r="E19" i="6"/>
  <c r="D19" i="6"/>
  <c r="C19" i="6"/>
  <c r="BW15" i="5"/>
  <c r="L557" i="13"/>
  <c r="K557" i="13"/>
  <c r="I15" i="5"/>
  <c r="I557" i="13" s="1"/>
  <c r="F15" i="5"/>
  <c r="F557" i="13" s="1"/>
  <c r="E15" i="5"/>
  <c r="D15" i="5"/>
  <c r="D557" i="13" s="1"/>
  <c r="BX557" i="13" l="1"/>
  <c r="BW557" i="13"/>
  <c r="BX575" i="13"/>
  <c r="BW575" i="13"/>
  <c r="BX576" i="13"/>
  <c r="BW576" i="13"/>
  <c r="BX15" i="5"/>
  <c r="E575" i="13"/>
  <c r="E576" i="13"/>
  <c r="E557" i="13"/>
  <c r="H436" i="13" l="1"/>
  <c r="BV512" i="13"/>
  <c r="BU512" i="13"/>
  <c r="BT512" i="13"/>
  <c r="BS512" i="13"/>
  <c r="BR512" i="13"/>
  <c r="BQ512" i="13"/>
  <c r="BP512" i="13"/>
  <c r="BO512" i="13"/>
  <c r="BN512" i="13"/>
  <c r="BM512" i="13"/>
  <c r="BL512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Q512" i="13"/>
  <c r="P512" i="13"/>
  <c r="O512" i="13"/>
  <c r="N512" i="13"/>
  <c r="M512" i="13"/>
  <c r="J512" i="13"/>
  <c r="C512" i="13" s="1"/>
  <c r="H512" i="13"/>
  <c r="G512" i="13"/>
  <c r="B512" i="13"/>
  <c r="R512" i="13" s="1"/>
  <c r="BV511" i="13"/>
  <c r="BU511" i="13"/>
  <c r="BT511" i="13"/>
  <c r="BS511" i="13"/>
  <c r="BR511" i="13"/>
  <c r="BQ511" i="13"/>
  <c r="BP511" i="13"/>
  <c r="BO511" i="13"/>
  <c r="BN511" i="13"/>
  <c r="BM511" i="13"/>
  <c r="BL511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Q511" i="13"/>
  <c r="P511" i="13"/>
  <c r="O511" i="13"/>
  <c r="N511" i="13"/>
  <c r="M511" i="13"/>
  <c r="J511" i="13"/>
  <c r="C511" i="13" s="1"/>
  <c r="H511" i="13"/>
  <c r="G511" i="13"/>
  <c r="B511" i="13"/>
  <c r="R511" i="13" s="1"/>
  <c r="BV510" i="13"/>
  <c r="BU510" i="13"/>
  <c r="BT510" i="13"/>
  <c r="BS510" i="13"/>
  <c r="BR510" i="13"/>
  <c r="BQ510" i="13"/>
  <c r="BP510" i="13"/>
  <c r="BO510" i="13"/>
  <c r="BN510" i="13"/>
  <c r="BM510" i="13"/>
  <c r="BL510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Q510" i="13"/>
  <c r="P510" i="13"/>
  <c r="O510" i="13"/>
  <c r="N510" i="13"/>
  <c r="M510" i="13"/>
  <c r="J510" i="13"/>
  <c r="C510" i="13" s="1"/>
  <c r="H510" i="13"/>
  <c r="G510" i="13"/>
  <c r="B510" i="13"/>
  <c r="R510" i="13" s="1"/>
  <c r="BV509" i="13"/>
  <c r="BU509" i="13"/>
  <c r="BT509" i="13"/>
  <c r="BS509" i="13"/>
  <c r="BR509" i="13"/>
  <c r="BQ509" i="13"/>
  <c r="BP509" i="13"/>
  <c r="BO509" i="13"/>
  <c r="BN509" i="13"/>
  <c r="BM509" i="13"/>
  <c r="BL509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Q509" i="13"/>
  <c r="P509" i="13"/>
  <c r="O509" i="13"/>
  <c r="N509" i="13"/>
  <c r="M509" i="13"/>
  <c r="J509" i="13"/>
  <c r="C509" i="13" s="1"/>
  <c r="H509" i="13"/>
  <c r="G509" i="13"/>
  <c r="B509" i="13"/>
  <c r="R509" i="13" s="1"/>
  <c r="I10" i="4"/>
  <c r="BX10" i="4" s="1"/>
  <c r="L10" i="4"/>
  <c r="I33" i="4"/>
  <c r="BX33" i="4" s="1"/>
  <c r="L33" i="4"/>
  <c r="I16" i="4"/>
  <c r="BX16" i="4" s="1"/>
  <c r="L16" i="4"/>
  <c r="I30" i="4"/>
  <c r="BX30" i="4" s="1"/>
  <c r="L30" i="4"/>
  <c r="F33" i="4"/>
  <c r="F16" i="4"/>
  <c r="F30" i="4"/>
  <c r="E33" i="4"/>
  <c r="E16" i="4"/>
  <c r="E30" i="4"/>
  <c r="D33" i="4"/>
  <c r="D16" i="4"/>
  <c r="D30" i="4"/>
  <c r="C33" i="4"/>
  <c r="C16" i="4"/>
  <c r="C30" i="4"/>
  <c r="I530" i="13" l="1"/>
  <c r="D530" i="13"/>
  <c r="L530" i="13"/>
  <c r="F530" i="13"/>
  <c r="L533" i="13"/>
  <c r="I533" i="13"/>
  <c r="BW510" i="13"/>
  <c r="BX510" i="13"/>
  <c r="BX511" i="13"/>
  <c r="BW511" i="13"/>
  <c r="BX512" i="13"/>
  <c r="BW512" i="13"/>
  <c r="BX509" i="13"/>
  <c r="BW509" i="13"/>
  <c r="E512" i="13"/>
  <c r="E511" i="13"/>
  <c r="E510" i="13"/>
  <c r="E509" i="13"/>
  <c r="BV274" i="13" l="1"/>
  <c r="BU274" i="13"/>
  <c r="BT274" i="13"/>
  <c r="BS274" i="13"/>
  <c r="BR274" i="13"/>
  <c r="BQ274" i="13"/>
  <c r="BP274" i="13"/>
  <c r="BO274" i="13"/>
  <c r="BN274" i="13"/>
  <c r="BM274" i="13"/>
  <c r="BL274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Q274" i="13"/>
  <c r="P274" i="13"/>
  <c r="O274" i="13"/>
  <c r="N274" i="13"/>
  <c r="M274" i="13"/>
  <c r="J274" i="13"/>
  <c r="C274" i="13" s="1"/>
  <c r="H274" i="13"/>
  <c r="G274" i="13"/>
  <c r="B274" i="13"/>
  <c r="R274" i="13" s="1"/>
  <c r="BX274" i="13" l="1"/>
  <c r="BW274" i="13"/>
  <c r="E274" i="13"/>
  <c r="I11" i="1" l="1"/>
  <c r="BV273" i="13" l="1"/>
  <c r="BU273" i="13"/>
  <c r="BT273" i="13"/>
  <c r="BS273" i="13"/>
  <c r="BR273" i="13"/>
  <c r="BQ273" i="13"/>
  <c r="BP273" i="13"/>
  <c r="BO273" i="13"/>
  <c r="BN273" i="13"/>
  <c r="BM273" i="13"/>
  <c r="BL273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Q273" i="13"/>
  <c r="P273" i="13"/>
  <c r="O273" i="13"/>
  <c r="N273" i="13"/>
  <c r="M273" i="13"/>
  <c r="J273" i="13"/>
  <c r="C273" i="13" s="1"/>
  <c r="H273" i="13"/>
  <c r="G273" i="13"/>
  <c r="B273" i="13"/>
  <c r="R273" i="13" s="1"/>
  <c r="BX273" i="13" l="1"/>
  <c r="BW273" i="13"/>
  <c r="E273" i="13"/>
  <c r="BV443" i="13" l="1"/>
  <c r="BU443" i="13"/>
  <c r="BT443" i="13"/>
  <c r="BS443" i="13"/>
  <c r="BR443" i="13"/>
  <c r="BQ443" i="13"/>
  <c r="BP443" i="13"/>
  <c r="BO443" i="13"/>
  <c r="BN443" i="13"/>
  <c r="BM443" i="13"/>
  <c r="BL443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Q443" i="13"/>
  <c r="P443" i="13"/>
  <c r="O443" i="13"/>
  <c r="N443" i="13"/>
  <c r="M443" i="13"/>
  <c r="J443" i="13"/>
  <c r="C443" i="13" s="1"/>
  <c r="H443" i="13"/>
  <c r="G443" i="13"/>
  <c r="B443" i="13"/>
  <c r="R443" i="13" s="1"/>
  <c r="BV442" i="13"/>
  <c r="BU442" i="13"/>
  <c r="BT442" i="13"/>
  <c r="BS442" i="13"/>
  <c r="BR442" i="13"/>
  <c r="BQ442" i="13"/>
  <c r="BP442" i="13"/>
  <c r="BO442" i="13"/>
  <c r="BN442" i="13"/>
  <c r="BM442" i="13"/>
  <c r="BL442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Q442" i="13"/>
  <c r="P442" i="13"/>
  <c r="O442" i="13"/>
  <c r="N442" i="13"/>
  <c r="M442" i="13"/>
  <c r="J442" i="13"/>
  <c r="C442" i="13" s="1"/>
  <c r="H442" i="13"/>
  <c r="G442" i="13"/>
  <c r="B442" i="13"/>
  <c r="R442" i="13" s="1"/>
  <c r="BV441" i="13"/>
  <c r="BU441" i="13"/>
  <c r="BT441" i="13"/>
  <c r="BS441" i="13"/>
  <c r="BR441" i="13"/>
  <c r="BQ441" i="13"/>
  <c r="BP441" i="13"/>
  <c r="BO441" i="13"/>
  <c r="BN441" i="13"/>
  <c r="BM441" i="13"/>
  <c r="BL441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Q441" i="13"/>
  <c r="P441" i="13"/>
  <c r="O441" i="13"/>
  <c r="N441" i="13"/>
  <c r="M441" i="13"/>
  <c r="J441" i="13"/>
  <c r="C441" i="13" s="1"/>
  <c r="H441" i="13"/>
  <c r="G441" i="13"/>
  <c r="B441" i="13"/>
  <c r="R441" i="13" s="1"/>
  <c r="BV440" i="13"/>
  <c r="BU440" i="13"/>
  <c r="BT440" i="13"/>
  <c r="BS440" i="13"/>
  <c r="BR440" i="13"/>
  <c r="BQ440" i="13"/>
  <c r="BP440" i="13"/>
  <c r="BO440" i="13"/>
  <c r="BN440" i="13"/>
  <c r="BM440" i="13"/>
  <c r="BL440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Q440" i="13"/>
  <c r="P440" i="13"/>
  <c r="O440" i="13"/>
  <c r="N440" i="13"/>
  <c r="M440" i="13"/>
  <c r="J440" i="13"/>
  <c r="C440" i="13" s="1"/>
  <c r="H440" i="13"/>
  <c r="G440" i="13"/>
  <c r="B440" i="13"/>
  <c r="R440" i="13" s="1"/>
  <c r="BV439" i="13"/>
  <c r="BU439" i="13"/>
  <c r="BT439" i="13"/>
  <c r="BS439" i="13"/>
  <c r="BR439" i="13"/>
  <c r="BQ439" i="13"/>
  <c r="BP439" i="13"/>
  <c r="BO439" i="13"/>
  <c r="BN439" i="13"/>
  <c r="BM439" i="13"/>
  <c r="BL439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Q439" i="13"/>
  <c r="P439" i="13"/>
  <c r="O439" i="13"/>
  <c r="N439" i="13"/>
  <c r="M439" i="13"/>
  <c r="J439" i="13"/>
  <c r="C439" i="13" s="1"/>
  <c r="H439" i="13"/>
  <c r="G439" i="13"/>
  <c r="B439" i="13"/>
  <c r="R439" i="13" s="1"/>
  <c r="BV438" i="13"/>
  <c r="BU438" i="13"/>
  <c r="BT438" i="13"/>
  <c r="BS438" i="13"/>
  <c r="BR438" i="13"/>
  <c r="BQ438" i="13"/>
  <c r="BP438" i="13"/>
  <c r="BO438" i="13"/>
  <c r="BN438" i="13"/>
  <c r="BM438" i="13"/>
  <c r="BL438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Q438" i="13"/>
  <c r="P438" i="13"/>
  <c r="O438" i="13"/>
  <c r="N438" i="13"/>
  <c r="M438" i="13"/>
  <c r="J438" i="13"/>
  <c r="C438" i="13" s="1"/>
  <c r="H438" i="13"/>
  <c r="G438" i="13"/>
  <c r="B438" i="13"/>
  <c r="R438" i="13" s="1"/>
  <c r="BV437" i="13"/>
  <c r="BU437" i="13"/>
  <c r="BT437" i="13"/>
  <c r="BS437" i="13"/>
  <c r="BR437" i="13"/>
  <c r="BQ437" i="13"/>
  <c r="BP437" i="13"/>
  <c r="BO437" i="13"/>
  <c r="BN437" i="13"/>
  <c r="BM437" i="13"/>
  <c r="BL437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Q437" i="13"/>
  <c r="P437" i="13"/>
  <c r="O437" i="13"/>
  <c r="N437" i="13"/>
  <c r="M437" i="13"/>
  <c r="J437" i="13"/>
  <c r="C437" i="13" s="1"/>
  <c r="H437" i="13"/>
  <c r="G437" i="13"/>
  <c r="B437" i="13"/>
  <c r="R437" i="13" s="1"/>
  <c r="BV619" i="13"/>
  <c r="BU619" i="13"/>
  <c r="BT619" i="13"/>
  <c r="BS619" i="13"/>
  <c r="BR619" i="13"/>
  <c r="BQ619" i="13"/>
  <c r="BP619" i="13"/>
  <c r="BO619" i="13"/>
  <c r="BN619" i="13"/>
  <c r="BM619" i="13"/>
  <c r="BL619" i="13"/>
  <c r="BK619" i="13"/>
  <c r="BJ619" i="13"/>
  <c r="BI619" i="13"/>
  <c r="BH619" i="13"/>
  <c r="BG619" i="13"/>
  <c r="BF619" i="13"/>
  <c r="BE619" i="13"/>
  <c r="BD619" i="13"/>
  <c r="BC619" i="13"/>
  <c r="BB619" i="13"/>
  <c r="BA619" i="13"/>
  <c r="AZ619" i="13"/>
  <c r="AY619" i="13"/>
  <c r="AX619" i="13"/>
  <c r="AW619" i="13"/>
  <c r="AV619" i="13"/>
  <c r="AU619" i="13"/>
  <c r="AT619" i="13"/>
  <c r="AS619" i="13"/>
  <c r="AR619" i="13"/>
  <c r="AQ619" i="13"/>
  <c r="AP619" i="13"/>
  <c r="AO619" i="13"/>
  <c r="AN619" i="13"/>
  <c r="AM619" i="13"/>
  <c r="AL619" i="13"/>
  <c r="AK619" i="13"/>
  <c r="AJ619" i="13"/>
  <c r="AI619" i="13"/>
  <c r="AH619" i="13"/>
  <c r="AG619" i="13"/>
  <c r="AF619" i="13"/>
  <c r="AE619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Q619" i="13"/>
  <c r="P619" i="13"/>
  <c r="O619" i="13"/>
  <c r="N619" i="13"/>
  <c r="M619" i="13"/>
  <c r="J619" i="13"/>
  <c r="C619" i="13" s="1"/>
  <c r="H619" i="13"/>
  <c r="G619" i="13"/>
  <c r="B619" i="13"/>
  <c r="R619" i="13" s="1"/>
  <c r="BV618" i="13"/>
  <c r="BU618" i="13"/>
  <c r="BT618" i="13"/>
  <c r="BS618" i="13"/>
  <c r="BR618" i="13"/>
  <c r="BQ618" i="13"/>
  <c r="BP618" i="13"/>
  <c r="BO618" i="13"/>
  <c r="BN618" i="13"/>
  <c r="BM618" i="13"/>
  <c r="BL618" i="13"/>
  <c r="BK618" i="13"/>
  <c r="BJ618" i="13"/>
  <c r="BI618" i="13"/>
  <c r="BH618" i="13"/>
  <c r="BG618" i="13"/>
  <c r="BF618" i="13"/>
  <c r="BE618" i="13"/>
  <c r="BD618" i="13"/>
  <c r="BC618" i="13"/>
  <c r="BB618" i="13"/>
  <c r="BA618" i="13"/>
  <c r="AZ618" i="13"/>
  <c r="AY618" i="13"/>
  <c r="AX618" i="13"/>
  <c r="AW618" i="13"/>
  <c r="AV618" i="13"/>
  <c r="AU618" i="13"/>
  <c r="AT618" i="13"/>
  <c r="AS618" i="13"/>
  <c r="AR618" i="13"/>
  <c r="AQ618" i="13"/>
  <c r="AP618" i="13"/>
  <c r="AO618" i="13"/>
  <c r="AN618" i="13"/>
  <c r="AM618" i="13"/>
  <c r="AL618" i="13"/>
  <c r="AK618" i="13"/>
  <c r="AJ618" i="13"/>
  <c r="AI618" i="13"/>
  <c r="AH618" i="13"/>
  <c r="AG618" i="13"/>
  <c r="AF618" i="13"/>
  <c r="AE618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Q618" i="13"/>
  <c r="P618" i="13"/>
  <c r="O618" i="13"/>
  <c r="N618" i="13"/>
  <c r="M618" i="13"/>
  <c r="J618" i="13"/>
  <c r="C618" i="13" s="1"/>
  <c r="H618" i="13"/>
  <c r="G618" i="13"/>
  <c r="B618" i="13"/>
  <c r="R618" i="13" s="1"/>
  <c r="BV617" i="13"/>
  <c r="BU617" i="13"/>
  <c r="BT617" i="13"/>
  <c r="BS617" i="13"/>
  <c r="BR617" i="13"/>
  <c r="BQ617" i="13"/>
  <c r="BP617" i="13"/>
  <c r="BO617" i="13"/>
  <c r="BN617" i="13"/>
  <c r="BM617" i="13"/>
  <c r="BL617" i="13"/>
  <c r="BK617" i="13"/>
  <c r="BJ617" i="13"/>
  <c r="BI617" i="13"/>
  <c r="BH617" i="13"/>
  <c r="BG617" i="13"/>
  <c r="BF617" i="13"/>
  <c r="BE617" i="13"/>
  <c r="BD617" i="13"/>
  <c r="BC617" i="13"/>
  <c r="BB617" i="13"/>
  <c r="BA617" i="13"/>
  <c r="AZ617" i="13"/>
  <c r="AY617" i="13"/>
  <c r="AX617" i="13"/>
  <c r="AW617" i="13"/>
  <c r="AV617" i="13"/>
  <c r="AU617" i="13"/>
  <c r="AT617" i="13"/>
  <c r="AS617" i="13"/>
  <c r="AR617" i="13"/>
  <c r="AQ617" i="13"/>
  <c r="AP617" i="13"/>
  <c r="AO617" i="13"/>
  <c r="AN617" i="13"/>
  <c r="AM617" i="13"/>
  <c r="AL617" i="13"/>
  <c r="AK617" i="13"/>
  <c r="AJ617" i="13"/>
  <c r="AI617" i="13"/>
  <c r="AH617" i="13"/>
  <c r="AG617" i="13"/>
  <c r="AF617" i="13"/>
  <c r="AE617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Q617" i="13"/>
  <c r="P617" i="13"/>
  <c r="O617" i="13"/>
  <c r="N617" i="13"/>
  <c r="M617" i="13"/>
  <c r="J617" i="13"/>
  <c r="C617" i="13" s="1"/>
  <c r="H617" i="13"/>
  <c r="G617" i="13"/>
  <c r="B617" i="13"/>
  <c r="R617" i="13" s="1"/>
  <c r="BV616" i="13"/>
  <c r="BU616" i="13"/>
  <c r="BT616" i="13"/>
  <c r="BS616" i="13"/>
  <c r="BR616" i="13"/>
  <c r="BQ616" i="13"/>
  <c r="BP616" i="13"/>
  <c r="BO616" i="13"/>
  <c r="BN616" i="13"/>
  <c r="BM616" i="13"/>
  <c r="BL616" i="13"/>
  <c r="BK616" i="13"/>
  <c r="BJ616" i="13"/>
  <c r="BI616" i="13"/>
  <c r="BH616" i="13"/>
  <c r="BG616" i="13"/>
  <c r="BF616" i="13"/>
  <c r="BE616" i="13"/>
  <c r="BD616" i="13"/>
  <c r="BC616" i="13"/>
  <c r="BB616" i="13"/>
  <c r="BA616" i="13"/>
  <c r="AZ616" i="13"/>
  <c r="AY616" i="13"/>
  <c r="AX616" i="13"/>
  <c r="AW616" i="13"/>
  <c r="AV616" i="13"/>
  <c r="AU616" i="13"/>
  <c r="AT616" i="13"/>
  <c r="AS616" i="13"/>
  <c r="AR616" i="13"/>
  <c r="AQ616" i="13"/>
  <c r="AP616" i="13"/>
  <c r="AO616" i="13"/>
  <c r="AN616" i="13"/>
  <c r="AM616" i="13"/>
  <c r="AL616" i="13"/>
  <c r="AK616" i="13"/>
  <c r="AJ616" i="13"/>
  <c r="AI616" i="13"/>
  <c r="AH616" i="13"/>
  <c r="AG616" i="13"/>
  <c r="AF616" i="13"/>
  <c r="AE616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Q616" i="13"/>
  <c r="P616" i="13"/>
  <c r="O616" i="13"/>
  <c r="N616" i="13"/>
  <c r="M616" i="13"/>
  <c r="J616" i="13"/>
  <c r="C616" i="13" s="1"/>
  <c r="H616" i="13"/>
  <c r="G616" i="13"/>
  <c r="B616" i="13"/>
  <c r="R616" i="13" s="1"/>
  <c r="BV604" i="13"/>
  <c r="BU604" i="13"/>
  <c r="BT604" i="13"/>
  <c r="BS604" i="13"/>
  <c r="BR604" i="13"/>
  <c r="BQ604" i="13"/>
  <c r="BP604" i="13"/>
  <c r="BO604" i="13"/>
  <c r="BN604" i="13"/>
  <c r="BM604" i="13"/>
  <c r="BL604" i="13"/>
  <c r="BK604" i="13"/>
  <c r="BJ604" i="13"/>
  <c r="BI604" i="13"/>
  <c r="BH604" i="13"/>
  <c r="BG604" i="13"/>
  <c r="BF604" i="13"/>
  <c r="BE604" i="13"/>
  <c r="BD604" i="13"/>
  <c r="BC604" i="13"/>
  <c r="BB604" i="13"/>
  <c r="BA604" i="13"/>
  <c r="AZ604" i="13"/>
  <c r="AY604" i="13"/>
  <c r="AX604" i="13"/>
  <c r="AW604" i="13"/>
  <c r="AV604" i="13"/>
  <c r="AU604" i="13"/>
  <c r="AT604" i="13"/>
  <c r="AS604" i="13"/>
  <c r="AR604" i="13"/>
  <c r="AQ604" i="13"/>
  <c r="AP604" i="13"/>
  <c r="AO604" i="13"/>
  <c r="AN604" i="13"/>
  <c r="AM604" i="13"/>
  <c r="AL604" i="13"/>
  <c r="AK604" i="13"/>
  <c r="AJ604" i="13"/>
  <c r="AI604" i="13"/>
  <c r="AH604" i="13"/>
  <c r="AG604" i="13"/>
  <c r="AF604" i="13"/>
  <c r="AE604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Q604" i="13"/>
  <c r="P604" i="13"/>
  <c r="O604" i="13"/>
  <c r="N604" i="13"/>
  <c r="M604" i="13"/>
  <c r="J604" i="13"/>
  <c r="C604" i="13" s="1"/>
  <c r="H604" i="13"/>
  <c r="G604" i="13"/>
  <c r="B604" i="13"/>
  <c r="R604" i="13" s="1"/>
  <c r="BV603" i="13"/>
  <c r="BU603" i="13"/>
  <c r="BT603" i="13"/>
  <c r="BS603" i="13"/>
  <c r="BR603" i="13"/>
  <c r="BQ603" i="13"/>
  <c r="BP603" i="13"/>
  <c r="BO603" i="13"/>
  <c r="BN603" i="13"/>
  <c r="BM603" i="13"/>
  <c r="BL603" i="13"/>
  <c r="BK603" i="13"/>
  <c r="BJ603" i="13"/>
  <c r="BI603" i="13"/>
  <c r="BH603" i="13"/>
  <c r="BG603" i="13"/>
  <c r="BF603" i="13"/>
  <c r="BE603" i="13"/>
  <c r="BD603" i="13"/>
  <c r="BC603" i="13"/>
  <c r="BB603" i="13"/>
  <c r="BA603" i="13"/>
  <c r="AZ603" i="13"/>
  <c r="AY603" i="13"/>
  <c r="AX603" i="13"/>
  <c r="AW603" i="13"/>
  <c r="AV603" i="13"/>
  <c r="AU603" i="13"/>
  <c r="AT603" i="13"/>
  <c r="AS603" i="13"/>
  <c r="AR603" i="13"/>
  <c r="AQ603" i="13"/>
  <c r="AP603" i="13"/>
  <c r="AO603" i="13"/>
  <c r="AN603" i="13"/>
  <c r="AM603" i="13"/>
  <c r="AL603" i="13"/>
  <c r="AK603" i="13"/>
  <c r="AJ603" i="13"/>
  <c r="AI603" i="13"/>
  <c r="AH603" i="13"/>
  <c r="AG603" i="13"/>
  <c r="AF603" i="13"/>
  <c r="AE603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Q603" i="13"/>
  <c r="P603" i="13"/>
  <c r="O603" i="13"/>
  <c r="N603" i="13"/>
  <c r="M603" i="13"/>
  <c r="J603" i="13"/>
  <c r="C603" i="13" s="1"/>
  <c r="H603" i="13"/>
  <c r="G603" i="13"/>
  <c r="B603" i="13"/>
  <c r="R603" i="13" s="1"/>
  <c r="BV602" i="13"/>
  <c r="BU602" i="13"/>
  <c r="BT602" i="13"/>
  <c r="BS602" i="13"/>
  <c r="BR602" i="13"/>
  <c r="BQ602" i="13"/>
  <c r="BP602" i="13"/>
  <c r="BO602" i="13"/>
  <c r="BN602" i="13"/>
  <c r="BM602" i="13"/>
  <c r="BL602" i="13"/>
  <c r="BK602" i="13"/>
  <c r="BJ602" i="13"/>
  <c r="BI602" i="13"/>
  <c r="BH602" i="13"/>
  <c r="BG602" i="13"/>
  <c r="BF602" i="13"/>
  <c r="BE602" i="13"/>
  <c r="BD602" i="13"/>
  <c r="BC602" i="13"/>
  <c r="BB602" i="13"/>
  <c r="BA602" i="13"/>
  <c r="AZ602" i="13"/>
  <c r="AY602" i="13"/>
  <c r="AX602" i="13"/>
  <c r="AW602" i="13"/>
  <c r="AV602" i="13"/>
  <c r="AU602" i="13"/>
  <c r="AT602" i="13"/>
  <c r="AS602" i="13"/>
  <c r="AR602" i="13"/>
  <c r="AQ602" i="13"/>
  <c r="AP602" i="13"/>
  <c r="AO602" i="13"/>
  <c r="AN602" i="13"/>
  <c r="AM602" i="13"/>
  <c r="AL602" i="13"/>
  <c r="AK602" i="13"/>
  <c r="AJ602" i="13"/>
  <c r="AI602" i="13"/>
  <c r="AH602" i="13"/>
  <c r="AG602" i="13"/>
  <c r="AF602" i="13"/>
  <c r="AE602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Q602" i="13"/>
  <c r="P602" i="13"/>
  <c r="O602" i="13"/>
  <c r="N602" i="13"/>
  <c r="M602" i="13"/>
  <c r="J602" i="13"/>
  <c r="C602" i="13" s="1"/>
  <c r="H602" i="13"/>
  <c r="G602" i="13"/>
  <c r="B602" i="13"/>
  <c r="R602" i="13" s="1"/>
  <c r="BV601" i="13"/>
  <c r="BU601" i="13"/>
  <c r="BT601" i="13"/>
  <c r="BS601" i="13"/>
  <c r="BR601" i="13"/>
  <c r="BQ601" i="13"/>
  <c r="BP601" i="13"/>
  <c r="BO601" i="13"/>
  <c r="BN601" i="13"/>
  <c r="BM601" i="13"/>
  <c r="BL601" i="13"/>
  <c r="BK601" i="13"/>
  <c r="BJ601" i="13"/>
  <c r="BI601" i="13"/>
  <c r="BH601" i="13"/>
  <c r="BG601" i="13"/>
  <c r="BF601" i="13"/>
  <c r="BE601" i="13"/>
  <c r="BD601" i="13"/>
  <c r="BC601" i="13"/>
  <c r="BB601" i="13"/>
  <c r="BA601" i="13"/>
  <c r="AZ601" i="13"/>
  <c r="AY601" i="13"/>
  <c r="AX601" i="13"/>
  <c r="AW601" i="13"/>
  <c r="AV601" i="13"/>
  <c r="AU601" i="13"/>
  <c r="AT601" i="13"/>
  <c r="AS601" i="13"/>
  <c r="AR601" i="13"/>
  <c r="AQ601" i="13"/>
  <c r="AP601" i="13"/>
  <c r="AO601" i="13"/>
  <c r="AN601" i="13"/>
  <c r="AM601" i="13"/>
  <c r="AL601" i="13"/>
  <c r="AK601" i="13"/>
  <c r="AJ601" i="13"/>
  <c r="AI601" i="13"/>
  <c r="AH601" i="13"/>
  <c r="AG601" i="13"/>
  <c r="AF601" i="13"/>
  <c r="AE601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Q601" i="13"/>
  <c r="P601" i="13"/>
  <c r="O601" i="13"/>
  <c r="N601" i="13"/>
  <c r="M601" i="13"/>
  <c r="J601" i="13"/>
  <c r="C601" i="13" s="1"/>
  <c r="H601" i="13"/>
  <c r="G601" i="13"/>
  <c r="B601" i="13"/>
  <c r="R601" i="13" s="1"/>
  <c r="BV600" i="13"/>
  <c r="BU600" i="13"/>
  <c r="BT600" i="13"/>
  <c r="BS600" i="13"/>
  <c r="BR600" i="13"/>
  <c r="BQ600" i="13"/>
  <c r="BP600" i="13"/>
  <c r="BO600" i="13"/>
  <c r="BN600" i="13"/>
  <c r="BM600" i="13"/>
  <c r="BL600" i="13"/>
  <c r="BK600" i="13"/>
  <c r="BJ600" i="13"/>
  <c r="BI600" i="13"/>
  <c r="BH600" i="13"/>
  <c r="BG600" i="13"/>
  <c r="BF600" i="13"/>
  <c r="BE600" i="13"/>
  <c r="BD600" i="13"/>
  <c r="BC600" i="13"/>
  <c r="BB600" i="13"/>
  <c r="BA600" i="13"/>
  <c r="AZ600" i="13"/>
  <c r="AY600" i="13"/>
  <c r="AX600" i="13"/>
  <c r="AW600" i="13"/>
  <c r="AV600" i="13"/>
  <c r="AU600" i="13"/>
  <c r="AT600" i="13"/>
  <c r="AS600" i="13"/>
  <c r="AR600" i="13"/>
  <c r="AQ600" i="13"/>
  <c r="AP600" i="13"/>
  <c r="AO600" i="13"/>
  <c r="AN600" i="13"/>
  <c r="AM600" i="13"/>
  <c r="AL600" i="13"/>
  <c r="AK600" i="13"/>
  <c r="AJ600" i="13"/>
  <c r="AI600" i="13"/>
  <c r="AH600" i="13"/>
  <c r="AG600" i="13"/>
  <c r="AF600" i="13"/>
  <c r="AE600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Q600" i="13"/>
  <c r="P600" i="13"/>
  <c r="O600" i="13"/>
  <c r="N600" i="13"/>
  <c r="M600" i="13"/>
  <c r="J600" i="13"/>
  <c r="C600" i="13" s="1"/>
  <c r="H600" i="13"/>
  <c r="G600" i="13"/>
  <c r="B600" i="13"/>
  <c r="R600" i="13" s="1"/>
  <c r="BV599" i="13"/>
  <c r="BU599" i="13"/>
  <c r="BT599" i="13"/>
  <c r="BS599" i="13"/>
  <c r="BR599" i="13"/>
  <c r="BQ599" i="13"/>
  <c r="BP599" i="13"/>
  <c r="BO599" i="13"/>
  <c r="BN599" i="13"/>
  <c r="BM599" i="13"/>
  <c r="BL599" i="13"/>
  <c r="BK599" i="13"/>
  <c r="BJ599" i="13"/>
  <c r="BI599" i="13"/>
  <c r="BH599" i="13"/>
  <c r="BG599" i="13"/>
  <c r="BF599" i="13"/>
  <c r="BE599" i="13"/>
  <c r="BD599" i="13"/>
  <c r="BC599" i="13"/>
  <c r="BB599" i="13"/>
  <c r="BA599" i="13"/>
  <c r="AZ599" i="13"/>
  <c r="AY599" i="13"/>
  <c r="AX599" i="13"/>
  <c r="AW599" i="13"/>
  <c r="AV599" i="13"/>
  <c r="AU599" i="13"/>
  <c r="AT599" i="13"/>
  <c r="AS599" i="13"/>
  <c r="AR599" i="13"/>
  <c r="AQ599" i="13"/>
  <c r="AP599" i="13"/>
  <c r="AO599" i="13"/>
  <c r="AN599" i="13"/>
  <c r="AM599" i="13"/>
  <c r="AL599" i="13"/>
  <c r="AK599" i="13"/>
  <c r="AJ599" i="13"/>
  <c r="AI599" i="13"/>
  <c r="AH599" i="13"/>
  <c r="AG599" i="13"/>
  <c r="AF599" i="13"/>
  <c r="AE599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Q599" i="13"/>
  <c r="P599" i="13"/>
  <c r="O599" i="13"/>
  <c r="N599" i="13"/>
  <c r="M599" i="13"/>
  <c r="J599" i="13"/>
  <c r="C599" i="13" s="1"/>
  <c r="H599" i="13"/>
  <c r="G599" i="13"/>
  <c r="B599" i="13"/>
  <c r="R599" i="13" s="1"/>
  <c r="BV598" i="13"/>
  <c r="BU598" i="13"/>
  <c r="BT598" i="13"/>
  <c r="BS598" i="13"/>
  <c r="BR598" i="13"/>
  <c r="BQ598" i="13"/>
  <c r="BP598" i="13"/>
  <c r="BO598" i="13"/>
  <c r="BN598" i="13"/>
  <c r="BM598" i="13"/>
  <c r="BL598" i="13"/>
  <c r="BK598" i="13"/>
  <c r="BJ598" i="13"/>
  <c r="BI598" i="13"/>
  <c r="BH598" i="13"/>
  <c r="BG598" i="13"/>
  <c r="BF598" i="13"/>
  <c r="BE598" i="13"/>
  <c r="BD598" i="13"/>
  <c r="BC598" i="13"/>
  <c r="BB598" i="13"/>
  <c r="BA598" i="13"/>
  <c r="AZ598" i="13"/>
  <c r="AY598" i="13"/>
  <c r="AX598" i="13"/>
  <c r="AW598" i="13"/>
  <c r="AV598" i="13"/>
  <c r="AU598" i="13"/>
  <c r="AT598" i="13"/>
  <c r="AS598" i="13"/>
  <c r="AR598" i="13"/>
  <c r="AQ598" i="13"/>
  <c r="AP598" i="13"/>
  <c r="AO598" i="13"/>
  <c r="AN598" i="13"/>
  <c r="AM598" i="13"/>
  <c r="AL598" i="13"/>
  <c r="AK598" i="13"/>
  <c r="AJ598" i="13"/>
  <c r="AI598" i="13"/>
  <c r="AH598" i="13"/>
  <c r="AG598" i="13"/>
  <c r="AF598" i="13"/>
  <c r="AE598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Q598" i="13"/>
  <c r="P598" i="13"/>
  <c r="O598" i="13"/>
  <c r="N598" i="13"/>
  <c r="M598" i="13"/>
  <c r="J598" i="13"/>
  <c r="C598" i="13" s="1"/>
  <c r="H598" i="13"/>
  <c r="G598" i="13"/>
  <c r="B598" i="13"/>
  <c r="R598" i="13" s="1"/>
  <c r="BV597" i="13"/>
  <c r="BU597" i="13"/>
  <c r="BT597" i="13"/>
  <c r="BS597" i="13"/>
  <c r="BR597" i="13"/>
  <c r="BQ597" i="13"/>
  <c r="BP597" i="13"/>
  <c r="BO597" i="13"/>
  <c r="BN597" i="13"/>
  <c r="BM597" i="13"/>
  <c r="BL597" i="13"/>
  <c r="BK597" i="13"/>
  <c r="BJ597" i="13"/>
  <c r="BI597" i="13"/>
  <c r="BH597" i="13"/>
  <c r="BG597" i="13"/>
  <c r="BF597" i="13"/>
  <c r="BE597" i="13"/>
  <c r="BD597" i="13"/>
  <c r="BC597" i="13"/>
  <c r="BB597" i="13"/>
  <c r="BA597" i="13"/>
  <c r="AZ597" i="13"/>
  <c r="AY597" i="13"/>
  <c r="AX597" i="13"/>
  <c r="AW597" i="13"/>
  <c r="AV597" i="13"/>
  <c r="AU597" i="13"/>
  <c r="AT597" i="13"/>
  <c r="AS597" i="13"/>
  <c r="AR597" i="13"/>
  <c r="AQ597" i="13"/>
  <c r="AP597" i="13"/>
  <c r="AO597" i="13"/>
  <c r="AN597" i="13"/>
  <c r="AM597" i="13"/>
  <c r="AL597" i="13"/>
  <c r="AK597" i="13"/>
  <c r="AJ597" i="13"/>
  <c r="AI597" i="13"/>
  <c r="AH597" i="13"/>
  <c r="AG597" i="13"/>
  <c r="AF597" i="13"/>
  <c r="AE597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Q597" i="13"/>
  <c r="P597" i="13"/>
  <c r="O597" i="13"/>
  <c r="N597" i="13"/>
  <c r="M597" i="13"/>
  <c r="J597" i="13"/>
  <c r="C597" i="13" s="1"/>
  <c r="H597" i="13"/>
  <c r="G597" i="13"/>
  <c r="B597" i="13"/>
  <c r="R597" i="13" s="1"/>
  <c r="BV596" i="13"/>
  <c r="BU596" i="13"/>
  <c r="BT596" i="13"/>
  <c r="BS596" i="13"/>
  <c r="BR596" i="13"/>
  <c r="BQ596" i="13"/>
  <c r="BP596" i="13"/>
  <c r="BO596" i="13"/>
  <c r="BN596" i="13"/>
  <c r="BM596" i="13"/>
  <c r="BL596" i="13"/>
  <c r="BK596" i="13"/>
  <c r="BJ596" i="13"/>
  <c r="BI596" i="13"/>
  <c r="BH596" i="13"/>
  <c r="BG596" i="13"/>
  <c r="BF596" i="13"/>
  <c r="BE596" i="13"/>
  <c r="BD596" i="13"/>
  <c r="BC596" i="13"/>
  <c r="BB596" i="13"/>
  <c r="BA596" i="13"/>
  <c r="AZ596" i="13"/>
  <c r="AY596" i="13"/>
  <c r="AX596" i="13"/>
  <c r="AW596" i="13"/>
  <c r="AV596" i="13"/>
  <c r="AU596" i="13"/>
  <c r="AT596" i="13"/>
  <c r="AS596" i="13"/>
  <c r="AR596" i="13"/>
  <c r="AQ596" i="13"/>
  <c r="AP596" i="13"/>
  <c r="AO596" i="13"/>
  <c r="AN596" i="13"/>
  <c r="AM596" i="13"/>
  <c r="AL596" i="13"/>
  <c r="AK596" i="13"/>
  <c r="AJ596" i="13"/>
  <c r="AI596" i="13"/>
  <c r="AH596" i="13"/>
  <c r="AG596" i="13"/>
  <c r="AF596" i="13"/>
  <c r="AE596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Q596" i="13"/>
  <c r="P596" i="13"/>
  <c r="O596" i="13"/>
  <c r="N596" i="13"/>
  <c r="M596" i="13"/>
  <c r="J596" i="13"/>
  <c r="C596" i="13" s="1"/>
  <c r="H596" i="13"/>
  <c r="G596" i="13"/>
  <c r="B596" i="13"/>
  <c r="R596" i="13" s="1"/>
  <c r="BV595" i="13"/>
  <c r="BU595" i="13"/>
  <c r="BT595" i="13"/>
  <c r="BS595" i="13"/>
  <c r="BR595" i="13"/>
  <c r="BQ595" i="13"/>
  <c r="BP595" i="13"/>
  <c r="BO595" i="13"/>
  <c r="BN595" i="13"/>
  <c r="BM595" i="13"/>
  <c r="BL595" i="13"/>
  <c r="BK595" i="13"/>
  <c r="BJ595" i="13"/>
  <c r="BI595" i="13"/>
  <c r="BH595" i="13"/>
  <c r="BG595" i="13"/>
  <c r="BF595" i="13"/>
  <c r="BE595" i="13"/>
  <c r="BD595" i="13"/>
  <c r="BC595" i="13"/>
  <c r="BB595" i="13"/>
  <c r="BA595" i="13"/>
  <c r="AZ595" i="13"/>
  <c r="AY595" i="13"/>
  <c r="AX595" i="13"/>
  <c r="AW595" i="13"/>
  <c r="AV595" i="13"/>
  <c r="AU595" i="13"/>
  <c r="AT595" i="13"/>
  <c r="AS595" i="13"/>
  <c r="AR595" i="13"/>
  <c r="AQ595" i="13"/>
  <c r="AP595" i="13"/>
  <c r="AO595" i="13"/>
  <c r="AN595" i="13"/>
  <c r="AM595" i="13"/>
  <c r="AL595" i="13"/>
  <c r="AK595" i="13"/>
  <c r="AJ595" i="13"/>
  <c r="AI595" i="13"/>
  <c r="AH595" i="13"/>
  <c r="AG595" i="13"/>
  <c r="AF595" i="13"/>
  <c r="AE595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Q595" i="13"/>
  <c r="P595" i="13"/>
  <c r="O595" i="13"/>
  <c r="N595" i="13"/>
  <c r="M595" i="13"/>
  <c r="J595" i="13"/>
  <c r="C595" i="13" s="1"/>
  <c r="H595" i="13"/>
  <c r="G595" i="13"/>
  <c r="B595" i="13"/>
  <c r="R595" i="13" s="1"/>
  <c r="B591" i="13"/>
  <c r="R591" i="13" s="1"/>
  <c r="G591" i="13"/>
  <c r="H591" i="13"/>
  <c r="J591" i="13"/>
  <c r="C591" i="13" s="1"/>
  <c r="M591" i="13"/>
  <c r="N591" i="13"/>
  <c r="O591" i="13"/>
  <c r="P591" i="13"/>
  <c r="Q591" i="13"/>
  <c r="S591" i="13"/>
  <c r="T591" i="13"/>
  <c r="U591" i="13"/>
  <c r="V591" i="13"/>
  <c r="W591" i="13"/>
  <c r="X591" i="13"/>
  <c r="Y591" i="13"/>
  <c r="Z591" i="13"/>
  <c r="AA591" i="13"/>
  <c r="AB591" i="13"/>
  <c r="AC591" i="13"/>
  <c r="AD591" i="13"/>
  <c r="AE591" i="13"/>
  <c r="AF591" i="13"/>
  <c r="AG591" i="13"/>
  <c r="AH591" i="13"/>
  <c r="AI591" i="13"/>
  <c r="AJ591" i="13"/>
  <c r="AK591" i="13"/>
  <c r="AL591" i="13"/>
  <c r="AM591" i="13"/>
  <c r="AN591" i="13"/>
  <c r="AO591" i="13"/>
  <c r="AP591" i="13"/>
  <c r="AQ591" i="13"/>
  <c r="AR591" i="13"/>
  <c r="AS591" i="13"/>
  <c r="AT591" i="13"/>
  <c r="AU591" i="13"/>
  <c r="AV591" i="13"/>
  <c r="AW591" i="13"/>
  <c r="AX591" i="13"/>
  <c r="AY591" i="13"/>
  <c r="AZ591" i="13"/>
  <c r="BA591" i="13"/>
  <c r="BB591" i="13"/>
  <c r="BC591" i="13"/>
  <c r="BD591" i="13"/>
  <c r="BE591" i="13"/>
  <c r="BF591" i="13"/>
  <c r="BG591" i="13"/>
  <c r="BH591" i="13"/>
  <c r="BI591" i="13"/>
  <c r="BJ591" i="13"/>
  <c r="BK591" i="13"/>
  <c r="BL591" i="13"/>
  <c r="BM591" i="13"/>
  <c r="BN591" i="13"/>
  <c r="BO591" i="13"/>
  <c r="BP591" i="13"/>
  <c r="BQ591" i="13"/>
  <c r="BR591" i="13"/>
  <c r="BS591" i="13"/>
  <c r="BT591" i="13"/>
  <c r="BU591" i="13"/>
  <c r="BV591" i="13"/>
  <c r="B592" i="13"/>
  <c r="R592" i="13" s="1"/>
  <c r="G592" i="13"/>
  <c r="H592" i="13"/>
  <c r="J592" i="13"/>
  <c r="C592" i="13" s="1"/>
  <c r="M592" i="13"/>
  <c r="N592" i="13"/>
  <c r="O592" i="13"/>
  <c r="P592" i="13"/>
  <c r="Q592" i="13"/>
  <c r="S592" i="13"/>
  <c r="T592" i="13"/>
  <c r="U592" i="13"/>
  <c r="V592" i="13"/>
  <c r="W592" i="13"/>
  <c r="X592" i="13"/>
  <c r="Y592" i="13"/>
  <c r="Z592" i="13"/>
  <c r="AA592" i="13"/>
  <c r="AB592" i="13"/>
  <c r="AC592" i="13"/>
  <c r="AD592" i="13"/>
  <c r="AE592" i="13"/>
  <c r="AF592" i="13"/>
  <c r="AG592" i="13"/>
  <c r="AH592" i="13"/>
  <c r="AI592" i="13"/>
  <c r="AJ592" i="13"/>
  <c r="AK592" i="13"/>
  <c r="AL592" i="13"/>
  <c r="AM592" i="13"/>
  <c r="AN592" i="13"/>
  <c r="AO592" i="13"/>
  <c r="AP592" i="13"/>
  <c r="AQ592" i="13"/>
  <c r="AR592" i="13"/>
  <c r="AS592" i="13"/>
  <c r="AT592" i="13"/>
  <c r="AU592" i="13"/>
  <c r="AV592" i="13"/>
  <c r="AW592" i="13"/>
  <c r="AX592" i="13"/>
  <c r="AY592" i="13"/>
  <c r="AZ592" i="13"/>
  <c r="BA592" i="13"/>
  <c r="BB592" i="13"/>
  <c r="BC592" i="13"/>
  <c r="BD592" i="13"/>
  <c r="BE592" i="13"/>
  <c r="BF592" i="13"/>
  <c r="BG592" i="13"/>
  <c r="BH592" i="13"/>
  <c r="BI592" i="13"/>
  <c r="BJ592" i="13"/>
  <c r="BK592" i="13"/>
  <c r="BL592" i="13"/>
  <c r="BM592" i="13"/>
  <c r="BN592" i="13"/>
  <c r="BO592" i="13"/>
  <c r="BP592" i="13"/>
  <c r="BQ592" i="13"/>
  <c r="BR592" i="13"/>
  <c r="BS592" i="13"/>
  <c r="BT592" i="13"/>
  <c r="BU592" i="13"/>
  <c r="BV592" i="13"/>
  <c r="BV574" i="13"/>
  <c r="BU574" i="13"/>
  <c r="BT574" i="13"/>
  <c r="BS574" i="13"/>
  <c r="BR574" i="13"/>
  <c r="BQ574" i="13"/>
  <c r="BP574" i="13"/>
  <c r="BO574" i="13"/>
  <c r="BN574" i="13"/>
  <c r="BM574" i="13"/>
  <c r="BL574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Q574" i="13"/>
  <c r="P574" i="13"/>
  <c r="O574" i="13"/>
  <c r="N574" i="13"/>
  <c r="M574" i="13"/>
  <c r="J574" i="13"/>
  <c r="C574" i="13" s="1"/>
  <c r="H574" i="13"/>
  <c r="G574" i="13"/>
  <c r="B574" i="13"/>
  <c r="R574" i="13" s="1"/>
  <c r="BV573" i="13"/>
  <c r="BU573" i="13"/>
  <c r="BT573" i="13"/>
  <c r="BS573" i="13"/>
  <c r="BR573" i="13"/>
  <c r="BQ573" i="13"/>
  <c r="BP573" i="13"/>
  <c r="BO573" i="13"/>
  <c r="BN573" i="13"/>
  <c r="BM573" i="13"/>
  <c r="BL573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Q573" i="13"/>
  <c r="P573" i="13"/>
  <c r="O573" i="13"/>
  <c r="N573" i="13"/>
  <c r="M573" i="13"/>
  <c r="J573" i="13"/>
  <c r="C573" i="13" s="1"/>
  <c r="H573" i="13"/>
  <c r="G573" i="13"/>
  <c r="B573" i="13"/>
  <c r="R573" i="13" s="1"/>
  <c r="BV572" i="13"/>
  <c r="BU572" i="13"/>
  <c r="BT572" i="13"/>
  <c r="BS572" i="13"/>
  <c r="BR572" i="13"/>
  <c r="BQ572" i="13"/>
  <c r="BP572" i="13"/>
  <c r="BO572" i="13"/>
  <c r="BN572" i="13"/>
  <c r="BM572" i="13"/>
  <c r="BL572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Q572" i="13"/>
  <c r="P572" i="13"/>
  <c r="O572" i="13"/>
  <c r="N572" i="13"/>
  <c r="M572" i="13"/>
  <c r="J572" i="13"/>
  <c r="C572" i="13" s="1"/>
  <c r="H572" i="13"/>
  <c r="G572" i="13"/>
  <c r="B572" i="13"/>
  <c r="R572" i="13" s="1"/>
  <c r="BV571" i="13"/>
  <c r="BU571" i="13"/>
  <c r="BT571" i="13"/>
  <c r="BS571" i="13"/>
  <c r="BR571" i="13"/>
  <c r="BQ571" i="13"/>
  <c r="BP571" i="13"/>
  <c r="BO571" i="13"/>
  <c r="BN571" i="13"/>
  <c r="BM571" i="13"/>
  <c r="BL571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Q571" i="13"/>
  <c r="P571" i="13"/>
  <c r="O571" i="13"/>
  <c r="N571" i="13"/>
  <c r="M571" i="13"/>
  <c r="J571" i="13"/>
  <c r="C571" i="13" s="1"/>
  <c r="H571" i="13"/>
  <c r="G571" i="13"/>
  <c r="B571" i="13"/>
  <c r="R571" i="13" s="1"/>
  <c r="BV570" i="13"/>
  <c r="BU570" i="13"/>
  <c r="BT570" i="13"/>
  <c r="BS570" i="13"/>
  <c r="BR570" i="13"/>
  <c r="BQ570" i="13"/>
  <c r="BP570" i="13"/>
  <c r="BO570" i="13"/>
  <c r="BN570" i="13"/>
  <c r="BM570" i="13"/>
  <c r="BL570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Q570" i="13"/>
  <c r="P570" i="13"/>
  <c r="O570" i="13"/>
  <c r="N570" i="13"/>
  <c r="M570" i="13"/>
  <c r="J570" i="13"/>
  <c r="C570" i="13" s="1"/>
  <c r="H570" i="13"/>
  <c r="G570" i="13"/>
  <c r="B570" i="13"/>
  <c r="R570" i="13" s="1"/>
  <c r="BV569" i="13"/>
  <c r="BU569" i="13"/>
  <c r="BT569" i="13"/>
  <c r="BS569" i="13"/>
  <c r="BR569" i="13"/>
  <c r="BQ569" i="13"/>
  <c r="BP569" i="13"/>
  <c r="BO569" i="13"/>
  <c r="BN569" i="13"/>
  <c r="BM569" i="13"/>
  <c r="BL569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Q569" i="13"/>
  <c r="P569" i="13"/>
  <c r="O569" i="13"/>
  <c r="N569" i="13"/>
  <c r="M569" i="13"/>
  <c r="J569" i="13"/>
  <c r="C569" i="13" s="1"/>
  <c r="H569" i="13"/>
  <c r="G569" i="13"/>
  <c r="B569" i="13"/>
  <c r="R569" i="13" s="1"/>
  <c r="BV568" i="13"/>
  <c r="BU568" i="13"/>
  <c r="BT568" i="13"/>
  <c r="BS568" i="13"/>
  <c r="BR568" i="13"/>
  <c r="BQ568" i="13"/>
  <c r="BP568" i="13"/>
  <c r="BO568" i="13"/>
  <c r="BN568" i="13"/>
  <c r="BM568" i="13"/>
  <c r="BL568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Q568" i="13"/>
  <c r="P568" i="13"/>
  <c r="O568" i="13"/>
  <c r="N568" i="13"/>
  <c r="M568" i="13"/>
  <c r="J568" i="13"/>
  <c r="C568" i="13" s="1"/>
  <c r="H568" i="13"/>
  <c r="G568" i="13"/>
  <c r="B568" i="13"/>
  <c r="R568" i="13" s="1"/>
  <c r="BV567" i="13"/>
  <c r="BU567" i="13"/>
  <c r="BT567" i="13"/>
  <c r="BS567" i="13"/>
  <c r="BR567" i="13"/>
  <c r="BQ567" i="13"/>
  <c r="BP567" i="13"/>
  <c r="BO567" i="13"/>
  <c r="BN567" i="13"/>
  <c r="BM567" i="13"/>
  <c r="BL567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Q567" i="13"/>
  <c r="P567" i="13"/>
  <c r="O567" i="13"/>
  <c r="N567" i="13"/>
  <c r="M567" i="13"/>
  <c r="J567" i="13"/>
  <c r="C567" i="13" s="1"/>
  <c r="H567" i="13"/>
  <c r="G567" i="13"/>
  <c r="B567" i="13"/>
  <c r="R567" i="13" s="1"/>
  <c r="BV566" i="13"/>
  <c r="BU566" i="13"/>
  <c r="BT566" i="13"/>
  <c r="BS566" i="13"/>
  <c r="BR566" i="13"/>
  <c r="BQ566" i="13"/>
  <c r="BP566" i="13"/>
  <c r="BO566" i="13"/>
  <c r="BN566" i="13"/>
  <c r="BM566" i="13"/>
  <c r="BL566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Q566" i="13"/>
  <c r="P566" i="13"/>
  <c r="O566" i="13"/>
  <c r="N566" i="13"/>
  <c r="M566" i="13"/>
  <c r="J566" i="13"/>
  <c r="C566" i="13" s="1"/>
  <c r="H566" i="13"/>
  <c r="G566" i="13"/>
  <c r="B566" i="13"/>
  <c r="R566" i="13" s="1"/>
  <c r="BV565" i="13"/>
  <c r="BU565" i="13"/>
  <c r="BT565" i="13"/>
  <c r="BS565" i="13"/>
  <c r="BR565" i="13"/>
  <c r="BQ565" i="13"/>
  <c r="BP565" i="13"/>
  <c r="BO565" i="13"/>
  <c r="BN565" i="13"/>
  <c r="BM565" i="13"/>
  <c r="BL565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Q565" i="13"/>
  <c r="P565" i="13"/>
  <c r="O565" i="13"/>
  <c r="N565" i="13"/>
  <c r="M565" i="13"/>
  <c r="J565" i="13"/>
  <c r="C565" i="13" s="1"/>
  <c r="H565" i="13"/>
  <c r="G565" i="13"/>
  <c r="B565" i="13"/>
  <c r="R565" i="13" s="1"/>
  <c r="BV556" i="13"/>
  <c r="BU556" i="13"/>
  <c r="BT556" i="13"/>
  <c r="BS556" i="13"/>
  <c r="BR556" i="13"/>
  <c r="BQ556" i="13"/>
  <c r="BP556" i="13"/>
  <c r="BO556" i="13"/>
  <c r="BN556" i="13"/>
  <c r="BM556" i="13"/>
  <c r="BL556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Q556" i="13"/>
  <c r="P556" i="13"/>
  <c r="O556" i="13"/>
  <c r="N556" i="13"/>
  <c r="M556" i="13"/>
  <c r="J556" i="13"/>
  <c r="C556" i="13" s="1"/>
  <c r="H556" i="13"/>
  <c r="G556" i="13"/>
  <c r="B556" i="13"/>
  <c r="R556" i="13" s="1"/>
  <c r="BV555" i="13"/>
  <c r="BU555" i="13"/>
  <c r="BT555" i="13"/>
  <c r="BS555" i="13"/>
  <c r="BR555" i="13"/>
  <c r="BQ555" i="13"/>
  <c r="BP555" i="13"/>
  <c r="BO555" i="13"/>
  <c r="BN555" i="13"/>
  <c r="BM555" i="13"/>
  <c r="BL555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Q555" i="13"/>
  <c r="P555" i="13"/>
  <c r="O555" i="13"/>
  <c r="N555" i="13"/>
  <c r="M555" i="13"/>
  <c r="J555" i="13"/>
  <c r="C555" i="13" s="1"/>
  <c r="H555" i="13"/>
  <c r="G555" i="13"/>
  <c r="B555" i="13"/>
  <c r="R555" i="13" s="1"/>
  <c r="BV554" i="13"/>
  <c r="BU554" i="13"/>
  <c r="BT554" i="13"/>
  <c r="BS554" i="13"/>
  <c r="BR554" i="13"/>
  <c r="BQ554" i="13"/>
  <c r="BP554" i="13"/>
  <c r="BO554" i="13"/>
  <c r="BN554" i="13"/>
  <c r="BM554" i="13"/>
  <c r="BL554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Q554" i="13"/>
  <c r="P554" i="13"/>
  <c r="O554" i="13"/>
  <c r="N554" i="13"/>
  <c r="M554" i="13"/>
  <c r="J554" i="13"/>
  <c r="C554" i="13" s="1"/>
  <c r="H554" i="13"/>
  <c r="G554" i="13"/>
  <c r="B554" i="13"/>
  <c r="R554" i="13" s="1"/>
  <c r="BV553" i="13"/>
  <c r="BU553" i="13"/>
  <c r="BT553" i="13"/>
  <c r="BS553" i="13"/>
  <c r="BR553" i="13"/>
  <c r="BQ553" i="13"/>
  <c r="BP553" i="13"/>
  <c r="BO553" i="13"/>
  <c r="BN553" i="13"/>
  <c r="BM553" i="13"/>
  <c r="BL553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Q553" i="13"/>
  <c r="P553" i="13"/>
  <c r="O553" i="13"/>
  <c r="N553" i="13"/>
  <c r="M553" i="13"/>
  <c r="J553" i="13"/>
  <c r="C553" i="13" s="1"/>
  <c r="H553" i="13"/>
  <c r="G553" i="13"/>
  <c r="B553" i="13"/>
  <c r="R553" i="13" s="1"/>
  <c r="BV552" i="13"/>
  <c r="BU552" i="13"/>
  <c r="BT552" i="13"/>
  <c r="BS552" i="13"/>
  <c r="BR552" i="13"/>
  <c r="BQ552" i="13"/>
  <c r="BP552" i="13"/>
  <c r="BO552" i="13"/>
  <c r="BN552" i="13"/>
  <c r="BM552" i="13"/>
  <c r="BL552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Q552" i="13"/>
  <c r="P552" i="13"/>
  <c r="O552" i="13"/>
  <c r="N552" i="13"/>
  <c r="M552" i="13"/>
  <c r="J552" i="13"/>
  <c r="C552" i="13" s="1"/>
  <c r="H552" i="13"/>
  <c r="G552" i="13"/>
  <c r="B552" i="13"/>
  <c r="R552" i="13" s="1"/>
  <c r="BV551" i="13"/>
  <c r="BU551" i="13"/>
  <c r="BT551" i="13"/>
  <c r="BS551" i="13"/>
  <c r="BR551" i="13"/>
  <c r="BQ551" i="13"/>
  <c r="BP551" i="13"/>
  <c r="BO551" i="13"/>
  <c r="BN551" i="13"/>
  <c r="BM551" i="13"/>
  <c r="BL551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Q551" i="13"/>
  <c r="P551" i="13"/>
  <c r="O551" i="13"/>
  <c r="N551" i="13"/>
  <c r="M551" i="13"/>
  <c r="J551" i="13"/>
  <c r="C551" i="13" s="1"/>
  <c r="H551" i="13"/>
  <c r="G551" i="13"/>
  <c r="B551" i="13"/>
  <c r="R551" i="13" s="1"/>
  <c r="BV550" i="13"/>
  <c r="BU550" i="13"/>
  <c r="BT550" i="13"/>
  <c r="BS550" i="13"/>
  <c r="BR550" i="13"/>
  <c r="BQ550" i="13"/>
  <c r="BP550" i="13"/>
  <c r="BO550" i="13"/>
  <c r="BN550" i="13"/>
  <c r="BM550" i="13"/>
  <c r="BL550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Q550" i="13"/>
  <c r="P550" i="13"/>
  <c r="O550" i="13"/>
  <c r="N550" i="13"/>
  <c r="M550" i="13"/>
  <c r="J550" i="13"/>
  <c r="C550" i="13" s="1"/>
  <c r="H550" i="13"/>
  <c r="G550" i="13"/>
  <c r="B550" i="13"/>
  <c r="R550" i="13" s="1"/>
  <c r="BV508" i="13"/>
  <c r="BU508" i="13"/>
  <c r="BT508" i="13"/>
  <c r="BS508" i="13"/>
  <c r="BR508" i="13"/>
  <c r="BQ508" i="13"/>
  <c r="BP508" i="13"/>
  <c r="BO508" i="13"/>
  <c r="BN508" i="13"/>
  <c r="BM508" i="13"/>
  <c r="BL508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Q508" i="13"/>
  <c r="P508" i="13"/>
  <c r="O508" i="13"/>
  <c r="N508" i="13"/>
  <c r="M508" i="13"/>
  <c r="J508" i="13"/>
  <c r="C508" i="13" s="1"/>
  <c r="H508" i="13"/>
  <c r="G508" i="13"/>
  <c r="B508" i="13"/>
  <c r="R508" i="13" s="1"/>
  <c r="BV507" i="13"/>
  <c r="BU507" i="13"/>
  <c r="BT507" i="13"/>
  <c r="BS507" i="13"/>
  <c r="BR507" i="13"/>
  <c r="BQ507" i="13"/>
  <c r="BP507" i="13"/>
  <c r="BO507" i="13"/>
  <c r="BN507" i="13"/>
  <c r="BM507" i="13"/>
  <c r="BL507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Q507" i="13"/>
  <c r="P507" i="13"/>
  <c r="O507" i="13"/>
  <c r="N507" i="13"/>
  <c r="M507" i="13"/>
  <c r="J507" i="13"/>
  <c r="C507" i="13" s="1"/>
  <c r="H507" i="13"/>
  <c r="G507" i="13"/>
  <c r="B507" i="13"/>
  <c r="R507" i="13" s="1"/>
  <c r="BV506" i="13"/>
  <c r="BU506" i="13"/>
  <c r="BT506" i="13"/>
  <c r="BS506" i="13"/>
  <c r="BR506" i="13"/>
  <c r="BQ506" i="13"/>
  <c r="BP506" i="13"/>
  <c r="BO506" i="13"/>
  <c r="BN506" i="13"/>
  <c r="BM506" i="13"/>
  <c r="BL506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Q506" i="13"/>
  <c r="P506" i="13"/>
  <c r="O506" i="13"/>
  <c r="N506" i="13"/>
  <c r="M506" i="13"/>
  <c r="J506" i="13"/>
  <c r="C506" i="13" s="1"/>
  <c r="H506" i="13"/>
  <c r="G506" i="13"/>
  <c r="B506" i="13"/>
  <c r="R506" i="13" s="1"/>
  <c r="BV505" i="13"/>
  <c r="BU505" i="13"/>
  <c r="BT505" i="13"/>
  <c r="BS505" i="13"/>
  <c r="BR505" i="13"/>
  <c r="BQ505" i="13"/>
  <c r="BP505" i="13"/>
  <c r="BO505" i="13"/>
  <c r="BN505" i="13"/>
  <c r="BM505" i="13"/>
  <c r="BL505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Q505" i="13"/>
  <c r="P505" i="13"/>
  <c r="O505" i="13"/>
  <c r="N505" i="13"/>
  <c r="M505" i="13"/>
  <c r="J505" i="13"/>
  <c r="C505" i="13" s="1"/>
  <c r="H505" i="13"/>
  <c r="G505" i="13"/>
  <c r="B505" i="13"/>
  <c r="R505" i="13" s="1"/>
  <c r="BV504" i="13"/>
  <c r="BU504" i="13"/>
  <c r="BT504" i="13"/>
  <c r="BS504" i="13"/>
  <c r="BR504" i="13"/>
  <c r="BQ504" i="13"/>
  <c r="BP504" i="13"/>
  <c r="BO504" i="13"/>
  <c r="BN504" i="13"/>
  <c r="BM504" i="13"/>
  <c r="BL504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Q504" i="13"/>
  <c r="P504" i="13"/>
  <c r="O504" i="13"/>
  <c r="N504" i="13"/>
  <c r="M504" i="13"/>
  <c r="J504" i="13"/>
  <c r="C504" i="13" s="1"/>
  <c r="H504" i="13"/>
  <c r="G504" i="13"/>
  <c r="B504" i="13"/>
  <c r="R504" i="13" s="1"/>
  <c r="BV503" i="13"/>
  <c r="BU503" i="13"/>
  <c r="BT503" i="13"/>
  <c r="BS503" i="13"/>
  <c r="BR503" i="13"/>
  <c r="BQ503" i="13"/>
  <c r="BP503" i="13"/>
  <c r="BO503" i="13"/>
  <c r="BN503" i="13"/>
  <c r="BM503" i="13"/>
  <c r="BL503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Q503" i="13"/>
  <c r="P503" i="13"/>
  <c r="O503" i="13"/>
  <c r="N503" i="13"/>
  <c r="M503" i="13"/>
  <c r="J503" i="13"/>
  <c r="C503" i="13" s="1"/>
  <c r="H503" i="13"/>
  <c r="G503" i="13"/>
  <c r="B503" i="13"/>
  <c r="R503" i="13" s="1"/>
  <c r="BV502" i="13"/>
  <c r="BU502" i="13"/>
  <c r="BT502" i="13"/>
  <c r="BS502" i="13"/>
  <c r="BR502" i="13"/>
  <c r="BQ502" i="13"/>
  <c r="BP502" i="13"/>
  <c r="BO502" i="13"/>
  <c r="BN502" i="13"/>
  <c r="BM502" i="13"/>
  <c r="BL502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Q502" i="13"/>
  <c r="P502" i="13"/>
  <c r="O502" i="13"/>
  <c r="N502" i="13"/>
  <c r="M502" i="13"/>
  <c r="J502" i="13"/>
  <c r="C502" i="13" s="1"/>
  <c r="H502" i="13"/>
  <c r="G502" i="13"/>
  <c r="B502" i="13"/>
  <c r="R502" i="13" s="1"/>
  <c r="BV501" i="13"/>
  <c r="BU501" i="13"/>
  <c r="BT501" i="13"/>
  <c r="BS501" i="13"/>
  <c r="BR501" i="13"/>
  <c r="BQ501" i="13"/>
  <c r="BP501" i="13"/>
  <c r="BO501" i="13"/>
  <c r="BN501" i="13"/>
  <c r="BM501" i="13"/>
  <c r="BL501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Q501" i="13"/>
  <c r="P501" i="13"/>
  <c r="O501" i="13"/>
  <c r="N501" i="13"/>
  <c r="M501" i="13"/>
  <c r="J501" i="13"/>
  <c r="C501" i="13" s="1"/>
  <c r="H501" i="13"/>
  <c r="G501" i="13"/>
  <c r="B501" i="13"/>
  <c r="R501" i="13" s="1"/>
  <c r="BV500" i="13"/>
  <c r="BU500" i="13"/>
  <c r="BT500" i="13"/>
  <c r="BS500" i="13"/>
  <c r="BR500" i="13"/>
  <c r="BQ500" i="13"/>
  <c r="BP500" i="13"/>
  <c r="BO500" i="13"/>
  <c r="BN500" i="13"/>
  <c r="BM500" i="13"/>
  <c r="BL500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Q500" i="13"/>
  <c r="P500" i="13"/>
  <c r="O500" i="13"/>
  <c r="N500" i="13"/>
  <c r="M500" i="13"/>
  <c r="J500" i="13"/>
  <c r="C500" i="13" s="1"/>
  <c r="H500" i="13"/>
  <c r="G500" i="13"/>
  <c r="B500" i="13"/>
  <c r="R500" i="13" s="1"/>
  <c r="BV499" i="13"/>
  <c r="BU499" i="13"/>
  <c r="BT499" i="13"/>
  <c r="BS499" i="13"/>
  <c r="BR499" i="13"/>
  <c r="BQ499" i="13"/>
  <c r="BP499" i="13"/>
  <c r="BO499" i="13"/>
  <c r="BN499" i="13"/>
  <c r="BM499" i="13"/>
  <c r="BL499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Q499" i="13"/>
  <c r="P499" i="13"/>
  <c r="O499" i="13"/>
  <c r="N499" i="13"/>
  <c r="M499" i="13"/>
  <c r="J499" i="13"/>
  <c r="C499" i="13" s="1"/>
  <c r="H499" i="13"/>
  <c r="G499" i="13"/>
  <c r="B499" i="13"/>
  <c r="R499" i="13" s="1"/>
  <c r="BV498" i="13"/>
  <c r="BU498" i="13"/>
  <c r="BT498" i="13"/>
  <c r="BS498" i="13"/>
  <c r="BR498" i="13"/>
  <c r="BQ498" i="13"/>
  <c r="BP498" i="13"/>
  <c r="BO498" i="13"/>
  <c r="BN498" i="13"/>
  <c r="BM498" i="13"/>
  <c r="BL498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Q498" i="13"/>
  <c r="P498" i="13"/>
  <c r="O498" i="13"/>
  <c r="N498" i="13"/>
  <c r="M498" i="13"/>
  <c r="J498" i="13"/>
  <c r="C498" i="13" s="1"/>
  <c r="H498" i="13"/>
  <c r="G498" i="13"/>
  <c r="B498" i="13"/>
  <c r="R498" i="13" s="1"/>
  <c r="BV497" i="13"/>
  <c r="BU497" i="13"/>
  <c r="BT497" i="13"/>
  <c r="BS497" i="13"/>
  <c r="BR497" i="13"/>
  <c r="BQ497" i="13"/>
  <c r="BP497" i="13"/>
  <c r="BO497" i="13"/>
  <c r="BN497" i="13"/>
  <c r="BM497" i="13"/>
  <c r="BL497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Q497" i="13"/>
  <c r="P497" i="13"/>
  <c r="O497" i="13"/>
  <c r="N497" i="13"/>
  <c r="M497" i="13"/>
  <c r="J497" i="13"/>
  <c r="C497" i="13" s="1"/>
  <c r="H497" i="13"/>
  <c r="G497" i="13"/>
  <c r="B497" i="13"/>
  <c r="R497" i="13" s="1"/>
  <c r="BV496" i="13"/>
  <c r="BU496" i="13"/>
  <c r="BT496" i="13"/>
  <c r="BS496" i="13"/>
  <c r="BR496" i="13"/>
  <c r="BQ496" i="13"/>
  <c r="BP496" i="13"/>
  <c r="BO496" i="13"/>
  <c r="BN496" i="13"/>
  <c r="BM496" i="13"/>
  <c r="BL496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Q496" i="13"/>
  <c r="P496" i="13"/>
  <c r="O496" i="13"/>
  <c r="N496" i="13"/>
  <c r="M496" i="13"/>
  <c r="J496" i="13"/>
  <c r="C496" i="13" s="1"/>
  <c r="H496" i="13"/>
  <c r="G496" i="13"/>
  <c r="B496" i="13"/>
  <c r="R496" i="13" s="1"/>
  <c r="BV495" i="13"/>
  <c r="BU495" i="13"/>
  <c r="BT495" i="13"/>
  <c r="BS495" i="13"/>
  <c r="BR495" i="13"/>
  <c r="BQ495" i="13"/>
  <c r="BP495" i="13"/>
  <c r="BO495" i="13"/>
  <c r="BN495" i="13"/>
  <c r="BM495" i="13"/>
  <c r="BL495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Q495" i="13"/>
  <c r="P495" i="13"/>
  <c r="O495" i="13"/>
  <c r="N495" i="13"/>
  <c r="M495" i="13"/>
  <c r="J495" i="13"/>
  <c r="C495" i="13" s="1"/>
  <c r="H495" i="13"/>
  <c r="G495" i="13"/>
  <c r="B495" i="13"/>
  <c r="R495" i="13" s="1"/>
  <c r="BV494" i="13"/>
  <c r="BU494" i="13"/>
  <c r="BT494" i="13"/>
  <c r="BS494" i="13"/>
  <c r="BR494" i="13"/>
  <c r="BQ494" i="13"/>
  <c r="BP494" i="13"/>
  <c r="BO494" i="13"/>
  <c r="BN494" i="13"/>
  <c r="BM494" i="13"/>
  <c r="BL494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Q494" i="13"/>
  <c r="P494" i="13"/>
  <c r="O494" i="13"/>
  <c r="N494" i="13"/>
  <c r="M494" i="13"/>
  <c r="J494" i="13"/>
  <c r="C494" i="13" s="1"/>
  <c r="H494" i="13"/>
  <c r="G494" i="13"/>
  <c r="B494" i="13"/>
  <c r="R494" i="13" s="1"/>
  <c r="BV493" i="13"/>
  <c r="BU493" i="13"/>
  <c r="BT493" i="13"/>
  <c r="BS493" i="13"/>
  <c r="BR493" i="13"/>
  <c r="BQ493" i="13"/>
  <c r="BP493" i="13"/>
  <c r="BO493" i="13"/>
  <c r="BN493" i="13"/>
  <c r="BM493" i="13"/>
  <c r="BL493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Q493" i="13"/>
  <c r="P493" i="13"/>
  <c r="O493" i="13"/>
  <c r="N493" i="13"/>
  <c r="M493" i="13"/>
  <c r="J493" i="13"/>
  <c r="C493" i="13" s="1"/>
  <c r="H493" i="13"/>
  <c r="G493" i="13"/>
  <c r="B493" i="13"/>
  <c r="R493" i="13" s="1"/>
  <c r="BV492" i="13"/>
  <c r="BU492" i="13"/>
  <c r="BT492" i="13"/>
  <c r="BS492" i="13"/>
  <c r="BR492" i="13"/>
  <c r="BQ492" i="13"/>
  <c r="BP492" i="13"/>
  <c r="BO492" i="13"/>
  <c r="BN492" i="13"/>
  <c r="BM492" i="13"/>
  <c r="BL492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Q492" i="13"/>
  <c r="P492" i="13"/>
  <c r="O492" i="13"/>
  <c r="N492" i="13"/>
  <c r="M492" i="13"/>
  <c r="J492" i="13"/>
  <c r="C492" i="13" s="1"/>
  <c r="H492" i="13"/>
  <c r="G492" i="13"/>
  <c r="B492" i="13"/>
  <c r="R492" i="13" s="1"/>
  <c r="BV491" i="13"/>
  <c r="BU491" i="13"/>
  <c r="BT491" i="13"/>
  <c r="BS491" i="13"/>
  <c r="BR491" i="13"/>
  <c r="BQ491" i="13"/>
  <c r="BP491" i="13"/>
  <c r="BO491" i="13"/>
  <c r="BN491" i="13"/>
  <c r="BM491" i="13"/>
  <c r="BL491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Q491" i="13"/>
  <c r="P491" i="13"/>
  <c r="O491" i="13"/>
  <c r="N491" i="13"/>
  <c r="M491" i="13"/>
  <c r="J491" i="13"/>
  <c r="C491" i="13" s="1"/>
  <c r="H491" i="13"/>
  <c r="G491" i="13"/>
  <c r="B491" i="13"/>
  <c r="R491" i="13" s="1"/>
  <c r="BV483" i="13"/>
  <c r="BU483" i="13"/>
  <c r="BT483" i="13"/>
  <c r="BS483" i="13"/>
  <c r="BR483" i="13"/>
  <c r="BQ483" i="13"/>
  <c r="BP483" i="13"/>
  <c r="BO483" i="13"/>
  <c r="BN483" i="13"/>
  <c r="BM483" i="13"/>
  <c r="BL483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Q483" i="13"/>
  <c r="P483" i="13"/>
  <c r="O483" i="13"/>
  <c r="N483" i="13"/>
  <c r="M483" i="13"/>
  <c r="J483" i="13"/>
  <c r="C483" i="13" s="1"/>
  <c r="H483" i="13"/>
  <c r="G483" i="13"/>
  <c r="B483" i="13"/>
  <c r="R483" i="13" s="1"/>
  <c r="BV482" i="13"/>
  <c r="BU482" i="13"/>
  <c r="BT482" i="13"/>
  <c r="BS482" i="13"/>
  <c r="BR482" i="13"/>
  <c r="BQ482" i="13"/>
  <c r="BP482" i="13"/>
  <c r="BO482" i="13"/>
  <c r="BN482" i="13"/>
  <c r="BM482" i="13"/>
  <c r="BL482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Q482" i="13"/>
  <c r="P482" i="13"/>
  <c r="O482" i="13"/>
  <c r="N482" i="13"/>
  <c r="M482" i="13"/>
  <c r="J482" i="13"/>
  <c r="C482" i="13" s="1"/>
  <c r="H482" i="13"/>
  <c r="G482" i="13"/>
  <c r="B482" i="13"/>
  <c r="R482" i="13" s="1"/>
  <c r="BV481" i="13"/>
  <c r="BU481" i="13"/>
  <c r="BT481" i="13"/>
  <c r="BS481" i="13"/>
  <c r="BR481" i="13"/>
  <c r="BQ481" i="13"/>
  <c r="BP481" i="13"/>
  <c r="BO481" i="13"/>
  <c r="BN481" i="13"/>
  <c r="BM481" i="13"/>
  <c r="BL481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Q481" i="13"/>
  <c r="P481" i="13"/>
  <c r="O481" i="13"/>
  <c r="N481" i="13"/>
  <c r="M481" i="13"/>
  <c r="J481" i="13"/>
  <c r="C481" i="13" s="1"/>
  <c r="H481" i="13"/>
  <c r="G481" i="13"/>
  <c r="B481" i="13"/>
  <c r="R481" i="13" s="1"/>
  <c r="BV480" i="13"/>
  <c r="BU480" i="13"/>
  <c r="BT480" i="13"/>
  <c r="BS480" i="13"/>
  <c r="BR480" i="13"/>
  <c r="BQ480" i="13"/>
  <c r="BP480" i="13"/>
  <c r="BO480" i="13"/>
  <c r="BN480" i="13"/>
  <c r="BM480" i="13"/>
  <c r="BL480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Q480" i="13"/>
  <c r="P480" i="13"/>
  <c r="O480" i="13"/>
  <c r="N480" i="13"/>
  <c r="M480" i="13"/>
  <c r="J480" i="13"/>
  <c r="C480" i="13" s="1"/>
  <c r="H480" i="13"/>
  <c r="G480" i="13"/>
  <c r="B480" i="13"/>
  <c r="R480" i="13" s="1"/>
  <c r="BV479" i="13"/>
  <c r="BU479" i="13"/>
  <c r="BT479" i="13"/>
  <c r="BS479" i="13"/>
  <c r="BR479" i="13"/>
  <c r="BQ479" i="13"/>
  <c r="BP479" i="13"/>
  <c r="BO479" i="13"/>
  <c r="BN479" i="13"/>
  <c r="BM479" i="13"/>
  <c r="BL479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Q479" i="13"/>
  <c r="P479" i="13"/>
  <c r="O479" i="13"/>
  <c r="N479" i="13"/>
  <c r="M479" i="13"/>
  <c r="J479" i="13"/>
  <c r="C479" i="13" s="1"/>
  <c r="H479" i="13"/>
  <c r="G479" i="13"/>
  <c r="B479" i="13"/>
  <c r="R479" i="13" s="1"/>
  <c r="BV478" i="13"/>
  <c r="BU478" i="13"/>
  <c r="BT478" i="13"/>
  <c r="BS478" i="13"/>
  <c r="BR478" i="13"/>
  <c r="BQ478" i="13"/>
  <c r="BP478" i="13"/>
  <c r="BO478" i="13"/>
  <c r="BN478" i="13"/>
  <c r="BM478" i="13"/>
  <c r="BL478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Q478" i="13"/>
  <c r="P478" i="13"/>
  <c r="O478" i="13"/>
  <c r="N478" i="13"/>
  <c r="M478" i="13"/>
  <c r="J478" i="13"/>
  <c r="C478" i="13" s="1"/>
  <c r="H478" i="13"/>
  <c r="G478" i="13"/>
  <c r="B478" i="13"/>
  <c r="R478" i="13" s="1"/>
  <c r="BV477" i="13"/>
  <c r="BU477" i="13"/>
  <c r="BT477" i="13"/>
  <c r="BS477" i="13"/>
  <c r="BR477" i="13"/>
  <c r="BQ477" i="13"/>
  <c r="BP477" i="13"/>
  <c r="BO477" i="13"/>
  <c r="BN477" i="13"/>
  <c r="BM477" i="13"/>
  <c r="BL477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Q477" i="13"/>
  <c r="P477" i="13"/>
  <c r="O477" i="13"/>
  <c r="N477" i="13"/>
  <c r="M477" i="13"/>
  <c r="J477" i="13"/>
  <c r="C477" i="13" s="1"/>
  <c r="H477" i="13"/>
  <c r="G477" i="13"/>
  <c r="B477" i="13"/>
  <c r="R477" i="13" s="1"/>
  <c r="BV476" i="13"/>
  <c r="BU476" i="13"/>
  <c r="BT476" i="13"/>
  <c r="BS476" i="13"/>
  <c r="BR476" i="13"/>
  <c r="BQ476" i="13"/>
  <c r="BP476" i="13"/>
  <c r="BO476" i="13"/>
  <c r="BN476" i="13"/>
  <c r="BM476" i="13"/>
  <c r="BL476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Q476" i="13"/>
  <c r="P476" i="13"/>
  <c r="O476" i="13"/>
  <c r="N476" i="13"/>
  <c r="M476" i="13"/>
  <c r="J476" i="13"/>
  <c r="C476" i="13" s="1"/>
  <c r="H476" i="13"/>
  <c r="G476" i="13"/>
  <c r="B476" i="13"/>
  <c r="R476" i="13" s="1"/>
  <c r="BV475" i="13"/>
  <c r="BU475" i="13"/>
  <c r="BT475" i="13"/>
  <c r="BS475" i="13"/>
  <c r="BR475" i="13"/>
  <c r="BQ475" i="13"/>
  <c r="BP475" i="13"/>
  <c r="BO475" i="13"/>
  <c r="BN475" i="13"/>
  <c r="BM475" i="13"/>
  <c r="BL475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Q475" i="13"/>
  <c r="P475" i="13"/>
  <c r="O475" i="13"/>
  <c r="N475" i="13"/>
  <c r="M475" i="13"/>
  <c r="J475" i="13"/>
  <c r="C475" i="13" s="1"/>
  <c r="H475" i="13"/>
  <c r="G475" i="13"/>
  <c r="B475" i="13"/>
  <c r="R475" i="13" s="1"/>
  <c r="BV436" i="13"/>
  <c r="BU436" i="13"/>
  <c r="BT436" i="13"/>
  <c r="BS436" i="13"/>
  <c r="BR436" i="13"/>
  <c r="BQ436" i="13"/>
  <c r="BP436" i="13"/>
  <c r="BO436" i="13"/>
  <c r="BN436" i="13"/>
  <c r="BM436" i="13"/>
  <c r="BL436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Q436" i="13"/>
  <c r="P436" i="13"/>
  <c r="O436" i="13"/>
  <c r="N436" i="13"/>
  <c r="M436" i="13"/>
  <c r="J436" i="13"/>
  <c r="C436" i="13" s="1"/>
  <c r="G436" i="13"/>
  <c r="B436" i="13"/>
  <c r="R436" i="13" s="1"/>
  <c r="BV435" i="13"/>
  <c r="BU435" i="13"/>
  <c r="BT435" i="13"/>
  <c r="BS435" i="13"/>
  <c r="BR435" i="13"/>
  <c r="BQ435" i="13"/>
  <c r="BP435" i="13"/>
  <c r="BO435" i="13"/>
  <c r="BN435" i="13"/>
  <c r="BM435" i="13"/>
  <c r="BL435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Q435" i="13"/>
  <c r="P435" i="13"/>
  <c r="O435" i="13"/>
  <c r="N435" i="13"/>
  <c r="M435" i="13"/>
  <c r="J435" i="13"/>
  <c r="C435" i="13" s="1"/>
  <c r="H435" i="13"/>
  <c r="G435" i="13"/>
  <c r="B435" i="13"/>
  <c r="R435" i="13" s="1"/>
  <c r="BV434" i="13"/>
  <c r="BU434" i="13"/>
  <c r="BT434" i="13"/>
  <c r="BS434" i="13"/>
  <c r="BR434" i="13"/>
  <c r="BQ434" i="13"/>
  <c r="BP434" i="13"/>
  <c r="BO434" i="13"/>
  <c r="BN434" i="13"/>
  <c r="BM434" i="13"/>
  <c r="BL434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Q434" i="13"/>
  <c r="P434" i="13"/>
  <c r="O434" i="13"/>
  <c r="N434" i="13"/>
  <c r="M434" i="13"/>
  <c r="J434" i="13"/>
  <c r="C434" i="13" s="1"/>
  <c r="H434" i="13"/>
  <c r="G434" i="13"/>
  <c r="B434" i="13"/>
  <c r="R434" i="13" s="1"/>
  <c r="BV433" i="13"/>
  <c r="BU433" i="13"/>
  <c r="BT433" i="13"/>
  <c r="BS433" i="13"/>
  <c r="BR433" i="13"/>
  <c r="BQ433" i="13"/>
  <c r="BP433" i="13"/>
  <c r="BO433" i="13"/>
  <c r="BN433" i="13"/>
  <c r="BM433" i="13"/>
  <c r="BL433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Q433" i="13"/>
  <c r="P433" i="13"/>
  <c r="O433" i="13"/>
  <c r="N433" i="13"/>
  <c r="M433" i="13"/>
  <c r="J433" i="13"/>
  <c r="C433" i="13" s="1"/>
  <c r="H433" i="13"/>
  <c r="G433" i="13"/>
  <c r="B433" i="13"/>
  <c r="R433" i="13" s="1"/>
  <c r="BV432" i="13"/>
  <c r="BU432" i="13"/>
  <c r="BT432" i="13"/>
  <c r="BS432" i="13"/>
  <c r="BR432" i="13"/>
  <c r="BQ432" i="13"/>
  <c r="BP432" i="13"/>
  <c r="BO432" i="13"/>
  <c r="BN432" i="13"/>
  <c r="BM432" i="13"/>
  <c r="BL432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Q432" i="13"/>
  <c r="P432" i="13"/>
  <c r="O432" i="13"/>
  <c r="N432" i="13"/>
  <c r="M432" i="13"/>
  <c r="J432" i="13"/>
  <c r="C432" i="13" s="1"/>
  <c r="H432" i="13"/>
  <c r="G432" i="13"/>
  <c r="B432" i="13"/>
  <c r="R432" i="13" s="1"/>
  <c r="BV431" i="13"/>
  <c r="BU431" i="13"/>
  <c r="BT431" i="13"/>
  <c r="BS431" i="13"/>
  <c r="BR431" i="13"/>
  <c r="BQ431" i="13"/>
  <c r="BP431" i="13"/>
  <c r="BO431" i="13"/>
  <c r="BN431" i="13"/>
  <c r="BM431" i="13"/>
  <c r="BL431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Q431" i="13"/>
  <c r="P431" i="13"/>
  <c r="O431" i="13"/>
  <c r="N431" i="13"/>
  <c r="M431" i="13"/>
  <c r="J431" i="13"/>
  <c r="C431" i="13" s="1"/>
  <c r="H431" i="13"/>
  <c r="G431" i="13"/>
  <c r="B431" i="13"/>
  <c r="R431" i="13" s="1"/>
  <c r="BV430" i="13"/>
  <c r="BU430" i="13"/>
  <c r="BT430" i="13"/>
  <c r="BS430" i="13"/>
  <c r="BR430" i="13"/>
  <c r="BQ430" i="13"/>
  <c r="BP430" i="13"/>
  <c r="BO430" i="13"/>
  <c r="BN430" i="13"/>
  <c r="BM430" i="13"/>
  <c r="BL430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Q430" i="13"/>
  <c r="P430" i="13"/>
  <c r="O430" i="13"/>
  <c r="N430" i="13"/>
  <c r="M430" i="13"/>
  <c r="J430" i="13"/>
  <c r="C430" i="13" s="1"/>
  <c r="H430" i="13"/>
  <c r="G430" i="13"/>
  <c r="B430" i="13"/>
  <c r="R430" i="13" s="1"/>
  <c r="BV429" i="13"/>
  <c r="BU429" i="13"/>
  <c r="BT429" i="13"/>
  <c r="BS429" i="13"/>
  <c r="BR429" i="13"/>
  <c r="BQ429" i="13"/>
  <c r="BP429" i="13"/>
  <c r="BO429" i="13"/>
  <c r="BN429" i="13"/>
  <c r="BM429" i="13"/>
  <c r="BL429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Q429" i="13"/>
  <c r="P429" i="13"/>
  <c r="O429" i="13"/>
  <c r="N429" i="13"/>
  <c r="M429" i="13"/>
  <c r="J429" i="13"/>
  <c r="C429" i="13" s="1"/>
  <c r="H429" i="13"/>
  <c r="G429" i="13"/>
  <c r="B429" i="13"/>
  <c r="R429" i="13" s="1"/>
  <c r="BV428" i="13"/>
  <c r="BU428" i="13"/>
  <c r="BT428" i="13"/>
  <c r="BS428" i="13"/>
  <c r="BR428" i="13"/>
  <c r="BQ428" i="13"/>
  <c r="BP428" i="13"/>
  <c r="BO428" i="13"/>
  <c r="BN428" i="13"/>
  <c r="BM428" i="13"/>
  <c r="BL428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Q428" i="13"/>
  <c r="P428" i="13"/>
  <c r="O428" i="13"/>
  <c r="N428" i="13"/>
  <c r="M428" i="13"/>
  <c r="J428" i="13"/>
  <c r="C428" i="13" s="1"/>
  <c r="H428" i="13"/>
  <c r="G428" i="13"/>
  <c r="B428" i="13"/>
  <c r="R428" i="13" s="1"/>
  <c r="BV427" i="13"/>
  <c r="BU427" i="13"/>
  <c r="BT427" i="13"/>
  <c r="BS427" i="13"/>
  <c r="BR427" i="13"/>
  <c r="BQ427" i="13"/>
  <c r="BP427" i="13"/>
  <c r="BO427" i="13"/>
  <c r="BN427" i="13"/>
  <c r="BM427" i="13"/>
  <c r="BL427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Q427" i="13"/>
  <c r="P427" i="13"/>
  <c r="O427" i="13"/>
  <c r="N427" i="13"/>
  <c r="M427" i="13"/>
  <c r="J427" i="13"/>
  <c r="C427" i="13" s="1"/>
  <c r="H427" i="13"/>
  <c r="G427" i="13"/>
  <c r="B427" i="13"/>
  <c r="R427" i="13" s="1"/>
  <c r="BV426" i="13"/>
  <c r="BU426" i="13"/>
  <c r="BT426" i="13"/>
  <c r="BS426" i="13"/>
  <c r="BR426" i="13"/>
  <c r="BQ426" i="13"/>
  <c r="BP426" i="13"/>
  <c r="BO426" i="13"/>
  <c r="BN426" i="13"/>
  <c r="BM426" i="13"/>
  <c r="BL426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Q426" i="13"/>
  <c r="P426" i="13"/>
  <c r="O426" i="13"/>
  <c r="N426" i="13"/>
  <c r="M426" i="13"/>
  <c r="J426" i="13"/>
  <c r="C426" i="13" s="1"/>
  <c r="H426" i="13"/>
  <c r="G426" i="13"/>
  <c r="B426" i="13"/>
  <c r="R426" i="13" s="1"/>
  <c r="BV272" i="13"/>
  <c r="BU272" i="13"/>
  <c r="BT272" i="13"/>
  <c r="BS272" i="13"/>
  <c r="BR272" i="13"/>
  <c r="BQ272" i="13"/>
  <c r="BP272" i="13"/>
  <c r="BO272" i="13"/>
  <c r="BN272" i="13"/>
  <c r="BM272" i="13"/>
  <c r="BL272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Q272" i="13"/>
  <c r="P272" i="13"/>
  <c r="O272" i="13"/>
  <c r="N272" i="13"/>
  <c r="M272" i="13"/>
  <c r="J272" i="13"/>
  <c r="C272" i="13" s="1"/>
  <c r="H272" i="13"/>
  <c r="G272" i="13"/>
  <c r="B272" i="13"/>
  <c r="R272" i="13" s="1"/>
  <c r="BV271" i="13"/>
  <c r="BU271" i="13"/>
  <c r="BT271" i="13"/>
  <c r="BS271" i="13"/>
  <c r="BR271" i="13"/>
  <c r="BQ271" i="13"/>
  <c r="BP271" i="13"/>
  <c r="BO271" i="13"/>
  <c r="BN271" i="13"/>
  <c r="BM271" i="13"/>
  <c r="BL271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Q271" i="13"/>
  <c r="P271" i="13"/>
  <c r="O271" i="13"/>
  <c r="N271" i="13"/>
  <c r="M271" i="13"/>
  <c r="J271" i="13"/>
  <c r="C271" i="13" s="1"/>
  <c r="H271" i="13"/>
  <c r="G271" i="13"/>
  <c r="B271" i="13"/>
  <c r="R271" i="13" s="1"/>
  <c r="BV270" i="13"/>
  <c r="BU270" i="13"/>
  <c r="BT270" i="13"/>
  <c r="BS270" i="13"/>
  <c r="BR270" i="13"/>
  <c r="BQ270" i="13"/>
  <c r="BP270" i="13"/>
  <c r="BO270" i="13"/>
  <c r="BN270" i="13"/>
  <c r="BM270" i="13"/>
  <c r="BL270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Q270" i="13"/>
  <c r="P270" i="13"/>
  <c r="O270" i="13"/>
  <c r="N270" i="13"/>
  <c r="M270" i="13"/>
  <c r="J270" i="13"/>
  <c r="C270" i="13" s="1"/>
  <c r="H270" i="13"/>
  <c r="G270" i="13"/>
  <c r="B270" i="13"/>
  <c r="R270" i="13" s="1"/>
  <c r="BV269" i="13"/>
  <c r="BU269" i="13"/>
  <c r="BT269" i="13"/>
  <c r="BS269" i="13"/>
  <c r="BR269" i="13"/>
  <c r="BQ269" i="13"/>
  <c r="BP269" i="13"/>
  <c r="BO269" i="13"/>
  <c r="BN269" i="13"/>
  <c r="BM269" i="13"/>
  <c r="BL269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Q269" i="13"/>
  <c r="P269" i="13"/>
  <c r="O269" i="13"/>
  <c r="N269" i="13"/>
  <c r="M269" i="13"/>
  <c r="J269" i="13"/>
  <c r="C269" i="13" s="1"/>
  <c r="H269" i="13"/>
  <c r="G269" i="13"/>
  <c r="B269" i="13"/>
  <c r="R269" i="13" s="1"/>
  <c r="BV268" i="13"/>
  <c r="BU268" i="13"/>
  <c r="BT268" i="13"/>
  <c r="BS268" i="13"/>
  <c r="BR268" i="13"/>
  <c r="BQ268" i="13"/>
  <c r="BP268" i="13"/>
  <c r="BO268" i="13"/>
  <c r="BN268" i="13"/>
  <c r="BM268" i="13"/>
  <c r="BL268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Q268" i="13"/>
  <c r="P268" i="13"/>
  <c r="O268" i="13"/>
  <c r="N268" i="13"/>
  <c r="M268" i="13"/>
  <c r="J268" i="13"/>
  <c r="C268" i="13" s="1"/>
  <c r="H268" i="13"/>
  <c r="G268" i="13"/>
  <c r="B268" i="13"/>
  <c r="R268" i="13" s="1"/>
  <c r="BV267" i="13"/>
  <c r="BU267" i="13"/>
  <c r="BT267" i="13"/>
  <c r="BS267" i="13"/>
  <c r="BR267" i="13"/>
  <c r="BQ267" i="13"/>
  <c r="BP267" i="13"/>
  <c r="BO267" i="13"/>
  <c r="BN267" i="13"/>
  <c r="BM267" i="13"/>
  <c r="BL267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Q267" i="13"/>
  <c r="P267" i="13"/>
  <c r="O267" i="13"/>
  <c r="N267" i="13"/>
  <c r="M267" i="13"/>
  <c r="J267" i="13"/>
  <c r="C267" i="13" s="1"/>
  <c r="H267" i="13"/>
  <c r="G267" i="13"/>
  <c r="B267" i="13"/>
  <c r="R267" i="13" s="1"/>
  <c r="BV266" i="13"/>
  <c r="BU266" i="13"/>
  <c r="BT266" i="13"/>
  <c r="BS266" i="13"/>
  <c r="BR266" i="13"/>
  <c r="BQ266" i="13"/>
  <c r="BP266" i="13"/>
  <c r="BO266" i="13"/>
  <c r="BN266" i="13"/>
  <c r="BM266" i="13"/>
  <c r="BL266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Q266" i="13"/>
  <c r="P266" i="13"/>
  <c r="O266" i="13"/>
  <c r="N266" i="13"/>
  <c r="M266" i="13"/>
  <c r="J266" i="13"/>
  <c r="C266" i="13" s="1"/>
  <c r="H266" i="13"/>
  <c r="G266" i="13"/>
  <c r="B266" i="13"/>
  <c r="R266" i="13" s="1"/>
  <c r="BV265" i="13"/>
  <c r="BU265" i="13"/>
  <c r="BT265" i="13"/>
  <c r="BS265" i="13"/>
  <c r="BR265" i="13"/>
  <c r="BQ265" i="13"/>
  <c r="BP265" i="13"/>
  <c r="BO265" i="13"/>
  <c r="BN265" i="13"/>
  <c r="BM265" i="13"/>
  <c r="BL265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Q265" i="13"/>
  <c r="P265" i="13"/>
  <c r="O265" i="13"/>
  <c r="N265" i="13"/>
  <c r="M265" i="13"/>
  <c r="J265" i="13"/>
  <c r="C265" i="13" s="1"/>
  <c r="H265" i="13"/>
  <c r="G265" i="13"/>
  <c r="B265" i="13"/>
  <c r="R265" i="13" s="1"/>
  <c r="BV264" i="13"/>
  <c r="BU264" i="13"/>
  <c r="BT264" i="13"/>
  <c r="BS264" i="13"/>
  <c r="BR264" i="13"/>
  <c r="BQ264" i="13"/>
  <c r="BP264" i="13"/>
  <c r="BO264" i="13"/>
  <c r="BN264" i="13"/>
  <c r="BM264" i="13"/>
  <c r="BL264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Q264" i="13"/>
  <c r="P264" i="13"/>
  <c r="O264" i="13"/>
  <c r="N264" i="13"/>
  <c r="M264" i="13"/>
  <c r="J264" i="13"/>
  <c r="C264" i="13" s="1"/>
  <c r="H264" i="13"/>
  <c r="G264" i="13"/>
  <c r="B264" i="13"/>
  <c r="R264" i="13" s="1"/>
  <c r="BV263" i="13"/>
  <c r="BU263" i="13"/>
  <c r="BT263" i="13"/>
  <c r="BS263" i="13"/>
  <c r="BR263" i="13"/>
  <c r="BQ263" i="13"/>
  <c r="BP263" i="13"/>
  <c r="BO263" i="13"/>
  <c r="BN263" i="13"/>
  <c r="BM263" i="13"/>
  <c r="BL263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Q263" i="13"/>
  <c r="P263" i="13"/>
  <c r="O263" i="13"/>
  <c r="N263" i="13"/>
  <c r="M263" i="13"/>
  <c r="J263" i="13"/>
  <c r="C263" i="13" s="1"/>
  <c r="H263" i="13"/>
  <c r="G263" i="13"/>
  <c r="B263" i="13"/>
  <c r="R263" i="13" s="1"/>
  <c r="BV262" i="13"/>
  <c r="BU262" i="13"/>
  <c r="BT262" i="13"/>
  <c r="BS262" i="13"/>
  <c r="BR262" i="13"/>
  <c r="BQ262" i="13"/>
  <c r="BP262" i="13"/>
  <c r="BO262" i="13"/>
  <c r="BN262" i="13"/>
  <c r="BM262" i="13"/>
  <c r="BL262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Q262" i="13"/>
  <c r="P262" i="13"/>
  <c r="O262" i="13"/>
  <c r="N262" i="13"/>
  <c r="M262" i="13"/>
  <c r="J262" i="13"/>
  <c r="C262" i="13" s="1"/>
  <c r="H262" i="13"/>
  <c r="G262" i="13"/>
  <c r="B262" i="13"/>
  <c r="R262" i="13" s="1"/>
  <c r="BV261" i="13"/>
  <c r="BU261" i="13"/>
  <c r="BT261" i="13"/>
  <c r="BS261" i="13"/>
  <c r="BR261" i="13"/>
  <c r="BQ261" i="13"/>
  <c r="BP261" i="13"/>
  <c r="BO261" i="13"/>
  <c r="BN261" i="13"/>
  <c r="BM261" i="13"/>
  <c r="BL261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Q261" i="13"/>
  <c r="P261" i="13"/>
  <c r="O261" i="13"/>
  <c r="N261" i="13"/>
  <c r="M261" i="13"/>
  <c r="J261" i="13"/>
  <c r="C261" i="13" s="1"/>
  <c r="H261" i="13"/>
  <c r="G261" i="13"/>
  <c r="B261" i="13"/>
  <c r="R261" i="13" s="1"/>
  <c r="BV260" i="13"/>
  <c r="BU260" i="13"/>
  <c r="BT260" i="13"/>
  <c r="BS260" i="13"/>
  <c r="BR260" i="13"/>
  <c r="BQ260" i="13"/>
  <c r="BP260" i="13"/>
  <c r="BO260" i="13"/>
  <c r="BN260" i="13"/>
  <c r="BM260" i="13"/>
  <c r="BL260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Q260" i="13"/>
  <c r="P260" i="13"/>
  <c r="O260" i="13"/>
  <c r="N260" i="13"/>
  <c r="M260" i="13"/>
  <c r="J260" i="13"/>
  <c r="C260" i="13" s="1"/>
  <c r="H260" i="13"/>
  <c r="G260" i="13"/>
  <c r="B260" i="13"/>
  <c r="R260" i="13" s="1"/>
  <c r="BV259" i="13"/>
  <c r="BU259" i="13"/>
  <c r="BT259" i="13"/>
  <c r="BS259" i="13"/>
  <c r="BR259" i="13"/>
  <c r="BQ259" i="13"/>
  <c r="BP259" i="13"/>
  <c r="BO259" i="13"/>
  <c r="BN259" i="13"/>
  <c r="BM259" i="13"/>
  <c r="BL259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Q259" i="13"/>
  <c r="P259" i="13"/>
  <c r="O259" i="13"/>
  <c r="N259" i="13"/>
  <c r="M259" i="13"/>
  <c r="J259" i="13"/>
  <c r="C259" i="13" s="1"/>
  <c r="H259" i="13"/>
  <c r="G259" i="13"/>
  <c r="B259" i="13"/>
  <c r="R259" i="13" s="1"/>
  <c r="BV258" i="13"/>
  <c r="BU258" i="13"/>
  <c r="BT258" i="13"/>
  <c r="BS258" i="13"/>
  <c r="BR258" i="13"/>
  <c r="BQ258" i="13"/>
  <c r="BP258" i="13"/>
  <c r="BO258" i="13"/>
  <c r="BN258" i="13"/>
  <c r="BM258" i="13"/>
  <c r="BL258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Q258" i="13"/>
  <c r="P258" i="13"/>
  <c r="O258" i="13"/>
  <c r="N258" i="13"/>
  <c r="M258" i="13"/>
  <c r="J258" i="13"/>
  <c r="C258" i="13" s="1"/>
  <c r="H258" i="13"/>
  <c r="G258" i="13"/>
  <c r="B258" i="13"/>
  <c r="R258" i="13" s="1"/>
  <c r="BV257" i="13"/>
  <c r="BU257" i="13"/>
  <c r="BT257" i="13"/>
  <c r="BS257" i="13"/>
  <c r="BR257" i="13"/>
  <c r="BQ257" i="13"/>
  <c r="BP257" i="13"/>
  <c r="BO257" i="13"/>
  <c r="BN257" i="13"/>
  <c r="BM257" i="13"/>
  <c r="BL257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Q257" i="13"/>
  <c r="P257" i="13"/>
  <c r="O257" i="13"/>
  <c r="N257" i="13"/>
  <c r="M257" i="13"/>
  <c r="J257" i="13"/>
  <c r="C257" i="13" s="1"/>
  <c r="H257" i="13"/>
  <c r="G257" i="13"/>
  <c r="B257" i="13"/>
  <c r="R257" i="13" s="1"/>
  <c r="BV256" i="13"/>
  <c r="BU256" i="13"/>
  <c r="BT256" i="13"/>
  <c r="BS256" i="13"/>
  <c r="BR256" i="13"/>
  <c r="BQ256" i="13"/>
  <c r="BP256" i="13"/>
  <c r="BO256" i="13"/>
  <c r="BN256" i="13"/>
  <c r="BM256" i="13"/>
  <c r="BL256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Q256" i="13"/>
  <c r="P256" i="13"/>
  <c r="O256" i="13"/>
  <c r="N256" i="13"/>
  <c r="M256" i="13"/>
  <c r="J256" i="13"/>
  <c r="C256" i="13" s="1"/>
  <c r="H256" i="13"/>
  <c r="G256" i="13"/>
  <c r="B256" i="13"/>
  <c r="R256" i="13" s="1"/>
  <c r="BV255" i="13"/>
  <c r="BU255" i="13"/>
  <c r="BT255" i="13"/>
  <c r="BS255" i="13"/>
  <c r="BR255" i="13"/>
  <c r="BQ255" i="13"/>
  <c r="BP255" i="13"/>
  <c r="BO255" i="13"/>
  <c r="BN255" i="13"/>
  <c r="BM255" i="13"/>
  <c r="BL255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Q255" i="13"/>
  <c r="P255" i="13"/>
  <c r="O255" i="13"/>
  <c r="N255" i="13"/>
  <c r="M255" i="13"/>
  <c r="J255" i="13"/>
  <c r="C255" i="13" s="1"/>
  <c r="H255" i="13"/>
  <c r="G255" i="13"/>
  <c r="B255" i="13"/>
  <c r="R255" i="13" s="1"/>
  <c r="BV254" i="13"/>
  <c r="BU254" i="13"/>
  <c r="BT254" i="13"/>
  <c r="BS254" i="13"/>
  <c r="BR254" i="13"/>
  <c r="BQ254" i="13"/>
  <c r="BP254" i="13"/>
  <c r="BO254" i="13"/>
  <c r="BN254" i="13"/>
  <c r="BM254" i="13"/>
  <c r="BL254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Q254" i="13"/>
  <c r="P254" i="13"/>
  <c r="O254" i="13"/>
  <c r="N254" i="13"/>
  <c r="M254" i="13"/>
  <c r="J254" i="13"/>
  <c r="C254" i="13" s="1"/>
  <c r="H254" i="13"/>
  <c r="G254" i="13"/>
  <c r="B254" i="13"/>
  <c r="R254" i="13" s="1"/>
  <c r="BV253" i="13"/>
  <c r="BU253" i="13"/>
  <c r="BT253" i="13"/>
  <c r="BS253" i="13"/>
  <c r="BR253" i="13"/>
  <c r="BQ253" i="13"/>
  <c r="BP253" i="13"/>
  <c r="BO253" i="13"/>
  <c r="BN253" i="13"/>
  <c r="BM253" i="13"/>
  <c r="BL253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Q253" i="13"/>
  <c r="P253" i="13"/>
  <c r="O253" i="13"/>
  <c r="N253" i="13"/>
  <c r="M253" i="13"/>
  <c r="J253" i="13"/>
  <c r="C253" i="13" s="1"/>
  <c r="H253" i="13"/>
  <c r="G253" i="13"/>
  <c r="B253" i="13"/>
  <c r="R253" i="13" s="1"/>
  <c r="BV252" i="13"/>
  <c r="BU252" i="13"/>
  <c r="BT252" i="13"/>
  <c r="BS252" i="13"/>
  <c r="BR252" i="13"/>
  <c r="BQ252" i="13"/>
  <c r="BP252" i="13"/>
  <c r="BO252" i="13"/>
  <c r="BN252" i="13"/>
  <c r="BM252" i="13"/>
  <c r="BL252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Q252" i="13"/>
  <c r="P252" i="13"/>
  <c r="O252" i="13"/>
  <c r="N252" i="13"/>
  <c r="M252" i="13"/>
  <c r="J252" i="13"/>
  <c r="C252" i="13" s="1"/>
  <c r="H252" i="13"/>
  <c r="G252" i="13"/>
  <c r="B252" i="13"/>
  <c r="R252" i="13" s="1"/>
  <c r="BV251" i="13"/>
  <c r="BU251" i="13"/>
  <c r="BT251" i="13"/>
  <c r="BS251" i="13"/>
  <c r="BR251" i="13"/>
  <c r="BQ251" i="13"/>
  <c r="BP251" i="13"/>
  <c r="BO251" i="13"/>
  <c r="BN251" i="13"/>
  <c r="BM251" i="13"/>
  <c r="BL251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Q251" i="13"/>
  <c r="P251" i="13"/>
  <c r="O251" i="13"/>
  <c r="N251" i="13"/>
  <c r="M251" i="13"/>
  <c r="J251" i="13"/>
  <c r="C251" i="13" s="1"/>
  <c r="H251" i="13"/>
  <c r="G251" i="13"/>
  <c r="B251" i="13"/>
  <c r="R251" i="13" s="1"/>
  <c r="BV250" i="13"/>
  <c r="BU250" i="13"/>
  <c r="BT250" i="13"/>
  <c r="BS250" i="13"/>
  <c r="BR250" i="13"/>
  <c r="BQ250" i="13"/>
  <c r="BP250" i="13"/>
  <c r="BO250" i="13"/>
  <c r="BN250" i="13"/>
  <c r="BM250" i="13"/>
  <c r="BL250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Q250" i="13"/>
  <c r="P250" i="13"/>
  <c r="O250" i="13"/>
  <c r="N250" i="13"/>
  <c r="M250" i="13"/>
  <c r="J250" i="13"/>
  <c r="C250" i="13" s="1"/>
  <c r="H250" i="13"/>
  <c r="G250" i="13"/>
  <c r="B250" i="13"/>
  <c r="R250" i="13" s="1"/>
  <c r="BV249" i="13"/>
  <c r="BU249" i="13"/>
  <c r="BT249" i="13"/>
  <c r="BS249" i="13"/>
  <c r="BR249" i="13"/>
  <c r="BQ249" i="13"/>
  <c r="BP249" i="13"/>
  <c r="BO249" i="13"/>
  <c r="BN249" i="13"/>
  <c r="BM249" i="13"/>
  <c r="BL249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Q249" i="13"/>
  <c r="P249" i="13"/>
  <c r="O249" i="13"/>
  <c r="N249" i="13"/>
  <c r="M249" i="13"/>
  <c r="J249" i="13"/>
  <c r="C249" i="13" s="1"/>
  <c r="H249" i="13"/>
  <c r="G249" i="13"/>
  <c r="B249" i="13"/>
  <c r="R249" i="13" s="1"/>
  <c r="BV248" i="13"/>
  <c r="BU248" i="13"/>
  <c r="BT248" i="13"/>
  <c r="BS248" i="13"/>
  <c r="BR248" i="13"/>
  <c r="BQ248" i="13"/>
  <c r="BP248" i="13"/>
  <c r="BO248" i="13"/>
  <c r="BN248" i="13"/>
  <c r="BM248" i="13"/>
  <c r="BL248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Q248" i="13"/>
  <c r="P248" i="13"/>
  <c r="O248" i="13"/>
  <c r="N248" i="13"/>
  <c r="M248" i="13"/>
  <c r="J248" i="13"/>
  <c r="C248" i="13" s="1"/>
  <c r="H248" i="13"/>
  <c r="G248" i="13"/>
  <c r="B248" i="13"/>
  <c r="R248" i="13" s="1"/>
  <c r="BV247" i="13"/>
  <c r="BU247" i="13"/>
  <c r="BT247" i="13"/>
  <c r="BS247" i="13"/>
  <c r="BR247" i="13"/>
  <c r="BQ247" i="13"/>
  <c r="BP247" i="13"/>
  <c r="BO247" i="13"/>
  <c r="BN247" i="13"/>
  <c r="BM247" i="13"/>
  <c r="BL247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Q247" i="13"/>
  <c r="P247" i="13"/>
  <c r="O247" i="13"/>
  <c r="N247" i="13"/>
  <c r="M247" i="13"/>
  <c r="J247" i="13"/>
  <c r="C247" i="13" s="1"/>
  <c r="H247" i="13"/>
  <c r="G247" i="13"/>
  <c r="B247" i="13"/>
  <c r="R247" i="13" s="1"/>
  <c r="BV246" i="13"/>
  <c r="BU246" i="13"/>
  <c r="BT246" i="13"/>
  <c r="BS246" i="13"/>
  <c r="BR246" i="13"/>
  <c r="BQ246" i="13"/>
  <c r="BP246" i="13"/>
  <c r="BO246" i="13"/>
  <c r="BN246" i="13"/>
  <c r="BM246" i="13"/>
  <c r="BL246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Q246" i="13"/>
  <c r="P246" i="13"/>
  <c r="O246" i="13"/>
  <c r="N246" i="13"/>
  <c r="M246" i="13"/>
  <c r="J246" i="13"/>
  <c r="C246" i="13" s="1"/>
  <c r="H246" i="13"/>
  <c r="G246" i="13"/>
  <c r="B246" i="13"/>
  <c r="R246" i="13" s="1"/>
  <c r="BV245" i="13"/>
  <c r="BU245" i="13"/>
  <c r="BT245" i="13"/>
  <c r="BS245" i="13"/>
  <c r="BR245" i="13"/>
  <c r="BQ245" i="13"/>
  <c r="BP245" i="13"/>
  <c r="BO245" i="13"/>
  <c r="BN245" i="13"/>
  <c r="BM245" i="13"/>
  <c r="BL245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Q245" i="13"/>
  <c r="P245" i="13"/>
  <c r="O245" i="13"/>
  <c r="N245" i="13"/>
  <c r="M245" i="13"/>
  <c r="J245" i="13"/>
  <c r="C245" i="13" s="1"/>
  <c r="H245" i="13"/>
  <c r="G245" i="13"/>
  <c r="B245" i="13"/>
  <c r="R245" i="13" s="1"/>
  <c r="BV244" i="13"/>
  <c r="BU244" i="13"/>
  <c r="BT244" i="13"/>
  <c r="BS244" i="13"/>
  <c r="BR244" i="13"/>
  <c r="BQ244" i="13"/>
  <c r="BP244" i="13"/>
  <c r="BO244" i="13"/>
  <c r="BN244" i="13"/>
  <c r="BM244" i="13"/>
  <c r="BL244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Q244" i="13"/>
  <c r="P244" i="13"/>
  <c r="O244" i="13"/>
  <c r="N244" i="13"/>
  <c r="M244" i="13"/>
  <c r="J244" i="13"/>
  <c r="C244" i="13" s="1"/>
  <c r="H244" i="13"/>
  <c r="G244" i="13"/>
  <c r="B244" i="13"/>
  <c r="R244" i="13" s="1"/>
  <c r="BV243" i="13"/>
  <c r="BU243" i="13"/>
  <c r="BT243" i="13"/>
  <c r="BS243" i="13"/>
  <c r="BR243" i="13"/>
  <c r="BQ243" i="13"/>
  <c r="BP243" i="13"/>
  <c r="BO243" i="13"/>
  <c r="BN243" i="13"/>
  <c r="BM243" i="13"/>
  <c r="BL243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Q243" i="13"/>
  <c r="P243" i="13"/>
  <c r="O243" i="13"/>
  <c r="N243" i="13"/>
  <c r="M243" i="13"/>
  <c r="J243" i="13"/>
  <c r="C243" i="13" s="1"/>
  <c r="H243" i="13"/>
  <c r="G243" i="13"/>
  <c r="B243" i="13"/>
  <c r="R243" i="13" s="1"/>
  <c r="BV242" i="13"/>
  <c r="BU242" i="13"/>
  <c r="BT242" i="13"/>
  <c r="BS242" i="13"/>
  <c r="BR242" i="13"/>
  <c r="BQ242" i="13"/>
  <c r="BP242" i="13"/>
  <c r="BO242" i="13"/>
  <c r="BN242" i="13"/>
  <c r="BM242" i="13"/>
  <c r="BL242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Q242" i="13"/>
  <c r="P242" i="13"/>
  <c r="O242" i="13"/>
  <c r="N242" i="13"/>
  <c r="M242" i="13"/>
  <c r="J242" i="13"/>
  <c r="C242" i="13" s="1"/>
  <c r="H242" i="13"/>
  <c r="G242" i="13"/>
  <c r="B242" i="13"/>
  <c r="R242" i="13" s="1"/>
  <c r="BV241" i="13"/>
  <c r="BU241" i="13"/>
  <c r="BT241" i="13"/>
  <c r="BS241" i="13"/>
  <c r="BR241" i="13"/>
  <c r="BQ241" i="13"/>
  <c r="BP241" i="13"/>
  <c r="BO241" i="13"/>
  <c r="BN241" i="13"/>
  <c r="BM241" i="13"/>
  <c r="BL241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Q241" i="13"/>
  <c r="P241" i="13"/>
  <c r="O241" i="13"/>
  <c r="N241" i="13"/>
  <c r="M241" i="13"/>
  <c r="J241" i="13"/>
  <c r="C241" i="13" s="1"/>
  <c r="H241" i="13"/>
  <c r="G241" i="13"/>
  <c r="B241" i="13"/>
  <c r="R241" i="13" s="1"/>
  <c r="BV240" i="13"/>
  <c r="BU240" i="13"/>
  <c r="BT240" i="13"/>
  <c r="BS240" i="13"/>
  <c r="BR240" i="13"/>
  <c r="BQ240" i="13"/>
  <c r="BP240" i="13"/>
  <c r="BO240" i="13"/>
  <c r="BN240" i="13"/>
  <c r="BM240" i="13"/>
  <c r="BL240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Q240" i="13"/>
  <c r="P240" i="13"/>
  <c r="O240" i="13"/>
  <c r="N240" i="13"/>
  <c r="M240" i="13"/>
  <c r="J240" i="13"/>
  <c r="C240" i="13" s="1"/>
  <c r="H240" i="13"/>
  <c r="G240" i="13"/>
  <c r="B240" i="13"/>
  <c r="R240" i="13" s="1"/>
  <c r="BV239" i="13"/>
  <c r="BU239" i="13"/>
  <c r="BT239" i="13"/>
  <c r="BS239" i="13"/>
  <c r="BR239" i="13"/>
  <c r="BQ239" i="13"/>
  <c r="BP239" i="13"/>
  <c r="BO239" i="13"/>
  <c r="BN239" i="13"/>
  <c r="BM239" i="13"/>
  <c r="BL239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Q239" i="13"/>
  <c r="P239" i="13"/>
  <c r="O239" i="13"/>
  <c r="N239" i="13"/>
  <c r="M239" i="13"/>
  <c r="J239" i="13"/>
  <c r="C239" i="13" s="1"/>
  <c r="H239" i="13"/>
  <c r="G239" i="13"/>
  <c r="B239" i="13"/>
  <c r="R239" i="13" s="1"/>
  <c r="BV238" i="13"/>
  <c r="BU238" i="13"/>
  <c r="BT238" i="13"/>
  <c r="BS238" i="13"/>
  <c r="BR238" i="13"/>
  <c r="BQ238" i="13"/>
  <c r="BP238" i="13"/>
  <c r="BO238" i="13"/>
  <c r="BN238" i="13"/>
  <c r="BM238" i="13"/>
  <c r="BL238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Q238" i="13"/>
  <c r="P238" i="13"/>
  <c r="O238" i="13"/>
  <c r="N238" i="13"/>
  <c r="M238" i="13"/>
  <c r="J238" i="13"/>
  <c r="C238" i="13" s="1"/>
  <c r="H238" i="13"/>
  <c r="G238" i="13"/>
  <c r="B238" i="13"/>
  <c r="R238" i="13" s="1"/>
  <c r="BV237" i="13"/>
  <c r="BU237" i="13"/>
  <c r="BT237" i="13"/>
  <c r="BS237" i="13"/>
  <c r="BR237" i="13"/>
  <c r="BQ237" i="13"/>
  <c r="BP237" i="13"/>
  <c r="BO237" i="13"/>
  <c r="BN237" i="13"/>
  <c r="BM237" i="13"/>
  <c r="BL237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Q237" i="13"/>
  <c r="P237" i="13"/>
  <c r="O237" i="13"/>
  <c r="N237" i="13"/>
  <c r="M237" i="13"/>
  <c r="J237" i="13"/>
  <c r="C237" i="13" s="1"/>
  <c r="H237" i="13"/>
  <c r="G237" i="13"/>
  <c r="B237" i="13"/>
  <c r="R237" i="13" s="1"/>
  <c r="BV236" i="13"/>
  <c r="BU236" i="13"/>
  <c r="BT236" i="13"/>
  <c r="BS236" i="13"/>
  <c r="BR236" i="13"/>
  <c r="BQ236" i="13"/>
  <c r="BP236" i="13"/>
  <c r="BO236" i="13"/>
  <c r="BN236" i="13"/>
  <c r="BM236" i="13"/>
  <c r="BL236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Q236" i="13"/>
  <c r="P236" i="13"/>
  <c r="O236" i="13"/>
  <c r="N236" i="13"/>
  <c r="M236" i="13"/>
  <c r="J236" i="13"/>
  <c r="C236" i="13" s="1"/>
  <c r="H236" i="13"/>
  <c r="G236" i="13"/>
  <c r="B236" i="13"/>
  <c r="R236" i="13" s="1"/>
  <c r="BV235" i="13"/>
  <c r="BU235" i="13"/>
  <c r="BT235" i="13"/>
  <c r="BS235" i="13"/>
  <c r="BR235" i="13"/>
  <c r="BQ235" i="13"/>
  <c r="BP235" i="13"/>
  <c r="BO235" i="13"/>
  <c r="BN235" i="13"/>
  <c r="BM235" i="13"/>
  <c r="BL235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Q235" i="13"/>
  <c r="P235" i="13"/>
  <c r="O235" i="13"/>
  <c r="N235" i="13"/>
  <c r="M235" i="13"/>
  <c r="J235" i="13"/>
  <c r="C235" i="13" s="1"/>
  <c r="H235" i="13"/>
  <c r="G235" i="13"/>
  <c r="B235" i="13"/>
  <c r="R235" i="13" s="1"/>
  <c r="BV234" i="13"/>
  <c r="BU234" i="13"/>
  <c r="BT234" i="13"/>
  <c r="BS234" i="13"/>
  <c r="BR234" i="13"/>
  <c r="BQ234" i="13"/>
  <c r="BP234" i="13"/>
  <c r="BO234" i="13"/>
  <c r="BN234" i="13"/>
  <c r="BM234" i="13"/>
  <c r="BL234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Q234" i="13"/>
  <c r="P234" i="13"/>
  <c r="O234" i="13"/>
  <c r="N234" i="13"/>
  <c r="M234" i="13"/>
  <c r="J234" i="13"/>
  <c r="C234" i="13" s="1"/>
  <c r="H234" i="13"/>
  <c r="G234" i="13"/>
  <c r="B234" i="13"/>
  <c r="R234" i="13" s="1"/>
  <c r="BV233" i="13"/>
  <c r="BU233" i="13"/>
  <c r="BT233" i="13"/>
  <c r="BS233" i="13"/>
  <c r="BR233" i="13"/>
  <c r="BQ233" i="13"/>
  <c r="BP233" i="13"/>
  <c r="BO233" i="13"/>
  <c r="BN233" i="13"/>
  <c r="BM233" i="13"/>
  <c r="BL233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Q233" i="13"/>
  <c r="P233" i="13"/>
  <c r="O233" i="13"/>
  <c r="N233" i="13"/>
  <c r="M233" i="13"/>
  <c r="J233" i="13"/>
  <c r="C233" i="13" s="1"/>
  <c r="H233" i="13"/>
  <c r="G233" i="13"/>
  <c r="B233" i="13"/>
  <c r="R233" i="13" s="1"/>
  <c r="BV232" i="13"/>
  <c r="BU232" i="13"/>
  <c r="BT232" i="13"/>
  <c r="BS232" i="13"/>
  <c r="BR232" i="13"/>
  <c r="BQ232" i="13"/>
  <c r="BP232" i="13"/>
  <c r="BO232" i="13"/>
  <c r="BN232" i="13"/>
  <c r="BM232" i="13"/>
  <c r="BL232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Q232" i="13"/>
  <c r="P232" i="13"/>
  <c r="O232" i="13"/>
  <c r="N232" i="13"/>
  <c r="M232" i="13"/>
  <c r="J232" i="13"/>
  <c r="C232" i="13" s="1"/>
  <c r="H232" i="13"/>
  <c r="G232" i="13"/>
  <c r="B232" i="13"/>
  <c r="R232" i="13" s="1"/>
  <c r="BV231" i="13"/>
  <c r="BU231" i="13"/>
  <c r="BT231" i="13"/>
  <c r="BS231" i="13"/>
  <c r="BR231" i="13"/>
  <c r="BQ231" i="13"/>
  <c r="BP231" i="13"/>
  <c r="BO231" i="13"/>
  <c r="BN231" i="13"/>
  <c r="BM231" i="13"/>
  <c r="BL231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Q231" i="13"/>
  <c r="P231" i="13"/>
  <c r="O231" i="13"/>
  <c r="N231" i="13"/>
  <c r="M231" i="13"/>
  <c r="J231" i="13"/>
  <c r="C231" i="13" s="1"/>
  <c r="H231" i="13"/>
  <c r="G231" i="13"/>
  <c r="B231" i="13"/>
  <c r="R231" i="13" s="1"/>
  <c r="BV230" i="13"/>
  <c r="BU230" i="13"/>
  <c r="BT230" i="13"/>
  <c r="BS230" i="13"/>
  <c r="BR230" i="13"/>
  <c r="BQ230" i="13"/>
  <c r="BP230" i="13"/>
  <c r="BO230" i="13"/>
  <c r="BN230" i="13"/>
  <c r="BM230" i="13"/>
  <c r="BL230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Q230" i="13"/>
  <c r="P230" i="13"/>
  <c r="O230" i="13"/>
  <c r="N230" i="13"/>
  <c r="M230" i="13"/>
  <c r="J230" i="13"/>
  <c r="C230" i="13" s="1"/>
  <c r="H230" i="13"/>
  <c r="G230" i="13"/>
  <c r="B230" i="13"/>
  <c r="R230" i="13" s="1"/>
  <c r="BV229" i="13"/>
  <c r="BU229" i="13"/>
  <c r="BT229" i="13"/>
  <c r="BS229" i="13"/>
  <c r="BR229" i="13"/>
  <c r="BQ229" i="13"/>
  <c r="BP229" i="13"/>
  <c r="BO229" i="13"/>
  <c r="BN229" i="13"/>
  <c r="BM229" i="13"/>
  <c r="BL229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Q229" i="13"/>
  <c r="P229" i="13"/>
  <c r="O229" i="13"/>
  <c r="N229" i="13"/>
  <c r="M229" i="13"/>
  <c r="J229" i="13"/>
  <c r="C229" i="13" s="1"/>
  <c r="H229" i="13"/>
  <c r="G229" i="13"/>
  <c r="B229" i="13"/>
  <c r="R229" i="13" s="1"/>
  <c r="BV228" i="13"/>
  <c r="BU228" i="13"/>
  <c r="BT228" i="13"/>
  <c r="BS228" i="13"/>
  <c r="BR228" i="13"/>
  <c r="BQ228" i="13"/>
  <c r="BP228" i="13"/>
  <c r="BO228" i="13"/>
  <c r="BN228" i="13"/>
  <c r="BM228" i="13"/>
  <c r="BL228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Q228" i="13"/>
  <c r="P228" i="13"/>
  <c r="O228" i="13"/>
  <c r="N228" i="13"/>
  <c r="M228" i="13"/>
  <c r="J228" i="13"/>
  <c r="C228" i="13" s="1"/>
  <c r="H228" i="13"/>
  <c r="G228" i="13"/>
  <c r="B228" i="13"/>
  <c r="R228" i="13" s="1"/>
  <c r="BV227" i="13"/>
  <c r="BU227" i="13"/>
  <c r="BT227" i="13"/>
  <c r="BS227" i="13"/>
  <c r="BR227" i="13"/>
  <c r="BQ227" i="13"/>
  <c r="BP227" i="13"/>
  <c r="BO227" i="13"/>
  <c r="BN227" i="13"/>
  <c r="BM227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Q227" i="13"/>
  <c r="P227" i="13"/>
  <c r="O227" i="13"/>
  <c r="N227" i="13"/>
  <c r="M227" i="13"/>
  <c r="J227" i="13"/>
  <c r="C227" i="13" s="1"/>
  <c r="H227" i="13"/>
  <c r="G227" i="13"/>
  <c r="B227" i="13"/>
  <c r="R227" i="13" s="1"/>
  <c r="BV226" i="13"/>
  <c r="BU226" i="13"/>
  <c r="BT226" i="13"/>
  <c r="BS226" i="13"/>
  <c r="BR226" i="13"/>
  <c r="BQ226" i="13"/>
  <c r="BP226" i="13"/>
  <c r="BO226" i="13"/>
  <c r="BN226" i="13"/>
  <c r="BM226" i="13"/>
  <c r="BL226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Q226" i="13"/>
  <c r="P226" i="13"/>
  <c r="O226" i="13"/>
  <c r="N226" i="13"/>
  <c r="M226" i="13"/>
  <c r="J226" i="13"/>
  <c r="C226" i="13" s="1"/>
  <c r="H226" i="13"/>
  <c r="G226" i="13"/>
  <c r="B226" i="13"/>
  <c r="R226" i="13" s="1"/>
  <c r="BV225" i="13"/>
  <c r="BU225" i="13"/>
  <c r="BT225" i="13"/>
  <c r="BS225" i="13"/>
  <c r="BR225" i="13"/>
  <c r="BQ225" i="13"/>
  <c r="BP225" i="13"/>
  <c r="BO225" i="13"/>
  <c r="BN225" i="13"/>
  <c r="BM225" i="13"/>
  <c r="BL225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Q225" i="13"/>
  <c r="P225" i="13"/>
  <c r="O225" i="13"/>
  <c r="N225" i="13"/>
  <c r="M225" i="13"/>
  <c r="J225" i="13"/>
  <c r="C225" i="13" s="1"/>
  <c r="H225" i="13"/>
  <c r="G225" i="13"/>
  <c r="B225" i="13"/>
  <c r="R225" i="13" s="1"/>
  <c r="BV224" i="13"/>
  <c r="BU224" i="13"/>
  <c r="BT224" i="13"/>
  <c r="BS224" i="13"/>
  <c r="BR224" i="13"/>
  <c r="BQ224" i="13"/>
  <c r="BP224" i="13"/>
  <c r="BO224" i="13"/>
  <c r="BN224" i="13"/>
  <c r="BM224" i="13"/>
  <c r="BL224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Q224" i="13"/>
  <c r="P224" i="13"/>
  <c r="O224" i="13"/>
  <c r="N224" i="13"/>
  <c r="M224" i="13"/>
  <c r="J224" i="13"/>
  <c r="C224" i="13" s="1"/>
  <c r="H224" i="13"/>
  <c r="G224" i="13"/>
  <c r="B224" i="13"/>
  <c r="R224" i="13" s="1"/>
  <c r="BV223" i="13"/>
  <c r="BU223" i="13"/>
  <c r="BT223" i="13"/>
  <c r="BS223" i="13"/>
  <c r="BR223" i="13"/>
  <c r="BQ223" i="13"/>
  <c r="BP223" i="13"/>
  <c r="BO223" i="13"/>
  <c r="BN223" i="13"/>
  <c r="BM223" i="13"/>
  <c r="BL223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Q223" i="13"/>
  <c r="P223" i="13"/>
  <c r="O223" i="13"/>
  <c r="N223" i="13"/>
  <c r="M223" i="13"/>
  <c r="J223" i="13"/>
  <c r="C223" i="13" s="1"/>
  <c r="H223" i="13"/>
  <c r="G223" i="13"/>
  <c r="B223" i="13"/>
  <c r="R223" i="13" s="1"/>
  <c r="BV222" i="13"/>
  <c r="BU222" i="13"/>
  <c r="BT222" i="13"/>
  <c r="BS222" i="13"/>
  <c r="BR222" i="13"/>
  <c r="BQ222" i="13"/>
  <c r="BP222" i="13"/>
  <c r="BO222" i="13"/>
  <c r="BN222" i="13"/>
  <c r="BM222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Q222" i="13"/>
  <c r="P222" i="13"/>
  <c r="O222" i="13"/>
  <c r="N222" i="13"/>
  <c r="M222" i="13"/>
  <c r="J222" i="13"/>
  <c r="C222" i="13" s="1"/>
  <c r="H222" i="13"/>
  <c r="G222" i="13"/>
  <c r="B222" i="13"/>
  <c r="R222" i="13" s="1"/>
  <c r="BV221" i="13"/>
  <c r="BU221" i="13"/>
  <c r="BT221" i="13"/>
  <c r="BS221" i="13"/>
  <c r="BR221" i="13"/>
  <c r="BQ221" i="13"/>
  <c r="BP221" i="13"/>
  <c r="BO221" i="13"/>
  <c r="BN221" i="13"/>
  <c r="BM221" i="13"/>
  <c r="BL221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Q221" i="13"/>
  <c r="P221" i="13"/>
  <c r="O221" i="13"/>
  <c r="N221" i="13"/>
  <c r="M221" i="13"/>
  <c r="J221" i="13"/>
  <c r="C221" i="13" s="1"/>
  <c r="H221" i="13"/>
  <c r="G221" i="13"/>
  <c r="B221" i="13"/>
  <c r="R221" i="13" s="1"/>
  <c r="BV220" i="13"/>
  <c r="BU220" i="13"/>
  <c r="BT220" i="13"/>
  <c r="BS220" i="13"/>
  <c r="BR220" i="13"/>
  <c r="BQ220" i="13"/>
  <c r="BP220" i="13"/>
  <c r="BO220" i="13"/>
  <c r="BN220" i="13"/>
  <c r="BM220" i="13"/>
  <c r="BL220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Q220" i="13"/>
  <c r="P220" i="13"/>
  <c r="O220" i="13"/>
  <c r="N220" i="13"/>
  <c r="M220" i="13"/>
  <c r="J220" i="13"/>
  <c r="C220" i="13" s="1"/>
  <c r="H220" i="13"/>
  <c r="G220" i="13"/>
  <c r="B220" i="13"/>
  <c r="R220" i="13" s="1"/>
  <c r="BV219" i="13"/>
  <c r="BU219" i="13"/>
  <c r="BT219" i="13"/>
  <c r="BS219" i="13"/>
  <c r="BR219" i="13"/>
  <c r="BQ219" i="13"/>
  <c r="BP219" i="13"/>
  <c r="BO219" i="13"/>
  <c r="BN219" i="13"/>
  <c r="BM219" i="13"/>
  <c r="BL219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Q219" i="13"/>
  <c r="P219" i="13"/>
  <c r="O219" i="13"/>
  <c r="N219" i="13"/>
  <c r="M219" i="13"/>
  <c r="J219" i="13"/>
  <c r="C219" i="13" s="1"/>
  <c r="H219" i="13"/>
  <c r="G219" i="13"/>
  <c r="B219" i="13"/>
  <c r="R219" i="13" s="1"/>
  <c r="BV218" i="13"/>
  <c r="BU218" i="13"/>
  <c r="BT218" i="13"/>
  <c r="BS218" i="13"/>
  <c r="BR218" i="13"/>
  <c r="BQ218" i="13"/>
  <c r="BP218" i="13"/>
  <c r="BO218" i="13"/>
  <c r="BN218" i="13"/>
  <c r="BM218" i="13"/>
  <c r="BL218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Q218" i="13"/>
  <c r="P218" i="13"/>
  <c r="O218" i="13"/>
  <c r="N218" i="13"/>
  <c r="M218" i="13"/>
  <c r="J218" i="13"/>
  <c r="C218" i="13" s="1"/>
  <c r="H218" i="13"/>
  <c r="G218" i="13"/>
  <c r="B218" i="13"/>
  <c r="R218" i="13" s="1"/>
  <c r="BV217" i="13"/>
  <c r="BU217" i="13"/>
  <c r="BT217" i="13"/>
  <c r="BS217" i="13"/>
  <c r="BR217" i="13"/>
  <c r="BQ217" i="13"/>
  <c r="BP217" i="13"/>
  <c r="BO217" i="13"/>
  <c r="BN217" i="13"/>
  <c r="BM217" i="13"/>
  <c r="BL217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Q217" i="13"/>
  <c r="P217" i="13"/>
  <c r="O217" i="13"/>
  <c r="N217" i="13"/>
  <c r="M217" i="13"/>
  <c r="J217" i="13"/>
  <c r="C217" i="13" s="1"/>
  <c r="H217" i="13"/>
  <c r="G217" i="13"/>
  <c r="B217" i="13"/>
  <c r="R217" i="13" s="1"/>
  <c r="BV216" i="13"/>
  <c r="BU216" i="13"/>
  <c r="BT216" i="13"/>
  <c r="BS216" i="13"/>
  <c r="BR216" i="13"/>
  <c r="BQ216" i="13"/>
  <c r="BP216" i="13"/>
  <c r="BO216" i="13"/>
  <c r="BN216" i="13"/>
  <c r="BM216" i="13"/>
  <c r="BL216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Q216" i="13"/>
  <c r="P216" i="13"/>
  <c r="O216" i="13"/>
  <c r="N216" i="13"/>
  <c r="M216" i="13"/>
  <c r="J216" i="13"/>
  <c r="C216" i="13" s="1"/>
  <c r="H216" i="13"/>
  <c r="G216" i="13"/>
  <c r="B216" i="13"/>
  <c r="R216" i="13" s="1"/>
  <c r="BV215" i="13"/>
  <c r="BU215" i="13"/>
  <c r="BT215" i="13"/>
  <c r="BS215" i="13"/>
  <c r="BR215" i="13"/>
  <c r="BQ215" i="13"/>
  <c r="BP215" i="13"/>
  <c r="BO215" i="13"/>
  <c r="BN215" i="13"/>
  <c r="BM215" i="13"/>
  <c r="BL215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Q215" i="13"/>
  <c r="P215" i="13"/>
  <c r="O215" i="13"/>
  <c r="N215" i="13"/>
  <c r="M215" i="13"/>
  <c r="J215" i="13"/>
  <c r="C215" i="13" s="1"/>
  <c r="H215" i="13"/>
  <c r="G215" i="13"/>
  <c r="B215" i="13"/>
  <c r="R215" i="13" s="1"/>
  <c r="BV214" i="13"/>
  <c r="BU214" i="13"/>
  <c r="BT214" i="13"/>
  <c r="BS214" i="13"/>
  <c r="BR214" i="13"/>
  <c r="BQ214" i="13"/>
  <c r="BP214" i="13"/>
  <c r="BO214" i="13"/>
  <c r="BN214" i="13"/>
  <c r="BM214" i="13"/>
  <c r="BL214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Q214" i="13"/>
  <c r="P214" i="13"/>
  <c r="O214" i="13"/>
  <c r="N214" i="13"/>
  <c r="M214" i="13"/>
  <c r="J214" i="13"/>
  <c r="C214" i="13" s="1"/>
  <c r="H214" i="13"/>
  <c r="G214" i="13"/>
  <c r="B214" i="13"/>
  <c r="R214" i="13" s="1"/>
  <c r="BV213" i="13"/>
  <c r="BU213" i="13"/>
  <c r="BT213" i="13"/>
  <c r="BS213" i="13"/>
  <c r="BR213" i="13"/>
  <c r="BQ213" i="13"/>
  <c r="BP213" i="13"/>
  <c r="BO213" i="13"/>
  <c r="BN213" i="13"/>
  <c r="BM213" i="13"/>
  <c r="BL213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Q213" i="13"/>
  <c r="P213" i="13"/>
  <c r="O213" i="13"/>
  <c r="N213" i="13"/>
  <c r="M213" i="13"/>
  <c r="J213" i="13"/>
  <c r="C213" i="13" s="1"/>
  <c r="H213" i="13"/>
  <c r="G213" i="13"/>
  <c r="B213" i="13"/>
  <c r="R213" i="13" s="1"/>
  <c r="BV212" i="13"/>
  <c r="BU212" i="13"/>
  <c r="BT212" i="13"/>
  <c r="BS212" i="13"/>
  <c r="BR212" i="13"/>
  <c r="BQ212" i="13"/>
  <c r="BP212" i="13"/>
  <c r="BO212" i="13"/>
  <c r="BN212" i="13"/>
  <c r="BM212" i="13"/>
  <c r="BL212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Q212" i="13"/>
  <c r="P212" i="13"/>
  <c r="O212" i="13"/>
  <c r="N212" i="13"/>
  <c r="M212" i="13"/>
  <c r="J212" i="13"/>
  <c r="C212" i="13" s="1"/>
  <c r="H212" i="13"/>
  <c r="G212" i="13"/>
  <c r="B212" i="13"/>
  <c r="R212" i="13" s="1"/>
  <c r="BV211" i="13"/>
  <c r="BU211" i="13"/>
  <c r="BT211" i="13"/>
  <c r="BS211" i="13"/>
  <c r="BR211" i="13"/>
  <c r="BQ211" i="13"/>
  <c r="BP211" i="13"/>
  <c r="BO211" i="13"/>
  <c r="BN211" i="13"/>
  <c r="BM211" i="13"/>
  <c r="BL211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Q211" i="13"/>
  <c r="P211" i="13"/>
  <c r="O211" i="13"/>
  <c r="N211" i="13"/>
  <c r="M211" i="13"/>
  <c r="J211" i="13"/>
  <c r="C211" i="13" s="1"/>
  <c r="H211" i="13"/>
  <c r="G211" i="13"/>
  <c r="B211" i="13"/>
  <c r="R211" i="13" s="1"/>
  <c r="BV210" i="13"/>
  <c r="BU210" i="13"/>
  <c r="BT210" i="13"/>
  <c r="BS210" i="13"/>
  <c r="BR210" i="13"/>
  <c r="BQ210" i="13"/>
  <c r="BP210" i="13"/>
  <c r="BO210" i="13"/>
  <c r="BN210" i="13"/>
  <c r="BM210" i="13"/>
  <c r="BL210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Q210" i="13"/>
  <c r="P210" i="13"/>
  <c r="O210" i="13"/>
  <c r="N210" i="13"/>
  <c r="M210" i="13"/>
  <c r="J210" i="13"/>
  <c r="C210" i="13" s="1"/>
  <c r="H210" i="13"/>
  <c r="G210" i="13"/>
  <c r="B210" i="13"/>
  <c r="R210" i="13" s="1"/>
  <c r="BV209" i="13"/>
  <c r="BU209" i="13"/>
  <c r="BT209" i="13"/>
  <c r="BS209" i="13"/>
  <c r="BR209" i="13"/>
  <c r="BQ209" i="13"/>
  <c r="BP209" i="13"/>
  <c r="BO209" i="13"/>
  <c r="BN209" i="13"/>
  <c r="BM209" i="13"/>
  <c r="BL209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Q209" i="13"/>
  <c r="P209" i="13"/>
  <c r="O209" i="13"/>
  <c r="N209" i="13"/>
  <c r="M209" i="13"/>
  <c r="J209" i="13"/>
  <c r="C209" i="13" s="1"/>
  <c r="H209" i="13"/>
  <c r="G209" i="13"/>
  <c r="B209" i="13"/>
  <c r="R209" i="13" s="1"/>
  <c r="BV208" i="13"/>
  <c r="BU208" i="13"/>
  <c r="BT208" i="13"/>
  <c r="BS208" i="13"/>
  <c r="BR208" i="13"/>
  <c r="BQ208" i="13"/>
  <c r="BP208" i="13"/>
  <c r="BO208" i="13"/>
  <c r="BN208" i="13"/>
  <c r="BM208" i="13"/>
  <c r="BL208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Q208" i="13"/>
  <c r="P208" i="13"/>
  <c r="O208" i="13"/>
  <c r="N208" i="13"/>
  <c r="M208" i="13"/>
  <c r="J208" i="13"/>
  <c r="C208" i="13" s="1"/>
  <c r="H208" i="13"/>
  <c r="G208" i="13"/>
  <c r="B208" i="13"/>
  <c r="R208" i="13" s="1"/>
  <c r="BV207" i="13"/>
  <c r="BU207" i="13"/>
  <c r="BT207" i="13"/>
  <c r="BS207" i="13"/>
  <c r="BR207" i="13"/>
  <c r="BQ207" i="13"/>
  <c r="BP207" i="13"/>
  <c r="BO207" i="13"/>
  <c r="BN207" i="13"/>
  <c r="BM207" i="13"/>
  <c r="BL207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Q207" i="13"/>
  <c r="P207" i="13"/>
  <c r="O207" i="13"/>
  <c r="N207" i="13"/>
  <c r="M207" i="13"/>
  <c r="J207" i="13"/>
  <c r="C207" i="13" s="1"/>
  <c r="H207" i="13"/>
  <c r="G207" i="13"/>
  <c r="B207" i="13"/>
  <c r="R207" i="13" s="1"/>
  <c r="BV206" i="13"/>
  <c r="BU206" i="13"/>
  <c r="BT206" i="13"/>
  <c r="BS206" i="13"/>
  <c r="BR206" i="13"/>
  <c r="BQ206" i="13"/>
  <c r="BP206" i="13"/>
  <c r="BO206" i="13"/>
  <c r="BN206" i="13"/>
  <c r="BM206" i="13"/>
  <c r="BL206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Q206" i="13"/>
  <c r="P206" i="13"/>
  <c r="O206" i="13"/>
  <c r="N206" i="13"/>
  <c r="M206" i="13"/>
  <c r="J206" i="13"/>
  <c r="C206" i="13" s="1"/>
  <c r="H206" i="13"/>
  <c r="G206" i="13"/>
  <c r="B206" i="13"/>
  <c r="R206" i="13" s="1"/>
  <c r="BV205" i="13"/>
  <c r="BU205" i="13"/>
  <c r="BT205" i="13"/>
  <c r="BS205" i="13"/>
  <c r="BR205" i="13"/>
  <c r="BQ205" i="13"/>
  <c r="BP205" i="13"/>
  <c r="BO205" i="13"/>
  <c r="BN205" i="13"/>
  <c r="BM205" i="13"/>
  <c r="BL205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Q205" i="13"/>
  <c r="P205" i="13"/>
  <c r="O205" i="13"/>
  <c r="N205" i="13"/>
  <c r="M205" i="13"/>
  <c r="J205" i="13"/>
  <c r="C205" i="13" s="1"/>
  <c r="H205" i="13"/>
  <c r="G205" i="13"/>
  <c r="B205" i="13"/>
  <c r="R205" i="13" s="1"/>
  <c r="BV204" i="13"/>
  <c r="BU204" i="13"/>
  <c r="BT204" i="13"/>
  <c r="BS204" i="13"/>
  <c r="BR204" i="13"/>
  <c r="BQ204" i="13"/>
  <c r="BP204" i="13"/>
  <c r="BO204" i="13"/>
  <c r="BN204" i="13"/>
  <c r="BM204" i="13"/>
  <c r="BL204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Q204" i="13"/>
  <c r="P204" i="13"/>
  <c r="O204" i="13"/>
  <c r="N204" i="13"/>
  <c r="M204" i="13"/>
  <c r="J204" i="13"/>
  <c r="C204" i="13" s="1"/>
  <c r="H204" i="13"/>
  <c r="G204" i="13"/>
  <c r="B204" i="13"/>
  <c r="R204" i="13" s="1"/>
  <c r="BV203" i="13"/>
  <c r="BU203" i="13"/>
  <c r="BT203" i="13"/>
  <c r="BS203" i="13"/>
  <c r="BR203" i="13"/>
  <c r="BQ203" i="13"/>
  <c r="BP203" i="13"/>
  <c r="BO203" i="13"/>
  <c r="BN203" i="13"/>
  <c r="BM203" i="13"/>
  <c r="BL203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Q203" i="13"/>
  <c r="P203" i="13"/>
  <c r="O203" i="13"/>
  <c r="N203" i="13"/>
  <c r="M203" i="13"/>
  <c r="J203" i="13"/>
  <c r="C203" i="13" s="1"/>
  <c r="H203" i="13"/>
  <c r="G203" i="13"/>
  <c r="B203" i="13"/>
  <c r="R203" i="13" s="1"/>
  <c r="BV202" i="13"/>
  <c r="BU202" i="13"/>
  <c r="BT202" i="13"/>
  <c r="BS202" i="13"/>
  <c r="BR202" i="13"/>
  <c r="BQ202" i="13"/>
  <c r="BP202" i="13"/>
  <c r="BO202" i="13"/>
  <c r="BN202" i="13"/>
  <c r="BM202" i="13"/>
  <c r="BL202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Q202" i="13"/>
  <c r="P202" i="13"/>
  <c r="O202" i="13"/>
  <c r="N202" i="13"/>
  <c r="M202" i="13"/>
  <c r="J202" i="13"/>
  <c r="C202" i="13" s="1"/>
  <c r="H202" i="13"/>
  <c r="G202" i="13"/>
  <c r="B202" i="13"/>
  <c r="R202" i="13" s="1"/>
  <c r="BV201" i="13"/>
  <c r="BU201" i="13"/>
  <c r="BT201" i="13"/>
  <c r="BS201" i="13"/>
  <c r="BR201" i="13"/>
  <c r="BQ201" i="13"/>
  <c r="BP201" i="13"/>
  <c r="BO201" i="13"/>
  <c r="BN201" i="13"/>
  <c r="BM201" i="13"/>
  <c r="BL201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Q201" i="13"/>
  <c r="P201" i="13"/>
  <c r="O201" i="13"/>
  <c r="N201" i="13"/>
  <c r="M201" i="13"/>
  <c r="J201" i="13"/>
  <c r="C201" i="13" s="1"/>
  <c r="H201" i="13"/>
  <c r="G201" i="13"/>
  <c r="B201" i="13"/>
  <c r="R201" i="13" s="1"/>
  <c r="BV200" i="13"/>
  <c r="BU200" i="13"/>
  <c r="BT200" i="13"/>
  <c r="BS200" i="13"/>
  <c r="BR200" i="13"/>
  <c r="BQ200" i="13"/>
  <c r="BP200" i="13"/>
  <c r="BO200" i="13"/>
  <c r="BN200" i="13"/>
  <c r="BM200" i="13"/>
  <c r="BL200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Q200" i="13"/>
  <c r="P200" i="13"/>
  <c r="O200" i="13"/>
  <c r="N200" i="13"/>
  <c r="M200" i="13"/>
  <c r="J200" i="13"/>
  <c r="C200" i="13" s="1"/>
  <c r="H200" i="13"/>
  <c r="G200" i="13"/>
  <c r="B200" i="13"/>
  <c r="R200" i="13" s="1"/>
  <c r="BV199" i="13"/>
  <c r="BU199" i="13"/>
  <c r="BT199" i="13"/>
  <c r="BS199" i="13"/>
  <c r="BR199" i="13"/>
  <c r="BQ199" i="13"/>
  <c r="BP199" i="13"/>
  <c r="BO199" i="13"/>
  <c r="BN199" i="13"/>
  <c r="BM199" i="13"/>
  <c r="BL199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Q199" i="13"/>
  <c r="P199" i="13"/>
  <c r="O199" i="13"/>
  <c r="N199" i="13"/>
  <c r="M199" i="13"/>
  <c r="J199" i="13"/>
  <c r="C199" i="13" s="1"/>
  <c r="H199" i="13"/>
  <c r="G199" i="13"/>
  <c r="B199" i="13"/>
  <c r="R199" i="13" s="1"/>
  <c r="BV198" i="13"/>
  <c r="BU198" i="13"/>
  <c r="BT198" i="13"/>
  <c r="BS198" i="13"/>
  <c r="BR198" i="13"/>
  <c r="BQ198" i="13"/>
  <c r="BP198" i="13"/>
  <c r="BO198" i="13"/>
  <c r="BN198" i="13"/>
  <c r="BM198" i="13"/>
  <c r="BL198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Q198" i="13"/>
  <c r="P198" i="13"/>
  <c r="O198" i="13"/>
  <c r="N198" i="13"/>
  <c r="M198" i="13"/>
  <c r="J198" i="13"/>
  <c r="C198" i="13" s="1"/>
  <c r="H198" i="13"/>
  <c r="G198" i="13"/>
  <c r="B198" i="13"/>
  <c r="R198" i="13" s="1"/>
  <c r="BV197" i="13"/>
  <c r="BU197" i="13"/>
  <c r="BT197" i="13"/>
  <c r="BS197" i="13"/>
  <c r="BR197" i="13"/>
  <c r="BQ197" i="13"/>
  <c r="BP197" i="13"/>
  <c r="BO197" i="13"/>
  <c r="BN197" i="13"/>
  <c r="BM197" i="13"/>
  <c r="BL197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Q197" i="13"/>
  <c r="P197" i="13"/>
  <c r="O197" i="13"/>
  <c r="N197" i="13"/>
  <c r="M197" i="13"/>
  <c r="J197" i="13"/>
  <c r="C197" i="13" s="1"/>
  <c r="H197" i="13"/>
  <c r="G197" i="13"/>
  <c r="B197" i="13"/>
  <c r="R197" i="13" s="1"/>
  <c r="BV196" i="13"/>
  <c r="BU196" i="13"/>
  <c r="BT196" i="13"/>
  <c r="BS196" i="13"/>
  <c r="BR196" i="13"/>
  <c r="BQ196" i="13"/>
  <c r="BP196" i="13"/>
  <c r="BO196" i="13"/>
  <c r="BN196" i="13"/>
  <c r="BM196" i="13"/>
  <c r="BL196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Q196" i="13"/>
  <c r="P196" i="13"/>
  <c r="O196" i="13"/>
  <c r="N196" i="13"/>
  <c r="M196" i="13"/>
  <c r="J196" i="13"/>
  <c r="C196" i="13" s="1"/>
  <c r="H196" i="13"/>
  <c r="G196" i="13"/>
  <c r="B196" i="13"/>
  <c r="R196" i="13" s="1"/>
  <c r="BV195" i="13"/>
  <c r="BU195" i="13"/>
  <c r="BT195" i="13"/>
  <c r="BS195" i="13"/>
  <c r="BR195" i="13"/>
  <c r="BQ195" i="13"/>
  <c r="BP195" i="13"/>
  <c r="BO195" i="13"/>
  <c r="BN195" i="13"/>
  <c r="BM195" i="13"/>
  <c r="BL195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Q195" i="13"/>
  <c r="P195" i="13"/>
  <c r="O195" i="13"/>
  <c r="N195" i="13"/>
  <c r="M195" i="13"/>
  <c r="J195" i="13"/>
  <c r="C195" i="13" s="1"/>
  <c r="H195" i="13"/>
  <c r="G195" i="13"/>
  <c r="B195" i="13"/>
  <c r="R195" i="13" s="1"/>
  <c r="BV194" i="13"/>
  <c r="BU194" i="13"/>
  <c r="BT194" i="13"/>
  <c r="BS194" i="13"/>
  <c r="BR194" i="13"/>
  <c r="BQ194" i="13"/>
  <c r="BP194" i="13"/>
  <c r="BO194" i="13"/>
  <c r="BN194" i="13"/>
  <c r="BM194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Q194" i="13"/>
  <c r="P194" i="13"/>
  <c r="O194" i="13"/>
  <c r="N194" i="13"/>
  <c r="M194" i="13"/>
  <c r="J194" i="13"/>
  <c r="C194" i="13" s="1"/>
  <c r="H194" i="13"/>
  <c r="G194" i="13"/>
  <c r="B194" i="13"/>
  <c r="R194" i="13" s="1"/>
  <c r="BV193" i="13"/>
  <c r="BU193" i="13"/>
  <c r="BT193" i="13"/>
  <c r="BS193" i="13"/>
  <c r="BR193" i="13"/>
  <c r="BQ193" i="13"/>
  <c r="BP193" i="13"/>
  <c r="BO193" i="13"/>
  <c r="BN193" i="13"/>
  <c r="BM193" i="13"/>
  <c r="BL193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Q193" i="13"/>
  <c r="P193" i="13"/>
  <c r="O193" i="13"/>
  <c r="N193" i="13"/>
  <c r="M193" i="13"/>
  <c r="J193" i="13"/>
  <c r="C193" i="13" s="1"/>
  <c r="H193" i="13"/>
  <c r="G193" i="13"/>
  <c r="B193" i="13"/>
  <c r="R193" i="13" s="1"/>
  <c r="BV192" i="13"/>
  <c r="BU192" i="13"/>
  <c r="BT192" i="13"/>
  <c r="BS192" i="13"/>
  <c r="BR192" i="13"/>
  <c r="BQ192" i="13"/>
  <c r="BP192" i="13"/>
  <c r="BO192" i="13"/>
  <c r="BN192" i="13"/>
  <c r="BM192" i="13"/>
  <c r="BL192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Q192" i="13"/>
  <c r="P192" i="13"/>
  <c r="O192" i="13"/>
  <c r="N192" i="13"/>
  <c r="M192" i="13"/>
  <c r="J192" i="13"/>
  <c r="C192" i="13" s="1"/>
  <c r="H192" i="13"/>
  <c r="G192" i="13"/>
  <c r="B192" i="13"/>
  <c r="R192" i="13" s="1"/>
  <c r="BV191" i="13"/>
  <c r="BU191" i="13"/>
  <c r="BT191" i="13"/>
  <c r="BS191" i="13"/>
  <c r="BR191" i="13"/>
  <c r="BQ191" i="13"/>
  <c r="BP191" i="13"/>
  <c r="BO191" i="13"/>
  <c r="BN191" i="13"/>
  <c r="BM191" i="13"/>
  <c r="BL191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Q191" i="13"/>
  <c r="P191" i="13"/>
  <c r="O191" i="13"/>
  <c r="N191" i="13"/>
  <c r="M191" i="13"/>
  <c r="J191" i="13"/>
  <c r="C191" i="13" s="1"/>
  <c r="H191" i="13"/>
  <c r="G191" i="13"/>
  <c r="B191" i="13"/>
  <c r="R191" i="13" s="1"/>
  <c r="BV190" i="13"/>
  <c r="BU190" i="13"/>
  <c r="BT190" i="13"/>
  <c r="BS190" i="13"/>
  <c r="BR190" i="13"/>
  <c r="BQ190" i="13"/>
  <c r="BP190" i="13"/>
  <c r="BO190" i="13"/>
  <c r="BN190" i="13"/>
  <c r="BM190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Q190" i="13"/>
  <c r="P190" i="13"/>
  <c r="O190" i="13"/>
  <c r="N190" i="13"/>
  <c r="M190" i="13"/>
  <c r="J190" i="13"/>
  <c r="C190" i="13" s="1"/>
  <c r="H190" i="13"/>
  <c r="G190" i="13"/>
  <c r="B190" i="13"/>
  <c r="R190" i="13" s="1"/>
  <c r="BV189" i="13"/>
  <c r="BU189" i="13"/>
  <c r="BT189" i="13"/>
  <c r="BS189" i="13"/>
  <c r="BR189" i="13"/>
  <c r="BQ189" i="13"/>
  <c r="BP189" i="13"/>
  <c r="BO189" i="13"/>
  <c r="BN189" i="13"/>
  <c r="BM189" i="13"/>
  <c r="BL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Q189" i="13"/>
  <c r="P189" i="13"/>
  <c r="O189" i="13"/>
  <c r="N189" i="13"/>
  <c r="M189" i="13"/>
  <c r="J189" i="13"/>
  <c r="C189" i="13" s="1"/>
  <c r="H189" i="13"/>
  <c r="G189" i="13"/>
  <c r="B189" i="13"/>
  <c r="R189" i="13" s="1"/>
  <c r="BV188" i="13"/>
  <c r="BU188" i="13"/>
  <c r="BT188" i="13"/>
  <c r="BS188" i="13"/>
  <c r="BR188" i="13"/>
  <c r="BQ188" i="13"/>
  <c r="BP188" i="13"/>
  <c r="BO188" i="13"/>
  <c r="BN188" i="13"/>
  <c r="BM188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Q188" i="13"/>
  <c r="P188" i="13"/>
  <c r="O188" i="13"/>
  <c r="N188" i="13"/>
  <c r="M188" i="13"/>
  <c r="J188" i="13"/>
  <c r="C188" i="13" s="1"/>
  <c r="H188" i="13"/>
  <c r="G188" i="13"/>
  <c r="B188" i="13"/>
  <c r="R188" i="13" s="1"/>
  <c r="BV187" i="13"/>
  <c r="BU187" i="13"/>
  <c r="BT187" i="13"/>
  <c r="BS187" i="13"/>
  <c r="BR187" i="13"/>
  <c r="BQ187" i="13"/>
  <c r="BP187" i="13"/>
  <c r="BO187" i="13"/>
  <c r="BN187" i="13"/>
  <c r="BM187" i="13"/>
  <c r="BL187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Q187" i="13"/>
  <c r="P187" i="13"/>
  <c r="O187" i="13"/>
  <c r="N187" i="13"/>
  <c r="M187" i="13"/>
  <c r="J187" i="13"/>
  <c r="C187" i="13" s="1"/>
  <c r="H187" i="13"/>
  <c r="G187" i="13"/>
  <c r="B187" i="13"/>
  <c r="R187" i="13" s="1"/>
  <c r="BV186" i="13"/>
  <c r="BU186" i="13"/>
  <c r="BT186" i="13"/>
  <c r="BS186" i="13"/>
  <c r="BR186" i="13"/>
  <c r="BQ186" i="13"/>
  <c r="BP186" i="13"/>
  <c r="BO186" i="13"/>
  <c r="BN186" i="13"/>
  <c r="BM186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Q186" i="13"/>
  <c r="P186" i="13"/>
  <c r="O186" i="13"/>
  <c r="N186" i="13"/>
  <c r="M186" i="13"/>
  <c r="J186" i="13"/>
  <c r="C186" i="13" s="1"/>
  <c r="H186" i="13"/>
  <c r="G186" i="13"/>
  <c r="B186" i="13"/>
  <c r="R186" i="13" s="1"/>
  <c r="BV185" i="13"/>
  <c r="BU185" i="13"/>
  <c r="BT185" i="13"/>
  <c r="BS185" i="13"/>
  <c r="BR185" i="13"/>
  <c r="BQ185" i="13"/>
  <c r="BP185" i="13"/>
  <c r="BO185" i="13"/>
  <c r="BN185" i="13"/>
  <c r="BM185" i="13"/>
  <c r="BL185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Q185" i="13"/>
  <c r="P185" i="13"/>
  <c r="O185" i="13"/>
  <c r="N185" i="13"/>
  <c r="M185" i="13"/>
  <c r="J185" i="13"/>
  <c r="C185" i="13" s="1"/>
  <c r="H185" i="13"/>
  <c r="G185" i="13"/>
  <c r="B185" i="13"/>
  <c r="R185" i="13" s="1"/>
  <c r="BV184" i="13"/>
  <c r="BU184" i="13"/>
  <c r="BT184" i="13"/>
  <c r="BS184" i="13"/>
  <c r="BR184" i="13"/>
  <c r="BQ184" i="13"/>
  <c r="BP184" i="13"/>
  <c r="BO184" i="13"/>
  <c r="BN184" i="13"/>
  <c r="BM184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Q184" i="13"/>
  <c r="P184" i="13"/>
  <c r="O184" i="13"/>
  <c r="N184" i="13"/>
  <c r="M184" i="13"/>
  <c r="J184" i="13"/>
  <c r="C184" i="13" s="1"/>
  <c r="H184" i="13"/>
  <c r="G184" i="13"/>
  <c r="B184" i="13"/>
  <c r="R184" i="13" s="1"/>
  <c r="BV183" i="13"/>
  <c r="BU183" i="13"/>
  <c r="BT183" i="13"/>
  <c r="BS183" i="13"/>
  <c r="BR183" i="13"/>
  <c r="BQ183" i="13"/>
  <c r="BP183" i="13"/>
  <c r="BO183" i="13"/>
  <c r="BN183" i="13"/>
  <c r="BM183" i="13"/>
  <c r="BL183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Q183" i="13"/>
  <c r="P183" i="13"/>
  <c r="O183" i="13"/>
  <c r="N183" i="13"/>
  <c r="M183" i="13"/>
  <c r="J183" i="13"/>
  <c r="C183" i="13" s="1"/>
  <c r="H183" i="13"/>
  <c r="G183" i="13"/>
  <c r="B183" i="13"/>
  <c r="R183" i="13" s="1"/>
  <c r="BV182" i="13"/>
  <c r="BU182" i="13"/>
  <c r="BT182" i="13"/>
  <c r="BS182" i="13"/>
  <c r="BR182" i="13"/>
  <c r="BQ182" i="13"/>
  <c r="BP182" i="13"/>
  <c r="BO182" i="13"/>
  <c r="BN182" i="13"/>
  <c r="BM182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Q182" i="13"/>
  <c r="P182" i="13"/>
  <c r="O182" i="13"/>
  <c r="N182" i="13"/>
  <c r="M182" i="13"/>
  <c r="J182" i="13"/>
  <c r="C182" i="13" s="1"/>
  <c r="H182" i="13"/>
  <c r="G182" i="13"/>
  <c r="B182" i="13"/>
  <c r="R182" i="13" s="1"/>
  <c r="BV181" i="13"/>
  <c r="BU181" i="13"/>
  <c r="BT181" i="13"/>
  <c r="BS181" i="13"/>
  <c r="BR181" i="13"/>
  <c r="BQ181" i="13"/>
  <c r="BP181" i="13"/>
  <c r="BO181" i="13"/>
  <c r="BN181" i="13"/>
  <c r="BM181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Q181" i="13"/>
  <c r="P181" i="13"/>
  <c r="O181" i="13"/>
  <c r="N181" i="13"/>
  <c r="M181" i="13"/>
  <c r="J181" i="13"/>
  <c r="C181" i="13" s="1"/>
  <c r="H181" i="13"/>
  <c r="G181" i="13"/>
  <c r="B181" i="13"/>
  <c r="R181" i="13" s="1"/>
  <c r="BV180" i="13"/>
  <c r="BU180" i="13"/>
  <c r="BT180" i="13"/>
  <c r="BS180" i="13"/>
  <c r="BR180" i="13"/>
  <c r="BQ180" i="13"/>
  <c r="BP180" i="13"/>
  <c r="BO180" i="13"/>
  <c r="BN180" i="13"/>
  <c r="BM180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Q180" i="13"/>
  <c r="P180" i="13"/>
  <c r="O180" i="13"/>
  <c r="N180" i="13"/>
  <c r="M180" i="13"/>
  <c r="J180" i="13"/>
  <c r="C180" i="13" s="1"/>
  <c r="H180" i="13"/>
  <c r="G180" i="13"/>
  <c r="B180" i="13"/>
  <c r="R180" i="13" s="1"/>
  <c r="BV179" i="13"/>
  <c r="BU179" i="13"/>
  <c r="BT179" i="13"/>
  <c r="BS179" i="13"/>
  <c r="BR179" i="13"/>
  <c r="BQ179" i="13"/>
  <c r="BP179" i="13"/>
  <c r="BO179" i="13"/>
  <c r="BN179" i="13"/>
  <c r="BM179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Q179" i="13"/>
  <c r="P179" i="13"/>
  <c r="O179" i="13"/>
  <c r="N179" i="13"/>
  <c r="M179" i="13"/>
  <c r="J179" i="13"/>
  <c r="C179" i="13" s="1"/>
  <c r="H179" i="13"/>
  <c r="G179" i="13"/>
  <c r="B179" i="13"/>
  <c r="R179" i="13" s="1"/>
  <c r="BV178" i="13"/>
  <c r="BU178" i="13"/>
  <c r="BT178" i="13"/>
  <c r="BS178" i="13"/>
  <c r="BR178" i="13"/>
  <c r="BQ178" i="13"/>
  <c r="BP178" i="13"/>
  <c r="BO178" i="13"/>
  <c r="BN178" i="13"/>
  <c r="BM178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Q178" i="13"/>
  <c r="P178" i="13"/>
  <c r="O178" i="13"/>
  <c r="N178" i="13"/>
  <c r="M178" i="13"/>
  <c r="J178" i="13"/>
  <c r="C178" i="13" s="1"/>
  <c r="H178" i="13"/>
  <c r="G178" i="13"/>
  <c r="B178" i="13"/>
  <c r="R178" i="13" s="1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Q177" i="13"/>
  <c r="P177" i="13"/>
  <c r="O177" i="13"/>
  <c r="N177" i="13"/>
  <c r="M177" i="13"/>
  <c r="J177" i="13"/>
  <c r="C177" i="13" s="1"/>
  <c r="H177" i="13"/>
  <c r="G177" i="13"/>
  <c r="B177" i="13"/>
  <c r="R177" i="13" s="1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Q176" i="13"/>
  <c r="P176" i="13"/>
  <c r="O176" i="13"/>
  <c r="N176" i="13"/>
  <c r="M176" i="13"/>
  <c r="J176" i="13"/>
  <c r="C176" i="13" s="1"/>
  <c r="H176" i="13"/>
  <c r="G176" i="13"/>
  <c r="B176" i="13"/>
  <c r="R176" i="13" s="1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Q175" i="13"/>
  <c r="P175" i="13"/>
  <c r="O175" i="13"/>
  <c r="N175" i="13"/>
  <c r="M175" i="13"/>
  <c r="J175" i="13"/>
  <c r="C175" i="13" s="1"/>
  <c r="H175" i="13"/>
  <c r="G175" i="13"/>
  <c r="B175" i="13"/>
  <c r="R175" i="13" s="1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Q174" i="13"/>
  <c r="P174" i="13"/>
  <c r="O174" i="13"/>
  <c r="N174" i="13"/>
  <c r="M174" i="13"/>
  <c r="J174" i="13"/>
  <c r="C174" i="13" s="1"/>
  <c r="H174" i="13"/>
  <c r="G174" i="13"/>
  <c r="B174" i="13"/>
  <c r="R174" i="13" s="1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Q173" i="13"/>
  <c r="P173" i="13"/>
  <c r="O173" i="13"/>
  <c r="N173" i="13"/>
  <c r="M173" i="13"/>
  <c r="J173" i="13"/>
  <c r="C173" i="13" s="1"/>
  <c r="H173" i="13"/>
  <c r="G173" i="13"/>
  <c r="B173" i="13"/>
  <c r="R173" i="13" s="1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Q172" i="13"/>
  <c r="P172" i="13"/>
  <c r="O172" i="13"/>
  <c r="N172" i="13"/>
  <c r="M172" i="13"/>
  <c r="J172" i="13"/>
  <c r="C172" i="13" s="1"/>
  <c r="H172" i="13"/>
  <c r="G172" i="13"/>
  <c r="B172" i="13"/>
  <c r="R172" i="13" s="1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Q171" i="13"/>
  <c r="P171" i="13"/>
  <c r="O171" i="13"/>
  <c r="N171" i="13"/>
  <c r="M171" i="13"/>
  <c r="J171" i="13"/>
  <c r="C171" i="13" s="1"/>
  <c r="H171" i="13"/>
  <c r="G171" i="13"/>
  <c r="B171" i="13"/>
  <c r="R171" i="13" s="1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Q170" i="13"/>
  <c r="P170" i="13"/>
  <c r="O170" i="13"/>
  <c r="N170" i="13"/>
  <c r="M170" i="13"/>
  <c r="J170" i="13"/>
  <c r="C170" i="13" s="1"/>
  <c r="H170" i="13"/>
  <c r="G170" i="13"/>
  <c r="B170" i="13"/>
  <c r="R170" i="13" s="1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Q169" i="13"/>
  <c r="P169" i="13"/>
  <c r="O169" i="13"/>
  <c r="N169" i="13"/>
  <c r="M169" i="13"/>
  <c r="J169" i="13"/>
  <c r="C169" i="13" s="1"/>
  <c r="H169" i="13"/>
  <c r="G169" i="13"/>
  <c r="B169" i="13"/>
  <c r="R169" i="13" s="1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Q168" i="13"/>
  <c r="P168" i="13"/>
  <c r="O168" i="13"/>
  <c r="N168" i="13"/>
  <c r="M168" i="13"/>
  <c r="J168" i="13"/>
  <c r="C168" i="13" s="1"/>
  <c r="H168" i="13"/>
  <c r="G168" i="13"/>
  <c r="B168" i="13"/>
  <c r="R168" i="13" s="1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Q167" i="13"/>
  <c r="P167" i="13"/>
  <c r="O167" i="13"/>
  <c r="N167" i="13"/>
  <c r="M167" i="13"/>
  <c r="J167" i="13"/>
  <c r="C167" i="13" s="1"/>
  <c r="H167" i="13"/>
  <c r="G167" i="13"/>
  <c r="B167" i="13"/>
  <c r="R167" i="13" s="1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Q166" i="13"/>
  <c r="P166" i="13"/>
  <c r="O166" i="13"/>
  <c r="N166" i="13"/>
  <c r="M166" i="13"/>
  <c r="J166" i="13"/>
  <c r="C166" i="13" s="1"/>
  <c r="H166" i="13"/>
  <c r="G166" i="13"/>
  <c r="B166" i="13"/>
  <c r="R166" i="13" s="1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Q165" i="13"/>
  <c r="P165" i="13"/>
  <c r="O165" i="13"/>
  <c r="N165" i="13"/>
  <c r="M165" i="13"/>
  <c r="J165" i="13"/>
  <c r="C165" i="13" s="1"/>
  <c r="H165" i="13"/>
  <c r="G165" i="13"/>
  <c r="B165" i="13"/>
  <c r="R165" i="13" s="1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Q164" i="13"/>
  <c r="P164" i="13"/>
  <c r="O164" i="13"/>
  <c r="N164" i="13"/>
  <c r="M164" i="13"/>
  <c r="J164" i="13"/>
  <c r="C164" i="13" s="1"/>
  <c r="H164" i="13"/>
  <c r="G164" i="13"/>
  <c r="B164" i="13"/>
  <c r="R164" i="13" s="1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Q163" i="13"/>
  <c r="P163" i="13"/>
  <c r="O163" i="13"/>
  <c r="N163" i="13"/>
  <c r="M163" i="13"/>
  <c r="J163" i="13"/>
  <c r="C163" i="13" s="1"/>
  <c r="H163" i="13"/>
  <c r="G163" i="13"/>
  <c r="B163" i="13"/>
  <c r="R163" i="13" s="1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Q162" i="13"/>
  <c r="P162" i="13"/>
  <c r="O162" i="13"/>
  <c r="N162" i="13"/>
  <c r="M162" i="13"/>
  <c r="J162" i="13"/>
  <c r="C162" i="13" s="1"/>
  <c r="H162" i="13"/>
  <c r="G162" i="13"/>
  <c r="B162" i="13"/>
  <c r="R162" i="13" s="1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Q161" i="13"/>
  <c r="P161" i="13"/>
  <c r="O161" i="13"/>
  <c r="N161" i="13"/>
  <c r="M161" i="13"/>
  <c r="J161" i="13"/>
  <c r="C161" i="13" s="1"/>
  <c r="H161" i="13"/>
  <c r="G161" i="13"/>
  <c r="B161" i="13"/>
  <c r="R161" i="13" s="1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Q160" i="13"/>
  <c r="P160" i="13"/>
  <c r="O160" i="13"/>
  <c r="N160" i="13"/>
  <c r="M160" i="13"/>
  <c r="J160" i="13"/>
  <c r="C160" i="13" s="1"/>
  <c r="H160" i="13"/>
  <c r="G160" i="13"/>
  <c r="B160" i="13"/>
  <c r="R160" i="13" s="1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Q159" i="13"/>
  <c r="P159" i="13"/>
  <c r="O159" i="13"/>
  <c r="N159" i="13"/>
  <c r="M159" i="13"/>
  <c r="J159" i="13"/>
  <c r="C159" i="13" s="1"/>
  <c r="H159" i="13"/>
  <c r="G159" i="13"/>
  <c r="B159" i="13"/>
  <c r="R159" i="13" s="1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Q158" i="13"/>
  <c r="P158" i="13"/>
  <c r="O158" i="13"/>
  <c r="N158" i="13"/>
  <c r="M158" i="13"/>
  <c r="J158" i="13"/>
  <c r="C158" i="13" s="1"/>
  <c r="H158" i="13"/>
  <c r="G158" i="13"/>
  <c r="B158" i="13"/>
  <c r="R158" i="13" s="1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Q157" i="13"/>
  <c r="P157" i="13"/>
  <c r="O157" i="13"/>
  <c r="N157" i="13"/>
  <c r="M157" i="13"/>
  <c r="J157" i="13"/>
  <c r="C157" i="13" s="1"/>
  <c r="H157" i="13"/>
  <c r="G157" i="13"/>
  <c r="B157" i="13"/>
  <c r="R157" i="13" s="1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Q156" i="13"/>
  <c r="P156" i="13"/>
  <c r="O156" i="13"/>
  <c r="N156" i="13"/>
  <c r="M156" i="13"/>
  <c r="J156" i="13"/>
  <c r="C156" i="13" s="1"/>
  <c r="H156" i="13"/>
  <c r="G156" i="13"/>
  <c r="B156" i="13"/>
  <c r="R156" i="13" s="1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Q155" i="13"/>
  <c r="P155" i="13"/>
  <c r="O155" i="13"/>
  <c r="N155" i="13"/>
  <c r="M155" i="13"/>
  <c r="J155" i="13"/>
  <c r="C155" i="13" s="1"/>
  <c r="H155" i="13"/>
  <c r="G155" i="13"/>
  <c r="B155" i="13"/>
  <c r="R155" i="13" s="1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Q154" i="13"/>
  <c r="P154" i="13"/>
  <c r="O154" i="13"/>
  <c r="N154" i="13"/>
  <c r="M154" i="13"/>
  <c r="J154" i="13"/>
  <c r="C154" i="13" s="1"/>
  <c r="H154" i="13"/>
  <c r="G154" i="13"/>
  <c r="B154" i="13"/>
  <c r="R154" i="13" s="1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Q153" i="13"/>
  <c r="P153" i="13"/>
  <c r="O153" i="13"/>
  <c r="N153" i="13"/>
  <c r="M153" i="13"/>
  <c r="J153" i="13"/>
  <c r="C153" i="13" s="1"/>
  <c r="H153" i="13"/>
  <c r="G153" i="13"/>
  <c r="B153" i="13"/>
  <c r="R153" i="13" s="1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Q152" i="13"/>
  <c r="P152" i="13"/>
  <c r="O152" i="13"/>
  <c r="N152" i="13"/>
  <c r="M152" i="13"/>
  <c r="J152" i="13"/>
  <c r="C152" i="13" s="1"/>
  <c r="H152" i="13"/>
  <c r="G152" i="13"/>
  <c r="B152" i="13"/>
  <c r="R152" i="13" s="1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Q151" i="13"/>
  <c r="P151" i="13"/>
  <c r="O151" i="13"/>
  <c r="N151" i="13"/>
  <c r="M151" i="13"/>
  <c r="J151" i="13"/>
  <c r="C151" i="13" s="1"/>
  <c r="H151" i="13"/>
  <c r="G151" i="13"/>
  <c r="B151" i="13"/>
  <c r="R151" i="13" s="1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Q150" i="13"/>
  <c r="P150" i="13"/>
  <c r="O150" i="13"/>
  <c r="N150" i="13"/>
  <c r="M150" i="13"/>
  <c r="J150" i="13"/>
  <c r="C150" i="13" s="1"/>
  <c r="H150" i="13"/>
  <c r="G150" i="13"/>
  <c r="B150" i="13"/>
  <c r="R150" i="13" s="1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Q149" i="13"/>
  <c r="P149" i="13"/>
  <c r="O149" i="13"/>
  <c r="N149" i="13"/>
  <c r="M149" i="13"/>
  <c r="J149" i="13"/>
  <c r="C149" i="13" s="1"/>
  <c r="H149" i="13"/>
  <c r="G149" i="13"/>
  <c r="B149" i="13"/>
  <c r="R149" i="13" s="1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Q148" i="13"/>
  <c r="P148" i="13"/>
  <c r="O148" i="13"/>
  <c r="N148" i="13"/>
  <c r="M148" i="13"/>
  <c r="J148" i="13"/>
  <c r="C148" i="13" s="1"/>
  <c r="H148" i="13"/>
  <c r="G148" i="13"/>
  <c r="B148" i="13"/>
  <c r="R148" i="13" s="1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Q147" i="13"/>
  <c r="P147" i="13"/>
  <c r="O147" i="13"/>
  <c r="N147" i="13"/>
  <c r="M147" i="13"/>
  <c r="J147" i="13"/>
  <c r="C147" i="13" s="1"/>
  <c r="H147" i="13"/>
  <c r="G147" i="13"/>
  <c r="B147" i="13"/>
  <c r="R147" i="13" s="1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Q146" i="13"/>
  <c r="P146" i="13"/>
  <c r="O146" i="13"/>
  <c r="N146" i="13"/>
  <c r="M146" i="13"/>
  <c r="J146" i="13"/>
  <c r="C146" i="13" s="1"/>
  <c r="H146" i="13"/>
  <c r="G146" i="13"/>
  <c r="B146" i="13"/>
  <c r="R146" i="13" s="1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Q145" i="13"/>
  <c r="P145" i="13"/>
  <c r="O145" i="13"/>
  <c r="N145" i="13"/>
  <c r="M145" i="13"/>
  <c r="J145" i="13"/>
  <c r="C145" i="13" s="1"/>
  <c r="H145" i="13"/>
  <c r="G145" i="13"/>
  <c r="B145" i="13"/>
  <c r="R145" i="13" s="1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Q144" i="13"/>
  <c r="P144" i="13"/>
  <c r="O144" i="13"/>
  <c r="N144" i="13"/>
  <c r="M144" i="13"/>
  <c r="J144" i="13"/>
  <c r="C144" i="13" s="1"/>
  <c r="H144" i="13"/>
  <c r="G144" i="13"/>
  <c r="B144" i="13"/>
  <c r="R144" i="13" s="1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Q143" i="13"/>
  <c r="P143" i="13"/>
  <c r="O143" i="13"/>
  <c r="N143" i="13"/>
  <c r="M143" i="13"/>
  <c r="J143" i="13"/>
  <c r="C143" i="13" s="1"/>
  <c r="H143" i="13"/>
  <c r="G143" i="13"/>
  <c r="B143" i="13"/>
  <c r="R143" i="13" s="1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Q142" i="13"/>
  <c r="P142" i="13"/>
  <c r="O142" i="13"/>
  <c r="N142" i="13"/>
  <c r="M142" i="13"/>
  <c r="J142" i="13"/>
  <c r="C142" i="13" s="1"/>
  <c r="H142" i="13"/>
  <c r="G142" i="13"/>
  <c r="B142" i="13"/>
  <c r="R142" i="13" s="1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Q141" i="13"/>
  <c r="P141" i="13"/>
  <c r="O141" i="13"/>
  <c r="N141" i="13"/>
  <c r="M141" i="13"/>
  <c r="J141" i="13"/>
  <c r="C141" i="13" s="1"/>
  <c r="H141" i="13"/>
  <c r="G141" i="13"/>
  <c r="B141" i="13"/>
  <c r="R141" i="13" s="1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Q140" i="13"/>
  <c r="P140" i="13"/>
  <c r="O140" i="13"/>
  <c r="N140" i="13"/>
  <c r="M140" i="13"/>
  <c r="J140" i="13"/>
  <c r="C140" i="13" s="1"/>
  <c r="H140" i="13"/>
  <c r="G140" i="13"/>
  <c r="B140" i="13"/>
  <c r="R140" i="13" s="1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Q139" i="13"/>
  <c r="P139" i="13"/>
  <c r="O139" i="13"/>
  <c r="N139" i="13"/>
  <c r="M139" i="13"/>
  <c r="J139" i="13"/>
  <c r="C139" i="13" s="1"/>
  <c r="H139" i="13"/>
  <c r="G139" i="13"/>
  <c r="B139" i="13"/>
  <c r="R139" i="13" s="1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Q138" i="13"/>
  <c r="P138" i="13"/>
  <c r="O138" i="13"/>
  <c r="N138" i="13"/>
  <c r="M138" i="13"/>
  <c r="J138" i="13"/>
  <c r="C138" i="13" s="1"/>
  <c r="H138" i="13"/>
  <c r="G138" i="13"/>
  <c r="B138" i="13"/>
  <c r="R138" i="13" s="1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Q137" i="13"/>
  <c r="P137" i="13"/>
  <c r="O137" i="13"/>
  <c r="N137" i="13"/>
  <c r="M137" i="13"/>
  <c r="J137" i="13"/>
  <c r="C137" i="13" s="1"/>
  <c r="H137" i="13"/>
  <c r="G137" i="13"/>
  <c r="B137" i="13"/>
  <c r="R137" i="13" s="1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Q136" i="13"/>
  <c r="P136" i="13"/>
  <c r="O136" i="13"/>
  <c r="N136" i="13"/>
  <c r="M136" i="13"/>
  <c r="J136" i="13"/>
  <c r="C136" i="13" s="1"/>
  <c r="H136" i="13"/>
  <c r="G136" i="13"/>
  <c r="B136" i="13"/>
  <c r="R136" i="13" s="1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Q135" i="13"/>
  <c r="P135" i="13"/>
  <c r="O135" i="13"/>
  <c r="N135" i="13"/>
  <c r="M135" i="13"/>
  <c r="J135" i="13"/>
  <c r="C135" i="13" s="1"/>
  <c r="H135" i="13"/>
  <c r="G135" i="13"/>
  <c r="B135" i="13"/>
  <c r="R135" i="13" s="1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Q134" i="13"/>
  <c r="P134" i="13"/>
  <c r="O134" i="13"/>
  <c r="N134" i="13"/>
  <c r="M134" i="13"/>
  <c r="J134" i="13"/>
  <c r="C134" i="13" s="1"/>
  <c r="H134" i="13"/>
  <c r="G134" i="13"/>
  <c r="B134" i="13"/>
  <c r="R134" i="13" s="1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Q133" i="13"/>
  <c r="P133" i="13"/>
  <c r="O133" i="13"/>
  <c r="N133" i="13"/>
  <c r="M133" i="13"/>
  <c r="J133" i="13"/>
  <c r="C133" i="13" s="1"/>
  <c r="H133" i="13"/>
  <c r="G133" i="13"/>
  <c r="B133" i="13"/>
  <c r="R133" i="13" s="1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Q132" i="13"/>
  <c r="P132" i="13"/>
  <c r="O132" i="13"/>
  <c r="N132" i="13"/>
  <c r="M132" i="13"/>
  <c r="J132" i="13"/>
  <c r="C132" i="13" s="1"/>
  <c r="H132" i="13"/>
  <c r="G132" i="13"/>
  <c r="B132" i="13"/>
  <c r="R132" i="13" s="1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Q131" i="13"/>
  <c r="P131" i="13"/>
  <c r="O131" i="13"/>
  <c r="N131" i="13"/>
  <c r="M131" i="13"/>
  <c r="J131" i="13"/>
  <c r="C131" i="13" s="1"/>
  <c r="H131" i="13"/>
  <c r="G131" i="13"/>
  <c r="B131" i="13"/>
  <c r="R131" i="13" s="1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Q130" i="13"/>
  <c r="P130" i="13"/>
  <c r="O130" i="13"/>
  <c r="N130" i="13"/>
  <c r="M130" i="13"/>
  <c r="J130" i="13"/>
  <c r="C130" i="13" s="1"/>
  <c r="H130" i="13"/>
  <c r="G130" i="13"/>
  <c r="B130" i="13"/>
  <c r="R130" i="13" s="1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Q129" i="13"/>
  <c r="P129" i="13"/>
  <c r="O129" i="13"/>
  <c r="N129" i="13"/>
  <c r="M129" i="13"/>
  <c r="J129" i="13"/>
  <c r="C129" i="13" s="1"/>
  <c r="H129" i="13"/>
  <c r="G129" i="13"/>
  <c r="B129" i="13"/>
  <c r="R129" i="13" s="1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Q128" i="13"/>
  <c r="P128" i="13"/>
  <c r="O128" i="13"/>
  <c r="N128" i="13"/>
  <c r="M128" i="13"/>
  <c r="J128" i="13"/>
  <c r="C128" i="13" s="1"/>
  <c r="H128" i="13"/>
  <c r="G128" i="13"/>
  <c r="B128" i="13"/>
  <c r="R128" i="13" s="1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Q127" i="13"/>
  <c r="P127" i="13"/>
  <c r="O127" i="13"/>
  <c r="N127" i="13"/>
  <c r="M127" i="13"/>
  <c r="J127" i="13"/>
  <c r="C127" i="13" s="1"/>
  <c r="H127" i="13"/>
  <c r="G127" i="13"/>
  <c r="B127" i="13"/>
  <c r="R127" i="13" s="1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Q126" i="13"/>
  <c r="P126" i="13"/>
  <c r="O126" i="13"/>
  <c r="N126" i="13"/>
  <c r="M126" i="13"/>
  <c r="J126" i="13"/>
  <c r="C126" i="13" s="1"/>
  <c r="H126" i="13"/>
  <c r="G126" i="13"/>
  <c r="B126" i="13"/>
  <c r="R126" i="13" s="1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Q125" i="13"/>
  <c r="P125" i="13"/>
  <c r="O125" i="13"/>
  <c r="N125" i="13"/>
  <c r="M125" i="13"/>
  <c r="J125" i="13"/>
  <c r="C125" i="13" s="1"/>
  <c r="H125" i="13"/>
  <c r="G125" i="13"/>
  <c r="B125" i="13"/>
  <c r="R125" i="13" s="1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Q124" i="13"/>
  <c r="P124" i="13"/>
  <c r="O124" i="13"/>
  <c r="N124" i="13"/>
  <c r="M124" i="13"/>
  <c r="J124" i="13"/>
  <c r="C124" i="13" s="1"/>
  <c r="H124" i="13"/>
  <c r="G124" i="13"/>
  <c r="B124" i="13"/>
  <c r="R124" i="13" s="1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Q123" i="13"/>
  <c r="P123" i="13"/>
  <c r="O123" i="13"/>
  <c r="N123" i="13"/>
  <c r="M123" i="13"/>
  <c r="J123" i="13"/>
  <c r="C123" i="13" s="1"/>
  <c r="H123" i="13"/>
  <c r="G123" i="13"/>
  <c r="B123" i="13"/>
  <c r="R123" i="13" s="1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Q122" i="13"/>
  <c r="P122" i="13"/>
  <c r="O122" i="13"/>
  <c r="N122" i="13"/>
  <c r="M122" i="13"/>
  <c r="J122" i="13"/>
  <c r="C122" i="13" s="1"/>
  <c r="H122" i="13"/>
  <c r="G122" i="13"/>
  <c r="B122" i="13"/>
  <c r="R122" i="13" s="1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Q121" i="13"/>
  <c r="P121" i="13"/>
  <c r="O121" i="13"/>
  <c r="N121" i="13"/>
  <c r="M121" i="13"/>
  <c r="J121" i="13"/>
  <c r="C121" i="13" s="1"/>
  <c r="H121" i="13"/>
  <c r="G121" i="13"/>
  <c r="B121" i="13"/>
  <c r="R121" i="13" s="1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Q120" i="13"/>
  <c r="P120" i="13"/>
  <c r="O120" i="13"/>
  <c r="N120" i="13"/>
  <c r="M120" i="13"/>
  <c r="J120" i="13"/>
  <c r="C120" i="13" s="1"/>
  <c r="H120" i="13"/>
  <c r="G120" i="13"/>
  <c r="B120" i="13"/>
  <c r="R120" i="13" s="1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Q119" i="13"/>
  <c r="P119" i="13"/>
  <c r="O119" i="13"/>
  <c r="N119" i="13"/>
  <c r="M119" i="13"/>
  <c r="J119" i="13"/>
  <c r="C119" i="13" s="1"/>
  <c r="H119" i="13"/>
  <c r="G119" i="13"/>
  <c r="B119" i="13"/>
  <c r="R119" i="13" s="1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Q118" i="13"/>
  <c r="P118" i="13"/>
  <c r="O118" i="13"/>
  <c r="N118" i="13"/>
  <c r="M118" i="13"/>
  <c r="J118" i="13"/>
  <c r="C118" i="13" s="1"/>
  <c r="H118" i="13"/>
  <c r="G118" i="13"/>
  <c r="B118" i="13"/>
  <c r="R118" i="13" s="1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Q117" i="13"/>
  <c r="P117" i="13"/>
  <c r="O117" i="13"/>
  <c r="N117" i="13"/>
  <c r="M117" i="13"/>
  <c r="J117" i="13"/>
  <c r="C117" i="13" s="1"/>
  <c r="H117" i="13"/>
  <c r="G117" i="13"/>
  <c r="B117" i="13"/>
  <c r="R117" i="13" s="1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Q116" i="13"/>
  <c r="P116" i="13"/>
  <c r="O116" i="13"/>
  <c r="N116" i="13"/>
  <c r="M116" i="13"/>
  <c r="J116" i="13"/>
  <c r="C116" i="13" s="1"/>
  <c r="H116" i="13"/>
  <c r="G116" i="13"/>
  <c r="B116" i="13"/>
  <c r="R116" i="13" s="1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Q115" i="13"/>
  <c r="P115" i="13"/>
  <c r="O115" i="13"/>
  <c r="N115" i="13"/>
  <c r="M115" i="13"/>
  <c r="J115" i="13"/>
  <c r="C115" i="13" s="1"/>
  <c r="H115" i="13"/>
  <c r="G115" i="13"/>
  <c r="B115" i="13"/>
  <c r="R115" i="13" s="1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Q114" i="13"/>
  <c r="P114" i="13"/>
  <c r="O114" i="13"/>
  <c r="N114" i="13"/>
  <c r="M114" i="13"/>
  <c r="J114" i="13"/>
  <c r="C114" i="13" s="1"/>
  <c r="H114" i="13"/>
  <c r="G114" i="13"/>
  <c r="B114" i="13"/>
  <c r="R114" i="13" s="1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Q113" i="13"/>
  <c r="P113" i="13"/>
  <c r="O113" i="13"/>
  <c r="N113" i="13"/>
  <c r="M113" i="13"/>
  <c r="J113" i="13"/>
  <c r="C113" i="13" s="1"/>
  <c r="H113" i="13"/>
  <c r="G113" i="13"/>
  <c r="B113" i="13"/>
  <c r="R113" i="13" s="1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Q112" i="13"/>
  <c r="P112" i="13"/>
  <c r="O112" i="13"/>
  <c r="N112" i="13"/>
  <c r="M112" i="13"/>
  <c r="J112" i="13"/>
  <c r="C112" i="13" s="1"/>
  <c r="H112" i="13"/>
  <c r="G112" i="13"/>
  <c r="B112" i="13"/>
  <c r="R112" i="13" s="1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Q111" i="13"/>
  <c r="P111" i="13"/>
  <c r="O111" i="13"/>
  <c r="N111" i="13"/>
  <c r="M111" i="13"/>
  <c r="J111" i="13"/>
  <c r="C111" i="13" s="1"/>
  <c r="H111" i="13"/>
  <c r="G111" i="13"/>
  <c r="B111" i="13"/>
  <c r="R111" i="13" s="1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Q110" i="13"/>
  <c r="P110" i="13"/>
  <c r="O110" i="13"/>
  <c r="N110" i="13"/>
  <c r="M110" i="13"/>
  <c r="J110" i="13"/>
  <c r="C110" i="13" s="1"/>
  <c r="H110" i="13"/>
  <c r="G110" i="13"/>
  <c r="B110" i="13"/>
  <c r="R110" i="13" s="1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Q109" i="13"/>
  <c r="P109" i="13"/>
  <c r="O109" i="13"/>
  <c r="N109" i="13"/>
  <c r="M109" i="13"/>
  <c r="J109" i="13"/>
  <c r="C109" i="13" s="1"/>
  <c r="H109" i="13"/>
  <c r="G109" i="13"/>
  <c r="B109" i="13"/>
  <c r="R109" i="13" s="1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Q108" i="13"/>
  <c r="P108" i="13"/>
  <c r="O108" i="13"/>
  <c r="N108" i="13"/>
  <c r="M108" i="13"/>
  <c r="J108" i="13"/>
  <c r="C108" i="13" s="1"/>
  <c r="H108" i="13"/>
  <c r="G108" i="13"/>
  <c r="B108" i="13"/>
  <c r="R108" i="13" s="1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Q107" i="13"/>
  <c r="P107" i="13"/>
  <c r="O107" i="13"/>
  <c r="N107" i="13"/>
  <c r="M107" i="13"/>
  <c r="J107" i="13"/>
  <c r="C107" i="13" s="1"/>
  <c r="H107" i="13"/>
  <c r="G107" i="13"/>
  <c r="B107" i="13"/>
  <c r="R107" i="13" s="1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Q106" i="13"/>
  <c r="P106" i="13"/>
  <c r="O106" i="13"/>
  <c r="N106" i="13"/>
  <c r="M106" i="13"/>
  <c r="J106" i="13"/>
  <c r="C106" i="13" s="1"/>
  <c r="H106" i="13"/>
  <c r="G106" i="13"/>
  <c r="B106" i="13"/>
  <c r="R106" i="13" s="1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Q105" i="13"/>
  <c r="P105" i="13"/>
  <c r="O105" i="13"/>
  <c r="N105" i="13"/>
  <c r="M105" i="13"/>
  <c r="J105" i="13"/>
  <c r="C105" i="13" s="1"/>
  <c r="H105" i="13"/>
  <c r="G105" i="13"/>
  <c r="B105" i="13"/>
  <c r="R105" i="13" s="1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Q104" i="13"/>
  <c r="P104" i="13"/>
  <c r="O104" i="13"/>
  <c r="N104" i="13"/>
  <c r="M104" i="13"/>
  <c r="J104" i="13"/>
  <c r="C104" i="13" s="1"/>
  <c r="H104" i="13"/>
  <c r="G104" i="13"/>
  <c r="B104" i="13"/>
  <c r="R104" i="13" s="1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Q103" i="13"/>
  <c r="P103" i="13"/>
  <c r="O103" i="13"/>
  <c r="N103" i="13"/>
  <c r="M103" i="13"/>
  <c r="J103" i="13"/>
  <c r="C103" i="13" s="1"/>
  <c r="H103" i="13"/>
  <c r="G103" i="13"/>
  <c r="B103" i="13"/>
  <c r="R103" i="13" s="1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Q102" i="13"/>
  <c r="P102" i="13"/>
  <c r="O102" i="13"/>
  <c r="N102" i="13"/>
  <c r="M102" i="13"/>
  <c r="J102" i="13"/>
  <c r="C102" i="13" s="1"/>
  <c r="H102" i="13"/>
  <c r="G102" i="13"/>
  <c r="B102" i="13"/>
  <c r="R102" i="13" s="1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Q101" i="13"/>
  <c r="P101" i="13"/>
  <c r="O101" i="13"/>
  <c r="N101" i="13"/>
  <c r="M101" i="13"/>
  <c r="J101" i="13"/>
  <c r="C101" i="13" s="1"/>
  <c r="H101" i="13"/>
  <c r="G101" i="13"/>
  <c r="B101" i="13"/>
  <c r="R101" i="13" s="1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Q100" i="13"/>
  <c r="P100" i="13"/>
  <c r="O100" i="13"/>
  <c r="N100" i="13"/>
  <c r="M100" i="13"/>
  <c r="J100" i="13"/>
  <c r="C100" i="13" s="1"/>
  <c r="H100" i="13"/>
  <c r="G100" i="13"/>
  <c r="B100" i="13"/>
  <c r="R100" i="13" s="1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Q99" i="13"/>
  <c r="P99" i="13"/>
  <c r="O99" i="13"/>
  <c r="N99" i="13"/>
  <c r="M99" i="13"/>
  <c r="J99" i="13"/>
  <c r="C99" i="13" s="1"/>
  <c r="H99" i="13"/>
  <c r="G99" i="13"/>
  <c r="B99" i="13"/>
  <c r="R99" i="13" s="1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Q98" i="13"/>
  <c r="P98" i="13"/>
  <c r="O98" i="13"/>
  <c r="N98" i="13"/>
  <c r="M98" i="13"/>
  <c r="J98" i="13"/>
  <c r="C98" i="13" s="1"/>
  <c r="H98" i="13"/>
  <c r="G98" i="13"/>
  <c r="B98" i="13"/>
  <c r="R98" i="13" s="1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Q97" i="13"/>
  <c r="P97" i="13"/>
  <c r="O97" i="13"/>
  <c r="N97" i="13"/>
  <c r="M97" i="13"/>
  <c r="J97" i="13"/>
  <c r="C97" i="13" s="1"/>
  <c r="H97" i="13"/>
  <c r="G97" i="13"/>
  <c r="B97" i="13"/>
  <c r="R97" i="13" s="1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Q96" i="13"/>
  <c r="P96" i="13"/>
  <c r="O96" i="13"/>
  <c r="N96" i="13"/>
  <c r="M96" i="13"/>
  <c r="J96" i="13"/>
  <c r="C96" i="13" s="1"/>
  <c r="H96" i="13"/>
  <c r="G96" i="13"/>
  <c r="B96" i="13"/>
  <c r="R96" i="13" s="1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Q95" i="13"/>
  <c r="P95" i="13"/>
  <c r="O95" i="13"/>
  <c r="N95" i="13"/>
  <c r="M95" i="13"/>
  <c r="J95" i="13"/>
  <c r="C95" i="13" s="1"/>
  <c r="H95" i="13"/>
  <c r="G95" i="13"/>
  <c r="B95" i="13"/>
  <c r="R95" i="13" s="1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Q94" i="13"/>
  <c r="P94" i="13"/>
  <c r="O94" i="13"/>
  <c r="N94" i="13"/>
  <c r="M94" i="13"/>
  <c r="J94" i="13"/>
  <c r="C94" i="13" s="1"/>
  <c r="H94" i="13"/>
  <c r="G94" i="13"/>
  <c r="B94" i="13"/>
  <c r="R94" i="13" s="1"/>
  <c r="BV93" i="13"/>
  <c r="BU93" i="13"/>
  <c r="BT93" i="13"/>
  <c r="BS93" i="13"/>
  <c r="BR93" i="13"/>
  <c r="BQ93" i="13"/>
  <c r="BP93" i="13"/>
  <c r="BO93" i="13"/>
  <c r="BN93" i="13"/>
  <c r="BM93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Q93" i="13"/>
  <c r="P93" i="13"/>
  <c r="O93" i="13"/>
  <c r="N93" i="13"/>
  <c r="M93" i="13"/>
  <c r="J93" i="13"/>
  <c r="C93" i="13" s="1"/>
  <c r="H93" i="13"/>
  <c r="G93" i="13"/>
  <c r="B93" i="13"/>
  <c r="R93" i="13" s="1"/>
  <c r="BV92" i="13"/>
  <c r="BU92" i="13"/>
  <c r="BT92" i="13"/>
  <c r="BS92" i="13"/>
  <c r="BR92" i="13"/>
  <c r="BQ92" i="13"/>
  <c r="BP92" i="13"/>
  <c r="BO92" i="13"/>
  <c r="BN92" i="13"/>
  <c r="BM92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Q92" i="13"/>
  <c r="P92" i="13"/>
  <c r="O92" i="13"/>
  <c r="N92" i="13"/>
  <c r="M92" i="13"/>
  <c r="J92" i="13"/>
  <c r="C92" i="13" s="1"/>
  <c r="H92" i="13"/>
  <c r="G92" i="13"/>
  <c r="B92" i="13"/>
  <c r="R92" i="13" s="1"/>
  <c r="BV91" i="13"/>
  <c r="BU91" i="13"/>
  <c r="BT91" i="13"/>
  <c r="BS91" i="13"/>
  <c r="BR91" i="13"/>
  <c r="BQ91" i="13"/>
  <c r="BP91" i="13"/>
  <c r="BO91" i="13"/>
  <c r="BN91" i="13"/>
  <c r="BM91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Q91" i="13"/>
  <c r="P91" i="13"/>
  <c r="O91" i="13"/>
  <c r="N91" i="13"/>
  <c r="M91" i="13"/>
  <c r="J91" i="13"/>
  <c r="C91" i="13" s="1"/>
  <c r="H91" i="13"/>
  <c r="G91" i="13"/>
  <c r="B91" i="13"/>
  <c r="R91" i="13" s="1"/>
  <c r="BV90" i="13"/>
  <c r="BU90" i="13"/>
  <c r="BT90" i="13"/>
  <c r="BS90" i="13"/>
  <c r="BR90" i="13"/>
  <c r="BQ90" i="13"/>
  <c r="BP90" i="13"/>
  <c r="BO90" i="13"/>
  <c r="BN90" i="13"/>
  <c r="BM90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Q90" i="13"/>
  <c r="P90" i="13"/>
  <c r="O90" i="13"/>
  <c r="N90" i="13"/>
  <c r="M90" i="13"/>
  <c r="J90" i="13"/>
  <c r="C90" i="13" s="1"/>
  <c r="H90" i="13"/>
  <c r="G90" i="13"/>
  <c r="B90" i="13"/>
  <c r="R90" i="13" s="1"/>
  <c r="BV89" i="13"/>
  <c r="BU89" i="13"/>
  <c r="BT89" i="13"/>
  <c r="BS89" i="13"/>
  <c r="BR89" i="13"/>
  <c r="BQ89" i="13"/>
  <c r="BP89" i="13"/>
  <c r="BO89" i="13"/>
  <c r="BN89" i="13"/>
  <c r="BM89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Q89" i="13"/>
  <c r="P89" i="13"/>
  <c r="O89" i="13"/>
  <c r="N89" i="13"/>
  <c r="M89" i="13"/>
  <c r="J89" i="13"/>
  <c r="C89" i="13" s="1"/>
  <c r="H89" i="13"/>
  <c r="G89" i="13"/>
  <c r="B89" i="13"/>
  <c r="R89" i="13" s="1"/>
  <c r="BV88" i="13"/>
  <c r="BU88" i="13"/>
  <c r="BT88" i="13"/>
  <c r="BS88" i="13"/>
  <c r="BR88" i="13"/>
  <c r="BQ88" i="13"/>
  <c r="BP88" i="13"/>
  <c r="BO88" i="13"/>
  <c r="BN88" i="13"/>
  <c r="BM88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Q88" i="13"/>
  <c r="P88" i="13"/>
  <c r="O88" i="13"/>
  <c r="N88" i="13"/>
  <c r="M88" i="13"/>
  <c r="J88" i="13"/>
  <c r="C88" i="13" s="1"/>
  <c r="H88" i="13"/>
  <c r="G88" i="13"/>
  <c r="B88" i="13"/>
  <c r="R88" i="13" s="1"/>
  <c r="BV87" i="13"/>
  <c r="BU87" i="13"/>
  <c r="BT87" i="13"/>
  <c r="BS87" i="13"/>
  <c r="BR87" i="13"/>
  <c r="BQ87" i="13"/>
  <c r="BP87" i="13"/>
  <c r="BO87" i="13"/>
  <c r="BN87" i="13"/>
  <c r="BM87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Q87" i="13"/>
  <c r="P87" i="13"/>
  <c r="O87" i="13"/>
  <c r="N87" i="13"/>
  <c r="M87" i="13"/>
  <c r="J87" i="13"/>
  <c r="C87" i="13" s="1"/>
  <c r="H87" i="13"/>
  <c r="G87" i="13"/>
  <c r="B87" i="13"/>
  <c r="R87" i="13" s="1"/>
  <c r="BV86" i="13"/>
  <c r="BU86" i="13"/>
  <c r="BT86" i="13"/>
  <c r="BS86" i="13"/>
  <c r="BR86" i="13"/>
  <c r="BQ86" i="13"/>
  <c r="BP86" i="13"/>
  <c r="BO86" i="13"/>
  <c r="BN86" i="13"/>
  <c r="BM86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Q86" i="13"/>
  <c r="P86" i="13"/>
  <c r="O86" i="13"/>
  <c r="N86" i="13"/>
  <c r="M86" i="13"/>
  <c r="J86" i="13"/>
  <c r="C86" i="13" s="1"/>
  <c r="H86" i="13"/>
  <c r="G86" i="13"/>
  <c r="B86" i="13"/>
  <c r="R86" i="13" s="1"/>
  <c r="BV85" i="13"/>
  <c r="BU85" i="13"/>
  <c r="BT85" i="13"/>
  <c r="BS85" i="13"/>
  <c r="BR85" i="13"/>
  <c r="BQ85" i="13"/>
  <c r="BP85" i="13"/>
  <c r="BO85" i="13"/>
  <c r="BN85" i="13"/>
  <c r="BM85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Q85" i="13"/>
  <c r="P85" i="13"/>
  <c r="O85" i="13"/>
  <c r="N85" i="13"/>
  <c r="M85" i="13"/>
  <c r="J85" i="13"/>
  <c r="C85" i="13" s="1"/>
  <c r="H85" i="13"/>
  <c r="G85" i="13"/>
  <c r="B85" i="13"/>
  <c r="R85" i="13" s="1"/>
  <c r="BV84" i="13"/>
  <c r="BU84" i="13"/>
  <c r="BT84" i="13"/>
  <c r="BS84" i="13"/>
  <c r="BR84" i="13"/>
  <c r="BQ84" i="13"/>
  <c r="BP84" i="13"/>
  <c r="BO84" i="13"/>
  <c r="BN84" i="13"/>
  <c r="BM84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Q84" i="13"/>
  <c r="P84" i="13"/>
  <c r="O84" i="13"/>
  <c r="N84" i="13"/>
  <c r="M84" i="13"/>
  <c r="J84" i="13"/>
  <c r="C84" i="13" s="1"/>
  <c r="H84" i="13"/>
  <c r="G84" i="13"/>
  <c r="B84" i="13"/>
  <c r="R84" i="13" s="1"/>
  <c r="BV83" i="13"/>
  <c r="BU83" i="13"/>
  <c r="BT83" i="13"/>
  <c r="BS83" i="13"/>
  <c r="BR83" i="13"/>
  <c r="BQ83" i="13"/>
  <c r="BP83" i="13"/>
  <c r="BO83" i="13"/>
  <c r="BN83" i="13"/>
  <c r="BM83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Q83" i="13"/>
  <c r="P83" i="13"/>
  <c r="O83" i="13"/>
  <c r="N83" i="13"/>
  <c r="M83" i="13"/>
  <c r="J83" i="13"/>
  <c r="C83" i="13" s="1"/>
  <c r="H83" i="13"/>
  <c r="G83" i="13"/>
  <c r="B83" i="13"/>
  <c r="R83" i="13" s="1"/>
  <c r="BV82" i="13"/>
  <c r="BU82" i="13"/>
  <c r="BT82" i="13"/>
  <c r="BS82" i="13"/>
  <c r="BR82" i="13"/>
  <c r="BQ82" i="13"/>
  <c r="BP82" i="13"/>
  <c r="BO82" i="13"/>
  <c r="BN82" i="13"/>
  <c r="BM82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Q82" i="13"/>
  <c r="P82" i="13"/>
  <c r="O82" i="13"/>
  <c r="N82" i="13"/>
  <c r="M82" i="13"/>
  <c r="J82" i="13"/>
  <c r="C82" i="13" s="1"/>
  <c r="H82" i="13"/>
  <c r="G82" i="13"/>
  <c r="B82" i="13"/>
  <c r="R82" i="13" s="1"/>
  <c r="BV81" i="13"/>
  <c r="BU81" i="13"/>
  <c r="BT81" i="13"/>
  <c r="BS81" i="13"/>
  <c r="BR81" i="13"/>
  <c r="BQ81" i="13"/>
  <c r="BP81" i="13"/>
  <c r="BO81" i="13"/>
  <c r="BN81" i="13"/>
  <c r="BM81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Q81" i="13"/>
  <c r="P81" i="13"/>
  <c r="O81" i="13"/>
  <c r="N81" i="13"/>
  <c r="M81" i="13"/>
  <c r="J81" i="13"/>
  <c r="C81" i="13" s="1"/>
  <c r="H81" i="13"/>
  <c r="G81" i="13"/>
  <c r="B81" i="13"/>
  <c r="R81" i="13" s="1"/>
  <c r="BV80" i="13"/>
  <c r="BU80" i="13"/>
  <c r="BT80" i="13"/>
  <c r="BS80" i="13"/>
  <c r="BR80" i="13"/>
  <c r="BQ80" i="13"/>
  <c r="BP80" i="13"/>
  <c r="BO80" i="13"/>
  <c r="BN80" i="13"/>
  <c r="BM80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Q80" i="13"/>
  <c r="P80" i="13"/>
  <c r="O80" i="13"/>
  <c r="N80" i="13"/>
  <c r="M80" i="13"/>
  <c r="J80" i="13"/>
  <c r="C80" i="13" s="1"/>
  <c r="H80" i="13"/>
  <c r="G80" i="13"/>
  <c r="B80" i="13"/>
  <c r="R80" i="13" s="1"/>
  <c r="BV79" i="13"/>
  <c r="BU79" i="13"/>
  <c r="BT79" i="13"/>
  <c r="BS79" i="13"/>
  <c r="BR79" i="13"/>
  <c r="BQ79" i="13"/>
  <c r="BP79" i="13"/>
  <c r="BO79" i="13"/>
  <c r="BN79" i="13"/>
  <c r="BM79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Q79" i="13"/>
  <c r="P79" i="13"/>
  <c r="O79" i="13"/>
  <c r="N79" i="13"/>
  <c r="M79" i="13"/>
  <c r="J79" i="13"/>
  <c r="C79" i="13" s="1"/>
  <c r="H79" i="13"/>
  <c r="G79" i="13"/>
  <c r="B79" i="13"/>
  <c r="R79" i="13" s="1"/>
  <c r="BV78" i="13"/>
  <c r="BU78" i="13"/>
  <c r="BT78" i="13"/>
  <c r="BS78" i="13"/>
  <c r="BR78" i="13"/>
  <c r="BQ78" i="13"/>
  <c r="BP78" i="13"/>
  <c r="BO78" i="13"/>
  <c r="BN78" i="13"/>
  <c r="BM78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Q78" i="13"/>
  <c r="P78" i="13"/>
  <c r="O78" i="13"/>
  <c r="N78" i="13"/>
  <c r="M78" i="13"/>
  <c r="J78" i="13"/>
  <c r="C78" i="13" s="1"/>
  <c r="H78" i="13"/>
  <c r="G78" i="13"/>
  <c r="B78" i="13"/>
  <c r="R78" i="13" s="1"/>
  <c r="BV77" i="13"/>
  <c r="BU77" i="13"/>
  <c r="BT77" i="13"/>
  <c r="BS77" i="13"/>
  <c r="BR77" i="13"/>
  <c r="BQ77" i="13"/>
  <c r="BP77" i="13"/>
  <c r="BO77" i="13"/>
  <c r="BN77" i="13"/>
  <c r="BM77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Q77" i="13"/>
  <c r="P77" i="13"/>
  <c r="O77" i="13"/>
  <c r="N77" i="13"/>
  <c r="M77" i="13"/>
  <c r="J77" i="13"/>
  <c r="C77" i="13" s="1"/>
  <c r="H77" i="13"/>
  <c r="G77" i="13"/>
  <c r="B77" i="13"/>
  <c r="R77" i="13" s="1"/>
  <c r="BV76" i="13"/>
  <c r="BU76" i="13"/>
  <c r="BT76" i="13"/>
  <c r="BS76" i="13"/>
  <c r="BR76" i="13"/>
  <c r="BQ76" i="13"/>
  <c r="BP76" i="13"/>
  <c r="BO76" i="13"/>
  <c r="BN76" i="13"/>
  <c r="BM76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Q76" i="13"/>
  <c r="P76" i="13"/>
  <c r="O76" i="13"/>
  <c r="N76" i="13"/>
  <c r="M76" i="13"/>
  <c r="J76" i="13"/>
  <c r="C76" i="13" s="1"/>
  <c r="H76" i="13"/>
  <c r="G76" i="13"/>
  <c r="B76" i="13"/>
  <c r="R76" i="13" s="1"/>
  <c r="BV75" i="13"/>
  <c r="BU75" i="13"/>
  <c r="BT75" i="13"/>
  <c r="BS75" i="13"/>
  <c r="BR75" i="13"/>
  <c r="BQ75" i="13"/>
  <c r="BP75" i="13"/>
  <c r="BO75" i="13"/>
  <c r="BN75" i="13"/>
  <c r="BM75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Q75" i="13"/>
  <c r="P75" i="13"/>
  <c r="O75" i="13"/>
  <c r="N75" i="13"/>
  <c r="M75" i="13"/>
  <c r="J75" i="13"/>
  <c r="C75" i="13" s="1"/>
  <c r="H75" i="13"/>
  <c r="G75" i="13"/>
  <c r="B75" i="13"/>
  <c r="R75" i="13" s="1"/>
  <c r="BV74" i="13"/>
  <c r="BU74" i="13"/>
  <c r="BT74" i="13"/>
  <c r="BS74" i="13"/>
  <c r="BR74" i="13"/>
  <c r="BQ74" i="13"/>
  <c r="BP74" i="13"/>
  <c r="BO74" i="13"/>
  <c r="BN74" i="13"/>
  <c r="BM74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Q74" i="13"/>
  <c r="P74" i="13"/>
  <c r="O74" i="13"/>
  <c r="N74" i="13"/>
  <c r="M74" i="13"/>
  <c r="J74" i="13"/>
  <c r="C74" i="13" s="1"/>
  <c r="H74" i="13"/>
  <c r="G74" i="13"/>
  <c r="B74" i="13"/>
  <c r="R74" i="13" s="1"/>
  <c r="BV73" i="13"/>
  <c r="BU73" i="13"/>
  <c r="BT73" i="13"/>
  <c r="BS73" i="13"/>
  <c r="BR73" i="13"/>
  <c r="BQ73" i="13"/>
  <c r="BP73" i="13"/>
  <c r="BO73" i="13"/>
  <c r="BN73" i="13"/>
  <c r="BM73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Q73" i="13"/>
  <c r="P73" i="13"/>
  <c r="M73" i="13"/>
  <c r="J73" i="13"/>
  <c r="C73" i="13" s="1"/>
  <c r="H73" i="13"/>
  <c r="G73" i="13"/>
  <c r="B73" i="13"/>
  <c r="R73" i="13" s="1"/>
  <c r="BV72" i="13"/>
  <c r="BU72" i="13"/>
  <c r="BT72" i="13"/>
  <c r="BS72" i="13"/>
  <c r="BR72" i="13"/>
  <c r="BQ72" i="13"/>
  <c r="BP72" i="13"/>
  <c r="BO72" i="13"/>
  <c r="BN72" i="13"/>
  <c r="BM72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Q72" i="13"/>
  <c r="P72" i="13"/>
  <c r="O72" i="13"/>
  <c r="N72" i="13"/>
  <c r="M72" i="13"/>
  <c r="J72" i="13"/>
  <c r="C72" i="13" s="1"/>
  <c r="H72" i="13"/>
  <c r="G72" i="13"/>
  <c r="B72" i="13"/>
  <c r="R72" i="13" s="1"/>
  <c r="BV71" i="13"/>
  <c r="BU71" i="13"/>
  <c r="BT71" i="13"/>
  <c r="BS71" i="13"/>
  <c r="BR71" i="13"/>
  <c r="BQ71" i="13"/>
  <c r="BP71" i="13"/>
  <c r="BO71" i="13"/>
  <c r="BN71" i="13"/>
  <c r="BM71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Q71" i="13"/>
  <c r="P71" i="13"/>
  <c r="O71" i="13"/>
  <c r="N71" i="13"/>
  <c r="M71" i="13"/>
  <c r="J71" i="13"/>
  <c r="C71" i="13" s="1"/>
  <c r="H71" i="13"/>
  <c r="G71" i="13"/>
  <c r="B71" i="13"/>
  <c r="R71" i="13" s="1"/>
  <c r="BV70" i="13"/>
  <c r="BU70" i="13"/>
  <c r="BT70" i="13"/>
  <c r="BS70" i="13"/>
  <c r="BR70" i="13"/>
  <c r="BQ70" i="13"/>
  <c r="BP70" i="13"/>
  <c r="BO70" i="13"/>
  <c r="BN70" i="13"/>
  <c r="BM70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Q70" i="13"/>
  <c r="P70" i="13"/>
  <c r="O70" i="13"/>
  <c r="N70" i="13"/>
  <c r="M70" i="13"/>
  <c r="J70" i="13"/>
  <c r="C70" i="13" s="1"/>
  <c r="H70" i="13"/>
  <c r="G70" i="13"/>
  <c r="B70" i="13"/>
  <c r="R70" i="13" s="1"/>
  <c r="BV69" i="13"/>
  <c r="BU69" i="13"/>
  <c r="BT69" i="13"/>
  <c r="BS69" i="13"/>
  <c r="BR69" i="13"/>
  <c r="BQ69" i="13"/>
  <c r="BP69" i="13"/>
  <c r="BO69" i="13"/>
  <c r="BN69" i="13"/>
  <c r="BM69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Q69" i="13"/>
  <c r="P69" i="13"/>
  <c r="O69" i="13"/>
  <c r="N69" i="13"/>
  <c r="M69" i="13"/>
  <c r="J69" i="13"/>
  <c r="C69" i="13" s="1"/>
  <c r="H69" i="13"/>
  <c r="G69" i="13"/>
  <c r="B69" i="13"/>
  <c r="R69" i="13" s="1"/>
  <c r="BV68" i="13"/>
  <c r="BU68" i="13"/>
  <c r="BT68" i="13"/>
  <c r="BS68" i="13"/>
  <c r="BR68" i="13"/>
  <c r="BQ68" i="13"/>
  <c r="BP68" i="13"/>
  <c r="BO68" i="13"/>
  <c r="BN68" i="13"/>
  <c r="BM68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Q68" i="13"/>
  <c r="P68" i="13"/>
  <c r="O68" i="13"/>
  <c r="N68" i="13"/>
  <c r="M68" i="13"/>
  <c r="J68" i="13"/>
  <c r="C68" i="13" s="1"/>
  <c r="H68" i="13"/>
  <c r="G68" i="13"/>
  <c r="B68" i="13"/>
  <c r="R68" i="13" s="1"/>
  <c r="BV67" i="13"/>
  <c r="BU67" i="13"/>
  <c r="BT67" i="13"/>
  <c r="BS67" i="13"/>
  <c r="BR67" i="13"/>
  <c r="BQ67" i="13"/>
  <c r="BP67" i="13"/>
  <c r="BO67" i="13"/>
  <c r="BN67" i="13"/>
  <c r="BM67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Q67" i="13"/>
  <c r="P67" i="13"/>
  <c r="O67" i="13"/>
  <c r="N67" i="13"/>
  <c r="M67" i="13"/>
  <c r="J67" i="13"/>
  <c r="C67" i="13" s="1"/>
  <c r="H67" i="13"/>
  <c r="G67" i="13"/>
  <c r="B67" i="13"/>
  <c r="R67" i="13" s="1"/>
  <c r="BV66" i="13"/>
  <c r="BU66" i="13"/>
  <c r="BT66" i="13"/>
  <c r="BS66" i="13"/>
  <c r="BR66" i="13"/>
  <c r="BQ66" i="13"/>
  <c r="BP66" i="13"/>
  <c r="BO66" i="13"/>
  <c r="BN66" i="13"/>
  <c r="BM66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Q66" i="13"/>
  <c r="P66" i="13"/>
  <c r="O66" i="13"/>
  <c r="N66" i="13"/>
  <c r="M66" i="13"/>
  <c r="J66" i="13"/>
  <c r="C66" i="13" s="1"/>
  <c r="H66" i="13"/>
  <c r="G66" i="13"/>
  <c r="B66" i="13"/>
  <c r="R66" i="13" s="1"/>
  <c r="BV65" i="13"/>
  <c r="BU65" i="13"/>
  <c r="BT65" i="13"/>
  <c r="BS65" i="13"/>
  <c r="BR65" i="13"/>
  <c r="BQ65" i="13"/>
  <c r="BP65" i="13"/>
  <c r="BO65" i="13"/>
  <c r="BN65" i="13"/>
  <c r="BM65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Q65" i="13"/>
  <c r="P65" i="13"/>
  <c r="O65" i="13"/>
  <c r="N65" i="13"/>
  <c r="M65" i="13"/>
  <c r="J65" i="13"/>
  <c r="C65" i="13" s="1"/>
  <c r="H65" i="13"/>
  <c r="G65" i="13"/>
  <c r="B65" i="13"/>
  <c r="R65" i="13" s="1"/>
  <c r="BV64" i="13"/>
  <c r="BU64" i="13"/>
  <c r="BT64" i="13"/>
  <c r="BS64" i="13"/>
  <c r="BR64" i="13"/>
  <c r="BQ64" i="13"/>
  <c r="BP64" i="13"/>
  <c r="BO64" i="13"/>
  <c r="BN64" i="13"/>
  <c r="BM64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Q64" i="13"/>
  <c r="P64" i="13"/>
  <c r="O64" i="13"/>
  <c r="N64" i="13"/>
  <c r="M64" i="13"/>
  <c r="J64" i="13"/>
  <c r="C64" i="13" s="1"/>
  <c r="H64" i="13"/>
  <c r="G64" i="13"/>
  <c r="B64" i="13"/>
  <c r="R64" i="13" s="1"/>
  <c r="BV63" i="13"/>
  <c r="BU63" i="13"/>
  <c r="BT63" i="13"/>
  <c r="BS63" i="13"/>
  <c r="BR63" i="13"/>
  <c r="BQ63" i="13"/>
  <c r="BP63" i="13"/>
  <c r="BO63" i="13"/>
  <c r="BN63" i="13"/>
  <c r="BM63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Q63" i="13"/>
  <c r="P63" i="13"/>
  <c r="O63" i="13"/>
  <c r="N63" i="13"/>
  <c r="M63" i="13"/>
  <c r="J63" i="13"/>
  <c r="C63" i="13" s="1"/>
  <c r="H63" i="13"/>
  <c r="G63" i="13"/>
  <c r="B63" i="13"/>
  <c r="R63" i="13" s="1"/>
  <c r="BV62" i="13"/>
  <c r="BU62" i="13"/>
  <c r="BT62" i="13"/>
  <c r="BS62" i="13"/>
  <c r="BR62" i="13"/>
  <c r="BQ62" i="13"/>
  <c r="BP62" i="13"/>
  <c r="BO62" i="13"/>
  <c r="BN62" i="13"/>
  <c r="BM62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Q62" i="13"/>
  <c r="P62" i="13"/>
  <c r="O62" i="13"/>
  <c r="N62" i="13"/>
  <c r="M62" i="13"/>
  <c r="J62" i="13"/>
  <c r="C62" i="13" s="1"/>
  <c r="H62" i="13"/>
  <c r="G62" i="13"/>
  <c r="B62" i="13"/>
  <c r="R62" i="13" s="1"/>
  <c r="BV61" i="13"/>
  <c r="BU61" i="13"/>
  <c r="BT61" i="13"/>
  <c r="BS61" i="13"/>
  <c r="BR61" i="13"/>
  <c r="BQ61" i="13"/>
  <c r="BP61" i="13"/>
  <c r="BO61" i="13"/>
  <c r="BN61" i="13"/>
  <c r="BM61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Q61" i="13"/>
  <c r="P61" i="13"/>
  <c r="O61" i="13"/>
  <c r="N61" i="13"/>
  <c r="M61" i="13"/>
  <c r="J61" i="13"/>
  <c r="C61" i="13" s="1"/>
  <c r="H61" i="13"/>
  <c r="G61" i="13"/>
  <c r="B61" i="13"/>
  <c r="R61" i="13" s="1"/>
  <c r="BV60" i="13"/>
  <c r="BU60" i="13"/>
  <c r="BT60" i="13"/>
  <c r="BS60" i="13"/>
  <c r="BR60" i="13"/>
  <c r="BQ60" i="13"/>
  <c r="BP60" i="13"/>
  <c r="BO60" i="13"/>
  <c r="BN60" i="13"/>
  <c r="BM60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Q60" i="13"/>
  <c r="P60" i="13"/>
  <c r="O60" i="13"/>
  <c r="N60" i="13"/>
  <c r="M60" i="13"/>
  <c r="J60" i="13"/>
  <c r="C60" i="13" s="1"/>
  <c r="H60" i="13"/>
  <c r="G60" i="13"/>
  <c r="B60" i="13"/>
  <c r="R60" i="13" s="1"/>
  <c r="BV59" i="13"/>
  <c r="BU59" i="13"/>
  <c r="BT59" i="13"/>
  <c r="BS59" i="13"/>
  <c r="BR59" i="13"/>
  <c r="BQ59" i="13"/>
  <c r="BP59" i="13"/>
  <c r="BO59" i="13"/>
  <c r="BN59" i="13"/>
  <c r="BM59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Q59" i="13"/>
  <c r="P59" i="13"/>
  <c r="O59" i="13"/>
  <c r="N59" i="13"/>
  <c r="M59" i="13"/>
  <c r="J59" i="13"/>
  <c r="C59" i="13" s="1"/>
  <c r="H59" i="13"/>
  <c r="G59" i="13"/>
  <c r="B59" i="13"/>
  <c r="R59" i="13" s="1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Q58" i="13"/>
  <c r="P58" i="13"/>
  <c r="O58" i="13"/>
  <c r="N58" i="13"/>
  <c r="M58" i="13"/>
  <c r="J58" i="13"/>
  <c r="C58" i="13" s="1"/>
  <c r="H58" i="13"/>
  <c r="G58" i="13"/>
  <c r="B58" i="13"/>
  <c r="R58" i="13" s="1"/>
  <c r="BV57" i="13"/>
  <c r="BU57" i="13"/>
  <c r="BT57" i="13"/>
  <c r="BS57" i="13"/>
  <c r="BR57" i="13"/>
  <c r="BQ57" i="13"/>
  <c r="BP57" i="13"/>
  <c r="BO57" i="13"/>
  <c r="BN57" i="13"/>
  <c r="BM57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Q57" i="13"/>
  <c r="P57" i="13"/>
  <c r="O57" i="13"/>
  <c r="N57" i="13"/>
  <c r="M57" i="13"/>
  <c r="J57" i="13"/>
  <c r="C57" i="13" s="1"/>
  <c r="H57" i="13"/>
  <c r="G57" i="13"/>
  <c r="B57" i="13"/>
  <c r="R57" i="13" s="1"/>
  <c r="BV56" i="13"/>
  <c r="BU56" i="13"/>
  <c r="BT56" i="13"/>
  <c r="BS56" i="13"/>
  <c r="BR56" i="13"/>
  <c r="BQ56" i="13"/>
  <c r="BP56" i="13"/>
  <c r="BO56" i="13"/>
  <c r="BN56" i="13"/>
  <c r="BM56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Q56" i="13"/>
  <c r="P56" i="13"/>
  <c r="O56" i="13"/>
  <c r="N56" i="13"/>
  <c r="M56" i="13"/>
  <c r="J56" i="13"/>
  <c r="C56" i="13" s="1"/>
  <c r="H56" i="13"/>
  <c r="G56" i="13"/>
  <c r="B56" i="13"/>
  <c r="R56" i="13" s="1"/>
  <c r="BV55" i="13"/>
  <c r="BU55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Q55" i="13"/>
  <c r="P55" i="13"/>
  <c r="O55" i="13"/>
  <c r="N55" i="13"/>
  <c r="M55" i="13"/>
  <c r="J55" i="13"/>
  <c r="C55" i="13" s="1"/>
  <c r="H55" i="13"/>
  <c r="G55" i="13"/>
  <c r="B55" i="13"/>
  <c r="R55" i="13" s="1"/>
  <c r="BV54" i="13"/>
  <c r="BU54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Q54" i="13"/>
  <c r="P54" i="13"/>
  <c r="O54" i="13"/>
  <c r="N54" i="13"/>
  <c r="M54" i="13"/>
  <c r="J54" i="13"/>
  <c r="C54" i="13" s="1"/>
  <c r="H54" i="13"/>
  <c r="G54" i="13"/>
  <c r="B54" i="13"/>
  <c r="R54" i="13" s="1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Q53" i="13"/>
  <c r="P53" i="13"/>
  <c r="O53" i="13"/>
  <c r="N53" i="13"/>
  <c r="M53" i="13"/>
  <c r="J53" i="13"/>
  <c r="C53" i="13" s="1"/>
  <c r="H53" i="13"/>
  <c r="G53" i="13"/>
  <c r="B53" i="13"/>
  <c r="R53" i="13" s="1"/>
  <c r="BV52" i="13"/>
  <c r="BU52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Q52" i="13"/>
  <c r="P52" i="13"/>
  <c r="O52" i="13"/>
  <c r="N52" i="13"/>
  <c r="M52" i="13"/>
  <c r="J52" i="13"/>
  <c r="C52" i="13" s="1"/>
  <c r="H52" i="13"/>
  <c r="G52" i="13"/>
  <c r="B52" i="13"/>
  <c r="R52" i="13" s="1"/>
  <c r="BV51" i="13"/>
  <c r="BU51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Q51" i="13"/>
  <c r="P51" i="13"/>
  <c r="O51" i="13"/>
  <c r="N51" i="13"/>
  <c r="M51" i="13"/>
  <c r="J51" i="13"/>
  <c r="C51" i="13" s="1"/>
  <c r="H51" i="13"/>
  <c r="G51" i="13"/>
  <c r="B51" i="13"/>
  <c r="R51" i="13" s="1"/>
  <c r="BV50" i="13"/>
  <c r="BU50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Q50" i="13"/>
  <c r="P50" i="13"/>
  <c r="O50" i="13"/>
  <c r="N50" i="13"/>
  <c r="M50" i="13"/>
  <c r="J50" i="13"/>
  <c r="C50" i="13" s="1"/>
  <c r="H50" i="13"/>
  <c r="G50" i="13"/>
  <c r="B50" i="13"/>
  <c r="R50" i="13" s="1"/>
  <c r="BV49" i="13"/>
  <c r="BU49" i="13"/>
  <c r="BT49" i="13"/>
  <c r="BS49" i="13"/>
  <c r="BR49" i="13"/>
  <c r="BQ49" i="13"/>
  <c r="BP49" i="13"/>
  <c r="BO49" i="13"/>
  <c r="BN49" i="13"/>
  <c r="BM49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Q49" i="13"/>
  <c r="P49" i="13"/>
  <c r="O49" i="13"/>
  <c r="N49" i="13"/>
  <c r="M49" i="13"/>
  <c r="J49" i="13"/>
  <c r="C49" i="13" s="1"/>
  <c r="H49" i="13"/>
  <c r="G49" i="13"/>
  <c r="B49" i="13"/>
  <c r="R49" i="13" s="1"/>
  <c r="BV48" i="13"/>
  <c r="BU48" i="13"/>
  <c r="BT48" i="13"/>
  <c r="BS48" i="13"/>
  <c r="BR48" i="13"/>
  <c r="BQ48" i="13"/>
  <c r="BP48" i="13"/>
  <c r="BO48" i="13"/>
  <c r="BN48" i="13"/>
  <c r="BM48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Q48" i="13"/>
  <c r="P48" i="13"/>
  <c r="O48" i="13"/>
  <c r="N48" i="13"/>
  <c r="M48" i="13"/>
  <c r="J48" i="13"/>
  <c r="C48" i="13" s="1"/>
  <c r="H48" i="13"/>
  <c r="G48" i="13"/>
  <c r="B48" i="13"/>
  <c r="R48" i="13" s="1"/>
  <c r="BV47" i="13"/>
  <c r="BU47" i="13"/>
  <c r="BT47" i="13"/>
  <c r="BS47" i="13"/>
  <c r="BR47" i="13"/>
  <c r="BQ47" i="13"/>
  <c r="BP47" i="13"/>
  <c r="BO47" i="13"/>
  <c r="BN47" i="13"/>
  <c r="BM47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Q47" i="13"/>
  <c r="P47" i="13"/>
  <c r="O47" i="13"/>
  <c r="N47" i="13"/>
  <c r="M47" i="13"/>
  <c r="J47" i="13"/>
  <c r="C47" i="13" s="1"/>
  <c r="H47" i="13"/>
  <c r="G47" i="13"/>
  <c r="B47" i="13"/>
  <c r="R47" i="13" s="1"/>
  <c r="BV46" i="13"/>
  <c r="BU46" i="13"/>
  <c r="BT46" i="13"/>
  <c r="BS46" i="13"/>
  <c r="BR46" i="13"/>
  <c r="BQ46" i="13"/>
  <c r="BP46" i="13"/>
  <c r="BO46" i="13"/>
  <c r="BN46" i="13"/>
  <c r="BM46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Q46" i="13"/>
  <c r="P46" i="13"/>
  <c r="O46" i="13"/>
  <c r="N46" i="13"/>
  <c r="M46" i="13"/>
  <c r="J46" i="13"/>
  <c r="C46" i="13" s="1"/>
  <c r="H46" i="13"/>
  <c r="G46" i="13"/>
  <c r="B46" i="13"/>
  <c r="R46" i="13" s="1"/>
  <c r="BV45" i="13"/>
  <c r="BU45" i="13"/>
  <c r="BT45" i="13"/>
  <c r="BS45" i="13"/>
  <c r="BR45" i="13"/>
  <c r="BQ45" i="13"/>
  <c r="BP45" i="13"/>
  <c r="BO45" i="13"/>
  <c r="BN45" i="13"/>
  <c r="BM45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Q45" i="13"/>
  <c r="P45" i="13"/>
  <c r="O45" i="13"/>
  <c r="N45" i="13"/>
  <c r="M45" i="13"/>
  <c r="J45" i="13"/>
  <c r="C45" i="13" s="1"/>
  <c r="H45" i="13"/>
  <c r="G45" i="13"/>
  <c r="B45" i="13"/>
  <c r="R45" i="13" s="1"/>
  <c r="BV44" i="13"/>
  <c r="BU44" i="13"/>
  <c r="BT44" i="13"/>
  <c r="BS44" i="13"/>
  <c r="BR44" i="13"/>
  <c r="BQ44" i="13"/>
  <c r="BP44" i="13"/>
  <c r="BO44" i="13"/>
  <c r="BN44" i="13"/>
  <c r="BM44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Q44" i="13"/>
  <c r="P44" i="13"/>
  <c r="O44" i="13"/>
  <c r="N44" i="13"/>
  <c r="M44" i="13"/>
  <c r="J44" i="13"/>
  <c r="C44" i="13" s="1"/>
  <c r="H44" i="13"/>
  <c r="G44" i="13"/>
  <c r="B44" i="13"/>
  <c r="R44" i="13" s="1"/>
  <c r="BV43" i="13"/>
  <c r="BU43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Q43" i="13"/>
  <c r="P43" i="13"/>
  <c r="O43" i="13"/>
  <c r="N43" i="13"/>
  <c r="M43" i="13"/>
  <c r="J43" i="13"/>
  <c r="C43" i="13" s="1"/>
  <c r="H43" i="13"/>
  <c r="G43" i="13"/>
  <c r="B43" i="13"/>
  <c r="R43" i="13" s="1"/>
  <c r="BV42" i="13"/>
  <c r="BU42" i="13"/>
  <c r="BT42" i="13"/>
  <c r="BS42" i="13"/>
  <c r="BR42" i="13"/>
  <c r="BQ42" i="13"/>
  <c r="BP42" i="13"/>
  <c r="BO42" i="13"/>
  <c r="BN42" i="13"/>
  <c r="BM42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Q42" i="13"/>
  <c r="P42" i="13"/>
  <c r="O42" i="13"/>
  <c r="N42" i="13"/>
  <c r="M42" i="13"/>
  <c r="J42" i="13"/>
  <c r="C42" i="13" s="1"/>
  <c r="H42" i="13"/>
  <c r="G42" i="13"/>
  <c r="B42" i="13"/>
  <c r="R42" i="13" s="1"/>
  <c r="BV41" i="13"/>
  <c r="BU41" i="13"/>
  <c r="BT41" i="13"/>
  <c r="BS41" i="13"/>
  <c r="BR41" i="13"/>
  <c r="BQ41" i="13"/>
  <c r="BP41" i="13"/>
  <c r="BO41" i="13"/>
  <c r="BN41" i="13"/>
  <c r="BM41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Q41" i="13"/>
  <c r="P41" i="13"/>
  <c r="O41" i="13"/>
  <c r="N41" i="13"/>
  <c r="M41" i="13"/>
  <c r="J41" i="13"/>
  <c r="C41" i="13" s="1"/>
  <c r="H41" i="13"/>
  <c r="G41" i="13"/>
  <c r="B41" i="13"/>
  <c r="R41" i="13" s="1"/>
  <c r="BV40" i="13"/>
  <c r="BU40" i="13"/>
  <c r="BT40" i="13"/>
  <c r="BS40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Q40" i="13"/>
  <c r="P40" i="13"/>
  <c r="O40" i="13"/>
  <c r="N40" i="13"/>
  <c r="M40" i="13"/>
  <c r="J40" i="13"/>
  <c r="C40" i="13" s="1"/>
  <c r="H40" i="13"/>
  <c r="G40" i="13"/>
  <c r="B40" i="13"/>
  <c r="R40" i="13" s="1"/>
  <c r="BV39" i="13"/>
  <c r="BU39" i="13"/>
  <c r="BT39" i="13"/>
  <c r="BS39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Q39" i="13"/>
  <c r="P39" i="13"/>
  <c r="O39" i="13"/>
  <c r="N39" i="13"/>
  <c r="M39" i="13"/>
  <c r="J39" i="13"/>
  <c r="C39" i="13" s="1"/>
  <c r="H39" i="13"/>
  <c r="G39" i="13"/>
  <c r="B39" i="13"/>
  <c r="R39" i="13" s="1"/>
  <c r="BV38" i="13"/>
  <c r="BU38" i="13"/>
  <c r="BT38" i="13"/>
  <c r="BS38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Q38" i="13"/>
  <c r="P38" i="13"/>
  <c r="O38" i="13"/>
  <c r="N38" i="13"/>
  <c r="M38" i="13"/>
  <c r="J38" i="13"/>
  <c r="C38" i="13" s="1"/>
  <c r="H38" i="13"/>
  <c r="G38" i="13"/>
  <c r="B38" i="13"/>
  <c r="R38" i="13" s="1"/>
  <c r="BV37" i="13"/>
  <c r="BU37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Q37" i="13"/>
  <c r="P37" i="13"/>
  <c r="O37" i="13"/>
  <c r="N37" i="13"/>
  <c r="M37" i="13"/>
  <c r="J37" i="13"/>
  <c r="C37" i="13" s="1"/>
  <c r="H37" i="13"/>
  <c r="G37" i="13"/>
  <c r="B37" i="13"/>
  <c r="R37" i="13" s="1"/>
  <c r="BV36" i="13"/>
  <c r="BU36" i="13"/>
  <c r="BT36" i="13"/>
  <c r="BS36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Q36" i="13"/>
  <c r="P36" i="13"/>
  <c r="O36" i="13"/>
  <c r="N36" i="13"/>
  <c r="M36" i="13"/>
  <c r="J36" i="13"/>
  <c r="C36" i="13" s="1"/>
  <c r="H36" i="13"/>
  <c r="G36" i="13"/>
  <c r="B36" i="13"/>
  <c r="R36" i="13" s="1"/>
  <c r="BV35" i="13"/>
  <c r="BU35" i="13"/>
  <c r="BT35" i="13"/>
  <c r="BS35" i="13"/>
  <c r="BR35" i="13"/>
  <c r="BQ35" i="13"/>
  <c r="BP35" i="13"/>
  <c r="BO35" i="13"/>
  <c r="BN35" i="13"/>
  <c r="BM35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Q35" i="13"/>
  <c r="P35" i="13"/>
  <c r="O35" i="13"/>
  <c r="N35" i="13"/>
  <c r="M35" i="13"/>
  <c r="J35" i="13"/>
  <c r="C35" i="13" s="1"/>
  <c r="H35" i="13"/>
  <c r="G35" i="13"/>
  <c r="B35" i="13"/>
  <c r="R35" i="13" s="1"/>
  <c r="BV34" i="13"/>
  <c r="BU34" i="13"/>
  <c r="BT34" i="13"/>
  <c r="BS34" i="13"/>
  <c r="BR34" i="13"/>
  <c r="BQ34" i="13"/>
  <c r="BP34" i="13"/>
  <c r="BO34" i="13"/>
  <c r="BN34" i="13"/>
  <c r="BM34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Q34" i="13"/>
  <c r="P34" i="13"/>
  <c r="O34" i="13"/>
  <c r="N34" i="13"/>
  <c r="M34" i="13"/>
  <c r="J34" i="13"/>
  <c r="C34" i="13" s="1"/>
  <c r="H34" i="13"/>
  <c r="G34" i="13"/>
  <c r="B34" i="13"/>
  <c r="R34" i="13" s="1"/>
  <c r="BV33" i="13"/>
  <c r="BU33" i="13"/>
  <c r="BT33" i="13"/>
  <c r="BS33" i="13"/>
  <c r="BR33" i="13"/>
  <c r="BQ33" i="13"/>
  <c r="BP33" i="13"/>
  <c r="BO33" i="13"/>
  <c r="BN33" i="13"/>
  <c r="BM33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Q33" i="13"/>
  <c r="P33" i="13"/>
  <c r="O33" i="13"/>
  <c r="N33" i="13"/>
  <c r="M33" i="13"/>
  <c r="J33" i="13"/>
  <c r="C33" i="13" s="1"/>
  <c r="H33" i="13"/>
  <c r="G33" i="13"/>
  <c r="B33" i="13"/>
  <c r="R33" i="13" s="1"/>
  <c r="BV32" i="13"/>
  <c r="BU32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Q32" i="13"/>
  <c r="P32" i="13"/>
  <c r="O32" i="13"/>
  <c r="N32" i="13"/>
  <c r="M32" i="13"/>
  <c r="J32" i="13"/>
  <c r="C32" i="13" s="1"/>
  <c r="H32" i="13"/>
  <c r="G32" i="13"/>
  <c r="B32" i="13"/>
  <c r="R32" i="13" s="1"/>
  <c r="BV31" i="13"/>
  <c r="BU31" i="13"/>
  <c r="BT31" i="13"/>
  <c r="BS31" i="13"/>
  <c r="BR31" i="13"/>
  <c r="BQ31" i="13"/>
  <c r="BP31" i="13"/>
  <c r="BO31" i="13"/>
  <c r="BN31" i="13"/>
  <c r="BM31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Q31" i="13"/>
  <c r="P31" i="13"/>
  <c r="O31" i="13"/>
  <c r="N31" i="13"/>
  <c r="M31" i="13"/>
  <c r="J31" i="13"/>
  <c r="C31" i="13" s="1"/>
  <c r="H31" i="13"/>
  <c r="G31" i="13"/>
  <c r="B31" i="13"/>
  <c r="R31" i="13" s="1"/>
  <c r="BV30" i="13"/>
  <c r="BU30" i="13"/>
  <c r="BT30" i="13"/>
  <c r="BS30" i="13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Q30" i="13"/>
  <c r="P30" i="13"/>
  <c r="O30" i="13"/>
  <c r="N30" i="13"/>
  <c r="M30" i="13"/>
  <c r="J30" i="13"/>
  <c r="C30" i="13" s="1"/>
  <c r="H30" i="13"/>
  <c r="G30" i="13"/>
  <c r="B30" i="13"/>
  <c r="R30" i="13" s="1"/>
  <c r="BV29" i="13"/>
  <c r="BU29" i="13"/>
  <c r="BT29" i="13"/>
  <c r="BS29" i="13"/>
  <c r="BR29" i="13"/>
  <c r="BQ29" i="13"/>
  <c r="BP29" i="13"/>
  <c r="BO29" i="13"/>
  <c r="BN29" i="13"/>
  <c r="BM29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Q29" i="13"/>
  <c r="P29" i="13"/>
  <c r="O29" i="13"/>
  <c r="N29" i="13"/>
  <c r="M29" i="13"/>
  <c r="J29" i="13"/>
  <c r="C29" i="13" s="1"/>
  <c r="H29" i="13"/>
  <c r="G29" i="13"/>
  <c r="B29" i="13"/>
  <c r="R29" i="13" s="1"/>
  <c r="BV28" i="13"/>
  <c r="BU28" i="13"/>
  <c r="BT28" i="13"/>
  <c r="BS28" i="13"/>
  <c r="BR28" i="13"/>
  <c r="BQ28" i="13"/>
  <c r="BP28" i="13"/>
  <c r="BO28" i="13"/>
  <c r="BN28" i="13"/>
  <c r="BM28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Q28" i="13"/>
  <c r="P28" i="13"/>
  <c r="O28" i="13"/>
  <c r="N28" i="13"/>
  <c r="M28" i="13"/>
  <c r="J28" i="13"/>
  <c r="C28" i="13" s="1"/>
  <c r="H28" i="13"/>
  <c r="G28" i="13"/>
  <c r="B28" i="13"/>
  <c r="R28" i="13" s="1"/>
  <c r="BV27" i="13"/>
  <c r="BU27" i="13"/>
  <c r="BT27" i="13"/>
  <c r="BS27" i="13"/>
  <c r="BR27" i="13"/>
  <c r="BQ27" i="13"/>
  <c r="BP27" i="13"/>
  <c r="BO27" i="13"/>
  <c r="BN27" i="13"/>
  <c r="BM27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Q27" i="13"/>
  <c r="P27" i="13"/>
  <c r="O27" i="13"/>
  <c r="N27" i="13"/>
  <c r="M27" i="13"/>
  <c r="J27" i="13"/>
  <c r="C27" i="13" s="1"/>
  <c r="H27" i="13"/>
  <c r="G27" i="13"/>
  <c r="B27" i="13"/>
  <c r="R27" i="13" s="1"/>
  <c r="BV26" i="13"/>
  <c r="BU26" i="13"/>
  <c r="BT26" i="13"/>
  <c r="BS26" i="13"/>
  <c r="BR26" i="13"/>
  <c r="BQ26" i="13"/>
  <c r="BP26" i="13"/>
  <c r="BO26" i="13"/>
  <c r="BN26" i="13"/>
  <c r="BM26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Q26" i="13"/>
  <c r="P26" i="13"/>
  <c r="O26" i="13"/>
  <c r="N26" i="13"/>
  <c r="M26" i="13"/>
  <c r="J26" i="13"/>
  <c r="C26" i="13" s="1"/>
  <c r="H26" i="13"/>
  <c r="G26" i="13"/>
  <c r="B26" i="13"/>
  <c r="R26" i="13" s="1"/>
  <c r="BV25" i="13"/>
  <c r="BU25" i="13"/>
  <c r="BT25" i="13"/>
  <c r="BS25" i="13"/>
  <c r="BR25" i="13"/>
  <c r="BQ25" i="13"/>
  <c r="BP25" i="13"/>
  <c r="BO25" i="13"/>
  <c r="BN25" i="13"/>
  <c r="BM25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Q25" i="13"/>
  <c r="P25" i="13"/>
  <c r="O25" i="13"/>
  <c r="N25" i="13"/>
  <c r="M25" i="13"/>
  <c r="J25" i="13"/>
  <c r="C25" i="13" s="1"/>
  <c r="H25" i="13"/>
  <c r="G25" i="13"/>
  <c r="B25" i="13"/>
  <c r="R25" i="13" s="1"/>
  <c r="BV24" i="13"/>
  <c r="BU24" i="13"/>
  <c r="BT24" i="13"/>
  <c r="BS24" i="13"/>
  <c r="BR24" i="13"/>
  <c r="BQ24" i="13"/>
  <c r="BP24" i="13"/>
  <c r="BO24" i="13"/>
  <c r="BN24" i="13"/>
  <c r="BM24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Q24" i="13"/>
  <c r="P24" i="13"/>
  <c r="O24" i="13"/>
  <c r="N24" i="13"/>
  <c r="M24" i="13"/>
  <c r="J24" i="13"/>
  <c r="C24" i="13" s="1"/>
  <c r="H24" i="13"/>
  <c r="G24" i="13"/>
  <c r="B24" i="13"/>
  <c r="R24" i="13" s="1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Q23" i="13"/>
  <c r="P23" i="13"/>
  <c r="O23" i="13"/>
  <c r="N23" i="13"/>
  <c r="M23" i="13"/>
  <c r="J23" i="13"/>
  <c r="C23" i="13" s="1"/>
  <c r="H23" i="13"/>
  <c r="G23" i="13"/>
  <c r="B23" i="13"/>
  <c r="R23" i="13" s="1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Q22" i="13"/>
  <c r="P22" i="13"/>
  <c r="O22" i="13"/>
  <c r="N22" i="13"/>
  <c r="M22" i="13"/>
  <c r="J22" i="13"/>
  <c r="C22" i="13" s="1"/>
  <c r="H22" i="13"/>
  <c r="G22" i="13"/>
  <c r="B22" i="13"/>
  <c r="R22" i="13" s="1"/>
  <c r="BV21" i="13"/>
  <c r="BU21" i="13"/>
  <c r="BT21" i="13"/>
  <c r="BS21" i="13"/>
  <c r="BR21" i="13"/>
  <c r="BQ21" i="13"/>
  <c r="BP21" i="13"/>
  <c r="BO21" i="13"/>
  <c r="BN21" i="13"/>
  <c r="BM21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Q21" i="13"/>
  <c r="P21" i="13"/>
  <c r="O21" i="13"/>
  <c r="N21" i="13"/>
  <c r="M21" i="13"/>
  <c r="J21" i="13"/>
  <c r="C21" i="13" s="1"/>
  <c r="H21" i="13"/>
  <c r="G21" i="13"/>
  <c r="B21" i="13"/>
  <c r="R21" i="13" s="1"/>
  <c r="BV20" i="13"/>
  <c r="BU20" i="13"/>
  <c r="BT20" i="13"/>
  <c r="BS20" i="13"/>
  <c r="BR20" i="13"/>
  <c r="BQ20" i="13"/>
  <c r="BP20" i="13"/>
  <c r="BO20" i="13"/>
  <c r="BN20" i="13"/>
  <c r="BM20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Q20" i="13"/>
  <c r="P20" i="13"/>
  <c r="O20" i="13"/>
  <c r="N20" i="13"/>
  <c r="M20" i="13"/>
  <c r="J20" i="13"/>
  <c r="C20" i="13" s="1"/>
  <c r="H20" i="13"/>
  <c r="B20" i="13"/>
  <c r="R20" i="13" s="1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Q19" i="13"/>
  <c r="P19" i="13"/>
  <c r="O19" i="13"/>
  <c r="N19" i="13"/>
  <c r="M19" i="13"/>
  <c r="J19" i="13"/>
  <c r="C19" i="13" s="1"/>
  <c r="H19" i="13"/>
  <c r="G19" i="13"/>
  <c r="B19" i="13"/>
  <c r="R19" i="13" s="1"/>
  <c r="BV18" i="13"/>
  <c r="BU18" i="13"/>
  <c r="BT18" i="13"/>
  <c r="BS18" i="13"/>
  <c r="BR18" i="13"/>
  <c r="BQ18" i="13"/>
  <c r="BP18" i="13"/>
  <c r="BO18" i="13"/>
  <c r="BN18" i="13"/>
  <c r="BM18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Q18" i="13"/>
  <c r="P18" i="13"/>
  <c r="O18" i="13"/>
  <c r="N18" i="13"/>
  <c r="M18" i="13"/>
  <c r="J18" i="13"/>
  <c r="C18" i="13" s="1"/>
  <c r="H18" i="13"/>
  <c r="G18" i="13"/>
  <c r="B18" i="13"/>
  <c r="R18" i="13" s="1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Q17" i="13"/>
  <c r="P17" i="13"/>
  <c r="O17" i="13"/>
  <c r="N17" i="13"/>
  <c r="M17" i="13"/>
  <c r="J17" i="13"/>
  <c r="C17" i="13" s="1"/>
  <c r="H17" i="13"/>
  <c r="G17" i="13"/>
  <c r="B17" i="13"/>
  <c r="R17" i="13" s="1"/>
  <c r="BV16" i="13"/>
  <c r="BU16" i="13"/>
  <c r="BT16" i="13"/>
  <c r="BS16" i="13"/>
  <c r="BR16" i="13"/>
  <c r="BQ16" i="13"/>
  <c r="BP16" i="13"/>
  <c r="BO16" i="13"/>
  <c r="BN16" i="13"/>
  <c r="BM16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Q16" i="13"/>
  <c r="P16" i="13"/>
  <c r="O16" i="13"/>
  <c r="N16" i="13"/>
  <c r="M16" i="13"/>
  <c r="J16" i="13"/>
  <c r="C16" i="13" s="1"/>
  <c r="H16" i="13"/>
  <c r="G16" i="13"/>
  <c r="B16" i="13"/>
  <c r="R16" i="13" s="1"/>
  <c r="BV15" i="13"/>
  <c r="BU15" i="13"/>
  <c r="BT15" i="13"/>
  <c r="BS15" i="13"/>
  <c r="BR15" i="13"/>
  <c r="BQ15" i="13"/>
  <c r="BP15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Q15" i="13"/>
  <c r="P15" i="13"/>
  <c r="O15" i="13"/>
  <c r="N15" i="13"/>
  <c r="M15" i="13"/>
  <c r="J15" i="13"/>
  <c r="C15" i="13" s="1"/>
  <c r="H15" i="13"/>
  <c r="G15" i="13"/>
  <c r="B15" i="13"/>
  <c r="R15" i="13" s="1"/>
  <c r="BV14" i="13"/>
  <c r="BU14" i="13"/>
  <c r="BT14" i="13"/>
  <c r="BS14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Q14" i="13"/>
  <c r="P14" i="13"/>
  <c r="O14" i="13"/>
  <c r="N14" i="13"/>
  <c r="M14" i="13"/>
  <c r="J14" i="13"/>
  <c r="C14" i="13" s="1"/>
  <c r="H14" i="13"/>
  <c r="G14" i="13"/>
  <c r="B14" i="13"/>
  <c r="R14" i="13" s="1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Q13" i="13"/>
  <c r="P13" i="13"/>
  <c r="O13" i="13"/>
  <c r="N13" i="13"/>
  <c r="M13" i="13"/>
  <c r="J13" i="13"/>
  <c r="C13" i="13" s="1"/>
  <c r="H13" i="13"/>
  <c r="G13" i="13"/>
  <c r="B13" i="13"/>
  <c r="R13" i="13" s="1"/>
  <c r="BV12" i="13"/>
  <c r="BU12" i="13"/>
  <c r="BT12" i="13"/>
  <c r="BS12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Q12" i="13"/>
  <c r="P12" i="13"/>
  <c r="O12" i="13"/>
  <c r="N12" i="13"/>
  <c r="M12" i="13"/>
  <c r="J12" i="13"/>
  <c r="C12" i="13" s="1"/>
  <c r="H12" i="13"/>
  <c r="G12" i="13"/>
  <c r="B12" i="13"/>
  <c r="R12" i="13" s="1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Q11" i="13"/>
  <c r="P11" i="13"/>
  <c r="O11" i="13"/>
  <c r="N11" i="13"/>
  <c r="M11" i="13"/>
  <c r="J11" i="13"/>
  <c r="C11" i="13" s="1"/>
  <c r="H11" i="13"/>
  <c r="G11" i="13"/>
  <c r="B11" i="13"/>
  <c r="R11" i="13" s="1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Q10" i="13"/>
  <c r="P10" i="13"/>
  <c r="O10" i="13"/>
  <c r="N10" i="13"/>
  <c r="M10" i="13"/>
  <c r="J10" i="13"/>
  <c r="C10" i="13" s="1"/>
  <c r="H10" i="13"/>
  <c r="G10" i="13"/>
  <c r="B10" i="13"/>
  <c r="R10" i="13" s="1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Q9" i="13"/>
  <c r="P9" i="13"/>
  <c r="O9" i="13"/>
  <c r="N9" i="13"/>
  <c r="M9" i="13"/>
  <c r="J9" i="13"/>
  <c r="C9" i="13" s="1"/>
  <c r="H9" i="13"/>
  <c r="G9" i="13"/>
  <c r="B9" i="13"/>
  <c r="R9" i="13" s="1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Q8" i="13"/>
  <c r="P8" i="13"/>
  <c r="O8" i="13"/>
  <c r="N8" i="13"/>
  <c r="M8" i="13"/>
  <c r="J8" i="13"/>
  <c r="C8" i="13" s="1"/>
  <c r="H8" i="13"/>
  <c r="G8" i="13"/>
  <c r="B8" i="13"/>
  <c r="R8" i="13" s="1"/>
  <c r="BX595" i="13" l="1"/>
  <c r="BW595" i="13"/>
  <c r="BX618" i="13"/>
  <c r="BW618" i="13"/>
  <c r="BX600" i="13"/>
  <c r="BW600" i="13"/>
  <c r="BX616" i="13"/>
  <c r="BW616" i="13"/>
  <c r="BX598" i="13"/>
  <c r="BW598" i="13"/>
  <c r="BX603" i="13"/>
  <c r="BW603" i="13"/>
  <c r="BX596" i="13"/>
  <c r="BW596" i="13"/>
  <c r="BX619" i="13"/>
  <c r="BW619" i="13"/>
  <c r="BX592" i="13"/>
  <c r="BW592" i="13"/>
  <c r="BX601" i="13"/>
  <c r="BW601" i="13"/>
  <c r="BX617" i="13"/>
  <c r="BW617" i="13"/>
  <c r="BX599" i="13"/>
  <c r="BW599" i="13"/>
  <c r="BX604" i="13"/>
  <c r="BW604" i="13"/>
  <c r="BX597" i="13"/>
  <c r="BW597" i="13"/>
  <c r="BX591" i="13"/>
  <c r="BW591" i="13"/>
  <c r="BX602" i="13"/>
  <c r="BW602" i="13"/>
  <c r="BW430" i="13"/>
  <c r="BX430" i="13"/>
  <c r="BX443" i="13"/>
  <c r="BW443" i="13"/>
  <c r="BX426" i="13"/>
  <c r="BW426" i="13"/>
  <c r="BW432" i="13"/>
  <c r="BX432" i="13"/>
  <c r="BX438" i="13"/>
  <c r="BW438" i="13"/>
  <c r="BX428" i="13"/>
  <c r="BW428" i="13"/>
  <c r="BX435" i="13"/>
  <c r="BW435" i="13"/>
  <c r="BW442" i="13"/>
  <c r="BX442" i="13"/>
  <c r="BX431" i="13"/>
  <c r="BW431" i="13"/>
  <c r="BX427" i="13"/>
  <c r="BW427" i="13"/>
  <c r="BW434" i="13"/>
  <c r="BX434" i="13"/>
  <c r="BX440" i="13"/>
  <c r="BW440" i="13"/>
  <c r="BX436" i="13"/>
  <c r="BW436" i="13"/>
  <c r="BX433" i="13"/>
  <c r="BW433" i="13"/>
  <c r="BW439" i="13"/>
  <c r="BX439" i="13"/>
  <c r="BW429" i="13"/>
  <c r="BX429" i="13"/>
  <c r="BX437" i="13"/>
  <c r="BW437" i="13"/>
  <c r="BX441" i="13"/>
  <c r="BW441" i="13"/>
  <c r="BX97" i="13"/>
  <c r="BW97" i="13"/>
  <c r="BX105" i="13"/>
  <c r="BW105" i="13"/>
  <c r="BX222" i="13"/>
  <c r="BW222" i="13"/>
  <c r="BX230" i="13"/>
  <c r="BW230" i="13"/>
  <c r="BX35" i="13"/>
  <c r="BW35" i="13"/>
  <c r="BX43" i="13"/>
  <c r="BW43" i="13"/>
  <c r="BX52" i="13"/>
  <c r="BW52" i="13"/>
  <c r="BX59" i="13"/>
  <c r="BW59" i="13"/>
  <c r="BX68" i="13"/>
  <c r="BW68" i="13"/>
  <c r="BX77" i="13"/>
  <c r="BW77" i="13"/>
  <c r="BX93" i="13"/>
  <c r="BW93" i="13"/>
  <c r="BX98" i="13"/>
  <c r="BW98" i="13"/>
  <c r="BX110" i="13"/>
  <c r="BW110" i="13"/>
  <c r="BX119" i="13"/>
  <c r="BW119" i="13"/>
  <c r="BX135" i="13"/>
  <c r="BW135" i="13"/>
  <c r="BX147" i="13"/>
  <c r="BW147" i="13"/>
  <c r="BX156" i="13"/>
  <c r="BW156" i="13"/>
  <c r="BX163" i="13"/>
  <c r="BW163" i="13"/>
  <c r="BX174" i="13"/>
  <c r="BW174" i="13"/>
  <c r="BX190" i="13"/>
  <c r="BW190" i="13"/>
  <c r="BX199" i="13"/>
  <c r="BW199" i="13"/>
  <c r="BX208" i="13"/>
  <c r="BW208" i="13"/>
  <c r="BX216" i="13"/>
  <c r="BW216" i="13"/>
  <c r="BX243" i="13"/>
  <c r="BW243" i="13"/>
  <c r="BX253" i="13"/>
  <c r="BW253" i="13"/>
  <c r="BX264" i="13"/>
  <c r="BW264" i="13"/>
  <c r="BX197" i="13"/>
  <c r="BW197" i="13"/>
  <c r="BX269" i="13"/>
  <c r="BW269" i="13"/>
  <c r="BX56" i="13"/>
  <c r="BW56" i="13"/>
  <c r="BX61" i="13"/>
  <c r="BW61" i="13"/>
  <c r="BX72" i="13"/>
  <c r="BW72" i="13"/>
  <c r="BX88" i="13"/>
  <c r="BW88" i="13"/>
  <c r="BX103" i="13"/>
  <c r="BW103" i="13"/>
  <c r="BX114" i="13"/>
  <c r="BW114" i="13"/>
  <c r="BX123" i="13"/>
  <c r="BW123" i="13"/>
  <c r="BX129" i="13"/>
  <c r="BW129" i="13"/>
  <c r="BX140" i="13"/>
  <c r="BW140" i="13"/>
  <c r="BX151" i="13"/>
  <c r="BW151" i="13"/>
  <c r="BX159" i="13"/>
  <c r="BW159" i="13"/>
  <c r="BX168" i="13"/>
  <c r="BW168" i="13"/>
  <c r="BX185" i="13"/>
  <c r="BW185" i="13"/>
  <c r="BX195" i="13"/>
  <c r="BW195" i="13"/>
  <c r="BX204" i="13"/>
  <c r="BW204" i="13"/>
  <c r="BX220" i="13"/>
  <c r="BW220" i="13"/>
  <c r="BX247" i="13"/>
  <c r="BW247" i="13"/>
  <c r="BX258" i="13"/>
  <c r="BW258" i="13"/>
  <c r="BX27" i="13"/>
  <c r="BW27" i="13"/>
  <c r="BX46" i="13"/>
  <c r="BW46" i="13"/>
  <c r="BX9" i="13"/>
  <c r="BW9" i="13"/>
  <c r="BX18" i="13"/>
  <c r="BW18" i="13"/>
  <c r="BX33" i="13"/>
  <c r="BW33" i="13"/>
  <c r="BX66" i="13"/>
  <c r="BW66" i="13"/>
  <c r="BX75" i="13"/>
  <c r="BW75" i="13"/>
  <c r="BX84" i="13"/>
  <c r="BW84" i="13"/>
  <c r="BX91" i="13"/>
  <c r="BW91" i="13"/>
  <c r="BX108" i="13"/>
  <c r="BW108" i="13"/>
  <c r="BX117" i="13"/>
  <c r="BW117" i="13"/>
  <c r="BX133" i="13"/>
  <c r="BW133" i="13"/>
  <c r="BX145" i="13"/>
  <c r="BW145" i="13"/>
  <c r="BX154" i="13"/>
  <c r="BW154" i="13"/>
  <c r="BX162" i="13"/>
  <c r="BW162" i="13"/>
  <c r="BX172" i="13"/>
  <c r="BW172" i="13"/>
  <c r="BX180" i="13"/>
  <c r="BW180" i="13"/>
  <c r="BX188" i="13"/>
  <c r="BW188" i="13"/>
  <c r="BX224" i="13"/>
  <c r="BW224" i="13"/>
  <c r="BX233" i="13"/>
  <c r="BW233" i="13"/>
  <c r="BX241" i="13"/>
  <c r="BW241" i="13"/>
  <c r="BX251" i="13"/>
  <c r="BW251" i="13"/>
  <c r="BX262" i="13"/>
  <c r="BW262" i="13"/>
  <c r="BX271" i="13"/>
  <c r="BW271" i="13"/>
  <c r="BX73" i="13"/>
  <c r="BW73" i="13"/>
  <c r="BX124" i="13"/>
  <c r="BW124" i="13"/>
  <c r="BX13" i="13"/>
  <c r="BW13" i="13"/>
  <c r="BX31" i="13"/>
  <c r="BW31" i="13"/>
  <c r="BX39" i="13"/>
  <c r="BW39" i="13"/>
  <c r="BX25" i="13"/>
  <c r="BW25" i="13"/>
  <c r="BX11" i="13"/>
  <c r="BW11" i="13"/>
  <c r="BX21" i="13"/>
  <c r="BW21" i="13"/>
  <c r="BX29" i="13"/>
  <c r="BW29" i="13"/>
  <c r="BX60" i="13"/>
  <c r="BW60" i="13"/>
  <c r="BX70" i="13"/>
  <c r="BW70" i="13"/>
  <c r="BX80" i="13"/>
  <c r="BW80" i="13"/>
  <c r="BX96" i="13"/>
  <c r="BW96" i="13"/>
  <c r="BX101" i="13"/>
  <c r="BW101" i="13"/>
  <c r="BX112" i="13"/>
  <c r="BW112" i="13"/>
  <c r="BX138" i="13"/>
  <c r="BW138" i="13"/>
  <c r="BX150" i="13"/>
  <c r="BW150" i="13"/>
  <c r="BX157" i="13"/>
  <c r="BW157" i="13"/>
  <c r="BX166" i="13"/>
  <c r="BW166" i="13"/>
  <c r="BX183" i="13"/>
  <c r="BW183" i="13"/>
  <c r="BX193" i="13"/>
  <c r="BW193" i="13"/>
  <c r="BX202" i="13"/>
  <c r="BW202" i="13"/>
  <c r="BX210" i="13"/>
  <c r="BW210" i="13"/>
  <c r="BX218" i="13"/>
  <c r="BW218" i="13"/>
  <c r="BX227" i="13"/>
  <c r="BW227" i="13"/>
  <c r="BX236" i="13"/>
  <c r="BW236" i="13"/>
  <c r="BX245" i="13"/>
  <c r="BW245" i="13"/>
  <c r="BX256" i="13"/>
  <c r="BW256" i="13"/>
  <c r="BX266" i="13"/>
  <c r="BW266" i="13"/>
  <c r="BX63" i="13"/>
  <c r="BW63" i="13"/>
  <c r="BX142" i="13"/>
  <c r="BW142" i="13"/>
  <c r="BX212" i="13"/>
  <c r="BW212" i="13"/>
  <c r="BX16" i="13"/>
  <c r="BW16" i="13"/>
  <c r="BX23" i="13"/>
  <c r="BW23" i="13"/>
  <c r="BX41" i="13"/>
  <c r="BW41" i="13"/>
  <c r="BX49" i="13"/>
  <c r="BW49" i="13"/>
  <c r="BX64" i="13"/>
  <c r="BW64" i="13"/>
  <c r="BX83" i="13"/>
  <c r="BW83" i="13"/>
  <c r="BX90" i="13"/>
  <c r="BW90" i="13"/>
  <c r="BX106" i="13"/>
  <c r="BW106" i="13"/>
  <c r="BX131" i="13"/>
  <c r="BW131" i="13"/>
  <c r="BX143" i="13"/>
  <c r="BW143" i="13"/>
  <c r="BX160" i="13"/>
  <c r="BW160" i="13"/>
  <c r="BX170" i="13"/>
  <c r="BW170" i="13"/>
  <c r="BX178" i="13"/>
  <c r="BW178" i="13"/>
  <c r="BX186" i="13"/>
  <c r="BW186" i="13"/>
  <c r="BX198" i="13"/>
  <c r="BW198" i="13"/>
  <c r="BX206" i="13"/>
  <c r="BW206" i="13"/>
  <c r="BX213" i="13"/>
  <c r="BW213" i="13"/>
  <c r="BX231" i="13"/>
  <c r="BW231" i="13"/>
  <c r="BX239" i="13"/>
  <c r="BW239" i="13"/>
  <c r="BX249" i="13"/>
  <c r="BW249" i="13"/>
  <c r="BX261" i="13"/>
  <c r="BW261" i="13"/>
  <c r="BX116" i="13"/>
  <c r="BW116" i="13"/>
  <c r="BX28" i="13"/>
  <c r="BW28" i="13"/>
  <c r="BX36" i="13"/>
  <c r="BW36" i="13"/>
  <c r="BX53" i="13"/>
  <c r="BW53" i="13"/>
  <c r="BX69" i="13"/>
  <c r="BW69" i="13"/>
  <c r="BX78" i="13"/>
  <c r="BW78" i="13"/>
  <c r="BX86" i="13"/>
  <c r="BW86" i="13"/>
  <c r="BX94" i="13"/>
  <c r="BW94" i="13"/>
  <c r="BX99" i="13"/>
  <c r="BW99" i="13"/>
  <c r="BX111" i="13"/>
  <c r="BW111" i="13"/>
  <c r="BX120" i="13"/>
  <c r="BW120" i="13"/>
  <c r="BX127" i="13"/>
  <c r="BW127" i="13"/>
  <c r="BX136" i="13"/>
  <c r="BW136" i="13"/>
  <c r="BX148" i="13"/>
  <c r="BW148" i="13"/>
  <c r="BX164" i="13"/>
  <c r="BW164" i="13"/>
  <c r="BX182" i="13"/>
  <c r="BW182" i="13"/>
  <c r="BX191" i="13"/>
  <c r="BW191" i="13"/>
  <c r="BX200" i="13"/>
  <c r="BW200" i="13"/>
  <c r="BX235" i="13"/>
  <c r="BW235" i="13"/>
  <c r="BX254" i="13"/>
  <c r="BW254" i="13"/>
  <c r="BX22" i="13"/>
  <c r="BW22" i="13"/>
  <c r="BX40" i="13"/>
  <c r="BW40" i="13"/>
  <c r="BX47" i="13"/>
  <c r="BW47" i="13"/>
  <c r="BX57" i="13"/>
  <c r="BW57" i="13"/>
  <c r="BX62" i="13"/>
  <c r="BW62" i="13"/>
  <c r="BX82" i="13"/>
  <c r="BW82" i="13"/>
  <c r="BX89" i="13"/>
  <c r="BW89" i="13"/>
  <c r="BX104" i="13"/>
  <c r="BW104" i="13"/>
  <c r="BX115" i="13"/>
  <c r="BW115" i="13"/>
  <c r="BX130" i="13"/>
  <c r="BW130" i="13"/>
  <c r="BX141" i="13"/>
  <c r="BW141" i="13"/>
  <c r="BX152" i="13"/>
  <c r="BW152" i="13"/>
  <c r="BX169" i="13"/>
  <c r="BW169" i="13"/>
  <c r="BX176" i="13"/>
  <c r="BW176" i="13"/>
  <c r="BX196" i="13"/>
  <c r="BW196" i="13"/>
  <c r="BX205" i="13"/>
  <c r="BW205" i="13"/>
  <c r="BX211" i="13"/>
  <c r="BW211" i="13"/>
  <c r="BX221" i="13"/>
  <c r="BW221" i="13"/>
  <c r="BX229" i="13"/>
  <c r="BW229" i="13"/>
  <c r="BX238" i="13"/>
  <c r="BW238" i="13"/>
  <c r="BX248" i="13"/>
  <c r="BW248" i="13"/>
  <c r="BX259" i="13"/>
  <c r="BW259" i="13"/>
  <c r="BX268" i="13"/>
  <c r="BW268" i="13"/>
  <c r="BX48" i="13"/>
  <c r="BW48" i="13"/>
  <c r="BX260" i="13"/>
  <c r="BW260" i="13"/>
  <c r="BX34" i="13"/>
  <c r="BW34" i="13"/>
  <c r="BX42" i="13"/>
  <c r="BW42" i="13"/>
  <c r="BX51" i="13"/>
  <c r="BW51" i="13"/>
  <c r="BX58" i="13"/>
  <c r="BW58" i="13"/>
  <c r="BX67" i="13"/>
  <c r="BW67" i="13"/>
  <c r="BX76" i="13"/>
  <c r="BW76" i="13"/>
  <c r="BX85" i="13"/>
  <c r="BW85" i="13"/>
  <c r="BX92" i="13"/>
  <c r="BW92" i="13"/>
  <c r="BX109" i="13"/>
  <c r="BW109" i="13"/>
  <c r="BX118" i="13"/>
  <c r="BW118" i="13"/>
  <c r="BX126" i="13"/>
  <c r="BW126" i="13"/>
  <c r="BX134" i="13"/>
  <c r="BW134" i="13"/>
  <c r="BX146" i="13"/>
  <c r="BW146" i="13"/>
  <c r="BX155" i="13"/>
  <c r="BW155" i="13"/>
  <c r="BX173" i="13"/>
  <c r="BW173" i="13"/>
  <c r="BX181" i="13"/>
  <c r="BW181" i="13"/>
  <c r="BX189" i="13"/>
  <c r="BW189" i="13"/>
  <c r="BX215" i="13"/>
  <c r="BW215" i="13"/>
  <c r="BX225" i="13"/>
  <c r="BW225" i="13"/>
  <c r="BX234" i="13"/>
  <c r="BW234" i="13"/>
  <c r="BX242" i="13"/>
  <c r="BW242" i="13"/>
  <c r="BX252" i="13"/>
  <c r="BW252" i="13"/>
  <c r="BX263" i="13"/>
  <c r="BW263" i="13"/>
  <c r="BX272" i="13"/>
  <c r="BW272" i="13"/>
  <c r="BX15" i="13"/>
  <c r="BW15" i="13"/>
  <c r="BX19" i="13"/>
  <c r="BW19" i="13"/>
  <c r="BX30" i="13"/>
  <c r="BW30" i="13"/>
  <c r="BX45" i="13"/>
  <c r="BW45" i="13"/>
  <c r="BX55" i="13"/>
  <c r="BW55" i="13"/>
  <c r="BX71" i="13"/>
  <c r="BW71" i="13"/>
  <c r="BX81" i="13"/>
  <c r="BW81" i="13"/>
  <c r="BX102" i="13"/>
  <c r="BW102" i="13"/>
  <c r="BX113" i="13"/>
  <c r="BW113" i="13"/>
  <c r="BX122" i="13"/>
  <c r="BW122" i="13"/>
  <c r="BX128" i="13"/>
  <c r="BW128" i="13"/>
  <c r="BX139" i="13"/>
  <c r="BW139" i="13"/>
  <c r="BX158" i="13"/>
  <c r="BW158" i="13"/>
  <c r="BX167" i="13"/>
  <c r="BW167" i="13"/>
  <c r="BX175" i="13"/>
  <c r="BW175" i="13"/>
  <c r="BX184" i="13"/>
  <c r="BW184" i="13"/>
  <c r="BX194" i="13"/>
  <c r="BW194" i="13"/>
  <c r="BX203" i="13"/>
  <c r="BW203" i="13"/>
  <c r="BX219" i="13"/>
  <c r="BW219" i="13"/>
  <c r="BX228" i="13"/>
  <c r="BW228" i="13"/>
  <c r="BX237" i="13"/>
  <c r="BW237" i="13"/>
  <c r="BX246" i="13"/>
  <c r="BW246" i="13"/>
  <c r="BX257" i="13"/>
  <c r="BW257" i="13"/>
  <c r="BX267" i="13"/>
  <c r="BW267" i="13"/>
  <c r="BX14" i="13"/>
  <c r="BW14" i="13"/>
  <c r="BX10" i="13"/>
  <c r="BW10" i="13"/>
  <c r="BX26" i="13"/>
  <c r="BW26" i="13"/>
  <c r="BX12" i="13"/>
  <c r="BW12" i="13"/>
  <c r="BX38" i="13"/>
  <c r="BW38" i="13"/>
  <c r="BX8" i="13"/>
  <c r="BW8" i="13"/>
  <c r="BX17" i="13"/>
  <c r="BW17" i="13"/>
  <c r="BX24" i="13"/>
  <c r="BW24" i="13"/>
  <c r="BX32" i="13"/>
  <c r="BW32" i="13"/>
  <c r="BX50" i="13"/>
  <c r="BW50" i="13"/>
  <c r="BX65" i="13"/>
  <c r="BW65" i="13"/>
  <c r="BX74" i="13"/>
  <c r="BW74" i="13"/>
  <c r="BX107" i="13"/>
  <c r="BW107" i="13"/>
  <c r="BX125" i="13"/>
  <c r="BW125" i="13"/>
  <c r="BX132" i="13"/>
  <c r="BW132" i="13"/>
  <c r="BX144" i="13"/>
  <c r="BW144" i="13"/>
  <c r="BX153" i="13"/>
  <c r="BW153" i="13"/>
  <c r="BX161" i="13"/>
  <c r="BW161" i="13"/>
  <c r="BX171" i="13"/>
  <c r="BW171" i="13"/>
  <c r="BX179" i="13"/>
  <c r="BW179" i="13"/>
  <c r="BX187" i="13"/>
  <c r="BW187" i="13"/>
  <c r="BX207" i="13"/>
  <c r="BW207" i="13"/>
  <c r="BX214" i="13"/>
  <c r="BW214" i="13"/>
  <c r="BX223" i="13"/>
  <c r="BW223" i="13"/>
  <c r="BX232" i="13"/>
  <c r="BW232" i="13"/>
  <c r="BX240" i="13"/>
  <c r="BW240" i="13"/>
  <c r="BX250" i="13"/>
  <c r="BW250" i="13"/>
  <c r="BX270" i="13"/>
  <c r="BW270" i="13"/>
  <c r="BX177" i="13"/>
  <c r="BW177" i="13"/>
  <c r="BX20" i="13"/>
  <c r="BW20" i="13"/>
  <c r="BX37" i="13"/>
  <c r="BW37" i="13"/>
  <c r="BX44" i="13"/>
  <c r="BW44" i="13"/>
  <c r="BX54" i="13"/>
  <c r="BW54" i="13"/>
  <c r="BX79" i="13"/>
  <c r="BW79" i="13"/>
  <c r="BX87" i="13"/>
  <c r="BW87" i="13"/>
  <c r="BX95" i="13"/>
  <c r="BW95" i="13"/>
  <c r="BX100" i="13"/>
  <c r="BW100" i="13"/>
  <c r="BX121" i="13"/>
  <c r="BW121" i="13"/>
  <c r="BX137" i="13"/>
  <c r="BW137" i="13"/>
  <c r="BX149" i="13"/>
  <c r="BW149" i="13"/>
  <c r="BX165" i="13"/>
  <c r="BW165" i="13"/>
  <c r="BX192" i="13"/>
  <c r="BW192" i="13"/>
  <c r="BX201" i="13"/>
  <c r="BW201" i="13"/>
  <c r="BX209" i="13"/>
  <c r="BW209" i="13"/>
  <c r="BX217" i="13"/>
  <c r="BW217" i="13"/>
  <c r="BX226" i="13"/>
  <c r="BW226" i="13"/>
  <c r="BX244" i="13"/>
  <c r="BW244" i="13"/>
  <c r="BX255" i="13"/>
  <c r="BW255" i="13"/>
  <c r="BX265" i="13"/>
  <c r="BW265" i="13"/>
  <c r="BX553" i="13"/>
  <c r="BW553" i="13"/>
  <c r="BX551" i="13"/>
  <c r="BW551" i="13"/>
  <c r="BX555" i="13"/>
  <c r="BW555" i="13"/>
  <c r="BX552" i="13"/>
  <c r="BW552" i="13"/>
  <c r="BX556" i="13"/>
  <c r="BW556" i="13"/>
  <c r="BX550" i="13"/>
  <c r="BW550" i="13"/>
  <c r="BX554" i="13"/>
  <c r="BW554" i="13"/>
  <c r="BX566" i="13"/>
  <c r="BW566" i="13"/>
  <c r="BX571" i="13"/>
  <c r="BW571" i="13"/>
  <c r="BX569" i="13"/>
  <c r="BW569" i="13"/>
  <c r="BX567" i="13"/>
  <c r="BW567" i="13"/>
  <c r="BX572" i="13"/>
  <c r="BW572" i="13"/>
  <c r="BX565" i="13"/>
  <c r="BW565" i="13"/>
  <c r="BX570" i="13"/>
  <c r="BW570" i="13"/>
  <c r="BX574" i="13"/>
  <c r="BW574" i="13"/>
  <c r="BX568" i="13"/>
  <c r="BW568" i="13"/>
  <c r="BX573" i="13"/>
  <c r="BW573" i="13"/>
  <c r="BX482" i="13"/>
  <c r="BW482" i="13"/>
  <c r="BX478" i="13"/>
  <c r="BW478" i="13"/>
  <c r="BX480" i="13"/>
  <c r="BW480" i="13"/>
  <c r="BX479" i="13"/>
  <c r="BW479" i="13"/>
  <c r="BX481" i="13"/>
  <c r="BW481" i="13"/>
  <c r="BX476" i="13"/>
  <c r="BW476" i="13"/>
  <c r="BX477" i="13"/>
  <c r="BW477" i="13"/>
  <c r="BX475" i="13"/>
  <c r="BW475" i="13"/>
  <c r="BX483" i="13"/>
  <c r="BW483" i="13"/>
  <c r="BX492" i="13"/>
  <c r="BW492" i="13"/>
  <c r="BX494" i="13"/>
  <c r="BW494" i="13"/>
  <c r="BX495" i="13"/>
  <c r="BW495" i="13"/>
  <c r="BX503" i="13"/>
  <c r="BW503" i="13"/>
  <c r="BX508" i="13"/>
  <c r="BW508" i="13"/>
  <c r="BX493" i="13"/>
  <c r="BW493" i="13"/>
  <c r="BX501" i="13"/>
  <c r="BW501" i="13"/>
  <c r="BX497" i="13"/>
  <c r="BW497" i="13"/>
  <c r="BX507" i="13"/>
  <c r="BW507" i="13"/>
  <c r="BX498" i="13"/>
  <c r="BW498" i="13"/>
  <c r="BW491" i="13"/>
  <c r="BX491" i="13"/>
  <c r="BW500" i="13"/>
  <c r="BX500" i="13"/>
  <c r="BX506" i="13"/>
  <c r="BW506" i="13"/>
  <c r="BX496" i="13"/>
  <c r="BW496" i="13"/>
  <c r="BX504" i="13"/>
  <c r="BW504" i="13"/>
  <c r="BX502" i="13"/>
  <c r="BW502" i="13"/>
  <c r="BX499" i="13"/>
  <c r="BW499" i="13"/>
  <c r="BX505" i="13"/>
  <c r="BW505" i="13"/>
  <c r="E569" i="13"/>
  <c r="E591" i="13"/>
  <c r="E475" i="13"/>
  <c r="E554" i="13"/>
  <c r="E618" i="13"/>
  <c r="E592" i="13"/>
  <c r="E601" i="13"/>
  <c r="E616" i="13"/>
  <c r="E555" i="13"/>
  <c r="E599" i="13"/>
  <c r="E497" i="13"/>
  <c r="E501" i="13"/>
  <c r="E507" i="13"/>
  <c r="E503" i="13"/>
  <c r="E496" i="13"/>
  <c r="E495" i="13"/>
  <c r="E429" i="13"/>
  <c r="E40" i="13"/>
  <c r="E47" i="13"/>
  <c r="E74" i="13"/>
  <c r="E272" i="13"/>
  <c r="E34" i="13"/>
  <c r="E42" i="13"/>
  <c r="E87" i="13"/>
  <c r="E169" i="13"/>
  <c r="E233" i="13"/>
  <c r="E259" i="13"/>
  <c r="E36" i="13"/>
  <c r="E119" i="13"/>
  <c r="E187" i="13"/>
  <c r="E211" i="13"/>
  <c r="E221" i="13"/>
  <c r="E227" i="13"/>
  <c r="E204" i="13"/>
  <c r="E49" i="13"/>
  <c r="E167" i="13"/>
  <c r="E12" i="13"/>
  <c r="E21" i="13"/>
  <c r="E29" i="13"/>
  <c r="E58" i="13"/>
  <c r="E111" i="13"/>
  <c r="E117" i="13"/>
  <c r="E125" i="13"/>
  <c r="E130" i="13"/>
  <c r="E205" i="13"/>
  <c r="E242" i="13"/>
  <c r="E251" i="13"/>
  <c r="E91" i="13"/>
  <c r="E190" i="13"/>
  <c r="E199" i="13"/>
  <c r="E217" i="13"/>
  <c r="E240" i="13"/>
  <c r="E250" i="13"/>
  <c r="E142" i="13"/>
  <c r="E180" i="13"/>
  <c r="E207" i="13"/>
  <c r="E212" i="13"/>
  <c r="E237" i="13"/>
  <c r="E100" i="13"/>
  <c r="E26" i="13"/>
  <c r="E33" i="13"/>
  <c r="E78" i="13"/>
  <c r="E86" i="13"/>
  <c r="E94" i="13"/>
  <c r="E123" i="13"/>
  <c r="E168" i="13"/>
  <c r="E258" i="13"/>
  <c r="E267" i="13"/>
  <c r="E53" i="13"/>
  <c r="E82" i="13"/>
  <c r="E118" i="13"/>
  <c r="E198" i="13"/>
  <c r="E243" i="13"/>
  <c r="E262" i="13"/>
  <c r="E241" i="13"/>
  <c r="E9" i="13"/>
  <c r="E17" i="13"/>
  <c r="E24" i="13"/>
  <c r="E41" i="13"/>
  <c r="E56" i="13"/>
  <c r="E67" i="13"/>
  <c r="E166" i="13"/>
  <c r="E439" i="13"/>
  <c r="E442" i="13"/>
  <c r="E440" i="13"/>
  <c r="E73" i="13"/>
  <c r="E136" i="13"/>
  <c r="E443" i="13"/>
  <c r="E441" i="13"/>
  <c r="E438" i="13"/>
  <c r="E437" i="13"/>
  <c r="E170" i="13"/>
  <c r="E135" i="13"/>
  <c r="E234" i="13"/>
  <c r="E147" i="13"/>
  <c r="E148" i="13"/>
  <c r="E149" i="13"/>
  <c r="E150" i="13"/>
  <c r="E182" i="13"/>
  <c r="E181" i="13"/>
  <c r="E504" i="13"/>
  <c r="E568" i="13"/>
  <c r="E107" i="13"/>
  <c r="E235" i="13"/>
  <c r="E188" i="13"/>
  <c r="E208" i="13"/>
  <c r="E236" i="13"/>
  <c r="E112" i="13"/>
  <c r="E502" i="13"/>
  <c r="E206" i="13"/>
  <c r="E131" i="13"/>
  <c r="E132" i="13"/>
  <c r="E201" i="13"/>
  <c r="E498" i="13"/>
  <c r="E573" i="13"/>
  <c r="E79" i="13"/>
  <c r="E80" i="13"/>
  <c r="E81" i="13"/>
  <c r="E141" i="13"/>
  <c r="E189" i="13"/>
  <c r="E566" i="13"/>
  <c r="E244" i="13"/>
  <c r="E476" i="13"/>
  <c r="E126" i="13"/>
  <c r="E120" i="13"/>
  <c r="E214" i="13"/>
  <c r="E506" i="13"/>
  <c r="E617" i="13"/>
  <c r="E213" i="13"/>
  <c r="E508" i="13"/>
  <c r="E230" i="13"/>
  <c r="E218" i="13"/>
  <c r="E219" i="13"/>
  <c r="E220" i="13"/>
  <c r="E128" i="13"/>
  <c r="E11" i="13"/>
  <c r="E20" i="13"/>
  <c r="E28" i="13"/>
  <c r="E35" i="13"/>
  <c r="E55" i="13"/>
  <c r="E66" i="13"/>
  <c r="E103" i="13"/>
  <c r="E104" i="13"/>
  <c r="E105" i="13"/>
  <c r="E245" i="13"/>
  <c r="E261" i="13"/>
  <c r="E263" i="13"/>
  <c r="E434" i="13"/>
  <c r="E139" i="13"/>
  <c r="E140" i="13"/>
  <c r="E151" i="13"/>
  <c r="E159" i="13"/>
  <c r="E264" i="13"/>
  <c r="E426" i="13"/>
  <c r="E427" i="13"/>
  <c r="E435" i="13"/>
  <c r="E134" i="13"/>
  <c r="E160" i="13"/>
  <c r="E226" i="13"/>
  <c r="E228" i="13"/>
  <c r="E238" i="13"/>
  <c r="E491" i="13"/>
  <c r="E499" i="13"/>
  <c r="E556" i="13"/>
  <c r="E269" i="13"/>
  <c r="E270" i="13"/>
  <c r="E271" i="13"/>
  <c r="E229" i="13"/>
  <c r="E18" i="13"/>
  <c r="E45" i="13"/>
  <c r="E59" i="13"/>
  <c r="E64" i="13"/>
  <c r="E432" i="13"/>
  <c r="E480" i="13"/>
  <c r="E481" i="13"/>
  <c r="E602" i="13"/>
  <c r="E249" i="13"/>
  <c r="E252" i="13"/>
  <c r="E253" i="13"/>
  <c r="E482" i="13"/>
  <c r="E570" i="13"/>
  <c r="E571" i="13"/>
  <c r="E600" i="13"/>
  <c r="E603" i="13"/>
  <c r="E70" i="13"/>
  <c r="E83" i="13"/>
  <c r="E155" i="13"/>
  <c r="E156" i="13"/>
  <c r="E222" i="13"/>
  <c r="E254" i="13"/>
  <c r="E553" i="13"/>
  <c r="E572" i="13"/>
  <c r="E574" i="13"/>
  <c r="E596" i="13"/>
  <c r="E597" i="13"/>
  <c r="E598" i="13"/>
  <c r="E10" i="13"/>
  <c r="E92" i="13"/>
  <c r="E93" i="13"/>
  <c r="E98" i="13"/>
  <c r="E619" i="13"/>
  <c r="E604" i="13"/>
  <c r="E595" i="13"/>
  <c r="E565" i="13"/>
  <c r="E567" i="13"/>
  <c r="E550" i="13"/>
  <c r="E551" i="13"/>
  <c r="E552" i="13"/>
  <c r="E492" i="13"/>
  <c r="E493" i="13"/>
  <c r="E500" i="13"/>
  <c r="E494" i="13"/>
  <c r="E505" i="13"/>
  <c r="E477" i="13"/>
  <c r="E483" i="13"/>
  <c r="E478" i="13"/>
  <c r="E479" i="13"/>
  <c r="E430" i="13"/>
  <c r="E436" i="13"/>
  <c r="E431" i="13"/>
  <c r="E433" i="13"/>
  <c r="E428" i="13"/>
  <c r="E129" i="13"/>
  <c r="E232" i="13"/>
  <c r="E101" i="13"/>
  <c r="E127" i="13"/>
  <c r="E19" i="13"/>
  <c r="E25" i="13"/>
  <c r="E32" i="13"/>
  <c r="E46" i="13"/>
  <c r="E54" i="13"/>
  <c r="E65" i="13"/>
  <c r="E99" i="13"/>
  <c r="E106" i="13"/>
  <c r="E133" i="13"/>
  <c r="E85" i="13"/>
  <c r="E110" i="13"/>
  <c r="E225" i="13"/>
  <c r="E84" i="13"/>
  <c r="E109" i="13"/>
  <c r="E138" i="13"/>
  <c r="E146" i="13"/>
  <c r="E224" i="13"/>
  <c r="E145" i="13"/>
  <c r="E210" i="13"/>
  <c r="E216" i="13"/>
  <c r="E223" i="13"/>
  <c r="E76" i="13"/>
  <c r="E144" i="13"/>
  <c r="E154" i="13"/>
  <c r="E215" i="13"/>
  <c r="E48" i="13"/>
  <c r="E43" i="13"/>
  <c r="E57" i="13"/>
  <c r="E60" i="13"/>
  <c r="E68" i="13"/>
  <c r="E88" i="13"/>
  <c r="E108" i="13"/>
  <c r="E113" i="13"/>
  <c r="E137" i="13"/>
  <c r="E153" i="13"/>
  <c r="E165" i="13"/>
  <c r="E186" i="13"/>
  <c r="E197" i="13"/>
  <c r="E203" i="13"/>
  <c r="E209" i="13"/>
  <c r="E13" i="13"/>
  <c r="E37" i="13"/>
  <c r="E14" i="13"/>
  <c r="E30" i="13"/>
  <c r="E50" i="13"/>
  <c r="E69" i="13"/>
  <c r="E89" i="13"/>
  <c r="E95" i="13"/>
  <c r="E114" i="13"/>
  <c r="E121" i="13"/>
  <c r="E143" i="13"/>
  <c r="E152" i="13"/>
  <c r="E157" i="13"/>
  <c r="E158" i="13"/>
  <c r="E164" i="13"/>
  <c r="E175" i="13"/>
  <c r="E179" i="13"/>
  <c r="E191" i="13"/>
  <c r="E196" i="13"/>
  <c r="E200" i="13"/>
  <c r="E202" i="13"/>
  <c r="E22" i="13"/>
  <c r="E31" i="13"/>
  <c r="E38" i="13"/>
  <c r="E61" i="13"/>
  <c r="E97" i="13"/>
  <c r="E115" i="13"/>
  <c r="E163" i="13"/>
  <c r="E174" i="13"/>
  <c r="E183" i="13"/>
  <c r="E192" i="13"/>
  <c r="E195" i="13"/>
  <c r="E248" i="13"/>
  <c r="E75" i="13"/>
  <c r="E15" i="13"/>
  <c r="E16" i="13"/>
  <c r="E39" i="13"/>
  <c r="E51" i="13"/>
  <c r="E62" i="13"/>
  <c r="E71" i="13"/>
  <c r="E90" i="13"/>
  <c r="E116" i="13"/>
  <c r="E122" i="13"/>
  <c r="E124" i="13"/>
  <c r="E161" i="13"/>
  <c r="E171" i="13"/>
  <c r="E176" i="13"/>
  <c r="E184" i="13"/>
  <c r="E8" i="13"/>
  <c r="E23" i="13"/>
  <c r="E44" i="13"/>
  <c r="E52" i="13"/>
  <c r="E63" i="13"/>
  <c r="E72" i="13"/>
  <c r="E96" i="13"/>
  <c r="E162" i="13"/>
  <c r="E172" i="13"/>
  <c r="E177" i="13"/>
  <c r="E193" i="13"/>
  <c r="E239" i="13"/>
  <c r="E27" i="13"/>
  <c r="E77" i="13"/>
  <c r="E102" i="13"/>
  <c r="E173" i="13"/>
  <c r="E178" i="13"/>
  <c r="E185" i="13"/>
  <c r="E194" i="13"/>
  <c r="E231" i="13"/>
  <c r="E246" i="13"/>
  <c r="E255" i="13"/>
  <c r="E247" i="13"/>
  <c r="E256" i="13"/>
  <c r="E265" i="13"/>
  <c r="E257" i="13"/>
  <c r="E266" i="13"/>
  <c r="E260" i="13"/>
  <c r="E268" i="13"/>
  <c r="I19" i="2"/>
  <c r="K19" i="2"/>
  <c r="K437" i="13" s="1"/>
  <c r="L19" i="2"/>
  <c r="L437" i="13" s="1"/>
  <c r="I20" i="2"/>
  <c r="K20" i="2"/>
  <c r="K438" i="13" s="1"/>
  <c r="L20" i="2"/>
  <c r="L438" i="13" s="1"/>
  <c r="I21" i="2"/>
  <c r="K21" i="2"/>
  <c r="K439" i="13" s="1"/>
  <c r="L21" i="2"/>
  <c r="L439" i="13" s="1"/>
  <c r="I22" i="2"/>
  <c r="K22" i="2"/>
  <c r="K440" i="13" s="1"/>
  <c r="L22" i="2"/>
  <c r="L440" i="13" s="1"/>
  <c r="I23" i="2"/>
  <c r="K23" i="2"/>
  <c r="K441" i="13" s="1"/>
  <c r="L23" i="2"/>
  <c r="L441" i="13" s="1"/>
  <c r="I24" i="2"/>
  <c r="K24" i="2"/>
  <c r="K442" i="13" s="1"/>
  <c r="L24" i="2"/>
  <c r="L442" i="13" s="1"/>
  <c r="I443" i="13"/>
  <c r="K443" i="13"/>
  <c r="L443" i="13"/>
  <c r="C19" i="2"/>
  <c r="D19" i="2"/>
  <c r="D437" i="13" s="1"/>
  <c r="E19" i="2"/>
  <c r="F19" i="2"/>
  <c r="F437" i="13" s="1"/>
  <c r="C20" i="2"/>
  <c r="D20" i="2"/>
  <c r="D438" i="13" s="1"/>
  <c r="E20" i="2"/>
  <c r="F20" i="2"/>
  <c r="F438" i="13" s="1"/>
  <c r="C21" i="2"/>
  <c r="D21" i="2"/>
  <c r="D439" i="13" s="1"/>
  <c r="E21" i="2"/>
  <c r="F21" i="2"/>
  <c r="F439" i="13" s="1"/>
  <c r="C22" i="2"/>
  <c r="D22" i="2"/>
  <c r="D440" i="13" s="1"/>
  <c r="E22" i="2"/>
  <c r="F22" i="2"/>
  <c r="F440" i="13" s="1"/>
  <c r="C23" i="2"/>
  <c r="D23" i="2"/>
  <c r="D441" i="13" s="1"/>
  <c r="E23" i="2"/>
  <c r="F23" i="2"/>
  <c r="F441" i="13" s="1"/>
  <c r="C24" i="2"/>
  <c r="D24" i="2"/>
  <c r="D442" i="13" s="1"/>
  <c r="E24" i="2"/>
  <c r="F24" i="2"/>
  <c r="F442" i="13" s="1"/>
  <c r="D443" i="13"/>
  <c r="F443" i="13"/>
  <c r="BX22" i="2" l="1"/>
  <c r="BX24" i="2"/>
  <c r="BX20" i="2"/>
  <c r="BX23" i="2"/>
  <c r="I437" i="13"/>
  <c r="BX19" i="2"/>
  <c r="BX21" i="2"/>
  <c r="I442" i="13"/>
  <c r="I441" i="13"/>
  <c r="I438" i="13"/>
  <c r="I440" i="13"/>
  <c r="I439" i="13"/>
  <c r="L201" i="1"/>
  <c r="K201" i="1"/>
  <c r="L200" i="1"/>
  <c r="K200" i="1"/>
  <c r="L62" i="1"/>
  <c r="K62" i="1"/>
  <c r="L61" i="1"/>
  <c r="K61" i="1"/>
  <c r="L60" i="1"/>
  <c r="K60" i="1"/>
  <c r="L115" i="1"/>
  <c r="K115" i="1"/>
  <c r="L77" i="1"/>
  <c r="K77" i="1"/>
  <c r="L59" i="1"/>
  <c r="K59" i="1"/>
  <c r="L58" i="1"/>
  <c r="K58" i="1"/>
  <c r="L57" i="1"/>
  <c r="K57" i="1"/>
  <c r="L56" i="1"/>
  <c r="K56" i="1"/>
  <c r="L76" i="1"/>
  <c r="K76" i="1"/>
  <c r="I201" i="1"/>
  <c r="I200" i="1"/>
  <c r="I62" i="1"/>
  <c r="I61" i="1"/>
  <c r="I60" i="1"/>
  <c r="I115" i="1"/>
  <c r="I77" i="1"/>
  <c r="I59" i="1"/>
  <c r="I58" i="1"/>
  <c r="I57" i="1"/>
  <c r="I56" i="1"/>
  <c r="I76" i="1"/>
  <c r="F201" i="1"/>
  <c r="E201" i="1"/>
  <c r="D201" i="1"/>
  <c r="C201" i="1"/>
  <c r="F200" i="1"/>
  <c r="E200" i="1"/>
  <c r="D200" i="1"/>
  <c r="C200" i="1"/>
  <c r="F62" i="1"/>
  <c r="E62" i="1"/>
  <c r="D62" i="1"/>
  <c r="C62" i="1"/>
  <c r="F61" i="1"/>
  <c r="E61" i="1"/>
  <c r="D61" i="1"/>
  <c r="C61" i="1"/>
  <c r="F60" i="1"/>
  <c r="E60" i="1"/>
  <c r="D60" i="1"/>
  <c r="C60" i="1"/>
  <c r="F115" i="1"/>
  <c r="E115" i="1"/>
  <c r="D115" i="1"/>
  <c r="C115" i="1"/>
  <c r="F77" i="1"/>
  <c r="E77" i="1"/>
  <c r="D77" i="1"/>
  <c r="C77" i="1"/>
  <c r="F59" i="1"/>
  <c r="E59" i="1"/>
  <c r="D59" i="1"/>
  <c r="C59" i="1"/>
  <c r="F58" i="1"/>
  <c r="E58" i="1"/>
  <c r="D58" i="1"/>
  <c r="C58" i="1"/>
  <c r="F57" i="1"/>
  <c r="E57" i="1"/>
  <c r="D57" i="1"/>
  <c r="C57" i="1"/>
  <c r="F56" i="1"/>
  <c r="E56" i="1"/>
  <c r="D56" i="1"/>
  <c r="C56" i="1"/>
  <c r="F76" i="1"/>
  <c r="E76" i="1"/>
  <c r="D76" i="1"/>
  <c r="C76" i="1"/>
  <c r="BX59" i="1" l="1"/>
  <c r="BX77" i="1"/>
  <c r="BX200" i="1"/>
  <c r="BX57" i="1"/>
  <c r="BX58" i="1"/>
  <c r="BX62" i="1"/>
  <c r="BX76" i="1"/>
  <c r="BX201" i="1"/>
  <c r="BX61" i="1"/>
  <c r="BX60" i="1"/>
  <c r="BX115" i="1"/>
  <c r="BX56" i="1"/>
  <c r="L14" i="8"/>
  <c r="L584" i="13" s="1"/>
  <c r="K14" i="8"/>
  <c r="K584" i="13" s="1"/>
  <c r="I14" i="8"/>
  <c r="I584" i="13" s="1"/>
  <c r="BX14" i="8" l="1"/>
  <c r="E10" i="4"/>
  <c r="D10" i="4"/>
  <c r="C10" i="4"/>
  <c r="D533" i="13" l="1"/>
  <c r="L350" i="1"/>
  <c r="K350" i="1"/>
  <c r="I350" i="1"/>
  <c r="F350" i="1"/>
  <c r="E350" i="1"/>
  <c r="D350" i="1"/>
  <c r="C350" i="1"/>
  <c r="C349" i="1"/>
  <c r="D349" i="1"/>
  <c r="E349" i="1"/>
  <c r="F349" i="1"/>
  <c r="I349" i="1"/>
  <c r="K349" i="1"/>
  <c r="L349" i="1"/>
  <c r="BX350" i="1" l="1"/>
  <c r="BX349" i="1"/>
  <c r="L18" i="4"/>
  <c r="K18" i="4"/>
  <c r="K520" i="13" s="1"/>
  <c r="I18" i="4"/>
  <c r="F18" i="4"/>
  <c r="E18" i="4"/>
  <c r="D18" i="4"/>
  <c r="C18" i="4"/>
  <c r="L18" i="2"/>
  <c r="L436" i="13" s="1"/>
  <c r="L17" i="2"/>
  <c r="L435" i="13" s="1"/>
  <c r="L16" i="2"/>
  <c r="L434" i="13" s="1"/>
  <c r="L15" i="2"/>
  <c r="L433" i="13" s="1"/>
  <c r="L14" i="2"/>
  <c r="L432" i="13" s="1"/>
  <c r="L13" i="2"/>
  <c r="L431" i="13" s="1"/>
  <c r="L12" i="2"/>
  <c r="L430" i="13" s="1"/>
  <c r="L11" i="2"/>
  <c r="L429" i="13" s="1"/>
  <c r="L10" i="2"/>
  <c r="L428" i="13" s="1"/>
  <c r="L9" i="2"/>
  <c r="L427" i="13" s="1"/>
  <c r="L8" i="2"/>
  <c r="L426" i="13" s="1"/>
  <c r="K18" i="2"/>
  <c r="K436" i="13" s="1"/>
  <c r="K17" i="2"/>
  <c r="K435" i="13" s="1"/>
  <c r="K16" i="2"/>
  <c r="K434" i="13" s="1"/>
  <c r="K15" i="2"/>
  <c r="K433" i="13" s="1"/>
  <c r="K14" i="2"/>
  <c r="K432" i="13" s="1"/>
  <c r="K13" i="2"/>
  <c r="K431" i="13" s="1"/>
  <c r="K12" i="2"/>
  <c r="K430" i="13" s="1"/>
  <c r="K11" i="2"/>
  <c r="K429" i="13" s="1"/>
  <c r="K10" i="2"/>
  <c r="K428" i="13" s="1"/>
  <c r="K9" i="2"/>
  <c r="K427" i="13" s="1"/>
  <c r="K8" i="2"/>
  <c r="K426" i="13" s="1"/>
  <c r="I18" i="2"/>
  <c r="I17" i="2"/>
  <c r="I16" i="2"/>
  <c r="I15" i="2"/>
  <c r="I14" i="2"/>
  <c r="I13" i="2"/>
  <c r="I12" i="2"/>
  <c r="I11" i="2"/>
  <c r="I10" i="2"/>
  <c r="I9" i="2"/>
  <c r="I8" i="2"/>
  <c r="F18" i="2"/>
  <c r="F436" i="13" s="1"/>
  <c r="F17" i="2"/>
  <c r="F435" i="13" s="1"/>
  <c r="F16" i="2"/>
  <c r="F434" i="13" s="1"/>
  <c r="F15" i="2"/>
  <c r="F433" i="13" s="1"/>
  <c r="F14" i="2"/>
  <c r="F432" i="13" s="1"/>
  <c r="F13" i="2"/>
  <c r="F431" i="13" s="1"/>
  <c r="F12" i="2"/>
  <c r="F430" i="13" s="1"/>
  <c r="F11" i="2"/>
  <c r="F429" i="13" s="1"/>
  <c r="F10" i="2"/>
  <c r="F428" i="13" s="1"/>
  <c r="F9" i="2"/>
  <c r="F427" i="13" s="1"/>
  <c r="F8" i="2"/>
  <c r="F426" i="13" s="1"/>
  <c r="E18" i="2"/>
  <c r="E17" i="2"/>
  <c r="E16" i="2"/>
  <c r="E15" i="2"/>
  <c r="E14" i="2"/>
  <c r="E13" i="2"/>
  <c r="E12" i="2"/>
  <c r="E11" i="2"/>
  <c r="E10" i="2"/>
  <c r="E9" i="2"/>
  <c r="E8" i="2"/>
  <c r="D18" i="2"/>
  <c r="D436" i="13" s="1"/>
  <c r="D17" i="2"/>
  <c r="D435" i="13" s="1"/>
  <c r="D16" i="2"/>
  <c r="D434" i="13" s="1"/>
  <c r="D15" i="2"/>
  <c r="D433" i="13" s="1"/>
  <c r="D14" i="2"/>
  <c r="D432" i="13" s="1"/>
  <c r="D13" i="2"/>
  <c r="D431" i="13" s="1"/>
  <c r="D12" i="2"/>
  <c r="D430" i="13" s="1"/>
  <c r="D11" i="2"/>
  <c r="D429" i="13" s="1"/>
  <c r="D10" i="2"/>
  <c r="D428" i="13" s="1"/>
  <c r="D9" i="2"/>
  <c r="D427" i="13" s="1"/>
  <c r="D8" i="2"/>
  <c r="D426" i="13" s="1"/>
  <c r="C18" i="2"/>
  <c r="C17" i="2"/>
  <c r="C16" i="2"/>
  <c r="C15" i="2"/>
  <c r="C14" i="2"/>
  <c r="C13" i="2"/>
  <c r="C12" i="2"/>
  <c r="C11" i="2"/>
  <c r="C10" i="2"/>
  <c r="C9" i="2"/>
  <c r="C8" i="2"/>
  <c r="BW17" i="6"/>
  <c r="BW16" i="6"/>
  <c r="BW15" i="6"/>
  <c r="BW14" i="6"/>
  <c r="BW13" i="6"/>
  <c r="BW12" i="6"/>
  <c r="BW11" i="6"/>
  <c r="BW10" i="6"/>
  <c r="BW9" i="6"/>
  <c r="BW8" i="6"/>
  <c r="C9" i="6"/>
  <c r="C12" i="6"/>
  <c r="C16" i="6"/>
  <c r="C11" i="6"/>
  <c r="C15" i="6"/>
  <c r="C10" i="6"/>
  <c r="C14" i="6"/>
  <c r="C8" i="6"/>
  <c r="C7" i="6"/>
  <c r="D9" i="6"/>
  <c r="D12" i="6"/>
  <c r="D16" i="6"/>
  <c r="D11" i="6"/>
  <c r="D15" i="6"/>
  <c r="D10" i="6"/>
  <c r="D14" i="6"/>
  <c r="D8" i="6"/>
  <c r="D7" i="6"/>
  <c r="E9" i="6"/>
  <c r="E12" i="6"/>
  <c r="E16" i="6"/>
  <c r="E11" i="6"/>
  <c r="E15" i="6"/>
  <c r="E10" i="6"/>
  <c r="E14" i="6"/>
  <c r="E8" i="6"/>
  <c r="E7" i="6"/>
  <c r="F9" i="6"/>
  <c r="F574" i="13" s="1"/>
  <c r="F12" i="6"/>
  <c r="F16" i="6"/>
  <c r="F11" i="6"/>
  <c r="F15" i="6"/>
  <c r="F10" i="6"/>
  <c r="F14" i="6"/>
  <c r="F8" i="6"/>
  <c r="F7" i="6"/>
  <c r="I9" i="6"/>
  <c r="I574" i="13" s="1"/>
  <c r="I12" i="6"/>
  <c r="I16" i="6"/>
  <c r="I11" i="6"/>
  <c r="I15" i="6"/>
  <c r="I10" i="6"/>
  <c r="I14" i="6"/>
  <c r="I8" i="6"/>
  <c r="I7" i="6"/>
  <c r="K9" i="6"/>
  <c r="K12" i="6"/>
  <c r="K16" i="6"/>
  <c r="K11" i="6"/>
  <c r="K15" i="6"/>
  <c r="K10" i="6"/>
  <c r="K14" i="6"/>
  <c r="K8" i="6"/>
  <c r="K7" i="6"/>
  <c r="L9" i="6"/>
  <c r="L12" i="6"/>
  <c r="L16" i="6"/>
  <c r="L11" i="6"/>
  <c r="L15" i="6"/>
  <c r="L10" i="6"/>
  <c r="L14" i="6"/>
  <c r="L8" i="6"/>
  <c r="L7" i="6"/>
  <c r="B425" i="13"/>
  <c r="R425" i="13" s="1"/>
  <c r="B490" i="13"/>
  <c r="R490" i="13" s="1"/>
  <c r="B549" i="13"/>
  <c r="R549" i="13" s="1"/>
  <c r="B564" i="13"/>
  <c r="R564" i="13" s="1"/>
  <c r="B594" i="13"/>
  <c r="R594" i="13" s="1"/>
  <c r="B615" i="13"/>
  <c r="R615" i="13" s="1"/>
  <c r="I432" i="13" l="1"/>
  <c r="BX14" i="2"/>
  <c r="I433" i="13"/>
  <c r="BX15" i="2"/>
  <c r="I434" i="13"/>
  <c r="BX16" i="2"/>
  <c r="I435" i="13"/>
  <c r="BX17" i="2"/>
  <c r="I426" i="13"/>
  <c r="BX8" i="2"/>
  <c r="I427" i="13"/>
  <c r="BX9" i="2"/>
  <c r="I436" i="13"/>
  <c r="BX18" i="2"/>
  <c r="I428" i="13"/>
  <c r="BX10" i="2"/>
  <c r="I429" i="13"/>
  <c r="BX11" i="2"/>
  <c r="I430" i="13"/>
  <c r="BX12" i="2"/>
  <c r="I431" i="13"/>
  <c r="BX13" i="2"/>
  <c r="D567" i="13"/>
  <c r="K566" i="13"/>
  <c r="L566" i="13"/>
  <c r="F565" i="13"/>
  <c r="I565" i="13"/>
  <c r="K565" i="13"/>
  <c r="D566" i="13"/>
  <c r="F566" i="13"/>
  <c r="K574" i="13"/>
  <c r="I566" i="13"/>
  <c r="D565" i="13"/>
  <c r="L565" i="13"/>
  <c r="BX18" i="4"/>
  <c r="L571" i="13"/>
  <c r="F571" i="13"/>
  <c r="L569" i="13"/>
  <c r="I569" i="13"/>
  <c r="K569" i="13"/>
  <c r="D569" i="13"/>
  <c r="I571" i="13"/>
  <c r="L567" i="13"/>
  <c r="K571" i="13"/>
  <c r="D571" i="13"/>
  <c r="F569" i="13"/>
  <c r="D568" i="13"/>
  <c r="K575" i="13"/>
  <c r="L575" i="13"/>
  <c r="D575" i="13"/>
  <c r="L572" i="13"/>
  <c r="L576" i="13"/>
  <c r="F567" i="13"/>
  <c r="L574" i="13"/>
  <c r="F568" i="13"/>
  <c r="D572" i="13"/>
  <c r="D576" i="13"/>
  <c r="L568" i="13"/>
  <c r="K572" i="13"/>
  <c r="K576" i="13"/>
  <c r="I567" i="13"/>
  <c r="I568" i="13"/>
  <c r="F575" i="13"/>
  <c r="D574" i="13"/>
  <c r="I572" i="13"/>
  <c r="I576" i="13"/>
  <c r="BX19" i="6"/>
  <c r="K567" i="13"/>
  <c r="K568" i="13"/>
  <c r="BX18" i="6"/>
  <c r="I575" i="13"/>
  <c r="F572" i="13"/>
  <c r="F576" i="13"/>
  <c r="BX594" i="13"/>
  <c r="BW594" i="13"/>
  <c r="BX615" i="13"/>
  <c r="BW615" i="13"/>
  <c r="BX425" i="13"/>
  <c r="BW425" i="13"/>
  <c r="BX549" i="13"/>
  <c r="BW549" i="13"/>
  <c r="BX564" i="13"/>
  <c r="BW564" i="13"/>
  <c r="BX490" i="13"/>
  <c r="BW490" i="13"/>
  <c r="BX11" i="6"/>
  <c r="BX10" i="6"/>
  <c r="BX14" i="6"/>
  <c r="BX15" i="6"/>
  <c r="BX9" i="6"/>
  <c r="BX17" i="6"/>
  <c r="BX12" i="6"/>
  <c r="BX8" i="6"/>
  <c r="I290" i="1" l="1"/>
  <c r="K290" i="1"/>
  <c r="L290" i="1"/>
  <c r="I331" i="1"/>
  <c r="K331" i="1"/>
  <c r="L331" i="1"/>
  <c r="I216" i="1"/>
  <c r="K216" i="1"/>
  <c r="L216" i="1"/>
  <c r="I291" i="1"/>
  <c r="K291" i="1"/>
  <c r="L291" i="1"/>
  <c r="I119" i="1"/>
  <c r="K119" i="1"/>
  <c r="L119" i="1"/>
  <c r="I292" i="1"/>
  <c r="K292" i="1"/>
  <c r="L292" i="1"/>
  <c r="I293" i="1"/>
  <c r="K293" i="1"/>
  <c r="L293" i="1"/>
  <c r="I346" i="1"/>
  <c r="K346" i="1"/>
  <c r="L346" i="1"/>
  <c r="I294" i="1"/>
  <c r="K294" i="1"/>
  <c r="L294" i="1"/>
  <c r="I295" i="1"/>
  <c r="K295" i="1"/>
  <c r="L295" i="1"/>
  <c r="I296" i="1"/>
  <c r="K296" i="1"/>
  <c r="L296" i="1"/>
  <c r="I297" i="1"/>
  <c r="K297" i="1"/>
  <c r="L297" i="1"/>
  <c r="I364" i="1"/>
  <c r="K364" i="1"/>
  <c r="L364" i="1"/>
  <c r="I150" i="1"/>
  <c r="K150" i="1"/>
  <c r="L150" i="1"/>
  <c r="I298" i="1"/>
  <c r="K298" i="1"/>
  <c r="L298" i="1"/>
  <c r="BX364" i="1" l="1"/>
  <c r="BX294" i="1"/>
  <c r="BX150" i="1"/>
  <c r="BX119" i="1"/>
  <c r="BX290" i="1"/>
  <c r="BX297" i="1"/>
  <c r="BX295" i="1"/>
  <c r="BX292" i="1"/>
  <c r="BX331" i="1"/>
  <c r="BX346" i="1"/>
  <c r="BX291" i="1"/>
  <c r="BX296" i="1"/>
  <c r="BX293" i="1"/>
  <c r="BX216" i="1"/>
  <c r="BX298" i="1"/>
  <c r="C290" i="1"/>
  <c r="D290" i="1"/>
  <c r="E290" i="1"/>
  <c r="F290" i="1"/>
  <c r="C331" i="1"/>
  <c r="D331" i="1"/>
  <c r="E331" i="1"/>
  <c r="F331" i="1"/>
  <c r="C216" i="1"/>
  <c r="D216" i="1"/>
  <c r="E216" i="1"/>
  <c r="F216" i="1"/>
  <c r="C291" i="1"/>
  <c r="D291" i="1"/>
  <c r="E291" i="1"/>
  <c r="F291" i="1"/>
  <c r="C119" i="1"/>
  <c r="D119" i="1"/>
  <c r="E119" i="1"/>
  <c r="F119" i="1"/>
  <c r="C292" i="1"/>
  <c r="D292" i="1"/>
  <c r="E292" i="1"/>
  <c r="F292" i="1"/>
  <c r="C293" i="1"/>
  <c r="D293" i="1"/>
  <c r="E293" i="1"/>
  <c r="F293" i="1"/>
  <c r="C346" i="1"/>
  <c r="D346" i="1"/>
  <c r="E346" i="1"/>
  <c r="F346" i="1"/>
  <c r="C294" i="1"/>
  <c r="D294" i="1"/>
  <c r="E294" i="1"/>
  <c r="F294" i="1"/>
  <c r="C295" i="1"/>
  <c r="D295" i="1"/>
  <c r="E295" i="1"/>
  <c r="F295" i="1"/>
  <c r="C296" i="1"/>
  <c r="D296" i="1"/>
  <c r="E296" i="1"/>
  <c r="F296" i="1"/>
  <c r="C297" i="1"/>
  <c r="D297" i="1"/>
  <c r="E297" i="1"/>
  <c r="F297" i="1"/>
  <c r="C364" i="1"/>
  <c r="D364" i="1"/>
  <c r="E364" i="1"/>
  <c r="F364" i="1"/>
  <c r="C150" i="1"/>
  <c r="D150" i="1"/>
  <c r="E150" i="1"/>
  <c r="F150" i="1"/>
  <c r="C298" i="1"/>
  <c r="D298" i="1"/>
  <c r="E298" i="1"/>
  <c r="F298" i="1"/>
  <c r="C289" i="1" l="1"/>
  <c r="D289" i="1"/>
  <c r="E289" i="1"/>
  <c r="F289" i="1"/>
  <c r="I289" i="1"/>
  <c r="K289" i="1"/>
  <c r="L289" i="1"/>
  <c r="BX289" i="1" l="1"/>
  <c r="L483" i="13"/>
  <c r="K483" i="13"/>
  <c r="L482" i="13"/>
  <c r="K482" i="13"/>
  <c r="L481" i="13"/>
  <c r="K481" i="13"/>
  <c r="L480" i="13"/>
  <c r="K480" i="13"/>
  <c r="L479" i="13"/>
  <c r="K479" i="13"/>
  <c r="L478" i="13"/>
  <c r="K478" i="13"/>
  <c r="L477" i="13"/>
  <c r="K477" i="13"/>
  <c r="L8" i="3"/>
  <c r="L476" i="13" s="1"/>
  <c r="K8" i="3"/>
  <c r="K476" i="13" s="1"/>
  <c r="L7" i="3"/>
  <c r="L475" i="13" s="1"/>
  <c r="K7" i="3"/>
  <c r="K475" i="13" s="1"/>
  <c r="I8" i="3"/>
  <c r="I7" i="3"/>
  <c r="F483" i="13"/>
  <c r="D483" i="13"/>
  <c r="F482" i="13"/>
  <c r="D482" i="13"/>
  <c r="F481" i="13"/>
  <c r="D481" i="13"/>
  <c r="F480" i="13"/>
  <c r="D480" i="13"/>
  <c r="F479" i="13"/>
  <c r="D479" i="13"/>
  <c r="F478" i="13"/>
  <c r="D478" i="13"/>
  <c r="F477" i="13"/>
  <c r="D477" i="13"/>
  <c r="F8" i="3"/>
  <c r="F476" i="13" s="1"/>
  <c r="E8" i="3"/>
  <c r="D8" i="3"/>
  <c r="D476" i="13" s="1"/>
  <c r="C8" i="3"/>
  <c r="F7" i="3"/>
  <c r="F475" i="13" s="1"/>
  <c r="E7" i="3"/>
  <c r="D7" i="3"/>
  <c r="D475" i="13" s="1"/>
  <c r="C7" i="3"/>
  <c r="L35" i="4"/>
  <c r="L520" i="13" s="1"/>
  <c r="L46" i="4"/>
  <c r="L529" i="13" s="1"/>
  <c r="L48" i="4"/>
  <c r="L45" i="4"/>
  <c r="L27" i="4"/>
  <c r="L516" i="13" s="1"/>
  <c r="K27" i="4"/>
  <c r="K516" i="13" s="1"/>
  <c r="L26" i="4"/>
  <c r="L517" i="13" s="1"/>
  <c r="K26" i="4"/>
  <c r="K517" i="13" s="1"/>
  <c r="L32" i="4"/>
  <c r="L513" i="13" s="1"/>
  <c r="K32" i="4"/>
  <c r="K513" i="13" s="1"/>
  <c r="L21" i="4"/>
  <c r="K21" i="4"/>
  <c r="L20" i="4"/>
  <c r="L514" i="13" s="1"/>
  <c r="K20" i="4"/>
  <c r="L19" i="4"/>
  <c r="K19" i="4"/>
  <c r="L11" i="4"/>
  <c r="K11" i="4"/>
  <c r="K519" i="13" s="1"/>
  <c r="L17" i="4"/>
  <c r="K17" i="4"/>
  <c r="L14" i="4"/>
  <c r="K14" i="4"/>
  <c r="L12" i="4"/>
  <c r="L532" i="13" s="1"/>
  <c r="K12" i="4"/>
  <c r="K532" i="13" s="1"/>
  <c r="L9" i="4"/>
  <c r="K9" i="4"/>
  <c r="L8" i="4"/>
  <c r="L491" i="13" s="1"/>
  <c r="K8" i="4"/>
  <c r="K491" i="13" s="1"/>
  <c r="I35" i="4"/>
  <c r="BX35" i="4" s="1"/>
  <c r="I46" i="4"/>
  <c r="I48" i="4"/>
  <c r="BX48" i="4" s="1"/>
  <c r="I45" i="4"/>
  <c r="I27" i="4"/>
  <c r="I26" i="4"/>
  <c r="I32" i="4"/>
  <c r="I21" i="4"/>
  <c r="I20" i="4"/>
  <c r="I19" i="4"/>
  <c r="I11" i="4"/>
  <c r="I17" i="4"/>
  <c r="I14" i="4"/>
  <c r="I12" i="4"/>
  <c r="I9" i="4"/>
  <c r="I8" i="4"/>
  <c r="F35" i="4"/>
  <c r="F520" i="13" s="1"/>
  <c r="E35" i="4"/>
  <c r="F46" i="4"/>
  <c r="F529" i="13" s="1"/>
  <c r="E46" i="4"/>
  <c r="F48" i="4"/>
  <c r="E48" i="4"/>
  <c r="F45" i="4"/>
  <c r="F528" i="13" s="1"/>
  <c r="E45" i="4"/>
  <c r="F27" i="4"/>
  <c r="F516" i="13" s="1"/>
  <c r="E27" i="4"/>
  <c r="F26" i="4"/>
  <c r="F517" i="13" s="1"/>
  <c r="E26" i="4"/>
  <c r="F32" i="4"/>
  <c r="F513" i="13" s="1"/>
  <c r="E32" i="4"/>
  <c r="F21" i="4"/>
  <c r="F525" i="13" s="1"/>
  <c r="E21" i="4"/>
  <c r="F20" i="4"/>
  <c r="F514" i="13" s="1"/>
  <c r="E20" i="4"/>
  <c r="F19" i="4"/>
  <c r="E19" i="4"/>
  <c r="F11" i="4"/>
  <c r="E11" i="4"/>
  <c r="F17" i="4"/>
  <c r="E17" i="4"/>
  <c r="F14" i="4"/>
  <c r="E14" i="4"/>
  <c r="F12" i="4"/>
  <c r="F532" i="13" s="1"/>
  <c r="E12" i="4"/>
  <c r="F9" i="4"/>
  <c r="E9" i="4"/>
  <c r="F8" i="4"/>
  <c r="F491" i="13" s="1"/>
  <c r="E8" i="4"/>
  <c r="D35" i="4"/>
  <c r="D520" i="13" s="1"/>
  <c r="D46" i="4"/>
  <c r="D529" i="13" s="1"/>
  <c r="D48" i="4"/>
  <c r="D45" i="4"/>
  <c r="D528" i="13" s="1"/>
  <c r="D27" i="4"/>
  <c r="D516" i="13" s="1"/>
  <c r="D26" i="4"/>
  <c r="D517" i="13" s="1"/>
  <c r="D32" i="4"/>
  <c r="D513" i="13" s="1"/>
  <c r="D21" i="4"/>
  <c r="D525" i="13" s="1"/>
  <c r="D20" i="4"/>
  <c r="D514" i="13" s="1"/>
  <c r="D19" i="4"/>
  <c r="D11" i="4"/>
  <c r="D17" i="4"/>
  <c r="D14" i="4"/>
  <c r="D12" i="4"/>
  <c r="D532" i="13" s="1"/>
  <c r="D9" i="4"/>
  <c r="D8" i="4"/>
  <c r="D491" i="13" s="1"/>
  <c r="C35" i="4"/>
  <c r="C46" i="4"/>
  <c r="C48" i="4"/>
  <c r="C45" i="4"/>
  <c r="C27" i="4"/>
  <c r="C26" i="4"/>
  <c r="C32" i="4"/>
  <c r="C21" i="4"/>
  <c r="C20" i="4"/>
  <c r="C19" i="4"/>
  <c r="C11" i="4"/>
  <c r="C17" i="4"/>
  <c r="C14" i="4"/>
  <c r="C12" i="4"/>
  <c r="C9" i="4"/>
  <c r="C8" i="4"/>
  <c r="BX27" i="4" l="1"/>
  <c r="BX19" i="4"/>
  <c r="BX20" i="4"/>
  <c r="BX9" i="4"/>
  <c r="BX26" i="4"/>
  <c r="BX32" i="4"/>
  <c r="BX14" i="4"/>
  <c r="I525" i="13"/>
  <c r="BX21" i="4"/>
  <c r="I491" i="13"/>
  <c r="BX8" i="4"/>
  <c r="I528" i="13"/>
  <c r="BX45" i="4"/>
  <c r="BX12" i="4"/>
  <c r="I529" i="13"/>
  <c r="BX46" i="4"/>
  <c r="BX17" i="4"/>
  <c r="BX11" i="4"/>
  <c r="L524" i="13"/>
  <c r="L528" i="13"/>
  <c r="F518" i="13"/>
  <c r="K518" i="13"/>
  <c r="L518" i="13"/>
  <c r="K514" i="13"/>
  <c r="K524" i="13"/>
  <c r="K523" i="13"/>
  <c r="K525" i="13"/>
  <c r="L523" i="13"/>
  <c r="L525" i="13"/>
  <c r="D518" i="13"/>
  <c r="I517" i="13"/>
  <c r="D523" i="13"/>
  <c r="F524" i="13"/>
  <c r="F523" i="13"/>
  <c r="D524" i="13"/>
  <c r="I513" i="13"/>
  <c r="I516" i="13"/>
  <c r="L519" i="13"/>
  <c r="I520" i="13"/>
  <c r="I518" i="13"/>
  <c r="F519" i="13"/>
  <c r="K515" i="13"/>
  <c r="I519" i="13"/>
  <c r="L515" i="13"/>
  <c r="D515" i="13"/>
  <c r="F522" i="13"/>
  <c r="F531" i="13"/>
  <c r="I523" i="13"/>
  <c r="F521" i="13"/>
  <c r="D526" i="13"/>
  <c r="D522" i="13"/>
  <c r="D531" i="13"/>
  <c r="I515" i="13"/>
  <c r="K522" i="13"/>
  <c r="K531" i="13"/>
  <c r="D521" i="13"/>
  <c r="F515" i="13"/>
  <c r="L522" i="13"/>
  <c r="L531" i="13"/>
  <c r="F526" i="13"/>
  <c r="D498" i="13"/>
  <c r="D519" i="13"/>
  <c r="I532" i="13"/>
  <c r="K521" i="13"/>
  <c r="K526" i="13"/>
  <c r="I531" i="13"/>
  <c r="L521" i="13"/>
  <c r="L526" i="13"/>
  <c r="BX8" i="3"/>
  <c r="BX7" i="3"/>
  <c r="I514" i="13"/>
  <c r="I526" i="13"/>
  <c r="I492" i="13"/>
  <c r="I524" i="13"/>
  <c r="K492" i="13"/>
  <c r="F492" i="13"/>
  <c r="I522" i="13"/>
  <c r="I521" i="13"/>
  <c r="L492" i="13"/>
  <c r="D492" i="13"/>
  <c r="I480" i="13"/>
  <c r="I481" i="13"/>
  <c r="I475" i="13"/>
  <c r="I476" i="13"/>
  <c r="I477" i="13"/>
  <c r="I478" i="13"/>
  <c r="I479" i="13"/>
  <c r="I482" i="13"/>
  <c r="I483" i="13"/>
  <c r="I506" i="13"/>
  <c r="K503" i="13"/>
  <c r="F504" i="13"/>
  <c r="L503" i="13"/>
  <c r="K504" i="13"/>
  <c r="L506" i="13"/>
  <c r="F503" i="13"/>
  <c r="I504" i="13"/>
  <c r="D506" i="13"/>
  <c r="L504" i="13"/>
  <c r="D503" i="13"/>
  <c r="D504" i="13"/>
  <c r="F506" i="13"/>
  <c r="I503" i="13"/>
  <c r="K506" i="13"/>
  <c r="L498" i="13"/>
  <c r="I509" i="13"/>
  <c r="D512" i="13"/>
  <c r="I493" i="13"/>
  <c r="L495" i="13"/>
  <c r="L511" i="13"/>
  <c r="F499" i="13"/>
  <c r="F507" i="13"/>
  <c r="K512" i="13"/>
  <c r="K499" i="13"/>
  <c r="D495" i="13"/>
  <c r="D511" i="13"/>
  <c r="I495" i="13"/>
  <c r="I511" i="13"/>
  <c r="L512" i="13"/>
  <c r="L499" i="13"/>
  <c r="D494" i="13"/>
  <c r="F512" i="13"/>
  <c r="I505" i="13"/>
  <c r="D496" i="13"/>
  <c r="D510" i="13"/>
  <c r="I508" i="13"/>
  <c r="D501" i="13"/>
  <c r="F497" i="13"/>
  <c r="F500" i="13"/>
  <c r="F505" i="13"/>
  <c r="I512" i="13"/>
  <c r="K496" i="13"/>
  <c r="K510" i="13"/>
  <c r="K509" i="13"/>
  <c r="K507" i="13"/>
  <c r="D508" i="13"/>
  <c r="I500" i="13"/>
  <c r="F496" i="13"/>
  <c r="F510" i="13"/>
  <c r="D502" i="13"/>
  <c r="I496" i="13"/>
  <c r="I510" i="13"/>
  <c r="I507" i="13"/>
  <c r="L496" i="13"/>
  <c r="L510" i="13"/>
  <c r="L509" i="13"/>
  <c r="L507" i="13"/>
  <c r="K495" i="13"/>
  <c r="K511" i="13"/>
  <c r="F493" i="13"/>
  <c r="F498" i="13"/>
  <c r="F501" i="13"/>
  <c r="I497" i="13"/>
  <c r="K497" i="13"/>
  <c r="K500" i="13"/>
  <c r="K505" i="13"/>
  <c r="L508" i="13"/>
  <c r="D507" i="13"/>
  <c r="I494" i="13"/>
  <c r="D497" i="13"/>
  <c r="D499" i="13"/>
  <c r="I498" i="13"/>
  <c r="I501" i="13"/>
  <c r="L497" i="13"/>
  <c r="L500" i="13"/>
  <c r="L505" i="13"/>
  <c r="L502" i="13"/>
  <c r="F509" i="13"/>
  <c r="D509" i="13"/>
  <c r="F494" i="13"/>
  <c r="F508" i="13"/>
  <c r="F502" i="13"/>
  <c r="I502" i="13"/>
  <c r="K493" i="13"/>
  <c r="K498" i="13"/>
  <c r="K501" i="13"/>
  <c r="L494" i="13"/>
  <c r="D505" i="13"/>
  <c r="L493" i="13"/>
  <c r="L501" i="13"/>
  <c r="D500" i="13"/>
  <c r="D493" i="13"/>
  <c r="F495" i="13"/>
  <c r="F511" i="13"/>
  <c r="I499" i="13"/>
  <c r="K494" i="13"/>
  <c r="K508" i="13"/>
  <c r="K502" i="13"/>
  <c r="BW14" i="5" l="1"/>
  <c r="BW13" i="5"/>
  <c r="BW12" i="5"/>
  <c r="BW11" i="5"/>
  <c r="BW10" i="5"/>
  <c r="BW9" i="5"/>
  <c r="E135" i="1" l="1"/>
  <c r="F135" i="1"/>
  <c r="E188" i="1"/>
  <c r="F188" i="1"/>
  <c r="E132" i="1"/>
  <c r="F132" i="1"/>
  <c r="E133" i="1"/>
  <c r="F133" i="1"/>
  <c r="E136" i="1"/>
  <c r="F136" i="1"/>
  <c r="E137" i="1"/>
  <c r="F137" i="1"/>
  <c r="E134" i="1"/>
  <c r="F134" i="1"/>
  <c r="E95" i="1"/>
  <c r="F95" i="1"/>
  <c r="K135" i="1" l="1"/>
  <c r="L135" i="1"/>
  <c r="K188" i="1"/>
  <c r="L188" i="1"/>
  <c r="K132" i="1"/>
  <c r="L132" i="1"/>
  <c r="K133" i="1"/>
  <c r="L133" i="1"/>
  <c r="K136" i="1"/>
  <c r="L136" i="1"/>
  <c r="K137" i="1"/>
  <c r="L137" i="1"/>
  <c r="K134" i="1"/>
  <c r="L134" i="1"/>
  <c r="K95" i="1"/>
  <c r="L95" i="1"/>
  <c r="I135" i="1"/>
  <c r="I188" i="1"/>
  <c r="I132" i="1"/>
  <c r="I133" i="1"/>
  <c r="I136" i="1"/>
  <c r="I137" i="1"/>
  <c r="I134" i="1"/>
  <c r="I95" i="1"/>
  <c r="C135" i="1"/>
  <c r="D135" i="1"/>
  <c r="C188" i="1"/>
  <c r="D188" i="1"/>
  <c r="C132" i="1"/>
  <c r="D132" i="1"/>
  <c r="C133" i="1"/>
  <c r="D133" i="1"/>
  <c r="C136" i="1"/>
  <c r="D136" i="1"/>
  <c r="C137" i="1"/>
  <c r="D137" i="1"/>
  <c r="C134" i="1"/>
  <c r="D134" i="1"/>
  <c r="C95" i="1"/>
  <c r="D95" i="1"/>
  <c r="BX132" i="1" l="1"/>
  <c r="BX133" i="1"/>
  <c r="BX95" i="1"/>
  <c r="BX134" i="1"/>
  <c r="BX188" i="1"/>
  <c r="BX135" i="1"/>
  <c r="BX137" i="1"/>
  <c r="BX136" i="1"/>
  <c r="C192" i="1"/>
  <c r="D192" i="1"/>
  <c r="E192" i="1"/>
  <c r="F192" i="1"/>
  <c r="C280" i="1"/>
  <c r="D280" i="1"/>
  <c r="E280" i="1"/>
  <c r="F280" i="1"/>
  <c r="C281" i="1"/>
  <c r="D281" i="1"/>
  <c r="E281" i="1"/>
  <c r="F281" i="1"/>
  <c r="C193" i="1"/>
  <c r="D193" i="1"/>
  <c r="E193" i="1"/>
  <c r="F193" i="1"/>
  <c r="C194" i="1"/>
  <c r="D194" i="1"/>
  <c r="E194" i="1"/>
  <c r="F194" i="1"/>
  <c r="C282" i="1"/>
  <c r="D282" i="1"/>
  <c r="E282" i="1"/>
  <c r="F282" i="1"/>
  <c r="C283" i="1"/>
  <c r="D283" i="1"/>
  <c r="E283" i="1"/>
  <c r="F283" i="1"/>
  <c r="C284" i="1"/>
  <c r="D284" i="1"/>
  <c r="E284" i="1"/>
  <c r="F284" i="1"/>
  <c r="C285" i="1"/>
  <c r="D285" i="1"/>
  <c r="E285" i="1"/>
  <c r="F285" i="1"/>
  <c r="C286" i="1"/>
  <c r="D286" i="1"/>
  <c r="E286" i="1"/>
  <c r="F286" i="1"/>
  <c r="C287" i="1"/>
  <c r="D287" i="1"/>
  <c r="E287" i="1"/>
  <c r="F287" i="1"/>
  <c r="C288" i="1"/>
  <c r="D288" i="1"/>
  <c r="E288" i="1"/>
  <c r="F288" i="1"/>
  <c r="I192" i="1"/>
  <c r="K192" i="1"/>
  <c r="L192" i="1"/>
  <c r="I280" i="1"/>
  <c r="K280" i="1"/>
  <c r="L280" i="1"/>
  <c r="I281" i="1"/>
  <c r="K281" i="1"/>
  <c r="L281" i="1"/>
  <c r="I193" i="1"/>
  <c r="K193" i="1"/>
  <c r="L193" i="1"/>
  <c r="I194" i="1"/>
  <c r="K194" i="1"/>
  <c r="L194" i="1"/>
  <c r="I282" i="1"/>
  <c r="K282" i="1"/>
  <c r="L282" i="1"/>
  <c r="I283" i="1"/>
  <c r="K283" i="1"/>
  <c r="L283" i="1"/>
  <c r="I284" i="1"/>
  <c r="K284" i="1"/>
  <c r="L284" i="1"/>
  <c r="I285" i="1"/>
  <c r="K285" i="1"/>
  <c r="L285" i="1"/>
  <c r="I286" i="1"/>
  <c r="K286" i="1"/>
  <c r="L286" i="1"/>
  <c r="I287" i="1"/>
  <c r="K287" i="1"/>
  <c r="L287" i="1"/>
  <c r="I288" i="1"/>
  <c r="K288" i="1"/>
  <c r="L288" i="1"/>
  <c r="BX285" i="1" l="1"/>
  <c r="BX287" i="1"/>
  <c r="BX194" i="1"/>
  <c r="BX283" i="1"/>
  <c r="BX280" i="1"/>
  <c r="BX193" i="1"/>
  <c r="BX284" i="1"/>
  <c r="BX281" i="1"/>
  <c r="BX288" i="1"/>
  <c r="BX286" i="1"/>
  <c r="BX282" i="1"/>
  <c r="BX192" i="1"/>
  <c r="L14" i="1"/>
  <c r="K14" i="1"/>
  <c r="I14" i="1"/>
  <c r="F14" i="1"/>
  <c r="E14" i="1"/>
  <c r="D14" i="1"/>
  <c r="C14" i="1"/>
  <c r="BX14" i="1" l="1"/>
  <c r="L10" i="1"/>
  <c r="K10" i="1"/>
  <c r="I10" i="1"/>
  <c r="L279" i="1"/>
  <c r="K279" i="1"/>
  <c r="I279" i="1"/>
  <c r="L326" i="1"/>
  <c r="K326" i="1"/>
  <c r="I326" i="1"/>
  <c r="L227" i="1"/>
  <c r="K227" i="1"/>
  <c r="I227" i="1"/>
  <c r="L362" i="1"/>
  <c r="K362" i="1"/>
  <c r="I362" i="1"/>
  <c r="L278" i="1"/>
  <c r="K278" i="1"/>
  <c r="I278" i="1"/>
  <c r="L340" i="1"/>
  <c r="K340" i="1"/>
  <c r="I340" i="1"/>
  <c r="L361" i="1"/>
  <c r="K361" i="1"/>
  <c r="I361" i="1"/>
  <c r="L333" i="1"/>
  <c r="K333" i="1"/>
  <c r="I333" i="1"/>
  <c r="L335" i="1"/>
  <c r="K335" i="1"/>
  <c r="I335" i="1"/>
  <c r="L55" i="1"/>
  <c r="K55" i="1"/>
  <c r="I55" i="1"/>
  <c r="L360" i="1"/>
  <c r="K360" i="1"/>
  <c r="I360" i="1"/>
  <c r="L363" i="1"/>
  <c r="K363" i="1"/>
  <c r="I363" i="1"/>
  <c r="L359" i="1"/>
  <c r="K359" i="1"/>
  <c r="I359" i="1"/>
  <c r="L21" i="1"/>
  <c r="K21" i="1"/>
  <c r="I21" i="1"/>
  <c r="L345" i="1"/>
  <c r="K345" i="1"/>
  <c r="I345" i="1"/>
  <c r="L277" i="1"/>
  <c r="K277" i="1"/>
  <c r="I277" i="1"/>
  <c r="L276" i="1"/>
  <c r="K276" i="1"/>
  <c r="I276" i="1"/>
  <c r="L163" i="1"/>
  <c r="K163" i="1"/>
  <c r="I163" i="1"/>
  <c r="L358" i="1"/>
  <c r="K358" i="1"/>
  <c r="I358" i="1"/>
  <c r="L325" i="1"/>
  <c r="K325" i="1"/>
  <c r="I325" i="1"/>
  <c r="L357" i="1"/>
  <c r="K357" i="1"/>
  <c r="I357" i="1"/>
  <c r="F10" i="1"/>
  <c r="E10" i="1"/>
  <c r="D10" i="1"/>
  <c r="C10" i="1"/>
  <c r="F279" i="1"/>
  <c r="E279" i="1"/>
  <c r="D279" i="1"/>
  <c r="C279" i="1"/>
  <c r="F326" i="1"/>
  <c r="E326" i="1"/>
  <c r="D326" i="1"/>
  <c r="C326" i="1"/>
  <c r="F227" i="1"/>
  <c r="E227" i="1"/>
  <c r="D227" i="1"/>
  <c r="C227" i="1"/>
  <c r="F362" i="1"/>
  <c r="E362" i="1"/>
  <c r="D362" i="1"/>
  <c r="C362" i="1"/>
  <c r="F278" i="1"/>
  <c r="E278" i="1"/>
  <c r="D278" i="1"/>
  <c r="C278" i="1"/>
  <c r="F340" i="1"/>
  <c r="E340" i="1"/>
  <c r="D340" i="1"/>
  <c r="C340" i="1"/>
  <c r="F361" i="1"/>
  <c r="E361" i="1"/>
  <c r="D361" i="1"/>
  <c r="C361" i="1"/>
  <c r="F333" i="1"/>
  <c r="E333" i="1"/>
  <c r="D333" i="1"/>
  <c r="C333" i="1"/>
  <c r="F335" i="1"/>
  <c r="E335" i="1"/>
  <c r="D335" i="1"/>
  <c r="C335" i="1"/>
  <c r="F55" i="1"/>
  <c r="E55" i="1"/>
  <c r="D55" i="1"/>
  <c r="C55" i="1"/>
  <c r="F360" i="1"/>
  <c r="E360" i="1"/>
  <c r="D360" i="1"/>
  <c r="C360" i="1"/>
  <c r="F363" i="1"/>
  <c r="E363" i="1"/>
  <c r="D363" i="1"/>
  <c r="C363" i="1"/>
  <c r="F359" i="1"/>
  <c r="E359" i="1"/>
  <c r="D359" i="1"/>
  <c r="C359" i="1"/>
  <c r="F21" i="1"/>
  <c r="E21" i="1"/>
  <c r="D21" i="1"/>
  <c r="C21" i="1"/>
  <c r="F345" i="1"/>
  <c r="E345" i="1"/>
  <c r="D345" i="1"/>
  <c r="C345" i="1"/>
  <c r="F277" i="1"/>
  <c r="E277" i="1"/>
  <c r="D277" i="1"/>
  <c r="C277" i="1"/>
  <c r="F276" i="1"/>
  <c r="E276" i="1"/>
  <c r="D276" i="1"/>
  <c r="C276" i="1"/>
  <c r="F163" i="1"/>
  <c r="E163" i="1"/>
  <c r="D163" i="1"/>
  <c r="C163" i="1"/>
  <c r="F358" i="1"/>
  <c r="E358" i="1"/>
  <c r="D358" i="1"/>
  <c r="C358" i="1"/>
  <c r="F325" i="1"/>
  <c r="E325" i="1"/>
  <c r="D325" i="1"/>
  <c r="C325" i="1"/>
  <c r="F357" i="1"/>
  <c r="E357" i="1"/>
  <c r="D357" i="1"/>
  <c r="C357" i="1"/>
  <c r="BX227" i="1" l="1"/>
  <c r="BX357" i="1"/>
  <c r="BX163" i="1"/>
  <c r="BX21" i="1"/>
  <c r="BX55" i="1"/>
  <c r="BX325" i="1"/>
  <c r="BX276" i="1"/>
  <c r="BX359" i="1"/>
  <c r="BX335" i="1"/>
  <c r="BX278" i="1"/>
  <c r="BX279" i="1"/>
  <c r="BX277" i="1"/>
  <c r="BX363" i="1"/>
  <c r="BX333" i="1"/>
  <c r="BX362" i="1"/>
  <c r="BX10" i="1"/>
  <c r="BX340" i="1"/>
  <c r="BX326" i="1"/>
  <c r="BX358" i="1"/>
  <c r="BX345" i="1"/>
  <c r="BX360" i="1"/>
  <c r="BX361" i="1"/>
  <c r="F363" i="13"/>
  <c r="I363" i="13"/>
  <c r="K363" i="13"/>
  <c r="L363" i="13"/>
  <c r="D363" i="13"/>
  <c r="L275" i="1"/>
  <c r="K275" i="1"/>
  <c r="I275" i="1"/>
  <c r="K368" i="1"/>
  <c r="I368" i="1"/>
  <c r="L354" i="1"/>
  <c r="K354" i="1"/>
  <c r="I354" i="1"/>
  <c r="L274" i="1"/>
  <c r="K274" i="1"/>
  <c r="I274" i="1"/>
  <c r="L273" i="1"/>
  <c r="K273" i="1"/>
  <c r="I273" i="1"/>
  <c r="L272" i="1"/>
  <c r="K272" i="1"/>
  <c r="I272" i="1"/>
  <c r="L271" i="1"/>
  <c r="K271" i="1"/>
  <c r="I271" i="1"/>
  <c r="L270" i="1"/>
  <c r="K270" i="1"/>
  <c r="I270" i="1"/>
  <c r="L269" i="1"/>
  <c r="K269" i="1"/>
  <c r="I269" i="1"/>
  <c r="C269" i="1"/>
  <c r="D269" i="1"/>
  <c r="E269" i="1"/>
  <c r="F269" i="1"/>
  <c r="C270" i="1"/>
  <c r="D270" i="1"/>
  <c r="E270" i="1"/>
  <c r="F270" i="1"/>
  <c r="C271" i="1"/>
  <c r="D271" i="1"/>
  <c r="E271" i="1"/>
  <c r="F271" i="1"/>
  <c r="C272" i="1"/>
  <c r="D272" i="1"/>
  <c r="E272" i="1"/>
  <c r="F272" i="1"/>
  <c r="C273" i="1"/>
  <c r="D273" i="1"/>
  <c r="E273" i="1"/>
  <c r="F273" i="1"/>
  <c r="C274" i="1"/>
  <c r="D274" i="1"/>
  <c r="E274" i="1"/>
  <c r="F274" i="1"/>
  <c r="C354" i="1"/>
  <c r="D354" i="1"/>
  <c r="E354" i="1"/>
  <c r="F354" i="1"/>
  <c r="C368" i="1"/>
  <c r="D368" i="1"/>
  <c r="E368" i="1"/>
  <c r="F368" i="1"/>
  <c r="C275" i="1"/>
  <c r="D275" i="1"/>
  <c r="E275" i="1"/>
  <c r="F275" i="1"/>
  <c r="BX272" i="1" l="1"/>
  <c r="BX271" i="1"/>
  <c r="BX270" i="1"/>
  <c r="BX354" i="1"/>
  <c r="BX368" i="1"/>
  <c r="BX274" i="1"/>
  <c r="BX269" i="1"/>
  <c r="BX273" i="1"/>
  <c r="BX275" i="1"/>
  <c r="L229" i="1"/>
  <c r="L330" i="1"/>
  <c r="L113" i="1"/>
  <c r="L164" i="1"/>
  <c r="L228" i="1"/>
  <c r="L344" i="1"/>
  <c r="L369" i="1"/>
  <c r="L243" i="1"/>
  <c r="L324" i="1"/>
  <c r="L244" i="1"/>
  <c r="L266" i="1"/>
  <c r="L267" i="1"/>
  <c r="L268" i="1"/>
  <c r="K229" i="1"/>
  <c r="K330" i="1"/>
  <c r="K113" i="1"/>
  <c r="K164" i="1"/>
  <c r="K228" i="1"/>
  <c r="K344" i="1"/>
  <c r="K369" i="1"/>
  <c r="K243" i="1"/>
  <c r="K324" i="1"/>
  <c r="K244" i="1"/>
  <c r="K266" i="1"/>
  <c r="K267" i="1"/>
  <c r="K268" i="1"/>
  <c r="I229" i="1"/>
  <c r="I330" i="1"/>
  <c r="I113" i="1"/>
  <c r="I164" i="1"/>
  <c r="I228" i="1"/>
  <c r="I344" i="1"/>
  <c r="I369" i="1"/>
  <c r="I243" i="1"/>
  <c r="I324" i="1"/>
  <c r="I244" i="1"/>
  <c r="I266" i="1"/>
  <c r="I267" i="1"/>
  <c r="I268" i="1"/>
  <c r="C229" i="1"/>
  <c r="D229" i="1"/>
  <c r="E229" i="1"/>
  <c r="F229" i="1"/>
  <c r="C330" i="1"/>
  <c r="D330" i="1"/>
  <c r="E330" i="1"/>
  <c r="F330" i="1"/>
  <c r="C113" i="1"/>
  <c r="D113" i="1"/>
  <c r="E113" i="1"/>
  <c r="F113" i="1"/>
  <c r="C164" i="1"/>
  <c r="D164" i="1"/>
  <c r="E164" i="1"/>
  <c r="F164" i="1"/>
  <c r="C228" i="1"/>
  <c r="D228" i="1"/>
  <c r="E228" i="1"/>
  <c r="F228" i="1"/>
  <c r="C344" i="1"/>
  <c r="D344" i="1"/>
  <c r="E344" i="1"/>
  <c r="F344" i="1"/>
  <c r="C369" i="1"/>
  <c r="D369" i="1"/>
  <c r="E369" i="1"/>
  <c r="F369" i="1"/>
  <c r="C243" i="1"/>
  <c r="D243" i="1"/>
  <c r="E243" i="1"/>
  <c r="F243" i="1"/>
  <c r="C324" i="1"/>
  <c r="D324" i="1"/>
  <c r="E324" i="1"/>
  <c r="F324" i="1"/>
  <c r="C244" i="1"/>
  <c r="D244" i="1"/>
  <c r="E244" i="1"/>
  <c r="F244" i="1"/>
  <c r="C266" i="1"/>
  <c r="D266" i="1"/>
  <c r="E266" i="1"/>
  <c r="F266" i="1"/>
  <c r="C267" i="1"/>
  <c r="D267" i="1"/>
  <c r="E267" i="1"/>
  <c r="F267" i="1"/>
  <c r="C268" i="1"/>
  <c r="D268" i="1"/>
  <c r="E268" i="1"/>
  <c r="F268" i="1"/>
  <c r="H7" i="13"/>
  <c r="BX228" i="1" l="1"/>
  <c r="BX229" i="1"/>
  <c r="BX267" i="1"/>
  <c r="BX324" i="1"/>
  <c r="BX244" i="1"/>
  <c r="BX268" i="1"/>
  <c r="BX266" i="1"/>
  <c r="BX330" i="1"/>
  <c r="BX113" i="1"/>
  <c r="BX164" i="1"/>
  <c r="BX344" i="1"/>
  <c r="BX369" i="1"/>
  <c r="BX243" i="1"/>
  <c r="L224" i="1"/>
  <c r="L111" i="1"/>
  <c r="L131" i="1"/>
  <c r="L242" i="1"/>
  <c r="L241" i="1"/>
  <c r="L232" i="1"/>
  <c r="L265" i="1"/>
  <c r="L47" i="1"/>
  <c r="L80" i="1"/>
  <c r="L264" i="1"/>
  <c r="L263" i="1"/>
  <c r="L339" i="1"/>
  <c r="L262" i="1"/>
  <c r="L130" i="1"/>
  <c r="L261" i="1"/>
  <c r="L239" i="1"/>
  <c r="L231" i="1"/>
  <c r="L225" i="1"/>
  <c r="L129" i="1"/>
  <c r="L128" i="1"/>
  <c r="L124" i="1"/>
  <c r="L82" i="1"/>
  <c r="L112" i="1"/>
  <c r="L367" i="1"/>
  <c r="L364" i="13" s="1"/>
  <c r="L79" i="1"/>
  <c r="L78" i="1"/>
  <c r="L75" i="1"/>
  <c r="L121" i="1"/>
  <c r="L74" i="1"/>
  <c r="L70" i="1"/>
  <c r="L260" i="1"/>
  <c r="L347" i="1"/>
  <c r="L360" i="13" s="1"/>
  <c r="L250" i="1"/>
  <c r="L303" i="1"/>
  <c r="L198" i="1"/>
  <c r="L102" i="1"/>
  <c r="L101" i="1"/>
  <c r="L99" i="1"/>
  <c r="L100" i="1"/>
  <c r="L81" i="1"/>
  <c r="L87" i="1"/>
  <c r="L72" i="1"/>
  <c r="L197" i="1"/>
  <c r="L327" i="1"/>
  <c r="L223" i="1"/>
  <c r="L114" i="1"/>
  <c r="L54" i="1"/>
  <c r="L98" i="1"/>
  <c r="L348" i="1"/>
  <c r="L355" i="1"/>
  <c r="L355" i="13" s="1"/>
  <c r="L141" i="1"/>
  <c r="L334" i="1"/>
  <c r="L249" i="1"/>
  <c r="L351" i="1"/>
  <c r="L321" i="1"/>
  <c r="L166" i="1"/>
  <c r="L322" i="1"/>
  <c r="L140" i="1"/>
  <c r="L165" i="1"/>
  <c r="L352" i="1"/>
  <c r="L142" i="1"/>
  <c r="L127" i="1"/>
  <c r="L139" i="1"/>
  <c r="L108" i="1"/>
  <c r="L107" i="1"/>
  <c r="L104" i="1"/>
  <c r="L105" i="1"/>
  <c r="L64" i="1"/>
  <c r="L103" i="1"/>
  <c r="L106" i="1"/>
  <c r="L63" i="1"/>
  <c r="L22" i="1"/>
  <c r="L369" i="13" s="1"/>
  <c r="L222" i="1"/>
  <c r="L300" i="1"/>
  <c r="L304" i="1"/>
  <c r="L332" i="1"/>
  <c r="L341" i="1"/>
  <c r="L365" i="1"/>
  <c r="L365" i="13" s="1"/>
  <c r="L53" i="1"/>
  <c r="L342" i="1"/>
  <c r="L356" i="1"/>
  <c r="L259" i="1"/>
  <c r="L199" i="1"/>
  <c r="L94" i="1"/>
  <c r="L240" i="1"/>
  <c r="L196" i="1"/>
  <c r="L338" i="1"/>
  <c r="L345" i="13" s="1"/>
  <c r="L248" i="1"/>
  <c r="L237" i="1"/>
  <c r="L236" i="1"/>
  <c r="L258" i="1"/>
  <c r="L191" i="1"/>
  <c r="L97" i="1"/>
  <c r="L311" i="13" s="1"/>
  <c r="L125" i="1"/>
  <c r="L299" i="1"/>
  <c r="L91" i="1"/>
  <c r="L235" i="1"/>
  <c r="L230" i="1"/>
  <c r="L353" i="1"/>
  <c r="L96" i="1"/>
  <c r="L190" i="1"/>
  <c r="L90" i="1"/>
  <c r="L189" i="1"/>
  <c r="L234" i="1"/>
  <c r="L162" i="1"/>
  <c r="L126" i="1"/>
  <c r="L257" i="1"/>
  <c r="L221" i="1"/>
  <c r="L89" i="1"/>
  <c r="L256" i="1"/>
  <c r="L255" i="1"/>
  <c r="L328" i="1"/>
  <c r="L368" i="13" s="1"/>
  <c r="L149" i="1"/>
  <c r="L366" i="1"/>
  <c r="L38" i="1"/>
  <c r="L354" i="13" s="1"/>
  <c r="L254" i="1"/>
  <c r="L195" i="1"/>
  <c r="L93" i="1"/>
  <c r="L306" i="13" s="1"/>
  <c r="L238" i="1"/>
  <c r="L226" i="1"/>
  <c r="L233" i="1"/>
  <c r="L148" i="1"/>
  <c r="L337" i="1"/>
  <c r="L253" i="1"/>
  <c r="L323" i="1"/>
  <c r="L147" i="1"/>
  <c r="L220" i="1"/>
  <c r="L219" i="1"/>
  <c r="L336" i="1"/>
  <c r="L92" i="1"/>
  <c r="L305" i="13" s="1"/>
  <c r="L146" i="1"/>
  <c r="L120" i="1"/>
  <c r="L218" i="1"/>
  <c r="L145" i="1"/>
  <c r="L144" i="1"/>
  <c r="L143" i="1"/>
  <c r="L122" i="1"/>
  <c r="L36" i="1"/>
  <c r="L123" i="1"/>
  <c r="L23" i="1"/>
  <c r="L362" i="13" s="1"/>
  <c r="L117" i="1"/>
  <c r="L110" i="1"/>
  <c r="L118" i="1"/>
  <c r="L86" i="1"/>
  <c r="L52" i="1"/>
  <c r="L51" i="1"/>
  <c r="L109" i="1"/>
  <c r="L85" i="1"/>
  <c r="L116" i="1"/>
  <c r="L39" i="1"/>
  <c r="L73" i="1"/>
  <c r="L84" i="1"/>
  <c r="L69" i="1"/>
  <c r="L45" i="1"/>
  <c r="L68" i="1"/>
  <c r="L67" i="1"/>
  <c r="L88" i="1"/>
  <c r="L50" i="1"/>
  <c r="L49" i="1"/>
  <c r="L48" i="1"/>
  <c r="L71" i="1"/>
  <c r="L16" i="1"/>
  <c r="L66" i="1"/>
  <c r="L44" i="1"/>
  <c r="L43" i="1"/>
  <c r="L42" i="1"/>
  <c r="L41" i="1"/>
  <c r="L40" i="1"/>
  <c r="L83" i="1"/>
  <c r="L37" i="1"/>
  <c r="L35" i="1"/>
  <c r="L34" i="1"/>
  <c r="L20" i="1"/>
  <c r="L15" i="1"/>
  <c r="L18" i="1"/>
  <c r="L19" i="1"/>
  <c r="L357" i="13" s="1"/>
  <c r="L11" i="1"/>
  <c r="K224" i="1"/>
  <c r="K111" i="1"/>
  <c r="K131" i="1"/>
  <c r="K242" i="1"/>
  <c r="K241" i="1"/>
  <c r="K232" i="1"/>
  <c r="K265" i="1"/>
  <c r="K47" i="1"/>
  <c r="K80" i="1"/>
  <c r="K264" i="1"/>
  <c r="K263" i="1"/>
  <c r="K339" i="1"/>
  <c r="K346" i="13" s="1"/>
  <c r="K262" i="1"/>
  <c r="K130" i="1"/>
  <c r="K261" i="1"/>
  <c r="K239" i="1"/>
  <c r="K231" i="1"/>
  <c r="K225" i="1"/>
  <c r="K129" i="1"/>
  <c r="K128" i="1"/>
  <c r="K124" i="1"/>
  <c r="K82" i="1"/>
  <c r="K112" i="1"/>
  <c r="K367" i="1"/>
  <c r="K364" i="13" s="1"/>
  <c r="K79" i="1"/>
  <c r="K78" i="1"/>
  <c r="K75" i="1"/>
  <c r="K121" i="1"/>
  <c r="K74" i="1"/>
  <c r="K70" i="1"/>
  <c r="K260" i="1"/>
  <c r="K347" i="1"/>
  <c r="K360" i="13" s="1"/>
  <c r="K250" i="1"/>
  <c r="K303" i="1"/>
  <c r="K198" i="1"/>
  <c r="K102" i="1"/>
  <c r="K101" i="1"/>
  <c r="K99" i="1"/>
  <c r="K100" i="1"/>
  <c r="K81" i="1"/>
  <c r="K87" i="1"/>
  <c r="K72" i="1"/>
  <c r="K197" i="1"/>
  <c r="K327" i="1"/>
  <c r="K223" i="1"/>
  <c r="K114" i="1"/>
  <c r="K54" i="1"/>
  <c r="K98" i="1"/>
  <c r="K348" i="1"/>
  <c r="K361" i="13" s="1"/>
  <c r="K355" i="1"/>
  <c r="K355" i="13" s="1"/>
  <c r="K141" i="1"/>
  <c r="K334" i="1"/>
  <c r="K249" i="1"/>
  <c r="K351" i="1"/>
  <c r="K321" i="1"/>
  <c r="K166" i="1"/>
  <c r="K322" i="1"/>
  <c r="K140" i="1"/>
  <c r="K165" i="1"/>
  <c r="K352" i="1"/>
  <c r="K142" i="1"/>
  <c r="K127" i="1"/>
  <c r="K139" i="1"/>
  <c r="K108" i="1"/>
  <c r="K107" i="1"/>
  <c r="K104" i="1"/>
  <c r="K105" i="1"/>
  <c r="K64" i="1"/>
  <c r="K103" i="1"/>
  <c r="K106" i="1"/>
  <c r="K63" i="1"/>
  <c r="K22" i="1"/>
  <c r="K369" i="13" s="1"/>
  <c r="K222" i="1"/>
  <c r="K300" i="1"/>
  <c r="K304" i="1"/>
  <c r="K332" i="1"/>
  <c r="K341" i="1"/>
  <c r="K365" i="1"/>
  <c r="K365" i="13" s="1"/>
  <c r="K53" i="1"/>
  <c r="K342" i="1"/>
  <c r="K356" i="1"/>
  <c r="K259" i="1"/>
  <c r="K199" i="1"/>
  <c r="K94" i="1"/>
  <c r="K240" i="1"/>
  <c r="K196" i="1"/>
  <c r="K338" i="1"/>
  <c r="K345" i="13" s="1"/>
  <c r="K248" i="1"/>
  <c r="K237" i="1"/>
  <c r="K236" i="1"/>
  <c r="K258" i="1"/>
  <c r="K191" i="1"/>
  <c r="K97" i="1"/>
  <c r="K311" i="13" s="1"/>
  <c r="K125" i="1"/>
  <c r="K299" i="1"/>
  <c r="K91" i="1"/>
  <c r="K235" i="1"/>
  <c r="K230" i="1"/>
  <c r="K353" i="1"/>
  <c r="K96" i="1"/>
  <c r="K190" i="1"/>
  <c r="K90" i="1"/>
  <c r="K189" i="1"/>
  <c r="K234" i="1"/>
  <c r="K162" i="1"/>
  <c r="K126" i="1"/>
  <c r="K257" i="1"/>
  <c r="K221" i="1"/>
  <c r="K89" i="1"/>
  <c r="K256" i="1"/>
  <c r="K255" i="1"/>
  <c r="K328" i="1"/>
  <c r="K368" i="13" s="1"/>
  <c r="K149" i="1"/>
  <c r="K366" i="1"/>
  <c r="K38" i="1"/>
  <c r="K254" i="1"/>
  <c r="K195" i="1"/>
  <c r="K93" i="1"/>
  <c r="K306" i="13" s="1"/>
  <c r="K238" i="1"/>
  <c r="K226" i="1"/>
  <c r="K233" i="1"/>
  <c r="K148" i="1"/>
  <c r="K337" i="1"/>
  <c r="K253" i="1"/>
  <c r="K323" i="1"/>
  <c r="K147" i="1"/>
  <c r="K220" i="1"/>
  <c r="K219" i="1"/>
  <c r="K336" i="1"/>
  <c r="K92" i="1"/>
  <c r="K305" i="13" s="1"/>
  <c r="K146" i="1"/>
  <c r="K120" i="1"/>
  <c r="K218" i="1"/>
  <c r="K145" i="1"/>
  <c r="K144" i="1"/>
  <c r="K143" i="1"/>
  <c r="K122" i="1"/>
  <c r="K36" i="1"/>
  <c r="K123" i="1"/>
  <c r="K23" i="1"/>
  <c r="K362" i="13" s="1"/>
  <c r="K117" i="1"/>
  <c r="K110" i="1"/>
  <c r="K118" i="1"/>
  <c r="K86" i="1"/>
  <c r="K52" i="1"/>
  <c r="K51" i="1"/>
  <c r="K109" i="1"/>
  <c r="K85" i="1"/>
  <c r="K116" i="1"/>
  <c r="K39" i="1"/>
  <c r="K73" i="1"/>
  <c r="K84" i="1"/>
  <c r="K69" i="1"/>
  <c r="K45" i="1"/>
  <c r="K68" i="1"/>
  <c r="K67" i="1"/>
  <c r="K88" i="1"/>
  <c r="K50" i="1"/>
  <c r="K49" i="1"/>
  <c r="BX49" i="1" s="1"/>
  <c r="K48" i="1"/>
  <c r="K71" i="1"/>
  <c r="K16" i="1"/>
  <c r="K66" i="1"/>
  <c r="K44" i="1"/>
  <c r="K43" i="1"/>
  <c r="K42" i="1"/>
  <c r="K41" i="1"/>
  <c r="K40" i="1"/>
  <c r="K83" i="1"/>
  <c r="K37" i="1"/>
  <c r="K35" i="1"/>
  <c r="K350" i="13" s="1"/>
  <c r="K34" i="1"/>
  <c r="K20" i="1"/>
  <c r="K15" i="1"/>
  <c r="K18" i="1"/>
  <c r="K358" i="13"/>
  <c r="K19" i="1"/>
  <c r="K357" i="13" s="1"/>
  <c r="K11" i="1"/>
  <c r="BX11" i="1" s="1"/>
  <c r="I224" i="1"/>
  <c r="I111" i="1"/>
  <c r="I131" i="1"/>
  <c r="I242" i="1"/>
  <c r="I241" i="1"/>
  <c r="BX241" i="1" s="1"/>
  <c r="I232" i="1"/>
  <c r="BX232" i="1" s="1"/>
  <c r="I265" i="1"/>
  <c r="I47" i="1"/>
  <c r="BX47" i="1" s="1"/>
  <c r="I80" i="1"/>
  <c r="I264" i="1"/>
  <c r="I263" i="1"/>
  <c r="I339" i="1"/>
  <c r="I262" i="1"/>
  <c r="I130" i="1"/>
  <c r="I261" i="1"/>
  <c r="I239" i="1"/>
  <c r="I231" i="1"/>
  <c r="BX231" i="1" s="1"/>
  <c r="I225" i="1"/>
  <c r="BX225" i="1" s="1"/>
  <c r="I129" i="1"/>
  <c r="I128" i="1"/>
  <c r="BX128" i="1" s="1"/>
  <c r="I124" i="1"/>
  <c r="I82" i="1"/>
  <c r="I112" i="1"/>
  <c r="I367" i="1"/>
  <c r="I79" i="1"/>
  <c r="I78" i="1"/>
  <c r="I75" i="1"/>
  <c r="I121" i="1"/>
  <c r="I74" i="1"/>
  <c r="BX74" i="1" s="1"/>
  <c r="I70" i="1"/>
  <c r="BX70" i="1" s="1"/>
  <c r="I260" i="1"/>
  <c r="I347" i="1"/>
  <c r="I250" i="1"/>
  <c r="I303" i="1"/>
  <c r="I198" i="1"/>
  <c r="I102" i="1"/>
  <c r="I101" i="1"/>
  <c r="I99" i="1"/>
  <c r="I100" i="1"/>
  <c r="I81" i="1"/>
  <c r="I87" i="1"/>
  <c r="BX87" i="1" s="1"/>
  <c r="I72" i="1"/>
  <c r="BX72" i="1" s="1"/>
  <c r="I197" i="1"/>
  <c r="I327" i="1"/>
  <c r="BX327" i="1" s="1"/>
  <c r="I223" i="1"/>
  <c r="I114" i="1"/>
  <c r="I54" i="1"/>
  <c r="I98" i="1"/>
  <c r="I348" i="1"/>
  <c r="I355" i="1"/>
  <c r="I141" i="1"/>
  <c r="I334" i="1"/>
  <c r="I249" i="1"/>
  <c r="BX249" i="1" s="1"/>
  <c r="I351" i="1"/>
  <c r="BX351" i="1" s="1"/>
  <c r="I321" i="1"/>
  <c r="I166" i="1"/>
  <c r="BX166" i="1" s="1"/>
  <c r="I322" i="1"/>
  <c r="I140" i="1"/>
  <c r="I165" i="1"/>
  <c r="I352" i="1"/>
  <c r="I142" i="1"/>
  <c r="I127" i="1"/>
  <c r="I139" i="1"/>
  <c r="I108" i="1"/>
  <c r="I107" i="1"/>
  <c r="BX107" i="1" s="1"/>
  <c r="I104" i="1"/>
  <c r="BX104" i="1" s="1"/>
  <c r="I105" i="1"/>
  <c r="I64" i="1"/>
  <c r="BX64" i="1" s="1"/>
  <c r="I103" i="1"/>
  <c r="I106" i="1"/>
  <c r="I63" i="1"/>
  <c r="I22" i="1"/>
  <c r="I222" i="1"/>
  <c r="I300" i="1"/>
  <c r="I304" i="1"/>
  <c r="I332" i="1"/>
  <c r="I341" i="1"/>
  <c r="BX341" i="1" s="1"/>
  <c r="I365" i="1"/>
  <c r="I53" i="1"/>
  <c r="I342" i="1"/>
  <c r="I356" i="1"/>
  <c r="I259" i="1"/>
  <c r="I199" i="1"/>
  <c r="I94" i="1"/>
  <c r="I240" i="1"/>
  <c r="I196" i="1"/>
  <c r="I338" i="1"/>
  <c r="I248" i="1"/>
  <c r="I237" i="1"/>
  <c r="BX237" i="1" s="1"/>
  <c r="I236" i="1"/>
  <c r="BX236" i="1" s="1"/>
  <c r="I258" i="1"/>
  <c r="I191" i="1"/>
  <c r="I97" i="1"/>
  <c r="I125" i="1"/>
  <c r="I299" i="1"/>
  <c r="I91" i="1"/>
  <c r="I235" i="1"/>
  <c r="I230" i="1"/>
  <c r="I353" i="1"/>
  <c r="I96" i="1"/>
  <c r="I190" i="1"/>
  <c r="BX190" i="1" s="1"/>
  <c r="I90" i="1"/>
  <c r="BX90" i="1" s="1"/>
  <c r="I189" i="1"/>
  <c r="I234" i="1"/>
  <c r="I162" i="1"/>
  <c r="I126" i="1"/>
  <c r="I257" i="1"/>
  <c r="I221" i="1"/>
  <c r="I89" i="1"/>
  <c r="I256" i="1"/>
  <c r="I255" i="1"/>
  <c r="I328" i="1"/>
  <c r="I149" i="1"/>
  <c r="I366" i="1"/>
  <c r="BX366" i="1" s="1"/>
  <c r="I38" i="1"/>
  <c r="I254" i="1"/>
  <c r="I195" i="1"/>
  <c r="I93" i="1"/>
  <c r="I238" i="1"/>
  <c r="I226" i="1"/>
  <c r="I233" i="1"/>
  <c r="I148" i="1"/>
  <c r="I337" i="1"/>
  <c r="I253" i="1"/>
  <c r="I323" i="1"/>
  <c r="I147" i="1"/>
  <c r="BX147" i="1" s="1"/>
  <c r="I220" i="1"/>
  <c r="I219" i="1"/>
  <c r="I336" i="1"/>
  <c r="I92" i="1"/>
  <c r="I146" i="1"/>
  <c r="I120" i="1"/>
  <c r="I218" i="1"/>
  <c r="I145" i="1"/>
  <c r="I144" i="1"/>
  <c r="I143" i="1"/>
  <c r="I122" i="1"/>
  <c r="I36" i="1"/>
  <c r="BX36" i="1" s="1"/>
  <c r="I123" i="1"/>
  <c r="I23" i="1"/>
  <c r="I117" i="1"/>
  <c r="I110" i="1"/>
  <c r="I118" i="1"/>
  <c r="I86" i="1"/>
  <c r="I52" i="1"/>
  <c r="I51" i="1"/>
  <c r="I109" i="1"/>
  <c r="I85" i="1"/>
  <c r="I116" i="1"/>
  <c r="I39" i="1"/>
  <c r="BX39" i="1" s="1"/>
  <c r="I73" i="1"/>
  <c r="I84" i="1"/>
  <c r="I69" i="1"/>
  <c r="I45" i="1"/>
  <c r="I68" i="1"/>
  <c r="I67" i="1"/>
  <c r="I88" i="1"/>
  <c r="I50" i="1"/>
  <c r="I48" i="1"/>
  <c r="I71" i="1"/>
  <c r="I16" i="1"/>
  <c r="I66" i="1"/>
  <c r="I44" i="1"/>
  <c r="I43" i="1"/>
  <c r="I42" i="1"/>
  <c r="I41" i="1"/>
  <c r="I40" i="1"/>
  <c r="I83" i="1"/>
  <c r="I37" i="1"/>
  <c r="I35" i="1"/>
  <c r="I34" i="1"/>
  <c r="I20" i="1"/>
  <c r="I15" i="1"/>
  <c r="I18" i="1"/>
  <c r="I358" i="13"/>
  <c r="I19" i="1"/>
  <c r="F224" i="1"/>
  <c r="F111" i="1"/>
  <c r="F131" i="1"/>
  <c r="F242" i="1"/>
  <c r="F241" i="1"/>
  <c r="F232" i="1"/>
  <c r="F265" i="1"/>
  <c r="F47" i="1"/>
  <c r="F80" i="1"/>
  <c r="F264" i="1"/>
  <c r="F263" i="1"/>
  <c r="F339" i="1"/>
  <c r="F262" i="1"/>
  <c r="F130" i="1"/>
  <c r="F261" i="1"/>
  <c r="F239" i="1"/>
  <c r="F231" i="1"/>
  <c r="F225" i="1"/>
  <c r="F129" i="1"/>
  <c r="F128" i="1"/>
  <c r="F124" i="1"/>
  <c r="F82" i="1"/>
  <c r="F112" i="1"/>
  <c r="F367" i="1"/>
  <c r="F364" i="13" s="1"/>
  <c r="F79" i="1"/>
  <c r="F78" i="1"/>
  <c r="F75" i="1"/>
  <c r="F121" i="1"/>
  <c r="F74" i="1"/>
  <c r="F70" i="1"/>
  <c r="F260" i="1"/>
  <c r="F347" i="1"/>
  <c r="F360" i="13" s="1"/>
  <c r="F250" i="1"/>
  <c r="F303" i="1"/>
  <c r="F198" i="1"/>
  <c r="F102" i="1"/>
  <c r="F101" i="1"/>
  <c r="F99" i="1"/>
  <c r="F100" i="1"/>
  <c r="F81" i="1"/>
  <c r="F87" i="1"/>
  <c r="F72" i="1"/>
  <c r="F197" i="1"/>
  <c r="F327" i="1"/>
  <c r="F223" i="1"/>
  <c r="F114" i="1"/>
  <c r="F54" i="1"/>
  <c r="F98" i="1"/>
  <c r="F348" i="1"/>
  <c r="F355" i="1"/>
  <c r="F141" i="1"/>
  <c r="F334" i="1"/>
  <c r="F249" i="1"/>
  <c r="F351" i="1"/>
  <c r="F321" i="1"/>
  <c r="F166" i="1"/>
  <c r="F322" i="1"/>
  <c r="F140" i="1"/>
  <c r="F165" i="1"/>
  <c r="F352" i="1"/>
  <c r="F142" i="1"/>
  <c r="F127" i="1"/>
  <c r="F139" i="1"/>
  <c r="F108" i="1"/>
  <c r="F107" i="1"/>
  <c r="F104" i="1"/>
  <c r="F105" i="1"/>
  <c r="F64" i="1"/>
  <c r="F103" i="1"/>
  <c r="F106" i="1"/>
  <c r="F63" i="1"/>
  <c r="F22" i="1"/>
  <c r="F369" i="13" s="1"/>
  <c r="F222" i="1"/>
  <c r="F300" i="1"/>
  <c r="F304" i="1"/>
  <c r="F332" i="1"/>
  <c r="F341" i="1"/>
  <c r="F365" i="1"/>
  <c r="F365" i="13" s="1"/>
  <c r="F53" i="1"/>
  <c r="F342" i="1"/>
  <c r="F356" i="1"/>
  <c r="F259" i="1"/>
  <c r="F199" i="1"/>
  <c r="F94" i="1"/>
  <c r="F240" i="1"/>
  <c r="F196" i="1"/>
  <c r="F338" i="1"/>
  <c r="F345" i="13" s="1"/>
  <c r="F248" i="1"/>
  <c r="F237" i="1"/>
  <c r="F236" i="1"/>
  <c r="F258" i="1"/>
  <c r="F191" i="1"/>
  <c r="F97" i="1"/>
  <c r="F311" i="13" s="1"/>
  <c r="F125" i="1"/>
  <c r="F299" i="1"/>
  <c r="F91" i="1"/>
  <c r="F235" i="1"/>
  <c r="F230" i="1"/>
  <c r="F353" i="1"/>
  <c r="F96" i="1"/>
  <c r="F190" i="1"/>
  <c r="F90" i="1"/>
  <c r="F189" i="1"/>
  <c r="F234" i="1"/>
  <c r="F162" i="1"/>
  <c r="F126" i="1"/>
  <c r="F257" i="1"/>
  <c r="F221" i="1"/>
  <c r="F89" i="1"/>
  <c r="F256" i="1"/>
  <c r="F255" i="1"/>
  <c r="F328" i="1"/>
  <c r="F368" i="13" s="1"/>
  <c r="F149" i="1"/>
  <c r="F366" i="1"/>
  <c r="F38" i="1"/>
  <c r="F254" i="1"/>
  <c r="F195" i="1"/>
  <c r="F93" i="1"/>
  <c r="F238" i="1"/>
  <c r="F226" i="1"/>
  <c r="F233" i="1"/>
  <c r="F148" i="1"/>
  <c r="F337" i="1"/>
  <c r="F253" i="1"/>
  <c r="F323" i="1"/>
  <c r="F147" i="1"/>
  <c r="F220" i="1"/>
  <c r="F219" i="1"/>
  <c r="F336" i="1"/>
  <c r="F92" i="1"/>
  <c r="F305" i="13" s="1"/>
  <c r="F146" i="1"/>
  <c r="F120" i="1"/>
  <c r="F218" i="1"/>
  <c r="F145" i="1"/>
  <c r="F144" i="1"/>
  <c r="F143" i="1"/>
  <c r="F122" i="1"/>
  <c r="F36" i="1"/>
  <c r="F123" i="1"/>
  <c r="F23" i="1"/>
  <c r="F362" i="13" s="1"/>
  <c r="F117" i="1"/>
  <c r="F110" i="1"/>
  <c r="F118" i="1"/>
  <c r="F86" i="1"/>
  <c r="F52" i="1"/>
  <c r="F51" i="1"/>
  <c r="F109" i="1"/>
  <c r="F85" i="1"/>
  <c r="F116" i="1"/>
  <c r="F39" i="1"/>
  <c r="F73" i="1"/>
  <c r="F84" i="1"/>
  <c r="F69" i="1"/>
  <c r="F45" i="1"/>
  <c r="F317" i="13" s="1"/>
  <c r="F68" i="1"/>
  <c r="F67" i="1"/>
  <c r="F88" i="1"/>
  <c r="F50" i="1"/>
  <c r="F49" i="1"/>
  <c r="F48" i="1"/>
  <c r="F71" i="1"/>
  <c r="F16" i="1"/>
  <c r="F66" i="1"/>
  <c r="F44" i="1"/>
  <c r="F43" i="1"/>
  <c r="F42" i="1"/>
  <c r="F41" i="1"/>
  <c r="F40" i="1"/>
  <c r="F83" i="1"/>
  <c r="F37" i="1"/>
  <c r="F35" i="1"/>
  <c r="F34" i="1"/>
  <c r="F20" i="1"/>
  <c r="F15" i="1"/>
  <c r="F18" i="1"/>
  <c r="F358" i="13"/>
  <c r="F19" i="1"/>
  <c r="F357" i="13" s="1"/>
  <c r="F11" i="1"/>
  <c r="E224" i="1"/>
  <c r="E111" i="1"/>
  <c r="E131" i="1"/>
  <c r="E242" i="1"/>
  <c r="E241" i="1"/>
  <c r="E232" i="1"/>
  <c r="E265" i="1"/>
  <c r="E47" i="1"/>
  <c r="E80" i="1"/>
  <c r="E264" i="1"/>
  <c r="E263" i="1"/>
  <c r="E339" i="1"/>
  <c r="E262" i="1"/>
  <c r="E130" i="1"/>
  <c r="E261" i="1"/>
  <c r="E239" i="1"/>
  <c r="E231" i="1"/>
  <c r="E225" i="1"/>
  <c r="E129" i="1"/>
  <c r="E128" i="1"/>
  <c r="E124" i="1"/>
  <c r="E82" i="1"/>
  <c r="E112" i="1"/>
  <c r="E367" i="1"/>
  <c r="E79" i="1"/>
  <c r="E78" i="1"/>
  <c r="E75" i="1"/>
  <c r="E121" i="1"/>
  <c r="E74" i="1"/>
  <c r="E70" i="1"/>
  <c r="E260" i="1"/>
  <c r="E347" i="1"/>
  <c r="E250" i="1"/>
  <c r="E303" i="1"/>
  <c r="E198" i="1"/>
  <c r="E102" i="1"/>
  <c r="E101" i="1"/>
  <c r="E99" i="1"/>
  <c r="E100" i="1"/>
  <c r="E81" i="1"/>
  <c r="E87" i="1"/>
  <c r="E72" i="1"/>
  <c r="E197" i="1"/>
  <c r="E327" i="1"/>
  <c r="E223" i="1"/>
  <c r="E114" i="1"/>
  <c r="E54" i="1"/>
  <c r="E98" i="1"/>
  <c r="E348" i="1"/>
  <c r="E355" i="1"/>
  <c r="E141" i="1"/>
  <c r="E334" i="1"/>
  <c r="E249" i="1"/>
  <c r="E351" i="1"/>
  <c r="E321" i="1"/>
  <c r="E166" i="1"/>
  <c r="E322" i="1"/>
  <c r="E140" i="1"/>
  <c r="E165" i="1"/>
  <c r="E352" i="1"/>
  <c r="E142" i="1"/>
  <c r="E127" i="1"/>
  <c r="E139" i="1"/>
  <c r="E108" i="1"/>
  <c r="E107" i="1"/>
  <c r="E104" i="1"/>
  <c r="E105" i="1"/>
  <c r="E64" i="1"/>
  <c r="E103" i="1"/>
  <c r="E106" i="1"/>
  <c r="E63" i="1"/>
  <c r="E22" i="1"/>
  <c r="E222" i="1"/>
  <c r="E300" i="1"/>
  <c r="E304" i="1"/>
  <c r="E332" i="1"/>
  <c r="E341" i="1"/>
  <c r="E365" i="1"/>
  <c r="E53" i="1"/>
  <c r="E342" i="1"/>
  <c r="E356" i="1"/>
  <c r="E259" i="1"/>
  <c r="E199" i="1"/>
  <c r="E94" i="1"/>
  <c r="E240" i="1"/>
  <c r="E196" i="1"/>
  <c r="E338" i="1"/>
  <c r="E248" i="1"/>
  <c r="E237" i="1"/>
  <c r="E236" i="1"/>
  <c r="E258" i="1"/>
  <c r="E191" i="1"/>
  <c r="E97" i="1"/>
  <c r="E125" i="1"/>
  <c r="E299" i="1"/>
  <c r="E91" i="1"/>
  <c r="E235" i="1"/>
  <c r="E230" i="1"/>
  <c r="E353" i="1"/>
  <c r="E96" i="1"/>
  <c r="E190" i="1"/>
  <c r="E90" i="1"/>
  <c r="E189" i="1"/>
  <c r="E234" i="1"/>
  <c r="E162" i="1"/>
  <c r="E126" i="1"/>
  <c r="E257" i="1"/>
  <c r="E221" i="1"/>
  <c r="E89" i="1"/>
  <c r="E256" i="1"/>
  <c r="E255" i="1"/>
  <c r="E328" i="1"/>
  <c r="E149" i="1"/>
  <c r="E366" i="1"/>
  <c r="E38" i="1"/>
  <c r="E254" i="1"/>
  <c r="E195" i="1"/>
  <c r="E93" i="1"/>
  <c r="E238" i="1"/>
  <c r="E226" i="1"/>
  <c r="E233" i="1"/>
  <c r="E148" i="1"/>
  <c r="E337" i="1"/>
  <c r="E253" i="1"/>
  <c r="E323" i="1"/>
  <c r="E147" i="1"/>
  <c r="E220" i="1"/>
  <c r="E219" i="1"/>
  <c r="E336" i="1"/>
  <c r="E92" i="1"/>
  <c r="E146" i="1"/>
  <c r="E120" i="1"/>
  <c r="E218" i="1"/>
  <c r="E145" i="1"/>
  <c r="E144" i="1"/>
  <c r="E143" i="1"/>
  <c r="E122" i="1"/>
  <c r="E36" i="1"/>
  <c r="E123" i="1"/>
  <c r="E23" i="1"/>
  <c r="E117" i="1"/>
  <c r="E110" i="1"/>
  <c r="E118" i="1"/>
  <c r="E86" i="1"/>
  <c r="E52" i="1"/>
  <c r="E51" i="1"/>
  <c r="E109" i="1"/>
  <c r="E85" i="1"/>
  <c r="E116" i="1"/>
  <c r="E39" i="1"/>
  <c r="E73" i="1"/>
  <c r="E84" i="1"/>
  <c r="E69" i="1"/>
  <c r="E45" i="1"/>
  <c r="E68" i="1"/>
  <c r="E67" i="1"/>
  <c r="E88" i="1"/>
  <c r="E50" i="1"/>
  <c r="E49" i="1"/>
  <c r="E48" i="1"/>
  <c r="E71" i="1"/>
  <c r="E16" i="1"/>
  <c r="E66" i="1"/>
  <c r="E44" i="1"/>
  <c r="E43" i="1"/>
  <c r="E42" i="1"/>
  <c r="E41" i="1"/>
  <c r="E40" i="1"/>
  <c r="E83" i="1"/>
  <c r="E37" i="1"/>
  <c r="E35" i="1"/>
  <c r="E34" i="1"/>
  <c r="E20" i="1"/>
  <c r="E15" i="1"/>
  <c r="E18" i="1"/>
  <c r="E19" i="1"/>
  <c r="E11" i="1"/>
  <c r="D224" i="1"/>
  <c r="D111" i="1"/>
  <c r="D131" i="1"/>
  <c r="D242" i="1"/>
  <c r="D241" i="1"/>
  <c r="D232" i="1"/>
  <c r="D265" i="1"/>
  <c r="D47" i="1"/>
  <c r="D80" i="1"/>
  <c r="D264" i="1"/>
  <c r="D263" i="1"/>
  <c r="D339" i="1"/>
  <c r="D346" i="13" s="1"/>
  <c r="D262" i="1"/>
  <c r="D130" i="1"/>
  <c r="D261" i="1"/>
  <c r="D239" i="1"/>
  <c r="D231" i="1"/>
  <c r="D225" i="1"/>
  <c r="D129" i="1"/>
  <c r="D128" i="1"/>
  <c r="D124" i="1"/>
  <c r="D82" i="1"/>
  <c r="D112" i="1"/>
  <c r="D367" i="1"/>
  <c r="D364" i="13" s="1"/>
  <c r="D79" i="1"/>
  <c r="D78" i="1"/>
  <c r="D75" i="1"/>
  <c r="D121" i="1"/>
  <c r="D74" i="1"/>
  <c r="D70" i="1"/>
  <c r="D260" i="1"/>
  <c r="D347" i="1"/>
  <c r="D360" i="13" s="1"/>
  <c r="D250" i="1"/>
  <c r="D303" i="1"/>
  <c r="D198" i="1"/>
  <c r="D102" i="1"/>
  <c r="D101" i="1"/>
  <c r="D99" i="1"/>
  <c r="D100" i="1"/>
  <c r="D81" i="1"/>
  <c r="D87" i="1"/>
  <c r="D72" i="1"/>
  <c r="D197" i="1"/>
  <c r="D327" i="1"/>
  <c r="D223" i="1"/>
  <c r="D114" i="1"/>
  <c r="D54" i="1"/>
  <c r="D98" i="1"/>
  <c r="D312" i="13" s="1"/>
  <c r="D348" i="1"/>
  <c r="D361" i="13" s="1"/>
  <c r="D355" i="1"/>
  <c r="D141" i="1"/>
  <c r="D334" i="1"/>
  <c r="D249" i="1"/>
  <c r="D351" i="1"/>
  <c r="D321" i="1"/>
  <c r="D166" i="1"/>
  <c r="D322" i="1"/>
  <c r="D140" i="1"/>
  <c r="D165" i="1"/>
  <c r="D352" i="1"/>
  <c r="D142" i="1"/>
  <c r="D127" i="1"/>
  <c r="D139" i="1"/>
  <c r="D108" i="1"/>
  <c r="D107" i="1"/>
  <c r="D104" i="1"/>
  <c r="D105" i="1"/>
  <c r="D64" i="1"/>
  <c r="D103" i="1"/>
  <c r="D106" i="1"/>
  <c r="D63" i="1"/>
  <c r="D22" i="1"/>
  <c r="D222" i="1"/>
  <c r="D300" i="1"/>
  <c r="D304" i="1"/>
  <c r="D332" i="1"/>
  <c r="D341" i="1"/>
  <c r="D365" i="1"/>
  <c r="D365" i="13" s="1"/>
  <c r="D53" i="1"/>
  <c r="D342" i="1"/>
  <c r="D356" i="1"/>
  <c r="D259" i="1"/>
  <c r="D199" i="1"/>
  <c r="D94" i="1"/>
  <c r="D240" i="1"/>
  <c r="D196" i="1"/>
  <c r="D338" i="1"/>
  <c r="D345" i="13" s="1"/>
  <c r="D248" i="1"/>
  <c r="D237" i="1"/>
  <c r="D236" i="1"/>
  <c r="D258" i="1"/>
  <c r="D191" i="1"/>
  <c r="D97" i="1"/>
  <c r="D311" i="13" s="1"/>
  <c r="D125" i="1"/>
  <c r="D299" i="1"/>
  <c r="D91" i="1"/>
  <c r="D235" i="1"/>
  <c r="D230" i="1"/>
  <c r="D353" i="1"/>
  <c r="D96" i="1"/>
  <c r="D190" i="1"/>
  <c r="D90" i="1"/>
  <c r="D189" i="1"/>
  <c r="D234" i="1"/>
  <c r="D162" i="1"/>
  <c r="D126" i="1"/>
  <c r="D257" i="1"/>
  <c r="D221" i="1"/>
  <c r="D89" i="1"/>
  <c r="D256" i="1"/>
  <c r="D255" i="1"/>
  <c r="D328" i="1"/>
  <c r="D368" i="13" s="1"/>
  <c r="D149" i="1"/>
  <c r="D366" i="1"/>
  <c r="D38" i="1"/>
  <c r="D254" i="1"/>
  <c r="D195" i="1"/>
  <c r="D93" i="1"/>
  <c r="D306" i="13" s="1"/>
  <c r="D238" i="1"/>
  <c r="D226" i="1"/>
  <c r="D233" i="1"/>
  <c r="D148" i="1"/>
  <c r="D337" i="1"/>
  <c r="D253" i="1"/>
  <c r="D323" i="1"/>
  <c r="D147" i="1"/>
  <c r="D220" i="1"/>
  <c r="D219" i="1"/>
  <c r="D336" i="1"/>
  <c r="D92" i="1"/>
  <c r="D305" i="13" s="1"/>
  <c r="D146" i="1"/>
  <c r="D120" i="1"/>
  <c r="D218" i="1"/>
  <c r="D145" i="1"/>
  <c r="D144" i="1"/>
  <c r="D143" i="1"/>
  <c r="D122" i="1"/>
  <c r="D36" i="1"/>
  <c r="D123" i="1"/>
  <c r="D23" i="1"/>
  <c r="D362" i="13" s="1"/>
  <c r="D117" i="1"/>
  <c r="D110" i="1"/>
  <c r="D118" i="1"/>
  <c r="D86" i="1"/>
  <c r="D52" i="1"/>
  <c r="D51" i="1"/>
  <c r="D109" i="1"/>
  <c r="D85" i="1"/>
  <c r="D116" i="1"/>
  <c r="D39" i="1"/>
  <c r="D73" i="1"/>
  <c r="D84" i="1"/>
  <c r="D69" i="1"/>
  <c r="D45" i="1"/>
  <c r="D68" i="1"/>
  <c r="D67" i="1"/>
  <c r="D88" i="1"/>
  <c r="D50" i="1"/>
  <c r="D49" i="1"/>
  <c r="D48" i="1"/>
  <c r="D71" i="1"/>
  <c r="D16" i="1"/>
  <c r="D66" i="1"/>
  <c r="D44" i="1"/>
  <c r="D43" i="1"/>
  <c r="D42" i="1"/>
  <c r="D41" i="1"/>
  <c r="D40" i="1"/>
  <c r="D83" i="1"/>
  <c r="D37" i="1"/>
  <c r="D35" i="1"/>
  <c r="D34" i="1"/>
  <c r="D20" i="1"/>
  <c r="D15" i="1"/>
  <c r="D18" i="1"/>
  <c r="D358" i="13"/>
  <c r="D19" i="1"/>
  <c r="D357" i="13" s="1"/>
  <c r="D11" i="1"/>
  <c r="C224" i="1"/>
  <c r="C111" i="1"/>
  <c r="C131" i="1"/>
  <c r="C242" i="1"/>
  <c r="C241" i="1"/>
  <c r="C232" i="1"/>
  <c r="C265" i="1"/>
  <c r="C47" i="1"/>
  <c r="C80" i="1"/>
  <c r="C264" i="1"/>
  <c r="C263" i="1"/>
  <c r="C339" i="1"/>
  <c r="C262" i="1"/>
  <c r="C130" i="1"/>
  <c r="C261" i="1"/>
  <c r="C239" i="1"/>
  <c r="C231" i="1"/>
  <c r="C225" i="1"/>
  <c r="C129" i="1"/>
  <c r="C128" i="1"/>
  <c r="C124" i="1"/>
  <c r="C82" i="1"/>
  <c r="C112" i="1"/>
  <c r="C367" i="1"/>
  <c r="C79" i="1"/>
  <c r="C78" i="1"/>
  <c r="C75" i="1"/>
  <c r="C121" i="1"/>
  <c r="C74" i="1"/>
  <c r="C70" i="1"/>
  <c r="C260" i="1"/>
  <c r="C347" i="1"/>
  <c r="C250" i="1"/>
  <c r="C303" i="1"/>
  <c r="C198" i="1"/>
  <c r="C102" i="1"/>
  <c r="C101" i="1"/>
  <c r="C99" i="1"/>
  <c r="C100" i="1"/>
  <c r="C81" i="1"/>
  <c r="C87" i="1"/>
  <c r="C72" i="1"/>
  <c r="C197" i="1"/>
  <c r="C327" i="1"/>
  <c r="C223" i="1"/>
  <c r="C114" i="1"/>
  <c r="C54" i="1"/>
  <c r="C98" i="1"/>
  <c r="C348" i="1"/>
  <c r="C355" i="1"/>
  <c r="C141" i="1"/>
  <c r="C334" i="1"/>
  <c r="C249" i="1"/>
  <c r="C351" i="1"/>
  <c r="C321" i="1"/>
  <c r="C166" i="1"/>
  <c r="C322" i="1"/>
  <c r="C140" i="1"/>
  <c r="C165" i="1"/>
  <c r="C352" i="1"/>
  <c r="C142" i="1"/>
  <c r="C127" i="1"/>
  <c r="C139" i="1"/>
  <c r="C108" i="1"/>
  <c r="C107" i="1"/>
  <c r="C104" i="1"/>
  <c r="C105" i="1"/>
  <c r="C64" i="1"/>
  <c r="C103" i="1"/>
  <c r="C106" i="1"/>
  <c r="C63" i="1"/>
  <c r="C22" i="1"/>
  <c r="C222" i="1"/>
  <c r="C300" i="1"/>
  <c r="C304" i="1"/>
  <c r="C332" i="1"/>
  <c r="C341" i="1"/>
  <c r="C365" i="1"/>
  <c r="C53" i="1"/>
  <c r="C342" i="1"/>
  <c r="C356" i="1"/>
  <c r="C259" i="1"/>
  <c r="C199" i="1"/>
  <c r="C94" i="1"/>
  <c r="C240" i="1"/>
  <c r="C196" i="1"/>
  <c r="C338" i="1"/>
  <c r="C248" i="1"/>
  <c r="C237" i="1"/>
  <c r="C236" i="1"/>
  <c r="C258" i="1"/>
  <c r="C191" i="1"/>
  <c r="C97" i="1"/>
  <c r="C125" i="1"/>
  <c r="C299" i="1"/>
  <c r="C91" i="1"/>
  <c r="C235" i="1"/>
  <c r="C230" i="1"/>
  <c r="C353" i="1"/>
  <c r="C96" i="1"/>
  <c r="C190" i="1"/>
  <c r="C90" i="1"/>
  <c r="C189" i="1"/>
  <c r="C234" i="1"/>
  <c r="C162" i="1"/>
  <c r="C126" i="1"/>
  <c r="C257" i="1"/>
  <c r="C221" i="1"/>
  <c r="C89" i="1"/>
  <c r="C256" i="1"/>
  <c r="C255" i="1"/>
  <c r="C328" i="1"/>
  <c r="C149" i="1"/>
  <c r="C366" i="1"/>
  <c r="C38" i="1"/>
  <c r="C254" i="1"/>
  <c r="C195" i="1"/>
  <c r="C93" i="1"/>
  <c r="C238" i="1"/>
  <c r="C226" i="1"/>
  <c r="C233" i="1"/>
  <c r="C148" i="1"/>
  <c r="C337" i="1"/>
  <c r="C253" i="1"/>
  <c r="C323" i="1"/>
  <c r="C147" i="1"/>
  <c r="C220" i="1"/>
  <c r="C219" i="1"/>
  <c r="C336" i="1"/>
  <c r="C92" i="1"/>
  <c r="C146" i="1"/>
  <c r="C120" i="1"/>
  <c r="C218" i="1"/>
  <c r="C145" i="1"/>
  <c r="C144" i="1"/>
  <c r="C143" i="1"/>
  <c r="C122" i="1"/>
  <c r="C36" i="1"/>
  <c r="C123" i="1"/>
  <c r="C23" i="1"/>
  <c r="C117" i="1"/>
  <c r="C110" i="1"/>
  <c r="C118" i="1"/>
  <c r="C86" i="1"/>
  <c r="C52" i="1"/>
  <c r="C51" i="1"/>
  <c r="C109" i="1"/>
  <c r="C85" i="1"/>
  <c r="C116" i="1"/>
  <c r="C39" i="1"/>
  <c r="C73" i="1"/>
  <c r="C84" i="1"/>
  <c r="C69" i="1"/>
  <c r="C45" i="1"/>
  <c r="C68" i="1"/>
  <c r="C67" i="1"/>
  <c r="C88" i="1"/>
  <c r="C50" i="1"/>
  <c r="C49" i="1"/>
  <c r="C48" i="1"/>
  <c r="C71" i="1"/>
  <c r="C16" i="1"/>
  <c r="C66" i="1"/>
  <c r="C44" i="1"/>
  <c r="C43" i="1"/>
  <c r="C42" i="1"/>
  <c r="C41" i="1"/>
  <c r="C40" i="1"/>
  <c r="C83" i="1"/>
  <c r="C37" i="1"/>
  <c r="C35" i="1"/>
  <c r="C34" i="1"/>
  <c r="C20" i="1"/>
  <c r="C15" i="1"/>
  <c r="C18" i="1"/>
  <c r="C19" i="1"/>
  <c r="C11" i="1"/>
  <c r="BX73" i="1" l="1"/>
  <c r="BX123" i="1"/>
  <c r="BX220" i="1"/>
  <c r="BX38" i="1"/>
  <c r="BX189" i="1"/>
  <c r="BX258" i="1"/>
  <c r="BX53" i="1"/>
  <c r="BX105" i="1"/>
  <c r="BX321" i="1"/>
  <c r="BX197" i="1"/>
  <c r="BX85" i="1"/>
  <c r="BX143" i="1"/>
  <c r="BX253" i="1"/>
  <c r="BX96" i="1"/>
  <c r="BX248" i="1"/>
  <c r="BX332" i="1"/>
  <c r="BX84" i="1"/>
  <c r="BX219" i="1"/>
  <c r="BX254" i="1"/>
  <c r="BX234" i="1"/>
  <c r="BX191" i="1"/>
  <c r="BX342" i="1"/>
  <c r="BX103" i="1"/>
  <c r="BX322" i="1"/>
  <c r="BX223" i="1"/>
  <c r="BX250" i="1"/>
  <c r="BX124" i="1"/>
  <c r="BX80" i="1"/>
  <c r="BX109" i="1"/>
  <c r="BX144" i="1"/>
  <c r="BX337" i="1"/>
  <c r="BX255" i="1"/>
  <c r="BX353" i="1"/>
  <c r="BX338" i="1"/>
  <c r="BX304" i="1"/>
  <c r="BX108" i="1"/>
  <c r="BX334" i="1"/>
  <c r="BX81" i="1"/>
  <c r="BX121" i="1"/>
  <c r="BX239" i="1"/>
  <c r="BX242" i="1"/>
  <c r="BX69" i="1"/>
  <c r="BX117" i="1"/>
  <c r="BX336" i="1"/>
  <c r="BX195" i="1"/>
  <c r="BX162" i="1"/>
  <c r="BX97" i="1"/>
  <c r="BX356" i="1"/>
  <c r="BX106" i="1"/>
  <c r="BX140" i="1"/>
  <c r="BX114" i="1"/>
  <c r="BX303" i="1"/>
  <c r="BX82" i="1"/>
  <c r="BX264" i="1"/>
  <c r="BX260" i="1"/>
  <c r="BX129" i="1"/>
  <c r="BX265" i="1"/>
  <c r="BX45" i="1"/>
  <c r="BX110" i="1"/>
  <c r="BX126" i="1"/>
  <c r="BX125" i="1"/>
  <c r="BX259" i="1"/>
  <c r="BX63" i="1"/>
  <c r="BX54" i="1"/>
  <c r="BX112" i="1"/>
  <c r="BX263" i="1"/>
  <c r="BX238" i="1"/>
  <c r="BX240" i="1"/>
  <c r="BX130" i="1"/>
  <c r="BX226" i="1"/>
  <c r="BX221" i="1"/>
  <c r="BX224" i="1"/>
  <c r="BX127" i="1"/>
  <c r="BX218" i="1"/>
  <c r="BX99" i="1"/>
  <c r="BX355" i="1"/>
  <c r="BX89" i="1"/>
  <c r="BX111" i="1"/>
  <c r="BX52" i="1"/>
  <c r="BX78" i="1"/>
  <c r="BX235" i="1"/>
  <c r="BX88" i="1"/>
  <c r="BX116" i="1"/>
  <c r="BX122" i="1"/>
  <c r="BX323" i="1"/>
  <c r="BX149" i="1"/>
  <c r="BX20" i="1"/>
  <c r="BX71" i="1"/>
  <c r="BX50" i="1"/>
  <c r="BX51" i="1"/>
  <c r="BX145" i="1"/>
  <c r="BX148" i="1"/>
  <c r="BX256" i="1"/>
  <c r="BX230" i="1"/>
  <c r="BX196" i="1"/>
  <c r="BX139" i="1"/>
  <c r="BX141" i="1"/>
  <c r="BX100" i="1"/>
  <c r="BX75" i="1"/>
  <c r="BX261" i="1"/>
  <c r="BX131" i="1"/>
  <c r="BX68" i="1"/>
  <c r="BX118" i="1"/>
  <c r="BX146" i="1"/>
  <c r="BX257" i="1"/>
  <c r="BX199" i="1"/>
  <c r="BX352" i="1"/>
  <c r="BX98" i="1"/>
  <c r="BX102" i="1"/>
  <c r="BX339" i="1"/>
  <c r="BX67" i="1"/>
  <c r="BX86" i="1"/>
  <c r="BX120" i="1"/>
  <c r="BX91" i="1"/>
  <c r="BX94" i="1"/>
  <c r="BX222" i="1"/>
  <c r="BX142" i="1"/>
  <c r="BX348" i="1"/>
  <c r="BX101" i="1"/>
  <c r="BX79" i="1"/>
  <c r="BX262" i="1"/>
  <c r="BX198" i="1"/>
  <c r="BX299" i="1"/>
  <c r="BX165" i="1"/>
  <c r="BX18" i="1"/>
  <c r="BX66" i="1"/>
  <c r="BX44" i="1"/>
  <c r="BX233" i="1"/>
  <c r="BX300" i="1"/>
  <c r="BX83" i="1"/>
  <c r="BX41" i="1"/>
  <c r="BX40" i="1"/>
  <c r="BX37" i="1"/>
  <c r="BX35" i="1"/>
  <c r="BX48" i="1"/>
  <c r="BX15" i="1"/>
  <c r="BX16" i="1"/>
  <c r="I357" i="13"/>
  <c r="BX19" i="1"/>
  <c r="BX43" i="1"/>
  <c r="I305" i="13"/>
  <c r="BX92" i="1"/>
  <c r="I362" i="13"/>
  <c r="BX23" i="1"/>
  <c r="I360" i="13"/>
  <c r="BX347" i="1"/>
  <c r="BX42" i="1"/>
  <c r="I365" i="13"/>
  <c r="BX365" i="1"/>
  <c r="I349" i="13"/>
  <c r="BX34" i="1"/>
  <c r="I368" i="13"/>
  <c r="BX328" i="1"/>
  <c r="I306" i="13"/>
  <c r="BX93" i="1"/>
  <c r="I364" i="13"/>
  <c r="BX367" i="1"/>
  <c r="I369" i="13"/>
  <c r="BX22" i="1"/>
  <c r="I345" i="13"/>
  <c r="I346" i="13"/>
  <c r="L367" i="13"/>
  <c r="I351" i="13"/>
  <c r="F355" i="13"/>
  <c r="I367" i="13"/>
  <c r="K225" i="13"/>
  <c r="L356" i="13"/>
  <c r="L351" i="13"/>
  <c r="F356" i="13"/>
  <c r="D189" i="13"/>
  <c r="F225" i="13"/>
  <c r="D303" i="13"/>
  <c r="D367" i="13"/>
  <c r="K352" i="13"/>
  <c r="F351" i="13"/>
  <c r="D348" i="13"/>
  <c r="F303" i="13"/>
  <c r="I355" i="13"/>
  <c r="F367" i="13"/>
  <c r="K351" i="13"/>
  <c r="L225" i="13"/>
  <c r="D355" i="13"/>
  <c r="K189" i="13"/>
  <c r="L304" i="13"/>
  <c r="I352" i="13"/>
  <c r="F145" i="13"/>
  <c r="K367" i="13"/>
  <c r="D351" i="13"/>
  <c r="F348" i="13"/>
  <c r="K348" i="13"/>
  <c r="L145" i="13"/>
  <c r="I348" i="13"/>
  <c r="K145" i="13"/>
  <c r="D352" i="13"/>
  <c r="L348" i="13"/>
  <c r="K303" i="13"/>
  <c r="D304" i="13"/>
  <c r="F304" i="13"/>
  <c r="F359" i="13"/>
  <c r="I304" i="13"/>
  <c r="L189" i="13"/>
  <c r="F346" i="13"/>
  <c r="F334" i="13"/>
  <c r="D299" i="13"/>
  <c r="I361" i="13"/>
  <c r="K359" i="13"/>
  <c r="L299" i="13"/>
  <c r="D356" i="13"/>
  <c r="F335" i="13"/>
  <c r="D347" i="13"/>
  <c r="F299" i="13"/>
  <c r="I308" i="13"/>
  <c r="L366" i="13"/>
  <c r="L358" i="13"/>
  <c r="F347" i="13"/>
  <c r="L361" i="13"/>
  <c r="L347" i="13"/>
  <c r="I359" i="13"/>
  <c r="K299" i="13"/>
  <c r="K356" i="13"/>
  <c r="F306" i="13"/>
  <c r="F361" i="13"/>
  <c r="I350" i="13"/>
  <c r="K304" i="13"/>
  <c r="K347" i="13"/>
  <c r="D359" i="13"/>
  <c r="D334" i="13"/>
  <c r="L346" i="13"/>
  <c r="I356" i="13"/>
  <c r="L359" i="13"/>
  <c r="L303" i="13"/>
  <c r="I347" i="13"/>
  <c r="F249" i="13"/>
  <c r="F312" i="13"/>
  <c r="K249" i="13"/>
  <c r="K312" i="13"/>
  <c r="L312" i="13"/>
  <c r="K222" i="13"/>
  <c r="D225" i="13"/>
  <c r="L222" i="13"/>
  <c r="D366" i="13"/>
  <c r="I366" i="13"/>
  <c r="L301" i="13"/>
  <c r="I354" i="13"/>
  <c r="D354" i="13"/>
  <c r="F366" i="13"/>
  <c r="K366" i="13"/>
  <c r="D260" i="13"/>
  <c r="L144" i="13"/>
  <c r="K354" i="13"/>
  <c r="F253" i="13"/>
  <c r="L253" i="13"/>
  <c r="D253" i="13"/>
  <c r="F259" i="13"/>
  <c r="I253" i="13"/>
  <c r="L142" i="13"/>
  <c r="L143" i="13"/>
  <c r="L259" i="13"/>
  <c r="D259" i="13"/>
  <c r="F144" i="13"/>
  <c r="K353" i="13"/>
  <c r="D144" i="13"/>
  <c r="F353" i="13"/>
  <c r="K253" i="13"/>
  <c r="L256" i="13"/>
  <c r="L353" i="13"/>
  <c r="D256" i="13"/>
  <c r="D353" i="13"/>
  <c r="F354" i="13"/>
  <c r="I353" i="13"/>
  <c r="K259" i="13"/>
  <c r="D222" i="13"/>
  <c r="D188" i="13"/>
  <c r="L309" i="13"/>
  <c r="F143" i="13"/>
  <c r="L337" i="13"/>
  <c r="K254" i="13"/>
  <c r="F222" i="13"/>
  <c r="I303" i="13"/>
  <c r="L318" i="13"/>
  <c r="L349" i="13"/>
  <c r="D309" i="13"/>
  <c r="L319" i="13"/>
  <c r="L350" i="13"/>
  <c r="D318" i="13"/>
  <c r="D349" i="13"/>
  <c r="F318" i="13"/>
  <c r="F349" i="13"/>
  <c r="F309" i="13"/>
  <c r="K318" i="13"/>
  <c r="K349" i="13"/>
  <c r="K309" i="13"/>
  <c r="L320" i="13"/>
  <c r="L352" i="13"/>
  <c r="D319" i="13"/>
  <c r="D350" i="13"/>
  <c r="D344" i="13"/>
  <c r="D369" i="13"/>
  <c r="D337" i="13"/>
  <c r="F319" i="13"/>
  <c r="F350" i="13"/>
  <c r="F320" i="13"/>
  <c r="F352" i="13"/>
  <c r="D301" i="13"/>
  <c r="F301" i="13"/>
  <c r="K301" i="13"/>
  <c r="L343" i="13"/>
  <c r="D343" i="13"/>
  <c r="F343" i="13"/>
  <c r="F189" i="13"/>
  <c r="K343" i="13"/>
  <c r="L254" i="13"/>
  <c r="D254" i="13"/>
  <c r="I310" i="13"/>
  <c r="F254" i="13"/>
  <c r="I312" i="13"/>
  <c r="I311" i="13"/>
  <c r="K320" i="13"/>
  <c r="K307" i="13"/>
  <c r="K308" i="13"/>
  <c r="K337" i="13"/>
  <c r="L307" i="13"/>
  <c r="L308" i="13"/>
  <c r="D320" i="13"/>
  <c r="D307" i="13"/>
  <c r="D308" i="13"/>
  <c r="L334" i="13"/>
  <c r="F310" i="13"/>
  <c r="K334" i="13"/>
  <c r="L310" i="13"/>
  <c r="L335" i="13"/>
  <c r="D194" i="13"/>
  <c r="F337" i="13"/>
  <c r="K335" i="13"/>
  <c r="K310" i="13"/>
  <c r="F307" i="13"/>
  <c r="F308" i="13"/>
  <c r="D335" i="13"/>
  <c r="D310" i="13"/>
  <c r="L342" i="13"/>
  <c r="K341" i="13"/>
  <c r="F316" i="13"/>
  <c r="L340" i="13"/>
  <c r="L331" i="13"/>
  <c r="I301" i="13"/>
  <c r="I309" i="13"/>
  <c r="I260" i="13"/>
  <c r="I344" i="13"/>
  <c r="I337" i="13"/>
  <c r="I343" i="13"/>
  <c r="I307" i="13"/>
  <c r="I317" i="13"/>
  <c r="I299" i="13"/>
  <c r="I334" i="13"/>
  <c r="I318" i="13"/>
  <c r="I319" i="13"/>
  <c r="I335" i="13"/>
  <c r="I254" i="13"/>
  <c r="I320" i="13"/>
  <c r="K323" i="13"/>
  <c r="I340" i="13"/>
  <c r="F340" i="13"/>
  <c r="I342" i="13"/>
  <c r="F327" i="13"/>
  <c r="K342" i="13"/>
  <c r="L322" i="13"/>
  <c r="F313" i="13"/>
  <c r="K331" i="13"/>
  <c r="F323" i="13"/>
  <c r="I322" i="13"/>
  <c r="I341" i="13"/>
  <c r="I151" i="13"/>
  <c r="L153" i="13"/>
  <c r="I329" i="13"/>
  <c r="K329" i="13"/>
  <c r="D340" i="13"/>
  <c r="K313" i="13"/>
  <c r="F342" i="13"/>
  <c r="K322" i="13"/>
  <c r="L325" i="13"/>
  <c r="I326" i="13"/>
  <c r="L341" i="13"/>
  <c r="I316" i="13"/>
  <c r="K340" i="13"/>
  <c r="L316" i="13"/>
  <c r="D322" i="13"/>
  <c r="D159" i="13"/>
  <c r="I332" i="13"/>
  <c r="F322" i="13"/>
  <c r="K326" i="13"/>
  <c r="L326" i="13"/>
  <c r="L151" i="13"/>
  <c r="F151" i="13"/>
  <c r="K330" i="13"/>
  <c r="I323" i="13"/>
  <c r="D325" i="13"/>
  <c r="K316" i="13"/>
  <c r="F341" i="13"/>
  <c r="K324" i="13"/>
  <c r="L323" i="13"/>
  <c r="F330" i="13"/>
  <c r="I324" i="13"/>
  <c r="I315" i="13"/>
  <c r="L315" i="13"/>
  <c r="F14" i="13"/>
  <c r="F82" i="13"/>
  <c r="D342" i="13"/>
  <c r="I321" i="13"/>
  <c r="I336" i="13"/>
  <c r="K336" i="13"/>
  <c r="L159" i="13"/>
  <c r="D329" i="13"/>
  <c r="I331" i="13"/>
  <c r="D321" i="13"/>
  <c r="D336" i="13"/>
  <c r="I328" i="13"/>
  <c r="K82" i="13"/>
  <c r="K327" i="13"/>
  <c r="L14" i="13"/>
  <c r="D341" i="13"/>
  <c r="D333" i="13"/>
  <c r="D323" i="13"/>
  <c r="D331" i="13"/>
  <c r="K325" i="13"/>
  <c r="D327" i="13"/>
  <c r="I325" i="13"/>
  <c r="F325" i="13"/>
  <c r="F159" i="13"/>
  <c r="F321" i="13"/>
  <c r="F336" i="13"/>
  <c r="I330" i="13"/>
  <c r="L330" i="13"/>
  <c r="D313" i="13"/>
  <c r="D152" i="13"/>
  <c r="F326" i="13"/>
  <c r="F333" i="13"/>
  <c r="F199" i="13"/>
  <c r="D316" i="13"/>
  <c r="I314" i="13"/>
  <c r="I302" i="13"/>
  <c r="I339" i="13"/>
  <c r="K302" i="13"/>
  <c r="K339" i="13"/>
  <c r="L302" i="13"/>
  <c r="L339" i="13"/>
  <c r="D83" i="13"/>
  <c r="D326" i="13"/>
  <c r="K328" i="13"/>
  <c r="K332" i="13"/>
  <c r="L328" i="13"/>
  <c r="L332" i="13"/>
  <c r="L195" i="13"/>
  <c r="D151" i="13"/>
  <c r="D199" i="13"/>
  <c r="I338" i="13"/>
  <c r="K338" i="13"/>
  <c r="K198" i="13"/>
  <c r="L77" i="13"/>
  <c r="L327" i="13"/>
  <c r="L338" i="13"/>
  <c r="D330" i="13"/>
  <c r="F302" i="13"/>
  <c r="F339" i="13"/>
  <c r="F331" i="13"/>
  <c r="I77" i="13"/>
  <c r="I327" i="13"/>
  <c r="F328" i="13"/>
  <c r="F332" i="13"/>
  <c r="D302" i="13"/>
  <c r="D339" i="13"/>
  <c r="F338" i="13"/>
  <c r="D315" i="13"/>
  <c r="D328" i="13"/>
  <c r="D332" i="13"/>
  <c r="F77" i="13"/>
  <c r="K159" i="13"/>
  <c r="L313" i="13"/>
  <c r="D154" i="13"/>
  <c r="D338" i="13"/>
  <c r="I313" i="13"/>
  <c r="K321" i="13"/>
  <c r="L321" i="13"/>
  <c r="L336" i="13"/>
  <c r="D198" i="13"/>
  <c r="F329" i="13"/>
  <c r="I159" i="13"/>
  <c r="I333" i="13"/>
  <c r="K151" i="13"/>
  <c r="K333" i="13"/>
  <c r="K199" i="13"/>
  <c r="L333" i="13"/>
  <c r="L197" i="13"/>
  <c r="L199" i="13"/>
  <c r="L257" i="13"/>
  <c r="L324" i="13"/>
  <c r="I300" i="13"/>
  <c r="K300" i="13"/>
  <c r="L300" i="13"/>
  <c r="F257" i="13"/>
  <c r="F324" i="13"/>
  <c r="D100" i="13"/>
  <c r="F300" i="13"/>
  <c r="D257" i="13"/>
  <c r="D324" i="13"/>
  <c r="L249" i="13"/>
  <c r="L329" i="13"/>
  <c r="D300" i="13"/>
  <c r="I14" i="13"/>
  <c r="I255" i="13"/>
  <c r="K260" i="13"/>
  <c r="K251" i="13"/>
  <c r="K315" i="13"/>
  <c r="D275" i="13"/>
  <c r="D317" i="13"/>
  <c r="F250" i="13"/>
  <c r="F314" i="13"/>
  <c r="K252" i="13"/>
  <c r="L292" i="13"/>
  <c r="D250" i="13"/>
  <c r="D314" i="13"/>
  <c r="F251" i="13"/>
  <c r="F315" i="13"/>
  <c r="L252" i="13"/>
  <c r="D14" i="13"/>
  <c r="F292" i="13"/>
  <c r="F252" i="13"/>
  <c r="K261" i="13"/>
  <c r="D252" i="13"/>
  <c r="K255" i="13"/>
  <c r="L255" i="13"/>
  <c r="L250" i="13"/>
  <c r="L314" i="13"/>
  <c r="D291" i="13"/>
  <c r="K271" i="13"/>
  <c r="K298" i="13"/>
  <c r="K344" i="13"/>
  <c r="K290" i="13"/>
  <c r="K190" i="13"/>
  <c r="L261" i="13"/>
  <c r="L297" i="13"/>
  <c r="D249" i="13"/>
  <c r="F297" i="13"/>
  <c r="F255" i="13"/>
  <c r="D255" i="13"/>
  <c r="K275" i="13"/>
  <c r="K317" i="13"/>
  <c r="L271" i="13"/>
  <c r="L260" i="13"/>
  <c r="L298" i="13"/>
  <c r="L344" i="13"/>
  <c r="D261" i="13"/>
  <c r="F271" i="13"/>
  <c r="F260" i="13"/>
  <c r="F298" i="13"/>
  <c r="F344" i="13"/>
  <c r="K257" i="13"/>
  <c r="K278" i="13"/>
  <c r="K319" i="13"/>
  <c r="D290" i="13"/>
  <c r="F272" i="13"/>
  <c r="K14" i="13"/>
  <c r="K250" i="13"/>
  <c r="K314" i="13"/>
  <c r="L275" i="13"/>
  <c r="L317" i="13"/>
  <c r="L278" i="13"/>
  <c r="D82" i="13"/>
  <c r="D298" i="13"/>
  <c r="L291" i="13"/>
  <c r="D153" i="13"/>
  <c r="D143" i="13"/>
  <c r="F275" i="13"/>
  <c r="F83" i="13"/>
  <c r="F152" i="13"/>
  <c r="F256" i="13"/>
  <c r="F261" i="13"/>
  <c r="K144" i="13"/>
  <c r="K154" i="13"/>
  <c r="K272" i="13"/>
  <c r="D271" i="13"/>
  <c r="L290" i="13"/>
  <c r="D272" i="13"/>
  <c r="D145" i="13"/>
  <c r="D251" i="13"/>
  <c r="K83" i="13"/>
  <c r="K152" i="13"/>
  <c r="K256" i="13"/>
  <c r="K292" i="13"/>
  <c r="K77" i="13"/>
  <c r="K297" i="13"/>
  <c r="L272" i="13"/>
  <c r="L251" i="13"/>
  <c r="D292" i="13"/>
  <c r="F290" i="13"/>
  <c r="D77" i="13"/>
  <c r="D297" i="13"/>
  <c r="L83" i="13"/>
  <c r="L152" i="13"/>
  <c r="K174" i="13"/>
  <c r="K295" i="13"/>
  <c r="F295" i="13"/>
  <c r="L293" i="13"/>
  <c r="L268" i="13"/>
  <c r="L296" i="13"/>
  <c r="L174" i="13"/>
  <c r="L185" i="13"/>
  <c r="F296" i="13"/>
  <c r="F99" i="13"/>
  <c r="D89" i="13"/>
  <c r="L99" i="13"/>
  <c r="D168" i="13"/>
  <c r="F165" i="13"/>
  <c r="D281" i="13"/>
  <c r="K162" i="13"/>
  <c r="D161" i="13"/>
  <c r="F269" i="13"/>
  <c r="F270" i="13"/>
  <c r="D165" i="13"/>
  <c r="F89" i="13"/>
  <c r="I290" i="13"/>
  <c r="D296" i="13"/>
  <c r="I145" i="13"/>
  <c r="D277" i="13"/>
  <c r="D273" i="13"/>
  <c r="D179" i="13"/>
  <c r="L178" i="13"/>
  <c r="D183" i="13"/>
  <c r="D288" i="13"/>
  <c r="I261" i="13"/>
  <c r="K269" i="13"/>
  <c r="D268" i="13"/>
  <c r="K270" i="13"/>
  <c r="F273" i="13"/>
  <c r="F279" i="13"/>
  <c r="I178" i="13"/>
  <c r="I142" i="13"/>
  <c r="K280" i="13"/>
  <c r="I143" i="13"/>
  <c r="L277" i="13"/>
  <c r="L273" i="13"/>
  <c r="L179" i="13"/>
  <c r="D269" i="13"/>
  <c r="F277" i="13"/>
  <c r="K164" i="13"/>
  <c r="K258" i="13"/>
  <c r="D270" i="13"/>
  <c r="D286" i="13"/>
  <c r="F268" i="13"/>
  <c r="K181" i="13"/>
  <c r="K184" i="13"/>
  <c r="F161" i="13"/>
  <c r="K294" i="13"/>
  <c r="K178" i="13"/>
  <c r="L164" i="13"/>
  <c r="F85" i="13"/>
  <c r="K296" i="13"/>
  <c r="K287" i="13"/>
  <c r="K289" i="13"/>
  <c r="D262" i="13"/>
  <c r="F168" i="13"/>
  <c r="L85" i="13"/>
  <c r="D289" i="13"/>
  <c r="F178" i="13"/>
  <c r="F160" i="13"/>
  <c r="F264" i="13"/>
  <c r="F169" i="13"/>
  <c r="K293" i="13"/>
  <c r="K167" i="13"/>
  <c r="K274" i="13"/>
  <c r="L269" i="13"/>
  <c r="L281" i="13"/>
  <c r="D263" i="13"/>
  <c r="K85" i="13"/>
  <c r="K99" i="13"/>
  <c r="L160" i="13"/>
  <c r="L264" i="13"/>
  <c r="K268" i="13"/>
  <c r="L270" i="13"/>
  <c r="D185" i="13"/>
  <c r="D99" i="13"/>
  <c r="L280" i="13"/>
  <c r="L258" i="13"/>
  <c r="F262" i="13"/>
  <c r="L262" i="13"/>
  <c r="F278" i="13"/>
  <c r="F179" i="13"/>
  <c r="D176" i="13"/>
  <c r="F197" i="13"/>
  <c r="L141" i="13"/>
  <c r="F191" i="13"/>
  <c r="F192" i="13"/>
  <c r="I144" i="13"/>
  <c r="K177" i="13"/>
  <c r="D162" i="13"/>
  <c r="D180" i="13"/>
  <c r="F294" i="13"/>
  <c r="F174" i="13"/>
  <c r="F142" i="13"/>
  <c r="F193" i="13"/>
  <c r="K183" i="13"/>
  <c r="L191" i="13"/>
  <c r="L82" i="13"/>
  <c r="L193" i="13"/>
  <c r="D276" i="13"/>
  <c r="K197" i="13"/>
  <c r="L295" i="13"/>
  <c r="D141" i="13"/>
  <c r="F156" i="13"/>
  <c r="K142" i="13"/>
  <c r="K187" i="13"/>
  <c r="L196" i="13"/>
  <c r="D191" i="13"/>
  <c r="K143" i="13"/>
  <c r="K188" i="13"/>
  <c r="D174" i="13"/>
  <c r="D142" i="13"/>
  <c r="F162" i="13"/>
  <c r="F285" i="13"/>
  <c r="I83" i="13"/>
  <c r="K175" i="13"/>
  <c r="K282" i="13"/>
  <c r="K265" i="13"/>
  <c r="L169" i="13"/>
  <c r="L284" i="13"/>
  <c r="L267" i="13"/>
  <c r="D184" i="13"/>
  <c r="D293" i="13"/>
  <c r="D186" i="13"/>
  <c r="D172" i="13"/>
  <c r="D274" i="13"/>
  <c r="F280" i="13"/>
  <c r="F164" i="13"/>
  <c r="F258" i="13"/>
  <c r="F170" i="13"/>
  <c r="K89" i="13"/>
  <c r="L285" i="13"/>
  <c r="D85" i="13"/>
  <c r="D175" i="13"/>
  <c r="D282" i="13"/>
  <c r="D265" i="13"/>
  <c r="F173" i="13"/>
  <c r="I172" i="13"/>
  <c r="K291" i="13"/>
  <c r="K281" i="13"/>
  <c r="K266" i="13"/>
  <c r="L170" i="13"/>
  <c r="L100" i="13"/>
  <c r="K186" i="13"/>
  <c r="K172" i="13"/>
  <c r="F286" i="13"/>
  <c r="I292" i="13"/>
  <c r="I265" i="13"/>
  <c r="K160" i="13"/>
  <c r="K264" i="13"/>
  <c r="K169" i="13"/>
  <c r="K284" i="13"/>
  <c r="K267" i="13"/>
  <c r="L161" i="13"/>
  <c r="L166" i="13"/>
  <c r="L173" i="13"/>
  <c r="D294" i="13"/>
  <c r="D178" i="13"/>
  <c r="D266" i="13"/>
  <c r="F287" i="13"/>
  <c r="F289" i="13"/>
  <c r="F171" i="13"/>
  <c r="K285" i="13"/>
  <c r="L165" i="13"/>
  <c r="L286" i="13"/>
  <c r="I100" i="13"/>
  <c r="F284" i="13"/>
  <c r="F267" i="13"/>
  <c r="D160" i="13"/>
  <c r="D264" i="13"/>
  <c r="D169" i="13"/>
  <c r="D284" i="13"/>
  <c r="D267" i="13"/>
  <c r="F181" i="13"/>
  <c r="I82" i="13"/>
  <c r="I291" i="13"/>
  <c r="I266" i="13"/>
  <c r="K170" i="13"/>
  <c r="L162" i="13"/>
  <c r="L287" i="13"/>
  <c r="L289" i="13"/>
  <c r="L171" i="13"/>
  <c r="D285" i="13"/>
  <c r="F183" i="13"/>
  <c r="F276" i="13"/>
  <c r="F263" i="13"/>
  <c r="F288" i="13"/>
  <c r="I267" i="13"/>
  <c r="K161" i="13"/>
  <c r="K173" i="13"/>
  <c r="L266" i="13"/>
  <c r="D258" i="13"/>
  <c r="D170" i="13"/>
  <c r="F293" i="13"/>
  <c r="F186" i="13"/>
  <c r="F172" i="13"/>
  <c r="F274" i="13"/>
  <c r="K262" i="13"/>
  <c r="K286" i="13"/>
  <c r="L276" i="13"/>
  <c r="L263" i="13"/>
  <c r="L288" i="13"/>
  <c r="D166" i="13"/>
  <c r="D173" i="13"/>
  <c r="F185" i="13"/>
  <c r="F175" i="13"/>
  <c r="F282" i="13"/>
  <c r="F265" i="13"/>
  <c r="K171" i="13"/>
  <c r="L186" i="13"/>
  <c r="L172" i="13"/>
  <c r="L274" i="13"/>
  <c r="K277" i="13"/>
  <c r="K273" i="13"/>
  <c r="K179" i="13"/>
  <c r="K279" i="13"/>
  <c r="L175" i="13"/>
  <c r="L282" i="13"/>
  <c r="L265" i="13"/>
  <c r="K100" i="13"/>
  <c r="D287" i="13"/>
  <c r="D171" i="13"/>
  <c r="F291" i="13"/>
  <c r="F281" i="13"/>
  <c r="F266" i="13"/>
  <c r="K276" i="13"/>
  <c r="K263" i="13"/>
  <c r="K288" i="13"/>
  <c r="L89" i="13"/>
  <c r="L168" i="13"/>
  <c r="F100" i="13"/>
  <c r="L146" i="13"/>
  <c r="L158" i="13"/>
  <c r="D155" i="13"/>
  <c r="D163" i="13"/>
  <c r="D181" i="13"/>
  <c r="D177" i="13"/>
  <c r="D279" i="13"/>
  <c r="F153" i="13"/>
  <c r="F148" i="13"/>
  <c r="F188" i="13"/>
  <c r="F194" i="13"/>
  <c r="I287" i="13"/>
  <c r="I289" i="13"/>
  <c r="K141" i="13"/>
  <c r="K224" i="13"/>
  <c r="K84" i="13"/>
  <c r="L294" i="13"/>
  <c r="L147" i="13"/>
  <c r="L187" i="13"/>
  <c r="D150" i="13"/>
  <c r="I286" i="13"/>
  <c r="D278" i="13"/>
  <c r="F223" i="13"/>
  <c r="F182" i="13"/>
  <c r="F195" i="13"/>
  <c r="I152" i="13"/>
  <c r="I256" i="13"/>
  <c r="I163" i="13"/>
  <c r="K185" i="13"/>
  <c r="K146" i="13"/>
  <c r="K158" i="13"/>
  <c r="L148" i="13"/>
  <c r="L188" i="13"/>
  <c r="L194" i="13"/>
  <c r="I262" i="13"/>
  <c r="L192" i="13"/>
  <c r="D167" i="13"/>
  <c r="D224" i="13"/>
  <c r="D84" i="13"/>
  <c r="F196" i="13"/>
  <c r="F149" i="13"/>
  <c r="I263" i="13"/>
  <c r="I288" i="13"/>
  <c r="K168" i="13"/>
  <c r="K191" i="13"/>
  <c r="K192" i="13"/>
  <c r="L223" i="13"/>
  <c r="L182" i="13"/>
  <c r="K155" i="13"/>
  <c r="K163" i="13"/>
  <c r="F187" i="13"/>
  <c r="D146" i="13"/>
  <c r="D158" i="13"/>
  <c r="D197" i="13"/>
  <c r="F166" i="13"/>
  <c r="F154" i="13"/>
  <c r="F157" i="13"/>
  <c r="F176" i="13"/>
  <c r="F198" i="13"/>
  <c r="I293" i="13"/>
  <c r="I186" i="13"/>
  <c r="I84" i="13"/>
  <c r="K147" i="13"/>
  <c r="K193" i="13"/>
  <c r="L149" i="13"/>
  <c r="I259" i="13"/>
  <c r="D190" i="13"/>
  <c r="D192" i="13"/>
  <c r="I175" i="13"/>
  <c r="I158" i="13"/>
  <c r="I297" i="13"/>
  <c r="I282" i="13"/>
  <c r="I99" i="13"/>
  <c r="I199" i="13"/>
  <c r="K153" i="13"/>
  <c r="K148" i="13"/>
  <c r="K194" i="13"/>
  <c r="L154" i="13"/>
  <c r="L157" i="13"/>
  <c r="L156" i="13"/>
  <c r="L176" i="13"/>
  <c r="L198" i="13"/>
  <c r="I179" i="13"/>
  <c r="D147" i="13"/>
  <c r="D187" i="13"/>
  <c r="D193" i="13"/>
  <c r="F180" i="13"/>
  <c r="F190" i="13"/>
  <c r="F150" i="13"/>
  <c r="I85" i="13"/>
  <c r="I89" i="13"/>
  <c r="I189" i="13"/>
  <c r="K223" i="13"/>
  <c r="K182" i="13"/>
  <c r="K195" i="13"/>
  <c r="F147" i="13"/>
  <c r="D148" i="13"/>
  <c r="F155" i="13"/>
  <c r="F163" i="13"/>
  <c r="F177" i="13"/>
  <c r="I147" i="13"/>
  <c r="I281" i="13"/>
  <c r="K196" i="13"/>
  <c r="K149" i="13"/>
  <c r="L180" i="13"/>
  <c r="L190" i="13"/>
  <c r="L150" i="13"/>
  <c r="D182" i="13"/>
  <c r="D195" i="13"/>
  <c r="I264" i="13"/>
  <c r="I284" i="13"/>
  <c r="K166" i="13"/>
  <c r="K157" i="13"/>
  <c r="K156" i="13"/>
  <c r="K176" i="13"/>
  <c r="L155" i="13"/>
  <c r="L163" i="13"/>
  <c r="L181" i="13"/>
  <c r="L177" i="13"/>
  <c r="L279" i="13"/>
  <c r="D295" i="13"/>
  <c r="D223" i="13"/>
  <c r="D280" i="13"/>
  <c r="D164" i="13"/>
  <c r="D196" i="13"/>
  <c r="D149" i="13"/>
  <c r="F184" i="13"/>
  <c r="F141" i="13"/>
  <c r="F167" i="13"/>
  <c r="F224" i="13"/>
  <c r="F84" i="13"/>
  <c r="I223" i="13"/>
  <c r="I257" i="13"/>
  <c r="I285" i="13"/>
  <c r="K165" i="13"/>
  <c r="L183" i="13"/>
  <c r="D157" i="13"/>
  <c r="D156" i="13"/>
  <c r="F146" i="13"/>
  <c r="F158" i="13"/>
  <c r="I258" i="13"/>
  <c r="K180" i="13"/>
  <c r="K150" i="13"/>
  <c r="L184" i="13"/>
  <c r="L167" i="13"/>
  <c r="L224" i="13"/>
  <c r="L84" i="13"/>
  <c r="I224" i="13"/>
  <c r="I272" i="13"/>
  <c r="I275" i="13"/>
  <c r="I162" i="13"/>
  <c r="I250" i="13"/>
  <c r="I180" i="13"/>
  <c r="I190" i="13"/>
  <c r="I171" i="13"/>
  <c r="I150" i="13"/>
  <c r="I149" i="13"/>
  <c r="I296" i="13"/>
  <c r="I273" i="13"/>
  <c r="I155" i="13"/>
  <c r="I251" i="13"/>
  <c r="I181" i="13"/>
  <c r="I177" i="13"/>
  <c r="I279" i="13"/>
  <c r="I277" i="13"/>
  <c r="I183" i="13"/>
  <c r="I276" i="13"/>
  <c r="I222" i="13"/>
  <c r="I278" i="13"/>
  <c r="I184" i="13"/>
  <c r="I167" i="13"/>
  <c r="I274" i="13"/>
  <c r="I165" i="13"/>
  <c r="I185" i="13"/>
  <c r="I252" i="13"/>
  <c r="I197" i="13"/>
  <c r="I146" i="13"/>
  <c r="I168" i="13"/>
  <c r="I191" i="13"/>
  <c r="I192" i="13"/>
  <c r="I225" i="13"/>
  <c r="I141" i="13"/>
  <c r="I268" i="13"/>
  <c r="I174" i="13"/>
  <c r="I187" i="13"/>
  <c r="I193" i="13"/>
  <c r="I294" i="13"/>
  <c r="I269" i="13"/>
  <c r="I160" i="13"/>
  <c r="I153" i="13"/>
  <c r="I298" i="13"/>
  <c r="I188" i="13"/>
  <c r="I169" i="13"/>
  <c r="I194" i="13"/>
  <c r="I249" i="13"/>
  <c r="I295" i="13"/>
  <c r="I182" i="13"/>
  <c r="I195" i="13"/>
  <c r="I148" i="13"/>
  <c r="I270" i="13"/>
  <c r="I164" i="13"/>
  <c r="I196" i="13"/>
  <c r="I170" i="13"/>
  <c r="I280" i="13"/>
  <c r="I271" i="13"/>
  <c r="I161" i="13"/>
  <c r="I166" i="13"/>
  <c r="I154" i="13"/>
  <c r="I157" i="13"/>
  <c r="I156" i="13"/>
  <c r="I176" i="13"/>
  <c r="I173" i="13"/>
  <c r="I198" i="13"/>
  <c r="D25" i="13"/>
  <c r="D35" i="13"/>
  <c r="D51" i="13"/>
  <c r="D81" i="13"/>
  <c r="D91" i="13"/>
  <c r="D101" i="13"/>
  <c r="D226" i="13"/>
  <c r="D234" i="13"/>
  <c r="D240" i="13"/>
  <c r="D213" i="13"/>
  <c r="D67" i="13"/>
  <c r="D68" i="13"/>
  <c r="D63" i="13"/>
  <c r="F23" i="13"/>
  <c r="F69" i="13"/>
  <c r="F39" i="13"/>
  <c r="F79" i="13"/>
  <c r="F108" i="13"/>
  <c r="F112" i="13"/>
  <c r="F119" i="13"/>
  <c r="F124" i="13"/>
  <c r="F236" i="13"/>
  <c r="F239" i="13"/>
  <c r="F247" i="13"/>
  <c r="F212" i="13"/>
  <c r="F129" i="13"/>
  <c r="F71" i="13"/>
  <c r="F58" i="13"/>
  <c r="I37" i="13"/>
  <c r="I53" i="13"/>
  <c r="I211" i="13"/>
  <c r="I137" i="13"/>
  <c r="K32" i="13"/>
  <c r="K38" i="13"/>
  <c r="K56" i="13"/>
  <c r="K64" i="13"/>
  <c r="K107" i="13"/>
  <c r="K231" i="13"/>
  <c r="K238" i="13"/>
  <c r="K61" i="13"/>
  <c r="K219" i="13"/>
  <c r="K136" i="13"/>
  <c r="K140" i="13"/>
  <c r="L18" i="13"/>
  <c r="L26" i="13"/>
  <c r="L50" i="13"/>
  <c r="L52" i="13"/>
  <c r="L106" i="13"/>
  <c r="L109" i="13"/>
  <c r="L204" i="13"/>
  <c r="L113" i="13"/>
  <c r="L102" i="13"/>
  <c r="L227" i="13"/>
  <c r="L214" i="13"/>
  <c r="L44" i="13"/>
  <c r="L131" i="13"/>
  <c r="L31" i="13"/>
  <c r="L98" i="13"/>
  <c r="D18" i="13"/>
  <c r="D26" i="13"/>
  <c r="D50" i="13"/>
  <c r="D52" i="13"/>
  <c r="D106" i="13"/>
  <c r="D109" i="13"/>
  <c r="D204" i="13"/>
  <c r="D113" i="13"/>
  <c r="D102" i="13"/>
  <c r="D227" i="13"/>
  <c r="D214" i="13"/>
  <c r="D44" i="13"/>
  <c r="D131" i="13"/>
  <c r="D31" i="13"/>
  <c r="D98" i="13"/>
  <c r="F24" i="13"/>
  <c r="F34" i="13"/>
  <c r="F29" i="13"/>
  <c r="F57" i="13"/>
  <c r="F80" i="13"/>
  <c r="F202" i="13"/>
  <c r="F120" i="13"/>
  <c r="F209" i="13"/>
  <c r="F233" i="13"/>
  <c r="F248" i="13"/>
  <c r="F72" i="13"/>
  <c r="F75" i="13"/>
  <c r="F59" i="13"/>
  <c r="F76" i="13"/>
  <c r="I116" i="13"/>
  <c r="I122" i="13"/>
  <c r="I228" i="13"/>
  <c r="I235" i="13"/>
  <c r="I74" i="13"/>
  <c r="K33" i="13"/>
  <c r="K40" i="13"/>
  <c r="K78" i="13"/>
  <c r="K93" i="13"/>
  <c r="K96" i="13"/>
  <c r="K118" i="13"/>
  <c r="K207" i="13"/>
  <c r="K208" i="13"/>
  <c r="K232" i="13"/>
  <c r="K65" i="13"/>
  <c r="K246" i="13"/>
  <c r="K62" i="13"/>
  <c r="K128" i="13"/>
  <c r="K70" i="13"/>
  <c r="K130" i="13"/>
  <c r="L27" i="13"/>
  <c r="L36" i="13"/>
  <c r="L49" i="13"/>
  <c r="L60" i="13"/>
  <c r="L110" i="13"/>
  <c r="L205" i="13"/>
  <c r="L114" i="13"/>
  <c r="L121" i="13"/>
  <c r="L125" i="13"/>
  <c r="L97" i="13"/>
  <c r="L230" i="13"/>
  <c r="L241" i="13"/>
  <c r="L127" i="13"/>
  <c r="L73" i="13"/>
  <c r="L132" i="13"/>
  <c r="D27" i="13"/>
  <c r="D36" i="13"/>
  <c r="D49" i="13"/>
  <c r="D60" i="13"/>
  <c r="D110" i="13"/>
  <c r="D205" i="13"/>
  <c r="D114" i="13"/>
  <c r="D121" i="13"/>
  <c r="D125" i="13"/>
  <c r="D97" i="13"/>
  <c r="D230" i="13"/>
  <c r="D241" i="13"/>
  <c r="D127" i="13"/>
  <c r="D73" i="13"/>
  <c r="D132" i="13"/>
  <c r="F25" i="13"/>
  <c r="F35" i="13"/>
  <c r="F51" i="13"/>
  <c r="F81" i="13"/>
  <c r="F91" i="13"/>
  <c r="F101" i="13"/>
  <c r="F226" i="13"/>
  <c r="F234" i="13"/>
  <c r="F240" i="13"/>
  <c r="F213" i="13"/>
  <c r="F67" i="13"/>
  <c r="F68" i="13"/>
  <c r="F63" i="13"/>
  <c r="I20" i="13"/>
  <c r="I86" i="13"/>
  <c r="I95" i="13"/>
  <c r="I126" i="13"/>
  <c r="I237" i="13"/>
  <c r="I42" i="13"/>
  <c r="I46" i="13"/>
  <c r="K23" i="13"/>
  <c r="K69" i="13"/>
  <c r="K39" i="13"/>
  <c r="K79" i="13"/>
  <c r="K108" i="13"/>
  <c r="K112" i="13"/>
  <c r="K119" i="13"/>
  <c r="K124" i="13"/>
  <c r="K236" i="13"/>
  <c r="K239" i="13"/>
  <c r="K247" i="13"/>
  <c r="K212" i="13"/>
  <c r="K129" i="13"/>
  <c r="K71" i="13"/>
  <c r="K58" i="13"/>
  <c r="L28" i="13"/>
  <c r="L37" i="13"/>
  <c r="L53" i="13"/>
  <c r="L203" i="13"/>
  <c r="L94" i="13"/>
  <c r="L115" i="13"/>
  <c r="L245" i="13"/>
  <c r="L211" i="13"/>
  <c r="L215" i="13"/>
  <c r="L45" i="13"/>
  <c r="L133" i="13"/>
  <c r="L137" i="13"/>
  <c r="D28" i="13"/>
  <c r="D37" i="13"/>
  <c r="D53" i="13"/>
  <c r="D203" i="13"/>
  <c r="D94" i="13"/>
  <c r="D115" i="13"/>
  <c r="D245" i="13"/>
  <c r="D211" i="13"/>
  <c r="D215" i="13"/>
  <c r="D45" i="13"/>
  <c r="D133" i="13"/>
  <c r="D137" i="13"/>
  <c r="F18" i="13"/>
  <c r="F26" i="13"/>
  <c r="F50" i="13"/>
  <c r="F52" i="13"/>
  <c r="F106" i="13"/>
  <c r="F109" i="13"/>
  <c r="F204" i="13"/>
  <c r="F113" i="13"/>
  <c r="F102" i="13"/>
  <c r="F227" i="13"/>
  <c r="F214" i="13"/>
  <c r="F44" i="13"/>
  <c r="F131" i="13"/>
  <c r="F31" i="13"/>
  <c r="F98" i="13"/>
  <c r="I200" i="13"/>
  <c r="I123" i="13"/>
  <c r="I201" i="13"/>
  <c r="I88" i="13"/>
  <c r="I66" i="13"/>
  <c r="K24" i="13"/>
  <c r="K34" i="13"/>
  <c r="K29" i="13"/>
  <c r="K57" i="13"/>
  <c r="K80" i="13"/>
  <c r="K202" i="13"/>
  <c r="K120" i="13"/>
  <c r="K209" i="13"/>
  <c r="K233" i="13"/>
  <c r="K248" i="13"/>
  <c r="K72" i="13"/>
  <c r="K75" i="13"/>
  <c r="K59" i="13"/>
  <c r="K76" i="13"/>
  <c r="L54" i="13"/>
  <c r="L90" i="13"/>
  <c r="L92" i="13"/>
  <c r="L116" i="13"/>
  <c r="L122" i="13"/>
  <c r="L228" i="13"/>
  <c r="L235" i="13"/>
  <c r="L243" i="13"/>
  <c r="L216" i="13"/>
  <c r="L74" i="13"/>
  <c r="L134" i="13"/>
  <c r="L138" i="13"/>
  <c r="D54" i="13"/>
  <c r="D90" i="13"/>
  <c r="D92" i="13"/>
  <c r="D116" i="13"/>
  <c r="D122" i="13"/>
  <c r="D228" i="13"/>
  <c r="D235" i="13"/>
  <c r="D243" i="13"/>
  <c r="D216" i="13"/>
  <c r="D74" i="13"/>
  <c r="D134" i="13"/>
  <c r="D138" i="13"/>
  <c r="F27" i="13"/>
  <c r="F36" i="13"/>
  <c r="F49" i="13"/>
  <c r="F60" i="13"/>
  <c r="F110" i="13"/>
  <c r="F205" i="13"/>
  <c r="F114" i="13"/>
  <c r="F121" i="13"/>
  <c r="F125" i="13"/>
  <c r="F97" i="13"/>
  <c r="F230" i="13"/>
  <c r="F241" i="13"/>
  <c r="F127" i="13"/>
  <c r="F73" i="13"/>
  <c r="F132" i="13"/>
  <c r="I135" i="13"/>
  <c r="I139" i="13"/>
  <c r="K25" i="13"/>
  <c r="K35" i="13"/>
  <c r="K51" i="13"/>
  <c r="K81" i="13"/>
  <c r="K91" i="13"/>
  <c r="K101" i="13"/>
  <c r="K226" i="13"/>
  <c r="K234" i="13"/>
  <c r="K240" i="13"/>
  <c r="K213" i="13"/>
  <c r="K67" i="13"/>
  <c r="K68" i="13"/>
  <c r="K63" i="13"/>
  <c r="L20" i="13"/>
  <c r="L86" i="13"/>
  <c r="L111" i="13"/>
  <c r="L95" i="13"/>
  <c r="L126" i="13"/>
  <c r="L237" i="13"/>
  <c r="L42" i="13"/>
  <c r="L46" i="13"/>
  <c r="L103" i="13"/>
  <c r="L221" i="13"/>
  <c r="D20" i="13"/>
  <c r="D86" i="13"/>
  <c r="D111" i="13"/>
  <c r="D95" i="13"/>
  <c r="D126" i="13"/>
  <c r="D237" i="13"/>
  <c r="D42" i="13"/>
  <c r="D46" i="13"/>
  <c r="D103" i="13"/>
  <c r="D221" i="13"/>
  <c r="F28" i="13"/>
  <c r="F37" i="13"/>
  <c r="F53" i="13"/>
  <c r="F203" i="13"/>
  <c r="F94" i="13"/>
  <c r="F115" i="13"/>
  <c r="F245" i="13"/>
  <c r="F211" i="13"/>
  <c r="F215" i="13"/>
  <c r="F45" i="13"/>
  <c r="F133" i="13"/>
  <c r="F137" i="13"/>
  <c r="I32" i="13"/>
  <c r="I38" i="13"/>
  <c r="I64" i="13"/>
  <c r="I107" i="13"/>
  <c r="I238" i="13"/>
  <c r="I136" i="13"/>
  <c r="I140" i="13"/>
  <c r="K18" i="13"/>
  <c r="K26" i="13"/>
  <c r="K50" i="13"/>
  <c r="K52" i="13"/>
  <c r="K106" i="13"/>
  <c r="K109" i="13"/>
  <c r="K204" i="13"/>
  <c r="K113" i="13"/>
  <c r="K102" i="13"/>
  <c r="K227" i="13"/>
  <c r="K214" i="13"/>
  <c r="K44" i="13"/>
  <c r="K131" i="13"/>
  <c r="K31" i="13"/>
  <c r="K98" i="13"/>
  <c r="L200" i="13"/>
  <c r="L123" i="13"/>
  <c r="L201" i="13"/>
  <c r="L88" i="13"/>
  <c r="L244" i="13"/>
  <c r="L43" i="13"/>
  <c r="L66" i="13"/>
  <c r="L217" i="13"/>
  <c r="L47" i="13"/>
  <c r="L104" i="13"/>
  <c r="L105" i="13"/>
  <c r="D200" i="13"/>
  <c r="D201" i="13"/>
  <c r="D43" i="13"/>
  <c r="D217" i="13"/>
  <c r="D104" i="13"/>
  <c r="D105" i="13"/>
  <c r="F54" i="13"/>
  <c r="F90" i="13"/>
  <c r="F92" i="13"/>
  <c r="F116" i="13"/>
  <c r="F122" i="13"/>
  <c r="F228" i="13"/>
  <c r="F235" i="13"/>
  <c r="F243" i="13"/>
  <c r="F216" i="13"/>
  <c r="F74" i="13"/>
  <c r="F134" i="13"/>
  <c r="F138" i="13"/>
  <c r="I33" i="13"/>
  <c r="I40" i="13"/>
  <c r="I93" i="13"/>
  <c r="I118" i="13"/>
  <c r="I207" i="13"/>
  <c r="I208" i="13"/>
  <c r="I65" i="13"/>
  <c r="I128" i="13"/>
  <c r="I70" i="13"/>
  <c r="I130" i="13"/>
  <c r="K27" i="13"/>
  <c r="K36" i="13"/>
  <c r="K49" i="13"/>
  <c r="K60" i="13"/>
  <c r="K110" i="13"/>
  <c r="K205" i="13"/>
  <c r="K114" i="13"/>
  <c r="K121" i="13"/>
  <c r="K125" i="13"/>
  <c r="K97" i="13"/>
  <c r="K230" i="13"/>
  <c r="K241" i="13"/>
  <c r="K127" i="13"/>
  <c r="K73" i="13"/>
  <c r="K132" i="13"/>
  <c r="L55" i="13"/>
  <c r="L30" i="13"/>
  <c r="L87" i="13"/>
  <c r="L117" i="13"/>
  <c r="L206" i="13"/>
  <c r="L41" i="13"/>
  <c r="L229" i="13"/>
  <c r="L242" i="13"/>
  <c r="L210" i="13"/>
  <c r="L218" i="13"/>
  <c r="L48" i="13"/>
  <c r="L220" i="13"/>
  <c r="L135" i="13"/>
  <c r="L139" i="13"/>
  <c r="D244" i="13"/>
  <c r="D66" i="13"/>
  <c r="D47" i="13"/>
  <c r="D55" i="13"/>
  <c r="D30" i="13"/>
  <c r="D87" i="13"/>
  <c r="D117" i="13"/>
  <c r="D206" i="13"/>
  <c r="D41" i="13"/>
  <c r="D229" i="13"/>
  <c r="D242" i="13"/>
  <c r="D210" i="13"/>
  <c r="D218" i="13"/>
  <c r="D48" i="13"/>
  <c r="D220" i="13"/>
  <c r="D135" i="13"/>
  <c r="D139" i="13"/>
  <c r="F20" i="13"/>
  <c r="F86" i="13"/>
  <c r="F111" i="13"/>
  <c r="F95" i="13"/>
  <c r="F126" i="13"/>
  <c r="F237" i="13"/>
  <c r="F42" i="13"/>
  <c r="F46" i="13"/>
  <c r="F103" i="13"/>
  <c r="F221" i="13"/>
  <c r="I23" i="13"/>
  <c r="I108" i="13"/>
  <c r="I112" i="13"/>
  <c r="I212" i="13"/>
  <c r="I129" i="13"/>
  <c r="I71" i="13"/>
  <c r="I58" i="13"/>
  <c r="K28" i="13"/>
  <c r="K37" i="13"/>
  <c r="K53" i="13"/>
  <c r="K203" i="13"/>
  <c r="K94" i="13"/>
  <c r="K115" i="13"/>
  <c r="K245" i="13"/>
  <c r="K211" i="13"/>
  <c r="K215" i="13"/>
  <c r="K45" i="13"/>
  <c r="K133" i="13"/>
  <c r="K137" i="13"/>
  <c r="L32" i="13"/>
  <c r="L38" i="13"/>
  <c r="L56" i="13"/>
  <c r="L64" i="13"/>
  <c r="L107" i="13"/>
  <c r="L231" i="13"/>
  <c r="L238" i="13"/>
  <c r="L61" i="13"/>
  <c r="L219" i="13"/>
  <c r="L136" i="13"/>
  <c r="L140" i="13"/>
  <c r="D32" i="13"/>
  <c r="D38" i="13"/>
  <c r="D56" i="13"/>
  <c r="D64" i="13"/>
  <c r="D107" i="13"/>
  <c r="D231" i="13"/>
  <c r="D238" i="13"/>
  <c r="D61" i="13"/>
  <c r="D219" i="13"/>
  <c r="D136" i="13"/>
  <c r="D140" i="13"/>
  <c r="F200" i="13"/>
  <c r="F123" i="13"/>
  <c r="F201" i="13"/>
  <c r="F88" i="13"/>
  <c r="F244" i="13"/>
  <c r="F43" i="13"/>
  <c r="F66" i="13"/>
  <c r="F217" i="13"/>
  <c r="F47" i="13"/>
  <c r="F104" i="13"/>
  <c r="F105" i="13"/>
  <c r="I34" i="13"/>
  <c r="I29" i="13"/>
  <c r="I80" i="13"/>
  <c r="I202" i="13"/>
  <c r="I75" i="13"/>
  <c r="I59" i="13"/>
  <c r="I76" i="13"/>
  <c r="K54" i="13"/>
  <c r="K90" i="13"/>
  <c r="K92" i="13"/>
  <c r="K116" i="13"/>
  <c r="K122" i="13"/>
  <c r="K228" i="13"/>
  <c r="K235" i="13"/>
  <c r="K243" i="13"/>
  <c r="K216" i="13"/>
  <c r="K74" i="13"/>
  <c r="K134" i="13"/>
  <c r="K138" i="13"/>
  <c r="L33" i="13"/>
  <c r="L40" i="13"/>
  <c r="L78" i="13"/>
  <c r="L93" i="13"/>
  <c r="L96" i="13"/>
  <c r="L118" i="13"/>
  <c r="L207" i="13"/>
  <c r="L208" i="13"/>
  <c r="L232" i="13"/>
  <c r="L65" i="13"/>
  <c r="L246" i="13"/>
  <c r="L62" i="13"/>
  <c r="L128" i="13"/>
  <c r="L70" i="13"/>
  <c r="L130" i="13"/>
  <c r="D88" i="13"/>
  <c r="D33" i="13"/>
  <c r="D40" i="13"/>
  <c r="D78" i="13"/>
  <c r="D93" i="13"/>
  <c r="D96" i="13"/>
  <c r="D118" i="13"/>
  <c r="D207" i="13"/>
  <c r="D208" i="13"/>
  <c r="D232" i="13"/>
  <c r="D65" i="13"/>
  <c r="D246" i="13"/>
  <c r="D62" i="13"/>
  <c r="D128" i="13"/>
  <c r="D70" i="13"/>
  <c r="D130" i="13"/>
  <c r="F55" i="13"/>
  <c r="F30" i="13"/>
  <c r="F87" i="13"/>
  <c r="F117" i="13"/>
  <c r="F206" i="13"/>
  <c r="F41" i="13"/>
  <c r="F229" i="13"/>
  <c r="F242" i="13"/>
  <c r="F210" i="13"/>
  <c r="F218" i="13"/>
  <c r="F48" i="13"/>
  <c r="F220" i="13"/>
  <c r="F135" i="13"/>
  <c r="F139" i="13"/>
  <c r="I25" i="13"/>
  <c r="I234" i="13"/>
  <c r="I67" i="13"/>
  <c r="I68" i="13"/>
  <c r="K20" i="13"/>
  <c r="K86" i="13"/>
  <c r="K111" i="13"/>
  <c r="K95" i="13"/>
  <c r="K126" i="13"/>
  <c r="K237" i="13"/>
  <c r="K42" i="13"/>
  <c r="K46" i="13"/>
  <c r="K103" i="13"/>
  <c r="K221" i="13"/>
  <c r="L16" i="13"/>
  <c r="L23" i="13"/>
  <c r="L69" i="13"/>
  <c r="L39" i="13"/>
  <c r="L79" i="13"/>
  <c r="L108" i="13"/>
  <c r="L112" i="13"/>
  <c r="L119" i="13"/>
  <c r="L124" i="13"/>
  <c r="L236" i="13"/>
  <c r="L239" i="13"/>
  <c r="L247" i="13"/>
  <c r="L212" i="13"/>
  <c r="L129" i="13"/>
  <c r="L71" i="13"/>
  <c r="L58" i="13"/>
  <c r="D23" i="13"/>
  <c r="D69" i="13"/>
  <c r="D39" i="13"/>
  <c r="D79" i="13"/>
  <c r="D108" i="13"/>
  <c r="D112" i="13"/>
  <c r="D119" i="13"/>
  <c r="D124" i="13"/>
  <c r="D236" i="13"/>
  <c r="D239" i="13"/>
  <c r="D247" i="13"/>
  <c r="D212" i="13"/>
  <c r="D129" i="13"/>
  <c r="D71" i="13"/>
  <c r="D58" i="13"/>
  <c r="F32" i="13"/>
  <c r="F38" i="13"/>
  <c r="F56" i="13"/>
  <c r="F64" i="13"/>
  <c r="F107" i="13"/>
  <c r="F231" i="13"/>
  <c r="F238" i="13"/>
  <c r="F61" i="13"/>
  <c r="F219" i="13"/>
  <c r="F136" i="13"/>
  <c r="F140" i="13"/>
  <c r="I18" i="13"/>
  <c r="I106" i="13"/>
  <c r="I204" i="13"/>
  <c r="I113" i="13"/>
  <c r="I102" i="13"/>
  <c r="I227" i="13"/>
  <c r="I214" i="13"/>
  <c r="I44" i="13"/>
  <c r="I131" i="13"/>
  <c r="K200" i="13"/>
  <c r="K123" i="13"/>
  <c r="K201" i="13"/>
  <c r="K88" i="13"/>
  <c r="K244" i="13"/>
  <c r="K43" i="13"/>
  <c r="K66" i="13"/>
  <c r="K217" i="13"/>
  <c r="K47" i="13"/>
  <c r="K104" i="13"/>
  <c r="K105" i="13"/>
  <c r="L24" i="13"/>
  <c r="L34" i="13"/>
  <c r="L29" i="13"/>
  <c r="L57" i="13"/>
  <c r="L80" i="13"/>
  <c r="L202" i="13"/>
  <c r="L120" i="13"/>
  <c r="L209" i="13"/>
  <c r="L233" i="13"/>
  <c r="L248" i="13"/>
  <c r="L72" i="13"/>
  <c r="L75" i="13"/>
  <c r="L59" i="13"/>
  <c r="L76" i="13"/>
  <c r="D123" i="13"/>
  <c r="D24" i="13"/>
  <c r="D34" i="13"/>
  <c r="D29" i="13"/>
  <c r="D57" i="13"/>
  <c r="D80" i="13"/>
  <c r="D202" i="13"/>
  <c r="D120" i="13"/>
  <c r="D209" i="13"/>
  <c r="D233" i="13"/>
  <c r="D248" i="13"/>
  <c r="D72" i="13"/>
  <c r="D75" i="13"/>
  <c r="D59" i="13"/>
  <c r="D76" i="13"/>
  <c r="F33" i="13"/>
  <c r="F40" i="13"/>
  <c r="F78" i="13"/>
  <c r="F93" i="13"/>
  <c r="F96" i="13"/>
  <c r="F118" i="13"/>
  <c r="F207" i="13"/>
  <c r="F208" i="13"/>
  <c r="F232" i="13"/>
  <c r="F65" i="13"/>
  <c r="F246" i="13"/>
  <c r="F62" i="13"/>
  <c r="F128" i="13"/>
  <c r="F70" i="13"/>
  <c r="F130" i="13"/>
  <c r="I110" i="13"/>
  <c r="I114" i="13"/>
  <c r="I121" i="13"/>
  <c r="I125" i="13"/>
  <c r="I97" i="13"/>
  <c r="I73" i="13"/>
  <c r="K55" i="13"/>
  <c r="K30" i="13"/>
  <c r="K87" i="13"/>
  <c r="K117" i="13"/>
  <c r="K206" i="13"/>
  <c r="K41" i="13"/>
  <c r="K229" i="13"/>
  <c r="K242" i="13"/>
  <c r="K210" i="13"/>
  <c r="K218" i="13"/>
  <c r="K48" i="13"/>
  <c r="K220" i="13"/>
  <c r="K135" i="13"/>
  <c r="K139" i="13"/>
  <c r="L25" i="13"/>
  <c r="L35" i="13"/>
  <c r="L51" i="13"/>
  <c r="L81" i="13"/>
  <c r="L91" i="13"/>
  <c r="L101" i="13"/>
  <c r="L226" i="13"/>
  <c r="L234" i="13"/>
  <c r="L240" i="13"/>
  <c r="L213" i="13"/>
  <c r="L67" i="13"/>
  <c r="L68" i="13"/>
  <c r="L63" i="13"/>
  <c r="I245" i="13"/>
  <c r="I243" i="13"/>
  <c r="I240" i="13"/>
  <c r="I115" i="13"/>
  <c r="I127" i="13"/>
  <c r="I241" i="13"/>
  <c r="I31" i="13"/>
  <c r="I132" i="13"/>
  <c r="I81" i="13"/>
  <c r="I117" i="13"/>
  <c r="I206" i="13"/>
  <c r="I41" i="13"/>
  <c r="I229" i="13"/>
  <c r="I244" i="13"/>
  <c r="I43" i="13"/>
  <c r="I215" i="13"/>
  <c r="I45" i="13"/>
  <c r="I133" i="13"/>
  <c r="I24" i="13"/>
  <c r="I69" i="13"/>
  <c r="I55" i="13"/>
  <c r="I90" i="13"/>
  <c r="I91" i="13"/>
  <c r="I231" i="13"/>
  <c r="I242" i="13"/>
  <c r="I216" i="13"/>
  <c r="I134" i="13"/>
  <c r="I138" i="13"/>
  <c r="I63" i="13"/>
  <c r="I72" i="13"/>
  <c r="I60" i="13"/>
  <c r="I39" i="13"/>
  <c r="I56" i="13"/>
  <c r="I30" i="13"/>
  <c r="I109" i="13"/>
  <c r="I96" i="13"/>
  <c r="I103" i="13"/>
  <c r="I221" i="13"/>
  <c r="I98" i="13"/>
  <c r="I230" i="13"/>
  <c r="I54" i="13"/>
  <c r="I119" i="13"/>
  <c r="I124" i="13"/>
  <c r="I232" i="13"/>
  <c r="I246" i="13"/>
  <c r="I210" i="13"/>
  <c r="I217" i="13"/>
  <c r="I47" i="13"/>
  <c r="I104" i="13"/>
  <c r="I105" i="13"/>
  <c r="I26" i="13"/>
  <c r="I35" i="13"/>
  <c r="I51" i="13"/>
  <c r="I203" i="13"/>
  <c r="I205" i="13"/>
  <c r="I120" i="13"/>
  <c r="I209" i="13"/>
  <c r="I236" i="13"/>
  <c r="I239" i="13"/>
  <c r="I247" i="13"/>
  <c r="I61" i="13"/>
  <c r="I218" i="13"/>
  <c r="I48" i="13"/>
  <c r="I220" i="13"/>
  <c r="I213" i="13"/>
  <c r="I27" i="13"/>
  <c r="I50" i="13"/>
  <c r="I52" i="13"/>
  <c r="I57" i="13"/>
  <c r="I78" i="13"/>
  <c r="I92" i="13"/>
  <c r="I94" i="13"/>
  <c r="I101" i="13"/>
  <c r="I226" i="13"/>
  <c r="I233" i="13"/>
  <c r="I248" i="13"/>
  <c r="I62" i="13"/>
  <c r="I219" i="13"/>
  <c r="I28" i="13"/>
  <c r="I36" i="13"/>
  <c r="I49" i="13"/>
  <c r="I79" i="13"/>
  <c r="I87" i="13"/>
  <c r="I111" i="13"/>
  <c r="F604" i="13" l="1"/>
  <c r="F603" i="13"/>
  <c r="F602" i="13"/>
  <c r="D604" i="13"/>
  <c r="D603" i="13"/>
  <c r="D602" i="13"/>
  <c r="L604" i="13"/>
  <c r="K604" i="13"/>
  <c r="I602" i="13" l="1"/>
  <c r="BX15" i="11"/>
  <c r="I603" i="13"/>
  <c r="BX16" i="11"/>
  <c r="I604" i="13"/>
  <c r="BX17" i="11"/>
  <c r="L13" i="1"/>
  <c r="L22" i="13" s="1"/>
  <c r="K13" i="1"/>
  <c r="K22" i="13" s="1"/>
  <c r="L12" i="1"/>
  <c r="K12" i="1"/>
  <c r="L283" i="13"/>
  <c r="K283" i="13"/>
  <c r="L9" i="1"/>
  <c r="L17" i="13" s="1"/>
  <c r="K9" i="1"/>
  <c r="K17" i="13" s="1"/>
  <c r="I13" i="1"/>
  <c r="I12" i="1"/>
  <c r="I283" i="13"/>
  <c r="I9" i="1"/>
  <c r="F13" i="1"/>
  <c r="F22" i="13" s="1"/>
  <c r="F12" i="1"/>
  <c r="F283" i="13"/>
  <c r="F9" i="1"/>
  <c r="F17" i="13" s="1"/>
  <c r="E13" i="1"/>
  <c r="E12" i="1"/>
  <c r="E9" i="1"/>
  <c r="D13" i="1"/>
  <c r="D22" i="13" s="1"/>
  <c r="D12" i="1"/>
  <c r="D283" i="13"/>
  <c r="D9" i="1"/>
  <c r="D17" i="13" s="1"/>
  <c r="BX12" i="1" l="1"/>
  <c r="I17" i="13"/>
  <c r="BX9" i="1"/>
  <c r="I22" i="13"/>
  <c r="BX13" i="1"/>
  <c r="I19" i="13"/>
  <c r="I21" i="13"/>
  <c r="K19" i="13"/>
  <c r="K21" i="13"/>
  <c r="L19" i="13"/>
  <c r="L21" i="13"/>
  <c r="D19" i="13"/>
  <c r="D21" i="13"/>
  <c r="F19" i="13"/>
  <c r="F21" i="13"/>
  <c r="I13" i="13"/>
  <c r="F12" i="13"/>
  <c r="F13" i="13"/>
  <c r="K12" i="13"/>
  <c r="K13" i="13"/>
  <c r="D12" i="13"/>
  <c r="D13" i="13"/>
  <c r="L12" i="13"/>
  <c r="L13" i="13"/>
  <c r="I12" i="13"/>
  <c r="L10" i="13"/>
  <c r="D11" i="13"/>
  <c r="F11" i="13"/>
  <c r="K11" i="13"/>
  <c r="I11" i="13"/>
  <c r="L11" i="13"/>
  <c r="G490" i="13" l="1"/>
  <c r="H490" i="13"/>
  <c r="J490" i="13"/>
  <c r="C490" i="13" s="1"/>
  <c r="M490" i="13"/>
  <c r="N490" i="13"/>
  <c r="O490" i="13"/>
  <c r="P490" i="13"/>
  <c r="Q490" i="13"/>
  <c r="S490" i="13"/>
  <c r="T490" i="13"/>
  <c r="U490" i="13"/>
  <c r="V490" i="13"/>
  <c r="W490" i="13"/>
  <c r="X490" i="13"/>
  <c r="Y490" i="13"/>
  <c r="Z490" i="13"/>
  <c r="AA490" i="13"/>
  <c r="AB490" i="13"/>
  <c r="AC490" i="13"/>
  <c r="AD490" i="13"/>
  <c r="AE490" i="13"/>
  <c r="AF490" i="13"/>
  <c r="AG490" i="13"/>
  <c r="AH490" i="13"/>
  <c r="AI490" i="13"/>
  <c r="AJ490" i="13"/>
  <c r="AK490" i="13"/>
  <c r="AL490" i="13"/>
  <c r="AM490" i="13"/>
  <c r="AN490" i="13"/>
  <c r="AO490" i="13"/>
  <c r="AP490" i="13"/>
  <c r="AQ490" i="13"/>
  <c r="AR490" i="13"/>
  <c r="AS490" i="13"/>
  <c r="AT490" i="13"/>
  <c r="AU490" i="13"/>
  <c r="AV490" i="13"/>
  <c r="AW490" i="13"/>
  <c r="AX490" i="13"/>
  <c r="AY490" i="13"/>
  <c r="AZ490" i="13"/>
  <c r="BA490" i="13"/>
  <c r="BB490" i="13"/>
  <c r="BC490" i="13"/>
  <c r="BD490" i="13"/>
  <c r="BE490" i="13"/>
  <c r="BF490" i="13"/>
  <c r="BG490" i="13"/>
  <c r="BH490" i="13"/>
  <c r="BI490" i="13"/>
  <c r="BJ490" i="13"/>
  <c r="BK490" i="13"/>
  <c r="BL490" i="13"/>
  <c r="BM490" i="13"/>
  <c r="BN490" i="13"/>
  <c r="BO490" i="13"/>
  <c r="BP490" i="13"/>
  <c r="BQ490" i="13"/>
  <c r="BR490" i="13"/>
  <c r="BS490" i="13"/>
  <c r="BT490" i="13"/>
  <c r="BU490" i="13"/>
  <c r="BV490" i="13"/>
  <c r="E490" i="13" l="1"/>
  <c r="K8" i="1" l="1"/>
  <c r="I8" i="1"/>
  <c r="C13" i="1"/>
  <c r="C12" i="1"/>
  <c r="C9" i="1"/>
  <c r="F8" i="1"/>
  <c r="E8" i="1"/>
  <c r="D8" i="1"/>
  <c r="C8" i="1"/>
  <c r="BX8" i="1" l="1"/>
  <c r="F10" i="13"/>
  <c r="F16" i="13"/>
  <c r="D10" i="13"/>
  <c r="D16" i="13"/>
  <c r="I10" i="13"/>
  <c r="I16" i="13"/>
  <c r="K10" i="13"/>
  <c r="K16" i="13"/>
  <c r="D8" i="13"/>
  <c r="F8" i="13"/>
  <c r="I8" i="13"/>
  <c r="K8" i="13"/>
  <c r="L8" i="13"/>
  <c r="A8" i="5"/>
  <c r="A8" i="6" l="1"/>
  <c r="I11" i="5" l="1"/>
  <c r="I553" i="13" s="1"/>
  <c r="BW11" i="23" l="1"/>
  <c r="L11" i="23"/>
  <c r="L619" i="13" s="1"/>
  <c r="K11" i="23"/>
  <c r="K619" i="13" s="1"/>
  <c r="I11" i="23"/>
  <c r="I619" i="13" s="1"/>
  <c r="F619" i="13"/>
  <c r="D11" i="23"/>
  <c r="D619" i="13" s="1"/>
  <c r="BX11" i="23" l="1"/>
  <c r="A8" i="1" l="1"/>
  <c r="L603" i="13" l="1"/>
  <c r="K603" i="13"/>
  <c r="L602" i="13"/>
  <c r="K602" i="13"/>
  <c r="R7" i="23" l="1"/>
  <c r="L12" i="5" l="1"/>
  <c r="L554" i="13" s="1"/>
  <c r="K12" i="5"/>
  <c r="K554" i="13" s="1"/>
  <c r="I12" i="5"/>
  <c r="I554" i="13" s="1"/>
  <c r="F12" i="5"/>
  <c r="F554" i="13" s="1"/>
  <c r="E12" i="5"/>
  <c r="D12" i="5"/>
  <c r="D554" i="13" s="1"/>
  <c r="C12" i="5"/>
  <c r="BX12" i="5" l="1"/>
  <c r="R7" i="1"/>
  <c r="L10" i="5" l="1"/>
  <c r="L552" i="13" s="1"/>
  <c r="K10" i="5"/>
  <c r="K552" i="13" s="1"/>
  <c r="I10" i="5"/>
  <c r="I552" i="13" s="1"/>
  <c r="F10" i="5"/>
  <c r="F552" i="13" s="1"/>
  <c r="E10" i="5"/>
  <c r="D10" i="5"/>
  <c r="D552" i="13" s="1"/>
  <c r="C10" i="5"/>
  <c r="BX10" i="5" l="1"/>
  <c r="BW13" i="8" l="1"/>
  <c r="L13" i="8"/>
  <c r="L583" i="13" s="1"/>
  <c r="K13" i="8"/>
  <c r="K583" i="13" s="1"/>
  <c r="I13" i="8"/>
  <c r="I583" i="13" s="1"/>
  <c r="E13" i="8"/>
  <c r="D13" i="8"/>
  <c r="D583" i="13" s="1"/>
  <c r="C13" i="8"/>
  <c r="BX13" i="8" l="1"/>
  <c r="R7" i="2" l="1"/>
  <c r="L556" i="13" l="1"/>
  <c r="K14" i="5"/>
  <c r="K556" i="13" s="1"/>
  <c r="I14" i="5"/>
  <c r="I556" i="13" s="1"/>
  <c r="F14" i="5"/>
  <c r="F556" i="13" s="1"/>
  <c r="E14" i="5"/>
  <c r="D14" i="5"/>
  <c r="D556" i="13" s="1"/>
  <c r="C14" i="5"/>
  <c r="BX14" i="5" l="1"/>
  <c r="L8" i="5" l="1"/>
  <c r="L550" i="13" s="1"/>
  <c r="K8" i="5"/>
  <c r="K550" i="13" s="1"/>
  <c r="I8" i="5"/>
  <c r="I550" i="13" s="1"/>
  <c r="F8" i="5"/>
  <c r="F550" i="13" s="1"/>
  <c r="E8" i="5"/>
  <c r="D8" i="5"/>
  <c r="D550" i="13" s="1"/>
  <c r="C8" i="5"/>
  <c r="S5" i="1"/>
  <c r="S4" i="1" s="1"/>
  <c r="C7" i="4" l="1"/>
  <c r="D7" i="4"/>
  <c r="E7" i="4"/>
  <c r="F7" i="4"/>
  <c r="I7" i="4"/>
  <c r="K7" i="4"/>
  <c r="L7" i="4"/>
  <c r="R7" i="4"/>
  <c r="L490" i="13" l="1"/>
  <c r="K490" i="13"/>
  <c r="I490" i="13"/>
  <c r="F490" i="13"/>
  <c r="D490" i="13"/>
  <c r="C7" i="1"/>
  <c r="I7" i="1" l="1"/>
  <c r="K7" i="1"/>
  <c r="K9" i="13" l="1"/>
  <c r="K15" i="13"/>
  <c r="I9" i="13"/>
  <c r="I15" i="13"/>
  <c r="I12" i="8"/>
  <c r="I582" i="13" s="1"/>
  <c r="K12" i="8"/>
  <c r="K582" i="13" s="1"/>
  <c r="L12" i="8"/>
  <c r="L582" i="13" s="1"/>
  <c r="U549" i="13" l="1"/>
  <c r="L11" i="5" l="1"/>
  <c r="L553" i="13" s="1"/>
  <c r="K11" i="5"/>
  <c r="K553" i="13" s="1"/>
  <c r="F11" i="5"/>
  <c r="F553" i="13" s="1"/>
  <c r="E11" i="5"/>
  <c r="D11" i="5"/>
  <c r="D553" i="13" s="1"/>
  <c r="C11" i="5"/>
  <c r="BX11" i="5" l="1"/>
  <c r="F7" i="1"/>
  <c r="F9" i="13" l="1"/>
  <c r="F15" i="13"/>
  <c r="E12" i="8"/>
  <c r="D12" i="8"/>
  <c r="D582" i="13" s="1"/>
  <c r="C12" i="8"/>
  <c r="BW12" i="8"/>
  <c r="BX12" i="8" l="1"/>
  <c r="A8" i="8" l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BW8" i="5" l="1"/>
  <c r="BW7" i="1" l="1"/>
  <c r="BW11" i="8"/>
  <c r="BW10" i="8"/>
  <c r="BW9" i="8"/>
  <c r="BW8" i="8"/>
  <c r="BW7" i="8"/>
  <c r="BY7" i="1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Q7" i="13"/>
  <c r="P7" i="13"/>
  <c r="O7" i="13"/>
  <c r="N7" i="13"/>
  <c r="M7" i="13"/>
  <c r="J7" i="13"/>
  <c r="C7" i="13" s="1"/>
  <c r="G7" i="13"/>
  <c r="B7" i="13"/>
  <c r="C7" i="5"/>
  <c r="D7" i="5"/>
  <c r="E7" i="5"/>
  <c r="F7" i="5"/>
  <c r="I7" i="5"/>
  <c r="K7" i="5"/>
  <c r="L7" i="5"/>
  <c r="R7" i="5"/>
  <c r="BY4" i="13" l="1"/>
  <c r="B16" i="27"/>
  <c r="B2" i="27"/>
  <c r="BW7" i="13"/>
  <c r="C105" i="27"/>
  <c r="C99" i="27"/>
  <c r="C93" i="27"/>
  <c r="C87" i="27"/>
  <c r="C81" i="27"/>
  <c r="C78" i="27"/>
  <c r="C72" i="27"/>
  <c r="C66" i="27"/>
  <c r="C57" i="27"/>
  <c r="C52" i="27"/>
  <c r="C42" i="27"/>
  <c r="C38" i="27"/>
  <c r="C35" i="27"/>
  <c r="C29" i="27"/>
  <c r="C20" i="27"/>
  <c r="C16" i="27"/>
  <c r="C6" i="27"/>
  <c r="B105" i="27"/>
  <c r="B99" i="27"/>
  <c r="B93" i="27"/>
  <c r="B87" i="27"/>
  <c r="B81" i="27"/>
  <c r="B78" i="27"/>
  <c r="B72" i="27"/>
  <c r="B66" i="27"/>
  <c r="B57" i="27"/>
  <c r="B52" i="27"/>
  <c r="B42" i="27"/>
  <c r="B38" i="27"/>
  <c r="B35" i="27"/>
  <c r="B29" i="27"/>
  <c r="B20" i="27"/>
  <c r="B6" i="27"/>
  <c r="C110" i="27"/>
  <c r="C104" i="27"/>
  <c r="C98" i="27"/>
  <c r="C92" i="27"/>
  <c r="C86" i="27"/>
  <c r="C80" i="27"/>
  <c r="C77" i="27"/>
  <c r="C71" i="27"/>
  <c r="C65" i="27"/>
  <c r="C56" i="27"/>
  <c r="C51" i="27"/>
  <c r="C47" i="27"/>
  <c r="C34" i="27"/>
  <c r="C28" i="27"/>
  <c r="C26" i="27"/>
  <c r="C14" i="27"/>
  <c r="C9" i="27"/>
  <c r="B110" i="27"/>
  <c r="B104" i="27"/>
  <c r="B98" i="27"/>
  <c r="B92" i="27"/>
  <c r="B86" i="27"/>
  <c r="B80" i="27"/>
  <c r="B77" i="27"/>
  <c r="B71" i="27"/>
  <c r="B65" i="27"/>
  <c r="B56" i="27"/>
  <c r="B51" i="27"/>
  <c r="B47" i="27"/>
  <c r="B34" i="27"/>
  <c r="B28" i="27"/>
  <c r="B26" i="27"/>
  <c r="B14" i="27"/>
  <c r="B9" i="27"/>
  <c r="C109" i="27"/>
  <c r="C103" i="27"/>
  <c r="C97" i="27"/>
  <c r="C91" i="27"/>
  <c r="C85" i="27"/>
  <c r="C76" i="27"/>
  <c r="C70" i="27"/>
  <c r="C64" i="27"/>
  <c r="C61" i="27"/>
  <c r="C55" i="27"/>
  <c r="C46" i="27"/>
  <c r="C41" i="27"/>
  <c r="C37" i="27"/>
  <c r="C33" i="27"/>
  <c r="C24" i="27"/>
  <c r="C19" i="27"/>
  <c r="C15" i="27"/>
  <c r="C13" i="27"/>
  <c r="C5" i="27"/>
  <c r="B109" i="27"/>
  <c r="B103" i="27"/>
  <c r="B97" i="27"/>
  <c r="B91" i="27"/>
  <c r="B85" i="27"/>
  <c r="B76" i="27"/>
  <c r="B70" i="27"/>
  <c r="B64" i="27"/>
  <c r="B61" i="27"/>
  <c r="B55" i="27"/>
  <c r="B46" i="27"/>
  <c r="B41" i="27"/>
  <c r="B37" i="27"/>
  <c r="B33" i="27"/>
  <c r="B24" i="27"/>
  <c r="B19" i="27"/>
  <c r="B15" i="27"/>
  <c r="B13" i="27"/>
  <c r="B5" i="27"/>
  <c r="C108" i="27"/>
  <c r="C102" i="27"/>
  <c r="C96" i="27"/>
  <c r="C90" i="27"/>
  <c r="C84" i="27"/>
  <c r="C75" i="27"/>
  <c r="C69" i="27"/>
  <c r="C63" i="27"/>
  <c r="C60" i="27"/>
  <c r="C54" i="27"/>
  <c r="C50" i="27"/>
  <c r="C45" i="27"/>
  <c r="C40" i="27"/>
  <c r="C32" i="27"/>
  <c r="C27" i="27"/>
  <c r="C23" i="27"/>
  <c r="C18" i="27"/>
  <c r="C12" i="27"/>
  <c r="C4" i="27"/>
  <c r="B108" i="27"/>
  <c r="B102" i="27"/>
  <c r="B96" i="27"/>
  <c r="B90" i="27"/>
  <c r="B84" i="27"/>
  <c r="B75" i="27"/>
  <c r="B69" i="27"/>
  <c r="B63" i="27"/>
  <c r="B60" i="27"/>
  <c r="B54" i="27"/>
  <c r="B50" i="27"/>
  <c r="B45" i="27"/>
  <c r="B40" i="27"/>
  <c r="B32" i="27"/>
  <c r="B27" i="27"/>
  <c r="B23" i="27"/>
  <c r="B12" i="27"/>
  <c r="B4" i="27"/>
  <c r="C107" i="27"/>
  <c r="C101" i="27"/>
  <c r="C95" i="27"/>
  <c r="C89" i="27"/>
  <c r="C83" i="27"/>
  <c r="C79" i="27"/>
  <c r="C74" i="27"/>
  <c r="C68" i="27"/>
  <c r="C59" i="27"/>
  <c r="C49" i="27"/>
  <c r="C44" i="27"/>
  <c r="C36" i="27"/>
  <c r="C31" i="27"/>
  <c r="C25" i="27"/>
  <c r="C22" i="27"/>
  <c r="C17" i="27"/>
  <c r="C11" i="27"/>
  <c r="C8" i="27"/>
  <c r="C3" i="27"/>
  <c r="B107" i="27"/>
  <c r="B101" i="27"/>
  <c r="B95" i="27"/>
  <c r="B89" i="27"/>
  <c r="B83" i="27"/>
  <c r="B79" i="27"/>
  <c r="B74" i="27"/>
  <c r="B68" i="27"/>
  <c r="B59" i="27"/>
  <c r="B49" i="27"/>
  <c r="B44" i="27"/>
  <c r="B36" i="27"/>
  <c r="B31" i="27"/>
  <c r="B25" i="27"/>
  <c r="B22" i="27"/>
  <c r="B17" i="27"/>
  <c r="B11" i="27"/>
  <c r="B8" i="27"/>
  <c r="B3" i="27"/>
  <c r="C106" i="27"/>
  <c r="C100" i="27"/>
  <c r="C94" i="27"/>
  <c r="C88" i="27"/>
  <c r="C82" i="27"/>
  <c r="C73" i="27"/>
  <c r="C67" i="27"/>
  <c r="C62" i="27"/>
  <c r="C58" i="27"/>
  <c r="C53" i="27"/>
  <c r="C48" i="27"/>
  <c r="C43" i="27"/>
  <c r="C39" i="27"/>
  <c r="C30" i="27"/>
  <c r="C10" i="27"/>
  <c r="C7" i="27"/>
  <c r="B106" i="27"/>
  <c r="B100" i="27"/>
  <c r="B94" i="27"/>
  <c r="B88" i="27"/>
  <c r="B82" i="27"/>
  <c r="B73" i="27"/>
  <c r="B67" i="27"/>
  <c r="B62" i="27"/>
  <c r="B58" i="27"/>
  <c r="B53" i="27"/>
  <c r="B48" i="27"/>
  <c r="B43" i="27"/>
  <c r="B39" i="27"/>
  <c r="B30" i="27"/>
  <c r="B10" i="27"/>
  <c r="B7" i="27"/>
  <c r="L63" i="27"/>
  <c r="L59" i="27"/>
  <c r="L36" i="27"/>
  <c r="L38" i="27"/>
  <c r="L41" i="27"/>
  <c r="L37" i="27"/>
  <c r="L33" i="27"/>
  <c r="L32" i="27"/>
  <c r="L31" i="27"/>
  <c r="L34" i="27"/>
  <c r="L26" i="27"/>
  <c r="L19" i="27"/>
  <c r="L15" i="27"/>
  <c r="L22" i="27"/>
  <c r="L17" i="27"/>
  <c r="L5" i="27"/>
  <c r="L18" i="27"/>
  <c r="L8" i="27"/>
  <c r="L12" i="27"/>
  <c r="L20" i="27"/>
  <c r="L16" i="27"/>
  <c r="L11" i="27"/>
  <c r="L25" i="27"/>
  <c r="L13" i="27"/>
  <c r="BX7" i="13"/>
  <c r="E7" i="13"/>
  <c r="R7" i="13"/>
  <c r="L7" i="1" l="1"/>
  <c r="L9" i="13" l="1"/>
  <c r="L15" i="13"/>
  <c r="L7" i="13"/>
  <c r="K7" i="13"/>
  <c r="BX7" i="1"/>
  <c r="I7" i="13"/>
  <c r="L601" i="13"/>
  <c r="K601" i="13"/>
  <c r="F601" i="13"/>
  <c r="D601" i="13"/>
  <c r="I601" i="13" l="1"/>
  <c r="BX14" i="11"/>
  <c r="E22" i="25"/>
  <c r="E21" i="25"/>
  <c r="E20" i="25"/>
  <c r="E19" i="25"/>
  <c r="E18" i="25"/>
  <c r="E17" i="25"/>
  <c r="E16" i="25"/>
  <c r="E15" i="25"/>
  <c r="E14" i="25"/>
  <c r="E13" i="25"/>
  <c r="E12" i="25"/>
  <c r="E11" i="25"/>
  <c r="E10" i="25"/>
  <c r="E9" i="25"/>
  <c r="E8" i="25"/>
  <c r="E7" i="25"/>
  <c r="E6" i="25"/>
  <c r="E5" i="25"/>
  <c r="E4" i="25"/>
  <c r="G425" i="13" l="1"/>
  <c r="G549" i="13"/>
  <c r="G564" i="13"/>
  <c r="G594" i="13"/>
  <c r="G615" i="13"/>
  <c r="L9" i="5" l="1"/>
  <c r="L551" i="13" s="1"/>
  <c r="K9" i="5"/>
  <c r="K551" i="13" s="1"/>
  <c r="I9" i="5"/>
  <c r="I551" i="13" s="1"/>
  <c r="F9" i="5"/>
  <c r="F551" i="13" s="1"/>
  <c r="E9" i="5"/>
  <c r="D9" i="5"/>
  <c r="D551" i="13" s="1"/>
  <c r="C9" i="5"/>
  <c r="BX9" i="5" l="1"/>
  <c r="A8" i="11" l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R7" i="11" l="1"/>
  <c r="L10" i="23" l="1"/>
  <c r="L618" i="13" s="1"/>
  <c r="L9" i="23"/>
  <c r="L617" i="13" s="1"/>
  <c r="L8" i="23"/>
  <c r="L616" i="13" s="1"/>
  <c r="K10" i="23"/>
  <c r="K618" i="13" s="1"/>
  <c r="K9" i="23"/>
  <c r="K617" i="13" s="1"/>
  <c r="K8" i="23"/>
  <c r="K616" i="13" s="1"/>
  <c r="I10" i="23"/>
  <c r="I618" i="13" s="1"/>
  <c r="I9" i="23"/>
  <c r="I617" i="13" s="1"/>
  <c r="I8" i="23"/>
  <c r="I616" i="13" s="1"/>
  <c r="BW10" i="23" l="1"/>
  <c r="BX10" i="23" s="1"/>
  <c r="BW9" i="23"/>
  <c r="BX9" i="23" s="1"/>
  <c r="BW8" i="23"/>
  <c r="BX8" i="23" s="1"/>
  <c r="C9" i="23" l="1"/>
  <c r="C8" i="23"/>
  <c r="F618" i="13"/>
  <c r="D10" i="23"/>
  <c r="D618" i="13" s="1"/>
  <c r="F9" i="23"/>
  <c r="F617" i="13" s="1"/>
  <c r="E9" i="23"/>
  <c r="D9" i="23"/>
  <c r="D617" i="13" s="1"/>
  <c r="F8" i="23"/>
  <c r="F616" i="13" s="1"/>
  <c r="E8" i="23"/>
  <c r="D8" i="23"/>
  <c r="D616" i="13" s="1"/>
  <c r="BV615" i="13"/>
  <c r="BU615" i="13"/>
  <c r="BT615" i="13"/>
  <c r="BS615" i="13"/>
  <c r="BR615" i="13"/>
  <c r="BQ615" i="13"/>
  <c r="BP615" i="13"/>
  <c r="BO615" i="13"/>
  <c r="BN615" i="13"/>
  <c r="BM615" i="13"/>
  <c r="BL615" i="13"/>
  <c r="BK615" i="13"/>
  <c r="BJ615" i="13"/>
  <c r="BI615" i="13"/>
  <c r="BH615" i="13"/>
  <c r="BG615" i="13"/>
  <c r="BF615" i="13"/>
  <c r="BE615" i="13"/>
  <c r="BD615" i="13"/>
  <c r="BC615" i="13"/>
  <c r="BB615" i="13"/>
  <c r="BA615" i="13"/>
  <c r="AZ615" i="13"/>
  <c r="AY615" i="13"/>
  <c r="AX615" i="13"/>
  <c r="AW615" i="13"/>
  <c r="AV615" i="13"/>
  <c r="AU615" i="13"/>
  <c r="AT615" i="13"/>
  <c r="AS615" i="13"/>
  <c r="AR615" i="13"/>
  <c r="AQ615" i="13"/>
  <c r="AP615" i="13"/>
  <c r="AO615" i="13"/>
  <c r="AN615" i="13"/>
  <c r="AM615" i="13"/>
  <c r="AL615" i="13"/>
  <c r="AK615" i="13"/>
  <c r="AJ615" i="13"/>
  <c r="AI615" i="13"/>
  <c r="AH615" i="13"/>
  <c r="AG615" i="13"/>
  <c r="AF615" i="13"/>
  <c r="AE615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Q615" i="13"/>
  <c r="P615" i="13"/>
  <c r="O615" i="13"/>
  <c r="N615" i="13"/>
  <c r="M615" i="13"/>
  <c r="J615" i="13"/>
  <c r="C615" i="13" s="1"/>
  <c r="H615" i="13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E615" i="13" l="1"/>
  <c r="L600" i="13" l="1"/>
  <c r="K600" i="13"/>
  <c r="F600" i="13"/>
  <c r="D600" i="13"/>
  <c r="I600" i="13" l="1"/>
  <c r="BX13" i="11"/>
  <c r="BW8" i="10"/>
  <c r="L8" i="10"/>
  <c r="L592" i="13" s="1"/>
  <c r="K8" i="10"/>
  <c r="K592" i="13" s="1"/>
  <c r="I8" i="10"/>
  <c r="I592" i="13" s="1"/>
  <c r="F8" i="10"/>
  <c r="F592" i="13" s="1"/>
  <c r="E8" i="10"/>
  <c r="D8" i="10"/>
  <c r="D592" i="13" s="1"/>
  <c r="C8" i="10"/>
  <c r="BX8" i="10" l="1"/>
  <c r="D7" i="2" l="1"/>
  <c r="E7" i="2"/>
  <c r="E7" i="1" l="1"/>
  <c r="D7" i="1"/>
  <c r="D9" i="13" l="1"/>
  <c r="D15" i="13"/>
  <c r="BW7" i="11"/>
  <c r="BX8" i="5" l="1"/>
  <c r="I13" i="15"/>
  <c r="H13" i="15"/>
  <c r="D7" i="13" l="1"/>
  <c r="F7" i="13" l="1"/>
  <c r="D599" i="13" l="1"/>
  <c r="D598" i="13"/>
  <c r="L599" i="13" l="1"/>
  <c r="L598" i="13"/>
  <c r="K599" i="13"/>
  <c r="K598" i="13"/>
  <c r="K597" i="13"/>
  <c r="K596" i="13"/>
  <c r="K8" i="11"/>
  <c r="K595" i="13" s="1"/>
  <c r="I598" i="13" l="1"/>
  <c r="BX11" i="11"/>
  <c r="I599" i="13"/>
  <c r="BX12" i="11"/>
  <c r="F599" i="13"/>
  <c r="F598" i="13"/>
  <c r="F597" i="13"/>
  <c r="F596" i="13"/>
  <c r="F8" i="11"/>
  <c r="F595" i="13" s="1"/>
  <c r="F7" i="11"/>
  <c r="F594" i="13" s="1"/>
  <c r="F13" i="5" l="1"/>
  <c r="F555" i="13" s="1"/>
  <c r="E13" i="5"/>
  <c r="D13" i="5"/>
  <c r="D555" i="13" s="1"/>
  <c r="C13" i="5"/>
  <c r="I13" i="5"/>
  <c r="I555" i="13" s="1"/>
  <c r="B18" i="27" s="1"/>
  <c r="L13" i="5"/>
  <c r="L555" i="13" s="1"/>
  <c r="K13" i="5"/>
  <c r="K555" i="13" s="1"/>
  <c r="BX13" i="5" l="1"/>
  <c r="F549" i="13"/>
  <c r="A8" i="23" l="1"/>
  <c r="A9" i="23" s="1"/>
  <c r="BW7" i="23" l="1"/>
  <c r="L7" i="23"/>
  <c r="L615" i="13" s="1"/>
  <c r="K7" i="23"/>
  <c r="K615" i="13" s="1"/>
  <c r="I7" i="23"/>
  <c r="I615" i="13" s="1"/>
  <c r="F7" i="23"/>
  <c r="F615" i="13" s="1"/>
  <c r="E7" i="23"/>
  <c r="D7" i="23"/>
  <c r="D615" i="13" s="1"/>
  <c r="C7" i="23"/>
  <c r="BX7" i="23" l="1"/>
  <c r="I7" i="8" l="1"/>
  <c r="I577" i="13" s="1"/>
  <c r="R7" i="10" l="1"/>
  <c r="L7" i="10" l="1"/>
  <c r="L591" i="13" s="1"/>
  <c r="K7" i="10"/>
  <c r="K591" i="13" s="1"/>
  <c r="I7" i="10"/>
  <c r="I591" i="13" s="1"/>
  <c r="F7" i="10"/>
  <c r="F591" i="13" s="1"/>
  <c r="E7" i="10"/>
  <c r="D7" i="10"/>
  <c r="D591" i="13" s="1"/>
  <c r="C7" i="10"/>
  <c r="L597" i="13"/>
  <c r="L596" i="13"/>
  <c r="L8" i="11"/>
  <c r="L595" i="13" s="1"/>
  <c r="L7" i="11"/>
  <c r="K7" i="11"/>
  <c r="I8" i="11"/>
  <c r="I7" i="11"/>
  <c r="D597" i="13"/>
  <c r="D596" i="13"/>
  <c r="E8" i="11"/>
  <c r="D8" i="11"/>
  <c r="D595" i="13" s="1"/>
  <c r="C8" i="11"/>
  <c r="E7" i="11"/>
  <c r="D7" i="11"/>
  <c r="C7" i="11"/>
  <c r="L13" i="6"/>
  <c r="K13" i="6"/>
  <c r="I13" i="6"/>
  <c r="F13" i="6"/>
  <c r="E13" i="6"/>
  <c r="D13" i="6"/>
  <c r="C13" i="6"/>
  <c r="L7" i="2"/>
  <c r="K7" i="2"/>
  <c r="I7" i="2"/>
  <c r="F7" i="2"/>
  <c r="C7" i="2"/>
  <c r="L10" i="8"/>
  <c r="L580" i="13" s="1"/>
  <c r="K10" i="8"/>
  <c r="K580" i="13" s="1"/>
  <c r="L9" i="8"/>
  <c r="L579" i="13" s="1"/>
  <c r="K9" i="8"/>
  <c r="K579" i="13" s="1"/>
  <c r="L8" i="8"/>
  <c r="L578" i="13" s="1"/>
  <c r="K8" i="8"/>
  <c r="K578" i="13" s="1"/>
  <c r="L11" i="8"/>
  <c r="L581" i="13" s="1"/>
  <c r="K11" i="8"/>
  <c r="K581" i="13" s="1"/>
  <c r="L7" i="8"/>
  <c r="L577" i="13" s="1"/>
  <c r="K7" i="8"/>
  <c r="K577" i="13" s="1"/>
  <c r="I10" i="8"/>
  <c r="I580" i="13" s="1"/>
  <c r="I9" i="8"/>
  <c r="I579" i="13" s="1"/>
  <c r="I8" i="8"/>
  <c r="I578" i="13" s="1"/>
  <c r="I11" i="8"/>
  <c r="I581" i="13" s="1"/>
  <c r="E10" i="8"/>
  <c r="E9" i="8"/>
  <c r="E8" i="8"/>
  <c r="E11" i="8"/>
  <c r="E7" i="8"/>
  <c r="D10" i="8"/>
  <c r="D580" i="13" s="1"/>
  <c r="D9" i="8"/>
  <c r="D579" i="13" s="1"/>
  <c r="D8" i="8"/>
  <c r="D578" i="13" s="1"/>
  <c r="D11" i="8"/>
  <c r="D581" i="13" s="1"/>
  <c r="D7" i="8"/>
  <c r="D577" i="13" s="1"/>
  <c r="C10" i="8"/>
  <c r="C9" i="8"/>
  <c r="C8" i="8"/>
  <c r="C11" i="8"/>
  <c r="C7" i="8"/>
  <c r="I595" i="13" l="1"/>
  <c r="BX8" i="11"/>
  <c r="I596" i="13"/>
  <c r="BX9" i="11"/>
  <c r="I597" i="13"/>
  <c r="BX10" i="11"/>
  <c r="D573" i="13"/>
  <c r="D570" i="13"/>
  <c r="F573" i="13"/>
  <c r="F570" i="13"/>
  <c r="K573" i="13"/>
  <c r="K570" i="13"/>
  <c r="I570" i="13"/>
  <c r="BX13" i="6"/>
  <c r="L573" i="13"/>
  <c r="L570" i="13"/>
  <c r="BX16" i="6"/>
  <c r="I573" i="13"/>
  <c r="BX11" i="8"/>
  <c r="BX8" i="8"/>
  <c r="BX9" i="8"/>
  <c r="BX7" i="8"/>
  <c r="BX10" i="8"/>
  <c r="BX7" i="11"/>
  <c r="F7" i="15" l="1"/>
  <c r="O7" i="15" s="1"/>
  <c r="BV594" i="13" l="1"/>
  <c r="BU594" i="13"/>
  <c r="BT594" i="13"/>
  <c r="BS594" i="13"/>
  <c r="BR594" i="13"/>
  <c r="BQ594" i="13"/>
  <c r="BP594" i="13"/>
  <c r="BO594" i="13"/>
  <c r="BN594" i="13"/>
  <c r="BM594" i="13"/>
  <c r="BL594" i="13"/>
  <c r="BK594" i="13"/>
  <c r="BJ594" i="13"/>
  <c r="BI594" i="13"/>
  <c r="BH594" i="13"/>
  <c r="BG594" i="13"/>
  <c r="BF594" i="13"/>
  <c r="BE594" i="13"/>
  <c r="BD594" i="13"/>
  <c r="BC594" i="13"/>
  <c r="BB594" i="13"/>
  <c r="BA594" i="13"/>
  <c r="AZ594" i="13"/>
  <c r="AY594" i="13"/>
  <c r="AX594" i="13"/>
  <c r="AW594" i="13"/>
  <c r="AV594" i="13"/>
  <c r="AU594" i="13"/>
  <c r="AT594" i="13"/>
  <c r="AS594" i="13"/>
  <c r="AR594" i="13"/>
  <c r="AQ594" i="13"/>
  <c r="AP594" i="13"/>
  <c r="AO594" i="13"/>
  <c r="AN594" i="13"/>
  <c r="AM594" i="13"/>
  <c r="AL594" i="13"/>
  <c r="AK594" i="13"/>
  <c r="AJ594" i="13"/>
  <c r="AI594" i="13"/>
  <c r="AH594" i="13"/>
  <c r="AG594" i="13"/>
  <c r="AF594" i="13"/>
  <c r="AE594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Q594" i="13"/>
  <c r="P594" i="13"/>
  <c r="O594" i="13"/>
  <c r="N594" i="13"/>
  <c r="M594" i="13"/>
  <c r="J594" i="13"/>
  <c r="C594" i="13" s="1"/>
  <c r="H594" i="13"/>
  <c r="BV549" i="13"/>
  <c r="BU549" i="13"/>
  <c r="BT549" i="13"/>
  <c r="BS549" i="13"/>
  <c r="BR549" i="13"/>
  <c r="BQ549" i="13"/>
  <c r="BP549" i="13"/>
  <c r="BO549" i="13"/>
  <c r="BN549" i="13"/>
  <c r="BM549" i="13"/>
  <c r="BL549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T549" i="13"/>
  <c r="S549" i="13"/>
  <c r="Q549" i="13"/>
  <c r="P549" i="13"/>
  <c r="O549" i="13"/>
  <c r="N549" i="13"/>
  <c r="M549" i="13"/>
  <c r="J549" i="13"/>
  <c r="C549" i="13" s="1"/>
  <c r="H549" i="13"/>
  <c r="D549" i="13"/>
  <c r="E594" i="13" l="1"/>
  <c r="E549" i="13"/>
  <c r="BW7" i="2" l="1"/>
  <c r="BW7" i="4" l="1"/>
  <c r="BX7" i="4" l="1"/>
  <c r="A8" i="10" l="1"/>
  <c r="A9" i="10" s="1"/>
  <c r="BW7" i="10"/>
  <c r="BX7" i="10" l="1"/>
  <c r="BW7" i="5" l="1"/>
  <c r="L40" i="27" l="1"/>
  <c r="L60" i="27"/>
  <c r="L81" i="27"/>
  <c r="L94" i="27"/>
  <c r="L75" i="27"/>
  <c r="L97" i="27"/>
  <c r="L69" i="27"/>
  <c r="L93" i="27"/>
  <c r="L106" i="27"/>
  <c r="L83" i="27"/>
  <c r="L109" i="27"/>
  <c r="L66" i="27"/>
  <c r="L68" i="27"/>
  <c r="L79" i="27"/>
  <c r="L105" i="27"/>
  <c r="L95" i="27"/>
  <c r="L77" i="27"/>
  <c r="L91" i="27"/>
  <c r="L89" i="27"/>
  <c r="L72" i="27"/>
  <c r="L107" i="27"/>
  <c r="L86" i="27"/>
  <c r="L100" i="27"/>
  <c r="L101" i="27"/>
  <c r="L61" i="27"/>
  <c r="L80" i="27"/>
  <c r="L98" i="27"/>
  <c r="L67" i="27"/>
  <c r="L82" i="27"/>
  <c r="L70" i="27"/>
  <c r="L92" i="27"/>
  <c r="L110" i="27"/>
  <c r="L78" i="27"/>
  <c r="L85" i="27"/>
  <c r="L104" i="27"/>
  <c r="L64" i="27"/>
  <c r="L87" i="27"/>
  <c r="L88" i="27"/>
  <c r="L90" i="27"/>
  <c r="L99" i="27"/>
  <c r="L103" i="27"/>
  <c r="L102" i="27"/>
  <c r="L71" i="27"/>
  <c r="L84" i="27"/>
  <c r="L96" i="27"/>
  <c r="L65" i="27"/>
  <c r="L73" i="27"/>
  <c r="L62" i="27"/>
  <c r="L74" i="27"/>
  <c r="L108" i="27"/>
  <c r="L76" i="27"/>
  <c r="L39" i="27"/>
  <c r="L7" i="27"/>
  <c r="L57" i="27"/>
  <c r="L48" i="27"/>
  <c r="L51" i="27"/>
  <c r="L47" i="27"/>
  <c r="L50" i="27"/>
  <c r="L49" i="27"/>
  <c r="L53" i="27"/>
  <c r="L54" i="27"/>
  <c r="L52" i="27"/>
  <c r="L56" i="27"/>
  <c r="L55" i="27"/>
  <c r="L58" i="27"/>
  <c r="L45" i="27"/>
  <c r="L42" i="27"/>
  <c r="L46" i="27"/>
  <c r="L44" i="27"/>
  <c r="L24" i="27"/>
  <c r="L35" i="27"/>
  <c r="L27" i="27"/>
  <c r="L10" i="27"/>
  <c r="L23" i="27"/>
  <c r="L14" i="27"/>
  <c r="L9" i="27"/>
  <c r="L30" i="27"/>
  <c r="L4" i="27"/>
  <c r="L3" i="27"/>
  <c r="L6" i="27"/>
  <c r="L29" i="27"/>
  <c r="L28" i="27"/>
  <c r="L549" i="13"/>
  <c r="K549" i="13"/>
  <c r="I549" i="13"/>
  <c r="BX7" i="2" l="1"/>
  <c r="BX7" i="5"/>
  <c r="H8" i="15" l="1"/>
  <c r="U564" i="13" l="1"/>
  <c r="U425" i="13"/>
  <c r="AC564" i="13"/>
  <c r="AC425" i="13"/>
  <c r="H11" i="15" l="1"/>
  <c r="N14" i="15"/>
  <c r="V13" i="15"/>
  <c r="I8" i="15" l="1"/>
  <c r="F24" i="15" l="1"/>
  <c r="H7" i="15"/>
  <c r="I7" i="15"/>
  <c r="H9" i="15"/>
  <c r="I9" i="15"/>
  <c r="H10" i="15"/>
  <c r="I10" i="15"/>
  <c r="I11" i="15"/>
  <c r="H12" i="15"/>
  <c r="I12" i="15"/>
  <c r="I14" i="15"/>
  <c r="H15" i="15"/>
  <c r="I15" i="15"/>
  <c r="H16" i="15"/>
  <c r="I16" i="15"/>
  <c r="I17" i="15" l="1"/>
  <c r="H17" i="15"/>
  <c r="I18" i="15" l="1"/>
  <c r="I20" i="15" s="1"/>
  <c r="I19" i="15" l="1"/>
  <c r="F23" i="15"/>
  <c r="BF3" i="23" l="1"/>
  <c r="BE3" i="23"/>
  <c r="BD3" i="23"/>
  <c r="BC3" i="23"/>
  <c r="BB3" i="23"/>
  <c r="BA3" i="23"/>
  <c r="AZ3" i="23"/>
  <c r="Z3" i="23"/>
  <c r="Y3" i="23"/>
  <c r="X3" i="23"/>
  <c r="W3" i="23"/>
  <c r="V3" i="23"/>
  <c r="U3" i="23"/>
  <c r="T3" i="23"/>
  <c r="BF2" i="23"/>
  <c r="BE2" i="23"/>
  <c r="BD2" i="23"/>
  <c r="BC2" i="23"/>
  <c r="BB2" i="23"/>
  <c r="BA2" i="23"/>
  <c r="AZ2" i="23"/>
  <c r="Z2" i="23"/>
  <c r="Y2" i="23"/>
  <c r="X2" i="23"/>
  <c r="W2" i="23"/>
  <c r="V2" i="23"/>
  <c r="U2" i="23"/>
  <c r="T2" i="23"/>
  <c r="BX6" i="23" l="1"/>
  <c r="F425" i="13" l="1"/>
  <c r="S5" i="2"/>
  <c r="S5" i="11"/>
  <c r="S5" i="3"/>
  <c r="BX6" i="4" l="1"/>
  <c r="P7" i="15" l="1"/>
  <c r="U2" i="3" l="1"/>
  <c r="H425" i="13" l="1"/>
  <c r="H564" i="13"/>
  <c r="AA5" i="13" l="1"/>
  <c r="AI5" i="13" s="1"/>
  <c r="AQ5" i="13" s="1"/>
  <c r="AY5" i="13" s="1"/>
  <c r="BG5" i="13" s="1"/>
  <c r="BO5" i="13" s="1"/>
  <c r="F11" i="15" l="1"/>
  <c r="O9" i="15" s="1"/>
  <c r="P9" i="15" s="1"/>
  <c r="S5" i="4" l="1"/>
  <c r="S5" i="5" s="1"/>
  <c r="S5" i="6" s="1"/>
  <c r="S5" i="9" s="1"/>
  <c r="S5" i="8" s="1"/>
  <c r="S5" i="10" l="1"/>
  <c r="S5" i="12" s="1"/>
  <c r="S5" i="23"/>
  <c r="I594" i="13"/>
  <c r="D594" i="13"/>
  <c r="F564" i="13" l="1"/>
  <c r="I564" i="13"/>
  <c r="I425" i="13"/>
  <c r="B21" i="27" s="1"/>
  <c r="AA5" i="23"/>
  <c r="S4" i="23"/>
  <c r="D564" i="13"/>
  <c r="D425" i="13"/>
  <c r="AI5" i="23" l="1"/>
  <c r="AA4" i="23"/>
  <c r="F22" i="15"/>
  <c r="F21" i="15"/>
  <c r="F20" i="15"/>
  <c r="F19" i="15"/>
  <c r="F18" i="15"/>
  <c r="F17" i="15"/>
  <c r="F16" i="15"/>
  <c r="F15" i="15"/>
  <c r="F14" i="15"/>
  <c r="O11" i="15" s="1"/>
  <c r="P11" i="15" s="1"/>
  <c r="F13" i="15"/>
  <c r="O10" i="15" s="1"/>
  <c r="P10" i="15" s="1"/>
  <c r="F12" i="15"/>
  <c r="O12" i="15" s="1"/>
  <c r="P12" i="15" s="1"/>
  <c r="F10" i="15"/>
  <c r="F9" i="15"/>
  <c r="F8" i="15"/>
  <c r="O13" i="15" l="1"/>
  <c r="P13" i="15" s="1"/>
  <c r="O8" i="15"/>
  <c r="W13" i="15"/>
  <c r="X13" i="15" s="1"/>
  <c r="AQ5" i="23"/>
  <c r="AI4" i="23"/>
  <c r="L594" i="13"/>
  <c r="K594" i="13"/>
  <c r="O14" i="15" l="1"/>
  <c r="P14" i="15" s="1"/>
  <c r="P8" i="15"/>
  <c r="AY5" i="23"/>
  <c r="AQ4" i="23"/>
  <c r="Q564" i="13"/>
  <c r="P564" i="13"/>
  <c r="Q425" i="13"/>
  <c r="L21" i="27" s="1"/>
  <c r="P425" i="13"/>
  <c r="O564" i="13"/>
  <c r="N564" i="13"/>
  <c r="O425" i="13"/>
  <c r="N425" i="13"/>
  <c r="L2" i="27" l="1"/>
  <c r="L43" i="27"/>
  <c r="BG5" i="23"/>
  <c r="AY4" i="23"/>
  <c r="AA4" i="13"/>
  <c r="AI4" i="13"/>
  <c r="AQ4" i="13"/>
  <c r="AY4" i="13"/>
  <c r="BG4" i="13"/>
  <c r="BO4" i="13"/>
  <c r="S4" i="13"/>
  <c r="BV564" i="13"/>
  <c r="BU564" i="13"/>
  <c r="BT564" i="13"/>
  <c r="BS564" i="13"/>
  <c r="BR564" i="13"/>
  <c r="BQ564" i="13"/>
  <c r="BP564" i="13"/>
  <c r="BO564" i="13"/>
  <c r="BN564" i="13"/>
  <c r="BM564" i="13"/>
  <c r="BL564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AG564" i="13"/>
  <c r="AF564" i="13"/>
  <c r="AE564" i="13"/>
  <c r="AD564" i="13"/>
  <c r="AB564" i="13"/>
  <c r="AA564" i="13"/>
  <c r="Z564" i="13"/>
  <c r="Y564" i="13"/>
  <c r="X564" i="13"/>
  <c r="W564" i="13"/>
  <c r="V564" i="13"/>
  <c r="T564" i="13"/>
  <c r="S564" i="13"/>
  <c r="M564" i="13"/>
  <c r="L564" i="13"/>
  <c r="K564" i="13"/>
  <c r="J564" i="13"/>
  <c r="C564" i="13" s="1"/>
  <c r="BV425" i="13"/>
  <c r="BU425" i="13"/>
  <c r="BR425" i="13"/>
  <c r="BQ425" i="13"/>
  <c r="BN425" i="13"/>
  <c r="BM425" i="13"/>
  <c r="BJ425" i="13"/>
  <c r="BI425" i="13"/>
  <c r="BF425" i="13"/>
  <c r="BE425" i="13"/>
  <c r="BB425" i="13"/>
  <c r="BA425" i="13"/>
  <c r="AX425" i="13"/>
  <c r="AW425" i="13"/>
  <c r="AT425" i="13"/>
  <c r="AS425" i="13"/>
  <c r="AP425" i="13"/>
  <c r="AO425" i="13"/>
  <c r="AL425" i="13"/>
  <c r="AK425" i="13"/>
  <c r="AH425" i="13"/>
  <c r="AG425" i="13"/>
  <c r="AD425" i="13"/>
  <c r="Z425" i="13"/>
  <c r="Y425" i="13"/>
  <c r="V425" i="13"/>
  <c r="BT425" i="13"/>
  <c r="BS425" i="13"/>
  <c r="BP425" i="13"/>
  <c r="BO425" i="13"/>
  <c r="BL425" i="13"/>
  <c r="BK425" i="13"/>
  <c r="BH425" i="13"/>
  <c r="BG425" i="13"/>
  <c r="BD425" i="13"/>
  <c r="BC425" i="13"/>
  <c r="AZ425" i="13"/>
  <c r="AY425" i="13"/>
  <c r="AV425" i="13"/>
  <c r="AU425" i="13"/>
  <c r="AR425" i="13"/>
  <c r="AQ425" i="13"/>
  <c r="AN425" i="13"/>
  <c r="AM425" i="13"/>
  <c r="AJ425" i="13"/>
  <c r="AI425" i="13"/>
  <c r="AF425" i="13"/>
  <c r="AE425" i="13"/>
  <c r="AB425" i="13"/>
  <c r="AA425" i="13"/>
  <c r="X425" i="13"/>
  <c r="W425" i="13"/>
  <c r="T425" i="13"/>
  <c r="S425" i="13"/>
  <c r="M425" i="13"/>
  <c r="L425" i="13"/>
  <c r="J425" i="13"/>
  <c r="S4" i="12"/>
  <c r="BF3" i="12"/>
  <c r="BE3" i="12"/>
  <c r="BD3" i="12"/>
  <c r="BC3" i="12"/>
  <c r="BB3" i="12"/>
  <c r="BA3" i="12"/>
  <c r="AZ3" i="12"/>
  <c r="Z3" i="12"/>
  <c r="Y3" i="12"/>
  <c r="X3" i="12"/>
  <c r="W3" i="12"/>
  <c r="V3" i="12"/>
  <c r="U3" i="12"/>
  <c r="T3" i="12"/>
  <c r="BF2" i="12"/>
  <c r="BE2" i="12"/>
  <c r="BD2" i="12"/>
  <c r="BC2" i="12"/>
  <c r="BB2" i="12"/>
  <c r="BA2" i="12"/>
  <c r="AZ2" i="12"/>
  <c r="Z2" i="12"/>
  <c r="Y2" i="12"/>
  <c r="X2" i="12"/>
  <c r="W2" i="12"/>
  <c r="V2" i="12"/>
  <c r="U2" i="12"/>
  <c r="T2" i="12"/>
  <c r="AA5" i="11"/>
  <c r="BF3" i="11"/>
  <c r="BE3" i="11"/>
  <c r="BD3" i="11"/>
  <c r="BC3" i="11"/>
  <c r="BB3" i="11"/>
  <c r="BA3" i="11"/>
  <c r="AZ3" i="11"/>
  <c r="Z3" i="11"/>
  <c r="Y3" i="11"/>
  <c r="X3" i="11"/>
  <c r="W3" i="11"/>
  <c r="V3" i="11"/>
  <c r="U3" i="11"/>
  <c r="T3" i="11"/>
  <c r="BF2" i="11"/>
  <c r="BE2" i="11"/>
  <c r="BD2" i="11"/>
  <c r="BC2" i="11"/>
  <c r="BB2" i="11"/>
  <c r="BA2" i="11"/>
  <c r="AZ2" i="11"/>
  <c r="Z2" i="11"/>
  <c r="Y2" i="11"/>
  <c r="X2" i="11"/>
  <c r="W2" i="11"/>
  <c r="V2" i="11"/>
  <c r="U2" i="11"/>
  <c r="T2" i="11"/>
  <c r="AA5" i="10"/>
  <c r="BF3" i="10"/>
  <c r="BE3" i="10"/>
  <c r="BD3" i="10"/>
  <c r="BC3" i="10"/>
  <c r="BB3" i="10"/>
  <c r="BA3" i="10"/>
  <c r="AZ3" i="10"/>
  <c r="Z3" i="10"/>
  <c r="Y3" i="10"/>
  <c r="X3" i="10"/>
  <c r="W3" i="10"/>
  <c r="V3" i="10"/>
  <c r="U3" i="10"/>
  <c r="T3" i="10"/>
  <c r="BF2" i="10"/>
  <c r="BE2" i="10"/>
  <c r="BD2" i="10"/>
  <c r="BC2" i="10"/>
  <c r="BB2" i="10"/>
  <c r="BA2" i="10"/>
  <c r="AZ2" i="10"/>
  <c r="Z2" i="10"/>
  <c r="Y2" i="10"/>
  <c r="X2" i="10"/>
  <c r="W2" i="10"/>
  <c r="V2" i="10"/>
  <c r="U2" i="10"/>
  <c r="T2" i="10"/>
  <c r="AA5" i="9"/>
  <c r="BF3" i="9"/>
  <c r="BE3" i="9"/>
  <c r="BD3" i="9"/>
  <c r="BC3" i="9"/>
  <c r="BB3" i="9"/>
  <c r="BA3" i="9"/>
  <c r="AZ3" i="9"/>
  <c r="Z3" i="9"/>
  <c r="Y3" i="9"/>
  <c r="X3" i="9"/>
  <c r="W3" i="9"/>
  <c r="V3" i="9"/>
  <c r="U3" i="9"/>
  <c r="T3" i="9"/>
  <c r="BF2" i="9"/>
  <c r="BE2" i="9"/>
  <c r="BD2" i="9"/>
  <c r="BC2" i="9"/>
  <c r="BB2" i="9"/>
  <c r="BA2" i="9"/>
  <c r="AZ2" i="9"/>
  <c r="Z2" i="9"/>
  <c r="Y2" i="9"/>
  <c r="X2" i="9"/>
  <c r="W2" i="9"/>
  <c r="V2" i="9"/>
  <c r="U2" i="9"/>
  <c r="T2" i="9"/>
  <c r="S4" i="8"/>
  <c r="BF3" i="8"/>
  <c r="BE3" i="8"/>
  <c r="BD3" i="8"/>
  <c r="BC3" i="8"/>
  <c r="BB3" i="8"/>
  <c r="BA3" i="8"/>
  <c r="AZ3" i="8"/>
  <c r="Z3" i="8"/>
  <c r="Y3" i="8"/>
  <c r="X3" i="8"/>
  <c r="W3" i="8"/>
  <c r="V3" i="8"/>
  <c r="U3" i="8"/>
  <c r="T3" i="8"/>
  <c r="BF2" i="8"/>
  <c r="BE2" i="8"/>
  <c r="BD2" i="8"/>
  <c r="BC2" i="8"/>
  <c r="BB2" i="8"/>
  <c r="BA2" i="8"/>
  <c r="AZ2" i="8"/>
  <c r="Z2" i="8"/>
  <c r="Y2" i="8"/>
  <c r="X2" i="8"/>
  <c r="W2" i="8"/>
  <c r="V2" i="8"/>
  <c r="U2" i="8"/>
  <c r="T2" i="8"/>
  <c r="BW7" i="6"/>
  <c r="BX7" i="6" s="1"/>
  <c r="AA5" i="6"/>
  <c r="BF3" i="6"/>
  <c r="BE3" i="6"/>
  <c r="BD3" i="6"/>
  <c r="BC3" i="6"/>
  <c r="BB3" i="6"/>
  <c r="BA3" i="6"/>
  <c r="AZ3" i="6"/>
  <c r="Z3" i="6"/>
  <c r="Y3" i="6"/>
  <c r="X3" i="6"/>
  <c r="W3" i="6"/>
  <c r="V3" i="6"/>
  <c r="U3" i="6"/>
  <c r="T3" i="6"/>
  <c r="BF2" i="6"/>
  <c r="BE2" i="6"/>
  <c r="BD2" i="6"/>
  <c r="BC2" i="6"/>
  <c r="BB2" i="6"/>
  <c r="BA2" i="6"/>
  <c r="AZ2" i="6"/>
  <c r="Z2" i="6"/>
  <c r="Y2" i="6"/>
  <c r="X2" i="6"/>
  <c r="W2" i="6"/>
  <c r="V2" i="6"/>
  <c r="U2" i="6"/>
  <c r="T2" i="6"/>
  <c r="C21" i="27" l="1"/>
  <c r="C2" i="27"/>
  <c r="C425" i="13"/>
  <c r="BO5" i="23"/>
  <c r="BO4" i="23" s="1"/>
  <c r="BG4" i="23"/>
  <c r="E425" i="13"/>
  <c r="E564" i="13"/>
  <c r="BX6" i="6"/>
  <c r="BX6" i="12"/>
  <c r="AA5" i="12"/>
  <c r="AI5" i="11"/>
  <c r="AA4" i="11"/>
  <c r="BX6" i="11"/>
  <c r="S4" i="11"/>
  <c r="BX6" i="10"/>
  <c r="AA4" i="10"/>
  <c r="AI5" i="10"/>
  <c r="S4" i="10"/>
  <c r="BX6" i="9"/>
  <c r="AI5" i="9"/>
  <c r="AA4" i="9"/>
  <c r="S4" i="9"/>
  <c r="BX6" i="8"/>
  <c r="AA5" i="8"/>
  <c r="AA4" i="6"/>
  <c r="AI5" i="6"/>
  <c r="S4" i="6"/>
  <c r="AI5" i="12" l="1"/>
  <c r="AA4" i="12"/>
  <c r="AQ5" i="11"/>
  <c r="AI4" i="11"/>
  <c r="AQ5" i="10"/>
  <c r="AI4" i="10"/>
  <c r="AQ5" i="9"/>
  <c r="AI4" i="9"/>
  <c r="AI5" i="8"/>
  <c r="AA4" i="8"/>
  <c r="AQ5" i="6"/>
  <c r="AI4" i="6"/>
  <c r="AQ5" i="12" l="1"/>
  <c r="AI4" i="12"/>
  <c r="AY5" i="11"/>
  <c r="AQ4" i="11"/>
  <c r="AY5" i="10"/>
  <c r="AQ4" i="10"/>
  <c r="AY5" i="9"/>
  <c r="AQ4" i="9"/>
  <c r="AQ5" i="8"/>
  <c r="AI4" i="8"/>
  <c r="AY5" i="6"/>
  <c r="AQ4" i="6"/>
  <c r="AY5" i="12" l="1"/>
  <c r="AQ4" i="12"/>
  <c r="BG5" i="11"/>
  <c r="AY4" i="11"/>
  <c r="BG5" i="10"/>
  <c r="AY4" i="10"/>
  <c r="BG5" i="9"/>
  <c r="AY4" i="9"/>
  <c r="AY5" i="8"/>
  <c r="AQ4" i="8"/>
  <c r="BG5" i="6"/>
  <c r="AY4" i="6"/>
  <c r="BG5" i="12" l="1"/>
  <c r="AY4" i="12"/>
  <c r="BO5" i="11"/>
  <c r="BO4" i="11" s="1"/>
  <c r="BG4" i="11"/>
  <c r="BO5" i="10"/>
  <c r="BO4" i="10" s="1"/>
  <c r="BG4" i="10"/>
  <c r="BO5" i="9"/>
  <c r="BO4" i="9" s="1"/>
  <c r="BG4" i="9"/>
  <c r="BG5" i="8"/>
  <c r="AY4" i="8"/>
  <c r="BO5" i="6"/>
  <c r="BO4" i="6" s="1"/>
  <c r="BG4" i="6"/>
  <c r="BO5" i="12" l="1"/>
  <c r="BO4" i="12" s="1"/>
  <c r="BG4" i="12"/>
  <c r="BO5" i="8"/>
  <c r="BO4" i="8" s="1"/>
  <c r="BG4" i="8"/>
  <c r="AA5" i="5"/>
  <c r="BX6" i="5" l="1"/>
  <c r="AI5" i="5"/>
  <c r="AA4" i="5"/>
  <c r="S4" i="5"/>
  <c r="AQ5" i="5" l="1"/>
  <c r="AI4" i="5"/>
  <c r="AY5" i="5" l="1"/>
  <c r="AQ4" i="5"/>
  <c r="BG5" i="5" l="1"/>
  <c r="AY4" i="5"/>
  <c r="BO5" i="5" l="1"/>
  <c r="BO4" i="5" s="1"/>
  <c r="BG4" i="5"/>
  <c r="AA5" i="4" l="1"/>
  <c r="AI5" i="4" l="1"/>
  <c r="AA4" i="4"/>
  <c r="S4" i="4"/>
  <c r="AI4" i="4" l="1"/>
  <c r="AQ5" i="4"/>
  <c r="AY5" i="4" l="1"/>
  <c r="AQ4" i="4"/>
  <c r="BG5" i="4" l="1"/>
  <c r="AY4" i="4"/>
  <c r="BO5" i="4" l="1"/>
  <c r="BO4" i="4" s="1"/>
  <c r="BG4" i="4"/>
  <c r="BX6" i="3" l="1"/>
  <c r="AA5" i="3"/>
  <c r="BF3" i="3"/>
  <c r="BE3" i="3"/>
  <c r="BD3" i="3"/>
  <c r="BC3" i="3"/>
  <c r="BB3" i="3"/>
  <c r="BA3" i="3"/>
  <c r="AZ3" i="3"/>
  <c r="Z3" i="3"/>
  <c r="Y3" i="3"/>
  <c r="X3" i="3"/>
  <c r="W3" i="3"/>
  <c r="V3" i="3"/>
  <c r="U3" i="3"/>
  <c r="T3" i="3"/>
  <c r="BF2" i="3"/>
  <c r="BE2" i="3"/>
  <c r="BD2" i="3"/>
  <c r="BC2" i="3"/>
  <c r="BB2" i="3"/>
  <c r="BA2" i="3"/>
  <c r="AZ2" i="3"/>
  <c r="Z2" i="3"/>
  <c r="Y2" i="3"/>
  <c r="X2" i="3"/>
  <c r="W2" i="3"/>
  <c r="V2" i="3"/>
  <c r="T2" i="3"/>
  <c r="AI5" i="3" l="1"/>
  <c r="AA4" i="3"/>
  <c r="S4" i="3"/>
  <c r="AQ5" i="3" l="1"/>
  <c r="AI4" i="3"/>
  <c r="AY5" i="3" l="1"/>
  <c r="AQ4" i="3"/>
  <c r="BG5" i="3" l="1"/>
  <c r="AY4" i="3"/>
  <c r="BO5" i="3" l="1"/>
  <c r="BO4" i="3" s="1"/>
  <c r="BG4" i="3"/>
  <c r="AA5" i="2" l="1"/>
  <c r="BF3" i="2"/>
  <c r="BE3" i="2"/>
  <c r="BD3" i="2"/>
  <c r="BC3" i="2"/>
  <c r="BB3" i="2"/>
  <c r="BA3" i="2"/>
  <c r="AZ3" i="2"/>
  <c r="Z3" i="2"/>
  <c r="Y3" i="2"/>
  <c r="X3" i="2"/>
  <c r="W3" i="2"/>
  <c r="V3" i="2"/>
  <c r="U3" i="2"/>
  <c r="T3" i="2"/>
  <c r="BF2" i="2"/>
  <c r="BE2" i="2"/>
  <c r="BD2" i="2"/>
  <c r="BC2" i="2"/>
  <c r="BB2" i="2"/>
  <c r="BA2" i="2"/>
  <c r="AZ2" i="2"/>
  <c r="Z2" i="2"/>
  <c r="Y2" i="2"/>
  <c r="X2" i="2"/>
  <c r="W2" i="2"/>
  <c r="V2" i="2"/>
  <c r="U2" i="2"/>
  <c r="T2" i="2"/>
  <c r="AI5" i="2" l="1"/>
  <c r="AA4" i="2"/>
  <c r="S4" i="2"/>
  <c r="AQ5" i="2" l="1"/>
  <c r="AI4" i="2"/>
  <c r="AY5" i="2" l="1"/>
  <c r="AQ4" i="2"/>
  <c r="BG5" i="2" l="1"/>
  <c r="AY4" i="2"/>
  <c r="BO5" i="2" l="1"/>
  <c r="BO4" i="2" s="1"/>
  <c r="BG4" i="2"/>
  <c r="AA5" i="1" l="1"/>
  <c r="AA4" i="1" s="1"/>
  <c r="AI5" i="1" l="1"/>
  <c r="AI4" i="1" s="1"/>
  <c r="AQ5" i="1" l="1"/>
  <c r="AQ4" i="1" s="1"/>
  <c r="AY5" i="1" l="1"/>
  <c r="AY4" i="1" s="1"/>
  <c r="BG5" i="1" l="1"/>
  <c r="BO5" i="1" l="1"/>
  <c r="BO4" i="1" s="1"/>
  <c r="BG4" i="1"/>
  <c r="K425" i="13"/>
  <c r="BX6" i="2" l="1"/>
  <c r="A8" i="2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9" i="5" l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8" i="4" l="1"/>
  <c r="A9" i="4" s="1"/>
  <c r="A8" i="13" l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9" i="6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10" i="4" l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BX6" i="1"/>
  <c r="BZ4" i="13" s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tc={FB8C9639-4E8C-48C7-9D76-33107CA1B7E0}</author>
  </authors>
  <commentList>
    <comment ref="A1" authorId="0" shapeId="0" xr:uid="{FB8C9639-4E8C-48C7-9D76-33107CA1B7E0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RECORDAR QUE SOLO SE DEBE INGRESAR AL PERSONAL QUE GESTIONA Y SOLICITAN ALGUN CAMBIO PARTICULAR NO DEBE INGRESARSE APOYOS BACKUP GESTIONES ADICIONALES, TAMPOCO DEBE INGRESARSE AGENTES QUE CAMBIEN DE HORARIO PERO SE ADECUAN A LA CURVA
</t>
      </text>
    </comment>
  </commentList>
</comments>
</file>

<file path=xl/sharedStrings.xml><?xml version="1.0" encoding="utf-8"?>
<sst xmlns="http://schemas.openxmlformats.org/spreadsheetml/2006/main" count="30863" uniqueCount="2452">
  <si>
    <t>Canal Principal</t>
  </si>
  <si>
    <t>Canal de atencion</t>
  </si>
  <si>
    <t>Team grouped</t>
  </si>
  <si>
    <t>ESPAÑA</t>
  </si>
  <si>
    <t>CANALES</t>
  </si>
  <si>
    <t>SUBCANALES</t>
  </si>
  <si>
    <t>CANALES Principales</t>
  </si>
  <si>
    <t>Madrugada</t>
  </si>
  <si>
    <t>AUDITORIA USER</t>
  </si>
  <si>
    <t>dy Lat OT</t>
  </si>
  <si>
    <t>OTROS CANALES</t>
  </si>
  <si>
    <t>CHAT GLOVER</t>
  </si>
  <si>
    <t>BAD CSAT</t>
  </si>
  <si>
    <t>B2B CROSS-DOCKING GLOVER</t>
  </si>
  <si>
    <t>INCIDENTES SEVEROS</t>
  </si>
  <si>
    <t xml:space="preserve">CHAT USER </t>
  </si>
  <si>
    <t>CHAT USER</t>
  </si>
  <si>
    <t>FACTURA FINANZAS</t>
  </si>
  <si>
    <t>OTROS DEPARTAMENTOS</t>
  </si>
  <si>
    <t>ID VERIFY + PAYMENT ES</t>
  </si>
  <si>
    <t>GLOVER ONBOARDING</t>
  </si>
  <si>
    <t xml:space="preserve">MAIL GLOVER </t>
  </si>
  <si>
    <t>MAIL GLOVER</t>
  </si>
  <si>
    <t>SOCIAL MEDIA</t>
  </si>
  <si>
    <t xml:space="preserve">MAIL USER </t>
  </si>
  <si>
    <t>TRANSFER PROCUREMENT</t>
  </si>
  <si>
    <t xml:space="preserve">PARTNERCALL </t>
  </si>
  <si>
    <t>MAIL PARTNER</t>
  </si>
  <si>
    <t>EQUIPO SWAT</t>
  </si>
  <si>
    <t>PARTNER CALL</t>
  </si>
  <si>
    <t>DASHBOARD</t>
  </si>
  <si>
    <t>Dy lat OT</t>
  </si>
  <si>
    <t>OTROS CANALES LOH</t>
  </si>
  <si>
    <t>STORE CLOSED PROACTIVO</t>
  </si>
  <si>
    <t>OCC</t>
  </si>
  <si>
    <t>Dy lat AG</t>
  </si>
  <si>
    <t>AUDITORIA MC DONALDS</t>
  </si>
  <si>
    <t>Equipo MCDONALDS</t>
  </si>
  <si>
    <t xml:space="preserve">STORE SPECIALIST </t>
  </si>
  <si>
    <t>B2B ONDEMAND</t>
  </si>
  <si>
    <t>Mañana</t>
  </si>
  <si>
    <t>ID VERIFICATION</t>
  </si>
  <si>
    <t>LATAM</t>
  </si>
  <si>
    <t>PAYMENT</t>
  </si>
  <si>
    <t xml:space="preserve">CHAT GLOVER </t>
  </si>
  <si>
    <t>MAIL USER</t>
  </si>
  <si>
    <t>ID VERIFY + PAYMENT</t>
  </si>
  <si>
    <t>PARTNER MAIL WHATSAPP</t>
  </si>
  <si>
    <t>PILOTO ELDERLY</t>
  </si>
  <si>
    <t>MAIL USER /B2B CALL</t>
  </si>
  <si>
    <t>PARTNERSCALL</t>
  </si>
  <si>
    <t>MAIL PARTNER LATAM</t>
  </si>
  <si>
    <t>STORE PROACTIVO</t>
  </si>
  <si>
    <t>Tarde</t>
  </si>
  <si>
    <t>DASHBOARD LATAM</t>
  </si>
  <si>
    <t>DASHBOARD ES</t>
  </si>
  <si>
    <t>CASH COLLECTION</t>
  </si>
  <si>
    <t>OCC  LATAM</t>
  </si>
  <si>
    <t>PORTUGAL</t>
  </si>
  <si>
    <t>OTROS DEPARTAMENTOS GLOVO</t>
  </si>
  <si>
    <t>Glover Onboarding</t>
  </si>
  <si>
    <t>Finanzas Es</t>
  </si>
  <si>
    <t>Transfer Procurement</t>
  </si>
  <si>
    <t>B2B CROSS-DOCKING USER</t>
  </si>
  <si>
    <t>PILOTO AUDITOR GLOVER</t>
  </si>
  <si>
    <t>COSME</t>
  </si>
  <si>
    <t>CONTENT PROCESS</t>
  </si>
  <si>
    <t>LOOPERS</t>
  </si>
  <si>
    <t>B2B E Commerce</t>
  </si>
  <si>
    <t>GLOVO</t>
  </si>
  <si>
    <t>CUSTOMER</t>
  </si>
  <si>
    <t>RIDER</t>
  </si>
  <si>
    <t>VENDOR</t>
  </si>
  <si>
    <t>Estado</t>
  </si>
  <si>
    <t>ACTIVO</t>
  </si>
  <si>
    <t>Cuenta de DNI</t>
  </si>
  <si>
    <t>Etiquetas de columna</t>
  </si>
  <si>
    <t>Etiquetas de fila</t>
  </si>
  <si>
    <t>FULL TIME</t>
  </si>
  <si>
    <t>PART TIME</t>
  </si>
  <si>
    <t>Chat Glover</t>
  </si>
  <si>
    <t>CT</t>
  </si>
  <si>
    <t>Chat User</t>
  </si>
  <si>
    <t>B2B</t>
  </si>
  <si>
    <t>MG</t>
  </si>
  <si>
    <t>Piloto</t>
  </si>
  <si>
    <t>MU</t>
  </si>
  <si>
    <t>Transfer</t>
  </si>
  <si>
    <t>PC</t>
  </si>
  <si>
    <t>Dashboard</t>
  </si>
  <si>
    <t>MP</t>
  </si>
  <si>
    <t>BO</t>
  </si>
  <si>
    <t>SM</t>
  </si>
  <si>
    <t>B2</t>
  </si>
  <si>
    <t>Total general</t>
  </si>
  <si>
    <t>CANAL</t>
  </si>
  <si>
    <t>(Varios elementos)</t>
  </si>
  <si>
    <t>Lunes</t>
  </si>
  <si>
    <t>Martes</t>
  </si>
  <si>
    <t>Miércoles</t>
  </si>
  <si>
    <t>Jueves</t>
  </si>
  <si>
    <t>Viernes</t>
  </si>
  <si>
    <t>Sábado</t>
  </si>
  <si>
    <t>Domingo</t>
  </si>
  <si>
    <t>Lunes,Martes,Miércoles,Jueves</t>
  </si>
  <si>
    <t>Lunes,Miércoles</t>
  </si>
  <si>
    <t>n°</t>
  </si>
  <si>
    <t>DNI</t>
  </si>
  <si>
    <t>TURNO</t>
  </si>
  <si>
    <t>FECHA DE ALTA</t>
  </si>
  <si>
    <t>CONDICION</t>
  </si>
  <si>
    <t>Observaciones 1°</t>
  </si>
  <si>
    <t>Observaciones 2°</t>
  </si>
  <si>
    <t>Nombre</t>
  </si>
  <si>
    <t>SUPERVISOR</t>
  </si>
  <si>
    <t>RESPONSABLE</t>
  </si>
  <si>
    <t>DSO</t>
  </si>
  <si>
    <t>Hora Inicio</t>
  </si>
  <si>
    <t>Hora Fin</t>
  </si>
  <si>
    <t>Inicio Almuerzo</t>
  </si>
  <si>
    <t>Fin Almuerzo</t>
  </si>
  <si>
    <t>Break1 Ini</t>
  </si>
  <si>
    <t>Break1 Fin</t>
  </si>
  <si>
    <t>Break2 Ini</t>
  </si>
  <si>
    <t>Break2 Fin</t>
  </si>
  <si>
    <t>Canal People</t>
  </si>
  <si>
    <t>CARGO</t>
  </si>
  <si>
    <t>N°</t>
  </si>
  <si>
    <t>NRO_DOCUMENTO</t>
  </si>
  <si>
    <t>USUARIO</t>
  </si>
  <si>
    <t>NOMBRES</t>
  </si>
  <si>
    <t>SERVICIO</t>
  </si>
  <si>
    <t>DETALLE_SERVICIO</t>
  </si>
  <si>
    <t>CANAL ASIGNADO</t>
  </si>
  <si>
    <t>ESTADO</t>
  </si>
  <si>
    <t>FECHA_CESE</t>
  </si>
  <si>
    <t>MOTIVO</t>
  </si>
  <si>
    <t>FECHA_INGRESO</t>
  </si>
  <si>
    <t>CONDICION_TRABAJO</t>
  </si>
  <si>
    <t>ID</t>
  </si>
  <si>
    <t>STATUS</t>
  </si>
  <si>
    <t>DISPONIBILIDAD</t>
  </si>
  <si>
    <t>GERENCIA</t>
  </si>
  <si>
    <t>BPO</t>
  </si>
  <si>
    <t>AGENTE</t>
  </si>
  <si>
    <t>QUINTE VILA JESSICA</t>
  </si>
  <si>
    <t>PARTNERCALL</t>
  </si>
  <si>
    <t>MONTERO ESPINOZA RENATO ALONSO</t>
  </si>
  <si>
    <t/>
  </si>
  <si>
    <t>REMOTO</t>
  </si>
  <si>
    <t>MADRUGADA</t>
  </si>
  <si>
    <t>GERENCIA 1</t>
  </si>
  <si>
    <t>MAURICIO BULLON MARIMAR JUANITA</t>
  </si>
  <si>
    <t xml:space="preserve">COLQUE PRETEL NILTHON </t>
  </si>
  <si>
    <t>MAÑANA</t>
  </si>
  <si>
    <t>GERENCIA 10</t>
  </si>
  <si>
    <t>RAMOS VILLAVICENCIO GIAN PIERO</t>
  </si>
  <si>
    <t>PS_BILLING SUPPORT LT</t>
  </si>
  <si>
    <t>INACTIVO</t>
  </si>
  <si>
    <t>POR OTRA OFERTA LABORAL</t>
  </si>
  <si>
    <t>TARDE</t>
  </si>
  <si>
    <t>VILCA ARTEAGA NOEMI</t>
  </si>
  <si>
    <t>PRESENCIAL</t>
  </si>
  <si>
    <t>FERNANDEZ COSTILLA MILTON SANTIAGO</t>
  </si>
  <si>
    <t>BILLING SUPPORT</t>
  </si>
  <si>
    <t>LUNA CASTILLO JOSEPH LUIS</t>
  </si>
  <si>
    <t xml:space="preserve">BUSTAMANTE PISCOYA DE CACERES ISABEL </t>
  </si>
  <si>
    <t>GERENCIA 6</t>
  </si>
  <si>
    <t>HUAROC FLORES GABRIELA DEL PILAR</t>
  </si>
  <si>
    <t>MENDIZABAL BERMUDEZ OSCAR OWENCESLAO</t>
  </si>
  <si>
    <t>GERENCIA 3</t>
  </si>
  <si>
    <t>CESPEDES PEÑA CARLOS ALBERTO</t>
  </si>
  <si>
    <t>LIVE</t>
  </si>
  <si>
    <t>GOMEZ MENDOZA LIZETH ROCIO</t>
  </si>
  <si>
    <t>SOLICITADO</t>
  </si>
  <si>
    <t>ABRAHAM AYQUIPA JAHIR EDUARDO</t>
  </si>
  <si>
    <t>SEGUIMIENTO</t>
  </si>
  <si>
    <t>VIDAURRE BALTODANO LUIS JOSE</t>
  </si>
  <si>
    <t>ESTEBAN CANO NORA CINTIA</t>
  </si>
  <si>
    <t>SUBGERENCIA DE CAPACITACION</t>
  </si>
  <si>
    <t>GUARDIA BREÑA JAIME GEAMPIERRE</t>
  </si>
  <si>
    <t xml:space="preserve">VILCA ARTEAGA NOEMI </t>
  </si>
  <si>
    <t>YNGA INCA MILAGROS RAQUEL</t>
  </si>
  <si>
    <t>ATC - MOVIL 1° INSTANCIA</t>
  </si>
  <si>
    <t>JUAREZ SALAZAR JOSE LUIS</t>
  </si>
  <si>
    <t>ANGELES GUARDAMINO MARIA VICTORIA</t>
  </si>
  <si>
    <t>GERENCIA 4</t>
  </si>
  <si>
    <t>FORMADOR</t>
  </si>
  <si>
    <t>ALVAREZ DEL CARPIO DIEGO DAVID</t>
  </si>
  <si>
    <t>VASQUEZ NAVARRO SARA CRISTINA</t>
  </si>
  <si>
    <t>GERENCIA 0</t>
  </si>
  <si>
    <t>MIRANDA SOTO CLINTON MICHEL</t>
  </si>
  <si>
    <t>PROGR. Y SUPERV. DE CAMPO</t>
  </si>
  <si>
    <t>MANRIQUE RODRIGUEZ JONATHAN ALEXANDER</t>
  </si>
  <si>
    <t>VOLUNTARIA</t>
  </si>
  <si>
    <t>GERENCIA 2</t>
  </si>
  <si>
    <t>UBILLUS ACEDO ANA LISSET</t>
  </si>
  <si>
    <t>POR INSATISFACCION LABORAL</t>
  </si>
  <si>
    <t>GERENCIA 9</t>
  </si>
  <si>
    <t>SOSA RAMIREZ LOREN SOFIA</t>
  </si>
  <si>
    <t>ALDANA CORDOVA PAOLA FRANCISCA</t>
  </si>
  <si>
    <t>POR ESTUDIO</t>
  </si>
  <si>
    <t>MANCO MARTINEZ JULIO CESAR</t>
  </si>
  <si>
    <t>GLOVO ESPAÑA</t>
  </si>
  <si>
    <t>AGURTO QUISPE ROSA DEL PILAR</t>
  </si>
  <si>
    <t>EXPERIENCIA CLIENTE</t>
  </si>
  <si>
    <t>EJECUTIVO DE CALIDAD</t>
  </si>
  <si>
    <t>HUAMAN CANGO ROBERT ALEXANDER</t>
  </si>
  <si>
    <t>TECHNICAL SUPPORT</t>
  </si>
  <si>
    <t xml:space="preserve">ATTO ESPINOZA PAULA </t>
  </si>
  <si>
    <t>HORNA MAGUIÑA CHRISTINE YOSELIN</t>
  </si>
  <si>
    <t>ANALISTA REPORTING</t>
  </si>
  <si>
    <t>SALAZAR PINCAY JOSUE CALEB</t>
  </si>
  <si>
    <t>PERALTA SAMAN BRAYAM JOSSEPH</t>
  </si>
  <si>
    <t>SALAZAR PINCAY SAMUEL ENOC</t>
  </si>
  <si>
    <t>MA - CAL - GEODIR</t>
  </si>
  <si>
    <t>PINEDA FLORES PEDRO ROBINSON</t>
  </si>
  <si>
    <t>OLASCUAGA AGUIRRE NATALIA AILY</t>
  </si>
  <si>
    <t>BO TRANSACCIONES</t>
  </si>
  <si>
    <t>CARDENAS DAVILA DIANA VALERIA</t>
  </si>
  <si>
    <t>ORTIZ NAVARRETE FAVIO DANIEL</t>
  </si>
  <si>
    <t>ATC - HFC ADMINISTRATIVO</t>
  </si>
  <si>
    <t>POR PROBLEMAS FAMILIARES</t>
  </si>
  <si>
    <t>SEGURA VALDEZ NAYDA ALMENDRA</t>
  </si>
  <si>
    <t>ABURTO TORRES LILIAN JERALDIN</t>
  </si>
  <si>
    <t>SANCHEZ ASCENCIO JESUS GERARDO</t>
  </si>
  <si>
    <t>TERAN ALVA MAIRA ROXANA</t>
  </si>
  <si>
    <t>PROGRAMACION</t>
  </si>
  <si>
    <t>BOLIVAR CHONG CLAUDIA GIOVANNA</t>
  </si>
  <si>
    <t>NUÑEZ CUNYA LISET ARLITA</t>
  </si>
  <si>
    <t>MORENO AYACHI CLAUDIA RAQUEL</t>
  </si>
  <si>
    <t>RAMIREZ ALEJOS PABLO</t>
  </si>
  <si>
    <t>GERENCIA 5</t>
  </si>
  <si>
    <t>QUISPE SEQUEIROS SARA YASIRE</t>
  </si>
  <si>
    <t>COLCA PAITAN GLORIA AMELIA</t>
  </si>
  <si>
    <t xml:space="preserve">ROJAS LUPERDI ZARELA </t>
  </si>
  <si>
    <t>GRANADOS GONZALES JENNY MASSIEL</t>
  </si>
  <si>
    <t>IPSOS - PERU</t>
  </si>
  <si>
    <t>TORRES VASQUEZ MARIBELL KATHIA</t>
  </si>
  <si>
    <t>ROMERO ANYAIPOMA LUIS ENRIQUE</t>
  </si>
  <si>
    <t xml:space="preserve">ID VERIFY + PAYMENT ES </t>
  </si>
  <si>
    <t>SALVADOR CAMPOS EDUAR ANDRES</t>
  </si>
  <si>
    <t>VILLAVICENCIO OBANDO ARTURO JOSE</t>
  </si>
  <si>
    <t>PORTILLA REYES YOHANA ARACELLI</t>
  </si>
  <si>
    <t>ANAPAN LOZANO ABIGAIL KELLY</t>
  </si>
  <si>
    <t>GOMEZ DOMINGUEZ VANIA GERALDINE</t>
  </si>
  <si>
    <t xml:space="preserve">BENAVIDES TIBURCIO ABEL </t>
  </si>
  <si>
    <t>POR SALUD</t>
  </si>
  <si>
    <t>QUISPE CHAVEZ JORDY JAIR</t>
  </si>
  <si>
    <t>CONTENT ONBOARDING</t>
  </si>
  <si>
    <t>BAZALAR KABSTHER ANDREA NICOLE</t>
  </si>
  <si>
    <t xml:space="preserve">SAMANIEGO CHAVEZ WILBER </t>
  </si>
  <si>
    <t>MIXTO</t>
  </si>
  <si>
    <t>PONZONI REYES EMILY MELISSA</t>
  </si>
  <si>
    <t>BRAVO MARCELO ISRAEL OBRIEN</t>
  </si>
  <si>
    <t>PEDIDOS YA</t>
  </si>
  <si>
    <t>TALENTO HUMANO</t>
  </si>
  <si>
    <t>HUAMAN FERNANDEZ DIANA LIZ</t>
  </si>
  <si>
    <t>ONDEMAND</t>
  </si>
  <si>
    <t>ZAFRA BUITRON WALTER DIRCEU</t>
  </si>
  <si>
    <t>MMS-MEDIA MARKT</t>
  </si>
  <si>
    <t>GUERRA VELIZ RAMON EDUARDO</t>
  </si>
  <si>
    <t>OBANDO VERGARA ALESSANDRA DANIELA</t>
  </si>
  <si>
    <t>ADMINISTRACION Y FINANZAS</t>
  </si>
  <si>
    <t>LARICO ALARCON CHRISTIAN CARLOS</t>
  </si>
  <si>
    <t>BALTODANO POLAR HELEN PRISCILA</t>
  </si>
  <si>
    <t>TEMU</t>
  </si>
  <si>
    <t>BLAS VELARDE SERENELA BELEN</t>
  </si>
  <si>
    <t>ADVINCULA CORNEJO SOFIA MELANIA ROSA</t>
  </si>
  <si>
    <t>SALAS SALAS BRENNY BRAINS</t>
  </si>
  <si>
    <t>ATC - MOVIL</t>
  </si>
  <si>
    <t>CALDERON TORRES ESTELA MAGALY</t>
  </si>
  <si>
    <t>MELGAREJO ROSARIO KELY MARIA</t>
  </si>
  <si>
    <t>CORTEZ VILCA RONALD EVERT</t>
  </si>
  <si>
    <t>CUSTOMER LIVE</t>
  </si>
  <si>
    <t>DESPIDO PART TIME</t>
  </si>
  <si>
    <t>ROJAS VERGARAY BRISA MILAGROS</t>
  </si>
  <si>
    <t>HERRERA FERNANDEZ GINA CALINA</t>
  </si>
  <si>
    <t>LOPE SOCA SARAI</t>
  </si>
  <si>
    <t>VASQUEZ ORE CINDY CANDY</t>
  </si>
  <si>
    <t>PARE SALINAS FLOR DE LIZ</t>
  </si>
  <si>
    <t>AZABACHE ABDHALA SUSAN DARIFA</t>
  </si>
  <si>
    <t>BO -  AJUSTES</t>
  </si>
  <si>
    <t>MEZA HUAMAN MAYRA</t>
  </si>
  <si>
    <t>MARIN PLACIDO FIORELA</t>
  </si>
  <si>
    <t>CIEZA RISCO ALEKZA JARUMY</t>
  </si>
  <si>
    <t>ESTRADA GARCÍA YULEISY HAELYN</t>
  </si>
  <si>
    <t>VENTURO AMBROSIO PAMELA ALEXANDRA</t>
  </si>
  <si>
    <t>RONCAL CAJA MANUEL</t>
  </si>
  <si>
    <t>LEON BERNARDO GLORIA MERCEDES</t>
  </si>
  <si>
    <t>MONTALVO OCHAVANO LUZ ESTRELLA</t>
  </si>
  <si>
    <t>GESTION DE RECLAMOS I</t>
  </si>
  <si>
    <t>RODRIGUEZ ALMANZA MERCY NATIVIDAD</t>
  </si>
  <si>
    <t>HERRERA GUERRERO LUIS CARLOS</t>
  </si>
  <si>
    <t>SANCHEZ QUIROZ KATIUSSKA VANESSA</t>
  </si>
  <si>
    <t>CARBAJAL PALACIOS GLORIA LISSET</t>
  </si>
  <si>
    <t>CANTORAL VELASQUEZ DAVID</t>
  </si>
  <si>
    <t>PINCHI ESTELA SAHARA LOIDITH</t>
  </si>
  <si>
    <t>LEFTIES ES</t>
  </si>
  <si>
    <t>TEMOCHE DAMIAN MISHELLE YZAMAR</t>
  </si>
  <si>
    <t>ALEJO MARTINEZ ERWING LINER</t>
  </si>
  <si>
    <t>GERENCIA 7</t>
  </si>
  <si>
    <t>BUENO SALAZAR MAICOL MICHAEL</t>
  </si>
  <si>
    <t>ENCISO SANCHEZ NERY CRISTINA</t>
  </si>
  <si>
    <t>PAREDES MARQUEZ JAMIL</t>
  </si>
  <si>
    <t>CONTROL DE GESTIÓN</t>
  </si>
  <si>
    <t>NEIRA VELARDE ZULLY STEFANY</t>
  </si>
  <si>
    <t>ANGELES ROSSI RENZO ANDRE</t>
  </si>
  <si>
    <t>MORALES MAMANI BRADEN SAMUEL</t>
  </si>
  <si>
    <t>MENDEZ LOPEZ INGRID</t>
  </si>
  <si>
    <t>ALEJOS GOMEZ PAOLA YESENIA</t>
  </si>
  <si>
    <t>COORDINADOR UX</t>
  </si>
  <si>
    <t>QUEREVALU SANCHEZ KIMBERLY GABRIELA</t>
  </si>
  <si>
    <t>AYASTA TORRES ROSEMARY DE JESUS</t>
  </si>
  <si>
    <t>QUISPE TAMARA JACQUELINE MARLENE</t>
  </si>
  <si>
    <t>CHAVEZ GARCIA TERESA DE JESUS</t>
  </si>
  <si>
    <t>RODRIGUEZ CHANCAFE ROSA RUTH</t>
  </si>
  <si>
    <t>TORRES ARRASCUE DIEGO ARMANDO</t>
  </si>
  <si>
    <t>RESTAURANTES LIVE</t>
  </si>
  <si>
    <t>ARIAS CCORI CINTHIA GERALDINE</t>
  </si>
  <si>
    <t>COLAN ARELLANO LUZ MARIA</t>
  </si>
  <si>
    <t>YNFANZON FLORES LISSETH</t>
  </si>
  <si>
    <t>ASISTENTE DE PREVENCIÓN Y CONTROL</t>
  </si>
  <si>
    <t>CAMPOS LEO ANDREA ELIZABETH</t>
  </si>
  <si>
    <t>SEGURIDAD DE LA INFORMACION</t>
  </si>
  <si>
    <t>DIAZ ORTIZ SINTHIA NATALI</t>
  </si>
  <si>
    <t>CABREJOS ROSAS PATRICIA</t>
  </si>
  <si>
    <t>ROMERO ABAD PIERO ENRIQUE</t>
  </si>
  <si>
    <t>ACOSTA GUERRERO MARIA VICTORIA</t>
  </si>
  <si>
    <t>ÑIQUEN DEL AGUILA WALTERS DAVID</t>
  </si>
  <si>
    <t>ALCCA CASTILLO DEIVIS BRAYAN</t>
  </si>
  <si>
    <t>CHUQUIZUTA POQUIOMA CARLOS ENRIQUE</t>
  </si>
  <si>
    <t>ALIEXPRESS</t>
  </si>
  <si>
    <t>SAAVEDRA BARRIENTOS FELIPE ANDRE</t>
  </si>
  <si>
    <t>NO SUPERACION DE PERIODO DE PRUEBA</t>
  </si>
  <si>
    <t>RAMOS CACERES BORIS ALEJANDRO</t>
  </si>
  <si>
    <t>SANTACRUZ FERNANDEZ STEFANNY YULIANA</t>
  </si>
  <si>
    <t>SALDARRIAGA CUNYA STEPHANIE LESLY</t>
  </si>
  <si>
    <t>BARRETO SEVERINO JOSE MANUEL</t>
  </si>
  <si>
    <t>SUPERVISOR DE CAPACITACION</t>
  </si>
  <si>
    <t>SALAZAR GARCIA CARLA PATRICIA</t>
  </si>
  <si>
    <t>GONZALES QUIROZ MAGALY PAOLA</t>
  </si>
  <si>
    <t>CABANILLAS GASCO JUNIOR HUGO GONZALO</t>
  </si>
  <si>
    <t>CASTILLO NOLASCO HECTOR LUIS</t>
  </si>
  <si>
    <t>MARTEL TOLENTINO ERIKA LEIDY</t>
  </si>
  <si>
    <t>STANCOVICH MEZA ANDREA ZULEYKA</t>
  </si>
  <si>
    <t>UPDATE</t>
  </si>
  <si>
    <t>RIOJA ALVAREZ YAHAYRA ESTHEFANY</t>
  </si>
  <si>
    <t>SANCHEZ GUERREROS NECI LILA</t>
  </si>
  <si>
    <t>CARRERA FERNANDEZ ALEXANDRA MICHAEL</t>
  </si>
  <si>
    <t>CONTRERAS BORDA MARILYN MILUSKA</t>
  </si>
  <si>
    <t>ESQUECHE RODRIGUEZ CINTYA MILAGROS</t>
  </si>
  <si>
    <t>CUSTOMER - PARTNER</t>
  </si>
  <si>
    <t>PINEDO ZUMAETA YOSELITH SADITH</t>
  </si>
  <si>
    <t>MERCADO SALLO LUISA NIBETH</t>
  </si>
  <si>
    <t>TORRES RIVERA NICOLE ALEXANDRA</t>
  </si>
  <si>
    <t>NO ESPECIFICA</t>
  </si>
  <si>
    <t>RAMIREZ ESPIRITU CRESEL NATALY</t>
  </si>
  <si>
    <t>GALLEGO IZAGUIRRE CARMEN CRISTINA</t>
  </si>
  <si>
    <t>RTS NON LIVE</t>
  </si>
  <si>
    <t>RESTREPO CAÑAVERAL JOVANY</t>
  </si>
  <si>
    <t>HUACHIN GUTIERREZ STACY VALERIA</t>
  </si>
  <si>
    <t>RIDER OFFSHIFT</t>
  </si>
  <si>
    <t>PAUCAR ASENJO ADRIANA NICOLE</t>
  </si>
  <si>
    <t>INZA CALDERON JACKELINE MYRELLA</t>
  </si>
  <si>
    <t>US - CHATS</t>
  </si>
  <si>
    <t>ARAGOZA ROJO DANIEL JOSE</t>
  </si>
  <si>
    <t>REY ARIAS ARAGUEZ JORGE ERNESTO</t>
  </si>
  <si>
    <t>SILVA ROMERO GIANCARLO RENZO</t>
  </si>
  <si>
    <t>BAUTISTA TORRES GEDALIAS</t>
  </si>
  <si>
    <t>VEGA FELIX RUTH BANI</t>
  </si>
  <si>
    <t>ROSALES ZUASNABAR JHENRY ROVER</t>
  </si>
  <si>
    <t>SILVERA QUISPE KIMBERLY LOURDES</t>
  </si>
  <si>
    <t>RODRIGUEZ PARKER MELISSA NOELIA</t>
  </si>
  <si>
    <t>VERA CHACALIAZA LIZETTE GIOVANNY</t>
  </si>
  <si>
    <t>MORI NAVARRETE EDGARD</t>
  </si>
  <si>
    <t>GARCIA GONZALES KEVIN JAVIER</t>
  </si>
  <si>
    <t>CLEMENT CLEMENT CLARA</t>
  </si>
  <si>
    <t>PINEDO HERNÁNDEZ GRECIA VALENTINA</t>
  </si>
  <si>
    <t>ABANDONO LABORAL</t>
  </si>
  <si>
    <t>CERRALTA OBREGON FIORELLA STEFANY</t>
  </si>
  <si>
    <t>VILLAMIZAR LOYO JHOSMER JESUS</t>
  </si>
  <si>
    <t>MOLLO CONDORI FLOR NOELLIA</t>
  </si>
  <si>
    <t>BENÍTEZ NÚÑEZ THIAGO NICOLAS</t>
  </si>
  <si>
    <t>CANALES SALDARRIAGA EDSON JOSUE</t>
  </si>
  <si>
    <t>AUDITORIA MCDONALDS</t>
  </si>
  <si>
    <t>FLORES VELA PIERO ANGELO</t>
  </si>
  <si>
    <t>SEGURA ALMEIDA VERONICA GABRIELA</t>
  </si>
  <si>
    <t>VASQUEZ SERON ANTUANETH ALEXANDRA</t>
  </si>
  <si>
    <t>ALLPAS GUARDAMINO RODOLFO ANDRE</t>
  </si>
  <si>
    <t>AGENTE 1</t>
  </si>
  <si>
    <t>ROSALES TALEXIO JULIA MARIA MERCEDES</t>
  </si>
  <si>
    <t>QUISPE ANCHAYHUA GEFFERSON</t>
  </si>
  <si>
    <t>ORDOÑEZ PADILLA MARIVI GAMY ARANTXA</t>
  </si>
  <si>
    <t>SANCHEZ GRADOS JEAN PIERRE JOAQUIN</t>
  </si>
  <si>
    <t>ROJAS NEYRA JOSHUA MANUEL</t>
  </si>
  <si>
    <t>CARPIO TINEO ARAXA JOSSETY</t>
  </si>
  <si>
    <t>BAO VILELA CESAR ANDRES</t>
  </si>
  <si>
    <t>CORZO JARAMILLO MARIA ISABEL</t>
  </si>
  <si>
    <t>RUIZ GAMBOA GABRIEL MAURICIO</t>
  </si>
  <si>
    <t>RAMOS CHATA NOEMI</t>
  </si>
  <si>
    <t>ALMEYDA ALVARADO CARLOS ALEJANDRO</t>
  </si>
  <si>
    <t>CERVANTES MENDOCIA SHIRLEY ELIZABETH</t>
  </si>
  <si>
    <t>COORDINADOR</t>
  </si>
  <si>
    <t>LEVANO ALFARO ANA LUCIA</t>
  </si>
  <si>
    <t>ACUÑA VALDERRAMA GLENDA RICARDINA</t>
  </si>
  <si>
    <t>BENITES CHICOMA FARID ANDRE</t>
  </si>
  <si>
    <t>YALICO MARIN EDSON MICHAEL</t>
  </si>
  <si>
    <t>PASTOR FIERRO MARIA DE JESUS</t>
  </si>
  <si>
    <t>RETENCIONES HFC IN</t>
  </si>
  <si>
    <t>FERREIRA SALINAS DAVID ALEJANDRO</t>
  </si>
  <si>
    <t>GARCIA GONZALEZ VIVIANA DEL VALLE</t>
  </si>
  <si>
    <t>SANCHEZ AGUIRRE DORIS</t>
  </si>
  <si>
    <t>QUISPE ACUÑA ALVARO ROBERT</t>
  </si>
  <si>
    <t>QUISPE RODRIGUEZ MARCIAL ALEX</t>
  </si>
  <si>
    <t>DUEÑAS LEANDRO ANGGY LEIDY MIRELLA</t>
  </si>
  <si>
    <t>LAZARO GONZALES CINTHIA</t>
  </si>
  <si>
    <t>MA - CAL - RECHAZOS</t>
  </si>
  <si>
    <t>VÁSQUEZ SÁNCHEZ EMMANUEL BENGIZE</t>
  </si>
  <si>
    <t>RESPONSABLE DE OPERACIONES</t>
  </si>
  <si>
    <t>SÁNCHEZ CABRERA LUZ ANGELICA ZENAIDA</t>
  </si>
  <si>
    <t>TELEVENTAS INBOUND *200</t>
  </si>
  <si>
    <t>RODRIGUEZ ZAPATA KATHERINE MILAGROS</t>
  </si>
  <si>
    <t>NOBLECILLA TRUJILLO ELIAN ESTHER</t>
  </si>
  <si>
    <t>HUAMAN ROJAS MARIANA ISABEL</t>
  </si>
  <si>
    <t>HUARANGA SABOYA GABRIELA ESTHER</t>
  </si>
  <si>
    <t>COORDINADOR DE CAPACITACION</t>
  </si>
  <si>
    <t>HUAMAN VASQUEZ JESUS ALEXANDER</t>
  </si>
  <si>
    <t>SANTA CRUZ JAHNSEN JESSICA ANGELICA</t>
  </si>
  <si>
    <t>LOPEZ CASTILLO ADOLFO GABRIEL</t>
  </si>
  <si>
    <t>HERRERA ARENAZAS YANINA JACKELINE</t>
  </si>
  <si>
    <t>PARTNER SUPPORT</t>
  </si>
  <si>
    <t>CÓRDOVA REQUE MIGUEL ANGEL</t>
  </si>
  <si>
    <t>JUAREZ MAZA MAURICIO SEBASTIAN</t>
  </si>
  <si>
    <t>GUIZAR TEMOCHE MARIA CRISTHINA</t>
  </si>
  <si>
    <t>ARAGON HUAMAN CARLOS ANDRES</t>
  </si>
  <si>
    <t>GLOBAL</t>
  </si>
  <si>
    <t xml:space="preserve">YAURI SILVA KATHERINE </t>
  </si>
  <si>
    <t>LOPEZ ARBILDO ADA SOFIA</t>
  </si>
  <si>
    <t>GAMARRA GAITAN DECIRE GEANINA</t>
  </si>
  <si>
    <t>MENDOZA CASTILLO RUTH JACQUELINE</t>
  </si>
  <si>
    <t>PISCOYA PAIMA HILMER</t>
  </si>
  <si>
    <t>ATC - HFC TECNICO</t>
  </si>
  <si>
    <t>DOROTEO PANTALEON ANEL GIANNIRA</t>
  </si>
  <si>
    <t>RETENCIONES BO FIJA</t>
  </si>
  <si>
    <t>QUIJANDRIA GUTIERREZ HUGO DAVID JUNIOR</t>
  </si>
  <si>
    <t>GONZALES GUZMAN JHANCARLOS MANUEL</t>
  </si>
  <si>
    <t>ESPINAL PEREZ MARYORI SELENA</t>
  </si>
  <si>
    <t>GALAN MORANTE EYDA DARYANA</t>
  </si>
  <si>
    <t>GARCÍA SALAS DE CARRASCO JESSICA JOHANNA</t>
  </si>
  <si>
    <t>PALACIO SALAZAR BAYRON</t>
  </si>
  <si>
    <t>SALAZAR COTRINA JUCSANNY NATALI</t>
  </si>
  <si>
    <t>SILVA RAMÍREZ GABRIEL ELIAS FAUSTO</t>
  </si>
  <si>
    <t>LOZANO LAMA DEBORA BETSABE</t>
  </si>
  <si>
    <t>MONTI LOPEZ CHRISTIAN JAFFET</t>
  </si>
  <si>
    <t>BENITES YARANGA ALISSON YASMIN</t>
  </si>
  <si>
    <t>ATC - RECLAMOS</t>
  </si>
  <si>
    <t>HUAROTO HUAMAN ISENIA JHAKELIN</t>
  </si>
  <si>
    <t>COICO SERQUEN JAIRO JARET</t>
  </si>
  <si>
    <t>SULCA RIMAC KARLA STHEFANIE</t>
  </si>
  <si>
    <t>DE LA ROSA ZEÑA GENESIS DALILA</t>
  </si>
  <si>
    <t>DELGADO ESPINOZA MELINA VICTORIA</t>
  </si>
  <si>
    <t>MONIGOTE VEGA LUIS ALBERTO</t>
  </si>
  <si>
    <t>SILVA BAUTISTA NAOMY OLENKA</t>
  </si>
  <si>
    <t>REMITLY</t>
  </si>
  <si>
    <t>CERVERA GALVEZ ALVARO JOAO</t>
  </si>
  <si>
    <t>AVILA SALINAS LESLYE KATHERINE</t>
  </si>
  <si>
    <t>LLOCLLE SALLUCA FIORELLA</t>
  </si>
  <si>
    <t>CAIPO RAMIREZ FABRIZIO GUSTAVO</t>
  </si>
  <si>
    <t>CUSTODIO VILLAGARAY STEFANY TERESA MARIBEL</t>
  </si>
  <si>
    <t>DIAZ PALHUA HASSLER NIKOLAS</t>
  </si>
  <si>
    <t>GRADOS GOMEZ ANNIE ESTEFANY</t>
  </si>
  <si>
    <t>CAPACITACION</t>
  </si>
  <si>
    <t>HUAMANI CONDORI NEILL JORDAN</t>
  </si>
  <si>
    <t>BARRIOS MEZA RUBI XIOMARA</t>
  </si>
  <si>
    <t>CACERES ROMERO LESLIE ANGELICA</t>
  </si>
  <si>
    <t>CARBAJAL LACHIRA ANDREA DEL ROSARIO</t>
  </si>
  <si>
    <t>CONTENT CREATION</t>
  </si>
  <si>
    <t>HUARANCA PAZ CLARA MARIA</t>
  </si>
  <si>
    <t>SOPORTE OPERACIONAL</t>
  </si>
  <si>
    <t>CARRION ZAQUINAULA ANDREA GIRELA</t>
  </si>
  <si>
    <t>LINARES DIAZ ANGIE CONSUELO</t>
  </si>
  <si>
    <t>VERGARA DIAZ LESLY ROSELIN</t>
  </si>
  <si>
    <t>PROBLEMAS CON EL LUGAR DE TRABAJO</t>
  </si>
  <si>
    <t>MORÁN LARA DIEGO JHORDAN</t>
  </si>
  <si>
    <t>CHAVEZ RETUERTO JULIA MARIA</t>
  </si>
  <si>
    <t>VEGA ROBLES DANIEL ANDRES</t>
  </si>
  <si>
    <t>PULIDO CHAHUA GRISELDA JESUS</t>
  </si>
  <si>
    <t>ROJAS CAMACHO NATHALY GERALDINE</t>
  </si>
  <si>
    <t>MEZA TORRES JOSEPH OMAR</t>
  </si>
  <si>
    <t>TARAMONA VILELA MILAGROS JESUS</t>
  </si>
  <si>
    <t>BERNEDO OSORIO ASHLY</t>
  </si>
  <si>
    <t>FALTA GRAVE</t>
  </si>
  <si>
    <t>DIAZ SUAREZ LUIS JONATHAN</t>
  </si>
  <si>
    <t>QUEZADA HUAMAN ROXY MARJORY</t>
  </si>
  <si>
    <t>TECHNICALL SUPPORT</t>
  </si>
  <si>
    <t>AUXILIAR DE SELECCION</t>
  </si>
  <si>
    <t>LOPEZ RAMOS ZULEMA MERCEDES</t>
  </si>
  <si>
    <t>GUZMAN PEREZ JESUS RICARDO</t>
  </si>
  <si>
    <t>VALLEJOS MANYARI GRACE DESIRET PATRICIA</t>
  </si>
  <si>
    <t>CHINGEL DELGADO CATERIN ESTHER</t>
  </si>
  <si>
    <t>REGALADO ORIUNDO EVELING ELIZABETH</t>
  </si>
  <si>
    <t>BOLIMBO MARIN IVONN KATHERIN</t>
  </si>
  <si>
    <t>ROJAS RODRIGUEZ LESLY KARINA</t>
  </si>
  <si>
    <t>CHAVEZ ORLAZA JESUS JEANPIER</t>
  </si>
  <si>
    <t>CAMARENA RICALDI LUZ DIONICIA</t>
  </si>
  <si>
    <t>TAPIA GABRIEL JUAN DIEGO</t>
  </si>
  <si>
    <t>SAMANEZ CONDORI VICTORIA VALENTIAN</t>
  </si>
  <si>
    <t>MONTENEGRO INFANTE ANALI MARITHA</t>
  </si>
  <si>
    <t>CIEZA MARRUFO XAMIR</t>
  </si>
  <si>
    <t>BONIFAZ ROJAS BRYAN JULIO</t>
  </si>
  <si>
    <t>MENDOZA HUALCAS JEZLIA GIANELLA JHOMIRA</t>
  </si>
  <si>
    <t>MOLINA ESPINOZA ESTEFANIA</t>
  </si>
  <si>
    <t>LENGUA JAUREGUI ANTHONY LUIS</t>
  </si>
  <si>
    <t>LIBRO DE RECLAMACIONES</t>
  </si>
  <si>
    <t>GARCIA AHUANARI LI GERALDINNE</t>
  </si>
  <si>
    <t>VELASQUEZ RODRIGUEZ KEYLA ALLYSON</t>
  </si>
  <si>
    <t>MARIN MENDIETA BRYAN WILLIAM'S</t>
  </si>
  <si>
    <t>TORIBIO LEON SUSAN MARIA</t>
  </si>
  <si>
    <t>INGA SOPLIN HELIANE YOHANY</t>
  </si>
  <si>
    <t xml:space="preserve">CALDERON QUISPE WILLY </t>
  </si>
  <si>
    <t>MALQUICHAGUA DEL VALLE CAMIEL ARIAN</t>
  </si>
  <si>
    <t>LAVADO PALOMINO LAYDY LIZ</t>
  </si>
  <si>
    <t>IRKÑAMPA GALLARDO LUIS ENRIQUE</t>
  </si>
  <si>
    <t>CASTELO CARBAJAL WILFREDO PASCUAL</t>
  </si>
  <si>
    <t>VALVERDE GERONIMO JEISON OMAR</t>
  </si>
  <si>
    <t>CHAVEZ MARCHENA CHRISTIAN KEVIN</t>
  </si>
  <si>
    <t>ROQUE GOMEZ FRANK PIERCE</t>
  </si>
  <si>
    <t>PASTOR CORDOVA HELEN DAYANNA</t>
  </si>
  <si>
    <t>MUTUO DISENSO</t>
  </si>
  <si>
    <t>VALERIO GALDOS LESLIE LEEANN</t>
  </si>
  <si>
    <t>CASTILLO TORRES JOHANNA MAGDALENA</t>
  </si>
  <si>
    <t>MASSIMO DUTTI</t>
  </si>
  <si>
    <t>NOMBERTO BALLENA OLGA MELCHORA</t>
  </si>
  <si>
    <t>OTROS</t>
  </si>
  <si>
    <t>ESCOBEDO MUÑOZ ERIKA PATRICIA</t>
  </si>
  <si>
    <t>VILLEGAS MORENO PAVEL JOSE ALEJANDRO</t>
  </si>
  <si>
    <t>CENTENARIO</t>
  </si>
  <si>
    <t>SANTISTEBAN SALCEDO LAURA FIORELLA</t>
  </si>
  <si>
    <t>ALVA PEREZ RICHARD SEGUNDO</t>
  </si>
  <si>
    <t>SEGUIMIENTO Y CONTROL FIJA</t>
  </si>
  <si>
    <t>REYES BARRETO ISALINA EBEDIA</t>
  </si>
  <si>
    <t>BACK OFFICE</t>
  </si>
  <si>
    <t>MAGUIÑA PADILLA JULIO CESAR</t>
  </si>
  <si>
    <t>VALDIVIESO VALDIVIESO KATHLEEN NICOLE</t>
  </si>
  <si>
    <t>APONTE MATEO BRENDA XIOMARA</t>
  </si>
  <si>
    <t>TAPIA ORTEGA BELYJOY SERGIO MARINO</t>
  </si>
  <si>
    <t>JIMENEZ LOPEZ MIGUEL ANGEL</t>
  </si>
  <si>
    <t>PEREDA BENITES ROSITA YANET</t>
  </si>
  <si>
    <t>BUYON SANCHEZ DIURLYNG  MAYRIM</t>
  </si>
  <si>
    <t>HUAMAN MUÑOZ ROSSMERY</t>
  </si>
  <si>
    <t>MALPARTIDA CASTILLO DIANA LIZETH</t>
  </si>
  <si>
    <t>MOORE YSMINIO GALIA SYLVIA</t>
  </si>
  <si>
    <t>LEANDRO VILCA KARLA ELIZABETH</t>
  </si>
  <si>
    <t>SPECIALISTS</t>
  </si>
  <si>
    <t>MORALES SEGOVIA VICTOR MANUEL</t>
  </si>
  <si>
    <t>RAPPI - RAPPITENDEROS</t>
  </si>
  <si>
    <t>QUINTANILLA SARAVIA RENE FRANCISCO</t>
  </si>
  <si>
    <t>RIVERA GUANILO MARYURI GUADALUPE</t>
  </si>
  <si>
    <t>RIVERA RENGIFO GRACIELA DEL PILAR</t>
  </si>
  <si>
    <t>SILVESTRE ROSALES NIKOL ALISSON</t>
  </si>
  <si>
    <t>COBA YUPANQUI NISSY IVETTE</t>
  </si>
  <si>
    <t>CAJAS CASTILLO EMERSON DENILSON RICARDO</t>
  </si>
  <si>
    <t xml:space="preserve">WAMPAGKIT LALANGUI ANA </t>
  </si>
  <si>
    <t>WAMPAGKIT LALANGUI SHINA CECILIA</t>
  </si>
  <si>
    <t>PARDO CHAVEZ ARIEL</t>
  </si>
  <si>
    <t>BAZAN TRUJILLO MERARI JANSSEN</t>
  </si>
  <si>
    <t>CALLE ÑIQUEN MASSIEL STEPFANY</t>
  </si>
  <si>
    <t>PEREZ CORTEZ JORGE LUIS</t>
  </si>
  <si>
    <t>L1</t>
  </si>
  <si>
    <t>QUEZADA CACERES IRENE JIMENA</t>
  </si>
  <si>
    <t>VASQUEZ BARTUREN EDUAR</t>
  </si>
  <si>
    <t>VARGAS ZAVALA JUAN CARLOS</t>
  </si>
  <si>
    <t>SECLÉN CHÁVEZ MARIA ALEJANDRA</t>
  </si>
  <si>
    <t>SISTEMAS</t>
  </si>
  <si>
    <t>ANTICONA CONTRERAS MARLENY VANESSA</t>
  </si>
  <si>
    <t>RODRIGUEZ HUAMAN FIORELLA</t>
  </si>
  <si>
    <t>NIETO BULLON JHANET CAROLINA</t>
  </si>
  <si>
    <t>MESIAS VARGAS CECILIA LAIS KATHERINE</t>
  </si>
  <si>
    <t>VALVERDE GERONIMO DANIEL RONAL</t>
  </si>
  <si>
    <t>VIDAL VELARDE LEIDY GERALDINE</t>
  </si>
  <si>
    <t>PEREZ POZO YAZMIN YOVANNA</t>
  </si>
  <si>
    <t>ORDOÑEZ CHUQUIHUACCHA GERARDO ANGEL</t>
  </si>
  <si>
    <t>JARA LA VALLE ROSA EDELMIRA</t>
  </si>
  <si>
    <t>CORTIJO PEREZ ANDREA GUISELA</t>
  </si>
  <si>
    <t>MEDINA HUAMAN MARIELA</t>
  </si>
  <si>
    <t>MINAYA MENA HILDA JASMYN</t>
  </si>
  <si>
    <t>REYES CHAVEZ BRIYIT YASMIN</t>
  </si>
  <si>
    <t>TAME VASQUEZ MIRIAM ROSA</t>
  </si>
  <si>
    <t>MELLO CORDOVA LUIS ENRIQUE</t>
  </si>
  <si>
    <t>ANGASI INFANTE ANGIE</t>
  </si>
  <si>
    <t>COTERA PALOMINO JOSE MANUEL</t>
  </si>
  <si>
    <t>HINOSTROZA CARMEN BLANCA GABRIELA</t>
  </si>
  <si>
    <t>RODRÍGUEZ SARANGO ANDRÉ AMIR</t>
  </si>
  <si>
    <t>ROMERO ALTAMIRANO KIMIKO SHANNY WENDY</t>
  </si>
  <si>
    <t>ROSAS LOZADA SADITH MARELLY</t>
  </si>
  <si>
    <t>BANCES QUISPE JOSE PAULO</t>
  </si>
  <si>
    <t>MARCELO QUESQUEN NELLY AZUCENA</t>
  </si>
  <si>
    <t>LOYOLA LEON JACQUELIN NICOL</t>
  </si>
  <si>
    <t>CACERES URBANO INGRID FIORELLA</t>
  </si>
  <si>
    <t>BACA LOPEZ MANUEL ANGEL</t>
  </si>
  <si>
    <t>GAMARRA ROMERO MARGIORI ROSA</t>
  </si>
  <si>
    <t>MAGUIÑA TORRES OMAR JORGE</t>
  </si>
  <si>
    <t>BOSE</t>
  </si>
  <si>
    <t>SILVA X RAMON GERARDO SEBASTIAN</t>
  </si>
  <si>
    <t xml:space="preserve">RUBIO VALDIVIA MARTIN </t>
  </si>
  <si>
    <t>YALE QUINTANILLA DICK VAN</t>
  </si>
  <si>
    <t>VIDAL RUIZ ANGELITA MILAGROS</t>
  </si>
  <si>
    <t>FLORES ROMERO JOSE EDUARDO</t>
  </si>
  <si>
    <t>TORANZO RENGIFO CARLA ANGELA</t>
  </si>
  <si>
    <t>BERSHKA</t>
  </si>
  <si>
    <t>YZARNOTEGUI SIFUENTES FELIX ANTHONY</t>
  </si>
  <si>
    <t>VILLENA ROJAS BRUNO BENJAMIN</t>
  </si>
  <si>
    <t>MALLQUI LUQUE GABRIELA</t>
  </si>
  <si>
    <t>FELIX CAYETANO DIEGO GERARDO</t>
  </si>
  <si>
    <t>RETUERTO NICHO GIANELLA ARACELI</t>
  </si>
  <si>
    <t>CHUQUITAL LIMAYLLA JOSE IGNACIO</t>
  </si>
  <si>
    <t>ARAMBURU GONZALES MARIA DE LOS ANGELES</t>
  </si>
  <si>
    <t>GARCIA USURIN ANGIE REBECA</t>
  </si>
  <si>
    <t>MONTOYA GUERRA PERLA NICOL</t>
  </si>
  <si>
    <t>2DO NIVEL HFC VENTAS TEC</t>
  </si>
  <si>
    <t>OSCATEGUI MAYTA AUDRY VANIA</t>
  </si>
  <si>
    <t>ZAPATA GASTELU ALIDA JANICE</t>
  </si>
  <si>
    <t>JUSTINIANO BERNALES GISELLA ELIZABETH</t>
  </si>
  <si>
    <t>ALVARADO CABANA ALBERTO JESUS</t>
  </si>
  <si>
    <t xml:space="preserve">FALLA SILVA ALEXANDRA </t>
  </si>
  <si>
    <t>PEÑA TOLENTINO JOHANNA JANETH</t>
  </si>
  <si>
    <t>ANALISTA DE GESTION EN TIEMPO REAL</t>
  </si>
  <si>
    <t>CASAS TOMAYLLA ABNER DRAGAN</t>
  </si>
  <si>
    <t>SIGNIFY</t>
  </si>
  <si>
    <t>SOTO RIOS SAMIR LEO JUNIOR</t>
  </si>
  <si>
    <t>CASTILLO TORRES KEVIN GEORGE</t>
  </si>
  <si>
    <t>IPSOS</t>
  </si>
  <si>
    <t>MENDIETTA SOTO KARINA JOHANA</t>
  </si>
  <si>
    <t>ATOS</t>
  </si>
  <si>
    <t>VERGARA IRRIBARREN JOSE MARCOS</t>
  </si>
  <si>
    <t>AGENA ARENAZA ENA HIROMI ALEJANDRA</t>
  </si>
  <si>
    <t>GIRALDO ZAPATA JOSÉ ALEJANDRO</t>
  </si>
  <si>
    <t>CASTILLO SANCHEZ MARIA DEL CARMEN</t>
  </si>
  <si>
    <t>ZORRILLA ROJAS ROBERTO RICARDO ALFREDO</t>
  </si>
  <si>
    <t>HIDALGO SANCHEZ JUNIOR HANS</t>
  </si>
  <si>
    <t>NICOLAS JULCA KATERINE</t>
  </si>
  <si>
    <t>RECUAY MIRONES VIVIAN</t>
  </si>
  <si>
    <t>RIVERA CHAUCA MADELEINE LUZ</t>
  </si>
  <si>
    <t>CARO SORIA MIGUEL ANGEL</t>
  </si>
  <si>
    <t>HIDALGO PEÑA PAMELA ALAIS</t>
  </si>
  <si>
    <t>REDUCCIÓN DE PERSONAL</t>
  </si>
  <si>
    <t>PORTUGUEZ GOMEZ MARIA MARCELA</t>
  </si>
  <si>
    <t>CASTILLO VERTIZ CYNTHIA ELIZET</t>
  </si>
  <si>
    <t>GOMEZ DIONISIO ALEXANDRA NADEDJA</t>
  </si>
  <si>
    <t>FERNANDEZ LUDEÑA MARIO FERNANDO</t>
  </si>
  <si>
    <t>AZABACHE GARCIA HILDA MERCEDES</t>
  </si>
  <si>
    <t>GALLEGOS FRISANCHO BRENDA MERYLU</t>
  </si>
  <si>
    <t>RODRIGUEZ ISHUIZA CLAUDIA ELENA</t>
  </si>
  <si>
    <t>CERNA YAYA LARRY JONATHAN</t>
  </si>
  <si>
    <t>ALEJOS UBILLUS JORGE ERNESTO</t>
  </si>
  <si>
    <t>UHC</t>
  </si>
  <si>
    <t>ARIAS VERGARA ADOLFO HUMBERTO</t>
  </si>
  <si>
    <t>SANCHEZ GODOY ALVARO JOSEMARIA</t>
  </si>
  <si>
    <t>CAIRO CALLA GUSTAVO YUSDAO</t>
  </si>
  <si>
    <t>ROMERO VASQUEZ CHRISTIAN ALEXANDER</t>
  </si>
  <si>
    <t xml:space="preserve">TORRES PASETA ALEXANDRA </t>
  </si>
  <si>
    <t>HERRERA CABRERA AXEL DIEGO</t>
  </si>
  <si>
    <t>RAMOS BAZÁN ROSSEMERY</t>
  </si>
  <si>
    <t>TEMOCHE MOZO LAURA SOFIA</t>
  </si>
  <si>
    <t>SALAZAR JULCA GERALDINE MARSOL</t>
  </si>
  <si>
    <t>FALCON ESPIRITU LISSET FLORENI</t>
  </si>
  <si>
    <t>MOGOLLÓN ABAD DIANA BEATRIZ</t>
  </si>
  <si>
    <t>IPSOS - CHILE</t>
  </si>
  <si>
    <t>VIDAL ZULOAGA LEONARDO HENRY</t>
  </si>
  <si>
    <t>DEL CASTILLO MUNAYCO CARLOS JOHANN</t>
  </si>
  <si>
    <t>BARDALES TAFUR BERONICA MILAGROS</t>
  </si>
  <si>
    <t>ASTOCONDOR CHUMBIAUCA JAIRO ALVARO</t>
  </si>
  <si>
    <t>RUIZ OSORES ANGELICA JOHANA</t>
  </si>
  <si>
    <t>OLIVARES MEZONES CYNTHIA PAMELA</t>
  </si>
  <si>
    <t>TINCO DE LA CRUZ ANGELICA ISABEL</t>
  </si>
  <si>
    <t>MONTERREY CAMARENA ANGIE NOELIA</t>
  </si>
  <si>
    <t>QUISPE LUNA VICTOR HUGO</t>
  </si>
  <si>
    <t>FRANCO GONZALES CARLOS YOHEL</t>
  </si>
  <si>
    <t>HUACACHI BUSTAMANTE HECTOR LUIS</t>
  </si>
  <si>
    <t>CHINCHAY HERNANDEZ DIEGO ALONSO</t>
  </si>
  <si>
    <t xml:space="preserve">SALOMON </t>
  </si>
  <si>
    <t>DIAZ ARBOLEDA SABRINA MICHELLE</t>
  </si>
  <si>
    <t>MACCHIAVELLO LAYNEZ LAMEC GUSTAVO ALI</t>
  </si>
  <si>
    <t>RIVERA LOPEZ RICHARD JORDANNO</t>
  </si>
  <si>
    <t>CASTILLO MANRIQUE CAROLINE MARIELA</t>
  </si>
  <si>
    <t>CPG - SHOPPERS</t>
  </si>
  <si>
    <t>TARAPA HUANCA JUAN CARLOS</t>
  </si>
  <si>
    <t>APARICIO GRANDES ROSA OLENKA</t>
  </si>
  <si>
    <t>GAMARRA LOPEZ ISABEL PRISCILA ANDREA</t>
  </si>
  <si>
    <t>HUILLCAS APARCO JANE ELIZABETH</t>
  </si>
  <si>
    <t>CUEVA PACHECO JIMENA SAMANTA</t>
  </si>
  <si>
    <t>IMAN CAJACURE GABRIELA</t>
  </si>
  <si>
    <t>ZELA CHAMBI EDWIN JAVIER</t>
  </si>
  <si>
    <t>ARIAS VARGAS DARWING JECKSON</t>
  </si>
  <si>
    <t>KUSTOMER TICKETS</t>
  </si>
  <si>
    <t>LEVANO SILVA LORETO ALICIA</t>
  </si>
  <si>
    <t>CASTILLA LOAYZA VÍCTOR PHABBIAN</t>
  </si>
  <si>
    <t>ASTUDILLO CABALLERO LUIS MIGUEL</t>
  </si>
  <si>
    <t>EFICIENCIA</t>
  </si>
  <si>
    <t>ASTUDILLO CABALLERO CARLOS ANDRES</t>
  </si>
  <si>
    <t>CASTILLA TASAICO CARLOS ALBERTO</t>
  </si>
  <si>
    <t>LOPEZ HUAMACTO NICOLE KARINA</t>
  </si>
  <si>
    <t>ATC - RENOVACION EQUIPOS</t>
  </si>
  <si>
    <t>PALIAN INGARUCA VANNIA LIZBETH</t>
  </si>
  <si>
    <t>QUINTANA MARIN JONATHAN ESAU</t>
  </si>
  <si>
    <t>ORMEÑO MARTINEZ DIEGO AIMAR</t>
  </si>
  <si>
    <t>URBINA GONZALEZ DANNA SOFIA</t>
  </si>
  <si>
    <t>GUTIERREZ COMETIVOS CARLOS LUIS</t>
  </si>
  <si>
    <t>CUSTODIO CCAULLA RAFAEL JOSE</t>
  </si>
  <si>
    <t>SANCHEZ RICALDE MIGUEL ANGEL</t>
  </si>
  <si>
    <t>PAUCAR ASENJO CLAUDIA SOFIA</t>
  </si>
  <si>
    <t>DE LA CRUZ ESPINOZA KATHERINE ALICIA</t>
  </si>
  <si>
    <t>GALAGARZA ACEVEDO YOSELIN MAGALY</t>
  </si>
  <si>
    <t>BRAVO DIAZ KIARA CLEYDIMED</t>
  </si>
  <si>
    <t>SANCHEZ CHAVEZ PIERO DAVID</t>
  </si>
  <si>
    <t>CORDOVA VILLANUEVA LILIANA</t>
  </si>
  <si>
    <t>VALENTIN EURIBE FIORELLA ANTONETTE</t>
  </si>
  <si>
    <t xml:space="preserve">WILSON BASEBALL </t>
  </si>
  <si>
    <t>EGOAVIL OLARTE PAOLA ALEJANDRA</t>
  </si>
  <si>
    <t>RAMIREZ ROSELL FIORELLA EMILIA</t>
  </si>
  <si>
    <t>ROSAS EURIBE STEVEN JOSE</t>
  </si>
  <si>
    <t>ESHOPWORLD</t>
  </si>
  <si>
    <t>CUADRA CAJACURI JUAN PABLO</t>
  </si>
  <si>
    <t>MEDINA QUIROZ PAOLA MARLENI</t>
  </si>
  <si>
    <t>UGAZ GUERRERO CRISTIAN</t>
  </si>
  <si>
    <t>GUARDIA VILLACORTA JUANA LIZETH</t>
  </si>
  <si>
    <t>MELENDEZ YAÑEZ SUSANBALBI</t>
  </si>
  <si>
    <t>SULLUCHUCO HUAMAN BETSY CAROLINA</t>
  </si>
  <si>
    <t>GOMEZ PACHAS DANTE ADRIAN</t>
  </si>
  <si>
    <t>DIAZ VEGA CARLOS FERNANDO</t>
  </si>
  <si>
    <t>CHICA SANCHEZ DIANA MARCELA</t>
  </si>
  <si>
    <t>TINEO ROJAS ALISON VANESA</t>
  </si>
  <si>
    <t>CENTRAL</t>
  </si>
  <si>
    <t>GONGORA MATOS BETSY RUTH</t>
  </si>
  <si>
    <t>GUEVARA MANRIQUE ADRIANA ESTEFANY</t>
  </si>
  <si>
    <t>MONTES DE LA CRUZ KLISMON MAXIMO</t>
  </si>
  <si>
    <t>SANCHEZ DE LA ROSA FANNY MILAGRO</t>
  </si>
  <si>
    <t>AQUIJE GAONA CESAR ENRIQUE</t>
  </si>
  <si>
    <t>SANCHEZ RAMOS DARIEN ALEJANDRO</t>
  </si>
  <si>
    <t>ACUÑA JACINTO EVELYN YURI</t>
  </si>
  <si>
    <t>CAMPOS VALDERRAMA PATRICIA IVONNE</t>
  </si>
  <si>
    <t>JIMENEZ VEGA CLAUDIA WENDOLY</t>
  </si>
  <si>
    <t xml:space="preserve">ONTON VICENTE ITALO </t>
  </si>
  <si>
    <t>CHURAIRA TORRES KARLA MIRELLA</t>
  </si>
  <si>
    <t>COLQUE PRETEL NILTHON</t>
  </si>
  <si>
    <t>ACUÑA SAMA CLEDI LISSETH</t>
  </si>
  <si>
    <t>CRUZ PINEDA ANTONIO ANDRES</t>
  </si>
  <si>
    <t>RAMOS HERRERA JEAN BRYAN</t>
  </si>
  <si>
    <t>CARHUAZ MEZA PAMELA MISHELL</t>
  </si>
  <si>
    <t>TOUS</t>
  </si>
  <si>
    <t>GAMBOA GARAY ROSA MARIA</t>
  </si>
  <si>
    <t>HONORES ZAMORA VALERIA LIZETH</t>
  </si>
  <si>
    <t>ESPEJO GARCIA MISAEL MIRKO</t>
  </si>
  <si>
    <t>SALCEDO AVILES LILIANA PATRICIA</t>
  </si>
  <si>
    <t>GONZALES TORIBIO LESLIE ISABEL</t>
  </si>
  <si>
    <t>CALIXTO MATOS MARICIELO SHERLYN</t>
  </si>
  <si>
    <t>NOLE CERNA ROSARIO GUADALUPE</t>
  </si>
  <si>
    <t>PARRAGA JIMENEZ EMILY DE LOS ANGELES</t>
  </si>
  <si>
    <t>VERGARAY VILLAFANA EDWIN MIGUEL</t>
  </si>
  <si>
    <t>ALMEYDA BECERRA YOKO MARGARITA</t>
  </si>
  <si>
    <t>MELENDEZ NOLASCO DIEGO</t>
  </si>
  <si>
    <t>LEGUIA PADILLA CARMEN CRISTINA</t>
  </si>
  <si>
    <t>URIBE MORENO JOSE ALBERTO</t>
  </si>
  <si>
    <t>OUTBOUND</t>
  </si>
  <si>
    <t>HINOSTROZA RUIZ LUIS FABIAN</t>
  </si>
  <si>
    <t>DOCAMPO BARRENA BRENDA JACQUELINE</t>
  </si>
  <si>
    <t>SILVA IGARTUA ADRIAN GERHARD</t>
  </si>
  <si>
    <t>ADIDAS ESPAÑA</t>
  </si>
  <si>
    <t>ROJAS SÁNCHEZ RENATO MIGUEL</t>
  </si>
  <si>
    <t>SANCHEZ TICONA VALERIA KATHERINE</t>
  </si>
  <si>
    <t>SENDWAVE</t>
  </si>
  <si>
    <t>ALBA ALVAREZ JOSE ANTONIO</t>
  </si>
  <si>
    <t>MONJA ZAGACETA NATALIA DEL PILAR</t>
  </si>
  <si>
    <t>DOMINGUEZ VELARDE ALICIA DEL CARMEN</t>
  </si>
  <si>
    <t>PINEDA VILLANUEVA ALEJANDRA CAROLINA</t>
  </si>
  <si>
    <t>MUDARRA AYLAS GLORIA STEFANIA</t>
  </si>
  <si>
    <t>ALVAREZ JAUJA LISBETH STEPHANY</t>
  </si>
  <si>
    <t>MARTINEZ CORNEJO WALTER</t>
  </si>
  <si>
    <t>TORRES QUISPE SEBASTIAN JOSE</t>
  </si>
  <si>
    <t>CASTRO PATIÑO JAVIER ANDRE</t>
  </si>
  <si>
    <t>ESPINOZA ULLOA JEAN PIERO</t>
  </si>
  <si>
    <t>US - TICKETS</t>
  </si>
  <si>
    <t>MESTANZA MORALES NIBSAM RAIVEN</t>
  </si>
  <si>
    <t>LUNA MORALES ERICK ALFREDO</t>
  </si>
  <si>
    <t>MUÑANTE MARCHENA NAYELI KIMBERLY</t>
  </si>
  <si>
    <t>APONTE COVEÑAS JOSELYN ANDREA</t>
  </si>
  <si>
    <t>RUIZ ROJAS KEVIN AXEL</t>
  </si>
  <si>
    <t>SALES SUPPORT</t>
  </si>
  <si>
    <t>PAREDES ACOSTA GERALDINE ANGELA</t>
  </si>
  <si>
    <t>RENGIFO BALTA JEFFERSON JORIK</t>
  </si>
  <si>
    <t>DIRECCION GENERAL</t>
  </si>
  <si>
    <t>PAREJA CACERES DIANA</t>
  </si>
  <si>
    <t>SOLSOL TORREJON LISETH ALICIA</t>
  </si>
  <si>
    <t>PUMA</t>
  </si>
  <si>
    <t>OCHOA LUNA LUCÍA SHANTALL</t>
  </si>
  <si>
    <t>CALIXTO RODRIGUEZ JAHAYRA KATHERINE</t>
  </si>
  <si>
    <t>ONOFRE PARI ISABEL MARLENE</t>
  </si>
  <si>
    <t>OSORIO HUETTE XIOMARA JUSTINA</t>
  </si>
  <si>
    <t>PARI PINEDO JULIANA ROSMERY</t>
  </si>
  <si>
    <t>YACTAYO ESPINOZA CINTHIA KELLY</t>
  </si>
  <si>
    <t>CAMPOS BARRETO LHUCIANO</t>
  </si>
  <si>
    <t>DE LA CRUZ ROQUE BRANDON MANUEL</t>
  </si>
  <si>
    <t>PAZ OTINIANO ANGELES YUMARA</t>
  </si>
  <si>
    <t>SOTO SACO SHADINNE STHEFANIE</t>
  </si>
  <si>
    <t>MATIAS RAMOS HAROL JUNIOR</t>
  </si>
  <si>
    <t>CAMBIO DE CUENTA/AREA</t>
  </si>
  <si>
    <t>MONTAÑO QUINTO CARLA MARIANA</t>
  </si>
  <si>
    <t>QUISPE HUARCAYA KARINA BEATRIZ</t>
  </si>
  <si>
    <t>CARRERO BLANCO MEYLIN ABIGAIL</t>
  </si>
  <si>
    <t>DURAN LANDA LUIS FELIPE</t>
  </si>
  <si>
    <t>LUCIANO RAMIREZ BRAYAN ANTONY</t>
  </si>
  <si>
    <t>CRIBILLERO ALVARADO JORGE ARMANDO</t>
  </si>
  <si>
    <t>BALDOCEDA VIVANCO VIANNI</t>
  </si>
  <si>
    <t>CARRASCO GARCIA RENZO</t>
  </si>
  <si>
    <t>GUTIERREZ ABAD MARCIA PAOLA</t>
  </si>
  <si>
    <t>MENDOZA ESTRADA ANA LUCIA</t>
  </si>
  <si>
    <t>REYES BALLON NAOMY MILAGROS</t>
  </si>
  <si>
    <t>ROJAS CCELLCCASCCA BRENDA LILIANA</t>
  </si>
  <si>
    <t>PEÑA VARGAS GINA ALEXANDRA</t>
  </si>
  <si>
    <t>NOVOA VILLAR JULIANA MELISSA</t>
  </si>
  <si>
    <t>LAVERIANO ESPINOZA JUDITH</t>
  </si>
  <si>
    <t>GOMERO ACUÑA MILAGROS SERAFINA</t>
  </si>
  <si>
    <t>FARFÁN CANO SHELEN DENNISE</t>
  </si>
  <si>
    <t>CORNEJO ESPINOZA MONICA DAYANA</t>
  </si>
  <si>
    <t>APARICIO QUINTOS DEYSI ALEXANDRA</t>
  </si>
  <si>
    <t>HORQQUE FARFA MELANIE FIORELLA</t>
  </si>
  <si>
    <t>CHAVEZ SUAREZ ARACELI RUSSBELL</t>
  </si>
  <si>
    <t>VEGA ZAPATA MIGUEL ANGEL</t>
  </si>
  <si>
    <t>LOPEZ MORI LORENA YULICSA</t>
  </si>
  <si>
    <t>POR CAMBIO DE CONDICION LABORAL</t>
  </si>
  <si>
    <t>SUNI HUALLPA RUTH KENNY</t>
  </si>
  <si>
    <t>PORTOCARRERO BARRA NAYELY MIRELLA</t>
  </si>
  <si>
    <t>CAYCHIHUA DIAZ LIDIA RUTH</t>
  </si>
  <si>
    <t>ALARCON RAMOS KARLA ROSARIO</t>
  </si>
  <si>
    <t>POLANCO QUISPE CHRISTIAN JEFFERSON</t>
  </si>
  <si>
    <t>SOLANO GONZÁLEZ SANDY KARINA</t>
  </si>
  <si>
    <t>HAULER CONTRERAS SANDRA MARINA</t>
  </si>
  <si>
    <t>RENGIFO FLORINDEZ MYLENE BRITNEY MERCEDES</t>
  </si>
  <si>
    <t>ESPINOZA MEZA YESSICA ROSMERI</t>
  </si>
  <si>
    <t>TORRES BARRIOS YAZURI YARUMI</t>
  </si>
  <si>
    <t>JEFE DE CALIDAD</t>
  </si>
  <si>
    <t>NUÑEZ LA TORRE FLAVIA GABRIELA</t>
  </si>
  <si>
    <t>ESPINOZA DE SOUZA RAISA THAIS</t>
  </si>
  <si>
    <t>CORDOVA BERONA JONATHAN OMAR</t>
  </si>
  <si>
    <t>GAMARRA GALINDO KATHRYN KEY MAYRA</t>
  </si>
  <si>
    <t>CARHUACHIN QUISPE KATHERINE GIOMARA</t>
  </si>
  <si>
    <t>NOLASCO CARRILLO ISAC ISRRAEL</t>
  </si>
  <si>
    <t>REYES MANRIQUE LUCIA VALERIA</t>
  </si>
  <si>
    <t>PALACIN YPARRAGUIRRE DANA VANESA</t>
  </si>
  <si>
    <t>FERREYRA ZUMAETA ERICK FRED</t>
  </si>
  <si>
    <t>LOZANO RAMIREZ SINTIA IVONNE</t>
  </si>
  <si>
    <t>OVERLAP</t>
  </si>
  <si>
    <t>LUNA GUERRA ANGIE TATIANA</t>
  </si>
  <si>
    <t>RODRIGUEZ HUAHUATICO NOEMI ESTEFANI</t>
  </si>
  <si>
    <t>CALIXTO SANDOVAL MICHAEL RUDY</t>
  </si>
  <si>
    <t>RODRIGUEZ CUADROS OSCAR ANDRES</t>
  </si>
  <si>
    <t>LIMAYMANTA RIVERA VICTOR ARTURO</t>
  </si>
  <si>
    <t>IPARRAGUIRRE ALCARRAZ JOSE ROBERTO</t>
  </si>
  <si>
    <t>BARRUETO ACUÑA JAZMIN BRIGGITE</t>
  </si>
  <si>
    <t>PEÑA RAMOS PAMELA XIOMARA</t>
  </si>
  <si>
    <t>YAYA AÑAZCO ARIADNA MONTSERRAT</t>
  </si>
  <si>
    <t>CLOSE THE LOOP</t>
  </si>
  <si>
    <t>MARTEL CHACALTANA GEANPIERO</t>
  </si>
  <si>
    <t>BECERRA LOPEZ ANGIE FELICITA</t>
  </si>
  <si>
    <t>SALINAS BARDALES NILA MILAGROS</t>
  </si>
  <si>
    <t>VALDERRAMA PILLACA LESLY CIELO</t>
  </si>
  <si>
    <t>BERNALES SAMANEZ ANDREA ARIANNA</t>
  </si>
  <si>
    <t>SORIANO BALDEON GERALDINE ISABEL</t>
  </si>
  <si>
    <t>AYALA PEREZ EDDY ALONSO</t>
  </si>
  <si>
    <t>DE LA CRUZ PORRAS MARGARITA ISABEL</t>
  </si>
  <si>
    <t>PINO LLERENA ANDREA PATRICIA</t>
  </si>
  <si>
    <t>SUPERVISOR DE CALIDAD</t>
  </si>
  <si>
    <t>UGARTE ESCOBAR LISETH STEFANIE</t>
  </si>
  <si>
    <t>SILVA ESPINOZA GLORIA STEPHANY</t>
  </si>
  <si>
    <t>JULCA SOTO JEMIMA LUZ</t>
  </si>
  <si>
    <t>YGLESIAS CRUZ KAREN GISELLE</t>
  </si>
  <si>
    <t>HIDALGO SINKIA FABIAN JOSUE</t>
  </si>
  <si>
    <t>MORAN QUISPE ROSA PAMELA</t>
  </si>
  <si>
    <t>SANTAMARIA CHASNAMOTE BETHEL BRISSET</t>
  </si>
  <si>
    <t>MATOS CANDIA JANINE STEFANY</t>
  </si>
  <si>
    <t>BUSTAMANTE CARO SOLANGE ALEXANDRA</t>
  </si>
  <si>
    <t>HENRIQUEZ QUEIPO NICOLE XIMENA</t>
  </si>
  <si>
    <t>MORVELI VELASQUEZ MARIA ANGELES</t>
  </si>
  <si>
    <t>POMA GASPAR NADIA SOFIA</t>
  </si>
  <si>
    <t>ARZOLA ALVAREZ ARIANA ALEJANDRA</t>
  </si>
  <si>
    <t>CONDORI BERROCAL LEONARDO AGUSTIN</t>
  </si>
  <si>
    <t>DULANTO CASTAÑEDA ANGIE ESTEPHANY</t>
  </si>
  <si>
    <t>BLAS ZARATE VALERIA DENISE</t>
  </si>
  <si>
    <t>AVALOS CAMPOS GABRIELA FIORELLA</t>
  </si>
  <si>
    <t>BERNALES TAMANI ANNIE CIELO</t>
  </si>
  <si>
    <t>CASTERNOQUE PEÑA POOL MANUEL</t>
  </si>
  <si>
    <t>DIAZ BERNALES ALEXIS JEANFRANCO</t>
  </si>
  <si>
    <t>TANTAS CHANGANA LORENA CRISTINA</t>
  </si>
  <si>
    <t>BRAVO PACUARI AYLIN</t>
  </si>
  <si>
    <t>BRAVO VEGA DAYSI PILAR</t>
  </si>
  <si>
    <t>CURAY SAAVEDRA BERENICE</t>
  </si>
  <si>
    <t>LAUREANO FRANCO CARLA GEORGETTE</t>
  </si>
  <si>
    <t>BARBARAN CORDOVA RICARDO JOSÉ</t>
  </si>
  <si>
    <t>PARRAGA ESPINOZA CARMEN CRISTINA</t>
  </si>
  <si>
    <t>DE LA CRUZ ORTEGA GERALDINE ANDREA</t>
  </si>
  <si>
    <t>HUAMAN PALOMINO SULLY MARIEL</t>
  </si>
  <si>
    <t>CAMPOBLANCO NORIEGA JORGE RAUL</t>
  </si>
  <si>
    <t>MEDINA CARBAJAL AXEL MAURICIO</t>
  </si>
  <si>
    <t>REA LEGUA FIORELLA LISSETT</t>
  </si>
  <si>
    <t>CRUZ DEL CASTILLO ALVAREZ LAURA</t>
  </si>
  <si>
    <t>MONTOYA CARHUANINA CLAUDIA LUCIA</t>
  </si>
  <si>
    <t>TORRES HUANCA LIZ GIOMAHIRA</t>
  </si>
  <si>
    <t>MORAN OLIVERA NATHALY FRANSCESCA</t>
  </si>
  <si>
    <t>ARRASCUE PEREZ KAREN ROSA</t>
  </si>
  <si>
    <t>DE LA CRUZ VARGAS HUGO JEAN CARLOS</t>
  </si>
  <si>
    <t>CURO TARQUI ROSALINDA EUDALIA</t>
  </si>
  <si>
    <t>GALLOSO TICONA GABRIELA IVON</t>
  </si>
  <si>
    <t>VAZQUEZ CAMACHO YESENIA ANDREA</t>
  </si>
  <si>
    <t>BO - AJUSTES TEC</t>
  </si>
  <si>
    <t>YNOUYE CELIS DEISSY MITZUKO</t>
  </si>
  <si>
    <t>APARCO HUINCHO MARIA SILVIA</t>
  </si>
  <si>
    <t>MATTO HUANUQUEÑO INES AMELIA</t>
  </si>
  <si>
    <t>SILVA AGUIRRE MARIA MAGDALENA</t>
  </si>
  <si>
    <t>GASTELU VEGA ADELY LIZARIT</t>
  </si>
  <si>
    <t>CABALLERO ALTAMIRANO ANA GABRIELA</t>
  </si>
  <si>
    <t>GAMONAL GUEVARA DAGNIA ROSANA</t>
  </si>
  <si>
    <t>RAFAEL TOLENTINO URSULA CARLA</t>
  </si>
  <si>
    <t>BUITRAGO MENDOZA JAVIER EDUARDO</t>
  </si>
  <si>
    <t>SALAZAR ALARCÓN LUIS JOSÉ</t>
  </si>
  <si>
    <t>MEDINA LUDEÑA LUIS JESUS GUSTAVO</t>
  </si>
  <si>
    <t>ANGELES BAZAN DARRELL STICK</t>
  </si>
  <si>
    <t>HUANCAHUARI YALLICO ARLET SILENE</t>
  </si>
  <si>
    <t>RAMOS MEDINA ESTHER JOCABED</t>
  </si>
  <si>
    <t>ZARATE TEMPLE RENZO DAVID</t>
  </si>
  <si>
    <t>CAJUSOL RAMOS DIEGO ANTONIO</t>
  </si>
  <si>
    <t>LIÑAN ARIAS EVELYN</t>
  </si>
  <si>
    <t>MARTINEZ PERALTA ANGELA SUSANA</t>
  </si>
  <si>
    <t>MOLINA SILVA MARIA ELENA</t>
  </si>
  <si>
    <t>SILVA CAPITÁN NICOLE ALEXANDRA</t>
  </si>
  <si>
    <t>CHULLUNCUY SANTOS AVERLYN WALDIR</t>
  </si>
  <si>
    <t>LEON ROMERO DEISSY LISSET</t>
  </si>
  <si>
    <t>MATTOS CARDENAS LUISA ROSA</t>
  </si>
  <si>
    <t>MENDOZA LLAMOCCA JACKELINNE FERNANDA</t>
  </si>
  <si>
    <t>MAYTA ESPINOZA VIVIANA LESLY</t>
  </si>
  <si>
    <t>ANICAMA CASTRO KARLA ALEXANDRA</t>
  </si>
  <si>
    <t>CASTAÑEDA MAMANI GERALDINE LIZETH</t>
  </si>
  <si>
    <t>ESPINOZA MENDOZA EVELYN MARITZA</t>
  </si>
  <si>
    <t>CRUZADO MONTENEGRO SONIA CLAUDIA LIZETTE</t>
  </si>
  <si>
    <t>HUAMAN CIRIACO MILAGROS</t>
  </si>
  <si>
    <t>QUISPE ALFARO SOL MARIA BELEN</t>
  </si>
  <si>
    <t>YUPANQUI REYSANCHEZ YURI</t>
  </si>
  <si>
    <t>CASIQUE RANGEL NOHELY ALEXANDRA</t>
  </si>
  <si>
    <t>ESPEJO GRANDEZ ERIKA</t>
  </si>
  <si>
    <t>OLAVARRIA FERNANDEZ TAMARA ESTELITA</t>
  </si>
  <si>
    <t>VEGA VIDALON CAROLINA ELIZABETH</t>
  </si>
  <si>
    <t>BACILIO MENDOZA JORGE BRIAN</t>
  </si>
  <si>
    <t>GOMEZ SOLANO EVELYN MARGARITA</t>
  </si>
  <si>
    <t>MUÑOZ GARCIA ERICKA ROSMERY</t>
  </si>
  <si>
    <t>LUMBRE CONDOR LUCIA GABRIELA</t>
  </si>
  <si>
    <t>VASQUEZ FERNANDEZ ANA CECILIA</t>
  </si>
  <si>
    <t>ZAMBRANO PEDRAZA VERONICA KARINA</t>
  </si>
  <si>
    <t>MORALES CALDERON DANIEL</t>
  </si>
  <si>
    <t>SANEZ DESCALZI SUSAN HEYDI</t>
  </si>
  <si>
    <t>ACERO BOCANEGRA WENDY GIORDANA</t>
  </si>
  <si>
    <t>GÓMEZ AGUINAGA DE DIAZ MARY ANN</t>
  </si>
  <si>
    <t>MEJIA AYASTA ROSSANA NAYELI</t>
  </si>
  <si>
    <t>PEÑA FREITAS SORINA VICTORIA</t>
  </si>
  <si>
    <t>VILCHEZ TINEO YANET MILAGROS</t>
  </si>
  <si>
    <t>APONTE OTINIANO MAYRA ALEXANDRA</t>
  </si>
  <si>
    <t>BERNARDO PASTOR KAREN PAOLA</t>
  </si>
  <si>
    <t>CASTERNOQUE TAPULLIMA KAIRA SARAI</t>
  </si>
  <si>
    <t>DURAND GUZMAN MILUSCHKA ANTUANETTE</t>
  </si>
  <si>
    <t>GAMARRA FLORES BRENDA MEDALI</t>
  </si>
  <si>
    <t>LOPEZ SALCEDO ADRIAN MATIAS</t>
  </si>
  <si>
    <t>QUINTO PINTO KEITH NICOLY</t>
  </si>
  <si>
    <t>ROMAN VELASQUEZ MICHELLE ALEXANDRA</t>
  </si>
  <si>
    <t>BEJARANO PALOMINO CINTHIA VANEZA</t>
  </si>
  <si>
    <t>FLORES CARDO JULISSA LISSETTE</t>
  </si>
  <si>
    <t>FLORES CAUTI SAMANTHA SASHENKA</t>
  </si>
  <si>
    <t>RODRIGUEZ MINO WENDY MEDALID</t>
  </si>
  <si>
    <t>GIL RAMIREZ MELISSA KIMIKO</t>
  </si>
  <si>
    <t>MENDOZA PEREZ FABIANA FRANCINEE</t>
  </si>
  <si>
    <t>RIMAPA PUPUCHE GIULIANNA CAROLINA</t>
  </si>
  <si>
    <t>VILLAR RIQUELME KIARA</t>
  </si>
  <si>
    <t>HERRERA ANDRADE ALBENIZ SPENCER</t>
  </si>
  <si>
    <t>DELGADO SUAÑA JHON ALEX</t>
  </si>
  <si>
    <t>ENCISO GARCIA PABLO MIGUEL</t>
  </si>
  <si>
    <t>LINARES MORALES VERONICA ALEXANDRA</t>
  </si>
  <si>
    <t>ABANTO CELIS ALESSANDRO AARON</t>
  </si>
  <si>
    <t>OKAMOTO BASURCO MATIAS HIROSHI</t>
  </si>
  <si>
    <t>CANCHARI ARILUZ JOSH JUAN</t>
  </si>
  <si>
    <t>RIMAC BELTRAN ALFREDO</t>
  </si>
  <si>
    <t>ARANIBAR CHIGNE KERSTYN ALANIS</t>
  </si>
  <si>
    <t>RODRIGUEZ ROBLES JANET GISSELLA</t>
  </si>
  <si>
    <t>TORRES SOTO ANA MARIA</t>
  </si>
  <si>
    <t>ANCAJIMA YZAGUIRRE LUZ MARIANA</t>
  </si>
  <si>
    <t>LEYVA QUIROZ ELIZABETH ADELINA</t>
  </si>
  <si>
    <t>RISCO ALVARADO NELIDA SOFIA</t>
  </si>
  <si>
    <t>SANDOVAL HUARINGA ARACELY JHENNIFER LUCERO</t>
  </si>
  <si>
    <t>CASAS ARAGON NATHALIE</t>
  </si>
  <si>
    <t>ABUHADBA TORRES VALERIA RITA</t>
  </si>
  <si>
    <t>TESORE QUISPE ORIANA BELEN</t>
  </si>
  <si>
    <t>VIVANCO DELGADO POOL MARK</t>
  </si>
  <si>
    <t>GALINDO ORTIZ DSTEFANO IVAN</t>
  </si>
  <si>
    <t>PAREDES CARPIO CARLOS ALEJANDRO</t>
  </si>
  <si>
    <t>BAYONA EVARISTO KATHERIN VERONICA</t>
  </si>
  <si>
    <t>MORENO MEZA GIANELLA FLOR VALERY</t>
  </si>
  <si>
    <t>OROSCO LEYVA ARIAN ANTONIO</t>
  </si>
  <si>
    <t>CORONADO RIVERA KATHYA MIREYA</t>
  </si>
  <si>
    <t>TERRY GARCIA ROBERT JESUS</t>
  </si>
  <si>
    <t>TORRES RAMOS SUSANA NELLY</t>
  </si>
  <si>
    <t>TORRES OSTOS SILVIA PATRICIA</t>
  </si>
  <si>
    <t>PINEDA NAVARRO MARIA GRACIA</t>
  </si>
  <si>
    <t>ROQUE CASTRO ROSA ANGELICA</t>
  </si>
  <si>
    <t>BRAVO CHILON MARIA DEL PILAR</t>
  </si>
  <si>
    <t>CABANA ARQUINIGO KRISTALL BELEN</t>
  </si>
  <si>
    <t>HURTADO CHACO LIZ ANDREA</t>
  </si>
  <si>
    <t>JAHNSEN VALDEZ ZIGRICK YOHANNY</t>
  </si>
  <si>
    <t>RIVERA EVARISTO HERLES JHONATAN</t>
  </si>
  <si>
    <t>MANGO</t>
  </si>
  <si>
    <t>SOTO TROYA DAMARIS BRIGETTE</t>
  </si>
  <si>
    <t>PALOMINO ELIAS SHEILLA ALLISON</t>
  </si>
  <si>
    <t>JARPI JURADO NICOLE ANTONELLA</t>
  </si>
  <si>
    <t>ISUIZA DELGADO MARIA TERESITA</t>
  </si>
  <si>
    <t>CAMPANA SUAREZ TATIANA AZUCENA</t>
  </si>
  <si>
    <t>MORALES BRAVO JUANA ROSA</t>
  </si>
  <si>
    <t>ROCA OCHOA GLADYS YADHIRA</t>
  </si>
  <si>
    <t>VELARDE MENDOZA WILL ROBERTO</t>
  </si>
  <si>
    <t>LIDER</t>
  </si>
  <si>
    <t>LARA NEGRETE VICTOR JOSE GERARDO</t>
  </si>
  <si>
    <t>CHUICA CORDERO CESAR YARET</t>
  </si>
  <si>
    <t>GARCIA LARREATEGUI BELEN LUCIA</t>
  </si>
  <si>
    <t>FALLECIMIENTO</t>
  </si>
  <si>
    <t>PINEDO LAU KAREN MILAGROS</t>
  </si>
  <si>
    <t>RASABAL MASGO ALLISON BRISETT</t>
  </si>
  <si>
    <t>TORRES RAMOS JAMILETH NICOLE</t>
  </si>
  <si>
    <t>RIOS TRUJILLO WENDY MASAMI</t>
  </si>
  <si>
    <t>RIVERA GUANILO ALESKA SOLMAYRA</t>
  </si>
  <si>
    <t>GARCÍA ESQUIVEL ANDREA ALEILE</t>
  </si>
  <si>
    <t>HOYOS HUAMANI MARITA MARIBEL</t>
  </si>
  <si>
    <t>DE OLIVEIRA SILVA GISLAINE</t>
  </si>
  <si>
    <t>SALAS FENI DAPHNE LUCIANA</t>
  </si>
  <si>
    <t>SEGURA ZAVALA LUIS ALBERTO</t>
  </si>
  <si>
    <t>LARA TANTA VIVIAN ANTHUANETTE</t>
  </si>
  <si>
    <t>HILARIO CALDERON GINA TANIA</t>
  </si>
  <si>
    <t>CASTILLO CORDOVA ZORAIDE ELIZABETH</t>
  </si>
  <si>
    <t>LOPEZ HUARIPATA ESTHER FLOR</t>
  </si>
  <si>
    <t>MENDEZ BOLO LUIS ENRIQUE</t>
  </si>
  <si>
    <t>SANCHEZ TRUJILLO PAOLA BRIGITH ENA</t>
  </si>
  <si>
    <t>ESPINOZA VILLANES ANA ALEJANDRA</t>
  </si>
  <si>
    <t>ASIN BERROSPI LOU MAYNARD</t>
  </si>
  <si>
    <t>BURGOS RAMOS LAURA MEDALID</t>
  </si>
  <si>
    <t>VIDAL BAUTISTA VANNYA XIOMARA</t>
  </si>
  <si>
    <t>CONTRERAS BAILA ANGIE IRENE</t>
  </si>
  <si>
    <t>GALAN MORANTE MILAGROS ABIGAIL</t>
  </si>
  <si>
    <t>QUIROZ CAMEJO JOSE RAFAEL</t>
  </si>
  <si>
    <t>LOAYZA LAUREANO NAYELY FIORELLA</t>
  </si>
  <si>
    <t>GAMARRA LLAMCCAYA ANA MARIA</t>
  </si>
  <si>
    <t>ANGELES VILCHERREZ NICOLNS ESTEFANNY</t>
  </si>
  <si>
    <t>BRAVO PEÑA STEFHANI SHAKIRA</t>
  </si>
  <si>
    <t>GUERRERO BAZÁN DIEGO ENRIQUE</t>
  </si>
  <si>
    <t>VILCHEZ RODRIGUEZ GONZALO JESÚS</t>
  </si>
  <si>
    <t>DULANTO NAKAMURA AKEMI LYN SOFIA</t>
  </si>
  <si>
    <t>TAPULLIMA HUERTA LEONEL ISRAEL</t>
  </si>
  <si>
    <t>RAMIREZ ALEJOS OLIVER FRANK</t>
  </si>
  <si>
    <t>ARTICA YALI JOSEPH JESUS</t>
  </si>
  <si>
    <t>FUENTES SILVA MARIA ALEXANDRA</t>
  </si>
  <si>
    <t>MANRIQUE ASCENCIO FABRIZIO JOHNNY</t>
  </si>
  <si>
    <t>OSORIO HUETTE ANJELY MARGARITA</t>
  </si>
  <si>
    <t>CESPEDES EXEBIO ANDRES ALEJANDRO</t>
  </si>
  <si>
    <t>CRUZ GASPAR STEPHANIE LIZETH</t>
  </si>
  <si>
    <t>DÍAZ MEDINA NOELIA MILAGROS</t>
  </si>
  <si>
    <t>HUACCHILLO PAIBA ANTONY ERICK</t>
  </si>
  <si>
    <t>LUNA FLORES DAVID CHRISTIAN</t>
  </si>
  <si>
    <t>MURGA PORTUGAL ITALO MOISES</t>
  </si>
  <si>
    <t>ARANZABAL PEDRAZA GINNA CARLA</t>
  </si>
  <si>
    <t>VALLES IZQUIERDO KIARA</t>
  </si>
  <si>
    <t>CAVERO MEDINA ANDREA LUCILA</t>
  </si>
  <si>
    <t>MATOS ASPARRIN KEVIN BRYAN</t>
  </si>
  <si>
    <t>BALDEON SALDAÑA ALEXSANDRA YNGRID</t>
  </si>
  <si>
    <t>VALDIVIA GONZALES IAN ANGELO</t>
  </si>
  <si>
    <t>CARRILLO LOPEZ ZANDRO JAVIER</t>
  </si>
  <si>
    <t>TABOADA SAAVEDRA JORDI MIJAEL</t>
  </si>
  <si>
    <t>DAVILA MENDOZA MILUSKA VERONICA</t>
  </si>
  <si>
    <t>PALOMINO HOLGADO ANDREA DEL PILAR</t>
  </si>
  <si>
    <t>MA - CAL - MIGRACION</t>
  </si>
  <si>
    <t>MALLQUI AYALA FIORELA YIMELA</t>
  </si>
  <si>
    <t>FIESTAS PEZO HERNANDO JOSUE</t>
  </si>
  <si>
    <t>ALVAREZ DEL SOLAR NICOLLE VANESSA</t>
  </si>
  <si>
    <t>JAUREGUI CUETO XIOMARA</t>
  </si>
  <si>
    <t>LARA ENRIQUEZ MILAGROS</t>
  </si>
  <si>
    <t>ONOFRE PARI EDUARDO</t>
  </si>
  <si>
    <t>PARIONA ALVARADO JANELLE</t>
  </si>
  <si>
    <t>SANCHEZ RODRIGUEZ RODRIGO VALENTINO</t>
  </si>
  <si>
    <t>SERNAQUE ESTELA KATHERINE JULISSA</t>
  </si>
  <si>
    <t>VASQUEZ RIMACHI YASSAYRA MARIBEL</t>
  </si>
  <si>
    <t>AREDO GESTRO SILVANA XIMENA MICHELLE</t>
  </si>
  <si>
    <t>ZARATE CARRANZA GIOSSELIN GRETTELY</t>
  </si>
  <si>
    <t>ESTELA MENDOZA ALEJANDRA</t>
  </si>
  <si>
    <t>BENITES CARBAJAL KIMBERLY LUZ</t>
  </si>
  <si>
    <t>VASQUEZ REYES CANDY</t>
  </si>
  <si>
    <t>ZUTA DURAND KATERINE ESCARLET</t>
  </si>
  <si>
    <t>ALVARADO TARAZONA RICARDO CELSO</t>
  </si>
  <si>
    <t>CHAHUA GUERRA NITZA CAROLAY</t>
  </si>
  <si>
    <t>AGUILAR SILVA LEVI RUBEN</t>
  </si>
  <si>
    <t>ZAPATA BARRAZA IVAN RICHARD</t>
  </si>
  <si>
    <t>SUCASAIRE HERRERA LIZET RUBI</t>
  </si>
  <si>
    <t>GONZALES PORRAS ERIKA JOHANA</t>
  </si>
  <si>
    <t>RODRIGUEZ TOLEDO JAIR STEVEN</t>
  </si>
  <si>
    <t>QUISPE SALCEDO MEYLI NICOLE</t>
  </si>
  <si>
    <t>CABRERA JIMENEZ KATHERINE BRENDA</t>
  </si>
  <si>
    <t>SANDOVAL ASMAT DALLANA LISSETH</t>
  </si>
  <si>
    <t>JAIMES PILLACA ROSSMERY</t>
  </si>
  <si>
    <t>ROJAS BUSTAMANTE ANTONELLA ESTEFANI</t>
  </si>
  <si>
    <t>RAMIREZ MENDOZA RODRIGO UBALDO</t>
  </si>
  <si>
    <t>ALVARADO LLIUYA JAMES DERBYS</t>
  </si>
  <si>
    <t>GAMBOA CORDOVA MARIA DOMITILA</t>
  </si>
  <si>
    <t>WALLAPOP</t>
  </si>
  <si>
    <t xml:space="preserve">CHINGA LIGARDA SEBASTIAN </t>
  </si>
  <si>
    <t>DEL AGUILA NIZAMA ANTONY ALEXANDER</t>
  </si>
  <si>
    <t>CHUQUICHAICO RAMOS JOSE GERSON</t>
  </si>
  <si>
    <t>ALZAMORA ORTIZ JULIO CESAR</t>
  </si>
  <si>
    <t>CORONEL CASAHUAMAN KORAYMA ROSITA</t>
  </si>
  <si>
    <t>HERNANDEZ VENTURA GINO GERSON</t>
  </si>
  <si>
    <t>CASAHUAMAN VILLANUEVA KEVIN TONY</t>
  </si>
  <si>
    <t>MALLMA CAICAT EIMY SOFIA</t>
  </si>
  <si>
    <t>NEYRA VALVERDE LUCIANA ITSVANA DONATILA</t>
  </si>
  <si>
    <t>PANDO MEZA MIGUEL ANGEL</t>
  </si>
  <si>
    <t>PAREDES ALEGRE MAYELI CLAUDIA</t>
  </si>
  <si>
    <t>SALAZAR OBREGÓN ELSA JOHANNY</t>
  </si>
  <si>
    <t>AMBROSIO SILVA LUCERO ESTEFANI</t>
  </si>
  <si>
    <t>CHAVEZ SOTO YHAMIRA ABIGAHIL</t>
  </si>
  <si>
    <t>FULGENCIO CRUZ ANGIE MERCEDES</t>
  </si>
  <si>
    <t>NUÑEZ FRANCO NANCY LOURDES</t>
  </si>
  <si>
    <t>RAMIREZ MAGUIÑA ANDREA DAHNNA</t>
  </si>
  <si>
    <t>RIOS TORRES ANGGELLO</t>
  </si>
  <si>
    <t>CALDERON GUILLEN ANYELA YULIETH</t>
  </si>
  <si>
    <t>ALVA PICHILINGUE CLAUDIA ROSA</t>
  </si>
  <si>
    <t>CHÁVEZ MALPARTIDA ISSA NAYELI</t>
  </si>
  <si>
    <t>GONZALO CCOYORI LOURDES LIZBETH</t>
  </si>
  <si>
    <t>POMA SOTELO ALEXANDRA</t>
  </si>
  <si>
    <t>CONTRERAS URQUIZO DIANA MARGARITA</t>
  </si>
  <si>
    <t>GARAMENDI ROSALES CESAR FERNANDO</t>
  </si>
  <si>
    <t>BARANDIARAN ASPARRIN DE SOPLIN ANA MARÍA</t>
  </si>
  <si>
    <t>PUCUHUAYLA VIZCARRA DANIELA SILVANA</t>
  </si>
  <si>
    <t>BARRUETA BARRIOS JESUS ALBERTO</t>
  </si>
  <si>
    <t>ARENAS UTRILLA GWENDOLY ASHLY</t>
  </si>
  <si>
    <t>CUSTOMER SUPPORT</t>
  </si>
  <si>
    <t>CORREA LANDA AMELIA MARGARETH</t>
  </si>
  <si>
    <t>JIMENEZ MATIAS FATIMA ANDREA</t>
  </si>
  <si>
    <t>SANTILLAN CHANA DENISSE SELENI</t>
  </si>
  <si>
    <t>HERNANDEZ ESPINOZA NATHALIE DEL CARMEN</t>
  </si>
  <si>
    <t>REBAZA FLORES MAGALI YANEH</t>
  </si>
  <si>
    <t>NOLE CERNA FREDY JOAO</t>
  </si>
  <si>
    <t>FLORES PADILLA RICHARD FERNANDO</t>
  </si>
  <si>
    <t>ROMERO RAMON YALA MARGOT</t>
  </si>
  <si>
    <t>AHUMADA ALVARADO LUCIA</t>
  </si>
  <si>
    <t>BASTIDAS JAIMES ANNA CRISTINA</t>
  </si>
  <si>
    <t>CHILIN ARGANDOÑA JEAN PIERRE</t>
  </si>
  <si>
    <t>VALVERDE BERGAMINO JOSE IVAN</t>
  </si>
  <si>
    <t>CAHUANA FASABI ADRIANA STEPHANY</t>
  </si>
  <si>
    <t>NAUPARI QUEZADA BELLA BRIGITTE</t>
  </si>
  <si>
    <t>QUINTANA RAMOS KAREN JACKELINE</t>
  </si>
  <si>
    <t>ROJAS HURTADO RODRIGO ALEXANDER</t>
  </si>
  <si>
    <t>VILLANUEVA GASTELU CAMILA ABIGAIL</t>
  </si>
  <si>
    <t>OCMIN GARCIA NATALY</t>
  </si>
  <si>
    <t>ROSALES SEVILLA LADY MIRIELLE</t>
  </si>
  <si>
    <t>GUTIERREZ CASTRO ERICK SANTIAGO</t>
  </si>
  <si>
    <t>HERRERA CORDOBA JANELA GRACIELA</t>
  </si>
  <si>
    <t>HERNANDEZ VALDIVIA JOSELYN YELITZA</t>
  </si>
  <si>
    <t>ROJAS REYES GIANELLY ERIKA</t>
  </si>
  <si>
    <t>VERA VERA PEDRO LUIS</t>
  </si>
  <si>
    <t>VICENCIO TELLO FIORELA MILENA</t>
  </si>
  <si>
    <t>PACHERRES HUERTA ALESSANDRA MARICIELO</t>
  </si>
  <si>
    <t>MELLADO ZAMBRANO IVELIZ YASMINA</t>
  </si>
  <si>
    <t>MAGUIÑO ALVA DIANA MARIA</t>
  </si>
  <si>
    <t>CERVANTES MEJIA VANESSA</t>
  </si>
  <si>
    <t>CALLA SANCHEZ ROCIO MILAGROS</t>
  </si>
  <si>
    <t>CUADROS SALINAS ARIANA</t>
  </si>
  <si>
    <t>OLAYA GOMEZ LIDA</t>
  </si>
  <si>
    <t>LIÑAN MALLQUI MILAGROS MILENA</t>
  </si>
  <si>
    <t>HUGO VILLACIS LESLY KIMBERLY</t>
  </si>
  <si>
    <t>GUTIERREZ PARDAVE MARIA JULIA</t>
  </si>
  <si>
    <t>RUIZ GAMBOA JOSEPH MATÍAS</t>
  </si>
  <si>
    <t>CAMA ACOSTA ANGIE ARACELI</t>
  </si>
  <si>
    <t>CRISOSTOMO CARBAJAL LUCIA EMILIA</t>
  </si>
  <si>
    <t>INGA HUAUYA CARLA ANGELICA</t>
  </si>
  <si>
    <t>MONTALVO REYES JAQUELIN ABIGAIL</t>
  </si>
  <si>
    <t>PAUCAR QUISPE STEPHANY LIZET</t>
  </si>
  <si>
    <t>APARICIO DORIA LEONARDO RAPHAEL</t>
  </si>
  <si>
    <t>CABRERA PEREZ JADE ALINA</t>
  </si>
  <si>
    <t>CHUZON OBREGON JOHANA</t>
  </si>
  <si>
    <t>DOMINGUEZ HUAYTA XIOMARA KARIME</t>
  </si>
  <si>
    <t>OUT - CTL MOVIL</t>
  </si>
  <si>
    <t>ESPINOZA CHAPILLIQUEN YURI DIADEMA</t>
  </si>
  <si>
    <t>GAVILAN MOLINA GRACIELA</t>
  </si>
  <si>
    <t>HUAMANI HUAMAN PAOLA</t>
  </si>
  <si>
    <t>LEON ROJAS ADRIAN GONZALO</t>
  </si>
  <si>
    <t>LUCERO ROBLES YENIFER NAYELI</t>
  </si>
  <si>
    <t>NIQUEN CHAMOCHUMBY BERNY STEVEN</t>
  </si>
  <si>
    <t>SANTOS GRAJEDA ALDAIR EDGARD</t>
  </si>
  <si>
    <t>SOTO TROYA BRAYHAN NELSON</t>
  </si>
  <si>
    <t>SOVERO VILLEGAS GIANKARLO</t>
  </si>
  <si>
    <t>YANAC QUISQUICHE MARÍA LUZ</t>
  </si>
  <si>
    <t>TORRES MURGA LADY JEAN</t>
  </si>
  <si>
    <t>VALLADARES BEDOYA ANTON SALOMON</t>
  </si>
  <si>
    <t>SANCHEZ SANCHEZ CHRISTIAN OMAR</t>
  </si>
  <si>
    <t>CORTIJO FALCONI HECTOR GUILLERMO</t>
  </si>
  <si>
    <t>DOMINGO POLLO LIZBETH CORAIMA</t>
  </si>
  <si>
    <t>BARTOLINI MORENO KATHERINE</t>
  </si>
  <si>
    <t>SILVESTRE SALINAS NATALIE XIOMARA</t>
  </si>
  <si>
    <t>MOGOLLON CUADROS SUNMY EYMI</t>
  </si>
  <si>
    <t>BALTAZAR PALOMINO MAYRA ALEJANDRA</t>
  </si>
  <si>
    <t>SOTO VICENTE YOSELIN YAJAIRA JANNET</t>
  </si>
  <si>
    <t>ANGULO VARGAS ALLISON SCARLET</t>
  </si>
  <si>
    <t>ALVARO HUAMAN KATHERINE IVONNE</t>
  </si>
  <si>
    <t>GUTIERREZ IQUISE ROSA LUZ</t>
  </si>
  <si>
    <t>FLORES HUANCA VERONICA JAKELINE</t>
  </si>
  <si>
    <t>ACERO BRUNO MILAGROS AYLLEEN YEREMMI</t>
  </si>
  <si>
    <t>CHUMBE VASQUEZ ROMYNA GLADYS</t>
  </si>
  <si>
    <t>FLORES HUALLA YESICA MARIA</t>
  </si>
  <si>
    <t>GUEVARA YATACO LUIS STWART</t>
  </si>
  <si>
    <t>VALENCIA CONTRERAS KEILLY BRIGITTE</t>
  </si>
  <si>
    <t>QUISPE ROBLES URSULA KRISTEL</t>
  </si>
  <si>
    <t>PEÑARANDA BECERRA GIANELLA</t>
  </si>
  <si>
    <t>RUIZ IRARICA RUTH RAQUEL</t>
  </si>
  <si>
    <t>TANG BERNILLA ANA</t>
  </si>
  <si>
    <t>ZORRILLA ARELLANO MARIELLA ESTHER</t>
  </si>
  <si>
    <t>ZORRILLA GONZALES JULIO ALEXANDER</t>
  </si>
  <si>
    <t>CRUZ GARCIA LUZMILA VANESSA</t>
  </si>
  <si>
    <t>GARCIA CONTRERAS SOFIA NATHALIE</t>
  </si>
  <si>
    <t>ARONEZ CHUÑOCCA YAZMIN RAQUEL</t>
  </si>
  <si>
    <t>GUERRERO ACUÑA JOHAN JIDSON</t>
  </si>
  <si>
    <t>RANGEL MORENO MARIANGEL</t>
  </si>
  <si>
    <t>VASQUEZ AGUILERA SHEYSLA LIZ WENDIE</t>
  </si>
  <si>
    <t>APARCO ARCE KAREN NOEMI</t>
  </si>
  <si>
    <t>MIRANDA LOPEZ JENNY</t>
  </si>
  <si>
    <t>HERRERA TICONA CESAR ANDRE</t>
  </si>
  <si>
    <t>RENTERIA CHE MISER GUILLERMO</t>
  </si>
  <si>
    <t>CORVERA SANTILLAN NAYHELY DEL ROSARIO</t>
  </si>
  <si>
    <t>CARRUITERO PANGALIMA AMY</t>
  </si>
  <si>
    <t>QUEZADA RUIZ JESUS MANUEL</t>
  </si>
  <si>
    <t>BACILIO DULANTO MERCEDES MARISOL</t>
  </si>
  <si>
    <t>MENESES ALAYO ROSA BEATRIZ</t>
  </si>
  <si>
    <t>ROBLES SABOYA SANDY NICOLY</t>
  </si>
  <si>
    <t>YUPANQUI MEZA JOHN ANTONY</t>
  </si>
  <si>
    <t>AMES MORALES LUIS ENRIQUE</t>
  </si>
  <si>
    <t>REQUEJO MERINO MILAGROS LOURDES</t>
  </si>
  <si>
    <t>LEON AGUILAR EVELYN GINA</t>
  </si>
  <si>
    <t>BAYONA VILLENA BETZALY</t>
  </si>
  <si>
    <t>DIAZ MEDINA FIORELLA SOFIA</t>
  </si>
  <si>
    <t>RIO FLORIAN DE FALCON KATHERINE SUSANA</t>
  </si>
  <si>
    <t>SALAZAR TAZZA ANDRE ALONSO</t>
  </si>
  <si>
    <t>BETETA GONZALES ANDREA BRISSETH</t>
  </si>
  <si>
    <t>OTOYA FLORES MANUEL GONZALO</t>
  </si>
  <si>
    <t>HEREDIA ALANIA ALBERTO JULIAN</t>
  </si>
  <si>
    <t>OLAN POOL KAREN DHAMAR</t>
  </si>
  <si>
    <t>CRUZ MORALES JUDIT ETHEL</t>
  </si>
  <si>
    <t>CASTILLO PAREJA SCARLETH IGNACIA</t>
  </si>
  <si>
    <t>SULCARAY PAYHUA ADOLFO ERNESTO</t>
  </si>
  <si>
    <t>GIRANO ARIAS YURIKO</t>
  </si>
  <si>
    <t>DENEGRI TORRES ESTEFANY DEL ROSARIO</t>
  </si>
  <si>
    <t>SARAPURA BARRENECEHA BETSY DEWI</t>
  </si>
  <si>
    <t>SILVA CASTILLO LUCIA MELANIE</t>
  </si>
  <si>
    <t>SALAZAR VILLANO ROCIO</t>
  </si>
  <si>
    <t>EFFIO PANGALIMA VERONICA</t>
  </si>
  <si>
    <t>HIDALGO ROSALES CINTIA ROSARIO</t>
  </si>
  <si>
    <t>LLANO CHIRINOS SONIA</t>
  </si>
  <si>
    <t>CARRILLO ESPINOZA JOSE ANTONIO</t>
  </si>
  <si>
    <t>CANALES AGUILAR MELANNY KRISEL</t>
  </si>
  <si>
    <t>POR NO DISPONIBILIDAD DE HORARIOS</t>
  </si>
  <si>
    <t>LINARES BUSTOS GREESON MARIEL</t>
  </si>
  <si>
    <t>MENDOZA TORRES BIANCA</t>
  </si>
  <si>
    <t>MOTA ARZOLA MARIA INES</t>
  </si>
  <si>
    <t>RIOS NEYRA CAROLINE NICOLE</t>
  </si>
  <si>
    <t>BRICEÑO ZARATE ROGMI ANDRES</t>
  </si>
  <si>
    <t>FLORES ESTRELLA CORINA NATHALY</t>
  </si>
  <si>
    <t>ALLCCA SUAREZ YOSHUA OSCAR PETER</t>
  </si>
  <si>
    <t>TACZA SAAVEDRA MARIA ASUNCION ARACELY</t>
  </si>
  <si>
    <t>CORAL FUENTES IVANNA ANTONELLA</t>
  </si>
  <si>
    <t>PEREZ CRUZ JENIFFER LIZANDRA</t>
  </si>
  <si>
    <t>DEL RIO MONTES STEPHANY LUZ</t>
  </si>
  <si>
    <t>NAPAN BERNAOLA ELOY JEFFERSON</t>
  </si>
  <si>
    <t>FLORES GONZALEZ TAMARA</t>
  </si>
  <si>
    <t>CRUZ ZARATE ANGELICA IRENE</t>
  </si>
  <si>
    <t>DE HOYOS ACUÑA YAIR DAVID</t>
  </si>
  <si>
    <t>SUYON FLORES ROXANA</t>
  </si>
  <si>
    <t>ORTIZ GUEVARA LUCILA</t>
  </si>
  <si>
    <t>MUÑOZ NOLE JOSSELYN REGINA</t>
  </si>
  <si>
    <t>HURTADO BAUTISTA CAROLINE ANNA</t>
  </si>
  <si>
    <t>SAENZ RUIZ JESSICA MARIBEL</t>
  </si>
  <si>
    <t>CABRERA ALVA CRISTINA</t>
  </si>
  <si>
    <t>LEON PACHECO KEVIN ITALO</t>
  </si>
  <si>
    <t>MANDUJANO CORREA RUBI MARINA</t>
  </si>
  <si>
    <t>TAYA SALVADOR ANDY MARTIN</t>
  </si>
  <si>
    <t>MAURICIO RAMIREZ SHARON ABIGAIL</t>
  </si>
  <si>
    <t>SOTOMAYOR RAMIREZ ANDRES ENRIQUE</t>
  </si>
  <si>
    <t>LINARES SEMINO CONNIE FRANCIS</t>
  </si>
  <si>
    <t>CHACON CAYLLAHUA JOSEPH ANDREW</t>
  </si>
  <si>
    <t>MONTALVO PEÑA LUCERO YASMINA</t>
  </si>
  <si>
    <t>FON VEGA KIARA ANTONIA</t>
  </si>
  <si>
    <t>FLORES BERNAL FERNANDO</t>
  </si>
  <si>
    <t>CARRASCO ROBLES AMY OFELIA</t>
  </si>
  <si>
    <t>TORRES HORNA MARIA JULIA MARINA</t>
  </si>
  <si>
    <t>VASQUEZ DIONICIO CIOMARA LEIDY MADGIORI</t>
  </si>
  <si>
    <t>MENDOZA ANDRADE ANDREA NICOLE</t>
  </si>
  <si>
    <t>ZAMORA ROMERO ABIGAIL ULIVE</t>
  </si>
  <si>
    <t>OJEDA SANTIAGO SANTIAGO YULY PILAR</t>
  </si>
  <si>
    <t>SALVADOR ALARCON JOSE LUIS</t>
  </si>
  <si>
    <t>PALACIOS NAMOC JOSEPH JHON</t>
  </si>
  <si>
    <t>CHIRIBOGA GUZMAN ANGIE STEPHANY</t>
  </si>
  <si>
    <t>CORDERO CCANTO ROBERT JUNIOR</t>
  </si>
  <si>
    <t>MACEDO CASTRO MAURICIO JESUS</t>
  </si>
  <si>
    <t>RUIZ MATA DE CASTAÑEDA ZOILA MILAGROS</t>
  </si>
  <si>
    <t>ESTRADA MONTALVO JOSE JESUS</t>
  </si>
  <si>
    <t>RODRÍGUEZ CASTILLO RUTH SARAY</t>
  </si>
  <si>
    <t>HURTADO RETAMOZO SHANELL CAROLINE</t>
  </si>
  <si>
    <t>BALDEON GALLEGOS MANUEL ADRIANO</t>
  </si>
  <si>
    <t>SEGURA GARCIA PATRICIA MADELEINE</t>
  </si>
  <si>
    <t>CARDENAS YZAGA KALAJARI EMPERATRIZ</t>
  </si>
  <si>
    <t>DEL CARPIO AYALA YASAYRA MARYSABEL</t>
  </si>
  <si>
    <t>TREJO CHAUPIZ YENSI JOSUE</t>
  </si>
  <si>
    <t>NAVARRO OLIVARES ROBERTO CARLOS</t>
  </si>
  <si>
    <t>AVALOS HUARNIZO DANIELLE NICOLE</t>
  </si>
  <si>
    <t>AYALA QUISPE FABRICIO ELOY</t>
  </si>
  <si>
    <t>CONTRERAS CHUMAN BESSY DEL ROCIO</t>
  </si>
  <si>
    <t>MENDEZ HERNANDEZ WILLIAMS JOSE</t>
  </si>
  <si>
    <t>RIVAS MENDOZA GIANELLA PATRICIA</t>
  </si>
  <si>
    <t>SUMIANO PEREZ IRMA</t>
  </si>
  <si>
    <t>TORALES RIOS NAZIA YIRAK</t>
  </si>
  <si>
    <t>YUPANQUI REYSANCHEZ LUIS ELIAS</t>
  </si>
  <si>
    <t>HASWANI YSEER PRIYA XIOMARA</t>
  </si>
  <si>
    <t>JIMENEZ SANCHEZ RICHELL EDGARDO</t>
  </si>
  <si>
    <t>MALDONADO RIVERA ANDREA PILAR</t>
  </si>
  <si>
    <t>MARCANO GARCIA ANTHONY JOSE</t>
  </si>
  <si>
    <t>MEDINA MEDINA ALIAGA JHONATAN ALONSO</t>
  </si>
  <si>
    <t>NUÑEZ LAYA ESTEFANY CECILIA</t>
  </si>
  <si>
    <t>PARRA CASANOVA KELLY YOJANA</t>
  </si>
  <si>
    <t>PEÑALOZA PEÑALOZA ALBERTO</t>
  </si>
  <si>
    <t>PEREZ FERNANDEZ ALEXANDRA YAMILE</t>
  </si>
  <si>
    <t>PILLCO NAOLA MARIET DALESKA</t>
  </si>
  <si>
    <t>BOZA ROJAS LUIS ANGEL</t>
  </si>
  <si>
    <t>CARBAJAL ROJAS LUIS DAVID</t>
  </si>
  <si>
    <t>ISASI SULCA JORGE LUIS</t>
  </si>
  <si>
    <t>SOSA GONZALES STEPHANY JACKELINE</t>
  </si>
  <si>
    <t>VILLAGARAY CASANCA JHULISA ESMERALDA</t>
  </si>
  <si>
    <t>ALIAGA PEREZ ARIANA NICOL</t>
  </si>
  <si>
    <t>BERMEO ZEVALLOS JOHANNA ANTUANNE</t>
  </si>
  <si>
    <t>CARHUANCHO BARRIGA CARLOS ALBERTO</t>
  </si>
  <si>
    <t>GONZALES ZAMORA MARIA ISABEL</t>
  </si>
  <si>
    <t>CABRERA SAUCEDO MARIA DEL PILAR BELEN</t>
  </si>
  <si>
    <t>CHÁVEZ SOTO CLEONICE DAMARIS</t>
  </si>
  <si>
    <t>PERALES VEGA JEFFERSON ROBIN</t>
  </si>
  <si>
    <t>QUITO ARIAS ANDREA DEL CARMEN</t>
  </si>
  <si>
    <t>ZARATE CARRANZA ALONDRA MURIEL</t>
  </si>
  <si>
    <t>TITO ALMANZA ALEJANDRO</t>
  </si>
  <si>
    <t>TICA TARAZONA JOSE</t>
  </si>
  <si>
    <t>RUIZ PILLACA KATHERINE STEFANY</t>
  </si>
  <si>
    <t>RUBINA MEDINA GUSTAVO FRANCO</t>
  </si>
  <si>
    <t>CARDENAS MALAGA ELIZABETH MARITZA</t>
  </si>
  <si>
    <t>LOPEZ SALINAS MARCO ANTONIO</t>
  </si>
  <si>
    <t>DE LA CRUZ VARGAS ERIKA KARINA</t>
  </si>
  <si>
    <t>OCAMPO MELÉNDEZ KORAYMA ANDREA</t>
  </si>
  <si>
    <t>HUILLCA PINEDA KATERIN VANESA</t>
  </si>
  <si>
    <t>CCAHUANA HUAMAN STEPHANY</t>
  </si>
  <si>
    <t>CASTILLO BALTAZAR EDITH CASTILLO BALTAZAR</t>
  </si>
  <si>
    <t>DE LA CRUZ VASQUEZ KELLY KAREN SARITA</t>
  </si>
  <si>
    <t>DIAZ MONTOYA CLAUDIA GERALDINE</t>
  </si>
  <si>
    <t>GUTIERREZ RUIZ OMAR ESTEBAN</t>
  </si>
  <si>
    <t>HURTADO AYALA LETICIA</t>
  </si>
  <si>
    <t>OLIVERA OLIVERA MARÍA LUISA</t>
  </si>
  <si>
    <t>PAIRAZAMAN MATYSEK ASHLY NAOMI</t>
  </si>
  <si>
    <t>RIOJA ARANA JESSICA GLORIA</t>
  </si>
  <si>
    <t>SALVATIERRA AYALA ROCIO MILAGROS</t>
  </si>
  <si>
    <t>VILLENA FLORES DEISY SUNITA</t>
  </si>
  <si>
    <t>CORTEZ TAYÑA TANIA ERIKA</t>
  </si>
  <si>
    <t>MORENO MOZOMBITE MELCHORA INES</t>
  </si>
  <si>
    <t>RUIZ PALOMINO CARLA SIMONE ROSALINA</t>
  </si>
  <si>
    <t>RUIZ HUAMANI AMANDA CELIA</t>
  </si>
  <si>
    <t>MEDINA CUBILLAS STEFANIA DEL PILAR</t>
  </si>
  <si>
    <t>CAMACA ROMERO LUIS ENRIQUE</t>
  </si>
  <si>
    <t>GUTIERREZ VARGAS DANNA VALERIA</t>
  </si>
  <si>
    <t>MAMANI GUEVARA NICOLLE MARYSOL CATY</t>
  </si>
  <si>
    <t>ALARCON JIMENEZ CATHERINE VANESSA</t>
  </si>
  <si>
    <t>ALFARO LUIS XIOMARA MIRELLA</t>
  </si>
  <si>
    <t>ADMINISTRATIVOS</t>
  </si>
  <si>
    <t>GRANADOS GONZALES ZOILA MILAGROS</t>
  </si>
  <si>
    <t>PANANA VILLANUEVA CLAUDIA MICHELLY</t>
  </si>
  <si>
    <t>BENAVIDES SILVERA ANDREA DEL</t>
  </si>
  <si>
    <t>CHAVEZ ABANTO RUY MICHELL</t>
  </si>
  <si>
    <t>ESCUDERO CRUZADO PAMELA JESUS</t>
  </si>
  <si>
    <t>FUDIMOTO LLANOS SCHNEIDER SUMIYA</t>
  </si>
  <si>
    <t>SANCHEZ DELGADO IRENE</t>
  </si>
  <si>
    <t>DAVILA TORDOLLA ROSA STEPHANIE</t>
  </si>
  <si>
    <t>MEJIA CERNA JAIRO JAIME</t>
  </si>
  <si>
    <t>AGUILAR PANDURO ESPERANZA DE</t>
  </si>
  <si>
    <t>TORRES JULCA ANGIE CAMILA</t>
  </si>
  <si>
    <t>CUBA GONZALES CLAUDIA MAGALY</t>
  </si>
  <si>
    <t>CHUNG VERNAZZA GUSTAVO ADOLFO</t>
  </si>
  <si>
    <t>CABALLERO REYES STEFFANY PAOLA</t>
  </si>
  <si>
    <t>FLORES FLORES LOURDES MARIELLA</t>
  </si>
  <si>
    <t>MENDOZA ALCALDE ROBERT AROM</t>
  </si>
  <si>
    <t>VELASQUEZ ROMERO GIANELLA FEDRA</t>
  </si>
  <si>
    <t>RIQUELME PALOMINO ELSA MARIA DEL PILAR</t>
  </si>
  <si>
    <t>QUEZADA PALOMINO DHALIA NELLY</t>
  </si>
  <si>
    <t>ALVARADO PALOMINO DANIELA ALEXANDRA</t>
  </si>
  <si>
    <t>BARRIENTOS GARCIA HELLEN ROSS</t>
  </si>
  <si>
    <t>DELGADO ALVARADO SEBASTIAN RENATO</t>
  </si>
  <si>
    <t>PONCIANO MEJIA ANGIE LUCERO</t>
  </si>
  <si>
    <t>MERA GONZALES HERMANN BRIAN</t>
  </si>
  <si>
    <t>HUAMANI QUISPE ELIZABETH RAQUEL</t>
  </si>
  <si>
    <t>CUENTAS HUMPIRE JESIBETT ALEJANDRA</t>
  </si>
  <si>
    <t>BARCENA ALDAVE FRANCESCA PIA</t>
  </si>
  <si>
    <t>HERNANDEZ BERNALES LIDIA MIRTA</t>
  </si>
  <si>
    <t>BARRON SARO CHRISTOPHER BAYNES</t>
  </si>
  <si>
    <t>HINOSTROZA CRUZ CLAUDIA LUCIA</t>
  </si>
  <si>
    <t>MELGAREJO VILLAFUERTE ASTRI DEL</t>
  </si>
  <si>
    <t>GOYCOCHEA CRUZ ANA GIANNINA</t>
  </si>
  <si>
    <t>CHUNGA MANGOYALLE LOURDES GENOVEVA</t>
  </si>
  <si>
    <t>ALARCON CHANCASANAMPA MERLY</t>
  </si>
  <si>
    <t>CHIROQUE TUANAMA EVELYN RUTH</t>
  </si>
  <si>
    <t>QUIJANO BRAVO CATHERINE MILUSKA</t>
  </si>
  <si>
    <t>CASALINO RUIZ BETSI ALISSON</t>
  </si>
  <si>
    <t>REYNA CARO CLAUDIA LUCIA</t>
  </si>
  <si>
    <t>PILLCO SANCHEZ MAX JHONATAN</t>
  </si>
  <si>
    <t>ALDAZABAL GOMEZ MARICRUZ PRYSCILA</t>
  </si>
  <si>
    <t>AGUILAR DUARTE STEVEN ADRIAN</t>
  </si>
  <si>
    <t>CARLOS SEGURA JOSEPH ANTHONY</t>
  </si>
  <si>
    <t>GRADOS SANTISTEBAN DANICA NICOOL</t>
  </si>
  <si>
    <t>HUAMAN PASACHE WALTER DANIEL</t>
  </si>
  <si>
    <t>JAUREGUI PELAEZ PIERO ANDRE</t>
  </si>
  <si>
    <t>ORTIZ SALAZAR MILENKA KIMBERLY</t>
  </si>
  <si>
    <t>PAZ SALAZAR KAZUKO RAQUEL</t>
  </si>
  <si>
    <t>QUIROZ OSORIO JASMIN NOEMI</t>
  </si>
  <si>
    <t>PAREDES AMES RAFAEL FERNANDO</t>
  </si>
  <si>
    <t>GUTIERREZ LAYME FIORELLA ERIKA</t>
  </si>
  <si>
    <t>GONZALES CHAVEZ MARGOTH ROCIO</t>
  </si>
  <si>
    <t>RIVAS RODRIGUEZ JOHNNY JOSE</t>
  </si>
  <si>
    <t>RONCO MONROY ASTRID YANIRHA</t>
  </si>
  <si>
    <t>DIAZ QUISPE JHOSTING ANTONIO</t>
  </si>
  <si>
    <t>GUTIERREZ LLACZA HEIDY JHOJAIRA</t>
  </si>
  <si>
    <t>GOYCOCHEA CORNEJO PEGGY MAGALY</t>
  </si>
  <si>
    <t>TOLEDO ZAPATA BETSABE SARAI</t>
  </si>
  <si>
    <t>MARTINEZ VIDALON KEVIN JEFERSON</t>
  </si>
  <si>
    <t>CURI ROMERO JORDY JOHAN</t>
  </si>
  <si>
    <t>LLANOS RAMIREZ LEONARDO SEBASTIAN</t>
  </si>
  <si>
    <t>CHANCO ANTICONA ANTUANETH ALEXANDRA</t>
  </si>
  <si>
    <t>GANOZA URETA DANIEL ARTURO</t>
  </si>
  <si>
    <t>AGUIRRE GAVILAN CESAR OLIVIO</t>
  </si>
  <si>
    <t>QUISPE LUNA CECILIA LISSETTE</t>
  </si>
  <si>
    <t>RAMOS BERNAL MARTIN LEONARDO</t>
  </si>
  <si>
    <t>MOLINA MATTOS ARIANA NICOLE</t>
  </si>
  <si>
    <t>MARIN GARCIA CARMEN ROSA</t>
  </si>
  <si>
    <t>GONZALES ALEGRIA YAHAIRA DESIREE</t>
  </si>
  <si>
    <t>MOLINA TABLANTE GUSFRED ENRIQUE</t>
  </si>
  <si>
    <t>PEREZ SANDOVAL JARUSKA ESTEFANY</t>
  </si>
  <si>
    <t>CAJUSOL AVALOS KAREN YOJANNY</t>
  </si>
  <si>
    <t>PITA BURGA MARICRUZ</t>
  </si>
  <si>
    <t>CHÁVEZ REYES IVÁN OCTAVIO</t>
  </si>
  <si>
    <t>HERRERA FAJARDO DIEGO ALONSO</t>
  </si>
  <si>
    <t>JULCA FLORES LESDY ODALIS</t>
  </si>
  <si>
    <t>OROPEZA VALENCIA CLAUDIA MARCELA</t>
  </si>
  <si>
    <t>OSORIO VENEGAS JOSUE EMANUEL</t>
  </si>
  <si>
    <t>PEREZ ARAUJO BENJAMIN DONATO</t>
  </si>
  <si>
    <t>QUIROZ SÁNCHEZ JUAN MANUEL</t>
  </si>
  <si>
    <t>ROJAS CHUQUIPIONDO ANGELICA MAIDANE</t>
  </si>
  <si>
    <t>SILVA VALDIVIEZO YAMILLE</t>
  </si>
  <si>
    <t>VALENZUELA HUARACA YENIFER FERNANDINA</t>
  </si>
  <si>
    <t>VASQUEZ ZAVALA JACQUELINE FIORELLA</t>
  </si>
  <si>
    <t>CISNEROS RAMIREZ CLAUDIA MERCEDES</t>
  </si>
  <si>
    <t>SANTANA GOMEZ EDUARDO JESUS</t>
  </si>
  <si>
    <t>OCHOA ARONI EUNICE BELEN</t>
  </si>
  <si>
    <t>TRUJILLO CABELLO JHOSEP LUIS</t>
  </si>
  <si>
    <t>SALDAÑA VILCA LESLIE</t>
  </si>
  <si>
    <t>ARANIBAR CCOYCCA MILA NAOMI</t>
  </si>
  <si>
    <t>ORTEGA SILVESTRE STHEFANY MICHELLE</t>
  </si>
  <si>
    <t>ROCA SUAREZ XIMENA OLENKA</t>
  </si>
  <si>
    <t>TAFUR CAVERO XIOMARA MILAGROS</t>
  </si>
  <si>
    <t>GONZALES HERRERA STHEPHANY CINTHYA</t>
  </si>
  <si>
    <t>MARIN VARGAS MERCY MIRYAM</t>
  </si>
  <si>
    <t>GONZALES CHAMBERGO GRACIELA HAYDEE</t>
  </si>
  <si>
    <t>ARCE POLICK CESAR AUGUSTO</t>
  </si>
  <si>
    <t>GODOY NECIOSUP DANTE JHORDAN</t>
  </si>
  <si>
    <t>JARAORB ORBEZO LIZBETH GABRIELA</t>
  </si>
  <si>
    <t>SIANCAS LARA NICOL ALEXANDRA</t>
  </si>
  <si>
    <t>NOBLECILLA CARMONA FRANCHESCA BELEN</t>
  </si>
  <si>
    <t>SALINAS COCHACHIN BETTSY JODELY</t>
  </si>
  <si>
    <t>PAZ DE LA CRUZ FRANK ALBERTO</t>
  </si>
  <si>
    <t>ANDIA CARPIO LESLIE ANTONELLA</t>
  </si>
  <si>
    <t>CALLAPIÑA ABANTO MARLEN HERALDINE</t>
  </si>
  <si>
    <t>ACUÑA INOCENTE ALDAIR GUIOSEP</t>
  </si>
  <si>
    <t>CASO VALVERDE JONATHAN WALTER</t>
  </si>
  <si>
    <t>CUADRA YATACO KIARA NATALY</t>
  </si>
  <si>
    <t>FERRADA CASTILLO ANGELINA ALINA</t>
  </si>
  <si>
    <t>GUERRERO BLAS JIMENA STEPHANY</t>
  </si>
  <si>
    <t>HUARIPATA TAPULLIMMA YENNIFER PAMELA</t>
  </si>
  <si>
    <t>LOAYZA PERALTA GONZALO JESUS</t>
  </si>
  <si>
    <t>MARICUTO OBISPO CESAR EDUARDO</t>
  </si>
  <si>
    <t>TORRES TORRES LUZ CAMILA</t>
  </si>
  <si>
    <t>VILLEGAS DE LA CRUZ JENIFFER JOSELIN</t>
  </si>
  <si>
    <t>VASQUEZ JUAN DE DIOS JORGE LUIS</t>
  </si>
  <si>
    <t>OSORIO PALOMINO MELISA JANET</t>
  </si>
  <si>
    <t>ROMERO ROSALES MELANIE DAYANA</t>
  </si>
  <si>
    <t>LEGUA LUNA LUZ LISETTE</t>
  </si>
  <si>
    <t>SILVA CALDERON ANDRES JEFFERSON</t>
  </si>
  <si>
    <t>CONDORI GUADALUPE KEILA SHEILA</t>
  </si>
  <si>
    <t>RIOS DE LA CRUZ MICHEL GIUSEPPE</t>
  </si>
  <si>
    <t>VALDEZ VILCAPOMA DYAN NATHIVIDAD</t>
  </si>
  <si>
    <t>ALVARADO PAREDES DIRCE MARLEN</t>
  </si>
  <si>
    <t>MENDOZA OSORIO DE SANTOS JEANNET MAGALY</t>
  </si>
  <si>
    <t>GERENCIA 8</t>
  </si>
  <si>
    <t>YUPANQUI CACERES ANGIARELLY IVONNE</t>
  </si>
  <si>
    <t>SIMEON CHAUPIS YANEL</t>
  </si>
  <si>
    <t>CASTELLANO GUARACHI JUAN AURIEL</t>
  </si>
  <si>
    <t>HUANCA SANCHEZ ELIAS MAXIMILIANO</t>
  </si>
  <si>
    <t>TULLUME ANCO NOEMI EDITH</t>
  </si>
  <si>
    <t>PISCOYA GARCIA RAQUEL ANAIS</t>
  </si>
  <si>
    <t>ZUÑIGA URBIZAGASTEGUI JESUS ALEXANDER</t>
  </si>
  <si>
    <t>SELEDONIO BOCCIO BRUNO NICOLAS EDWIN</t>
  </si>
  <si>
    <t>BALDEON GUTIERREZ LESLI FIORELA</t>
  </si>
  <si>
    <t>SILVA BARBOZA SHINDY SAMANTHA</t>
  </si>
  <si>
    <t>NATEROS ENRIQUEZ FRAY EDSSON</t>
  </si>
  <si>
    <t>MATOS ANICAMA HELLEN DARLIN</t>
  </si>
  <si>
    <t>LOZANO GAVINO YULIANA ISABEL</t>
  </si>
  <si>
    <t>LA ROSA VERNAL JESUS MARTIN</t>
  </si>
  <si>
    <t>ALFARO MOREY DAYANNA NIKOLE</t>
  </si>
  <si>
    <t>PILLACA CALDERON EMILY ROUSE</t>
  </si>
  <si>
    <t>RUIZ FLORES JENIFFER NAHOMI</t>
  </si>
  <si>
    <t>GAMEZ QUEVEDO JHOSSELING IVON</t>
  </si>
  <si>
    <t>QUEZADA PEREZ JOVER JASLHEIR</t>
  </si>
  <si>
    <t>MOLINA CACERES VALERIE YURIKO APOLONIA</t>
  </si>
  <si>
    <t>CHANCO ANTICONA ARIANNA KORITTA</t>
  </si>
  <si>
    <t>NOGUEIRA IQUE ADRIANNO YAZID</t>
  </si>
  <si>
    <t>HORNA ORTIZ JOSEP JONATHAN</t>
  </si>
  <si>
    <t>RAMIREZ ZUBIATE ROXANA</t>
  </si>
  <si>
    <t>VILLEGAS QUIÑONES BRAYAN JHAIR</t>
  </si>
  <si>
    <t>RODRÍGUEZ NAZAR SOL DANIELA</t>
  </si>
  <si>
    <t>HURTADO ORDINOLA JOSSIBELL</t>
  </si>
  <si>
    <t>NUÑEZ FALCON CAROLINE JANINA</t>
  </si>
  <si>
    <t>LOPEZ SOSA ARIANO ABDEL</t>
  </si>
  <si>
    <t>TAPIA DIAZ XYOMARA VERENISSE</t>
  </si>
  <si>
    <t>BORREGO REYES ROBERTO CARLOS</t>
  </si>
  <si>
    <t>ZUBIETA ANICAMA MAGGIELY NICOLE</t>
  </si>
  <si>
    <t>MAMANI LINARES JENNY</t>
  </si>
  <si>
    <t>CACERES ESTEBAN ANDREA LILIANA</t>
  </si>
  <si>
    <t>ESPINOZA ASTO PAMELA</t>
  </si>
  <si>
    <t>FLORES HUANCAS SANDRO</t>
  </si>
  <si>
    <t>VILCHEZ RAMOS AURA PAOLA</t>
  </si>
  <si>
    <t>TRONCOSO SANCHEZ JHOAN MANUEL</t>
  </si>
  <si>
    <t>VILLANUEVA URBANO KARLA JUDITH</t>
  </si>
  <si>
    <t>NOLE ORIHUELA KARINA ISABEL</t>
  </si>
  <si>
    <t>CARHUAYAL SUAREZ JOAN SALVADOR</t>
  </si>
  <si>
    <t>EGAS MORALES FERNANDA MILENKA</t>
  </si>
  <si>
    <t>LA MADRID DAVILA ALBA LUCIA</t>
  </si>
  <si>
    <t>LOPEZ SANCHEZ JEAN ANDRE</t>
  </si>
  <si>
    <t>MARQUEZ HUAMAN DIANA IBETH</t>
  </si>
  <si>
    <t>MULATO TAIPE ORLANDO</t>
  </si>
  <si>
    <t>RUIZ DIAZ SHIRLEY SILVANA</t>
  </si>
  <si>
    <t>TEMOCHE ESCOBEDO FIORELLA GERALDINE ZINHA</t>
  </si>
  <si>
    <t>TEODOR VELASQUEZ MANUEL FREDDY</t>
  </si>
  <si>
    <t>VELASQUEZ JULCA GIAN PAUL</t>
  </si>
  <si>
    <t>SARMIENTO CESPEDES KATHERIN YADHIRA</t>
  </si>
  <si>
    <t>PICHIHUA PUSE MARTIN GERARDO</t>
  </si>
  <si>
    <t>PILLACA CALDERON ADRIAN MARCELO</t>
  </si>
  <si>
    <t>TELLO TELLO GUADALUPE</t>
  </si>
  <si>
    <t>LOPEZ DOLORES JAMIS SAMIR</t>
  </si>
  <si>
    <t>JACINTO QUIÑONES DANIELA ALEXANDRA</t>
  </si>
  <si>
    <t>JARA TORRES FRANCO RENATTO</t>
  </si>
  <si>
    <t>TUESTA COTRINA MANUEL ALEXIS</t>
  </si>
  <si>
    <t>SALAZAR SOTO MARISOL JOANHELEN NATALICIA</t>
  </si>
  <si>
    <t>LLIUYACC YANCCE DIANA VERONICA</t>
  </si>
  <si>
    <t>SAAVEDRA NAUPARI MIRIAM AMALIA</t>
  </si>
  <si>
    <t>SEGOVIA CONDORI ROGER FABRIZIO</t>
  </si>
  <si>
    <t>MUÑANTE MARCHENA ANHELIN SOLANGE</t>
  </si>
  <si>
    <t>URBANO CALDERON ELVIRA LIBETH</t>
  </si>
  <si>
    <t>PALACIOS NAMOC NICOLAS EDUARDO</t>
  </si>
  <si>
    <t>ESTRADA MONTALVO MARIA CLAUDIA</t>
  </si>
  <si>
    <t>FIESTAS SANDOVAL KATHERINE ALEXANDRA</t>
  </si>
  <si>
    <t>HIDALGO ALVAREZ ARELLYS YANIRA</t>
  </si>
  <si>
    <t>JANAMPA FIGUEROA GABRIEL ENRIQUE</t>
  </si>
  <si>
    <t>MARTINEZ MARAÑON ERICKA ALEXANDRA</t>
  </si>
  <si>
    <t>QUISPE DOMINGUEZ ANGIE TERESA</t>
  </si>
  <si>
    <t>RIOS MENDOZA EDGAR CARLOS</t>
  </si>
  <si>
    <t>VEGA HUERTAS SARA VANESSA</t>
  </si>
  <si>
    <t>VILA ORMEÑO MEDALLITH MICHELLE</t>
  </si>
  <si>
    <t>GRADOS GUILLEN DHANA STEPHANY</t>
  </si>
  <si>
    <t>TUESTA REVALO ROBERT STHILL</t>
  </si>
  <si>
    <t>SALAZAR CUYUTUPAC DENISSE ALEXANDRA</t>
  </si>
  <si>
    <t>TOTESAUT MENDOZA MARY JOHANA</t>
  </si>
  <si>
    <t>TARAZONA SACRAMENTO JAVIER</t>
  </si>
  <si>
    <t>MERA LLEMPEN DIANA LIZBETH</t>
  </si>
  <si>
    <t>AMARO PIRCA MIGUEL ANGEL</t>
  </si>
  <si>
    <t>UBILLUS DIAZ JAHAYRA ELIZETH</t>
  </si>
  <si>
    <t>BARRIAL PAITAMALA DYLAN ROY</t>
  </si>
  <si>
    <t>HUAYTALLA LUCERO DADNET ELIZABETH</t>
  </si>
  <si>
    <t>HERNANDEZ VALDIVIA CLAUDIA PAOLA</t>
  </si>
  <si>
    <t>CAVERO ESPINOZA ADRIAN ALONSO</t>
  </si>
  <si>
    <t>PINCHE ROJAS RICARDO PAOLO</t>
  </si>
  <si>
    <t>ORMEÑO ALEJOS MERCEDES DEL ROSARIO</t>
  </si>
  <si>
    <t>REYES CASTAÑEDA JHOSSELYN YAJAIRA</t>
  </si>
  <si>
    <t>BALDEON ARCENIO TATIANA VIRGINIA</t>
  </si>
  <si>
    <t>ALVAREZ AMARO ANTONELLA YANIS</t>
  </si>
  <si>
    <t>VALLE VIACAVA ERICKA MILAGROS</t>
  </si>
  <si>
    <t>GOMEZ GRADOS LORENA IVON</t>
  </si>
  <si>
    <t>RONDON GOMEZ MARIA DE LOS ANGELES</t>
  </si>
  <si>
    <t>FLORES PENADILLO MAURA JOAQUINA</t>
  </si>
  <si>
    <t>SACO ZAPATA MARIA DOMENICA</t>
  </si>
  <si>
    <t>TORRES CENTENO FLORINES VIRGINIA</t>
  </si>
  <si>
    <t>MADRID OCSAS ERIKA WENDY</t>
  </si>
  <si>
    <t>CANCHURICRA RAMOS ANA LUZ</t>
  </si>
  <si>
    <t>COA DE LA CRUZ MEYLIN JULISSA</t>
  </si>
  <si>
    <t>VILLANUEVA FERREYRA ANGELLO SAID</t>
  </si>
  <si>
    <t>LAURENTE QUIJAHUAMAN KARLA YSABEL</t>
  </si>
  <si>
    <t>FERNÁNDEZ PORRAS SHIRLEY MELISSA</t>
  </si>
  <si>
    <t>DIAZ QUINTANA ANGEALLA BRIGUITT</t>
  </si>
  <si>
    <t>LOPEZ RUIZ EDUARDO MANUEL</t>
  </si>
  <si>
    <t>TICONA RAMOS LIZ MARY</t>
  </si>
  <si>
    <t>NOLE YARLAQUE PIERINA GIANELLA</t>
  </si>
  <si>
    <t>VILLEGAS PERALTA ALLISSON GABRIELA</t>
  </si>
  <si>
    <t>BARRETO ROSALES DANIELA SOFIA</t>
  </si>
  <si>
    <t>NAVARRO DE SOUSA BRETT BITTHAM</t>
  </si>
  <si>
    <t>BONFILD LOPEZ GIULIANA VANESSA</t>
  </si>
  <si>
    <t>TICLAVICA TOVAR CRISTHIAN ALEXANDRO</t>
  </si>
  <si>
    <t>CARRILLO AYTA HILARY ESTHER</t>
  </si>
  <si>
    <t>ROMANI SUMARI CATERIN</t>
  </si>
  <si>
    <t>CALERO CABALLERO PATRICIA ANDREA</t>
  </si>
  <si>
    <t>DOROTEO PACHECO ALDAIR ANDRE</t>
  </si>
  <si>
    <t>SANCHEZ YUPANQUI YOMIRA ZOILA</t>
  </si>
  <si>
    <t>OCHOA AYLAS PAMELA</t>
  </si>
  <si>
    <t>LEON SALVADOR BRAYAN STEWART</t>
  </si>
  <si>
    <t>ALEJOS GRANDA MILAGROS DEL JESUS</t>
  </si>
  <si>
    <t>ANCAJIMA FLORES INES ISABEL</t>
  </si>
  <si>
    <t>CUROTTO VASQUEZ NICOLE STHEFANIE</t>
  </si>
  <si>
    <t>VERA CIPRIANO CARLO ANDREE</t>
  </si>
  <si>
    <t>GONZALES SILVA HAROLD JUAN</t>
  </si>
  <si>
    <t>LA MATTA RUIZ GIANFRANCO</t>
  </si>
  <si>
    <t>OLIVIER ARRIOJA ANDREA YOLANDA</t>
  </si>
  <si>
    <t>GARCIA LLANOS GRECIA BELEN</t>
  </si>
  <si>
    <t>RAMIREZ RAMIREZ JENNIFER MIRYAM</t>
  </si>
  <si>
    <t>CORNEJO JAIME MITCHELL ABRAHAM</t>
  </si>
  <si>
    <t>MEZA SALAZAR ROSARIO JUDITH</t>
  </si>
  <si>
    <t>ORMEÑO MUNGUIA JANETT CELIA</t>
  </si>
  <si>
    <t>LUCHO VILCAPOMA NAHUEL MOISES</t>
  </si>
  <si>
    <t>PURIS RAZA ERIKA BETHZABE</t>
  </si>
  <si>
    <t>VELASQUEZ CAPCHA CAMILA JOANNA</t>
  </si>
  <si>
    <t>OLIVARES YLIANES CYNTHIA PAMELA</t>
  </si>
  <si>
    <t>ASENJO FINETTI RENATTO</t>
  </si>
  <si>
    <t>PUJALLA FRANCO GIANINA ELIZA ROSARIO</t>
  </si>
  <si>
    <t>CASTRO HUAMAN JAMILE YAJAHIRA</t>
  </si>
  <si>
    <t>GIRON ROBLES FIORELLA BRIFFEL</t>
  </si>
  <si>
    <t>AYSANOA MEJIA LOLA HIERME</t>
  </si>
  <si>
    <t>JULCA HERRERA LINDA MELANY</t>
  </si>
  <si>
    <t>BERNAL TORO MELVA</t>
  </si>
  <si>
    <t>SANCHEZ BANDA LUIS ANGEL</t>
  </si>
  <si>
    <t>MENDOZA NAVARRO YULISSA INES</t>
  </si>
  <si>
    <t>ZAPATA CHAMORRO LESLY NIKOL</t>
  </si>
  <si>
    <t>RIOS OLIVERO NICOLAS ARTURO</t>
  </si>
  <si>
    <t>VÁSQUEZ GALLARDO JEANCARLO RAFAEL</t>
  </si>
  <si>
    <t>CASTRO CALDERON ARIANA VERONIKA</t>
  </si>
  <si>
    <t>PEREZ TREVEJO AURORA ISABEL</t>
  </si>
  <si>
    <t>HURTADO CRUZ ADRIAN ALEXSANDER</t>
  </si>
  <si>
    <t>ALFARO LOPEZ VANESSA</t>
  </si>
  <si>
    <t>BECORENA SALGUERO JANET SUSANA</t>
  </si>
  <si>
    <t>JUSTINIANO MARCHENA WENDY ROCIO</t>
  </si>
  <si>
    <t>LAMA CESTI ATENAS DEL CARMEN TERESA</t>
  </si>
  <si>
    <t>LIPE GUTIERREZ ARAMÍ NOELIA</t>
  </si>
  <si>
    <t>MARTELL CALDERON JOSELIN</t>
  </si>
  <si>
    <t>MARTÍNEZ MECHÁN FABRIZZIO MANUEL</t>
  </si>
  <si>
    <t>PANANA VILLANUEVA SONIA STEFANY</t>
  </si>
  <si>
    <t>VELASQUEZ CABRERA KATHERINE KASSANDRA</t>
  </si>
  <si>
    <t>VENTURA SOLIS DE TELLO NANCY RAQUEL</t>
  </si>
  <si>
    <t>AGUILAR MELENDEZ NALLELY YOMIRA ISABEL</t>
  </si>
  <si>
    <t>ELIAS MAGUIÑA ROSA JACKELINE</t>
  </si>
  <si>
    <t>MENACHO MARTINEZ ALESSANDRA MARIEL</t>
  </si>
  <si>
    <t>MUNAYCO ASTOQUILCA ESMERALDA</t>
  </si>
  <si>
    <t>RAMIREZ MORENO GADITH</t>
  </si>
  <si>
    <t>TALLEDO ATOCHE CRISTOPHER FERNANDO</t>
  </si>
  <si>
    <t>YARLEQUE TIRADO DE QUIROZ MARTHA NOELIA</t>
  </si>
  <si>
    <t>RIVERO CHAVEZ MARIA MILAGROS</t>
  </si>
  <si>
    <t>CALDERON URIARTE GRACE XIOMARA</t>
  </si>
  <si>
    <t>CORASI SILVA SANDRA KARINA</t>
  </si>
  <si>
    <t>FLORES FLORES ROGER LUIS</t>
  </si>
  <si>
    <t>GUTIERREZ CARHUANTICO RONY</t>
  </si>
  <si>
    <t>HUERTA ESPIRITU ELSA KAREN</t>
  </si>
  <si>
    <t>UCHUYA PACHECO ALEXANDER ANGEL</t>
  </si>
  <si>
    <t>VIGIL CAMACHO MILAGRO</t>
  </si>
  <si>
    <t>ZEVALLOS CAMPOS GRETSHEN STEFFANY</t>
  </si>
  <si>
    <t>ANDRADE ESPINOZA TABATA YAREH</t>
  </si>
  <si>
    <t>PANTA PAULINO JOSE FABIAN</t>
  </si>
  <si>
    <t>MEDRANO BALCAZAR MARICIELO ANTUANET</t>
  </si>
  <si>
    <t>SANTTI CAILLAHUA GINO EDGARDO</t>
  </si>
  <si>
    <t>GANGGINI RIMACHI FIORELLA ENMA CLARA</t>
  </si>
  <si>
    <t>CARRILLO SACA JOSE LUIS</t>
  </si>
  <si>
    <t>CORTEZ SAMANIEGO ESTHEFANY SARA</t>
  </si>
  <si>
    <t>QUIROZ RAMIREZ ISAI STEFANO</t>
  </si>
  <si>
    <t>ROJAS HERRERA CARMEN ROSA</t>
  </si>
  <si>
    <t>CANCHURICRA CARO MONICA FIORELLA CANCHURICRA CARO</t>
  </si>
  <si>
    <t>CHUMPITAZ SEGERSBOL JOHANNA ELIZABETH</t>
  </si>
  <si>
    <t>TORNERO PABLO VERONICA PATRICIA</t>
  </si>
  <si>
    <t>BORJAS CASTILLO RENZO MARCELO</t>
  </si>
  <si>
    <t>CRUZ AIRA MIGUEL ANGEL</t>
  </si>
  <si>
    <t>SAENZ ARNAO CARLA BELEN</t>
  </si>
  <si>
    <t>MENA ESPINOZA LIZ GIANELLA</t>
  </si>
  <si>
    <t>DAVILA BAUTISTA KATHERINNE SHEYLA</t>
  </si>
  <si>
    <t>NUÑEZ HUARANCCA FRIDA XIMENA</t>
  </si>
  <si>
    <t>PUMACAYO LARICO RICHARD</t>
  </si>
  <si>
    <t>LAVERIANO TRIVEÑO EDWARD EBERT</t>
  </si>
  <si>
    <t>OTERO PAZ ANDREA NATALIA</t>
  </si>
  <si>
    <t>IPANAQUE RIVERA ANYELO JESUS MARTIN</t>
  </si>
  <si>
    <t>ARANDA ROSALES EDER</t>
  </si>
  <si>
    <t>BLANCO VASQUEZ VIVIANA ISABEL</t>
  </si>
  <si>
    <t>GARCÍA NAVARRO GABRIELA</t>
  </si>
  <si>
    <t>HEREDIA MONTENEGRO YESSENIA THALIA</t>
  </si>
  <si>
    <t>HUARCAYA IBARRA SHERLEY TAMARA</t>
  </si>
  <si>
    <t>MANCILLA TORRES SHEILLA KATERYNE</t>
  </si>
  <si>
    <t>MENDOZA POMAR FLORANGEL DE JESUS</t>
  </si>
  <si>
    <t>OSORIO COLLANQUE XIOMARA JAZMIN</t>
  </si>
  <si>
    <t>QUIÑONEZ CALLAN MITCHEL ANGEL</t>
  </si>
  <si>
    <t>CENTURION JAUREGUI GABRIELA MARIANAY</t>
  </si>
  <si>
    <t>LONGA SALAZAR PRYSCILLA EVELYN</t>
  </si>
  <si>
    <t>PILLACA CALDERON KATE ASHLLYN</t>
  </si>
  <si>
    <t>CHUMPISUCA INGA JENNY LISBETH</t>
  </si>
  <si>
    <t>SUASNABAR SALINAS JAZMÍN EDITH</t>
  </si>
  <si>
    <t>ABAD ROMERO KATHERIN ESTEFANIA</t>
  </si>
  <si>
    <t>CASTAÑEDA MARROQUIN VALERIA ANDREA</t>
  </si>
  <si>
    <t>CASTILLO LOARTE JHAIR ROBERT</t>
  </si>
  <si>
    <t>CHATE ORTIZ EVELYN LISETHE</t>
  </si>
  <si>
    <t>COBEÑAS ACUÑA VIOLETA JANETH</t>
  </si>
  <si>
    <t>CORTEZ CCONOVILCA PAOLA SUSANA</t>
  </si>
  <si>
    <t>GARCÍA REYES DAYANIRA ALLISSON</t>
  </si>
  <si>
    <t>HIDALGO VERASTEGUI ROBERTO CARLOS</t>
  </si>
  <si>
    <t>IGLESIAS ESTEVES WESLEY JESÚS</t>
  </si>
  <si>
    <t>LOVERA VILLANUEVA STEPHANIE BRISSETTE</t>
  </si>
  <si>
    <t>MENDOZA SILVA IRVIS VALERIA</t>
  </si>
  <si>
    <t>MONTALVAN CORPUS LADY ROXANY</t>
  </si>
  <si>
    <t>PUNTO SIANCAS ROCÍO ALEXANDRA</t>
  </si>
  <si>
    <t>QUISPE REYES ANGI ALEXANDRA</t>
  </si>
  <si>
    <t>URQUIAGA NEYRA ROSA ALESANDRA</t>
  </si>
  <si>
    <t>WALL ABRIL DAYANA BRILLITH</t>
  </si>
  <si>
    <t>QUISPE MENACHO NATHALIE VIRGINIA</t>
  </si>
  <si>
    <t>GOSICHA DIEGUEZ MARIA FERNANDA</t>
  </si>
  <si>
    <t>VILLALTA CUBA ANTHONY</t>
  </si>
  <si>
    <t>ROJAS HINOSTROZA MIJAEL ELVIS</t>
  </si>
  <si>
    <t>LLEREN SULCA JENNIFER CHRISTIN</t>
  </si>
  <si>
    <t>GARCIA MARQUEZ AMALEC CIELO</t>
  </si>
  <si>
    <t>PEREIRA NAPURI LILIA BERTHA</t>
  </si>
  <si>
    <t>AGUILAR VILLANUEVA FRANCO</t>
  </si>
  <si>
    <t>TUCTO TUANAMA RANDY ALEXANDER</t>
  </si>
  <si>
    <t>ARRAIZA LAIME MERILIN BRIGITEE</t>
  </si>
  <si>
    <t>ROBLES PINTO BLANCA</t>
  </si>
  <si>
    <t>CARRUITERO PERAMAS SOFÍA INES</t>
  </si>
  <si>
    <t>MONTENEGRO RENGIFO SHEYLA XIOMARA</t>
  </si>
  <si>
    <t>ARANA ARANA SILVA ROSA MARIA</t>
  </si>
  <si>
    <t>ALVAREZ VARGAS KRISS KIMBERLY</t>
  </si>
  <si>
    <t>APONTE HIDALGO LEONARDO WILLYAN</t>
  </si>
  <si>
    <t>RIVADENEYRA QUINTEROS ADRIANA FERNANDA</t>
  </si>
  <si>
    <t>PINEDO JUAREZ GRACE ALESANDRA</t>
  </si>
  <si>
    <t>ORELLANA RAMIREZ ALMENDRA GERALDINE</t>
  </si>
  <si>
    <t>SOTELO BANCHON BENJAMIN BRAYAN</t>
  </si>
  <si>
    <t>SÁNCHEZ PÉREZ JULISSA</t>
  </si>
  <si>
    <t>MARCOS LLONTO EMILY SELENE</t>
  </si>
  <si>
    <t>CORRALES VIZCARRA FABIOLA JESUS</t>
  </si>
  <si>
    <t>SOTO HOYOS CARLOS GASPAR</t>
  </si>
  <si>
    <t>CASAPERALTA WARTHON WENDY VALESCA</t>
  </si>
  <si>
    <t>CAMPOS ROJAS JULIANA ROCIO</t>
  </si>
  <si>
    <t>GADEA MATOS VERONICA BETSABE</t>
  </si>
  <si>
    <t>GONZALES PIZZANGO ESTEFANNYA FIORELLA</t>
  </si>
  <si>
    <t>ZEVALLOS VIZARRO KAREN LIZHET</t>
  </si>
  <si>
    <t>FERNANDEZ HERNANDEZ LEYLA VANESSA</t>
  </si>
  <si>
    <t>ORTEGA ARRUNATEGUI BERTHA FELICIA</t>
  </si>
  <si>
    <t>MEDRANO HUAMANI ANA CAROLINA</t>
  </si>
  <si>
    <t>HUARICALLO PACUALA JOSSELIN KARIN</t>
  </si>
  <si>
    <t>MAYORGA ARIAS CAROL JESABELL</t>
  </si>
  <si>
    <t>BEJARANO QUIJADA GABRIELA JUANA LUISA</t>
  </si>
  <si>
    <t>CHALCO CHAVEZ MAYTE DEL CARMEN</t>
  </si>
  <si>
    <t>RAMONIS BUENO EDUARDO ANTONIO</t>
  </si>
  <si>
    <t>TAMAYO PINEDA NOELIA STEPHANY</t>
  </si>
  <si>
    <t>CABANILLAS SILVA FIORELA PAOLA</t>
  </si>
  <si>
    <t>LLALLAHUI BERROCAL EVER ENRIQUE</t>
  </si>
  <si>
    <t>ALVAREZ QUISPE GIOSSELINE LISSETT</t>
  </si>
  <si>
    <t>VILLAVICENCIO VASQUEZ DIANA LUCIA</t>
  </si>
  <si>
    <t>SAAVEDRA GUERRERO ESBER RICARDO</t>
  </si>
  <si>
    <t>SUYURI GOMEZ ROCIO ESTHER</t>
  </si>
  <si>
    <t>CHAVEZ REYES KAREN LIZETT</t>
  </si>
  <si>
    <t>QUISPE SALDARRIAGA BRISSA NICOLE</t>
  </si>
  <si>
    <t>PINTADO CONDE ESTEFANI MADELEIN</t>
  </si>
  <si>
    <t>MEDINA NUÑEZ FRANK EDUARDO</t>
  </si>
  <si>
    <t>CCECCAÑO PAREDES CHIRSTIAN NELSON</t>
  </si>
  <si>
    <t>AYUDANTE RUEDA ANDREA MILAGROS</t>
  </si>
  <si>
    <t>ESPINOZA NAVARRO PAMELA NATALI</t>
  </si>
  <si>
    <t>UBALDO ZARATE LIZ MILAGROS</t>
  </si>
  <si>
    <t>ATOCHE DE LA CRUZ CARMEN MORELIA</t>
  </si>
  <si>
    <t>PARIONA GALLARDO EDUARDO NOAH BEN</t>
  </si>
  <si>
    <t>DIAZ URREA JOHANEL ENRIQUE</t>
  </si>
  <si>
    <t>VERASTEGUI HUAMAN ESTHER ABIGAIL</t>
  </si>
  <si>
    <t>TRAUCO ISLADO MAYKA KAREN</t>
  </si>
  <si>
    <t>ARGE LOZANO JAQUELINE SOFIA</t>
  </si>
  <si>
    <t>MEDINA DELMORAL AYMETH DE LOS ANGELES</t>
  </si>
  <si>
    <t>CAMPOS AZAÑA ANDREA YSABEL</t>
  </si>
  <si>
    <t>PAISIG DELGADO LITTMAN ANENIAS</t>
  </si>
  <si>
    <t>MUÑOZ PIÑA JUAN CARLOS</t>
  </si>
  <si>
    <t>MILIAN RODRIGUEZ GLORIA MAXIMA</t>
  </si>
  <si>
    <t>VEGA PUENTE CAMILA VALERIA</t>
  </si>
  <si>
    <t>SANCHEZ AYALA JORGE ARMANDO</t>
  </si>
  <si>
    <t>QUINTO ASCURRA CARLA VALERIA</t>
  </si>
  <si>
    <t>MEDINA ORTEGA CARLOS ALEXANDER</t>
  </si>
  <si>
    <t>VILCHEZ JIMENEZ ANNITHER VERONICA</t>
  </si>
  <si>
    <t>LIMAHUAY MANCILLA CHRISTIAN ANGEL</t>
  </si>
  <si>
    <t>ALBARRAN LOZADA ANTHONY WILLIAM</t>
  </si>
  <si>
    <t>SANTA GADEA ROBLES MARIA ROSA ANGELLY</t>
  </si>
  <si>
    <t>RUIZ FLORES GERALDINE ALMENDRA</t>
  </si>
  <si>
    <t>UCEDA LINARES POHL SLEYDHER</t>
  </si>
  <si>
    <t>CARBAJAL TINECELA DAVID STEPHANO</t>
  </si>
  <si>
    <t>LINARES MEDRANO BRENDA CAROLINA</t>
  </si>
  <si>
    <t>PONCE ESPEJO MELISSA</t>
  </si>
  <si>
    <t>PRIVAT ZAVALETA KAROL LIZETH</t>
  </si>
  <si>
    <t>SALAS TARDIO MIGUEL ALEJANDRO</t>
  </si>
  <si>
    <t>DELZO PALACIN SAIR ALFONSO</t>
  </si>
  <si>
    <t>LIMONTINI MARIÑO YULIAN ALESSANDRO</t>
  </si>
  <si>
    <t>DAVILA SEOPA ARIANA DEL PILAR</t>
  </si>
  <si>
    <t>CONTRERAS RIVERA RICARDO JEAN POOL</t>
  </si>
  <si>
    <t>REYES VEGA HARUMI ARLETTE</t>
  </si>
  <si>
    <t>FERNANDEZ BENITES DE ORELLANA GINA CLARA</t>
  </si>
  <si>
    <t>PRIETO REYMUNDO ELIZABETH JACKELINE</t>
  </si>
  <si>
    <t>HERRERA SALAZAR DIEGO</t>
  </si>
  <si>
    <t>BOTIQUIN ALEJOS TONY LONY</t>
  </si>
  <si>
    <t>MORALES HONORES GEANELLA JUDITH</t>
  </si>
  <si>
    <t>AVENDAÑO CORONADO SARA MILAGROS</t>
  </si>
  <si>
    <t>MORILLAS MENDOZA JOCELYN URSULA</t>
  </si>
  <si>
    <t>TORRES ROSALES CRISTINA FIORELA</t>
  </si>
  <si>
    <t>FABIAN TORIBIO BERTHA</t>
  </si>
  <si>
    <t>HERRERA MENDOZA SAMANTHA ADRIANA</t>
  </si>
  <si>
    <t>SESSAREGO BERROSPI GERALDINE RUBY</t>
  </si>
  <si>
    <t>BAIGORREA FARFAN ROSMERI</t>
  </si>
  <si>
    <t>VEGA CHALAN VEGA CHALAN PEGUI MERCEDES DE FATIMA</t>
  </si>
  <si>
    <t>CUBAS DIAZ DEISI</t>
  </si>
  <si>
    <t>ACHA CASTAÑEDA AMY ALESSANDRA ACHA CASTAÑEDA</t>
  </si>
  <si>
    <t>FERNANDEZ CONDOR LUCIA ALMENDRA</t>
  </si>
  <si>
    <t>ODICIO CRUZ MONICA JOVITA</t>
  </si>
  <si>
    <t>NIMA ACOSTA JANET JOANA</t>
  </si>
  <si>
    <t>TORRES DEL AGUILA SILVIA MERCEDES</t>
  </si>
  <si>
    <t>AGUILAR GÓMEZ LUISA STEPHANY</t>
  </si>
  <si>
    <t>AYBAR ZARATE CLAUDIA LISSET</t>
  </si>
  <si>
    <t>ESPINOZA HUAYTA ANTHONY JUNIOR</t>
  </si>
  <si>
    <t>HORNA ZAPATA FERNANDO AARON</t>
  </si>
  <si>
    <t>MENDOZA HUAMANYALLI MARIO CAMILO</t>
  </si>
  <si>
    <t>SARAVIA SUYO SUSAN MARYORI</t>
  </si>
  <si>
    <t>CAMPOS MORALES JACK</t>
  </si>
  <si>
    <t>GUERRERO HUANSI MEYLIN SHEYLA</t>
  </si>
  <si>
    <t>BALBOA BASURTO LIA ANTONELLA</t>
  </si>
  <si>
    <t>TEJADA TEMOCHE NIKY XAVIER</t>
  </si>
  <si>
    <t>RENGIFO ARROYO MARCO LEONARDO</t>
  </si>
  <si>
    <t>RODRIGUEZ SANDOVAL EVELING VERONICA</t>
  </si>
  <si>
    <t>COLLANTES LLUNCOR DIANA CAROLINA</t>
  </si>
  <si>
    <t>MAC TAMARIZ SILVIA</t>
  </si>
  <si>
    <t>JARA LUNA DAYANA GISELLA</t>
  </si>
  <si>
    <t>AGUILAR MONTERO JIMMY JHON</t>
  </si>
  <si>
    <t>R15554821</t>
  </si>
  <si>
    <t>BLANCO SÁNCHEZ PAOLA STEFANI</t>
  </si>
  <si>
    <t>BUSTOS AVALOS SANDRA BEATRIZ</t>
  </si>
  <si>
    <t>TUFIÑO PISCOYA ESTEFANIA LUCIA</t>
  </si>
  <si>
    <t>LA TORRE VILCA OMAR ADRIANO</t>
  </si>
  <si>
    <t>PACHECO GALVEZ ARIANA GUADALUPE</t>
  </si>
  <si>
    <t>RIVERA BULEJE RENATTO YERALDO</t>
  </si>
  <si>
    <t>SANCHEZ BRITO SAMANTHA ESTHER</t>
  </si>
  <si>
    <t>ORE ROMAN LIZBETH</t>
  </si>
  <si>
    <t>R1554808</t>
  </si>
  <si>
    <t>AGUIRRE GAVILAN BRIGITTE JHERALDINE</t>
  </si>
  <si>
    <t>ORBEZO SARZO MONICA MERCEDES</t>
  </si>
  <si>
    <t>REYES ALAYO MARYORI LISSET</t>
  </si>
  <si>
    <t>CABANILLAS CAPUÑAY VICTOR MANUEL</t>
  </si>
  <si>
    <t>ALARCON VELASQUEZ MARIA FERNANDA</t>
  </si>
  <si>
    <t>INGA RODRIGUEZ AROA</t>
  </si>
  <si>
    <t>CAMPOS JIMENEZ FIORELLA RUBI</t>
  </si>
  <si>
    <t>JUAREZ ANZUALDO ROGER ENRIQUE</t>
  </si>
  <si>
    <t>AGUILAR SILVA ANA RUBI</t>
  </si>
  <si>
    <t>HUAMANI CALLE BRYAN ELVIS</t>
  </si>
  <si>
    <t>MARCHENA PIRCA BRYAN CARLOS</t>
  </si>
  <si>
    <t>MARTINEZ ANTICONA JHONNY ALEXANDER</t>
  </si>
  <si>
    <t>GARCIA REYES ISABEL ANA KIMBERLY</t>
  </si>
  <si>
    <t>CARMEN PALADINES BREYET ANTHONELE</t>
  </si>
  <si>
    <t>LEOPARDI PUERTA MARIA FERNANDA</t>
  </si>
  <si>
    <t>TICLLA ALMEYDA KENY JANER</t>
  </si>
  <si>
    <t>DIAZ OSORIO PATRICIA CONSUELO</t>
  </si>
  <si>
    <t>DOMINGUEZ BEJAR EDITH MARGOT</t>
  </si>
  <si>
    <t>GARCIA QUISPE JAZMIN HERLINDA</t>
  </si>
  <si>
    <t>R1554814</t>
  </si>
  <si>
    <t>GARCIA SILVA ELENA ALESSANDRA</t>
  </si>
  <si>
    <t>HUAMAN MOLINA ELENA MEDALIT</t>
  </si>
  <si>
    <t>HUATAY ACERO ABRAHAM YAMIL</t>
  </si>
  <si>
    <t>LAUPA ALFARO JUDITH ISABEL</t>
  </si>
  <si>
    <t>LOA HONOR GUADALUPE GLORIA</t>
  </si>
  <si>
    <t>LOPEZ TRANZO DEGIANIRA ESCARLET LOURDELUZ</t>
  </si>
  <si>
    <t>OCHOA CARHUAMACA BRANDON LEON</t>
  </si>
  <si>
    <t>RAMIREZ GUEVARA MARCO ANTONIO</t>
  </si>
  <si>
    <t>RUIZ BALAREZO MARTHA AUGUSTA</t>
  </si>
  <si>
    <t>SAURI LIÑAN CESAR JOSUE</t>
  </si>
  <si>
    <t>FRANCO OJEDA BRENDA MADELEYNE</t>
  </si>
  <si>
    <t>R1554818</t>
  </si>
  <si>
    <t>CONTRERAS LANDA MIRIAN MARINA</t>
  </si>
  <si>
    <t>GUZMAN ROBLES PAMELA MARLU</t>
  </si>
  <si>
    <t>ARRIETA SANTOME HUMBERTO ANTONIO</t>
  </si>
  <si>
    <t>GUTIERREZ URBANO JORDAN FRANCIS</t>
  </si>
  <si>
    <t>VILLA CASTILLO EMELY YOSELYN</t>
  </si>
  <si>
    <t>GUZMAN CHIRI PABLO MANUEL</t>
  </si>
  <si>
    <t>RIVAS DIOSIS SAMANTHA VANESSA</t>
  </si>
  <si>
    <t>HURTADO NAVARRO MARIELL MARTINA</t>
  </si>
  <si>
    <t>RAMIREZ ARENAS SAYDA GIVELLY</t>
  </si>
  <si>
    <t>GONZALEZ DELGADO VICTOR MANUEL</t>
  </si>
  <si>
    <t>MONTES CAMPOS MANUEL ALEXIS</t>
  </si>
  <si>
    <t>VALDIVIA GOMEZ ALESSANDRA NICOLE</t>
  </si>
  <si>
    <t>CACERES ALBUJAR PIERINA JANET</t>
  </si>
  <si>
    <t>R1564566</t>
  </si>
  <si>
    <t>BACA SANCHEZ CRISTINA</t>
  </si>
  <si>
    <t>CALMET CAJA CORAIMA LESLY</t>
  </si>
  <si>
    <t>DE LA CRUZ MAGAN JANITZA SAYURI</t>
  </si>
  <si>
    <t>FAJARDO NUÑOVERO CECILIA NATALIA</t>
  </si>
  <si>
    <t>FLORES OLIVOS ROY ERNESTO</t>
  </si>
  <si>
    <t>MENDOZA CHOQUEPATA MILAGROS CONSUELO JHOJANA</t>
  </si>
  <si>
    <t>RAMIREZ CESPEDES CAMILA PILAR</t>
  </si>
  <si>
    <t>ROMERO RAMIREZ ETTEY COSETH</t>
  </si>
  <si>
    <t>SANCHEZ GOMEZ ALEJANDRA</t>
  </si>
  <si>
    <t>SHUÑA MEZA MARIA DE LOS ANGELES</t>
  </si>
  <si>
    <t>TORRES NARVAEZ ITALO YOSHUE</t>
  </si>
  <si>
    <t>URIOL FERNANDEZ JOHN ANIBAL</t>
  </si>
  <si>
    <t>QUISPE INGA YARINA</t>
  </si>
  <si>
    <t>CARDENAS CARNERO RAQUEL JUANA</t>
  </si>
  <si>
    <t>R1564558</t>
  </si>
  <si>
    <t>DULANTO VARGAS DE PRECIADO JHOANA KRISTEL</t>
  </si>
  <si>
    <t>REYMUNDO RAMIREZ CARMEN EMILIA</t>
  </si>
  <si>
    <t>VALDERA VILCHEZ HILDA MARIA</t>
  </si>
  <si>
    <t>ALTAMIRANO GIMENEZ ANGELA ALLISON</t>
  </si>
  <si>
    <t>CANCHARI HUAMÁN MARÍA ELENA GUADALUPE</t>
  </si>
  <si>
    <t>TOCTO JIMENEZ WENDY ANABEL</t>
  </si>
  <si>
    <t>ESPINOZA VELA JULIA VANESA</t>
  </si>
  <si>
    <t>SALDARRIAGA ROSAS DANUSKA SARAHY</t>
  </si>
  <si>
    <t>CAMACHO MOROCHO MARIA ROSARIO</t>
  </si>
  <si>
    <t>ADVINCULA ROSSEL ELIZABETH ROCIO</t>
  </si>
  <si>
    <t>MOYANO SUAREZ ALEXIA XIMENA</t>
  </si>
  <si>
    <t>CARRASCO GARCIA AMIRA GERALDINE</t>
  </si>
  <si>
    <t>VERGARAY CERVANTES LESLLY</t>
  </si>
  <si>
    <t>GOMEZ SULCA PATRICIA TANIA</t>
  </si>
  <si>
    <t>GUTIERREZ ARONI NANCY YESSENIA</t>
  </si>
  <si>
    <t>UZQUIANO WARTON ANDREA BEYKI</t>
  </si>
  <si>
    <t>CORREA FASABI JEHU GONZALO</t>
  </si>
  <si>
    <t>R1564574</t>
  </si>
  <si>
    <t>PADILLA BLAS ALEXIS CRISTHOFER</t>
  </si>
  <si>
    <t>VALLE ALVARADO MAURA CECILIA</t>
  </si>
  <si>
    <t>MEJIA MECA KATTERINE NICOLL</t>
  </si>
  <si>
    <t>SALAZAR CERVERA PAUL ANTHONY</t>
  </si>
  <si>
    <t>HERNANDEZ GOYCOCHEA OLGA LEONELA</t>
  </si>
  <si>
    <t>TORRES FLORES MIREYA ESTEFANY PALOMA</t>
  </si>
  <si>
    <t>TRILLO PEREZ MAYRA ALEJANDRA</t>
  </si>
  <si>
    <t>LOYOLA BORJA RICHARD DANIEL</t>
  </si>
  <si>
    <t>ALVA GUTIERREZ ALEJANDRA MARIA</t>
  </si>
  <si>
    <t>CIRIACO BERMUDEZ JOSEPH MICHAEL</t>
  </si>
  <si>
    <t>CORNEJO MARIÑO HANS PAOLO</t>
  </si>
  <si>
    <t>POMAJULCA VILCA DEYCY ROSARIO</t>
  </si>
  <si>
    <t>HUILLCA SAAVEDRA SANDRA PAOLA</t>
  </si>
  <si>
    <t>VILLALVA CHAVEZ CLAUDIA JIMENA</t>
  </si>
  <si>
    <t>CASTILLO BETANCURT MARIA ALEJANDRA</t>
  </si>
  <si>
    <t>VASQUEZ RIOS MILAGROS DEL PILAR</t>
  </si>
  <si>
    <t>SANTOS RODRIGUEZ DHANA ZAMIRA</t>
  </si>
  <si>
    <t>R1564562</t>
  </si>
  <si>
    <t>CUENCA RAMOS DANIELA CAROLINA</t>
  </si>
  <si>
    <t>RUIZ MEDINA MARILYN RUTH</t>
  </si>
  <si>
    <t>CALDUA RIVERA CYNTIA CRISTINA</t>
  </si>
  <si>
    <t>ORTIZ ECHEGARAY ANA YSABEL</t>
  </si>
  <si>
    <t>MARTINEZ CHAIGUAQUE KELLY ELIZABETH</t>
  </si>
  <si>
    <t>DAVILA FIGUEROA NOELIA</t>
  </si>
  <si>
    <t>ALCANTARA PEREZ DELVIS ANGUAR</t>
  </si>
  <si>
    <t>TRAMONTANA PUENTE DE LA VEGA MELISSA</t>
  </si>
  <si>
    <t>VIERA JUAREZ SHIRLEY KATTERINE</t>
  </si>
  <si>
    <t>YALAN JAUCHA PEDRO ANGEL</t>
  </si>
  <si>
    <t>ABREGU CEPEDA GLENN WILLIAMS</t>
  </si>
  <si>
    <t>PIZARRO RIOS NICOLLE ALITH</t>
  </si>
  <si>
    <t>MOTTOCCANCHI RAMOS GUSTAVO</t>
  </si>
  <si>
    <t>MUÑOZ JAIMES ZE PAULA PAULETTE</t>
  </si>
  <si>
    <t>ABARCA VILA KATHERINE SOFÍA</t>
  </si>
  <si>
    <t>R1571851</t>
  </si>
  <si>
    <t>ANICAMA FRANCO JUAN CARLOS</t>
  </si>
  <si>
    <t>BENITEZ LEVANO ANDREA BELEN</t>
  </si>
  <si>
    <t>CHUMPITAZ QUINCHUYA NAYELI</t>
  </si>
  <si>
    <t>CUMPEN NOLE SOONER STEISY</t>
  </si>
  <si>
    <t>CUSTODIO LEYTON DARLY NAYELI DEL ROSARIO</t>
  </si>
  <si>
    <t>HERRERA MELLADO PAOLA ARANTXA</t>
  </si>
  <si>
    <t>MANCILLA AYALA KATHERINE BRIGITTE</t>
  </si>
  <si>
    <t>MUÑOZ BERNAOLA NICOLE SOFIA</t>
  </si>
  <si>
    <t>NIETO PORTURAS ANDREA ISABEL</t>
  </si>
  <si>
    <t>PAUYAC RODRIGUEZ WILDER MAEL</t>
  </si>
  <si>
    <t>PEÑA CORDOVA SANDRA LISBETH</t>
  </si>
  <si>
    <t>PORRAS MACHADO CYNTIA JANNET</t>
  </si>
  <si>
    <t>PORTUGUEZ ESPINO JUANA FIORELA</t>
  </si>
  <si>
    <t>QUIROZ CANDELA KAREN YESENIA</t>
  </si>
  <si>
    <t>SALAS PALACIOS JHAIR JESUS</t>
  </si>
  <si>
    <t>TINEO CONDORI ABEL RAFAEL</t>
  </si>
  <si>
    <t>VELASQUEZ ROMERO DALILA DEL PILAR</t>
  </si>
  <si>
    <t>VELEZ LARA CECILIA BRIGITH</t>
  </si>
  <si>
    <t>ZAMUDIO ORDOÑEZ ESTEFANY GABRIELA</t>
  </si>
  <si>
    <t>AGUILAR NAVARRO INGRID MARISOL</t>
  </si>
  <si>
    <t>R1573692</t>
  </si>
  <si>
    <t>ANDRADE VALLEJOS VALERIA</t>
  </si>
  <si>
    <t>ARNAO VILCARROMERO ROY</t>
  </si>
  <si>
    <t>AVELLANEDA IBAÑEZ MAIRET YESSICA</t>
  </si>
  <si>
    <t>CALDERON GARCIA MARJORIE KARIN</t>
  </si>
  <si>
    <t>CASTILLO FLORES EVELYN SOFIA</t>
  </si>
  <si>
    <t>CORNEJO ESPINOZA VIVIANA EMELY</t>
  </si>
  <si>
    <t>ELESCANO GARCÍA DE CAMPOS YSABEL RUBY</t>
  </si>
  <si>
    <t>FERNÁNDEZ DE TORINO MARÍA FERNANDA</t>
  </si>
  <si>
    <t>GOMEZ SUNIAGA DAMARIS</t>
  </si>
  <si>
    <t>GONZALES VARGAS KATIA MARIBEL</t>
  </si>
  <si>
    <t>HUAMAN COTOS ZAIDA MILUSKA ISABEL</t>
  </si>
  <si>
    <t>HUAMANI RAMOS MIRIAN MARGOT</t>
  </si>
  <si>
    <t>INSAPILLO PACAYA BRAYAM WILFREDO</t>
  </si>
  <si>
    <t>LIVIAS ACEVEDO ANDREA ELIZABETH</t>
  </si>
  <si>
    <t>LIZANA ESPINOZA JANETH YERE</t>
  </si>
  <si>
    <t>LOAYZA RIMARI ESTEFANY</t>
  </si>
  <si>
    <t>MARQUEZ SOLIS MONSERRAT ESTEFANI</t>
  </si>
  <si>
    <t>MERINO CHERO JAVIER ALEXANDER</t>
  </si>
  <si>
    <t>MONTERO ARICA AMMI NAZARET</t>
  </si>
  <si>
    <t>MUÑOZ CHAVARRY HELDA GIANELLA</t>
  </si>
  <si>
    <t>OLIVAS MATHEWS JOSUE ANDRE</t>
  </si>
  <si>
    <t>PINTO RUTTI IRENE SARAI</t>
  </si>
  <si>
    <t>PORTOCARRERO TRUJILLO ANY ALONDRA</t>
  </si>
  <si>
    <t>SIPIRAN BORJA DE CHAVEZ NATALY YANINA</t>
  </si>
  <si>
    <t>VILLEGAS CAYCHO DINA</t>
  </si>
  <si>
    <t>AGUILAR LOPEZ KARLA MERCEDES</t>
  </si>
  <si>
    <t>R1571854</t>
  </si>
  <si>
    <t>CABRERA MORON JODIE ASHLEY</t>
  </si>
  <si>
    <t>CASTILLO BERROSPI ROXANA</t>
  </si>
  <si>
    <t>ROSAS SANTILLANA RODRIGO JESUS</t>
  </si>
  <si>
    <t>ASTO URBANO KATHERINE YERALDIN</t>
  </si>
  <si>
    <t>GUTIERREZ MARCA JOSELYN MILAGROS</t>
  </si>
  <si>
    <t>ESCUDERO PANDO YESENIA DESIRE</t>
  </si>
  <si>
    <t>SALAS GREY CATHERINE</t>
  </si>
  <si>
    <t>FERMINI LAZO ALEJANDRA CARLA</t>
  </si>
  <si>
    <t>DEL AGUILA MORANTE ELIZABETH</t>
  </si>
  <si>
    <t>VELASQUEZ MATIAS ARLENY LUZ</t>
  </si>
  <si>
    <t>GIRIO FERNÁNDEZ CINTHIA LUZ</t>
  </si>
  <si>
    <t>TORRES MARQUEZ MIRELLA ELIZABETH</t>
  </si>
  <si>
    <t>RODRIGUEZ ESTRELLA RUTH</t>
  </si>
  <si>
    <t>VALLE ARENAS JANNET NELLY</t>
  </si>
  <si>
    <t>CASAS ZAVALETA MARJORIE GISELLA</t>
  </si>
  <si>
    <t>DIAZ HIDALGO CIRABEL JANET</t>
  </si>
  <si>
    <t>ATACHAGUA AQUIJE DIANA</t>
  </si>
  <si>
    <t>R1573688</t>
  </si>
  <si>
    <t>CASTAÑEDA MAMANI LIZ MEYLIN</t>
  </si>
  <si>
    <t>CHINCHAY ROJAS NAHELY</t>
  </si>
  <si>
    <t>HEREDIA JARA GLORIA ALEXANDRA</t>
  </si>
  <si>
    <t>NAPANGA AMADO JUAN CARLOS</t>
  </si>
  <si>
    <t>PACHERRES GALARZA GRACE KELLY</t>
  </si>
  <si>
    <t>URBINA PORTAL STEPHANIE JOANNA</t>
  </si>
  <si>
    <t>VEGA RODRIGUEZ JOSEANTONIO</t>
  </si>
  <si>
    <t>VENERO ZEA SANDRA NATALIE</t>
  </si>
  <si>
    <t>VERA MEDRANO ROXANA ESTEFANI</t>
  </si>
  <si>
    <t>VILLANUEVA SABOYA WALTER LUIS</t>
  </si>
  <si>
    <t>YALLICO DUEÑAS HUGO</t>
  </si>
  <si>
    <t>ZEVALLOS REYES JOEL MATIAS</t>
  </si>
  <si>
    <t>FLORES CAMPOS ABIGAIL DAMARY</t>
  </si>
  <si>
    <t>R1573694</t>
  </si>
  <si>
    <t>FUENTES SALGUEDO CARMEN GEOVANNA</t>
  </si>
  <si>
    <t>CANCHO RAMIREZ DAYSI DAMARIS</t>
  </si>
  <si>
    <t>CARRASCO SOCOLA JAZMIN MILENE</t>
  </si>
  <si>
    <t>ALMEIDA LOPEZ JORGE LUIS</t>
  </si>
  <si>
    <t>ORTEGA WUANG LAURA BEATRIZ</t>
  </si>
  <si>
    <t>PAREDES RAMOS ROXANA LIZBETH</t>
  </si>
  <si>
    <t>YEPEZ CAMPOS YESSICA GUADALUPE</t>
  </si>
  <si>
    <t>YSIQUE GARCIA ALEXANDRA</t>
  </si>
  <si>
    <t>VILLAVICENCIO ARANDA FREDDY JUNIOR</t>
  </si>
  <si>
    <t>MOSTACERO GRADOS ADRIAN ANTERO GUILLERMO</t>
  </si>
  <si>
    <t>R1579701</t>
  </si>
  <si>
    <t>PANTA VILLAGOMEZ ARIANA JOANNE</t>
  </si>
  <si>
    <t>MARTEL VALENTIN BARBARA GRISELL</t>
  </si>
  <si>
    <t>AURELIO MENACHO CATHARINE</t>
  </si>
  <si>
    <t>MENDOZA RAMOS FLAVIA ESMERALDA</t>
  </si>
  <si>
    <t>AQUISE SALAS JENNIFER CAROLINE</t>
  </si>
  <si>
    <t>CCOICCA ANARA RAQUEL DIANA</t>
  </si>
  <si>
    <t>ASAN WU RICARDO ALFREDO</t>
  </si>
  <si>
    <t>VIVANCO MIRANDA THAMIRIS JANETH</t>
  </si>
  <si>
    <t>CORDOVA CONDOR YASUMI CELEDONIA</t>
  </si>
  <si>
    <t>REBATTA NACURENA ALEJANDRA CAROLINA</t>
  </si>
  <si>
    <t>R1578095</t>
  </si>
  <si>
    <t>SANCHEZ ESPINOZA FRANCO JUNIOR</t>
  </si>
  <si>
    <t>HERNANDEZ LUQUE JHOSSELYN MELANY</t>
  </si>
  <si>
    <t>RISCO ROJAS ADELA DEL ROSARIO</t>
  </si>
  <si>
    <t>ACEVEDO JIRÓN ANA FLORENCIA</t>
  </si>
  <si>
    <t>LA MADRID CARLEVARINO JUAN LUIS</t>
  </si>
  <si>
    <t>EULOGIO ESPINOZA JOSE MARTIN</t>
  </si>
  <si>
    <t>OROZCO SOTO NOELIA BIANCA</t>
  </si>
  <si>
    <t>QUISPE TRISOLINE DISNNEY KENNY</t>
  </si>
  <si>
    <t>CEVALLOS PAHUACHO NATHALY KENGUI</t>
  </si>
  <si>
    <t>ATENCIO AYALA MIGUEL JUNIOR</t>
  </si>
  <si>
    <t>BLANCO POCETT MAYERLIN DEL CARMEN</t>
  </si>
  <si>
    <t>ROMERO CUPITAY JULIO CESAR</t>
  </si>
  <si>
    <t>CUPITAY TTITO ALEXANDRA</t>
  </si>
  <si>
    <t>CHINO JALLO DARIAN ZENAIDA</t>
  </si>
  <si>
    <t>LOPEZ TARANCO ANDRE</t>
  </si>
  <si>
    <t xml:space="preserve">R1579251 </t>
  </si>
  <si>
    <t>MALLQUI AYALA AYDE</t>
  </si>
  <si>
    <t>TICONA CUEVA MARCELA ALEXANDRA</t>
  </si>
  <si>
    <t>IPANAQUE LEYTON ANGELO JAIR</t>
  </si>
  <si>
    <t>CELESTINO VASQUEZ GABRIELA VILVINA</t>
  </si>
  <si>
    <t>ARMAS ACOSTA ANDREA ROSA</t>
  </si>
  <si>
    <t>MENDOZA CANGALAYA LESLIE MARGARITA</t>
  </si>
  <si>
    <t>ROMAN COBA PABLO JEFFERSON</t>
  </si>
  <si>
    <t>TAPIA NICHO LEIDY CHRISTEL</t>
  </si>
  <si>
    <t>MERA GALLARDO ARIANA ALEXANDRA</t>
  </si>
  <si>
    <t>MERA NAVARRETE ANGIE</t>
  </si>
  <si>
    <t>REVOREDO CAPPA GIORDANNA OFELIA</t>
  </si>
  <si>
    <t>POCCOMO PORRAS CHRISTIAN RODOLFO</t>
  </si>
  <si>
    <t>PALERMO BASANTA ANTONIO MIGUEL</t>
  </si>
  <si>
    <t>MARIN GARIBAY SOLEDAD SOFIA</t>
  </si>
  <si>
    <t>LLATAS NIZAMA NAYIRA ALELI</t>
  </si>
  <si>
    <t>R1578076</t>
  </si>
  <si>
    <t>CASTAÑEDA WHILTIMBURY CRISTOPHER GABRIEL</t>
  </si>
  <si>
    <t>FERNANDEZ FERNANDEZ ALEJANDRA NICOL</t>
  </si>
  <si>
    <t>RAMOS PHOCCO EVELYN ESTEFANI</t>
  </si>
  <si>
    <t>MENDEZ HUARCAYA LUCIA SHARELLI</t>
  </si>
  <si>
    <t>RIOS SOTELO ANA CLAUDIA</t>
  </si>
  <si>
    <t>CIPOLLA BARBIERI ORNELLA FIORELLA</t>
  </si>
  <si>
    <t>LUJAN LINARES MARIA CRISTINA</t>
  </si>
  <si>
    <t>CALIXTO GUZMAN FLOR DE MARIA</t>
  </si>
  <si>
    <t>MONTES AGUILA STEPHANY LEANDRA</t>
  </si>
  <si>
    <t>QUIÑONES DOMINGUEZ DIANA GERALDINE</t>
  </si>
  <si>
    <t>LEON VELASQUEZ DIEGO FERNANDO</t>
  </si>
  <si>
    <t>PUCHURI CARTOLIN KATHERINE JASMIN</t>
  </si>
  <si>
    <t>RIOS MELENDREZ LUIS ANGEL</t>
  </si>
  <si>
    <t>QUIROZ ROQUE ESTRELLA VALERY</t>
  </si>
  <si>
    <t>AMPUERO SUAREZ JOSE JULIAN</t>
  </si>
  <si>
    <t>R1578097</t>
  </si>
  <si>
    <t>LIÑAN CHAVEZ PATRICIA PAOLA</t>
  </si>
  <si>
    <t>ORTIZ MORON CLAUDIA FERNANDA</t>
  </si>
  <si>
    <t>PALACIOS SEBASTIAN CARLOS EDUARDO</t>
  </si>
  <si>
    <t>PEREZ VILLEGAS ZIHOMARA</t>
  </si>
  <si>
    <t>DEL POZO PASACHE ALBERTO NOGAMI</t>
  </si>
  <si>
    <t>QUIÑONES CORTEZ ANA VICTORIA</t>
  </si>
  <si>
    <t>URETA YAURI BRANDON</t>
  </si>
  <si>
    <t>VASQUEZ RAFAEL ALDAIR</t>
  </si>
  <si>
    <t>VERA SALINAS BRIGGITH VICKY JULEISSY</t>
  </si>
  <si>
    <t>TIPO DE SOLICITUD</t>
  </si>
  <si>
    <t>FECHA DE SOLICITUD</t>
  </si>
  <si>
    <t>HORARIO ORIGINAL</t>
  </si>
  <si>
    <t>HORARIO SOLICITADO</t>
  </si>
  <si>
    <t>OBSERVACIONES</t>
  </si>
  <si>
    <t>SOLICITA</t>
  </si>
  <si>
    <t>AUTORIZA</t>
  </si>
  <si>
    <t>CAMBIO DE HORARIO</t>
  </si>
  <si>
    <t>ESTUDIOS</t>
  </si>
  <si>
    <t>14:00 – 17:55</t>
  </si>
  <si>
    <t>06:00 – 09:55</t>
  </si>
  <si>
    <t>sustenta con documento de matricula x estudios</t>
  </si>
  <si>
    <t>RETENCION</t>
  </si>
  <si>
    <t>DESCANSO FIJO Y HORARIO</t>
  </si>
  <si>
    <t>PERSONALES</t>
  </si>
  <si>
    <t xml:space="preserve">CARAZA MORENO JONATHAN </t>
  </si>
  <si>
    <t>06:00 - 09:55</t>
  </si>
  <si>
    <t>HORARIO DIFERENCIADO</t>
  </si>
  <si>
    <t>14:00 - 17:55</t>
  </si>
  <si>
    <t>Registrar horario diferenciado sábado y domingo Sábados -  09:00 - 12:55 / Domingos -  14:30 - 18:25</t>
  </si>
  <si>
    <t>DESCANSO FIJO Y HORARIO DIFERENCIADO</t>
  </si>
  <si>
    <t>12:00 - 15:55 DSO Martes</t>
  </si>
  <si>
    <t xml:space="preserve">Lunes 12:00 a 15:55 pm / Martes 13:00 a 16:55 pm / Miércoles 08:00 a 11:55 am / Jueves: Descanso / Viernes: 09:00 a 12:55 pm / Sabado: 14:00 a 17:55 pm / Domingo: 12:00 a 15:55 pm	</t>
  </si>
  <si>
    <t>Terapias de su menor  hijo</t>
  </si>
  <si>
    <t>Domingo 14:00 -17:55</t>
  </si>
  <si>
    <t>Domingo 15:00 - 18:55</t>
  </si>
  <si>
    <t xml:space="preserve">Por temas de religion </t>
  </si>
  <si>
    <t>DESCANSO FIJO</t>
  </si>
  <si>
    <t>Estudios, sustenta con documento</t>
  </si>
  <si>
    <t>HORARIO FIJO</t>
  </si>
  <si>
    <t>SALUD</t>
  </si>
  <si>
    <t>02:00 -  05:55</t>
  </si>
  <si>
    <t>03:00 -  06:55</t>
  </si>
  <si>
    <t xml:space="preserve">Salud con sustento de essalud </t>
  </si>
  <si>
    <t>06:00 - 14:15 DSO Lunes</t>
  </si>
  <si>
    <t>06:00 - 16:00 con 2 días de DSO</t>
  </si>
  <si>
    <t>Salud de su padre - acompñamiento de su padre</t>
  </si>
  <si>
    <t xml:space="preserve">ALMEYDA BECERRA YOKO MARGARITA	</t>
  </si>
  <si>
    <t>Por estudios mantener fijos el DSO, se valida sustento con documento</t>
  </si>
  <si>
    <t>OTRO TRABAJO</t>
  </si>
  <si>
    <t>12:00 - 15:55</t>
  </si>
  <si>
    <t>04:00 - 07:55</t>
  </si>
  <si>
    <t>05:00 - 08:55</t>
  </si>
  <si>
    <t> 08:00 - 11:55 con DSO viernes</t>
  </si>
  <si>
    <t xml:space="preserve"> solicitud por temas de seguimiento por Responseble</t>
  </si>
  <si>
    <t>13:00-13:45</t>
  </si>
  <si>
    <t>07:00-15:15</t>
  </si>
  <si>
    <t>Acompaña a su abuela a quimiios</t>
  </si>
  <si>
    <t>06:00 - 14:15 - DSO jueves</t>
  </si>
  <si>
    <t>DSO Miércoles</t>
  </si>
  <si>
    <t>por estudios</t>
  </si>
  <si>
    <t>03:00 - 06:55</t>
  </si>
  <si>
    <t>Retención</t>
  </si>
  <si>
    <t>otro trabajo</t>
  </si>
  <si>
    <t>16:00 - 19:55</t>
  </si>
  <si>
    <t>15:00 - 18:55</t>
  </si>
  <si>
    <t>13:00 - 21:15</t>
  </si>
  <si>
    <t>11:00 - 19:15</t>
  </si>
  <si>
    <t>8:00 - 16:15</t>
  </si>
  <si>
    <t>7:00 - 15:15</t>
  </si>
  <si>
    <t>Enroque - Sólo hasta mes de febrero se muestra en sustento</t>
  </si>
  <si>
    <t xml:space="preserve">SELECCIONA </t>
  </si>
  <si>
    <t>JUEVES</t>
  </si>
  <si>
    <t>TEMAS DE ESTUDIOS</t>
  </si>
  <si>
    <t>martes</t>
  </si>
  <si>
    <t>m-v 13:00 y dso lunes</t>
  </si>
  <si>
    <t>viernes</t>
  </si>
  <si>
    <t>10:00 - 13:55</t>
  </si>
  <si>
    <t>miercoles</t>
  </si>
  <si>
    <t>8:30 am a 12:25 pm.</t>
  </si>
  <si>
    <t>domingo</t>
  </si>
  <si>
    <t>08:00 - 11:55</t>
  </si>
  <si>
    <t>jueves</t>
  </si>
  <si>
    <t>Observaciones</t>
  </si>
  <si>
    <t>MIGRACION</t>
  </si>
  <si>
    <t>TIER 1</t>
  </si>
  <si>
    <t>BK</t>
  </si>
  <si>
    <t>TIER 2</t>
  </si>
  <si>
    <t>n</t>
  </si>
  <si>
    <t>id</t>
  </si>
  <si>
    <t>APOYO DE SUPERVISION</t>
  </si>
  <si>
    <t>LACTANCIA</t>
  </si>
  <si>
    <t>VAC</t>
  </si>
  <si>
    <t>GESTIÓN ADICIONAL</t>
  </si>
  <si>
    <t>SXM</t>
  </si>
  <si>
    <t>07:30 - 08:30</t>
  </si>
  <si>
    <t>26/01 - 03/05</t>
  </si>
  <si>
    <t>Según lo coordinado envió lista actualizada</t>
  </si>
  <si>
    <t>ROJAS LUPERDI ZARELA</t>
  </si>
  <si>
    <t>CARRASCO GRACIA RENZO</t>
  </si>
  <si>
    <t>ESTACIO NUÑEZ JUAN DIEGO</t>
  </si>
  <si>
    <t>02:00 - 03:00</t>
  </si>
  <si>
    <t>Jueves,Viernes</t>
  </si>
  <si>
    <t>GESTION ADICIONAL</t>
  </si>
  <si>
    <t>Global HQ</t>
  </si>
  <si>
    <t>Sábado,Domingo</t>
  </si>
  <si>
    <t>Content HQ</t>
  </si>
  <si>
    <t>Legal HQ</t>
  </si>
  <si>
    <t>VAC / GESTION ADICIONAL</t>
  </si>
  <si>
    <t>18/02 - 16/05</t>
  </si>
  <si>
    <t>14:15 - 15:15</t>
  </si>
  <si>
    <t>Back up Ondemand</t>
  </si>
  <si>
    <t xml:space="preserve">GESTION ADICIONAL </t>
  </si>
  <si>
    <t>PARTNER ONLINECALLS</t>
  </si>
  <si>
    <t>B2B / GESTION ADICIONAL / PRESENCIAL</t>
  </si>
  <si>
    <t>L2</t>
  </si>
  <si>
    <t>L2 / SOLO MAIL - NO MULTISKILL</t>
  </si>
  <si>
    <t>SOLO MAIL - NO MULTISKILL</t>
  </si>
  <si>
    <t>CONTENT GROCERIES </t>
  </si>
  <si>
    <t>COVER PHOTO</t>
  </si>
  <si>
    <t>ID VERIFY + PAYMENT ES </t>
  </si>
  <si>
    <t>BILINGÜE</t>
  </si>
  <si>
    <t>Portugues</t>
  </si>
  <si>
    <t>HURTADO SÁNCHEZ LUZ MARINA</t>
  </si>
  <si>
    <t>CASTILLA VASQUEZ YASMIN ESMERALDA</t>
  </si>
  <si>
    <t>ALZAMORA LOZADA RENZO ARTURO</t>
  </si>
  <si>
    <t>Su apoyo con el cambio de descanso por excepción, debido a estudios del agente, adjunto constancia.</t>
  </si>
  <si>
    <t>ALONSO RAFAEL ALEJANDRO WLADIMIR</t>
  </si>
  <si>
    <t>RIOS DEL CARMEN CESAR FERNANDO</t>
  </si>
  <si>
    <t>MORENO CASTILLO DAVE STEVE</t>
  </si>
  <si>
    <t>GESTION ADICIONAL / PRESENCIAL</t>
  </si>
  <si>
    <t>BK PARTNER ONLINECALLS</t>
  </si>
  <si>
    <t>SANTA LLANOS EDWIN ADRIAN</t>
  </si>
  <si>
    <t>Miércoles,Jueves</t>
  </si>
  <si>
    <t>Tenemos el caso de la asesora que por motivos de estudio está solicitando un cambio de horario y de dso  ya que inicia la universidad,cuando postuló le mencionaron que la podíamos ayudar con su horario</t>
  </si>
  <si>
    <t>Sábado 05:00 13:15</t>
  </si>
  <si>
    <t>madrugada</t>
  </si>
  <si>
    <t>09:00 - 17:15</t>
  </si>
  <si>
    <t>Informar que la asesora es madre soltera y necesita el cambio de horario por motivos de estudios de su hija, sale a las 6pm y se le dificulta poder ir a recogerla</t>
  </si>
  <si>
    <t>04:00 - 07:55 solo los sabados</t>
  </si>
  <si>
    <t>Comentar que agente tiene clases los días sábados lo cual debe asistir de manera presencial, solicito su apoyo para que por solo ese día pueda ingresar a las 4:00 am.  </t>
  </si>
  <si>
    <t>Sabado 12:00 - 15:55</t>
  </si>
  <si>
    <t>Agente solicita la consideración para el cambio de horario y de DSO, ya que se matriculó y los horarios dados por la universidad son los siguientes </t>
  </si>
  <si>
    <t>Sabado</t>
  </si>
  <si>
    <t>Asesora tienes clases los días sábados en varios horarios que se cruzan con el horario actual por lo que se solicita se le pueda cambiar el día de descanso</t>
  </si>
  <si>
    <t>INTEGRATION SUPPORT</t>
  </si>
  <si>
    <t>ROJAS DOMINGUEZ LIZETHE XIOMARA</t>
  </si>
  <si>
    <t>RAPPI - RAPPITENDEROS LIVE</t>
  </si>
  <si>
    <t>CERNA FLORES JOHANNA GRACE</t>
  </si>
  <si>
    <t>ARTEAGA LALUPU JORGE ALEX</t>
  </si>
  <si>
    <t>LEON RIVERA LEYDY JULIETH</t>
  </si>
  <si>
    <t>Martes,Miércoles,Jueves</t>
  </si>
  <si>
    <t>enfrentan dificultades para llevar a sus hijos al colegio, lo que les impide cumplir con sus responsabilidades familiares.</t>
  </si>
  <si>
    <t>lunes</t>
  </si>
  <si>
    <t>iene que realizar trabajos en el colegio de su hijo</t>
  </si>
  <si>
    <t>informa que ha empezado sus clases virtuales, por lo que adjunta sus sustentos respectivos como evidencia.</t>
  </si>
  <si>
    <t>PERMANENTE</t>
  </si>
  <si>
    <t>o hay quien recoja del colegio a su menor hijo</t>
  </si>
  <si>
    <t>20:00 - 23:55 los jueves</t>
  </si>
  <si>
    <t>solicita bajar su horario debido a temas académicos, pues su horario de estudios </t>
  </si>
  <si>
    <t>13:00 - 16:55</t>
  </si>
  <si>
    <t>13:30 - 17:25</t>
  </si>
  <si>
    <t>Comentar que agente tiene su hijo pequeño que sale del pronoei a las 11 am por lo que solicito su apoyo con el cambio de horario para las 6am. </t>
  </si>
  <si>
    <t>04:00:00 - jueves</t>
  </si>
  <si>
    <t>07:00:00 - miercoles</t>
  </si>
  <si>
    <t>Base Data deletion</t>
  </si>
  <si>
    <t>VASQUEZ CATALAN JHONNY WATSON JUNIOR</t>
  </si>
  <si>
    <t>CAMBIO DE CONDICION</t>
  </si>
  <si>
    <t>LAZARO JIMENEZ LUIS FERNANDO</t>
  </si>
  <si>
    <t>domingos</t>
  </si>
  <si>
    <t>07:00 - 11:00</t>
  </si>
  <si>
    <t>sabados</t>
  </si>
  <si>
    <t>RODRIGUEZ ESPINOZA BRIDNEY STEFFY</t>
  </si>
  <si>
    <t>R1599773</t>
  </si>
  <si>
    <t xml:space="preserve"> mantener el horario anterior con la siguiente agente ya que se responsabiliza únicamente del recojo de su menor hijo a las 14:30 horas y ante ello se pide la excepción</t>
  </si>
  <si>
    <t>Agente tiene que recoger a su menor hijo del kinder todos los días a las 13:15, por lo que solicita se le pueda dar chance de llegar a conectarse a las 14:00, su apoyo para que pueda conectarse a tiempo.</t>
  </si>
  <si>
    <t>Agente tiene clases de publicidad en su instituto, por lo que su horario no le permite conectarse a tiempo, solicita ingresar a las 13:00, su apoyo para que la asesora pueda continuar.</t>
  </si>
  <si>
    <t>sabados desde las 13:00</t>
  </si>
  <si>
    <t>La asesora en cuestión pide que para los días Viernes, se pueda mantener su ingreso a las 13:00 hrs. Pues tiene clases hasta las 11:30 am y por la distancia desde su centro de estudios a su domicilio no estaría llegando a tiempo para su conexión.</t>
  </si>
  <si>
    <t>Agente tiene que ir a recoger a su hijo a la 13:30pm por el cual nos pide que pueda seguir ingresando 14:00pm</t>
  </si>
  <si>
    <t>sabados desde las 14:00</t>
  </si>
  <si>
    <t>12:00 - 16:00</t>
  </si>
  <si>
    <t xml:space="preserve">R1586955 </t>
  </si>
  <si>
    <t>CHIPANA GARCIA KIABECK AKEMY</t>
  </si>
  <si>
    <t>PRETEL GARCIA MARIAFERNANDA</t>
  </si>
  <si>
    <t>PAUCAR CASAS AMILCAR FRANCISCO</t>
  </si>
  <si>
    <t>RUIZ MENDOZA KAROLAY</t>
  </si>
  <si>
    <t>CARMEN TANTAVILCA FIORELLA LIZBETH</t>
  </si>
  <si>
    <t>CABEZAS SOBRINO AITANA ARLES</t>
  </si>
  <si>
    <t>FAJARDO APARICIO ESTRELLA</t>
  </si>
  <si>
    <t>PEREZ HUALLASCO JEAN PIERE JOSEPH</t>
  </si>
  <si>
    <t>HUAMAN ECHEGARAY FRANCHESCO JARED</t>
  </si>
  <si>
    <t>Project Best Bocata</t>
  </si>
  <si>
    <t>R1586934</t>
  </si>
  <si>
    <t>AGURTO VERGARA JHEISON JOSEPH</t>
  </si>
  <si>
    <t>BORJAS CHUQUIZUTA AHYLEN KYARA</t>
  </si>
  <si>
    <t>CALLIRGOS FIESTAS RONNY DANIEL</t>
  </si>
  <si>
    <t>LURITA ANCLAS MADELINE GERALDINE</t>
  </si>
  <si>
    <t>PEREZ PORTOCARRERO PRISCILLA FIORELLA</t>
  </si>
  <si>
    <t>PRADO SANTIAGO SARA LIDIA</t>
  </si>
  <si>
    <t>GARCIA YANTAS DIEGO</t>
  </si>
  <si>
    <t>CHONLON PINO SARITA IRENE</t>
  </si>
  <si>
    <t>09:55 - 10:55</t>
  </si>
  <si>
    <t>BK PARTNER ONLINECALLS / PRESENCIAL</t>
  </si>
  <si>
    <t>01/05 - 31/05</t>
  </si>
  <si>
    <t>APOYO A OPERACIONES</t>
  </si>
  <si>
    <t xml:space="preserve">ZAVALETA REQUEJO ALEJANDRO </t>
  </si>
  <si>
    <t xml:space="preserve">MORI RODRIGUEZ LENIN </t>
  </si>
  <si>
    <t>QUISPE CACERES MERLY JUDITH</t>
  </si>
  <si>
    <t>CROVETTO LOPEZ ALFREDO ANTONIO</t>
  </si>
  <si>
    <t>MEDRANO CCAMSAYA RAUL FERNANDO</t>
  </si>
  <si>
    <t>estudios</t>
  </si>
  <si>
    <t>13 - lunes</t>
  </si>
  <si>
    <t>16:00 - 20</t>
  </si>
  <si>
    <t>a asesora ha solicitado este ajuste, ya que tiene una hija menor de edad que sale del colegio a las 2:10 pm, y no podría quedarse más tiempo debido a que no tiene a otra persona que la recoja.</t>
  </si>
  <si>
    <t>retencion</t>
  </si>
  <si>
    <t>09:00 - 12:55</t>
  </si>
  <si>
    <t>retencion debido a que el agente tiene un hermano menor al quién debe cuidar al terminar su turno y no tiene con quien más dejarlo a cargo</t>
  </si>
  <si>
    <t>13:00 solo los viernes</t>
  </si>
  <si>
    <t>dso miercoles y sabado 5 am</t>
  </si>
  <si>
    <t>ARZAPALO BUSTILLOS DIRCK BRAYAN</t>
  </si>
  <si>
    <t xml:space="preserve">SOLIS QUISPE FIORELLA </t>
  </si>
  <si>
    <t>01/05 - 30/05</t>
  </si>
  <si>
    <t>Bad CsaT</t>
  </si>
  <si>
    <t>Italiano</t>
  </si>
  <si>
    <t>01/06 - 30/06</t>
  </si>
  <si>
    <t>Martes,Miércoles,Jueves,Sábado</t>
  </si>
  <si>
    <t>EU - CHATS</t>
  </si>
  <si>
    <t>VILLALOBOS RIVAS ROMER ANGEL</t>
  </si>
  <si>
    <t>VASQUEZ TORRES JHAN ALEXIS</t>
  </si>
  <si>
    <t>MEJIA MERCADO DANIELA ALESSANDRA</t>
  </si>
  <si>
    <t>16/05 - 30/05</t>
  </si>
  <si>
    <t>01/05 - 15/05</t>
  </si>
  <si>
    <t>SARAVIA CONDORI JENRRY CRISANTO</t>
  </si>
  <si>
    <t>GONZALEZ BARON LUIS EDUARDO</t>
  </si>
  <si>
    <t>VIDAURRE BALTODANO ROSAMARINA GUADALUPE</t>
  </si>
  <si>
    <t>miercoles y viernes de 12</t>
  </si>
  <si>
    <t>viernes y martes de 18</t>
  </si>
  <si>
    <t xml:space="preserve">ALTAMIRANO APAESTEGUI ALEXANDER </t>
  </si>
  <si>
    <t>CONTRACT ISSUE</t>
  </si>
  <si>
    <t>19/05 - 23/05</t>
  </si>
  <si>
    <t>Lunes,Martes,Miércoles</t>
  </si>
  <si>
    <t>01/05</t>
  </si>
  <si>
    <t>SALAS BUITRON MARCO ANTONIO</t>
  </si>
  <si>
    <t xml:space="preserve">LACTANCIA </t>
  </si>
  <si>
    <t xml:space="preserve">10:55 - 11:55 </t>
  </si>
  <si>
    <t>APOYO A OPERACIONES // LACTANCIA</t>
  </si>
  <si>
    <t>CUBRE DESCANSO</t>
  </si>
  <si>
    <t>APOYO UBYCALL</t>
  </si>
  <si>
    <t>BackUp Supervisor</t>
  </si>
  <si>
    <t>APOYO OPERACION</t>
  </si>
  <si>
    <t>APOYO DE SUPERVISION / ubycall</t>
  </si>
  <si>
    <t>APOYO SUPERVISIÓN - UBYCALL / 14:15-15:15</t>
  </si>
  <si>
    <t>01/05 - 15/05 / PARTNERCALL</t>
  </si>
  <si>
    <t>PEP</t>
  </si>
  <si>
    <t>VARGAS MACHUCA HUAMAN ALICIA PIERINA</t>
  </si>
  <si>
    <t>PIZARRO SAKAI LUISA MARINA</t>
  </si>
  <si>
    <t>TRASLADO A DASHBOARD</t>
  </si>
  <si>
    <t>28/04</t>
  </si>
  <si>
    <t>BACKUP MAIL USER</t>
  </si>
  <si>
    <t>ONBOARDING CALL</t>
  </si>
  <si>
    <t>26/05 - 29/05</t>
  </si>
  <si>
    <t>01/05 - 07/05</t>
  </si>
  <si>
    <t>sabado</t>
  </si>
  <si>
    <t>ATC - CASOS</t>
  </si>
  <si>
    <t>HUAPAYA RAMOS ERICK ALEXANDER</t>
  </si>
  <si>
    <t>MENDOZA DAMIAN ASTRID XIOMARA</t>
  </si>
  <si>
    <t>R1601198</t>
  </si>
  <si>
    <t>LOPEZ SALCEDO BETSABE GREISY</t>
  </si>
  <si>
    <t>CAHUANA PIZARRO DIEGO FERNANDO</t>
  </si>
  <si>
    <t>RONDON CARRILLO ESMERALDA</t>
  </si>
  <si>
    <t>CIPRIANI FUENTES KARLA ALEXANDRA</t>
  </si>
  <si>
    <t>ZAVALA CASTILLO MARIAM YOHANAN</t>
  </si>
  <si>
    <t>INFANTE RAMOS ZOILA</t>
  </si>
  <si>
    <t>SCHEPPMANN BELTRAN AILIN</t>
  </si>
  <si>
    <t xml:space="preserve">R1601197 </t>
  </si>
  <si>
    <t>ACEVEDO NECIOSUP ARIANA KARRIE</t>
  </si>
  <si>
    <t>ARMAS BIMINCHUMO CLARIZA ESTHER</t>
  </si>
  <si>
    <t>SULLCA ALATA DURGA MARIA</t>
  </si>
  <si>
    <t>CALERO LOPE EGENIA ANA</t>
  </si>
  <si>
    <t>MALLMA GARCIA FRANK ANTONY</t>
  </si>
  <si>
    <t>MANRIQUE PALOMINO JOSE DANIEL</t>
  </si>
  <si>
    <t>ZAPATA AGURTO JOSE MANUEL</t>
  </si>
  <si>
    <t>ALIAGA VILCHEZ JUAN CARLOS</t>
  </si>
  <si>
    <t>PINTO ZEGARRA KELLY JUDITH</t>
  </si>
  <si>
    <t>TELLO ZEVALLOS MARIEL BRIGETTE</t>
  </si>
  <si>
    <t>PABLO PAREDES WENDY NEVENKA</t>
  </si>
  <si>
    <t>CARDENAS SEDANO AXEL BRIAN</t>
  </si>
  <si>
    <t>VEGA OROZCO AIMAR ITALO</t>
  </si>
  <si>
    <t>CACHAY CHAVEZ NILSEN DANIEL</t>
  </si>
  <si>
    <t>CHUNGA LACHIRA MARGOT ELIANA</t>
  </si>
  <si>
    <t>R1601194</t>
  </si>
  <si>
    <t>HIDALGO SOUZA GLORIA ESPERANZA</t>
  </si>
  <si>
    <t>LOPEZ EGOAVIL JHUNIOR ALEJANDRO</t>
  </si>
  <si>
    <t>VIZCARRA OROSCO LUIS LEONARDO</t>
  </si>
  <si>
    <t>BENANCIO MEJIA ADRIAN ALBERTO</t>
  </si>
  <si>
    <t>MARTINEZ GREYTER RICARDO SEBASTIAN</t>
  </si>
  <si>
    <t>DIAZ YLDEFONSO DAYANNA DAMARIS</t>
  </si>
  <si>
    <t>RUBINA CASTRO RAQUEL DAYANA</t>
  </si>
  <si>
    <t>ESTRATTI ROBLES GIANCARLO</t>
  </si>
  <si>
    <t>LAIZA ORIUNDO THALIA</t>
  </si>
  <si>
    <t>RENGIFO NAKAMINE STEFANI SANAE</t>
  </si>
  <si>
    <t>DIAZ CASTRO ZAHIR</t>
  </si>
  <si>
    <t>VILLANUEVA MEJIA YAREY SUNALLY ANAYKA</t>
  </si>
  <si>
    <t>DESPEGANDO</t>
  </si>
  <si>
    <t>29/04 - 05/05 / 27/05 - 02/05 conexión total  en seguimiento</t>
  </si>
  <si>
    <t>30/04 - 06/05 / 28/05 - 03/05 conexión total  en seguimiento</t>
  </si>
  <si>
    <t>VÉLEZ ROMERO JENNIFER</t>
  </si>
  <si>
    <t>ORE VALLADOLID GRICELL</t>
  </si>
  <si>
    <t>ALVAREZ LETONA CELIA</t>
  </si>
  <si>
    <t>R1601189</t>
  </si>
  <si>
    <t>CHAVEZ TRUJILLO JOSEPH</t>
  </si>
  <si>
    <t>KUO LLANOS AXL FABRIZIO</t>
  </si>
  <si>
    <t>MORI MISAICO FLOR MARIA</t>
  </si>
  <si>
    <t>CASTAÑEDA RIEGA GLADYS GRACIELA</t>
  </si>
  <si>
    <t>MEDINA LOPEZ LIZETH PALOMA</t>
  </si>
  <si>
    <t>MELENDEZ MIRANDA JHON FRANKLIN</t>
  </si>
  <si>
    <t>MEZA SALAZAR KATERINE VALERIA</t>
  </si>
  <si>
    <t>TICLIA MAYTA FIORELLA MONICA</t>
  </si>
  <si>
    <t>ENRIQUEZ REA SEBASTIÁN RAFAEL</t>
  </si>
  <si>
    <t>JANAMPA GARCES MARYORI LEONOR</t>
  </si>
  <si>
    <t>MOSCOL CARRASCO VICTOR MANUEL</t>
  </si>
  <si>
    <t>OCHOA CHIRINOS SHARON MAYTEE</t>
  </si>
  <si>
    <t>REYES PRIETO STEFANY ANAI</t>
  </si>
  <si>
    <t>VASQUEZ LAZARTE ROY GARY</t>
  </si>
  <si>
    <t>02/05 - 04/05 / 30/05 - 01/06 conexión total  en seguimiento</t>
  </si>
  <si>
    <t>RODRIGUEZ DELGADO VICTOR ALFONSO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</si>
</sst>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_-* #,##0.00\ _€_-;\-* #,##0.00\ _€_-;_-* &quot;-&quot;??\ _€_-;_-@_-"/>
    <numFmt numFmtId="165" formatCode="dddd"/>
    <numFmt numFmtId="166" formatCode="[$-F800]dddd\,\ mmmm\ dd\,\ yyyy"/>
    <numFmt numFmtId="167" formatCode="[h]:mm"/>
    <numFmt numFmtId="168" formatCode="dd/mm/yy;@"/>
    <numFmt numFmtId="169" formatCode="_ * #,##0.00_ ;_ * \-#,##0.00_ ;_ * &quot;-&quot;??_ ;_ @_ "/>
    <numFmt numFmtId="170" formatCode="0.000"/>
    <numFmt numFmtId="171" formatCode="[$-F400]h:mm:ss\ AM/PM"/>
  </numFmts>
  <fonts count="4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24"/>
      <name val="Calibri"/>
      <family val="2"/>
    </font>
    <font>
      <b/>
      <sz val="8"/>
      <name val="Calibri"/>
      <family val="2"/>
    </font>
    <font>
      <sz val="9"/>
      <name val="Calibri"/>
      <family val="2"/>
      <scheme val="minor"/>
    </font>
    <font>
      <sz val="8"/>
      <name val="Calibri"/>
      <family val="2"/>
    </font>
    <font>
      <sz val="11"/>
      <name val="Arial"/>
      <family val="2"/>
    </font>
    <font>
      <b/>
      <sz val="18"/>
      <name val="Calibri"/>
      <family val="2"/>
    </font>
    <font>
      <b/>
      <sz val="10"/>
      <name val="Arial"/>
      <family val="2"/>
    </font>
    <font>
      <sz val="10"/>
      <color rgb="FFFF0000"/>
      <name val="Segoe UI"/>
      <family val="2"/>
    </font>
    <font>
      <sz val="10"/>
      <color rgb="FF242424"/>
      <name val="Segoe UI"/>
      <family val="2"/>
    </font>
    <font>
      <sz val="8"/>
      <name val="Arial"/>
      <family val="2"/>
    </font>
    <font>
      <b/>
      <sz val="11"/>
      <color theme="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2"/>
      <name val="Times New Roman"/>
      <family val="1"/>
    </font>
    <font>
      <u/>
      <sz val="8.5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8"/>
      <name val="Calibri"/>
      <family val="2"/>
      <charset val="1"/>
    </font>
    <font>
      <b/>
      <sz val="11"/>
      <color indexed="63"/>
      <name val="Calibri"/>
      <family val="2"/>
    </font>
    <font>
      <sz val="9"/>
      <color theme="1"/>
      <name val="Calibri"/>
      <family val="2"/>
    </font>
    <font>
      <sz val="11"/>
      <color rgb="FF242424"/>
      <name val="Calibri"/>
      <family val="2"/>
    </font>
    <font>
      <b/>
      <sz val="8"/>
      <color rgb="FFFFFFFF"/>
      <name val="Arial"/>
      <family val="2"/>
    </font>
    <font>
      <sz val="8"/>
      <color rgb="FF000000"/>
      <name val="Arial"/>
      <family val="2"/>
    </font>
    <font>
      <i/>
      <sz val="10"/>
      <color theme="1"/>
      <name val="Calibri"/>
      <family val="2"/>
      <scheme val="minor"/>
    </font>
    <font>
      <sz val="10"/>
      <color theme="0"/>
      <name val="Arial"/>
      <family val="2"/>
    </font>
    <font>
      <sz val="12"/>
      <color rgb="FF000000"/>
      <name val="Aptos"/>
      <family val="2"/>
    </font>
    <font>
      <sz val="11"/>
      <color rgb="FF242424"/>
      <name val="Segoe UI"/>
      <family val="2"/>
    </font>
    <font>
      <sz val="11"/>
      <color rgb="FF000000"/>
      <name val="Aptos"/>
      <family val="2"/>
    </font>
    <font>
      <sz val="9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44546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theme="0"/>
      </right>
      <top style="medium">
        <color auto="1"/>
      </top>
      <bottom/>
      <diagonal/>
    </border>
    <border>
      <left style="hair">
        <color theme="0"/>
      </left>
      <right style="hair">
        <color theme="0"/>
      </right>
      <top style="medium">
        <color auto="1"/>
      </top>
      <bottom/>
      <diagonal/>
    </border>
    <border>
      <left style="hair">
        <color theme="0"/>
      </left>
      <right/>
      <top style="medium">
        <color auto="1"/>
      </top>
      <bottom/>
      <diagonal/>
    </border>
    <border>
      <left style="medium">
        <color auto="1"/>
      </left>
      <right style="hair">
        <color theme="0"/>
      </right>
      <top style="medium">
        <color auto="1"/>
      </top>
      <bottom style="medium">
        <color auto="1"/>
      </bottom>
      <diagonal/>
    </border>
    <border>
      <left style="hair">
        <color theme="0"/>
      </left>
      <right style="hair">
        <color theme="0"/>
      </right>
      <top style="medium">
        <color auto="1"/>
      </top>
      <bottom style="medium">
        <color auto="1"/>
      </bottom>
      <diagonal/>
    </border>
    <border>
      <left style="hair">
        <color theme="0"/>
      </left>
      <right/>
      <top style="medium">
        <color auto="1"/>
      </top>
      <bottom style="medium">
        <color auto="1"/>
      </bottom>
      <diagonal/>
    </border>
    <border>
      <left style="hair">
        <color theme="0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rgb="FF999999"/>
      </left>
      <right style="dotted">
        <color rgb="FF999999"/>
      </right>
      <top style="dotted">
        <color rgb="FF999999"/>
      </top>
      <bottom/>
      <diagonal/>
    </border>
    <border>
      <left style="dotted">
        <color rgb="FF999999"/>
      </left>
      <right style="dotted">
        <color rgb="FF999999"/>
      </right>
      <top style="dotted">
        <color rgb="FF999999"/>
      </top>
      <bottom style="dotted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rgb="FF999999"/>
      </left>
      <right style="dotted">
        <color rgb="FF999999"/>
      </right>
      <top/>
      <bottom/>
      <diagonal/>
    </border>
    <border>
      <left style="dotted">
        <color rgb="FF999999"/>
      </left>
      <right style="dotted">
        <color rgb="FF999999"/>
      </right>
      <top/>
      <bottom style="dotted">
        <color rgb="FF99999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/>
      <right/>
      <top style="dotted">
        <color rgb="FF999999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1550">
    <xf numFmtId="0" fontId="0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4" fillId="0" borderId="0">
      <alignment vertical="top"/>
    </xf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5" fillId="21" borderId="0" applyNumberFormat="0" applyBorder="0" applyAlignment="0" applyProtection="0"/>
    <xf numFmtId="0" fontId="2" fillId="0" borderId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7" fillId="7" borderId="32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8" fillId="22" borderId="33" applyNumberFormat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" fillId="0" borderId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25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0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5" fillId="26" borderId="0" applyNumberFormat="0" applyBorder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29" fillId="13" borderId="32" applyNumberFormat="0" applyAlignment="0" applyProtection="0"/>
    <xf numFmtId="0" fontId="3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1" fillId="0" borderId="0"/>
    <xf numFmtId="0" fontId="34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3" fillId="0" borderId="0"/>
    <xf numFmtId="0" fontId="23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2" fillId="28" borderId="34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35" fillId="7" borderId="35" applyNumberFormat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47">
    <xf numFmtId="0" fontId="0" fillId="0" borderId="0" xfId="0"/>
    <xf numFmtId="0" fontId="0" fillId="3" borderId="0" xfId="0" applyFill="1"/>
    <xf numFmtId="0" fontId="0" fillId="0" borderId="0" xfId="0" applyAlignment="1">
      <alignment horizontal="center" vertical="center"/>
    </xf>
    <xf numFmtId="0" fontId="3" fillId="2" borderId="4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3" fillId="2" borderId="6" xfId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10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11" xfId="0" applyBorder="1"/>
    <xf numFmtId="0" fontId="0" fillId="0" borderId="12" xfId="0" applyBorder="1"/>
    <xf numFmtId="167" fontId="0" fillId="3" borderId="13" xfId="0" applyNumberFormat="1" applyFill="1" applyBorder="1" applyAlignment="1">
      <alignment horizontal="center" vertical="center"/>
    </xf>
    <xf numFmtId="167" fontId="0" fillId="3" borderId="12" xfId="0" applyNumberFormat="1" applyFill="1" applyBorder="1" applyAlignment="1">
      <alignment horizontal="center" vertical="center"/>
    </xf>
    <xf numFmtId="167" fontId="0" fillId="3" borderId="14" xfId="0" applyNumberFormat="1" applyFill="1" applyBorder="1" applyAlignment="1">
      <alignment horizontal="center" vertical="center"/>
    </xf>
    <xf numFmtId="167" fontId="0" fillId="0" borderId="11" xfId="0" applyNumberFormat="1" applyBorder="1" applyAlignment="1">
      <alignment horizontal="center" vertical="center"/>
    </xf>
    <xf numFmtId="167" fontId="0" fillId="0" borderId="12" xfId="0" applyNumberFormat="1" applyBorder="1" applyAlignment="1">
      <alignment horizontal="center" vertical="center"/>
    </xf>
    <xf numFmtId="167" fontId="0" fillId="0" borderId="15" xfId="0" applyNumberFormat="1" applyBorder="1" applyAlignment="1">
      <alignment horizontal="center" vertical="center"/>
    </xf>
    <xf numFmtId="167" fontId="0" fillId="3" borderId="11" xfId="0" applyNumberFormat="1" applyFill="1" applyBorder="1" applyAlignment="1">
      <alignment horizontal="center" vertical="center"/>
    </xf>
    <xf numFmtId="167" fontId="0" fillId="3" borderId="15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0" xfId="0" applyNumberFormat="1"/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7" fontId="0" fillId="5" borderId="13" xfId="0" applyNumberFormat="1" applyFill="1" applyBorder="1" applyAlignment="1">
      <alignment horizontal="center" vertical="center"/>
    </xf>
    <xf numFmtId="167" fontId="0" fillId="5" borderId="12" xfId="0" applyNumberFormat="1" applyFill="1" applyBorder="1" applyAlignment="1">
      <alignment horizontal="center" vertical="center"/>
    </xf>
    <xf numFmtId="167" fontId="0" fillId="5" borderId="21" xfId="0" applyNumberFormat="1" applyFill="1" applyBorder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12" xfId="0" applyNumberFormat="1" applyBorder="1"/>
    <xf numFmtId="0" fontId="9" fillId="0" borderId="0" xfId="0" applyFont="1"/>
    <xf numFmtId="20" fontId="9" fillId="0" borderId="0" xfId="0" applyNumberFormat="1" applyFont="1"/>
    <xf numFmtId="20" fontId="0" fillId="0" borderId="0" xfId="0" applyNumberFormat="1"/>
    <xf numFmtId="0" fontId="10" fillId="0" borderId="0" xfId="0" applyFont="1"/>
    <xf numFmtId="0" fontId="11" fillId="0" borderId="22" xfId="0" applyFont="1" applyBorder="1" applyAlignment="1" applyProtection="1">
      <alignment horizontal="center" vertical="center"/>
      <protection locked="0"/>
    </xf>
    <xf numFmtId="0" fontId="11" fillId="0" borderId="22" xfId="0" applyFont="1" applyBorder="1" applyAlignment="1" applyProtection="1">
      <alignment horizontal="center" vertical="center"/>
      <protection hidden="1"/>
    </xf>
    <xf numFmtId="0" fontId="13" fillId="0" borderId="24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/>
    </xf>
    <xf numFmtId="0" fontId="14" fillId="0" borderId="25" xfId="0" applyFont="1" applyBorder="1" applyAlignment="1">
      <alignment vertical="center"/>
    </xf>
    <xf numFmtId="0" fontId="15" fillId="0" borderId="24" xfId="0" applyFont="1" applyBorder="1" applyAlignment="1">
      <alignment horizontal="center" vertical="center" wrapText="1"/>
    </xf>
    <xf numFmtId="0" fontId="15" fillId="0" borderId="23" xfId="0" applyFont="1" applyBorder="1" applyAlignment="1">
      <alignment vertical="center" wrapText="1"/>
    </xf>
    <xf numFmtId="0" fontId="14" fillId="0" borderId="28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 wrapText="1"/>
    </xf>
    <xf numFmtId="0" fontId="13" fillId="0" borderId="23" xfId="0" applyFont="1" applyBorder="1" applyAlignment="1">
      <alignment vertical="center" wrapText="1"/>
    </xf>
    <xf numFmtId="0" fontId="18" fillId="0" borderId="0" xfId="0" applyFon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9" fillId="6" borderId="30" xfId="0" applyFont="1" applyFill="1" applyBorder="1" applyAlignment="1">
      <alignment vertical="center" wrapText="1"/>
    </xf>
    <xf numFmtId="0" fontId="20" fillId="6" borderId="30" xfId="0" applyFont="1" applyFill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2" xfId="0" applyBorder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8" fillId="0" borderId="0" xfId="0" applyFont="1" applyAlignment="1">
      <alignment horizontal="left" vertical="center"/>
    </xf>
    <xf numFmtId="9" fontId="0" fillId="0" borderId="0" xfId="2" applyFont="1"/>
    <xf numFmtId="0" fontId="15" fillId="0" borderId="26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67" fontId="0" fillId="0" borderId="0" xfId="0" applyNumberFormat="1" applyAlignment="1">
      <alignment horizontal="left"/>
    </xf>
    <xf numFmtId="20" fontId="18" fillId="0" borderId="0" xfId="0" applyNumberFormat="1" applyFont="1"/>
    <xf numFmtId="0" fontId="3" fillId="2" borderId="0" xfId="1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0" fontId="37" fillId="0" borderId="0" xfId="0" applyFont="1" applyAlignment="1">
      <alignment vertical="center" wrapText="1"/>
    </xf>
    <xf numFmtId="0" fontId="38" fillId="29" borderId="36" xfId="0" applyFont="1" applyFill="1" applyBorder="1" applyAlignment="1">
      <alignment horizontal="center" vertical="center" wrapText="1"/>
    </xf>
    <xf numFmtId="0" fontId="38" fillId="29" borderId="3" xfId="0" applyFont="1" applyFill="1" applyBorder="1" applyAlignment="1">
      <alignment horizontal="center" vertical="center" wrapText="1"/>
    </xf>
    <xf numFmtId="0" fontId="39" fillId="6" borderId="37" xfId="0" applyFont="1" applyFill="1" applyBorder="1" applyAlignment="1">
      <alignment horizontal="center" vertical="center" wrapText="1"/>
    </xf>
    <xf numFmtId="0" fontId="39" fillId="6" borderId="38" xfId="0" applyFont="1" applyFill="1" applyBorder="1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0" fontId="6" fillId="30" borderId="17" xfId="0" applyFont="1" applyFill="1" applyBorder="1" applyAlignment="1">
      <alignment horizontal="center" vertical="center"/>
    </xf>
    <xf numFmtId="14" fontId="6" fillId="30" borderId="18" xfId="0" applyNumberFormat="1" applyFont="1" applyFill="1" applyBorder="1" applyAlignment="1">
      <alignment horizontal="center" vertical="center"/>
    </xf>
    <xf numFmtId="0" fontId="6" fillId="30" borderId="16" xfId="0" applyFont="1" applyFill="1" applyBorder="1" applyAlignment="1">
      <alignment horizontal="center" vertical="center"/>
    </xf>
    <xf numFmtId="0" fontId="6" fillId="31" borderId="17" xfId="0" applyFont="1" applyFill="1" applyBorder="1" applyAlignment="1">
      <alignment horizontal="center" vertical="center"/>
    </xf>
    <xf numFmtId="16" fontId="0" fillId="0" borderId="12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/>
    </xf>
    <xf numFmtId="14" fontId="3" fillId="2" borderId="5" xfId="1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7" fillId="0" borderId="19" xfId="0" applyFont="1" applyBorder="1" applyAlignment="1">
      <alignment horizontal="center"/>
    </xf>
    <xf numFmtId="14" fontId="7" fillId="0" borderId="0" xfId="0" applyNumberFormat="1" applyFont="1" applyAlignment="1">
      <alignment horizontal="center"/>
    </xf>
    <xf numFmtId="168" fontId="7" fillId="0" borderId="0" xfId="0" applyNumberFormat="1" applyFont="1" applyAlignment="1">
      <alignment horizontal="center"/>
    </xf>
    <xf numFmtId="14" fontId="7" fillId="0" borderId="20" xfId="0" applyNumberFormat="1" applyFont="1" applyBorder="1" applyAlignment="1">
      <alignment horizontal="center"/>
    </xf>
    <xf numFmtId="14" fontId="7" fillId="0" borderId="19" xfId="0" applyNumberFormat="1" applyFont="1" applyBorder="1" applyAlignment="1">
      <alignment horizontal="center"/>
    </xf>
    <xf numFmtId="49" fontId="0" fillId="0" borderId="12" xfId="0" applyNumberFormat="1" applyBorder="1" applyAlignment="1">
      <alignment horizontal="center" vertical="center"/>
    </xf>
    <xf numFmtId="17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/>
    </xf>
    <xf numFmtId="0" fontId="18" fillId="0" borderId="0" xfId="0" applyFont="1"/>
    <xf numFmtId="0" fontId="0" fillId="0" borderId="12" xfId="0" applyBorder="1" applyAlignment="1">
      <alignment horizontal="left" vertical="center"/>
    </xf>
    <xf numFmtId="0" fontId="0" fillId="0" borderId="39" xfId="0" applyBorder="1"/>
    <xf numFmtId="0" fontId="41" fillId="2" borderId="4" xfId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49" fontId="3" fillId="2" borderId="5" xfId="1" applyNumberFormat="1" applyFont="1" applyFill="1" applyBorder="1" applyAlignment="1">
      <alignment horizontal="center" vertical="center" wrapText="1"/>
    </xf>
    <xf numFmtId="167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0" fontId="0" fillId="0" borderId="12" xfId="0" applyNumberFormat="1" applyBorder="1"/>
    <xf numFmtId="14" fontId="6" fillId="32" borderId="18" xfId="0" applyNumberFormat="1" applyFont="1" applyFill="1" applyBorder="1" applyAlignment="1">
      <alignment horizontal="center" vertical="center"/>
    </xf>
    <xf numFmtId="171" fontId="0" fillId="0" borderId="12" xfId="0" applyNumberFormat="1" applyBorder="1"/>
    <xf numFmtId="0" fontId="42" fillId="0" borderId="0" xfId="0" applyFont="1"/>
    <xf numFmtId="167" fontId="0" fillId="0" borderId="0" xfId="0" applyNumberFormat="1"/>
    <xf numFmtId="0" fontId="45" fillId="0" borderId="0" xfId="0" applyFont="1" applyAlignment="1">
      <alignment horizontal="center"/>
    </xf>
    <xf numFmtId="171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43" fillId="0" borderId="0" xfId="0" applyFont="1"/>
    <xf numFmtId="0" fontId="44" fillId="0" borderId="0" xfId="0" applyFont="1"/>
    <xf numFmtId="0" fontId="13" fillId="0" borderId="3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textRotation="90" wrapText="1"/>
    </xf>
    <xf numFmtId="0" fontId="10" fillId="0" borderId="0" xfId="0" applyFont="1"/>
    <xf numFmtId="0" fontId="13" fillId="0" borderId="23" xfId="0" applyFont="1" applyBorder="1" applyAlignment="1">
      <alignment horizontal="center" vertical="center" wrapText="1"/>
    </xf>
    <xf numFmtId="0" fontId="16" fillId="0" borderId="27" xfId="0" applyFont="1" applyBorder="1"/>
    <xf numFmtId="0" fontId="14" fillId="0" borderId="25" xfId="0" applyFont="1" applyBorder="1" applyAlignment="1">
      <alignment horizontal="center" vertical="center"/>
    </xf>
    <xf numFmtId="0" fontId="14" fillId="0" borderId="29" xfId="0" applyFont="1" applyBorder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 textRotation="90" wrapText="1"/>
    </xf>
    <xf numFmtId="0" fontId="16" fillId="0" borderId="26" xfId="0" applyFont="1" applyBorder="1"/>
    <xf numFmtId="0" fontId="15" fillId="0" borderId="23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textRotation="90" wrapText="1"/>
    </xf>
    <xf numFmtId="0" fontId="12" fillId="0" borderId="27" xfId="0" applyFont="1" applyBorder="1" applyAlignment="1">
      <alignment horizontal="center" vertical="center" textRotation="90" wrapText="1"/>
    </xf>
    <xf numFmtId="0" fontId="15" fillId="0" borderId="27" xfId="0" applyFont="1" applyBorder="1" applyAlignment="1">
      <alignment horizontal="center" vertical="center" wrapText="1"/>
    </xf>
    <xf numFmtId="165" fontId="22" fillId="2" borderId="1" xfId="1" applyNumberFormat="1" applyFont="1" applyFill="1" applyBorder="1" applyAlignment="1">
      <alignment horizontal="center" vertical="center" wrapText="1"/>
    </xf>
    <xf numFmtId="165" fontId="22" fillId="2" borderId="2" xfId="1" applyNumberFormat="1" applyFont="1" applyFill="1" applyBorder="1" applyAlignment="1">
      <alignment horizontal="center" vertical="center" wrapText="1"/>
    </xf>
    <xf numFmtId="165" fontId="22" fillId="2" borderId="3" xfId="1" applyNumberFormat="1" applyFont="1" applyFill="1" applyBorder="1" applyAlignment="1">
      <alignment horizontal="center" vertical="center" wrapText="1"/>
    </xf>
    <xf numFmtId="166" fontId="22" fillId="2" borderId="1" xfId="1" applyNumberFormat="1" applyFont="1" applyFill="1" applyBorder="1" applyAlignment="1">
      <alignment horizontal="center" vertical="center" wrapText="1"/>
    </xf>
    <xf numFmtId="166" fontId="22" fillId="2" borderId="2" xfId="1" applyNumberFormat="1" applyFont="1" applyFill="1" applyBorder="1" applyAlignment="1">
      <alignment horizontal="center" vertical="center" wrapText="1"/>
    </xf>
    <xf numFmtId="166" fontId="22" fillId="2" borderId="3" xfId="1" applyNumberFormat="1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165" fontId="3" fillId="2" borderId="2" xfId="1" applyNumberFormat="1" applyFont="1" applyFill="1" applyBorder="1" applyAlignment="1">
      <alignment horizontal="center" vertical="center" wrapText="1"/>
    </xf>
    <xf numFmtId="165" fontId="3" fillId="2" borderId="3" xfId="1" applyNumberFormat="1" applyFont="1" applyFill="1" applyBorder="1" applyAlignment="1">
      <alignment horizontal="center" vertical="center" wrapText="1"/>
    </xf>
    <xf numFmtId="166" fontId="3" fillId="2" borderId="1" xfId="1" applyNumberFormat="1" applyFont="1" applyFill="1" applyBorder="1" applyAlignment="1">
      <alignment horizontal="center" vertical="center" wrapText="1"/>
    </xf>
    <xf numFmtId="166" fontId="3" fillId="2" borderId="2" xfId="1" applyNumberFormat="1" applyFont="1" applyFill="1" applyBorder="1" applyAlignment="1">
      <alignment horizontal="center" vertical="center" wrapText="1"/>
    </xf>
    <xf numFmtId="166" fontId="3" fillId="2" borderId="3" xfId="1" applyNumberFormat="1" applyFont="1" applyFill="1" applyBorder="1" applyAlignment="1">
      <alignment horizontal="center" vertical="center" wrapText="1"/>
    </xf>
  </cellXfs>
  <cellStyles count="1550">
    <cellStyle name="%" xfId="3" xr:uid="{D25FD805-5688-416B-942A-675246BE3913}"/>
    <cellStyle name="% 2" xfId="90" xr:uid="{9DF8BA04-2C8F-4C49-A8E1-099DE8DE2E29}"/>
    <cellStyle name="% 3" xfId="91" xr:uid="{FBB9A601-B024-411A-8DF2-4A81FE4AF4A6}"/>
    <cellStyle name="%_30 AL 05 DIC" xfId="92" xr:uid="{A2E90D3D-7291-4FE0-831C-8C2993862F9B}"/>
    <cellStyle name="%_BASE DATOS ASESORES CANCELACION PORTABILIDAD 2009 - RETENCION" xfId="93" xr:uid="{37ECC6AC-23C7-4249-BF20-8F840D368C4C}"/>
    <cellStyle name="%_CONTRASEÑAS USUARIOS TELEVENTAS" xfId="94" xr:uid="{E9F060DE-0759-47C4-986D-DA31996D55CE}"/>
    <cellStyle name="%_listado usuarios sox-sep09 TELEDATOS COLOMBIA" xfId="95" xr:uid="{F72A1DB7-08E9-4771-8899-690F7D455194}"/>
    <cellStyle name="%_USUARIOS DISPONIBLES" xfId="96" xr:uid="{8F2A0A5A-08D7-4CCF-88E7-ABC1042127FD}"/>
    <cellStyle name="_CONTRASEÑAS USUARIOS TELEVENTAS" xfId="97" xr:uid="{B41D04D2-16EE-40F3-B805-F35D5A19D0E8}"/>
    <cellStyle name="20% - Énfasis1 10" xfId="98" xr:uid="{1065CCAB-4BAC-4F6A-8E9A-8C5EA1FFF088}"/>
    <cellStyle name="20% - Énfasis1 11" xfId="99" xr:uid="{8053A4A3-2A1B-425F-8B37-93B410B98EE8}"/>
    <cellStyle name="20% - Énfasis1 12" xfId="100" xr:uid="{03F8EBD8-BA39-46C3-837B-7496ED4C3426}"/>
    <cellStyle name="20% - Énfasis1 13" xfId="101" xr:uid="{FFD8EF0F-F2E8-44CA-BB1D-04B770114160}"/>
    <cellStyle name="20% - Énfasis1 14" xfId="102" xr:uid="{061E8366-169C-4851-A0BA-A61EAF4E70C5}"/>
    <cellStyle name="20% - Énfasis1 15" xfId="103" xr:uid="{C51C6A5D-44FE-4EDE-A16F-2EC619F8BDC5}"/>
    <cellStyle name="20% - Énfasis1 16" xfId="104" xr:uid="{46EB1750-AD23-492C-A25B-D13B23871436}"/>
    <cellStyle name="20% - Énfasis1 17" xfId="105" xr:uid="{D186DE1F-B6F3-431D-BFBF-F249FB746AAA}"/>
    <cellStyle name="20% - Énfasis1 18" xfId="106" xr:uid="{5DBCDA98-D580-466C-A8BC-0CEC0E226C61}"/>
    <cellStyle name="20% - Énfasis1 19" xfId="107" xr:uid="{E7337CFB-6187-4892-86D1-168BB85BE3F3}"/>
    <cellStyle name="20% - Énfasis1 2" xfId="108" xr:uid="{0A751B23-C5D0-4972-B934-55B3530C6531}"/>
    <cellStyle name="20% - Énfasis1 20" xfId="109" xr:uid="{8BE542D3-AC9A-43B6-86B1-EC0DE384D7CD}"/>
    <cellStyle name="20% - Énfasis1 21" xfId="110" xr:uid="{EF452DAA-6FD3-4E9D-8395-C9229873AEF7}"/>
    <cellStyle name="20% - Énfasis1 22" xfId="111" xr:uid="{DFB84B09-FDEC-44E2-9179-37C2FD82650B}"/>
    <cellStyle name="20% - Énfasis1 23" xfId="112" xr:uid="{6EB98467-DF8D-4C93-B23D-7F427BC875FB}"/>
    <cellStyle name="20% - Énfasis1 24" xfId="113" xr:uid="{C39F69A5-1D01-43D0-A693-0F487A1FC651}"/>
    <cellStyle name="20% - Énfasis1 25" xfId="114" xr:uid="{46BA8345-E7E1-4C3D-AB1E-6FA9AFF59DA1}"/>
    <cellStyle name="20% - Énfasis1 26" xfId="115" xr:uid="{B19B75A2-9379-4595-B9F5-D2F884C74D88}"/>
    <cellStyle name="20% - Énfasis1 27" xfId="116" xr:uid="{3EC00055-A704-4814-8C88-52EACACF01D5}"/>
    <cellStyle name="20% - Énfasis1 28" xfId="117" xr:uid="{C28283A8-8D4C-4195-AFBC-51CC7902F26F}"/>
    <cellStyle name="20% - Énfasis1 29" xfId="118" xr:uid="{8A3F1647-340F-4549-BC94-B124CE8582BF}"/>
    <cellStyle name="20% - Énfasis1 3" xfId="119" xr:uid="{575873E7-5F2D-40AA-A8C0-409ED495F4B8}"/>
    <cellStyle name="20% - Énfasis1 30" xfId="120" xr:uid="{A8B98545-9F08-4DD1-8161-341FE701718F}"/>
    <cellStyle name="20% - Énfasis1 31" xfId="121" xr:uid="{56E49767-191B-40AC-A8E8-C30A45F403FD}"/>
    <cellStyle name="20% - Énfasis1 32" xfId="122" xr:uid="{916698D9-F1F2-457F-B637-0845C51856A2}"/>
    <cellStyle name="20% - Énfasis1 33" xfId="123" xr:uid="{8350519D-C5B5-470B-A5B2-8FF1647776C4}"/>
    <cellStyle name="20% - Énfasis1 34" xfId="124" xr:uid="{B26B2BD0-76E5-40D0-84EB-A9D3BFAB11E3}"/>
    <cellStyle name="20% - Énfasis1 4" xfId="125" xr:uid="{81D5538C-98EC-47FA-A614-36D1B043DD70}"/>
    <cellStyle name="20% - Énfasis1 5" xfId="126" xr:uid="{79013DB5-73FD-47E3-9734-8A63A1FD4764}"/>
    <cellStyle name="20% - Énfasis1 6" xfId="127" xr:uid="{5B75839D-3C24-4445-A688-9EE220B46F0C}"/>
    <cellStyle name="20% - Énfasis1 7" xfId="128" xr:uid="{4FA71F0D-69BC-414D-9035-3B7A9AAF193F}"/>
    <cellStyle name="20% - Énfasis1 8" xfId="129" xr:uid="{4A05FCA4-535C-4C43-A7C2-C0F3D4460316}"/>
    <cellStyle name="20% - Énfasis1 9" xfId="130" xr:uid="{EB7DA17B-6807-4AF6-A428-74B91403015F}"/>
    <cellStyle name="20% - Énfasis2 10" xfId="131" xr:uid="{2003DAB5-8AD8-4D41-ADD5-7E928B826702}"/>
    <cellStyle name="20% - Énfasis2 11" xfId="132" xr:uid="{AB0C35B3-B545-4453-A9C2-96EA95FA7FED}"/>
    <cellStyle name="20% - Énfasis2 12" xfId="133" xr:uid="{DE8993B6-15E5-4CD7-9738-823E5050E4A8}"/>
    <cellStyle name="20% - Énfasis2 13" xfId="134" xr:uid="{E205E1B1-8E95-4F8A-B44F-2408AE3F2050}"/>
    <cellStyle name="20% - Énfasis2 14" xfId="135" xr:uid="{CE9CB291-5A45-43D1-9936-C999E2F67DE3}"/>
    <cellStyle name="20% - Énfasis2 15" xfId="136" xr:uid="{F7FA0234-40B3-47BD-ADD7-8F6367B8F35E}"/>
    <cellStyle name="20% - Énfasis2 16" xfId="137" xr:uid="{8D70B2E6-5B0B-4362-BA62-124C215963C4}"/>
    <cellStyle name="20% - Énfasis2 17" xfId="138" xr:uid="{FD5B76AC-CB85-4A36-A621-76280E4A40AD}"/>
    <cellStyle name="20% - Énfasis2 18" xfId="139" xr:uid="{D8A873A3-7E80-45E0-AFC5-9E2F021E5BBA}"/>
    <cellStyle name="20% - Énfasis2 19" xfId="140" xr:uid="{8FE55A83-CA32-45E4-B1E8-3A59569605AE}"/>
    <cellStyle name="20% - Énfasis2 2" xfId="141" xr:uid="{7C3BC91B-FC80-4490-820F-B5973D27AF30}"/>
    <cellStyle name="20% - Énfasis2 20" xfId="142" xr:uid="{FF1C7AAC-4A49-4E54-BBF1-19CF8180B6B4}"/>
    <cellStyle name="20% - Énfasis2 21" xfId="143" xr:uid="{4E8D84A0-B5B1-4973-A31B-2D86BED93B8B}"/>
    <cellStyle name="20% - Énfasis2 22" xfId="144" xr:uid="{5F15D9CB-1454-4F45-84AE-594D7DAA1CC6}"/>
    <cellStyle name="20% - Énfasis2 23" xfId="145" xr:uid="{B6EE23E9-067E-4A71-94D3-0138FA1FE745}"/>
    <cellStyle name="20% - Énfasis2 24" xfId="146" xr:uid="{4942F19D-1532-4E08-B390-545666B1AB6C}"/>
    <cellStyle name="20% - Énfasis2 25" xfId="147" xr:uid="{362A25D3-E9E4-42F1-BC17-0AAF49E12E34}"/>
    <cellStyle name="20% - Énfasis2 26" xfId="148" xr:uid="{2BBBACDD-8DB9-468C-A718-F89B05E9AA0C}"/>
    <cellStyle name="20% - Énfasis2 27" xfId="149" xr:uid="{B6F0714E-B53D-4BE6-81E1-7083E81815C8}"/>
    <cellStyle name="20% - Énfasis2 28" xfId="150" xr:uid="{C26C3735-8A40-44CB-ABAB-23503F649F4B}"/>
    <cellStyle name="20% - Énfasis2 29" xfId="151" xr:uid="{605EE2F3-EB6D-43F3-B2D4-C14C85D22988}"/>
    <cellStyle name="20% - Énfasis2 3" xfId="152" xr:uid="{0D321677-9C5C-42B1-B5E8-6D9BD84CF51F}"/>
    <cellStyle name="20% - Énfasis2 30" xfId="153" xr:uid="{CBD27E7F-A46D-46CE-ACAF-184DFDF6BE1B}"/>
    <cellStyle name="20% - Énfasis2 31" xfId="154" xr:uid="{CC15F66C-21EC-4E8F-80DF-C85D240EFD07}"/>
    <cellStyle name="20% - Énfasis2 32" xfId="155" xr:uid="{9A006BA5-BE5C-4839-8BA6-D4F9EE19EBF4}"/>
    <cellStyle name="20% - Énfasis2 33" xfId="156" xr:uid="{073EB439-5DFE-4485-97B4-27958649CD30}"/>
    <cellStyle name="20% - Énfasis2 34" xfId="157" xr:uid="{046C01A3-771B-47A0-9976-37EC5D30725C}"/>
    <cellStyle name="20% - Énfasis2 4" xfId="158" xr:uid="{1D32938D-0DE0-49DB-B023-C715F67388EE}"/>
    <cellStyle name="20% - Énfasis2 5" xfId="159" xr:uid="{5AC6DC53-5329-42CC-BE58-6B194E914C1C}"/>
    <cellStyle name="20% - Énfasis2 6" xfId="160" xr:uid="{B7600B0F-DA2E-4A44-B668-1E3011B6F957}"/>
    <cellStyle name="20% - Énfasis2 7" xfId="161" xr:uid="{EDAAF53E-1562-47E1-874C-1A414A2982F7}"/>
    <cellStyle name="20% - Énfasis2 8" xfId="162" xr:uid="{9BC3912A-DE13-4C39-B321-9FFE55ABF96A}"/>
    <cellStyle name="20% - Énfasis2 9" xfId="163" xr:uid="{A17F0DF4-5853-4A1F-A871-343C46CBAF69}"/>
    <cellStyle name="20% - Énfasis3 10" xfId="164" xr:uid="{35AC4377-9D8E-4890-991C-B69E7F5EB828}"/>
    <cellStyle name="20% - Énfasis3 11" xfId="165" xr:uid="{C9D2AC30-97B5-48A3-B015-DB3027C13A75}"/>
    <cellStyle name="20% - Énfasis3 12" xfId="166" xr:uid="{83BE8D5B-8420-423E-A81B-35AF8CE23CF1}"/>
    <cellStyle name="20% - Énfasis3 13" xfId="167" xr:uid="{1B023145-8F1A-497D-BF20-D348F9CDAFF8}"/>
    <cellStyle name="20% - Énfasis3 14" xfId="168" xr:uid="{D021DB96-3C15-4111-9802-641FA57F2176}"/>
    <cellStyle name="20% - Énfasis3 15" xfId="169" xr:uid="{A00631AA-4B7F-4E4B-85B5-148EA5CBB1F0}"/>
    <cellStyle name="20% - Énfasis3 16" xfId="170" xr:uid="{07809AA5-C880-4141-BB89-58C7BA7085CC}"/>
    <cellStyle name="20% - Énfasis3 17" xfId="171" xr:uid="{93007891-39FF-4E81-BE5B-057A7E3F54AF}"/>
    <cellStyle name="20% - Énfasis3 18" xfId="172" xr:uid="{FCCA4435-465B-47E9-9782-001DC0ADFAE3}"/>
    <cellStyle name="20% - Énfasis3 19" xfId="173" xr:uid="{5644D6B8-8320-4A80-B6E4-B9D6364D2CAB}"/>
    <cellStyle name="20% - Énfasis3 2" xfId="174" xr:uid="{8915939E-DA8F-4C15-AA4B-B2E6EC1094B6}"/>
    <cellStyle name="20% - Énfasis3 20" xfId="175" xr:uid="{E2895D92-6E25-4207-8BDA-3ACE557F4A1C}"/>
    <cellStyle name="20% - Énfasis3 21" xfId="176" xr:uid="{BB65A273-BA33-4DDF-8DBB-340FC668707D}"/>
    <cellStyle name="20% - Énfasis3 22" xfId="177" xr:uid="{AA7ED4FC-872F-445F-9043-93F76199E612}"/>
    <cellStyle name="20% - Énfasis3 23" xfId="178" xr:uid="{CD04DE10-1F1A-483B-A196-8FC0834F2EE2}"/>
    <cellStyle name="20% - Énfasis3 24" xfId="179" xr:uid="{BFA5E056-F14B-4BCF-B6BA-92E6A3B91E25}"/>
    <cellStyle name="20% - Énfasis3 25" xfId="180" xr:uid="{DE2C48AA-2B02-4A8F-B4B4-42BB218F2F66}"/>
    <cellStyle name="20% - Énfasis3 26" xfId="181" xr:uid="{4083D2D5-3ECA-4AAC-A108-0100623495CE}"/>
    <cellStyle name="20% - Énfasis3 27" xfId="182" xr:uid="{F7026733-6D2C-4458-BEA2-FE65B0DE104A}"/>
    <cellStyle name="20% - Énfasis3 28" xfId="183" xr:uid="{7EC1E219-3AF9-47CF-93B7-D0DA5D6822CC}"/>
    <cellStyle name="20% - Énfasis3 29" xfId="184" xr:uid="{0637EB43-4560-4D4F-B80D-02B7D3F33E2B}"/>
    <cellStyle name="20% - Énfasis3 3" xfId="185" xr:uid="{51E88CB7-251B-4E8F-B702-817776741AE5}"/>
    <cellStyle name="20% - Énfasis3 30" xfId="186" xr:uid="{DC5664F7-F506-4804-BE73-284A9B9845B7}"/>
    <cellStyle name="20% - Énfasis3 31" xfId="187" xr:uid="{3B58F1BF-0CDF-4FB0-A034-5970E55A18EB}"/>
    <cellStyle name="20% - Énfasis3 32" xfId="188" xr:uid="{D0EDF5F6-B7DD-48D8-8DE5-7367DE2921E2}"/>
    <cellStyle name="20% - Énfasis3 33" xfId="189" xr:uid="{3BE023DB-C29D-4A92-9A90-A45DB2967B4B}"/>
    <cellStyle name="20% - Énfasis3 34" xfId="190" xr:uid="{08171E82-92C3-42C3-867F-261F017287DB}"/>
    <cellStyle name="20% - Énfasis3 4" xfId="191" xr:uid="{A040C6FD-CE9D-4607-BC79-1C6FE9C82E9F}"/>
    <cellStyle name="20% - Énfasis3 5" xfId="192" xr:uid="{518B2F22-4779-4C80-A4DB-6E714B3C8F9C}"/>
    <cellStyle name="20% - Énfasis3 6" xfId="193" xr:uid="{5C7D3176-743B-4241-9A67-4551E72CAC1C}"/>
    <cellStyle name="20% - Énfasis3 7" xfId="194" xr:uid="{8C760F94-A2AB-4427-B7C3-C12BB677E146}"/>
    <cellStyle name="20% - Énfasis3 8" xfId="195" xr:uid="{065A133E-9A69-4E46-8BBD-DE494F35872B}"/>
    <cellStyle name="20% - Énfasis3 9" xfId="196" xr:uid="{C64FC366-80FE-4AE4-89BF-B8097854A2B3}"/>
    <cellStyle name="20% - Énfasis4 10" xfId="197" xr:uid="{639C6658-7540-4E20-9481-CEE02C0DA8D0}"/>
    <cellStyle name="20% - Énfasis4 11" xfId="198" xr:uid="{48D7C94E-5019-4D9E-90C9-6278939E6519}"/>
    <cellStyle name="20% - Énfasis4 12" xfId="199" xr:uid="{1112BF36-3F31-4AD8-AD17-E5C9E65C5603}"/>
    <cellStyle name="20% - Énfasis4 13" xfId="200" xr:uid="{BE42ACF9-7705-4B82-8C22-F20802185343}"/>
    <cellStyle name="20% - Énfasis4 14" xfId="201" xr:uid="{A9AE5AFE-891D-4B50-AF4D-622FFE70A80C}"/>
    <cellStyle name="20% - Énfasis4 15" xfId="202" xr:uid="{FA23FB0C-CE30-4971-B566-8E9304788FFB}"/>
    <cellStyle name="20% - Énfasis4 16" xfId="203" xr:uid="{B5E16591-2492-486E-9C20-B86D6F3F72EE}"/>
    <cellStyle name="20% - Énfasis4 17" xfId="204" xr:uid="{E7090948-6260-4B91-A741-A38E0CE1D861}"/>
    <cellStyle name="20% - Énfasis4 18" xfId="205" xr:uid="{C51FF5E5-7E39-489E-AEC2-0FE74272B614}"/>
    <cellStyle name="20% - Énfasis4 19" xfId="206" xr:uid="{900F29ED-BF4D-4E4E-BBE7-DC82BF67D9EA}"/>
    <cellStyle name="20% - Énfasis4 2" xfId="207" xr:uid="{C63C68B4-1534-42E6-98F3-5165C8061DAC}"/>
    <cellStyle name="20% - Énfasis4 20" xfId="208" xr:uid="{A45E0205-721E-4ED8-B63E-2E4C9D745E99}"/>
    <cellStyle name="20% - Énfasis4 21" xfId="209" xr:uid="{D6D77964-02EA-49C0-A70E-33D861715E5B}"/>
    <cellStyle name="20% - Énfasis4 22" xfId="210" xr:uid="{A1F5916D-128C-449B-BA03-6F827A2E79BA}"/>
    <cellStyle name="20% - Énfasis4 23" xfId="211" xr:uid="{B65DC38B-4AA3-40ED-80AA-0F0A103DA825}"/>
    <cellStyle name="20% - Énfasis4 24" xfId="212" xr:uid="{62C4AF14-ACD2-41CE-80B1-DA2371D9D8D9}"/>
    <cellStyle name="20% - Énfasis4 25" xfId="213" xr:uid="{A565B5A2-4826-4DAA-AEBB-F45A2D51E047}"/>
    <cellStyle name="20% - Énfasis4 26" xfId="214" xr:uid="{0073E12E-1D4A-4231-8AE0-82BF2E3E1D26}"/>
    <cellStyle name="20% - Énfasis4 27" xfId="215" xr:uid="{E805E692-5F3E-47CA-98AB-A8B0D759EB1A}"/>
    <cellStyle name="20% - Énfasis4 28" xfId="216" xr:uid="{87A9BF80-6F13-4ECE-AAAE-822F32608959}"/>
    <cellStyle name="20% - Énfasis4 29" xfId="217" xr:uid="{D9F01116-C9E5-4C97-ABD7-06A7F0ADB2E3}"/>
    <cellStyle name="20% - Énfasis4 3" xfId="218" xr:uid="{BF64B448-5004-4DFC-B479-8E2DBFAA1181}"/>
    <cellStyle name="20% - Énfasis4 30" xfId="219" xr:uid="{CD88AEA7-B019-4CC5-B3C8-BA7387726F11}"/>
    <cellStyle name="20% - Énfasis4 31" xfId="220" xr:uid="{E6684F0A-FBA9-4AB3-845C-C29EB6556185}"/>
    <cellStyle name="20% - Énfasis4 32" xfId="221" xr:uid="{BA06D61C-A957-4946-8C91-873EAE243242}"/>
    <cellStyle name="20% - Énfasis4 33" xfId="222" xr:uid="{943F929A-E53D-4D2C-8767-EB8D079A7D68}"/>
    <cellStyle name="20% - Énfasis4 34" xfId="223" xr:uid="{0A7C2040-E939-46B5-92C7-5CBB5D188C6C}"/>
    <cellStyle name="20% - Énfasis4 4" xfId="224" xr:uid="{17863756-F170-4925-873D-7015D5D63293}"/>
    <cellStyle name="20% - Énfasis4 5" xfId="225" xr:uid="{350971C1-AFB4-48C0-9528-4D68DFAA60CD}"/>
    <cellStyle name="20% - Énfasis4 6" xfId="226" xr:uid="{CB54CF18-3A7F-4B25-B5C7-710B6C11CC27}"/>
    <cellStyle name="20% - Énfasis4 7" xfId="227" xr:uid="{080D135E-1E83-4A1D-AF23-5D09061B3A8B}"/>
    <cellStyle name="20% - Énfasis4 8" xfId="228" xr:uid="{4E605F8A-CB9E-45D7-805D-B2DF6E364E02}"/>
    <cellStyle name="20% - Énfasis4 9" xfId="229" xr:uid="{6916E3E6-EE48-475F-96F9-046822E329AD}"/>
    <cellStyle name="20% - Énfasis5 10" xfId="230" xr:uid="{509B13EA-441F-4D50-93D0-A1D7B8149C43}"/>
    <cellStyle name="20% - Énfasis5 11" xfId="231" xr:uid="{4C170A6B-13E0-49D9-9653-6D8CB3C243E3}"/>
    <cellStyle name="20% - Énfasis5 12" xfId="232" xr:uid="{A5CE79C0-3723-4698-84E2-58B1C1815C7E}"/>
    <cellStyle name="20% - Énfasis5 13" xfId="233" xr:uid="{5383052E-12DB-49B5-8E15-1D0B7EF2F732}"/>
    <cellStyle name="20% - Énfasis5 14" xfId="234" xr:uid="{55E7B0E7-E635-431B-9D0B-273EF339434E}"/>
    <cellStyle name="20% - Énfasis5 15" xfId="235" xr:uid="{F38585F8-4B94-47BE-8699-A3FEB644DEAE}"/>
    <cellStyle name="20% - Énfasis5 16" xfId="236" xr:uid="{A83A3C99-8A0E-49C0-8BE2-E866D548A0D5}"/>
    <cellStyle name="20% - Énfasis5 17" xfId="237" xr:uid="{39665091-7A79-4E27-B0B8-3A11D3308838}"/>
    <cellStyle name="20% - Énfasis5 18" xfId="238" xr:uid="{CB9CDB87-1EAD-4619-97D5-708C86EC082C}"/>
    <cellStyle name="20% - Énfasis5 19" xfId="239" xr:uid="{A7B48951-2A4C-40EC-AF02-E748DB917273}"/>
    <cellStyle name="20% - Énfasis5 2" xfId="240" xr:uid="{8ECDFE87-F1DD-41ED-85C9-9C2F4CF1DB7B}"/>
    <cellStyle name="20% - Énfasis5 20" xfId="241" xr:uid="{249D9C9B-2C7A-4C80-B104-B4B469DC6602}"/>
    <cellStyle name="20% - Énfasis5 21" xfId="242" xr:uid="{79EB895F-4688-4AB5-98F4-7FA5A5A66E11}"/>
    <cellStyle name="20% - Énfasis5 22" xfId="243" xr:uid="{E3FB8E5A-A6C3-4A1A-BF36-70C326BB8847}"/>
    <cellStyle name="20% - Énfasis5 23" xfId="244" xr:uid="{7D047893-2EFE-4941-8F11-CB97327B6939}"/>
    <cellStyle name="20% - Énfasis5 24" xfId="245" xr:uid="{E8296287-814D-400E-92BD-44FFA5D9D372}"/>
    <cellStyle name="20% - Énfasis5 25" xfId="246" xr:uid="{AD4925A1-CA96-40C1-9C5D-23C1EDD7689E}"/>
    <cellStyle name="20% - Énfasis5 26" xfId="247" xr:uid="{2F767926-D95E-43E7-939B-28352BC0B1BB}"/>
    <cellStyle name="20% - Énfasis5 27" xfId="248" xr:uid="{7607D0DA-A63D-4EEC-9CDC-4FC379050D8D}"/>
    <cellStyle name="20% - Énfasis5 28" xfId="249" xr:uid="{2B344D35-9A23-485A-A4D2-21A534F735EB}"/>
    <cellStyle name="20% - Énfasis5 29" xfId="250" xr:uid="{7B4FC0BB-A61E-49D1-B56B-5329F3C54F03}"/>
    <cellStyle name="20% - Énfasis5 3" xfId="251" xr:uid="{788422F1-6320-4676-9C8A-B76594DDD698}"/>
    <cellStyle name="20% - Énfasis5 30" xfId="252" xr:uid="{8411D571-9E9B-4F8B-A19B-E83B5932A5AE}"/>
    <cellStyle name="20% - Énfasis5 31" xfId="253" xr:uid="{BC839EEF-DC1C-4021-8D88-E7DCFDB83ADF}"/>
    <cellStyle name="20% - Énfasis5 32" xfId="254" xr:uid="{C178E6FC-849B-473C-9963-49CE96240813}"/>
    <cellStyle name="20% - Énfasis5 33" xfId="255" xr:uid="{5E8CAA98-BD07-4338-919A-F8AD4606A938}"/>
    <cellStyle name="20% - Énfasis5 34" xfId="256" xr:uid="{7B79A357-8D48-4C83-B1D2-826E57036C51}"/>
    <cellStyle name="20% - Énfasis5 4" xfId="257" xr:uid="{158A70AD-65E3-4D61-9C00-0FFA20BB20CD}"/>
    <cellStyle name="20% - Énfasis5 5" xfId="258" xr:uid="{58AD94D4-99EB-4E6B-B180-5CF9C58A57F8}"/>
    <cellStyle name="20% - Énfasis5 6" xfId="259" xr:uid="{A68C1A0A-2067-4362-AF7E-70553A5B8160}"/>
    <cellStyle name="20% - Énfasis5 7" xfId="260" xr:uid="{165D2EC5-04EF-4C97-8753-55ECD455F127}"/>
    <cellStyle name="20% - Énfasis5 8" xfId="261" xr:uid="{F754576A-3D0C-498B-903E-1CA6DCC8669D}"/>
    <cellStyle name="20% - Énfasis5 9" xfId="262" xr:uid="{F8DDAEE5-D30C-4B22-9CAF-EF84D67CA685}"/>
    <cellStyle name="20% - Énfasis6 10" xfId="263" xr:uid="{B90BB0F9-6D88-4073-98B8-EEF7B8EF62C1}"/>
    <cellStyle name="20% - Énfasis6 11" xfId="264" xr:uid="{64593E8F-FF44-477E-BE71-B449949FB1CF}"/>
    <cellStyle name="20% - Énfasis6 12" xfId="265" xr:uid="{18D9C3FD-35FA-4F1D-8839-ED40BA918F5E}"/>
    <cellStyle name="20% - Énfasis6 13" xfId="266" xr:uid="{883CFE6E-DE5A-45BE-995E-5E1010B6C53A}"/>
    <cellStyle name="20% - Énfasis6 14" xfId="267" xr:uid="{51AF02B0-3E3B-454C-9D4F-937DFB375826}"/>
    <cellStyle name="20% - Énfasis6 15" xfId="268" xr:uid="{4F0DD4E3-42E2-4E4F-B53A-B116E684AACC}"/>
    <cellStyle name="20% - Énfasis6 16" xfId="269" xr:uid="{07B9E219-73EA-4439-A1D2-32EB711E8DFA}"/>
    <cellStyle name="20% - Énfasis6 17" xfId="270" xr:uid="{11BAB33C-6526-47D5-B443-631C104EAAC7}"/>
    <cellStyle name="20% - Énfasis6 18" xfId="271" xr:uid="{47A5F81E-C0EF-4A9F-881D-D17479F61DC8}"/>
    <cellStyle name="20% - Énfasis6 19" xfId="272" xr:uid="{7753C8DC-609A-45E0-9A95-7EE91BB7579A}"/>
    <cellStyle name="20% - Énfasis6 2" xfId="273" xr:uid="{5BB59A4F-C5EF-45DF-9E3F-BBEDFA73AB84}"/>
    <cellStyle name="20% - Énfasis6 20" xfId="274" xr:uid="{3B9F9693-8CA6-4C70-AC84-05737CBC229B}"/>
    <cellStyle name="20% - Énfasis6 21" xfId="275" xr:uid="{1B2194A6-E2E9-4585-A7E0-48ADBB17367D}"/>
    <cellStyle name="20% - Énfasis6 22" xfId="276" xr:uid="{2B0F7113-C740-4D92-B08C-6924073AE435}"/>
    <cellStyle name="20% - Énfasis6 23" xfId="277" xr:uid="{34D7D7F8-4561-4254-A1E4-B5A4007FA2F1}"/>
    <cellStyle name="20% - Énfasis6 24" xfId="278" xr:uid="{21CC0566-B627-4630-8325-BEEA4CD44193}"/>
    <cellStyle name="20% - Énfasis6 25" xfId="279" xr:uid="{F853581C-16DC-4011-A6FE-2C9470D122D1}"/>
    <cellStyle name="20% - Énfasis6 26" xfId="280" xr:uid="{914CE478-2068-43A0-A2B3-0D9A7CE2BBFC}"/>
    <cellStyle name="20% - Énfasis6 27" xfId="281" xr:uid="{BC80D1C9-AC06-4F44-969D-4B2BDE9822B9}"/>
    <cellStyle name="20% - Énfasis6 28" xfId="282" xr:uid="{14AA2B1B-5AA3-4F9C-BE47-B209DFEAAFCD}"/>
    <cellStyle name="20% - Énfasis6 29" xfId="283" xr:uid="{757CD504-EB47-4C02-A681-9669B0CFDBB2}"/>
    <cellStyle name="20% - Énfasis6 3" xfId="284" xr:uid="{7538A265-3785-471A-B49A-ABBD72686C3E}"/>
    <cellStyle name="20% - Énfasis6 30" xfId="285" xr:uid="{6C4A87AE-00BB-4BBA-A579-3C12AAA045DE}"/>
    <cellStyle name="20% - Énfasis6 31" xfId="286" xr:uid="{6125DA4B-C72B-4CE0-A684-5FCDF59BAC2B}"/>
    <cellStyle name="20% - Énfasis6 32" xfId="287" xr:uid="{185448C6-DB81-4500-93A0-5907F6DDAA36}"/>
    <cellStyle name="20% - Énfasis6 33" xfId="288" xr:uid="{2F4B4495-39E2-40BC-8F10-13E5CFC84905}"/>
    <cellStyle name="20% - Énfasis6 34" xfId="289" xr:uid="{17E378ED-9C68-4392-BD72-2DEBC5A1C217}"/>
    <cellStyle name="20% - Énfasis6 4" xfId="290" xr:uid="{1633E770-206D-4F93-88B3-8E59684D31D1}"/>
    <cellStyle name="20% - Énfasis6 5" xfId="291" xr:uid="{BA46D2FD-169F-44AB-8079-400659F96AF7}"/>
    <cellStyle name="20% - Énfasis6 6" xfId="292" xr:uid="{68826FA8-9C71-404D-9E2C-991007B7C4BC}"/>
    <cellStyle name="20% - Énfasis6 7" xfId="293" xr:uid="{976CA24A-E225-4609-BB96-FBB1E0C9AD89}"/>
    <cellStyle name="20% - Énfasis6 8" xfId="294" xr:uid="{A0040298-BF8B-4C31-841B-993F149ADCB9}"/>
    <cellStyle name="20% - Énfasis6 9" xfId="295" xr:uid="{BC42C528-E1B7-4A7D-ACCD-4978DF517394}"/>
    <cellStyle name="40% - Énfasis1 10" xfId="296" xr:uid="{1EAE87E5-5D65-4D71-BDD1-08CF238AF951}"/>
    <cellStyle name="40% - Énfasis1 11" xfId="297" xr:uid="{77BFADF1-222B-4941-9DC1-9337A459BE35}"/>
    <cellStyle name="40% - Énfasis1 12" xfId="298" xr:uid="{12903A89-2934-4216-8AFC-27F0DA5C5EC5}"/>
    <cellStyle name="40% - Énfasis1 13" xfId="299" xr:uid="{E0FCC233-ED61-4632-8F9A-0988DF10BAAD}"/>
    <cellStyle name="40% - Énfasis1 14" xfId="300" xr:uid="{15DEE507-10BB-479D-A515-D13A5E5F0C25}"/>
    <cellStyle name="40% - Énfasis1 15" xfId="301" xr:uid="{365CA653-02D8-49C1-976D-3FF3B07A5006}"/>
    <cellStyle name="40% - Énfasis1 16" xfId="302" xr:uid="{90CAAB0A-0880-4396-B45C-6BA5F4F00A6C}"/>
    <cellStyle name="40% - Énfasis1 17" xfId="303" xr:uid="{35CFFC2E-2C78-442A-9D1E-4C9C5D3B1FCD}"/>
    <cellStyle name="40% - Énfasis1 18" xfId="304" xr:uid="{4AFA96A3-C13D-4B40-8D5D-793F1027410D}"/>
    <cellStyle name="40% - Énfasis1 19" xfId="305" xr:uid="{414C08D5-DD99-487E-8BA9-B10955C0C991}"/>
    <cellStyle name="40% - Énfasis1 2" xfId="306" xr:uid="{5B846A93-49F3-4CB1-BFDD-6A06F66828FA}"/>
    <cellStyle name="40% - Énfasis1 20" xfId="307" xr:uid="{5DBFF46C-86B1-4D5D-B357-E356EF678831}"/>
    <cellStyle name="40% - Énfasis1 21" xfId="308" xr:uid="{D43D8378-0CE7-4664-A0CC-EC8061D91672}"/>
    <cellStyle name="40% - Énfasis1 22" xfId="309" xr:uid="{5F30938D-B257-4649-B33E-F5D40EC8900C}"/>
    <cellStyle name="40% - Énfasis1 23" xfId="310" xr:uid="{AF48611C-DEC4-4C1B-A6BC-126E00022D14}"/>
    <cellStyle name="40% - Énfasis1 24" xfId="311" xr:uid="{8253B217-B4A0-4956-943B-A5D4ECC570E5}"/>
    <cellStyle name="40% - Énfasis1 25" xfId="312" xr:uid="{4448E4B6-07CA-45EC-9F8D-7A18682AF64F}"/>
    <cellStyle name="40% - Énfasis1 26" xfId="313" xr:uid="{2F36EE6F-7244-4A58-8180-4F82C8345360}"/>
    <cellStyle name="40% - Énfasis1 27" xfId="314" xr:uid="{B9DAC099-C9B9-49FF-A9AE-260A3166C1EA}"/>
    <cellStyle name="40% - Énfasis1 28" xfId="315" xr:uid="{E2C74A44-3C40-4C5F-9B36-689BD42A9DA9}"/>
    <cellStyle name="40% - Énfasis1 29" xfId="316" xr:uid="{EEA456D9-0925-4098-B42E-E06D46BDA1BB}"/>
    <cellStyle name="40% - Énfasis1 3" xfId="317" xr:uid="{93C665EE-940B-4756-A66A-729C5FF15F67}"/>
    <cellStyle name="40% - Énfasis1 30" xfId="318" xr:uid="{1002AA38-3EE9-42C3-BDC6-FBBF664E46EB}"/>
    <cellStyle name="40% - Énfasis1 31" xfId="319" xr:uid="{9DF90CBF-D133-430A-8110-680B29C0EF38}"/>
    <cellStyle name="40% - Énfasis1 32" xfId="320" xr:uid="{F954507D-A19A-426F-94D1-BEBC612B2806}"/>
    <cellStyle name="40% - Énfasis1 33" xfId="321" xr:uid="{FE6B4E25-062C-4D00-9762-94B7DFAB4A89}"/>
    <cellStyle name="40% - Énfasis1 34" xfId="322" xr:uid="{02310297-712C-44C1-995E-AC7858132C71}"/>
    <cellStyle name="40% - Énfasis1 4" xfId="323" xr:uid="{EE7ED052-F57A-477B-9C76-6C089920E330}"/>
    <cellStyle name="40% - Énfasis1 5" xfId="324" xr:uid="{DEE7D17E-EF84-48FF-8D51-02CAF978FC8D}"/>
    <cellStyle name="40% - Énfasis1 6" xfId="325" xr:uid="{38EC855D-59E3-419F-8632-53B759F28253}"/>
    <cellStyle name="40% - Énfasis1 7" xfId="326" xr:uid="{769F0180-E166-4873-8A16-54494A9C1F67}"/>
    <cellStyle name="40% - Énfasis1 8" xfId="327" xr:uid="{0A33BC38-1513-43AF-B213-BE79B044784B}"/>
    <cellStyle name="40% - Énfasis1 9" xfId="328" xr:uid="{BC7C2B2F-CC6B-40EE-AA10-A67AE2051CF0}"/>
    <cellStyle name="40% - Énfasis2 10" xfId="329" xr:uid="{D79215C0-5833-43F4-9A75-55AD58434091}"/>
    <cellStyle name="40% - Énfasis2 11" xfId="330" xr:uid="{641B7FDD-4EE7-4D09-9703-2A675D00EFF4}"/>
    <cellStyle name="40% - Énfasis2 12" xfId="331" xr:uid="{4777E989-AB53-452C-9415-1C54979CFA26}"/>
    <cellStyle name="40% - Énfasis2 13" xfId="332" xr:uid="{66DE9AE6-5CBA-447A-A870-FF9E2AACF537}"/>
    <cellStyle name="40% - Énfasis2 14" xfId="333" xr:uid="{1C1BD07F-086A-408D-A13A-26A189744F2D}"/>
    <cellStyle name="40% - Énfasis2 15" xfId="334" xr:uid="{1CCF07A6-B75B-41CF-A9AA-3F1641DD3C2F}"/>
    <cellStyle name="40% - Énfasis2 16" xfId="335" xr:uid="{B7232B05-A299-4836-97BE-238493424D57}"/>
    <cellStyle name="40% - Énfasis2 17" xfId="336" xr:uid="{723D9CC8-AB1D-4376-9B21-3BCC65B571E7}"/>
    <cellStyle name="40% - Énfasis2 18" xfId="337" xr:uid="{A150F86A-9C88-450E-8B1F-FD1DA55D97A2}"/>
    <cellStyle name="40% - Énfasis2 19" xfId="338" xr:uid="{691049A0-2945-4665-A8F4-EE704B684356}"/>
    <cellStyle name="40% - Énfasis2 2" xfId="339" xr:uid="{CC0E5F5C-B435-4C99-BC2E-0FAE36397572}"/>
    <cellStyle name="40% - Énfasis2 20" xfId="340" xr:uid="{D711041F-6A9E-4F5A-83E0-74DE833FBC3E}"/>
    <cellStyle name="40% - Énfasis2 21" xfId="341" xr:uid="{D9CBA613-2F05-4B44-8E3C-D2AA7D123D45}"/>
    <cellStyle name="40% - Énfasis2 22" xfId="342" xr:uid="{026FCF9D-FB3E-4C26-84F7-D62BD818F6F8}"/>
    <cellStyle name="40% - Énfasis2 23" xfId="343" xr:uid="{8413672B-926D-4E43-96C3-6D080DBFCE9C}"/>
    <cellStyle name="40% - Énfasis2 24" xfId="344" xr:uid="{9F6992B4-DC5E-40D1-AE8F-F534945E7FD3}"/>
    <cellStyle name="40% - Énfasis2 25" xfId="345" xr:uid="{FAE94556-10A2-4C78-84B6-CD2EFF420FFD}"/>
    <cellStyle name="40% - Énfasis2 26" xfId="346" xr:uid="{C86484E1-E2D8-4EFE-AD00-5363093A8A71}"/>
    <cellStyle name="40% - Énfasis2 27" xfId="347" xr:uid="{32EBC9B9-6446-47E6-A53B-016C972E8E19}"/>
    <cellStyle name="40% - Énfasis2 28" xfId="348" xr:uid="{B0202E2E-2105-43E4-90D6-CF8659AA6630}"/>
    <cellStyle name="40% - Énfasis2 29" xfId="349" xr:uid="{E5D34496-5B10-44FA-9171-9207747053D9}"/>
    <cellStyle name="40% - Énfasis2 3" xfId="350" xr:uid="{502C8167-3F96-4ADC-89CD-09353D627654}"/>
    <cellStyle name="40% - Énfasis2 30" xfId="351" xr:uid="{DF8F6707-E011-4179-981A-FD34D8D5A429}"/>
    <cellStyle name="40% - Énfasis2 31" xfId="352" xr:uid="{EEFECADE-E50E-4239-8B5F-12CE9BFAEB3C}"/>
    <cellStyle name="40% - Énfasis2 32" xfId="353" xr:uid="{F4FF6966-44C1-4718-990B-D01D44654173}"/>
    <cellStyle name="40% - Énfasis2 33" xfId="354" xr:uid="{91C70FF5-5A54-4407-AEF8-1058281B9002}"/>
    <cellStyle name="40% - Énfasis2 34" xfId="355" xr:uid="{9D80C164-6DFE-4867-A63D-FC80B756DF2B}"/>
    <cellStyle name="40% - Énfasis2 4" xfId="356" xr:uid="{F2E1A859-1662-4D6B-8D58-FFC5F1CDB5A4}"/>
    <cellStyle name="40% - Énfasis2 5" xfId="357" xr:uid="{D5F38C66-9363-4DC2-9C45-B3C749881FF5}"/>
    <cellStyle name="40% - Énfasis2 6" xfId="358" xr:uid="{F27B8538-0EE5-43E1-835F-2135105B04ED}"/>
    <cellStyle name="40% - Énfasis2 7" xfId="359" xr:uid="{6A7BFF4A-B64B-419B-BEE9-CBC827DB3DEB}"/>
    <cellStyle name="40% - Énfasis2 8" xfId="360" xr:uid="{6ABBC694-9085-43BD-894B-59C513AF8B0F}"/>
    <cellStyle name="40% - Énfasis2 9" xfId="361" xr:uid="{746D0AE7-1C5B-4E08-B0F8-0191EB1C0522}"/>
    <cellStyle name="40% - Énfasis3 10" xfId="362" xr:uid="{E9A6CD9A-7419-464C-8EDD-A7A0FA618316}"/>
    <cellStyle name="40% - Énfasis3 11" xfId="363" xr:uid="{0825BE16-1573-41BD-9B97-1519753ADEC5}"/>
    <cellStyle name="40% - Énfasis3 12" xfId="364" xr:uid="{681B7A38-5C5D-4456-9A98-0297CBD88163}"/>
    <cellStyle name="40% - Énfasis3 13" xfId="365" xr:uid="{A48608A2-7CD2-41B7-8FCB-AFBD10529F8E}"/>
    <cellStyle name="40% - Énfasis3 14" xfId="366" xr:uid="{AF141144-9E7A-4172-B4BB-6CC6C4C65FE8}"/>
    <cellStyle name="40% - Énfasis3 15" xfId="367" xr:uid="{D4862B67-4A89-4608-ADFE-7080D16FB879}"/>
    <cellStyle name="40% - Énfasis3 16" xfId="368" xr:uid="{838FAB27-BB27-48DC-879C-8C9BA113D4F1}"/>
    <cellStyle name="40% - Énfasis3 17" xfId="369" xr:uid="{DB542F02-F2D6-422E-ACB8-5A46E36B8659}"/>
    <cellStyle name="40% - Énfasis3 18" xfId="370" xr:uid="{4CBBADF4-40F0-47B7-A6B2-20AF6411D68E}"/>
    <cellStyle name="40% - Énfasis3 19" xfId="371" xr:uid="{F6DFBB33-E9E0-4158-8099-649B2E462EE5}"/>
    <cellStyle name="40% - Énfasis3 2" xfId="372" xr:uid="{527C85EA-2658-4B93-8628-7907C255C7DD}"/>
    <cellStyle name="40% - Énfasis3 20" xfId="373" xr:uid="{37B5E810-9471-4466-9713-38AD1EEFC63F}"/>
    <cellStyle name="40% - Énfasis3 21" xfId="374" xr:uid="{D8A06080-7453-465F-B185-50600446B2F4}"/>
    <cellStyle name="40% - Énfasis3 22" xfId="375" xr:uid="{8DAD2BA6-A932-4563-A92E-CDB089D0DD46}"/>
    <cellStyle name="40% - Énfasis3 23" xfId="376" xr:uid="{C6BFC0C2-B8A8-44F2-A595-92E619A2A099}"/>
    <cellStyle name="40% - Énfasis3 24" xfId="377" xr:uid="{644A7C61-4DB8-4BC2-8DAB-C464BCA1717A}"/>
    <cellStyle name="40% - Énfasis3 25" xfId="378" xr:uid="{9B2996AB-FB18-4CB2-99F9-72A7795E6B11}"/>
    <cellStyle name="40% - Énfasis3 26" xfId="379" xr:uid="{86A1C717-A9DE-46E3-9F77-0D5DA6CBC95A}"/>
    <cellStyle name="40% - Énfasis3 27" xfId="380" xr:uid="{A8020903-F3B8-43C5-B87C-885D19D1F815}"/>
    <cellStyle name="40% - Énfasis3 28" xfId="381" xr:uid="{6742AE96-14D0-4A38-B8F5-14126818B1DC}"/>
    <cellStyle name="40% - Énfasis3 29" xfId="382" xr:uid="{DE5EF1CD-22DD-42DD-A095-524EA1A98603}"/>
    <cellStyle name="40% - Énfasis3 3" xfId="383" xr:uid="{0B6F3F04-0018-4306-9E5E-91F138115F4F}"/>
    <cellStyle name="40% - Énfasis3 30" xfId="384" xr:uid="{C4219E9E-392D-44E8-B00A-BD8DB13A9170}"/>
    <cellStyle name="40% - Énfasis3 31" xfId="385" xr:uid="{830DEB89-1DFD-44DF-9A99-AF4A890B18B0}"/>
    <cellStyle name="40% - Énfasis3 32" xfId="386" xr:uid="{386E95BC-3F96-428C-BD3D-C4C072625C12}"/>
    <cellStyle name="40% - Énfasis3 33" xfId="387" xr:uid="{68E96FA2-437F-4B26-90CE-4B51F55DE9E0}"/>
    <cellStyle name="40% - Énfasis3 34" xfId="388" xr:uid="{8ACBC2F8-556C-4659-ADEE-B0D9F39CDF54}"/>
    <cellStyle name="40% - Énfasis3 4" xfId="389" xr:uid="{E7331596-6412-4272-960A-5E4BF37F37AF}"/>
    <cellStyle name="40% - Énfasis3 5" xfId="390" xr:uid="{0BA9D4E3-EF15-4F0D-9EBE-7AD399E76458}"/>
    <cellStyle name="40% - Énfasis3 6" xfId="391" xr:uid="{C478298C-3B37-437E-8E41-1FEB8D31D5AD}"/>
    <cellStyle name="40% - Énfasis3 7" xfId="392" xr:uid="{9C3D6711-63C3-44FB-A20A-AF20E053AE65}"/>
    <cellStyle name="40% - Énfasis3 8" xfId="393" xr:uid="{AE602B15-DC17-46D5-85FA-E9DAFE1BA182}"/>
    <cellStyle name="40% - Énfasis3 9" xfId="394" xr:uid="{626E0B74-5C08-47D5-A4BB-54E8D5E90AF5}"/>
    <cellStyle name="40% - Énfasis4 10" xfId="395" xr:uid="{16A62A90-CDF6-4DDE-A7B8-43591828059A}"/>
    <cellStyle name="40% - Énfasis4 11" xfId="396" xr:uid="{172E5840-165F-4FE2-895F-787F69A6EEF8}"/>
    <cellStyle name="40% - Énfasis4 12" xfId="397" xr:uid="{138C337D-5A27-4FD4-8F2B-BAE85538621F}"/>
    <cellStyle name="40% - Énfasis4 13" xfId="398" xr:uid="{1FE63079-4711-47E4-A95A-305293D895F3}"/>
    <cellStyle name="40% - Énfasis4 14" xfId="399" xr:uid="{900CADA3-D233-499D-9929-D815196BD21B}"/>
    <cellStyle name="40% - Énfasis4 15" xfId="400" xr:uid="{1FAF1EB8-DECF-4179-81CC-E67B0522584B}"/>
    <cellStyle name="40% - Énfasis4 16" xfId="401" xr:uid="{60E9D987-F815-41C5-9D4B-E1D4E0AA6894}"/>
    <cellStyle name="40% - Énfasis4 17" xfId="402" xr:uid="{9A5E7C4D-DF10-4480-B545-8E98DE817223}"/>
    <cellStyle name="40% - Énfasis4 18" xfId="403" xr:uid="{F5CBEE01-CAFA-4744-B5B4-84F947A544BB}"/>
    <cellStyle name="40% - Énfasis4 19" xfId="404" xr:uid="{1B64543E-75E3-464A-837D-A3527681F785}"/>
    <cellStyle name="40% - Énfasis4 2" xfId="405" xr:uid="{4CE5E6CE-7B18-4FE3-A2A7-4A8CC982ADCA}"/>
    <cellStyle name="40% - Énfasis4 20" xfId="406" xr:uid="{88FACCE7-7C52-4F33-9D30-2FD932EF88BB}"/>
    <cellStyle name="40% - Énfasis4 21" xfId="407" xr:uid="{9102EA89-2B76-4A19-A77D-5B789DE48E85}"/>
    <cellStyle name="40% - Énfasis4 22" xfId="408" xr:uid="{2BAB8236-091A-43E6-AC90-D0C40AF6895C}"/>
    <cellStyle name="40% - Énfasis4 23" xfId="409" xr:uid="{52EF5DFE-A4E3-4E33-949C-AD7D4932587B}"/>
    <cellStyle name="40% - Énfasis4 24" xfId="410" xr:uid="{C0B23258-BBCE-455E-84FB-69FF587D65D3}"/>
    <cellStyle name="40% - Énfasis4 25" xfId="411" xr:uid="{969FD379-FB3C-417A-9F77-FE1EF5B1ABDD}"/>
    <cellStyle name="40% - Énfasis4 26" xfId="412" xr:uid="{E51D1ECD-013D-430E-B896-ED0FF57CA86D}"/>
    <cellStyle name="40% - Énfasis4 27" xfId="413" xr:uid="{E1B59DB1-0B60-4C81-9BC5-55159EF9F55C}"/>
    <cellStyle name="40% - Énfasis4 28" xfId="414" xr:uid="{5FFDD653-7651-4D63-BAFF-BF3EF537B4BB}"/>
    <cellStyle name="40% - Énfasis4 29" xfId="415" xr:uid="{EF08998A-89EB-4214-8585-A0ED6B1AF965}"/>
    <cellStyle name="40% - Énfasis4 3" xfId="416" xr:uid="{EFF000B2-784B-4D63-95CC-75E34957EE32}"/>
    <cellStyle name="40% - Énfasis4 30" xfId="417" xr:uid="{8C5600D9-45A4-4519-AB90-2F6434FDFA91}"/>
    <cellStyle name="40% - Énfasis4 31" xfId="418" xr:uid="{517B4158-88F6-4C61-A50B-A2D660918115}"/>
    <cellStyle name="40% - Énfasis4 32" xfId="419" xr:uid="{130105A8-3D77-4483-84B5-27CF3A0EC156}"/>
    <cellStyle name="40% - Énfasis4 33" xfId="420" xr:uid="{31DD8584-7239-49FE-A824-8E85A81EFE4E}"/>
    <cellStyle name="40% - Énfasis4 34" xfId="421" xr:uid="{227D68B0-AC9E-41CD-A5DD-8112D1DA50D4}"/>
    <cellStyle name="40% - Énfasis4 4" xfId="422" xr:uid="{AFEFDB97-C167-45CF-9C91-8D478F1721E1}"/>
    <cellStyle name="40% - Énfasis4 5" xfId="423" xr:uid="{C562C7CE-0889-4488-B2B1-6F27F7F9FA62}"/>
    <cellStyle name="40% - Énfasis4 6" xfId="424" xr:uid="{C4E5A727-7709-4CF4-B560-8B312A123853}"/>
    <cellStyle name="40% - Énfasis4 7" xfId="425" xr:uid="{D62E4E09-8996-4EC9-82AC-5FCFA461E30C}"/>
    <cellStyle name="40% - Énfasis4 8" xfId="426" xr:uid="{B79F66A1-32AD-4DD5-A89F-63F630B4398F}"/>
    <cellStyle name="40% - Énfasis4 9" xfId="427" xr:uid="{EFD03D3E-C4A2-4268-A6EE-CAE708F142A7}"/>
    <cellStyle name="40% - Énfasis5 10" xfId="428" xr:uid="{58BD7F6E-B3D4-4828-B6B0-2365D071B383}"/>
    <cellStyle name="40% - Énfasis5 11" xfId="429" xr:uid="{3ECED0FB-D55F-404A-B510-B0247F2930F4}"/>
    <cellStyle name="40% - Énfasis5 12" xfId="430" xr:uid="{A61B8103-DEDF-4799-909D-181FB9DAEFB3}"/>
    <cellStyle name="40% - Énfasis5 13" xfId="431" xr:uid="{F612463B-1155-45E9-9340-4B63E8A41411}"/>
    <cellStyle name="40% - Énfasis5 14" xfId="432" xr:uid="{9152D992-61CF-4A21-86BE-4607A7DC0911}"/>
    <cellStyle name="40% - Énfasis5 15" xfId="433" xr:uid="{66391842-3C9A-496D-9DA3-6F457DC09BA8}"/>
    <cellStyle name="40% - Énfasis5 16" xfId="434" xr:uid="{E28D3FD8-E22A-4BA4-B95F-7776CE20260E}"/>
    <cellStyle name="40% - Énfasis5 17" xfId="435" xr:uid="{1DD115C9-CBB2-4779-A85B-93096F564986}"/>
    <cellStyle name="40% - Énfasis5 18" xfId="436" xr:uid="{723215C0-3164-46C6-8FE1-AB093C3C8365}"/>
    <cellStyle name="40% - Énfasis5 19" xfId="437" xr:uid="{42F3DBDE-01FD-412B-8118-B21942AC5F45}"/>
    <cellStyle name="40% - Énfasis5 2" xfId="438" xr:uid="{2C060008-8B00-4C87-A462-58868AA0647C}"/>
    <cellStyle name="40% - Énfasis5 20" xfId="439" xr:uid="{A67C0CCB-3932-48DA-A9BC-315D703681E5}"/>
    <cellStyle name="40% - Énfasis5 21" xfId="440" xr:uid="{D75BE057-03F7-463F-A30C-A43C4CC4756C}"/>
    <cellStyle name="40% - Énfasis5 22" xfId="441" xr:uid="{B30FE62B-8D0E-4DFF-9682-B6ABDDFB4E5C}"/>
    <cellStyle name="40% - Énfasis5 23" xfId="442" xr:uid="{D5CB3568-CC97-419E-A874-575C6A5DDAF8}"/>
    <cellStyle name="40% - Énfasis5 24" xfId="443" xr:uid="{BD312BCF-ADDB-48D7-B77E-AE3C8C414D17}"/>
    <cellStyle name="40% - Énfasis5 25" xfId="444" xr:uid="{C90D168B-A2B0-4064-BF61-370BF2A8540D}"/>
    <cellStyle name="40% - Énfasis5 26" xfId="445" xr:uid="{EF893D5D-DB85-4884-9EC9-278A08C555F3}"/>
    <cellStyle name="40% - Énfasis5 27" xfId="446" xr:uid="{995FBD80-2D69-4138-BC7A-E42B0446D21C}"/>
    <cellStyle name="40% - Énfasis5 28" xfId="447" xr:uid="{EA2C831F-A4C7-4330-9BA2-690DDA93E4AB}"/>
    <cellStyle name="40% - Énfasis5 29" xfId="448" xr:uid="{8B09003A-48FF-45FF-BD1A-F3240EDB0084}"/>
    <cellStyle name="40% - Énfasis5 3" xfId="449" xr:uid="{3B05649E-8773-4EF5-89A2-D287AD70AFF5}"/>
    <cellStyle name="40% - Énfasis5 30" xfId="450" xr:uid="{6EC5D89F-4980-4ECB-9601-E2EE95EC035C}"/>
    <cellStyle name="40% - Énfasis5 31" xfId="451" xr:uid="{8E65DF8A-BC4F-4088-80A9-861BE18B33A7}"/>
    <cellStyle name="40% - Énfasis5 32" xfId="452" xr:uid="{04A37C06-F676-429B-A838-0167FA5E11B8}"/>
    <cellStyle name="40% - Énfasis5 33" xfId="453" xr:uid="{3DEE5F96-2D71-44CA-9D40-68B1FE6A902E}"/>
    <cellStyle name="40% - Énfasis5 34" xfId="454" xr:uid="{0BC8E041-FEC0-4923-896D-D281DF62BF67}"/>
    <cellStyle name="40% - Énfasis5 4" xfId="455" xr:uid="{FEF69680-72A6-43DD-9C8D-94C2DBFABC45}"/>
    <cellStyle name="40% - Énfasis5 5" xfId="456" xr:uid="{A15BEA7C-BC3E-4702-8211-FE7533858C21}"/>
    <cellStyle name="40% - Énfasis5 6" xfId="457" xr:uid="{378027EE-AC7F-4ADF-BFFF-119A2DF261D9}"/>
    <cellStyle name="40% - Énfasis5 7" xfId="458" xr:uid="{54402BBD-EA93-474A-B787-938F51749DCC}"/>
    <cellStyle name="40% - Énfasis5 8" xfId="459" xr:uid="{8302928A-4419-4D62-A415-EF04424726DA}"/>
    <cellStyle name="40% - Énfasis5 9" xfId="460" xr:uid="{D7249631-0BB7-41F6-AA9F-B399078A304E}"/>
    <cellStyle name="40% - Énfasis6 10" xfId="461" xr:uid="{3F79762C-87A7-41F9-A766-30840A9858D0}"/>
    <cellStyle name="40% - Énfasis6 11" xfId="462" xr:uid="{449093EC-2EF7-422C-8F8D-33E33727F353}"/>
    <cellStyle name="40% - Énfasis6 12" xfId="463" xr:uid="{08BB4A0C-CFB8-4573-9D5C-D2546FA32E08}"/>
    <cellStyle name="40% - Énfasis6 13" xfId="464" xr:uid="{3C97E59E-8E5B-41C9-A42B-91AA417E69B3}"/>
    <cellStyle name="40% - Énfasis6 14" xfId="465" xr:uid="{7CD69ABB-11B7-474F-ACDB-25AB192B07D8}"/>
    <cellStyle name="40% - Énfasis6 15" xfId="466" xr:uid="{C40F413F-494D-41B6-9F4D-7C474E33F0E4}"/>
    <cellStyle name="40% - Énfasis6 16" xfId="467" xr:uid="{5941E4DF-711C-40DC-906F-B7B65E53E90D}"/>
    <cellStyle name="40% - Énfasis6 17" xfId="468" xr:uid="{F7EFD646-AB27-4754-BA09-899DB281B45C}"/>
    <cellStyle name="40% - Énfasis6 18" xfId="469" xr:uid="{42F173E3-66FA-49DF-B76F-604806BA7A77}"/>
    <cellStyle name="40% - Énfasis6 19" xfId="470" xr:uid="{70A30492-4A6A-40BF-9C90-209F3B341DB7}"/>
    <cellStyle name="40% - Énfasis6 2" xfId="471" xr:uid="{1CAB7569-1D76-436C-BC24-9363FD0304A5}"/>
    <cellStyle name="40% - Énfasis6 20" xfId="472" xr:uid="{FA86C238-CA31-422F-97C2-49419E485E3D}"/>
    <cellStyle name="40% - Énfasis6 21" xfId="473" xr:uid="{7688E7B7-E708-4CA3-97E7-6A807069A72E}"/>
    <cellStyle name="40% - Énfasis6 22" xfId="474" xr:uid="{8B7F6205-0A88-43B4-80F8-3D80DFC9D35B}"/>
    <cellStyle name="40% - Énfasis6 23" xfId="475" xr:uid="{5CA3B4D8-C75E-4C94-99B1-AF2905A3B369}"/>
    <cellStyle name="40% - Énfasis6 24" xfId="476" xr:uid="{6C362DD1-AC4C-4E38-A71E-22A03528080D}"/>
    <cellStyle name="40% - Énfasis6 25" xfId="477" xr:uid="{2BB9F687-AD86-48D6-932E-80967DA38DB9}"/>
    <cellStyle name="40% - Énfasis6 26" xfId="478" xr:uid="{A3BD9937-9191-4983-A8E4-522D1FECA02F}"/>
    <cellStyle name="40% - Énfasis6 27" xfId="479" xr:uid="{3BA9E2E6-B801-4EA6-9BCD-3B5388E9F452}"/>
    <cellStyle name="40% - Énfasis6 28" xfId="480" xr:uid="{BBFC0D4E-8CFA-4E3B-899B-CB4D64FBF63E}"/>
    <cellStyle name="40% - Énfasis6 29" xfId="481" xr:uid="{B4149A82-B73E-4FBC-879B-0753E87D72FB}"/>
    <cellStyle name="40% - Énfasis6 3" xfId="482" xr:uid="{BD1D3990-E365-4948-9738-7A97D20A2768}"/>
    <cellStyle name="40% - Énfasis6 30" xfId="483" xr:uid="{37443086-F425-43A3-B433-7D8405F605CF}"/>
    <cellStyle name="40% - Énfasis6 31" xfId="484" xr:uid="{E97A78C4-2CFC-43C5-A631-6B6FF9DBE2DB}"/>
    <cellStyle name="40% - Énfasis6 32" xfId="485" xr:uid="{7590DAC9-15C6-4D5E-9F42-82821D86AB5B}"/>
    <cellStyle name="40% - Énfasis6 33" xfId="486" xr:uid="{4BB31B13-3C3C-4C2E-88DB-53AC159D3B8B}"/>
    <cellStyle name="40% - Énfasis6 34" xfId="487" xr:uid="{3BE9F2B4-1CBC-4907-893A-933AEF75F0FD}"/>
    <cellStyle name="40% - Énfasis6 4" xfId="488" xr:uid="{A73B5FE9-516A-435D-A7FD-C5727FE0E9F7}"/>
    <cellStyle name="40% - Énfasis6 5" xfId="489" xr:uid="{D82000F4-DA00-429B-B197-5E76435277A6}"/>
    <cellStyle name="40% - Énfasis6 6" xfId="490" xr:uid="{B8C1795F-9689-4F55-AF01-7275326EEE2B}"/>
    <cellStyle name="40% - Énfasis6 7" xfId="491" xr:uid="{88F51147-F28B-4162-8C4F-646428F2DCEB}"/>
    <cellStyle name="40% - Énfasis6 8" xfId="492" xr:uid="{80D1DD91-5824-4EAF-A52F-D83B1B978EA0}"/>
    <cellStyle name="40% - Énfasis6 9" xfId="493" xr:uid="{F601E84E-BB5C-4FC6-BE87-B4AEC3F4D79D}"/>
    <cellStyle name="60% - Énfasis1 10" xfId="494" xr:uid="{495C010C-4D83-4B20-8B64-5E13CB8FC058}"/>
    <cellStyle name="60% - Énfasis1 11" xfId="495" xr:uid="{57111CEC-605B-406C-B2CA-7676EF60AFA3}"/>
    <cellStyle name="60% - Énfasis1 12" xfId="496" xr:uid="{7DF59447-C9B5-4D95-86AF-6BADA545C0F3}"/>
    <cellStyle name="60% - Énfasis1 13" xfId="497" xr:uid="{281295E7-EED3-4574-B0B8-B9C8D0CC1A3E}"/>
    <cellStyle name="60% - Énfasis1 14" xfId="498" xr:uid="{52311B90-2986-4F5B-A84D-C379C70689A2}"/>
    <cellStyle name="60% - Énfasis1 15" xfId="499" xr:uid="{89557B99-233D-4ED2-9206-E8D4590BE099}"/>
    <cellStyle name="60% - Énfasis1 16" xfId="500" xr:uid="{863D5772-B5FD-403A-8BF8-DF3B332C801E}"/>
    <cellStyle name="60% - Énfasis1 17" xfId="501" xr:uid="{EE77EBE8-189A-44DC-94DA-523373DB9D09}"/>
    <cellStyle name="60% - Énfasis1 18" xfId="502" xr:uid="{127F28BC-E56A-4972-BC62-0FE01C9E0F91}"/>
    <cellStyle name="60% - Énfasis1 19" xfId="503" xr:uid="{F4B99183-0889-456E-92B7-5A0B181567E1}"/>
    <cellStyle name="60% - Énfasis1 2" xfId="504" xr:uid="{3C7A710E-55AE-46BA-B8CD-FECBA89B4174}"/>
    <cellStyle name="60% - Énfasis1 20" xfId="505" xr:uid="{72AACAA0-1358-46C6-909D-AE8EA3295815}"/>
    <cellStyle name="60% - Énfasis1 21" xfId="506" xr:uid="{CA37E03E-26F2-4DB9-BC6C-4BC0F39F2784}"/>
    <cellStyle name="60% - Énfasis1 22" xfId="507" xr:uid="{C221B625-EAA2-45FF-9965-2CA24B48887E}"/>
    <cellStyle name="60% - Énfasis1 23" xfId="508" xr:uid="{7EAD0E3C-F3D0-4765-81C1-8590F7403044}"/>
    <cellStyle name="60% - Énfasis1 24" xfId="509" xr:uid="{424602F5-39AF-44FE-8C77-9265948CCF21}"/>
    <cellStyle name="60% - Énfasis1 25" xfId="510" xr:uid="{D54FAD6E-D024-4994-B498-C274B12C5B96}"/>
    <cellStyle name="60% - Énfasis1 26" xfId="511" xr:uid="{BB80F3FC-524F-405E-8014-F3B174EDC333}"/>
    <cellStyle name="60% - Énfasis1 27" xfId="512" xr:uid="{55A8DE2F-627A-489D-A708-3BC5FB8B5ED8}"/>
    <cellStyle name="60% - Énfasis1 28" xfId="513" xr:uid="{5AC54414-0EA5-4C9D-AB2D-8C1AD823EC83}"/>
    <cellStyle name="60% - Énfasis1 29" xfId="514" xr:uid="{DE65BB82-5130-4F54-AA5A-4F2C21EC2EC3}"/>
    <cellStyle name="60% - Énfasis1 3" xfId="515" xr:uid="{17C829E3-45E3-4B2E-95D8-C0FFB3AB8CAC}"/>
    <cellStyle name="60% - Énfasis1 30" xfId="516" xr:uid="{16046AF8-0B91-4238-B338-E32F7E2784D2}"/>
    <cellStyle name="60% - Énfasis1 31" xfId="517" xr:uid="{FAECC40A-8696-4C10-AC39-0AF2D0340D83}"/>
    <cellStyle name="60% - Énfasis1 32" xfId="518" xr:uid="{B05967A5-A7DB-41E5-B466-0C17C55962A0}"/>
    <cellStyle name="60% - Énfasis1 33" xfId="519" xr:uid="{48520152-70ED-4847-99F0-250CE5F3F00A}"/>
    <cellStyle name="60% - Énfasis1 34" xfId="520" xr:uid="{E7AD8F61-EC78-4986-9936-0DC95EB24D06}"/>
    <cellStyle name="60% - Énfasis1 4" xfId="521" xr:uid="{92CE68EB-E5C9-4CFF-9C44-CB603BFC938D}"/>
    <cellStyle name="60% - Énfasis1 5" xfId="522" xr:uid="{99F08E7D-AB5A-4333-A6A6-BED930594F83}"/>
    <cellStyle name="60% - Énfasis1 6" xfId="523" xr:uid="{89A488E7-056B-4E94-9C93-3541B67BD383}"/>
    <cellStyle name="60% - Énfasis1 7" xfId="524" xr:uid="{0C4EC107-776E-409A-9E57-9F1BDFF86C7E}"/>
    <cellStyle name="60% - Énfasis1 8" xfId="525" xr:uid="{E7CB14B7-F916-44DB-A189-F684042E15A9}"/>
    <cellStyle name="60% - Énfasis1 9" xfId="526" xr:uid="{68354D71-6209-4883-8D44-16DC44236F8D}"/>
    <cellStyle name="60% - Énfasis2 10" xfId="527" xr:uid="{C079D2E1-C622-4F0C-AF85-0C238E0B96B0}"/>
    <cellStyle name="60% - Énfasis2 11" xfId="528" xr:uid="{B6324B2F-ED74-477A-A1E5-B3D90F703F17}"/>
    <cellStyle name="60% - Énfasis2 12" xfId="529" xr:uid="{33DF4526-7486-4567-A7C2-D2AEC9270FB1}"/>
    <cellStyle name="60% - Énfasis2 13" xfId="530" xr:uid="{F04708F8-C777-4BC4-AB27-FCD0E4C8F61D}"/>
    <cellStyle name="60% - Énfasis2 14" xfId="531" xr:uid="{E77806AB-29A7-4B14-A051-4FE5780DFAA9}"/>
    <cellStyle name="60% - Énfasis2 15" xfId="532" xr:uid="{FAADCA20-9339-4282-BF6E-E8852CC4A9B7}"/>
    <cellStyle name="60% - Énfasis2 16" xfId="533" xr:uid="{2411DAAC-FF39-4D38-A074-1AECE1D23A86}"/>
    <cellStyle name="60% - Énfasis2 17" xfId="534" xr:uid="{DB85363D-0E7E-4CD2-9338-4745BD09037F}"/>
    <cellStyle name="60% - Énfasis2 18" xfId="535" xr:uid="{15489575-C4B8-41EB-B4A1-AC876A3BD1E0}"/>
    <cellStyle name="60% - Énfasis2 19" xfId="536" xr:uid="{4D85FE3A-B793-49A1-AD3B-F87F4451212A}"/>
    <cellStyle name="60% - Énfasis2 2" xfId="537" xr:uid="{9A1127D8-6BD4-4F71-A441-AB6254FE49A7}"/>
    <cellStyle name="60% - Énfasis2 20" xfId="538" xr:uid="{39769002-A715-45DC-8327-709D00CECC0D}"/>
    <cellStyle name="60% - Énfasis2 21" xfId="539" xr:uid="{4983A5C1-C90E-4239-9266-F2D2DEF23FB7}"/>
    <cellStyle name="60% - Énfasis2 22" xfId="540" xr:uid="{D0CB25D9-4C85-499F-8E81-4582301BF2B5}"/>
    <cellStyle name="60% - Énfasis2 23" xfId="541" xr:uid="{4234E8EB-42EF-437C-BA60-C3E0221D8A15}"/>
    <cellStyle name="60% - Énfasis2 24" xfId="542" xr:uid="{F052C923-4B39-4C10-A022-7DABA3D8C224}"/>
    <cellStyle name="60% - Énfasis2 25" xfId="543" xr:uid="{625195D7-28A3-496B-B3F7-1162478551C1}"/>
    <cellStyle name="60% - Énfasis2 26" xfId="544" xr:uid="{EF64316C-D550-41C2-81F0-1114E7B4AD46}"/>
    <cellStyle name="60% - Énfasis2 27" xfId="545" xr:uid="{A3945199-F174-4F89-89D1-2A728A57C6DF}"/>
    <cellStyle name="60% - Énfasis2 28" xfId="546" xr:uid="{E607FDDA-16B0-4E81-809A-CCB1A2E1A2DE}"/>
    <cellStyle name="60% - Énfasis2 29" xfId="547" xr:uid="{EBB44887-F335-498F-AABB-C58C43AD937D}"/>
    <cellStyle name="60% - Énfasis2 3" xfId="548" xr:uid="{D3B629AA-C71C-405D-8127-692631CFE365}"/>
    <cellStyle name="60% - Énfasis2 30" xfId="549" xr:uid="{A56E83E9-BA5F-402A-8985-1C01E8706BE8}"/>
    <cellStyle name="60% - Énfasis2 31" xfId="550" xr:uid="{AEDC8EF5-96F2-41F4-9160-9AB5E25B8045}"/>
    <cellStyle name="60% - Énfasis2 32" xfId="551" xr:uid="{4E4B91E1-B5F7-469F-A756-0F12395DCE12}"/>
    <cellStyle name="60% - Énfasis2 33" xfId="552" xr:uid="{F4B1EB4D-E64D-4CDE-988B-1157ECE62588}"/>
    <cellStyle name="60% - Énfasis2 34" xfId="553" xr:uid="{8949E7DD-9917-42E2-9582-9E39D1C16CD2}"/>
    <cellStyle name="60% - Énfasis2 4" xfId="554" xr:uid="{C0F156C6-96EF-460D-A0B8-03A95DD73CE8}"/>
    <cellStyle name="60% - Énfasis2 5" xfId="555" xr:uid="{B5F4AC92-ED15-4104-BC99-C4EA2AD40937}"/>
    <cellStyle name="60% - Énfasis2 6" xfId="556" xr:uid="{BF402E3A-FFDB-490A-BD17-75DAB4796BE0}"/>
    <cellStyle name="60% - Énfasis2 7" xfId="557" xr:uid="{60477374-0090-4544-8E21-FC6CB752125E}"/>
    <cellStyle name="60% - Énfasis2 8" xfId="558" xr:uid="{E664868F-8722-4BBA-AE16-E456A13B8261}"/>
    <cellStyle name="60% - Énfasis2 9" xfId="559" xr:uid="{D77D471E-71BB-43F3-B24A-20431FF72118}"/>
    <cellStyle name="60% - Énfasis3 10" xfId="560" xr:uid="{5850D243-B477-4282-A2B7-3966F265BB21}"/>
    <cellStyle name="60% - Énfasis3 11" xfId="561" xr:uid="{885ABE14-5CDC-4F2A-A359-4C499EE6A671}"/>
    <cellStyle name="60% - Énfasis3 12" xfId="562" xr:uid="{5427D54D-4128-4E8A-B819-FA54BC7648E2}"/>
    <cellStyle name="60% - Énfasis3 13" xfId="563" xr:uid="{141E6B22-AF05-4645-BC9B-01FBC67BA882}"/>
    <cellStyle name="60% - Énfasis3 14" xfId="564" xr:uid="{0DB6F6E6-0739-4BFB-A984-4DE3E05D61E4}"/>
    <cellStyle name="60% - Énfasis3 15" xfId="565" xr:uid="{8D6AF4AD-E9B7-4842-B00B-AC69CDD0EC9F}"/>
    <cellStyle name="60% - Énfasis3 16" xfId="566" xr:uid="{F62E5B28-83DD-4CAC-AB47-2FB85D76A16A}"/>
    <cellStyle name="60% - Énfasis3 17" xfId="567" xr:uid="{FD830291-9EDD-47D4-AE53-903B332CBF2D}"/>
    <cellStyle name="60% - Énfasis3 18" xfId="568" xr:uid="{1C4E5357-8DE4-4DD0-9B38-ECBFE7074F15}"/>
    <cellStyle name="60% - Énfasis3 19" xfId="569" xr:uid="{5CD7AB63-9E23-4498-90FD-BACE2FA8583A}"/>
    <cellStyle name="60% - Énfasis3 2" xfId="570" xr:uid="{8228C35D-8F75-47C1-BD78-F7FEF244D45C}"/>
    <cellStyle name="60% - Énfasis3 20" xfId="571" xr:uid="{5F98E1D1-617F-4002-9574-04BC969AB24B}"/>
    <cellStyle name="60% - Énfasis3 21" xfId="572" xr:uid="{AB971D8E-684D-4E6C-8AA6-F15E839F5E22}"/>
    <cellStyle name="60% - Énfasis3 22" xfId="573" xr:uid="{A8DA1DD4-F041-4B96-A079-EC9C748CD5B9}"/>
    <cellStyle name="60% - Énfasis3 23" xfId="574" xr:uid="{387E630E-A29F-4829-AB49-5F48123F8369}"/>
    <cellStyle name="60% - Énfasis3 24" xfId="575" xr:uid="{B29611E6-26D8-46BE-9AD2-A9279577BC74}"/>
    <cellStyle name="60% - Énfasis3 25" xfId="576" xr:uid="{DC003787-178B-464B-AB73-818C87ED0953}"/>
    <cellStyle name="60% - Énfasis3 26" xfId="577" xr:uid="{27A8A729-7DA7-458B-A308-FFBCE1B9F2E5}"/>
    <cellStyle name="60% - Énfasis3 27" xfId="578" xr:uid="{01E9EB8F-6501-4D0B-99AF-7BA9E5C6493D}"/>
    <cellStyle name="60% - Énfasis3 28" xfId="579" xr:uid="{5F9D357A-CA56-40CA-B610-1251C98E9560}"/>
    <cellStyle name="60% - Énfasis3 29" xfId="580" xr:uid="{94212D1A-0DAD-4A97-9D89-20D4518DE36F}"/>
    <cellStyle name="60% - Énfasis3 3" xfId="581" xr:uid="{9ACEFEDA-221C-4A3E-816B-BD19D273A23F}"/>
    <cellStyle name="60% - Énfasis3 30" xfId="582" xr:uid="{FFDCB251-9CAE-4338-92DC-915B2728F2A3}"/>
    <cellStyle name="60% - Énfasis3 31" xfId="583" xr:uid="{5BCD1F6A-468D-484E-863A-76FE4AD05D61}"/>
    <cellStyle name="60% - Énfasis3 32" xfId="584" xr:uid="{D57969E7-0DDA-42ED-82A3-CCFD8B7A17F8}"/>
    <cellStyle name="60% - Énfasis3 33" xfId="585" xr:uid="{0CAA2BDC-B78C-44D1-9386-9B52EF609D8B}"/>
    <cellStyle name="60% - Énfasis3 34" xfId="586" xr:uid="{B6AC70DA-BB75-4D8D-A1C7-CFDFA5202B18}"/>
    <cellStyle name="60% - Énfasis3 4" xfId="587" xr:uid="{CB33C527-91E8-4AED-A9FD-976DB3D2AD67}"/>
    <cellStyle name="60% - Énfasis3 5" xfId="588" xr:uid="{560ABC30-2EC6-4BBF-BC73-FA796B82D4EA}"/>
    <cellStyle name="60% - Énfasis3 6" xfId="589" xr:uid="{C6152763-5A2B-4E6F-AD8E-B07A72A48EEF}"/>
    <cellStyle name="60% - Énfasis3 7" xfId="590" xr:uid="{425999D3-A8E3-4786-ADC1-71461ABD4FD9}"/>
    <cellStyle name="60% - Énfasis3 8" xfId="591" xr:uid="{09261200-CCA9-46EF-B21B-A360E322B794}"/>
    <cellStyle name="60% - Énfasis3 9" xfId="592" xr:uid="{2F5F3400-2C31-483E-A954-D8DC065E4C78}"/>
    <cellStyle name="60% - Énfasis4 10" xfId="593" xr:uid="{F47246F2-6A3D-464C-AC23-3C3C40E9CBAD}"/>
    <cellStyle name="60% - Énfasis4 11" xfId="594" xr:uid="{D84F7804-A565-4EE0-9E5E-484813961218}"/>
    <cellStyle name="60% - Énfasis4 12" xfId="595" xr:uid="{51E47A07-64D0-4461-8C19-7A7881474520}"/>
    <cellStyle name="60% - Énfasis4 13" xfId="596" xr:uid="{82B4CE95-19E5-4179-9726-AA437638F73C}"/>
    <cellStyle name="60% - Énfasis4 14" xfId="597" xr:uid="{EB2B8397-E7CA-428B-A5F3-BE98E37644B7}"/>
    <cellStyle name="60% - Énfasis4 15" xfId="598" xr:uid="{A6B268CF-AFF8-40F0-A0DE-66F9B46E04FC}"/>
    <cellStyle name="60% - Énfasis4 16" xfId="599" xr:uid="{7723332A-F8EF-4429-BBBD-06202736492B}"/>
    <cellStyle name="60% - Énfasis4 17" xfId="600" xr:uid="{28793961-2C72-4CC5-AA4A-FD2D479480D8}"/>
    <cellStyle name="60% - Énfasis4 18" xfId="601" xr:uid="{A59BCB6D-F132-4948-AD6C-53F1AB03CFC7}"/>
    <cellStyle name="60% - Énfasis4 19" xfId="602" xr:uid="{809C08DA-9139-4C2B-94EA-B9F3598482EA}"/>
    <cellStyle name="60% - Énfasis4 2" xfId="603" xr:uid="{59820F0D-275C-4510-9A1B-5F59F22E6EB0}"/>
    <cellStyle name="60% - Énfasis4 20" xfId="604" xr:uid="{9E2F2A6E-F4D9-4260-9287-9E03B4E21D27}"/>
    <cellStyle name="60% - Énfasis4 21" xfId="605" xr:uid="{6507F014-878C-4EF8-BF21-28817C0A9FF1}"/>
    <cellStyle name="60% - Énfasis4 22" xfId="606" xr:uid="{AA4541BC-C42F-4D29-A6AC-42B6F2BC4EB0}"/>
    <cellStyle name="60% - Énfasis4 23" xfId="607" xr:uid="{E7ABDEEB-E207-446F-9E3E-A9F69E30149E}"/>
    <cellStyle name="60% - Énfasis4 24" xfId="608" xr:uid="{F973791F-BC2D-4A90-B0FD-2C850BD3A599}"/>
    <cellStyle name="60% - Énfasis4 25" xfId="609" xr:uid="{E09B726A-C1B9-4978-B712-657E21BCDE50}"/>
    <cellStyle name="60% - Énfasis4 26" xfId="610" xr:uid="{60848FA5-CF1B-43A8-87F5-232DC8E468AB}"/>
    <cellStyle name="60% - Énfasis4 27" xfId="611" xr:uid="{05B1352D-C713-4D2A-868A-204E53E74904}"/>
    <cellStyle name="60% - Énfasis4 28" xfId="612" xr:uid="{A3DB1E5B-D48F-4720-8B3E-C62104175ADB}"/>
    <cellStyle name="60% - Énfasis4 29" xfId="613" xr:uid="{6565F682-8E29-4AAD-A644-4974198A90F0}"/>
    <cellStyle name="60% - Énfasis4 3" xfId="614" xr:uid="{24B371EA-91FF-442B-B187-374AC3009F51}"/>
    <cellStyle name="60% - Énfasis4 30" xfId="615" xr:uid="{B8DCFE8A-3299-4D19-BB00-AD507AA15563}"/>
    <cellStyle name="60% - Énfasis4 31" xfId="616" xr:uid="{34FA8B0B-4D5E-4F43-A1DE-60812B7597EF}"/>
    <cellStyle name="60% - Énfasis4 32" xfId="617" xr:uid="{E62FA317-4458-49CA-88EE-A6AC82A7E197}"/>
    <cellStyle name="60% - Énfasis4 33" xfId="618" xr:uid="{C09ED931-B403-4A78-9C65-12B87841C390}"/>
    <cellStyle name="60% - Énfasis4 34" xfId="619" xr:uid="{19B73E42-0397-4FA5-BB66-A9E1B49153D1}"/>
    <cellStyle name="60% - Énfasis4 4" xfId="620" xr:uid="{A023AC77-F431-4B36-A850-BB31669E5183}"/>
    <cellStyle name="60% - Énfasis4 5" xfId="621" xr:uid="{475A6445-691D-4A07-8889-6B2143460B55}"/>
    <cellStyle name="60% - Énfasis4 6" xfId="622" xr:uid="{05E43115-83B0-4449-86BA-97FEF0E7BBF3}"/>
    <cellStyle name="60% - Énfasis4 7" xfId="623" xr:uid="{7962830E-7DA4-4FC2-8200-61D8FB56A373}"/>
    <cellStyle name="60% - Énfasis4 8" xfId="624" xr:uid="{E63064D4-9FC5-4AEF-B778-604F55BCD9DC}"/>
    <cellStyle name="60% - Énfasis4 9" xfId="625" xr:uid="{B8E4B809-744C-4428-B612-CACC56CDE1A8}"/>
    <cellStyle name="60% - Énfasis5 10" xfId="626" xr:uid="{4CBFF414-D90D-4439-B189-F4E70196A2BB}"/>
    <cellStyle name="60% - Énfasis5 11" xfId="627" xr:uid="{D0CDECE5-76AF-4BD0-A6D0-A4C6B8ADD85A}"/>
    <cellStyle name="60% - Énfasis5 12" xfId="628" xr:uid="{A89B15B3-D477-4CDE-BF5A-A6E6D4A887C7}"/>
    <cellStyle name="60% - Énfasis5 13" xfId="629" xr:uid="{B760C2BA-4B78-469D-AA3B-7CD7D8D7FE91}"/>
    <cellStyle name="60% - Énfasis5 14" xfId="630" xr:uid="{52F053EA-A008-4C1B-BF8A-E2594CDD2F0A}"/>
    <cellStyle name="60% - Énfasis5 15" xfId="631" xr:uid="{FD78D4CA-FC54-4240-85A9-E5515C8C86DD}"/>
    <cellStyle name="60% - Énfasis5 16" xfId="632" xr:uid="{4B946063-2332-49B9-9636-9B0E8F43A7A4}"/>
    <cellStyle name="60% - Énfasis5 17" xfId="633" xr:uid="{0F85116C-D218-4F31-86AB-183D5E998E3E}"/>
    <cellStyle name="60% - Énfasis5 18" xfId="634" xr:uid="{396D7949-2427-4D65-85E3-ABFA933032A1}"/>
    <cellStyle name="60% - Énfasis5 19" xfId="635" xr:uid="{D72E66B4-BED3-45D1-BA86-C4A82939B77C}"/>
    <cellStyle name="60% - Énfasis5 2" xfId="636" xr:uid="{AFBAC960-01B8-4BF8-9392-D4671E87470D}"/>
    <cellStyle name="60% - Énfasis5 20" xfId="637" xr:uid="{B79AEA21-DE59-408B-976A-14EEEFF89D76}"/>
    <cellStyle name="60% - Énfasis5 21" xfId="638" xr:uid="{2CA05ADC-C211-439C-84E1-943308A81912}"/>
    <cellStyle name="60% - Énfasis5 22" xfId="639" xr:uid="{F2609169-7F2A-472B-9DF2-C39A9669F454}"/>
    <cellStyle name="60% - Énfasis5 23" xfId="640" xr:uid="{68F5E35A-EC65-4F81-B6A6-C92CE1194588}"/>
    <cellStyle name="60% - Énfasis5 24" xfId="641" xr:uid="{C9AA6454-0785-45F5-804A-9D0FB3F12677}"/>
    <cellStyle name="60% - Énfasis5 25" xfId="642" xr:uid="{A0EAAF4F-D411-4923-8C9B-2035F1DEFFF3}"/>
    <cellStyle name="60% - Énfasis5 26" xfId="643" xr:uid="{C8BD17B0-BF2A-45F6-A192-F2C82DC9B331}"/>
    <cellStyle name="60% - Énfasis5 27" xfId="644" xr:uid="{DB971624-01DF-4767-8BAD-DF3D47CE1CD5}"/>
    <cellStyle name="60% - Énfasis5 28" xfId="645" xr:uid="{B4633F0F-DE48-4022-8C0E-2AF47D5C06E9}"/>
    <cellStyle name="60% - Énfasis5 29" xfId="646" xr:uid="{4D540F83-7BB6-4DB0-87B1-5CB006628402}"/>
    <cellStyle name="60% - Énfasis5 3" xfId="647" xr:uid="{42517995-DC20-4F51-B3F1-6DB5AE91017C}"/>
    <cellStyle name="60% - Énfasis5 30" xfId="648" xr:uid="{95CD7A30-87F9-4121-9BFC-188BB1001955}"/>
    <cellStyle name="60% - Énfasis5 31" xfId="649" xr:uid="{876E6232-E157-4CD8-8D66-18FEBCD0B9E4}"/>
    <cellStyle name="60% - Énfasis5 32" xfId="650" xr:uid="{DF3897E8-3AF7-488D-B26B-1F79898CFA1D}"/>
    <cellStyle name="60% - Énfasis5 33" xfId="651" xr:uid="{DDDBEB85-4616-4005-84D6-AF9F6A1FDBD3}"/>
    <cellStyle name="60% - Énfasis5 34" xfId="652" xr:uid="{49F60942-1B16-4162-A1EE-40AE5115CC8B}"/>
    <cellStyle name="60% - Énfasis5 4" xfId="653" xr:uid="{F7F82998-E11E-4E4C-9B5A-00E1508FB239}"/>
    <cellStyle name="60% - Énfasis5 5" xfId="654" xr:uid="{B9D953D5-EF32-4CF3-AE5B-3CDEDCC4D7A2}"/>
    <cellStyle name="60% - Énfasis5 6" xfId="655" xr:uid="{E6266C21-BF21-4037-B68C-81FDE95F7CAB}"/>
    <cellStyle name="60% - Énfasis5 7" xfId="656" xr:uid="{F08D0E9A-AE6D-4503-AB84-ACF5B7ED1FB6}"/>
    <cellStyle name="60% - Énfasis5 8" xfId="657" xr:uid="{49429695-54E6-4ACC-9D9A-109966DD4864}"/>
    <cellStyle name="60% - Énfasis5 9" xfId="658" xr:uid="{F3D6B58A-70AB-4874-A083-1FEB15118054}"/>
    <cellStyle name="60% - Énfasis6 10" xfId="659" xr:uid="{C801C529-709B-4090-9BD0-5330FCADBE8A}"/>
    <cellStyle name="60% - Énfasis6 11" xfId="660" xr:uid="{BC8D46C6-B8A6-4667-BBDF-637C339A464F}"/>
    <cellStyle name="60% - Énfasis6 12" xfId="661" xr:uid="{14F9A8A1-4A44-4213-9360-4F5D017FD021}"/>
    <cellStyle name="60% - Énfasis6 13" xfId="662" xr:uid="{CDE26AAF-D533-465B-8EDB-E253C6023686}"/>
    <cellStyle name="60% - Énfasis6 14" xfId="663" xr:uid="{FADCD71E-F396-4F05-88CC-684224B98C2A}"/>
    <cellStyle name="60% - Énfasis6 15" xfId="664" xr:uid="{F8642748-FBBB-4BB2-9DAD-5BFF608A6C29}"/>
    <cellStyle name="60% - Énfasis6 16" xfId="665" xr:uid="{8724E578-FE7B-4742-AED3-CBD514E601EE}"/>
    <cellStyle name="60% - Énfasis6 17" xfId="666" xr:uid="{985D2F45-44D0-48B2-95C4-DE2E0B018C10}"/>
    <cellStyle name="60% - Énfasis6 18" xfId="667" xr:uid="{6FD9F6C8-3003-4BE2-8F5B-E167FCE9DFC8}"/>
    <cellStyle name="60% - Énfasis6 19" xfId="668" xr:uid="{670DC3D6-42E9-402A-B14B-7F700A3B3B6F}"/>
    <cellStyle name="60% - Énfasis6 2" xfId="669" xr:uid="{7713A8F6-BCC0-4438-869C-6A6B14193E64}"/>
    <cellStyle name="60% - Énfasis6 20" xfId="670" xr:uid="{18947866-2C97-491A-8CFC-E3B84A8715A8}"/>
    <cellStyle name="60% - Énfasis6 21" xfId="671" xr:uid="{DC490AA1-32A7-436A-9C95-B197E812E107}"/>
    <cellStyle name="60% - Énfasis6 22" xfId="672" xr:uid="{140B40B2-1921-497B-8225-9AE69F019AB9}"/>
    <cellStyle name="60% - Énfasis6 23" xfId="673" xr:uid="{30FDD5A9-26C3-4E95-97C9-2DB27A67DE0C}"/>
    <cellStyle name="60% - Énfasis6 24" xfId="674" xr:uid="{676A771B-7585-404B-920D-7919903310CA}"/>
    <cellStyle name="60% - Énfasis6 25" xfId="675" xr:uid="{3A18C428-A742-463B-BF71-6FF7513CB3F2}"/>
    <cellStyle name="60% - Énfasis6 26" xfId="676" xr:uid="{08C9BDC0-98DC-4326-8AAF-FBAE4AA31708}"/>
    <cellStyle name="60% - Énfasis6 27" xfId="677" xr:uid="{B58E98D1-6004-441A-B63F-FEBF9647227A}"/>
    <cellStyle name="60% - Énfasis6 28" xfId="678" xr:uid="{7BF7EC57-058E-4A40-A03F-1C6A6E09E533}"/>
    <cellStyle name="60% - Énfasis6 29" xfId="679" xr:uid="{CCFD196B-E0CB-4C41-9D86-89B74FA0D4FD}"/>
    <cellStyle name="60% - Énfasis6 3" xfId="680" xr:uid="{389C1B4F-5D72-4588-8075-03131FD06383}"/>
    <cellStyle name="60% - Énfasis6 30" xfId="681" xr:uid="{03B67AA9-F7B1-4266-98FE-EFA84DE249E9}"/>
    <cellStyle name="60% - Énfasis6 31" xfId="682" xr:uid="{D04ABF58-ECEF-4C88-A112-648A37B6DBFC}"/>
    <cellStyle name="60% - Énfasis6 32" xfId="683" xr:uid="{60F5A180-1883-44D3-B6FF-29D4FF4434C5}"/>
    <cellStyle name="60% - Énfasis6 33" xfId="684" xr:uid="{E79440EE-89CF-4553-A9CA-95FD325EDCEC}"/>
    <cellStyle name="60% - Énfasis6 34" xfId="685" xr:uid="{5EA60133-9065-40B5-AA90-66FA251C3CAA}"/>
    <cellStyle name="60% - Énfasis6 4" xfId="686" xr:uid="{09E7E33D-F7FB-4C8C-A6DB-96BDF84E4D83}"/>
    <cellStyle name="60% - Énfasis6 5" xfId="687" xr:uid="{E2DDE033-6771-47E0-9B9E-938292EDE114}"/>
    <cellStyle name="60% - Énfasis6 6" xfId="688" xr:uid="{DF546962-930A-401D-AA20-F79B147C4AC2}"/>
    <cellStyle name="60% - Énfasis6 7" xfId="689" xr:uid="{06C51D11-1A8F-4E88-B61E-EB9E90E94B3C}"/>
    <cellStyle name="60% - Énfasis6 8" xfId="690" xr:uid="{CB9193EC-82FF-41A9-B621-1ABDA9B9CB20}"/>
    <cellStyle name="60% - Énfasis6 9" xfId="691" xr:uid="{165C511F-9CBE-448B-BBCE-852EC1840F50}"/>
    <cellStyle name="7" xfId="692" xr:uid="{F1DD530B-B4A6-4E08-A5B8-C1ADDFFA555D}"/>
    <cellStyle name="Buena 10" xfId="693" xr:uid="{6EDA471D-FE73-4B62-A406-E3053C4CC551}"/>
    <cellStyle name="Buena 11" xfId="694" xr:uid="{7F475026-7AE4-4F33-A0BB-852CE9A935D5}"/>
    <cellStyle name="Buena 12" xfId="695" xr:uid="{B198F5B2-C41D-427C-A04C-78B0D043D2DB}"/>
    <cellStyle name="Buena 13" xfId="696" xr:uid="{1EF50CA2-42B6-4598-81FF-CBF109965082}"/>
    <cellStyle name="Buena 14" xfId="697" xr:uid="{18F18669-0FF8-4F85-9749-E842C9692CCC}"/>
    <cellStyle name="Buena 15" xfId="698" xr:uid="{7F4C3819-75AC-4A16-9947-4E38C90F9EEB}"/>
    <cellStyle name="Buena 16" xfId="699" xr:uid="{8C37F229-8EB4-4FAE-8833-09F6056287D8}"/>
    <cellStyle name="Buena 17" xfId="700" xr:uid="{6C8098CD-F330-4BE8-BD11-748E4F078CBB}"/>
    <cellStyle name="Buena 18" xfId="701" xr:uid="{C45B5FEF-5F1B-4A79-BE97-40FB8A7BF18D}"/>
    <cellStyle name="Buena 19" xfId="702" xr:uid="{F826D985-2321-4C0C-A8AE-6362B1DE0BA3}"/>
    <cellStyle name="Buena 2" xfId="703" xr:uid="{595B8571-89F7-466E-9D87-B74DF7B1E3B6}"/>
    <cellStyle name="Buena 20" xfId="704" xr:uid="{605B3A57-AEBF-4012-96D4-47702E022954}"/>
    <cellStyle name="Buena 21" xfId="705" xr:uid="{A295377A-8C31-4F40-9801-5DA15AD96173}"/>
    <cellStyle name="Buena 22" xfId="706" xr:uid="{4043AB85-A59E-4155-9F68-744CAB24D15F}"/>
    <cellStyle name="Buena 23" xfId="707" xr:uid="{14DD3B5C-7137-4B2B-9556-B021C2DD5121}"/>
    <cellStyle name="Buena 24" xfId="708" xr:uid="{268B7B56-1DB0-41AE-B50C-BEDE0AA6C367}"/>
    <cellStyle name="Buena 25" xfId="709" xr:uid="{3A955B5F-A6DB-4760-82D5-E608B67B12C0}"/>
    <cellStyle name="Buena 26" xfId="710" xr:uid="{995AB3B2-8D31-4B84-9F8C-DCD78726462B}"/>
    <cellStyle name="Buena 27" xfId="711" xr:uid="{C9AA4967-02EE-411B-A2E2-3154C5B8B33C}"/>
    <cellStyle name="Buena 28" xfId="712" xr:uid="{0515A911-11B6-4181-9B78-A0C3DC5971F0}"/>
    <cellStyle name="Buena 29" xfId="713" xr:uid="{3342D932-2CC4-4DE0-9012-957877110543}"/>
    <cellStyle name="Buena 3" xfId="714" xr:uid="{4930E703-7DE8-49A7-8AE2-D3FA05AFB84C}"/>
    <cellStyle name="Buena 30" xfId="715" xr:uid="{5F8474E2-CD21-4817-817D-A1AD77A5C1F7}"/>
    <cellStyle name="Buena 31" xfId="716" xr:uid="{46D4D544-C54B-40FC-9A29-63646B6C281F}"/>
    <cellStyle name="Buena 32" xfId="717" xr:uid="{10407049-7EF5-400A-90A8-6189F2998EC4}"/>
    <cellStyle name="Buena 33" xfId="718" xr:uid="{F1226A41-79E1-448F-8FF4-25F2D63CCBCD}"/>
    <cellStyle name="Buena 34" xfId="719" xr:uid="{A2B07C56-88E7-4568-AEAE-BAB42B02E569}"/>
    <cellStyle name="Buena 4" xfId="720" xr:uid="{BDFE13FC-8666-4475-B08B-5A20D01C928B}"/>
    <cellStyle name="Buena 5" xfId="721" xr:uid="{1AE2DA0D-E823-4065-B752-D80A54EC1F28}"/>
    <cellStyle name="Buena 6" xfId="722" xr:uid="{84FD3998-BAAA-48C4-8858-44DF7B1A0EC4}"/>
    <cellStyle name="Buena 7" xfId="723" xr:uid="{7CED62D7-2991-43E4-A6D9-BBE153FE780A}"/>
    <cellStyle name="Buena 8" xfId="724" xr:uid="{8BF05E80-60E2-4E31-BB0B-C1162D8E6B6B}"/>
    <cellStyle name="Buena 9" xfId="725" xr:uid="{9845A69C-7CE5-4729-B624-19F8ACA0C12D}"/>
    <cellStyle name="Cálculo 10" xfId="726" xr:uid="{8D709211-0E73-448B-856B-DA9BF472C232}"/>
    <cellStyle name="Cálculo 11" xfId="727" xr:uid="{2ED75F4E-1446-4679-A246-0B89E50F5B1A}"/>
    <cellStyle name="Cálculo 12" xfId="728" xr:uid="{8418613A-C56D-4394-A53D-88DA8FC79BB4}"/>
    <cellStyle name="Cálculo 13" xfId="729" xr:uid="{CBA5CA27-0ADC-436B-AEAB-04E7CF521C7A}"/>
    <cellStyle name="Cálculo 14" xfId="730" xr:uid="{FD3735A5-7F25-4E92-910D-7AA325A90D4B}"/>
    <cellStyle name="Cálculo 15" xfId="731" xr:uid="{53ED1159-2398-474F-85F9-3DB254D3F5B9}"/>
    <cellStyle name="Cálculo 16" xfId="732" xr:uid="{1F8435CE-C3E5-42FC-BE25-8C2DBB18D2E4}"/>
    <cellStyle name="Cálculo 17" xfId="733" xr:uid="{E369C463-4DC9-45D1-B886-2B0A57582500}"/>
    <cellStyle name="Cálculo 18" xfId="734" xr:uid="{FFD9C5AB-B19F-478C-83DF-63489F0277C8}"/>
    <cellStyle name="Cálculo 19" xfId="735" xr:uid="{2B714B25-BA36-4166-9708-0E4313ECB341}"/>
    <cellStyle name="Cálculo 2" xfId="736" xr:uid="{0040513A-5620-4A16-AC2E-B9CF34BC96CF}"/>
    <cellStyle name="Cálculo 20" xfId="737" xr:uid="{D0FCA935-5750-4BC9-B593-4659CC97D66A}"/>
    <cellStyle name="Cálculo 21" xfId="738" xr:uid="{3CB9A66D-CB22-4D07-9950-D0002DA1D8AB}"/>
    <cellStyle name="Cálculo 22" xfId="739" xr:uid="{BA8CC4B1-F499-4985-AF0C-E179CD7F8C74}"/>
    <cellStyle name="Cálculo 23" xfId="740" xr:uid="{9BF7CB11-D6EC-4ECF-9050-53C9AC9A9E51}"/>
    <cellStyle name="Cálculo 24" xfId="741" xr:uid="{19F97B1F-0FC5-4F69-ADAF-6EAE69DAC8AD}"/>
    <cellStyle name="Cálculo 25" xfId="742" xr:uid="{23C53428-8FFF-40E1-A2E6-7DA6CF728249}"/>
    <cellStyle name="Cálculo 26" xfId="743" xr:uid="{38FDA442-36A3-4583-B5B4-F999193DB1F8}"/>
    <cellStyle name="Cálculo 27" xfId="744" xr:uid="{3DC086B1-C9FD-487E-A800-5E6B56139E97}"/>
    <cellStyle name="Cálculo 28" xfId="745" xr:uid="{2A735C80-9D79-474A-81E6-B67F5D30E30B}"/>
    <cellStyle name="Cálculo 29" xfId="746" xr:uid="{D5EE5B7F-690C-45AB-9589-969B7EB98907}"/>
    <cellStyle name="Cálculo 3" xfId="747" xr:uid="{265062D6-D77B-47B0-A539-7C201CF22B65}"/>
    <cellStyle name="Cálculo 30" xfId="748" xr:uid="{24AEB11A-89CE-4544-B87C-FBE4E7A633BE}"/>
    <cellStyle name="Cálculo 31" xfId="749" xr:uid="{6B4D889B-5161-4354-BD7D-848C94D3C781}"/>
    <cellStyle name="Cálculo 32" xfId="750" xr:uid="{81070A43-D4BD-4157-86BB-ED98AC0A77A6}"/>
    <cellStyle name="Cálculo 33" xfId="751" xr:uid="{B319FC61-3D31-4EBD-9380-FFAA0A92B813}"/>
    <cellStyle name="Cálculo 34" xfId="752" xr:uid="{A8B53BD7-43A8-45DD-9CB2-282D7E5B3CA6}"/>
    <cellStyle name="Cálculo 4" xfId="753" xr:uid="{45865E69-20C2-4B34-A2A8-48ECF5BF5C4E}"/>
    <cellStyle name="Cálculo 5" xfId="754" xr:uid="{702D761F-E6BA-4CD9-A8FC-88C6B2A861B0}"/>
    <cellStyle name="Cálculo 6" xfId="755" xr:uid="{FA11667C-013F-430A-851C-2CE986718D3D}"/>
    <cellStyle name="Cálculo 7" xfId="756" xr:uid="{439D1B84-18CB-46B0-AD7C-27241648AE7B}"/>
    <cellStyle name="Cálculo 8" xfId="757" xr:uid="{BC49C761-2AED-430D-B5C3-61DE32C27867}"/>
    <cellStyle name="Cálculo 9" xfId="758" xr:uid="{233BDCE3-BCA1-4903-9C3D-7FEBA8F09E4A}"/>
    <cellStyle name="Celda de comprobación 10" xfId="759" xr:uid="{8B29DFC9-3217-473C-AF80-5CADCC6D07F0}"/>
    <cellStyle name="Celda de comprobación 11" xfId="760" xr:uid="{52C6F3FB-F49F-4C44-9BB9-294588CC389A}"/>
    <cellStyle name="Celda de comprobación 12" xfId="761" xr:uid="{EA110C65-E71A-47EE-9D68-36551F24C8DA}"/>
    <cellStyle name="Celda de comprobación 13" xfId="762" xr:uid="{2B87C7CC-DE83-4CB8-80DF-C191E813A1A1}"/>
    <cellStyle name="Celda de comprobación 14" xfId="763" xr:uid="{36904D5E-A775-45D5-B201-C69F506BD0B4}"/>
    <cellStyle name="Celda de comprobación 15" xfId="764" xr:uid="{D5BF21D5-D865-401D-AA26-8FF4C1B9D629}"/>
    <cellStyle name="Celda de comprobación 16" xfId="765" xr:uid="{D95DA52F-DBC9-40F2-908F-D7CDE90B3EC4}"/>
    <cellStyle name="Celda de comprobación 17" xfId="766" xr:uid="{636ABEAF-E58D-4ADD-9C8A-17C4EC557DD1}"/>
    <cellStyle name="Celda de comprobación 18" xfId="767" xr:uid="{3C734D8F-7FC9-4CEA-B8D8-D22C124B44FD}"/>
    <cellStyle name="Celda de comprobación 19" xfId="768" xr:uid="{E25F80F9-E98E-432F-8826-EADD64BCFA36}"/>
    <cellStyle name="Celda de comprobación 2" xfId="769" xr:uid="{3E90B242-DD32-4461-880B-870E61957ED6}"/>
    <cellStyle name="Celda de comprobación 20" xfId="770" xr:uid="{1FD5D995-1024-4478-B4A2-4466211261E1}"/>
    <cellStyle name="Celda de comprobación 21" xfId="771" xr:uid="{91A88E5A-5C0C-4288-A601-B23A046CB4D6}"/>
    <cellStyle name="Celda de comprobación 22" xfId="772" xr:uid="{2277472D-6AD0-48A3-96D4-214FFB78F8EC}"/>
    <cellStyle name="Celda de comprobación 23" xfId="773" xr:uid="{5398B794-8E6D-405B-8CC9-E2837B66CBB1}"/>
    <cellStyle name="Celda de comprobación 24" xfId="774" xr:uid="{9491EDA7-70A4-490F-B7F9-701804BDB66D}"/>
    <cellStyle name="Celda de comprobación 25" xfId="775" xr:uid="{65F77591-10B6-47AC-94B1-2A1D1438C291}"/>
    <cellStyle name="Celda de comprobación 26" xfId="776" xr:uid="{0F4338C4-1272-4299-B74A-F5B6D18E4DAD}"/>
    <cellStyle name="Celda de comprobación 27" xfId="777" xr:uid="{5E110347-11D2-4E73-8FF4-FB93DEEA63AD}"/>
    <cellStyle name="Celda de comprobación 28" xfId="778" xr:uid="{12BC243A-865F-48E8-9022-6E75D2A1E76F}"/>
    <cellStyle name="Celda de comprobación 29" xfId="779" xr:uid="{395035FC-C0DC-4F52-BB5B-E938A0CE1A04}"/>
    <cellStyle name="Celda de comprobación 3" xfId="780" xr:uid="{FA8B6CB8-BA03-46FC-8CF8-E0455A396243}"/>
    <cellStyle name="Celda de comprobación 30" xfId="781" xr:uid="{4503E254-8D51-44F0-9CB3-5DDA4E649332}"/>
    <cellStyle name="Celda de comprobación 31" xfId="782" xr:uid="{67FEF059-BBEE-4289-A283-D68790481F09}"/>
    <cellStyle name="Celda de comprobación 32" xfId="783" xr:uid="{98911F76-0887-49D5-B1A0-087306C8DC7A}"/>
    <cellStyle name="Celda de comprobación 33" xfId="784" xr:uid="{1B253721-F185-4DA8-9BCC-DD1AF3E18EAD}"/>
    <cellStyle name="Celda de comprobación 34" xfId="785" xr:uid="{3207605F-BC03-4DF0-8B8C-EA90D8554DBC}"/>
    <cellStyle name="Celda de comprobación 4" xfId="786" xr:uid="{D2B4526C-F0CB-4694-A477-81B7DCED9400}"/>
    <cellStyle name="Celda de comprobación 5" xfId="787" xr:uid="{6D131F7A-8264-4718-8A1F-EBD97AF70E0B}"/>
    <cellStyle name="Celda de comprobación 6" xfId="788" xr:uid="{3D39B223-69D2-410E-ADC9-DD6C116EB272}"/>
    <cellStyle name="Celda de comprobación 7" xfId="789" xr:uid="{52297CFA-0C3A-4C64-B774-E243CD3BAB39}"/>
    <cellStyle name="Celda de comprobación 8" xfId="790" xr:uid="{BB13BF1C-7371-4A70-9546-7B1944962C88}"/>
    <cellStyle name="Celda de comprobación 9" xfId="791" xr:uid="{0B5C2322-8FCA-45B1-96E2-B1987278E590}"/>
    <cellStyle name="Énfasis1 10" xfId="792" xr:uid="{9692852A-65CB-437E-B9CD-CED1CFF9D10E}"/>
    <cellStyle name="Énfasis1 11" xfId="793" xr:uid="{9ABE4047-C599-4AFD-A938-1339AA4DECCA}"/>
    <cellStyle name="Énfasis1 12" xfId="794" xr:uid="{4AF3C220-5185-46F2-AD92-C82DA4233E15}"/>
    <cellStyle name="Énfasis1 13" xfId="795" xr:uid="{BC5B94D9-9D54-47A5-B9BE-D2BFEEA0EB76}"/>
    <cellStyle name="Énfasis1 14" xfId="796" xr:uid="{2A8E6FB6-E70F-4459-AC9B-CAE3CCA088BF}"/>
    <cellStyle name="Énfasis1 15" xfId="797" xr:uid="{8D5D777B-D8F5-416C-B989-A0FFC968B3AD}"/>
    <cellStyle name="Énfasis1 16" xfId="798" xr:uid="{11B7FAD1-110D-48E6-B30D-487BFFE9230F}"/>
    <cellStyle name="Énfasis1 17" xfId="799" xr:uid="{674F0566-B08A-457D-BB82-1A64027E25FB}"/>
    <cellStyle name="Énfasis1 18" xfId="800" xr:uid="{24646639-7DE5-4EA4-A378-5FB6D27F9B0E}"/>
    <cellStyle name="Énfasis1 19" xfId="801" xr:uid="{9661F959-0979-4DE4-B814-0575E09FBC1A}"/>
    <cellStyle name="Énfasis1 2" xfId="802" xr:uid="{F913CE13-9DAE-4AAD-9A33-72AC8294977A}"/>
    <cellStyle name="Énfasis1 2 13" xfId="803" xr:uid="{333480B9-0CBB-43BD-9A14-CE191AEA6AD5}"/>
    <cellStyle name="Énfasis1 20" xfId="804" xr:uid="{E5109251-5052-472F-BE3B-27650B8A5F2A}"/>
    <cellStyle name="Énfasis1 21" xfId="805" xr:uid="{6A7A527F-8E9D-425C-B55D-8BBCB315B5B6}"/>
    <cellStyle name="Énfasis1 22" xfId="806" xr:uid="{E266FCD2-0032-467C-943D-90DC0DD3EB7D}"/>
    <cellStyle name="Énfasis1 23" xfId="807" xr:uid="{DEA62043-623D-482A-8773-72102D507C33}"/>
    <cellStyle name="Énfasis1 24" xfId="808" xr:uid="{B3EFA538-E10E-465A-856B-D7D7784E3BE5}"/>
    <cellStyle name="Énfasis1 25" xfId="809" xr:uid="{C6D87856-C011-433F-842B-E603F2F79FCE}"/>
    <cellStyle name="Énfasis1 26" xfId="810" xr:uid="{0D339EEC-6747-4D48-94CE-2A70491B2C98}"/>
    <cellStyle name="Énfasis1 27" xfId="811" xr:uid="{9A2FE137-B346-4848-84E5-FFFAC1DACCBA}"/>
    <cellStyle name="Énfasis1 28" xfId="812" xr:uid="{3874DA78-BB7F-4010-A96A-7B7B91CE3243}"/>
    <cellStyle name="Énfasis1 29" xfId="813" xr:uid="{8822F0B9-577D-47BC-A206-A27302A38F32}"/>
    <cellStyle name="Énfasis1 3" xfId="814" xr:uid="{57899743-E44B-42DE-877A-F83DBC49E947}"/>
    <cellStyle name="Énfasis1 30" xfId="815" xr:uid="{A493373A-3978-47AC-920B-D13C35D6E59F}"/>
    <cellStyle name="Énfasis1 31" xfId="816" xr:uid="{3228B368-1D4A-4108-9F33-8B619300BA5A}"/>
    <cellStyle name="Énfasis1 32" xfId="817" xr:uid="{4D1845DB-37F9-43FE-8954-CC9ABDC1FE30}"/>
    <cellStyle name="Énfasis1 33" xfId="818" xr:uid="{5A2654C5-06E6-479C-9A26-F4557E622788}"/>
    <cellStyle name="Énfasis1 34" xfId="819" xr:uid="{6CE80CFC-38BE-495D-B7A3-FA9DC889031F}"/>
    <cellStyle name="Énfasis1 4" xfId="820" xr:uid="{CFEA7509-A970-41B9-B4D6-855DFBF38A06}"/>
    <cellStyle name="Énfasis1 5" xfId="821" xr:uid="{60D48677-EC2D-4000-AA80-BAAB7D998AF0}"/>
    <cellStyle name="Énfasis1 6" xfId="822" xr:uid="{EAE31DE8-98D4-465E-A189-99F6A62800FA}"/>
    <cellStyle name="Énfasis1 7" xfId="823" xr:uid="{648902EB-FC4C-4094-AA2E-FA4BE442CF16}"/>
    <cellStyle name="Énfasis1 8" xfId="824" xr:uid="{6EA5DEA5-4945-45EE-8859-60A47F702399}"/>
    <cellStyle name="Énfasis1 9" xfId="825" xr:uid="{97E76B79-D7EF-4863-9774-14DB35F54342}"/>
    <cellStyle name="Énfasis2 10" xfId="826" xr:uid="{B6F5BE76-1904-474E-AD36-BA8D81A09B39}"/>
    <cellStyle name="Énfasis2 11" xfId="827" xr:uid="{C0F7A60C-1665-4F5C-B056-B82026EBB1AD}"/>
    <cellStyle name="Énfasis2 12" xfId="828" xr:uid="{72959DDB-422C-493C-9A05-20DC1F7DA154}"/>
    <cellStyle name="Énfasis2 13" xfId="829" xr:uid="{46634357-8535-402C-8572-2DE3E62BB322}"/>
    <cellStyle name="Énfasis2 14" xfId="830" xr:uid="{128C8424-6168-42FA-9D6A-FAD487CB589E}"/>
    <cellStyle name="Énfasis2 15" xfId="831" xr:uid="{09626578-956C-411F-B553-E71F9B13331D}"/>
    <cellStyle name="Énfasis2 16" xfId="832" xr:uid="{4668C202-CFF6-4A7D-B281-45AD94603E5D}"/>
    <cellStyle name="Énfasis2 17" xfId="833" xr:uid="{5B5616BE-AF4B-4582-89EC-7948BAAAA7FE}"/>
    <cellStyle name="Énfasis2 18" xfId="834" xr:uid="{51DBB51F-E0F6-4CCF-BBBC-95B71324DA28}"/>
    <cellStyle name="Énfasis2 19" xfId="835" xr:uid="{ADE241A8-FCB1-4FED-AE36-CE4607E510F3}"/>
    <cellStyle name="Énfasis2 2" xfId="836" xr:uid="{80C53F35-AAE5-4AA6-B32F-CBF08D8FB1D3}"/>
    <cellStyle name="Énfasis2 20" xfId="837" xr:uid="{3320AD9E-F0A6-4FA7-BB69-534C26FF9E4E}"/>
    <cellStyle name="Énfasis2 21" xfId="838" xr:uid="{C087AEB2-E557-40DA-B27A-4B52D3455F9C}"/>
    <cellStyle name="Énfasis2 22" xfId="839" xr:uid="{73383455-0AB2-4EEC-9EFB-80AC070F0F73}"/>
    <cellStyle name="Énfasis2 23" xfId="840" xr:uid="{9A99FACF-4A9A-44B6-BE5B-FB9BA0D21FE4}"/>
    <cellStyle name="Énfasis2 24" xfId="841" xr:uid="{B0F63D5A-C62D-450A-B95A-C805FADD8658}"/>
    <cellStyle name="Énfasis2 25" xfId="842" xr:uid="{837D16BD-5DD3-4917-9CFF-85BE27E23D54}"/>
    <cellStyle name="Énfasis2 26" xfId="843" xr:uid="{AA8A7578-7FFB-4A3C-993B-9A28AEDE4529}"/>
    <cellStyle name="Énfasis2 27" xfId="844" xr:uid="{9088BD08-7390-4E81-A319-5DC10683F1A6}"/>
    <cellStyle name="Énfasis2 28" xfId="845" xr:uid="{E6288878-DEBA-4776-A131-88088A87F0A2}"/>
    <cellStyle name="Énfasis2 29" xfId="846" xr:uid="{3FA0E8B6-CA21-449E-9F2C-DB47DD816A2E}"/>
    <cellStyle name="Énfasis2 3" xfId="847" xr:uid="{43FB6DD4-D937-4487-89A4-8B71028E6B71}"/>
    <cellStyle name="Énfasis2 30" xfId="848" xr:uid="{A2E17D68-3F10-48A8-901C-CA7A1ECEF00B}"/>
    <cellStyle name="Énfasis2 31" xfId="849" xr:uid="{17FFE15C-D037-40E0-A2C4-436659BFF724}"/>
    <cellStyle name="Énfasis2 32" xfId="850" xr:uid="{C8F1111B-1793-4DBB-ACDC-ACFE2A2FB6D9}"/>
    <cellStyle name="Énfasis2 33" xfId="851" xr:uid="{B3AF1E57-5ABA-4F49-B830-CD3CEC9BE1B7}"/>
    <cellStyle name="Énfasis2 34" xfId="852" xr:uid="{73F3B29B-2176-411A-8962-4694F779D7EA}"/>
    <cellStyle name="Énfasis2 4" xfId="853" xr:uid="{4D7A16ED-1B0A-4EF3-A9B8-6A9914530887}"/>
    <cellStyle name="Énfasis2 5" xfId="854" xr:uid="{1A7E0A2F-54BD-4145-A857-32759AD510EE}"/>
    <cellStyle name="Énfasis2 6" xfId="855" xr:uid="{559818BC-7A08-417B-9371-6E030B6537F9}"/>
    <cellStyle name="Énfasis2 7" xfId="856" xr:uid="{1DB9C5DF-0E2C-4863-8439-180FC44DB0C6}"/>
    <cellStyle name="Énfasis2 8" xfId="857" xr:uid="{74243324-AAD0-4EAE-BC10-72080F98D4BB}"/>
    <cellStyle name="Énfasis2 9" xfId="858" xr:uid="{6F8F1B77-D89C-4A5A-A1AA-4F5C08636BD3}"/>
    <cellStyle name="Énfasis3 10" xfId="859" xr:uid="{29540E5F-7DE9-4CC3-8AC5-ED6497FBC738}"/>
    <cellStyle name="Énfasis3 11" xfId="860" xr:uid="{5402E204-E181-4257-AE95-3144109FFFB7}"/>
    <cellStyle name="Énfasis3 12" xfId="861" xr:uid="{83401282-E23F-40C0-A699-3AE90994AFA3}"/>
    <cellStyle name="Énfasis3 13" xfId="862" xr:uid="{21FA4E05-0FDC-4320-9473-FD1BA903AA76}"/>
    <cellStyle name="Énfasis3 14" xfId="863" xr:uid="{7C360E44-7814-46E4-8112-C972D079AA3C}"/>
    <cellStyle name="Énfasis3 15" xfId="864" xr:uid="{051CDE76-EC96-4155-AF7E-805E82D74780}"/>
    <cellStyle name="Énfasis3 16" xfId="865" xr:uid="{824D43F5-4767-417B-8E86-D4D29D6BBDA4}"/>
    <cellStyle name="Énfasis3 17" xfId="866" xr:uid="{0095DCE9-3C88-40E4-AA99-8D0A9A25887E}"/>
    <cellStyle name="Énfasis3 18" xfId="867" xr:uid="{F29508EC-6C98-453B-8086-3A10DE5EB65A}"/>
    <cellStyle name="Énfasis3 19" xfId="868" xr:uid="{3EFDAF36-9FC5-4A2B-ABCA-792F9E5F9673}"/>
    <cellStyle name="Énfasis3 2" xfId="869" xr:uid="{17DADAAA-CBF2-4D32-B3E0-0EF21B018495}"/>
    <cellStyle name="Énfasis3 20" xfId="870" xr:uid="{459AD4A5-2A53-4D97-B2EE-332C0256DA5A}"/>
    <cellStyle name="Énfasis3 21" xfId="871" xr:uid="{F8E83B11-2E61-4830-B7F5-B388F2E84937}"/>
    <cellStyle name="Énfasis3 22" xfId="872" xr:uid="{4B21801B-6ACD-4524-8DA4-2654392A95E0}"/>
    <cellStyle name="Énfasis3 23" xfId="873" xr:uid="{8938D474-6268-433E-A7A1-D399872413CB}"/>
    <cellStyle name="Énfasis3 24" xfId="874" xr:uid="{8A918F64-46A0-4B6F-B9AA-788F626AF5B8}"/>
    <cellStyle name="Énfasis3 25" xfId="875" xr:uid="{14B6B705-5E72-4123-BEC6-D9B0BB8595EB}"/>
    <cellStyle name="Énfasis3 26" xfId="876" xr:uid="{CCEC4F4F-CA03-4D0D-9085-C0350A4392AD}"/>
    <cellStyle name="Énfasis3 27" xfId="877" xr:uid="{CCFEAC3A-25BB-436D-99FF-21059E8B666F}"/>
    <cellStyle name="Énfasis3 28" xfId="878" xr:uid="{89C600CA-DDB7-4B94-9B8A-EBA583A2D9DA}"/>
    <cellStyle name="Énfasis3 29" xfId="879" xr:uid="{2AD57D50-0A55-4A73-BC1E-A9B060B1F33B}"/>
    <cellStyle name="Énfasis3 3" xfId="880" xr:uid="{FDA8A80D-166B-4F64-906F-693A9468FBD3}"/>
    <cellStyle name="Énfasis3 30" xfId="881" xr:uid="{3543FCD6-02CA-480C-BB04-49942EF85A96}"/>
    <cellStyle name="Énfasis3 31" xfId="882" xr:uid="{4C41E7F2-6CAE-45AA-9FCA-6611A0C82702}"/>
    <cellStyle name="Énfasis3 32" xfId="883" xr:uid="{424EB9C8-A6EC-4C06-988D-83179D26AE83}"/>
    <cellStyle name="Énfasis3 33" xfId="884" xr:uid="{C3621C41-214E-4A22-82A4-91C8E325CC9E}"/>
    <cellStyle name="Énfasis3 34" xfId="885" xr:uid="{18CC5318-2DA1-4FEE-A900-429ACDB62389}"/>
    <cellStyle name="Énfasis3 4" xfId="886" xr:uid="{732CDD54-A877-4B6E-ADEC-D6835D7B2FE0}"/>
    <cellStyle name="Énfasis3 5" xfId="887" xr:uid="{2CB35F99-837F-4A17-8F93-9FD9C68042D9}"/>
    <cellStyle name="Énfasis3 6" xfId="888" xr:uid="{8E6C25E4-9053-47E5-93E7-7DCB558AA1B3}"/>
    <cellStyle name="Énfasis3 7" xfId="889" xr:uid="{AC9D8A3F-B38C-4ADB-A4CB-781364E513DE}"/>
    <cellStyle name="Énfasis3 8" xfId="890" xr:uid="{71339DBC-51D8-40A0-9E46-7E62FFAB0303}"/>
    <cellStyle name="Énfasis3 9" xfId="891" xr:uid="{4258CEC3-EE7F-421D-BE00-7306EDB3D82F}"/>
    <cellStyle name="Énfasis4 10" xfId="892" xr:uid="{88A6774F-767D-4010-9CF5-23A10D4DA7BF}"/>
    <cellStyle name="Énfasis4 11" xfId="893" xr:uid="{F624DE41-77E5-48B8-8294-46CEC6D9CFE3}"/>
    <cellStyle name="Énfasis4 12" xfId="894" xr:uid="{BBCA8FB1-08C8-42F0-94FD-D93FE745D368}"/>
    <cellStyle name="Énfasis4 13" xfId="895" xr:uid="{69AE42F6-ADD0-4B98-BB38-5C6E56C9CB67}"/>
    <cellStyle name="Énfasis4 14" xfId="896" xr:uid="{F6A75A17-BC56-4CB5-AEB9-A7204644B84F}"/>
    <cellStyle name="Énfasis4 15" xfId="897" xr:uid="{2F460971-D260-4E8F-9643-97EA838DD2C2}"/>
    <cellStyle name="Énfasis4 16" xfId="898" xr:uid="{E01D2BAF-C14E-4DDE-A77A-AB124CB47FB0}"/>
    <cellStyle name="Énfasis4 17" xfId="899" xr:uid="{C38BBC5A-669C-45CE-9EA8-8C56B9EB8994}"/>
    <cellStyle name="Énfasis4 18" xfId="900" xr:uid="{81653894-5FBB-4D2A-A882-5EB825F3F0E7}"/>
    <cellStyle name="Énfasis4 19" xfId="901" xr:uid="{A1C0535D-D670-4E1C-A61F-723565084229}"/>
    <cellStyle name="Énfasis4 2" xfId="902" xr:uid="{6E49C062-44A1-4130-803A-E777E297F3CF}"/>
    <cellStyle name="Énfasis4 20" xfId="903" xr:uid="{9ECD30B2-BADF-499E-946B-6EBB0C8BE2C3}"/>
    <cellStyle name="Énfasis4 21" xfId="904" xr:uid="{EACA54F7-0300-4E03-875D-554DA94F6076}"/>
    <cellStyle name="Énfasis4 22" xfId="905" xr:uid="{A021BF7C-114C-44EC-9166-2C18B80A6CB2}"/>
    <cellStyle name="Énfasis4 23" xfId="906" xr:uid="{BDF6C20B-4B16-4A85-867F-98BC46E5AA86}"/>
    <cellStyle name="Énfasis4 24" xfId="907" xr:uid="{CA11B5BE-9C9B-4A4D-9300-104725F7D976}"/>
    <cellStyle name="Énfasis4 25" xfId="908" xr:uid="{EDE0CCC2-B616-4B38-B77E-78AF4975FB89}"/>
    <cellStyle name="Énfasis4 26" xfId="909" xr:uid="{B3767521-93D2-4C34-A412-BB47E0A248CE}"/>
    <cellStyle name="Énfasis4 27" xfId="910" xr:uid="{99D88D66-AC69-4FED-B515-2135A40EDA50}"/>
    <cellStyle name="Énfasis4 28" xfId="911" xr:uid="{D4FC02C5-742A-487F-B4AD-674929FF24D2}"/>
    <cellStyle name="Énfasis4 29" xfId="912" xr:uid="{8A95CDAC-207F-45FF-9CAB-2EF620D1EE13}"/>
    <cellStyle name="Énfasis4 3" xfId="913" xr:uid="{F3E57268-7128-4C1D-BC8E-2D1770C46B17}"/>
    <cellStyle name="Énfasis4 30" xfId="914" xr:uid="{1AD9209B-C1B5-45F1-BF13-EF8295BB3F4B}"/>
    <cellStyle name="Énfasis4 31" xfId="915" xr:uid="{4B23034F-D1F2-46F5-90B8-2A5A1CBF3B65}"/>
    <cellStyle name="Énfasis4 32" xfId="916" xr:uid="{7D22F0A6-1E92-42AD-8CF2-ED3E7A99C682}"/>
    <cellStyle name="Énfasis4 33" xfId="917" xr:uid="{8978AAC7-9318-4633-885A-F498CC76F70A}"/>
    <cellStyle name="Énfasis4 34" xfId="918" xr:uid="{E400CB72-4C38-4F3B-BF2C-1A19A8C7E19F}"/>
    <cellStyle name="Énfasis4 4" xfId="919" xr:uid="{52704D7E-3789-4783-9EA8-261332CFD624}"/>
    <cellStyle name="Énfasis4 5" xfId="920" xr:uid="{BEC9ADB7-E445-41EF-8AA6-0B8377CBF27B}"/>
    <cellStyle name="Énfasis4 6" xfId="921" xr:uid="{42A2DF06-28B0-4AFE-B7C4-6FDD37E56E37}"/>
    <cellStyle name="Énfasis4 7" xfId="922" xr:uid="{72903B53-E40E-4C34-9EC5-8121776F0966}"/>
    <cellStyle name="Énfasis4 8" xfId="923" xr:uid="{7A1905F3-96C9-4863-B2B0-5CFD88C516EE}"/>
    <cellStyle name="Énfasis4 9" xfId="924" xr:uid="{B1D81510-BC03-4DDA-8D9B-DFFA45510E48}"/>
    <cellStyle name="Énfasis5 10" xfId="925" xr:uid="{5563920F-376F-4BD4-A0EC-1E095456508E}"/>
    <cellStyle name="Énfasis5 11" xfId="926" xr:uid="{6CF843DB-2B76-4624-92C4-B2BE475AB6B3}"/>
    <cellStyle name="Énfasis5 12" xfId="927" xr:uid="{52503D83-18AB-41E1-9A73-35CC7FDA8CED}"/>
    <cellStyle name="Énfasis5 13" xfId="928" xr:uid="{0F3A3866-D089-4775-BFF9-3D94875F39F2}"/>
    <cellStyle name="Énfasis5 14" xfId="929" xr:uid="{2CF31A36-8363-4D06-8224-ECDF2204CE79}"/>
    <cellStyle name="Énfasis5 15" xfId="930" xr:uid="{1D05AB1B-58DD-4E8C-B9C6-3AFACFD1F8E5}"/>
    <cellStyle name="Énfasis5 16" xfId="931" xr:uid="{CFD5825D-56EE-4717-8D2B-5A3B126E852E}"/>
    <cellStyle name="Énfasis5 17" xfId="932" xr:uid="{CE4372BA-41DB-4EFC-990C-7806F8427785}"/>
    <cellStyle name="Énfasis5 18" xfId="933" xr:uid="{785963DC-F445-4820-8557-EDC6FBBC5676}"/>
    <cellStyle name="Énfasis5 19" xfId="934" xr:uid="{FCC2D135-CA27-4F9B-8FC9-76DC3674349D}"/>
    <cellStyle name="Énfasis5 2" xfId="935" xr:uid="{ADD7A90C-0C35-4AC4-87E2-54D253CA807D}"/>
    <cellStyle name="Énfasis5 20" xfId="936" xr:uid="{209A62E1-198A-447D-93F5-D90E9C0B3AB4}"/>
    <cellStyle name="Énfasis5 21" xfId="937" xr:uid="{6B96B0FF-A661-4B0F-B478-7C2FCF8834FD}"/>
    <cellStyle name="Énfasis5 22" xfId="938" xr:uid="{3367594F-CAE9-4B3C-92A9-9E9CB52016C8}"/>
    <cellStyle name="Énfasis5 23" xfId="939" xr:uid="{0AD48EE5-A27B-4F17-87F7-134C640EB257}"/>
    <cellStyle name="Énfasis5 24" xfId="940" xr:uid="{31F01AB3-3F70-4718-9D56-06D91F36C20D}"/>
    <cellStyle name="Énfasis5 25" xfId="941" xr:uid="{7B752E32-1C9E-40A1-8415-BBF217EDE8FF}"/>
    <cellStyle name="Énfasis5 26" xfId="942" xr:uid="{A5907421-207F-4B70-9FE7-53B66FBDDF07}"/>
    <cellStyle name="Énfasis5 27" xfId="943" xr:uid="{B0AC0B9F-8080-497F-82C2-D14DEA05B4E4}"/>
    <cellStyle name="Énfasis5 28" xfId="944" xr:uid="{B1FF10EF-0919-4BAF-AE9B-92164759DA36}"/>
    <cellStyle name="Énfasis5 29" xfId="945" xr:uid="{C5ECAA1D-BD2C-461E-AE5C-BA2B3FBE581C}"/>
    <cellStyle name="Énfasis5 3" xfId="946" xr:uid="{5943ECF0-4695-4D20-B1EA-0C835B1BF9ED}"/>
    <cellStyle name="Énfasis5 30" xfId="947" xr:uid="{C952C213-11DF-45FB-8AD4-8D7F5437511F}"/>
    <cellStyle name="Énfasis5 31" xfId="948" xr:uid="{B78A0BAA-4E45-48B3-A70F-864FD8CFC6DA}"/>
    <cellStyle name="Énfasis5 32" xfId="949" xr:uid="{280E9F68-E246-47BE-9004-D990A9C80AFE}"/>
    <cellStyle name="Énfasis5 33" xfId="950" xr:uid="{2C68ACA6-3BA2-441C-992C-5209CB434B65}"/>
    <cellStyle name="Énfasis5 34" xfId="951" xr:uid="{C93CFC40-174C-4C3D-AA6B-06C5149D908C}"/>
    <cellStyle name="Énfasis5 4" xfId="952" xr:uid="{2FC4DFAF-70A1-4F72-A1BB-B9A04948D445}"/>
    <cellStyle name="Énfasis5 5" xfId="953" xr:uid="{156234DC-2E1D-4D96-B79B-AE4A7F40B718}"/>
    <cellStyle name="Énfasis5 6" xfId="954" xr:uid="{74F0274F-AE50-4A89-883F-AC48FF5A345D}"/>
    <cellStyle name="Énfasis5 7" xfId="955" xr:uid="{51CA00BD-5689-4693-BD02-5AA82E450CFC}"/>
    <cellStyle name="Énfasis5 8" xfId="956" xr:uid="{EEB73031-CBAD-42DA-AD2C-1DB09449CB88}"/>
    <cellStyle name="Énfasis5 9" xfId="957" xr:uid="{5F005296-379C-4E1B-ACFD-9CA8C4441CAC}"/>
    <cellStyle name="Énfasis6 10" xfId="958" xr:uid="{A7B62D1B-7167-4B1A-95F2-BD469741D48C}"/>
    <cellStyle name="Énfasis6 11" xfId="959" xr:uid="{454EE45C-EC8C-4F07-984C-54B5E7E82920}"/>
    <cellStyle name="Énfasis6 12" xfId="960" xr:uid="{EF0B7492-3D88-495E-9744-3D49287F5764}"/>
    <cellStyle name="Énfasis6 13" xfId="961" xr:uid="{C420A9D6-52EA-44BF-A8D8-282553FC8A35}"/>
    <cellStyle name="Énfasis6 14" xfId="962" xr:uid="{82F45068-2AE2-4598-BAA3-D14AB36CFD88}"/>
    <cellStyle name="Énfasis6 15" xfId="963" xr:uid="{5D38BE4D-1368-4D93-B5A5-63859F4A2EC2}"/>
    <cellStyle name="Énfasis6 16" xfId="964" xr:uid="{345B99A7-E237-467E-8A27-997995E34372}"/>
    <cellStyle name="Énfasis6 17" xfId="965" xr:uid="{41C7ACF1-0750-41E1-BCD9-8D2E3F9D1D7D}"/>
    <cellStyle name="Énfasis6 18" xfId="966" xr:uid="{7E5BE32E-C67E-44B2-8D85-3D8AE11343D0}"/>
    <cellStyle name="Énfasis6 19" xfId="967" xr:uid="{CFF58368-F839-45AA-A652-2ECB2A742EB4}"/>
    <cellStyle name="Énfasis6 2" xfId="968" xr:uid="{CA4F5FC9-0237-45F3-A67B-94B56BD9759F}"/>
    <cellStyle name="Énfasis6 20" xfId="969" xr:uid="{A15AEAAF-196D-438B-9D25-2FE9B2E555A0}"/>
    <cellStyle name="Énfasis6 21" xfId="970" xr:uid="{077E4CAE-8846-48CB-8673-955F74A8F53D}"/>
    <cellStyle name="Énfasis6 22" xfId="971" xr:uid="{93D16CCE-0E05-4E12-AD00-9D5DD78B1C67}"/>
    <cellStyle name="Énfasis6 23" xfId="972" xr:uid="{522EB9DF-74F5-4838-83D2-DC0A4DDA3187}"/>
    <cellStyle name="Énfasis6 24" xfId="973" xr:uid="{DFE9ABDD-818F-4E1C-A944-A25CB57502F6}"/>
    <cellStyle name="Énfasis6 25" xfId="974" xr:uid="{5D9AA68A-CA7E-4F6B-A76C-F29A1B4F2816}"/>
    <cellStyle name="Énfasis6 26" xfId="975" xr:uid="{0FC3B87F-3E0D-47E0-B287-5EE80AAB7677}"/>
    <cellStyle name="Énfasis6 27" xfId="976" xr:uid="{CEC27038-D2BF-46D8-94E9-CB3C993F38F9}"/>
    <cellStyle name="Énfasis6 28" xfId="977" xr:uid="{AE8F5F04-E8B1-4EB7-B2C7-FF45F1D336E1}"/>
    <cellStyle name="Énfasis6 29" xfId="978" xr:uid="{8C516D80-AF8E-4245-B16E-3F11083222A4}"/>
    <cellStyle name="Énfasis6 3" xfId="979" xr:uid="{2023E1AD-4C9A-47CC-B131-3988CDD5DC9F}"/>
    <cellStyle name="Énfasis6 30" xfId="980" xr:uid="{4650564C-2E76-4F29-8574-E79F72FD5AB4}"/>
    <cellStyle name="Énfasis6 31" xfId="981" xr:uid="{A5B3F2E2-2E82-4ACA-94A2-989941FCD8B0}"/>
    <cellStyle name="Énfasis6 32" xfId="982" xr:uid="{4AB8536D-B4FB-4E3B-9445-759849089BB6}"/>
    <cellStyle name="Énfasis6 33" xfId="983" xr:uid="{EFA3699C-9706-4103-BF97-931E65F78960}"/>
    <cellStyle name="Énfasis6 34" xfId="984" xr:uid="{069E0463-6505-4786-B6E5-B882EE6F335B}"/>
    <cellStyle name="Énfasis6 4" xfId="985" xr:uid="{5C06F6FF-216C-480B-93AB-C460BB00CEAA}"/>
    <cellStyle name="Énfasis6 5" xfId="986" xr:uid="{7FAB929F-DE2F-4EA7-9CA6-B33D3FD0C873}"/>
    <cellStyle name="Énfasis6 6" xfId="987" xr:uid="{03C240C9-234E-411C-BB72-E06C04DB69B1}"/>
    <cellStyle name="Énfasis6 7" xfId="988" xr:uid="{2B116588-6C86-42A8-8C94-F5C7293B92BE}"/>
    <cellStyle name="Énfasis6 8" xfId="989" xr:uid="{38B06740-E292-434F-A9D8-5BB453AC247C}"/>
    <cellStyle name="Énfasis6 9" xfId="990" xr:uid="{4224227B-38C2-4C58-A60E-7CEF518FCFCC}"/>
    <cellStyle name="Entrada 10" xfId="991" xr:uid="{7AEF6EB6-CAB5-45AF-9986-7391831509CC}"/>
    <cellStyle name="Entrada 11" xfId="992" xr:uid="{14972D78-9E0F-4C43-815B-B71FE35408CD}"/>
    <cellStyle name="Entrada 12" xfId="993" xr:uid="{EDE0E4B7-EA6A-4563-81DE-1BF43C5BD3F8}"/>
    <cellStyle name="Entrada 13" xfId="994" xr:uid="{7E0F7347-6D41-433C-8E68-4E15D067B7A4}"/>
    <cellStyle name="Entrada 14" xfId="995" xr:uid="{E2AD61B0-55BE-42D2-B9DF-95B3B445AE63}"/>
    <cellStyle name="Entrada 15" xfId="996" xr:uid="{61E148D7-3ADA-4077-92B1-675CFDF4525A}"/>
    <cellStyle name="Entrada 16" xfId="997" xr:uid="{2C86BF5A-5512-4515-AF08-E7705CE609A7}"/>
    <cellStyle name="Entrada 17" xfId="998" xr:uid="{40B4E77C-0932-415E-A5D6-E371C42B3DDD}"/>
    <cellStyle name="Entrada 18" xfId="999" xr:uid="{2A96316D-E13A-4B8A-8CAC-266403ED5F89}"/>
    <cellStyle name="Entrada 19" xfId="1000" xr:uid="{DD839689-9FEB-4B20-BB6E-15E13D52F705}"/>
    <cellStyle name="Entrada 2" xfId="1001" xr:uid="{E258BBC9-1925-4141-83D1-19BF0CA771E8}"/>
    <cellStyle name="Entrada 20" xfId="1002" xr:uid="{04DED853-3538-428F-BF24-456326918E84}"/>
    <cellStyle name="Entrada 21" xfId="1003" xr:uid="{FB024CC3-B6FC-4D31-BB79-AF8198CAC94C}"/>
    <cellStyle name="Entrada 22" xfId="1004" xr:uid="{0888C46B-E99F-4497-AF4E-BEF906C67EEC}"/>
    <cellStyle name="Entrada 23" xfId="1005" xr:uid="{B17396D5-A5FD-4658-977C-60617D8D60E2}"/>
    <cellStyle name="Entrada 24" xfId="1006" xr:uid="{501FF3E8-49A1-4B9D-857E-BBCE8871A01D}"/>
    <cellStyle name="Entrada 25" xfId="1007" xr:uid="{E62E91F4-CD36-4D74-A569-C83457AA2ECD}"/>
    <cellStyle name="Entrada 26" xfId="1008" xr:uid="{CE618931-CA0B-4E76-B217-03957739485A}"/>
    <cellStyle name="Entrada 27" xfId="1009" xr:uid="{28C3DE70-4D52-439E-B16E-ADF8982EFDB6}"/>
    <cellStyle name="Entrada 28" xfId="1010" xr:uid="{07EE4B49-9E42-4605-8498-1607B64524AD}"/>
    <cellStyle name="Entrada 29" xfId="1011" xr:uid="{7EE6CAFE-F8CF-42EF-A7F2-F74793F18971}"/>
    <cellStyle name="Entrada 3" xfId="1012" xr:uid="{2DC989C7-58D7-421D-B962-FA8127B2B72E}"/>
    <cellStyle name="Entrada 30" xfId="1013" xr:uid="{4D2F2188-34A8-4956-BA8D-2925EC068803}"/>
    <cellStyle name="Entrada 31" xfId="1014" xr:uid="{3D18016D-3471-4467-9386-727B92A2EFFB}"/>
    <cellStyle name="Entrada 32" xfId="1015" xr:uid="{97F9DCFA-399F-4D93-9C7A-FDB4F6B31357}"/>
    <cellStyle name="Entrada 33" xfId="1016" xr:uid="{636FE764-2220-4B84-AF20-1DB37190B56D}"/>
    <cellStyle name="Entrada 34" xfId="1017" xr:uid="{F4E01F01-91FC-48EF-84B4-C2ACA722B98A}"/>
    <cellStyle name="Entrada 4" xfId="1018" xr:uid="{BA9886B6-90D0-4D0C-9FCF-42CA00A34FDA}"/>
    <cellStyle name="Entrada 5" xfId="1019" xr:uid="{1106AF20-CD03-416F-9CB0-C91AF9BA0CFF}"/>
    <cellStyle name="Entrada 6" xfId="1020" xr:uid="{F80D0A3E-FC58-4CEF-9BB2-D432B988FA4C}"/>
    <cellStyle name="Entrada 7" xfId="1021" xr:uid="{D8D92EAA-ABC9-4E1F-BDC2-FCEAD5C98038}"/>
    <cellStyle name="Entrada 8" xfId="1022" xr:uid="{0A5BBD22-E5D6-482B-BCEC-5D85008E4544}"/>
    <cellStyle name="Entrada 9" xfId="1023" xr:uid="{55425598-7700-456A-A078-589B5BFBC117}"/>
    <cellStyle name="Estilo 1" xfId="1024" xr:uid="{CCE4AFB3-1052-4F9F-B1AC-C39936E86793}"/>
    <cellStyle name="Estilo 1 10" xfId="1025" xr:uid="{4067E24F-CA1D-4A29-ABAB-48E8EF7DCFE4}"/>
    <cellStyle name="Estilo 1 11" xfId="1026" xr:uid="{C6A7C529-2131-45A3-AD96-3588AADD6627}"/>
    <cellStyle name="Estilo 1 12" xfId="1027" xr:uid="{AC855924-30C1-41EA-ABD2-0A496B4D6C4A}"/>
    <cellStyle name="Estilo 1 13" xfId="1028" xr:uid="{E11E8013-FC1E-4175-89DD-C851A473F4DF}"/>
    <cellStyle name="Estilo 1 14" xfId="1029" xr:uid="{EE4B6008-A513-4B7B-991D-88E61595E34B}"/>
    <cellStyle name="Estilo 1 15" xfId="1030" xr:uid="{5FCC2A4C-0BC8-41BB-B54C-7051012F7187}"/>
    <cellStyle name="Estilo 1 16" xfId="1031" xr:uid="{1DA2ACD3-6143-47E4-AF8A-347DF064C27E}"/>
    <cellStyle name="Estilo 1 17" xfId="1032" xr:uid="{C18E0BD6-7D9C-4C43-A06F-3FBBB0C507C5}"/>
    <cellStyle name="Estilo 1 18" xfId="1033" xr:uid="{B3A94C36-5451-4E07-8D0C-8BC9A35B6C44}"/>
    <cellStyle name="Estilo 1 19" xfId="1034" xr:uid="{DC8D3E06-C325-4A1F-BD87-52293D2443F4}"/>
    <cellStyle name="Estilo 1 2" xfId="1035" xr:uid="{307A747A-C92A-4F0E-BDA3-C468BBF686B4}"/>
    <cellStyle name="Estilo 1 20" xfId="1036" xr:uid="{6D016004-9BA6-426F-97F6-F49BA2AABAD6}"/>
    <cellStyle name="Estilo 1 21" xfId="1037" xr:uid="{5EA6A566-1A96-4070-B5D7-57E6BF09CBC8}"/>
    <cellStyle name="Estilo 1 22" xfId="1038" xr:uid="{3903ADCA-ACFD-45B4-AAF4-F2DE692CF198}"/>
    <cellStyle name="Estilo 1 23" xfId="1039" xr:uid="{16FA2DC7-5419-49FC-BC03-D16CA39036B0}"/>
    <cellStyle name="Estilo 1 24" xfId="1040" xr:uid="{0749EBF6-A3FF-47FC-BAD2-13CC13F07AB4}"/>
    <cellStyle name="Estilo 1 25" xfId="1041" xr:uid="{529F8547-F6C4-4EC8-A02C-0136E7BA9087}"/>
    <cellStyle name="Estilo 1 26" xfId="1042" xr:uid="{06B9D181-4772-48E0-8E2A-5DCE2E148632}"/>
    <cellStyle name="Estilo 1 27" xfId="1043" xr:uid="{A0FE8AE1-7665-48B0-B49D-DB928AD6473C}"/>
    <cellStyle name="Estilo 1 28" xfId="1044" xr:uid="{6815ECC3-F0E6-4312-B0E7-268718C9EBEE}"/>
    <cellStyle name="Estilo 1 29" xfId="1045" xr:uid="{9C9212E5-E513-42B8-853F-692F01FC7A21}"/>
    <cellStyle name="Estilo 1 3" xfId="1046" xr:uid="{9E6A03AC-F251-4E77-92B8-CCC39295DDE8}"/>
    <cellStyle name="Estilo 1 30" xfId="1047" xr:uid="{2FB47F29-6849-4FE8-A981-F5A9775DC254}"/>
    <cellStyle name="Estilo 1 31" xfId="1048" xr:uid="{AB3F8070-E2A8-44EC-88B2-77928A2A0EFD}"/>
    <cellStyle name="Estilo 1 32" xfId="1049" xr:uid="{E39029D0-2581-440C-9A6E-642A809DF296}"/>
    <cellStyle name="Estilo 1 33" xfId="1050" xr:uid="{CB0DC2BC-B942-4D01-8725-5CE824323389}"/>
    <cellStyle name="Estilo 1 34" xfId="1051" xr:uid="{83E92A8B-73AF-409D-AC37-4D9A1867B121}"/>
    <cellStyle name="Estilo 1 4" xfId="1052" xr:uid="{0CFB6353-C09C-4871-9F3C-AE7CF9F56E5C}"/>
    <cellStyle name="Estilo 1 5" xfId="1053" xr:uid="{6C9DE862-00DA-4BDF-A596-FADAB5631982}"/>
    <cellStyle name="Estilo 1 6" xfId="1054" xr:uid="{C21F24CF-0B0E-4AC1-9AC8-EDCF1D98C868}"/>
    <cellStyle name="Estilo 1 7" xfId="1055" xr:uid="{E1BC3FD8-5B14-4D2C-8035-A85BD4D809D3}"/>
    <cellStyle name="Estilo 1 8" xfId="1056" xr:uid="{07A94DBA-0798-436B-A644-92EDB4C236F6}"/>
    <cellStyle name="Estilo 1 9" xfId="1057" xr:uid="{A973A53C-83C1-4336-9034-47C9D52A165A}"/>
    <cellStyle name="Excel Built-in Normal" xfId="1058" xr:uid="{D2DFD902-0A95-467C-A3E4-0BC977BDC0CD}"/>
    <cellStyle name="Hipervínculo 10" xfId="1059" xr:uid="{1B556E33-A503-4F2A-B087-F5491377D264}"/>
    <cellStyle name="Hipervínculo 11" xfId="1060" xr:uid="{052AA519-8F27-4417-B9CB-A2A67686DF5D}"/>
    <cellStyle name="Hipervínculo 12" xfId="1061" xr:uid="{412E85D5-4A69-4385-8116-5C81E0E4000E}"/>
    <cellStyle name="Hipervínculo 13" xfId="1062" xr:uid="{0814F674-6A38-4FD8-B26E-42478E1E1F85}"/>
    <cellStyle name="Hipervínculo 14" xfId="1063" xr:uid="{73073948-E685-4E4F-BE4F-014DA54BE4EB}"/>
    <cellStyle name="Hipervínculo 15" xfId="1064" xr:uid="{53B90C4E-695E-4308-B24B-635652520F20}"/>
    <cellStyle name="Hipervínculo 16" xfId="1065" xr:uid="{D287EDA4-1795-457C-8D40-3A8DCA22A256}"/>
    <cellStyle name="Hipervínculo 17" xfId="1066" xr:uid="{8A535063-9AAD-4454-AC67-4CCEFABAFBCC}"/>
    <cellStyle name="Hipervínculo 18" xfId="1067" xr:uid="{08B58A4F-694B-44E9-8FFA-320047B1BE2F}"/>
    <cellStyle name="Hipervínculo 19" xfId="1068" xr:uid="{C4C19662-6D01-4617-8106-ABECB49A1E68}"/>
    <cellStyle name="Hipervínculo 2" xfId="1069" xr:uid="{F52C815D-190B-423E-90C2-1E67DBBF928C}"/>
    <cellStyle name="Hipervínculo 20" xfId="1070" xr:uid="{D2F1A146-F94E-4A7A-AC1C-3683E23CD0C6}"/>
    <cellStyle name="Hipervínculo 21" xfId="1071" xr:uid="{96EB6084-4518-42F6-B61B-29FCA475D1B6}"/>
    <cellStyle name="Hipervínculo 22" xfId="1072" xr:uid="{092B6D1C-4A21-4ABA-B2C9-C73BF50BD7BC}"/>
    <cellStyle name="Hipervínculo 23" xfId="1073" xr:uid="{DFD632BE-4B54-42F6-914D-66828F3CD0D1}"/>
    <cellStyle name="Hipervínculo 24" xfId="1074" xr:uid="{BA8EDDA0-5554-4587-A53B-58F4A4C2EDF2}"/>
    <cellStyle name="Hipervínculo 25" xfId="1075" xr:uid="{ED739391-AD56-422F-B1B7-0BE33193A399}"/>
    <cellStyle name="Hipervínculo 26" xfId="1076" xr:uid="{D6B6D29A-3FBA-4B49-B0D7-A1D05288E743}"/>
    <cellStyle name="Hipervínculo 27" xfId="1077" xr:uid="{0DB5492F-5A33-436D-AEC6-AED1EFD3E8B1}"/>
    <cellStyle name="Hipervínculo 28" xfId="1078" xr:uid="{707A765E-1B39-46BA-8900-891556567ED7}"/>
    <cellStyle name="Hipervínculo 29" xfId="1079" xr:uid="{CD60CCC1-8E3B-460C-BAEC-2C27D966BAA3}"/>
    <cellStyle name="Hipervínculo 3" xfId="1080" xr:uid="{2713C220-C9D8-45B6-89E6-FF84320BB712}"/>
    <cellStyle name="Hipervínculo 30" xfId="1081" xr:uid="{150969B8-79E1-46BE-BC5C-B4B29DBDECB2}"/>
    <cellStyle name="Hipervínculo 31" xfId="1082" xr:uid="{1AD6E5D4-CC0A-44FA-8103-73EE194FD87E}"/>
    <cellStyle name="Hipervínculo 32" xfId="1083" xr:uid="{9C64EF0A-0CCA-4FCF-B1D5-A26F28B8004F}"/>
    <cellStyle name="Hipervínculo 33" xfId="1084" xr:uid="{B6C824FC-86EC-4810-A29B-2A9BDB3B8DF1}"/>
    <cellStyle name="Hipervínculo 34" xfId="1085" xr:uid="{7E314E02-34D5-4701-929E-9FA88BD2F8F0}"/>
    <cellStyle name="Hipervínculo 4" xfId="1086" xr:uid="{048D39C3-27D4-4585-A759-6E752FC4114A}"/>
    <cellStyle name="Hipervínculo 5" xfId="1087" xr:uid="{0B741943-6851-49AB-A9F2-746D09581C50}"/>
    <cellStyle name="Hipervínculo 6" xfId="1088" xr:uid="{F41055CC-5C28-4130-92C8-B9B7202BDC09}"/>
    <cellStyle name="Hipervínculo 7" xfId="1089" xr:uid="{C0D1C81A-D08F-42CD-92D4-9473F0AA4526}"/>
    <cellStyle name="Hipervínculo 8" xfId="1090" xr:uid="{6E53D1D6-4583-4A89-8DE5-77406B763DDD}"/>
    <cellStyle name="Hipervínculo 9" xfId="1091" xr:uid="{8015E91C-1439-4DEC-B325-72F6DB4B8664}"/>
    <cellStyle name="Incorrecto 10" xfId="1092" xr:uid="{C025939C-DB79-4CF7-A71A-ECCCD2B84F15}"/>
    <cellStyle name="Incorrecto 11" xfId="1093" xr:uid="{B097A750-E349-4DB8-BEFA-C2A7E705D5A7}"/>
    <cellStyle name="Incorrecto 12" xfId="1094" xr:uid="{ADF376FB-D595-4491-8633-311B222EFBD1}"/>
    <cellStyle name="Incorrecto 13" xfId="1095" xr:uid="{C6274C7D-7BA8-47E4-A298-FCBA8395B0B5}"/>
    <cellStyle name="Incorrecto 14" xfId="1096" xr:uid="{D5D8DE5C-78CB-49F9-A9FD-058F2960C20B}"/>
    <cellStyle name="Incorrecto 15" xfId="1097" xr:uid="{32568DBB-8D3B-4C7F-A7E8-E1CCBBE8703F}"/>
    <cellStyle name="Incorrecto 16" xfId="1098" xr:uid="{3DE789EB-555B-40A1-856D-71664991B777}"/>
    <cellStyle name="Incorrecto 17" xfId="1099" xr:uid="{3C93EC0F-4E3C-47AE-946E-D0436CD0A1EC}"/>
    <cellStyle name="Incorrecto 18" xfId="1100" xr:uid="{93D92610-BE2E-49A7-B0B6-0AC54B4B9308}"/>
    <cellStyle name="Incorrecto 19" xfId="1101" xr:uid="{811A6605-6236-43B1-BAFC-F9B4A56A16D8}"/>
    <cellStyle name="Incorrecto 2" xfId="1102" xr:uid="{AC8724E8-E4C1-4042-820C-DDCCC5B0F817}"/>
    <cellStyle name="Incorrecto 20" xfId="1103" xr:uid="{4173CF01-F4F6-4629-A532-26A281CD669F}"/>
    <cellStyle name="Incorrecto 21" xfId="1104" xr:uid="{A4E094BB-8CF9-4BEC-94E5-13892A79137C}"/>
    <cellStyle name="Incorrecto 22" xfId="1105" xr:uid="{4C1E146E-F6F1-4E7E-B07D-909FBAEC78A7}"/>
    <cellStyle name="Incorrecto 23" xfId="1106" xr:uid="{A8420CB2-D516-43A3-AF33-574C04E97D44}"/>
    <cellStyle name="Incorrecto 24" xfId="1107" xr:uid="{CACEF1D2-623C-4E53-9D26-1707A7D7696C}"/>
    <cellStyle name="Incorrecto 25" xfId="1108" xr:uid="{F4A7527E-053D-4EDA-9D04-8A8C361F96BA}"/>
    <cellStyle name="Incorrecto 26" xfId="1109" xr:uid="{3387EE75-62ED-408D-A9CD-956B21162980}"/>
    <cellStyle name="Incorrecto 27" xfId="1110" xr:uid="{54ED9894-7516-4597-A3E4-563B4D1BA2A2}"/>
    <cellStyle name="Incorrecto 28" xfId="1111" xr:uid="{52068D32-F6E1-4D22-8E85-114B2C7E66FF}"/>
    <cellStyle name="Incorrecto 29" xfId="1112" xr:uid="{6F087827-66FB-434C-8A69-48E5F2C7250E}"/>
    <cellStyle name="Incorrecto 3" xfId="1113" xr:uid="{4A835E31-43BD-45D6-86F1-3DDB4C6625E3}"/>
    <cellStyle name="Incorrecto 30" xfId="1114" xr:uid="{1E10575E-0706-4BDB-944F-33DE1199C76C}"/>
    <cellStyle name="Incorrecto 31" xfId="1115" xr:uid="{96144AF6-A793-418A-B778-4BA3F97AA04C}"/>
    <cellStyle name="Incorrecto 32" xfId="1116" xr:uid="{A043575F-33F6-4A21-B5C1-A5F2755695A5}"/>
    <cellStyle name="Incorrecto 33" xfId="1117" xr:uid="{428E61F0-A29A-4207-9EC3-4EEB3DB6A925}"/>
    <cellStyle name="Incorrecto 34" xfId="1118" xr:uid="{BBF83EAC-250F-4F5F-BA0B-F1F03363C201}"/>
    <cellStyle name="Incorrecto 4" xfId="1119" xr:uid="{2E6658B5-EC0D-4CE4-BFFA-144B356F8033}"/>
    <cellStyle name="Incorrecto 5" xfId="1120" xr:uid="{EB95F932-224B-49BD-BEE3-776DA0C354DA}"/>
    <cellStyle name="Incorrecto 6" xfId="1121" xr:uid="{44B266B5-7851-4BC6-87B0-9FC4757195B5}"/>
    <cellStyle name="Incorrecto 7" xfId="1122" xr:uid="{4FCBBB7E-37C2-49F8-A1B0-CAAAD84EC80D}"/>
    <cellStyle name="Incorrecto 8" xfId="1123" xr:uid="{9E5F2355-FB82-4DF5-AC4A-64A273354D77}"/>
    <cellStyle name="Incorrecto 9" xfId="1124" xr:uid="{F5C5E487-8FB3-450D-AE8F-F882510BFFE3}"/>
    <cellStyle name="Millares 2" xfId="5" xr:uid="{68F2A6A4-8D23-483B-8508-0F5615182428}"/>
    <cellStyle name="Millares 2 10" xfId="6" xr:uid="{743620F7-AA6A-4749-96E6-CE590638E00C}"/>
    <cellStyle name="Millares 2 10 2" xfId="1413" xr:uid="{2F3ED927-C58D-47DE-98EA-48B9B811F7F2}"/>
    <cellStyle name="Millares 2 11" xfId="7" xr:uid="{0FE9E1B3-9DD4-417D-ABA0-356A558F42D3}"/>
    <cellStyle name="Millares 2 11 2" xfId="1414" xr:uid="{22A2DA95-11A5-4BF7-8F63-269E222F9C46}"/>
    <cellStyle name="Millares 2 12" xfId="8" xr:uid="{AA73F98E-BFE7-4106-B2C4-B35B043ACC8A}"/>
    <cellStyle name="Millares 2 12 2" xfId="1415" xr:uid="{07793E25-1088-4D0D-B5F4-41F2F22B4BB8}"/>
    <cellStyle name="Millares 2 13" xfId="9" xr:uid="{E0063298-9A33-4D88-9D59-5FE166A2B73D}"/>
    <cellStyle name="Millares 2 13 2" xfId="1416" xr:uid="{2A09CFAB-7A0C-4E48-B40F-07F1C4BAA455}"/>
    <cellStyle name="Millares 2 14" xfId="10" xr:uid="{5C157908-B1B8-45CD-8BE1-7453997B7F3F}"/>
    <cellStyle name="Millares 2 14 2" xfId="1417" xr:uid="{28D4EF24-82C7-4ED6-9B55-60FBA2E24E13}"/>
    <cellStyle name="Millares 2 15" xfId="11" xr:uid="{97A75E37-65D4-4625-8BD0-02B60B270BB9}"/>
    <cellStyle name="Millares 2 15 2" xfId="1418" xr:uid="{F6105241-C3BD-4D3A-BF0C-4584C5795873}"/>
    <cellStyle name="Millares 2 16" xfId="12" xr:uid="{CAAAF194-7168-4D1E-830C-7B132C5E4813}"/>
    <cellStyle name="Millares 2 16 2" xfId="1419" xr:uid="{51FE60A7-64BE-4B79-86C9-74A4E8CB57ED}"/>
    <cellStyle name="Millares 2 17" xfId="1412" xr:uid="{01EADF71-C8CD-49FF-830D-3EE77F5798BC}"/>
    <cellStyle name="Millares 2 2" xfId="13" xr:uid="{C21BDA83-0066-45B2-B35B-18D0681A6EE3}"/>
    <cellStyle name="Millares 2 2 2" xfId="1420" xr:uid="{CE486918-A74F-48F7-8318-67BEE3C1D87C}"/>
    <cellStyle name="Millares 2 3" xfId="14" xr:uid="{50199232-E7AD-4E6F-B29F-D307AAC11AFD}"/>
    <cellStyle name="Millares 2 3 2" xfId="1421" xr:uid="{971947E4-CFCA-4B34-823A-D913FE84980F}"/>
    <cellStyle name="Millares 2 4" xfId="15" xr:uid="{C0AF800C-CA00-4D7C-8120-222ADFE42156}"/>
    <cellStyle name="Millares 2 4 2" xfId="1422" xr:uid="{B4A3888B-1957-40E0-92D1-E30A2EF4E168}"/>
    <cellStyle name="Millares 2 5" xfId="16" xr:uid="{A0D2A91B-EF5D-40D1-B21D-3E2056CEFA43}"/>
    <cellStyle name="Millares 2 5 2" xfId="1423" xr:uid="{DA26BDFA-5F58-44CE-B6C4-F3DE44B49B69}"/>
    <cellStyle name="Millares 2 6" xfId="17" xr:uid="{9F2DFE77-0E69-42F0-B882-45D46154D60F}"/>
    <cellStyle name="Millares 2 6 2" xfId="1424" xr:uid="{B9E7E444-030E-4F35-BE54-82036AF09E2F}"/>
    <cellStyle name="Millares 2 7" xfId="18" xr:uid="{FE9DB9BB-5F1E-4DEF-8868-4A7BC3B5F648}"/>
    <cellStyle name="Millares 2 7 2" xfId="1425" xr:uid="{078B1736-BB4B-476C-9EC6-8DFF6F6B48FD}"/>
    <cellStyle name="Millares 2 8" xfId="19" xr:uid="{44082564-AF76-436E-A053-02A949184E31}"/>
    <cellStyle name="Millares 2 8 2" xfId="1426" xr:uid="{B7DD99D8-5C1B-4C0B-B4AF-AF9E6E0273A9}"/>
    <cellStyle name="Millares 2 9" xfId="20" xr:uid="{446F7758-A978-470B-B8EE-91F623906076}"/>
    <cellStyle name="Millares 2 9 2" xfId="1427" xr:uid="{D26CB2D8-2FD3-41E3-B370-45526C310901}"/>
    <cellStyle name="Millares 3" xfId="4" xr:uid="{CC280003-5B7E-4149-8141-D6F97FB289CE}"/>
    <cellStyle name="Neutral 10" xfId="1125" xr:uid="{21DA718B-6D14-4C4A-A9C8-709B359326E3}"/>
    <cellStyle name="Neutral 11" xfId="1126" xr:uid="{DB116D6C-7C79-4409-A929-5C637DEEEEC5}"/>
    <cellStyle name="Neutral 12" xfId="1127" xr:uid="{74C6E142-8445-4FEC-B2A6-81EF8B8E92E5}"/>
    <cellStyle name="Neutral 13" xfId="1128" xr:uid="{373CC464-0EC7-41AC-9901-07EA6D3570E3}"/>
    <cellStyle name="Neutral 14" xfId="1129" xr:uid="{F50FE8BB-5963-4A47-975A-08D3FE4E8534}"/>
    <cellStyle name="Neutral 15" xfId="1130" xr:uid="{F4C2A569-DDE6-4B0C-B540-1664854D032A}"/>
    <cellStyle name="Neutral 16" xfId="1131" xr:uid="{E7BF9F29-2398-4F64-B35A-9D01CA671E55}"/>
    <cellStyle name="Neutral 17" xfId="1132" xr:uid="{B8613FD1-4828-4BD3-9927-3B7C60845559}"/>
    <cellStyle name="Neutral 18" xfId="1133" xr:uid="{26432DAC-CAD9-469F-8DB9-482B565FD02D}"/>
    <cellStyle name="Neutral 19" xfId="1134" xr:uid="{1794A534-39DD-45DA-8B8D-B3AABB988A61}"/>
    <cellStyle name="Neutral 2" xfId="1135" xr:uid="{035DD265-89C3-4E4D-97A9-400E243156A6}"/>
    <cellStyle name="Neutral 20" xfId="1136" xr:uid="{4043A4A4-9C4E-4D24-9CE5-B2B04DC16AB4}"/>
    <cellStyle name="Neutral 21" xfId="1137" xr:uid="{697AC93E-C290-4A2A-8C04-4321F48ACB4E}"/>
    <cellStyle name="Neutral 22" xfId="1138" xr:uid="{79AAC13B-211C-4505-BE8F-352C263B158E}"/>
    <cellStyle name="Neutral 23" xfId="1139" xr:uid="{598BDA20-E127-43B7-A67D-0C7B2461754B}"/>
    <cellStyle name="Neutral 24" xfId="1140" xr:uid="{0DE6DE04-C127-4916-8985-AF1E5334C79E}"/>
    <cellStyle name="Neutral 25" xfId="1141" xr:uid="{5E6E9BA2-DF34-4110-BCA9-3FFA498906F1}"/>
    <cellStyle name="Neutral 26" xfId="1142" xr:uid="{FE5B99C7-768F-4C6E-A35B-CBB1C4766545}"/>
    <cellStyle name="Neutral 27" xfId="1143" xr:uid="{CF66D9E3-4CCA-43E6-9EA6-923C94E57DA7}"/>
    <cellStyle name="Neutral 28" xfId="1144" xr:uid="{CF65543B-E3C2-4D9C-B207-4A3A32002A1E}"/>
    <cellStyle name="Neutral 29" xfId="1145" xr:uid="{58BC71B5-0AAF-4BF3-B8A0-5BC8DBAB805D}"/>
    <cellStyle name="Neutral 3" xfId="1146" xr:uid="{00EA73DE-D167-4392-B06B-64FC5B50FDF5}"/>
    <cellStyle name="Neutral 30" xfId="1147" xr:uid="{EBAC9241-0D58-44EA-9A8C-C4F582DC2E2B}"/>
    <cellStyle name="Neutral 31" xfId="1148" xr:uid="{5BDB5D0D-65C2-4CFA-BAE5-D77A6AA396D3}"/>
    <cellStyle name="Neutral 32" xfId="1149" xr:uid="{38F911BD-CDB8-44E5-91D1-10B58CCF31FA}"/>
    <cellStyle name="Neutral 33" xfId="1150" xr:uid="{45DC295E-0BD4-4CD9-9FF8-FDAA8FA547F4}"/>
    <cellStyle name="Neutral 34" xfId="1151" xr:uid="{57CECF4C-105E-4FD7-88D4-7149BB276230}"/>
    <cellStyle name="Neutral 4" xfId="1152" xr:uid="{A9026EA5-CD22-4661-91C3-FC8002F20622}"/>
    <cellStyle name="Neutral 5" xfId="1153" xr:uid="{F25A0C31-0B1B-4092-BC73-1510C710F990}"/>
    <cellStyle name="Neutral 6" xfId="1154" xr:uid="{B7E58700-F31E-4A54-A7E3-FEE4EA1D2B8A}"/>
    <cellStyle name="Neutral 7" xfId="1155" xr:uid="{8B3D1744-75D9-4B49-B91C-B2D1F5F7103D}"/>
    <cellStyle name="Neutral 8" xfId="1156" xr:uid="{38797EF2-191F-4164-BC4B-2C9CD983754D}"/>
    <cellStyle name="Neutral 9" xfId="1157" xr:uid="{2A08D434-3C2E-4C3A-AE18-6E2BFA9FAB20}"/>
    <cellStyle name="Normal" xfId="0" builtinId="0"/>
    <cellStyle name="Normal 10" xfId="1158" xr:uid="{FC32F23E-639B-48E0-949A-24195EE7C8DE}"/>
    <cellStyle name="Normal 11" xfId="1159" xr:uid="{70FD512E-92C0-4EFF-9493-0A15E722D110}"/>
    <cellStyle name="Normal 11 2" xfId="1160" xr:uid="{37D8E8DB-CD0B-4F20-9EE5-F40E7FB6B7EE}"/>
    <cellStyle name="Normal 11 3" xfId="1463" xr:uid="{3F25C9F2-DA18-4451-AD83-709DD319A246}"/>
    <cellStyle name="Normal 12" xfId="1161" xr:uid="{E5D0EB94-A3BB-4E50-8F5F-E0CB9AA053F4}"/>
    <cellStyle name="Normal 12 2" xfId="1162" xr:uid="{845A1EAC-057C-4E98-A914-56D6A83266D9}"/>
    <cellStyle name="Normal 12 2 2" xfId="1465" xr:uid="{128361C8-5F26-46F6-BBE3-C77E5DEEC66C}"/>
    <cellStyle name="Normal 12 3" xfId="1163" xr:uid="{A1E3E471-1C12-4802-BB4B-5792C9682AB7}"/>
    <cellStyle name="Normal 12 3 2" xfId="1466" xr:uid="{2F5F1CCE-C92E-4B7A-9CC2-82E912032A54}"/>
    <cellStyle name="Normal 12 4" xfId="1164" xr:uid="{254F882B-DDE2-4B73-875F-D4D4B2EC3019}"/>
    <cellStyle name="Normal 12 5" xfId="1464" xr:uid="{91022CDA-C6EC-422E-A61B-C1C9A50AD8FC}"/>
    <cellStyle name="Normal 13" xfId="1165" xr:uid="{E01279EB-63BB-451A-AB1A-102A6558335F}"/>
    <cellStyle name="Normal 13 2" xfId="1166" xr:uid="{9C07B3BD-8A63-4773-BCD6-6453AC7ABCA4}"/>
    <cellStyle name="Normal 13 2 2" xfId="1468" xr:uid="{D887F597-BF90-4FE7-AE91-2E7F56A5FF75}"/>
    <cellStyle name="Normal 13 3" xfId="1167" xr:uid="{E3890C2C-2805-481F-97D7-53529099AC51}"/>
    <cellStyle name="Normal 13 3 2" xfId="1469" xr:uid="{45A46F2B-D10B-433D-A197-8C61B683418A}"/>
    <cellStyle name="Normal 13 4" xfId="1467" xr:uid="{A7455410-52FA-41CF-B560-B772774EBD1F}"/>
    <cellStyle name="Normal 14" xfId="1168" xr:uid="{17ADC0E5-A95D-407C-81C9-EBE506B6B69B}"/>
    <cellStyle name="Normal 14 2" xfId="1169" xr:uid="{CA2072CA-02D2-4045-BF75-F64F9DF178F6}"/>
    <cellStyle name="Normal 14 3" xfId="1170" xr:uid="{B6091384-A315-4C5A-B01D-912D4B1F5E65}"/>
    <cellStyle name="Normal 14 4" xfId="1171" xr:uid="{4652CAF7-C911-4126-864C-85A023FE959A}"/>
    <cellStyle name="Normal 14 5" xfId="1172" xr:uid="{FB108673-F8F8-44CD-927A-DD0BA0A0FD60}"/>
    <cellStyle name="Normal 14 6" xfId="1470" xr:uid="{4C0757AA-8A17-4666-822B-715EAF7DDC5F}"/>
    <cellStyle name="Normal 15" xfId="1173" xr:uid="{635CFE11-ACE3-4560-970B-F5AFFEDBCB1E}"/>
    <cellStyle name="Normal 15 2" xfId="1174" xr:uid="{CBA9B53F-BE34-481A-9EEA-DBCC40513F78}"/>
    <cellStyle name="Normal 15 3" xfId="1471" xr:uid="{72300EA2-FF8B-4BF6-838F-C4D5D67478AD}"/>
    <cellStyle name="Normal 16" xfId="1175" xr:uid="{3CA64F54-1B34-4CE3-9E3C-624683892801}"/>
    <cellStyle name="Normal 16 2" xfId="1176" xr:uid="{DD3EB4D7-93C5-49FC-A5FF-184CFB4516BB}"/>
    <cellStyle name="Normal 16 3" xfId="1177" xr:uid="{35064072-FCCB-467B-BB17-3D7FBCEFF362}"/>
    <cellStyle name="Normal 16 4" xfId="1472" xr:uid="{F0CDBF06-73D6-4570-85E4-F1B4EBFAFA68}"/>
    <cellStyle name="Normal 17" xfId="1178" xr:uid="{54B26762-0ECE-4B88-85A2-F541953EBCE5}"/>
    <cellStyle name="Normal 17 2" xfId="1179" xr:uid="{2805C0FE-617B-4DE1-8C62-D248A7AA9702}"/>
    <cellStyle name="Normal 17 3" xfId="1180" xr:uid="{067AE353-F626-42B2-B3DC-70F106D097D0}"/>
    <cellStyle name="Normal 17 4" xfId="1473" xr:uid="{1E4C5EAD-E34E-46D8-8E24-83B053E82025}"/>
    <cellStyle name="Normal 18" xfId="1181" xr:uid="{D16740AC-4BD0-4F61-8BA5-FC78347CEA2D}"/>
    <cellStyle name="Normal 18 2" xfId="1182" xr:uid="{819B14C9-D5B6-450B-BB8B-08964D1BC476}"/>
    <cellStyle name="Normal 18 2 2" xfId="1475" xr:uid="{E0D18186-6610-4A6E-A788-0BA822D722D5}"/>
    <cellStyle name="Normal 18 3" xfId="1183" xr:uid="{37B56B66-2EC2-40FA-AFBE-683D55A86949}"/>
    <cellStyle name="Normal 18 3 2" xfId="1476" xr:uid="{6AB9A908-5176-497C-9D93-6F3A5598262B}"/>
    <cellStyle name="Normal 18 4" xfId="1474" xr:uid="{1449C2BB-6BA1-46E4-9729-26C6F509456B}"/>
    <cellStyle name="Normal 19" xfId="1184" xr:uid="{77DFACA4-3C42-4298-92D5-11811204EAAD}"/>
    <cellStyle name="Normal 19 2" xfId="1185" xr:uid="{60F66094-1E89-4E7A-B3A8-930A41FDF3E4}"/>
    <cellStyle name="Normal 19 2 2" xfId="1478" xr:uid="{E66EFAF3-82BC-4CE5-B81D-C3844D2162ED}"/>
    <cellStyle name="Normal 19 3" xfId="1477" xr:uid="{0C969164-8D37-4197-BB09-25ECAB9AF01C}"/>
    <cellStyle name="Normal 2" xfId="21" xr:uid="{0C4F4F9B-1ADD-4157-9D6B-E9C17F27DFCA}"/>
    <cellStyle name="Normal 2 10" xfId="22" xr:uid="{90B96D2E-45DD-4893-83D9-717F2040923A}"/>
    <cellStyle name="Normal 2 11" xfId="23" xr:uid="{B42244E4-FAF8-4269-8773-E2F3A80E7C11}"/>
    <cellStyle name="Normal 2 12" xfId="24" xr:uid="{8910DB3E-7BD6-45EB-9AA2-15296BB97990}"/>
    <cellStyle name="Normal 2 12 2" xfId="1186" xr:uid="{EE8570B0-F9E7-4F7E-A6D9-1E9E5023BC6C}"/>
    <cellStyle name="Normal 2 12 2 2" xfId="1187" xr:uid="{80B3BDAC-9508-4DFC-BD86-AE4BA570C209}"/>
    <cellStyle name="Normal 2 12 2 2 2" xfId="1188" xr:uid="{DEBC8F13-482B-4AA6-BE54-7A69D8713AE2}"/>
    <cellStyle name="Normal 2 12 2 2 3" xfId="1189" xr:uid="{DEE1E631-D2D0-4AF2-859B-42AAE7C5CF4E}"/>
    <cellStyle name="Normal 2 12 2 3" xfId="1190" xr:uid="{38DA9FA8-8874-4B0A-9E3A-B2C86FCC5470}"/>
    <cellStyle name="Normal 2 12 2 4" xfId="1191" xr:uid="{45F82AE8-9014-4883-9579-1451DA05AD05}"/>
    <cellStyle name="Normal 2 12 3" xfId="1192" xr:uid="{9FCDE4B8-AE7E-42D1-A616-2965EEEDFD14}"/>
    <cellStyle name="Normal 2 12 3 2" xfId="1193" xr:uid="{B2B78811-9D7B-4429-802C-DFC6D91985A5}"/>
    <cellStyle name="Normal 2 12 3 3" xfId="1194" xr:uid="{84AA7983-1F08-425B-976D-79C510833912}"/>
    <cellStyle name="Normal 2 12 4" xfId="1195" xr:uid="{DE4288EC-5CAA-4F0D-8B21-078297F26D02}"/>
    <cellStyle name="Normal 2 13" xfId="25" xr:uid="{14C35B33-A052-455E-A70A-B9AA82E5DFCC}"/>
    <cellStyle name="Normal 2 14" xfId="26" xr:uid="{D7CB382F-1FA7-4D0F-B805-381DC577949D}"/>
    <cellStyle name="Normal 2 14 2" xfId="1196" xr:uid="{CC66B532-6E0E-42F6-8CA1-19B0DEC84B35}"/>
    <cellStyle name="Normal 2 14 3" xfId="1197" xr:uid="{E2ACAC25-8604-49CC-A818-82B1397210B8}"/>
    <cellStyle name="Normal 2 15" xfId="27" xr:uid="{9985BE44-0B53-49BB-B5D2-E8C9DBD6F351}"/>
    <cellStyle name="Normal 2 16" xfId="28" xr:uid="{F8C8A16B-6EAF-4746-B176-BF5E03CD7A4F}"/>
    <cellStyle name="Normal 2 17" xfId="29" xr:uid="{4BAED327-90A3-4B4D-801C-2FE01D718E7C}"/>
    <cellStyle name="Normal 2 2" xfId="1" xr:uid="{4CC1951E-DC14-4083-9A95-595B5473877F}"/>
    <cellStyle name="Normal 2 2 10" xfId="1353" xr:uid="{094604DE-0056-4AB6-9062-92A5C2DD3D2A}"/>
    <cellStyle name="Normal 2 2 10 2" xfId="1489" xr:uid="{5AACF1DA-F666-4849-85F5-7D9980EA02DD}"/>
    <cellStyle name="Normal 2 2 2" xfId="1354" xr:uid="{00152453-2335-470C-9248-3A0F07BAC0BA}"/>
    <cellStyle name="Normal 2 227" xfId="1355" xr:uid="{9AD4A1FD-BFEC-4B5B-BB12-807D91031EF8}"/>
    <cellStyle name="Normal 2 227 2" xfId="1490" xr:uid="{845DDD14-4E22-4F29-B724-804E00E52413}"/>
    <cellStyle name="Normal 2 3" xfId="30" xr:uid="{78CBB6CA-DD56-4EEC-A44C-51A1338C8C5B}"/>
    <cellStyle name="Normal 2 4" xfId="31" xr:uid="{036A3AD5-6A93-4C50-BFCD-9513CCA2916A}"/>
    <cellStyle name="Normal 2 5" xfId="32" xr:uid="{FDCD9F69-9005-42F1-9670-CF947EEB08DE}"/>
    <cellStyle name="Normal 2 6" xfId="33" xr:uid="{FA7B1E13-E4D4-4ACC-908D-B5E29964BF4E}"/>
    <cellStyle name="Normal 2 7" xfId="34" xr:uid="{6291BD98-35B8-41DC-B57C-6EF99780FAE6}"/>
    <cellStyle name="Normal 2 8" xfId="35" xr:uid="{16FEE235-F57D-4ACA-839B-B0EA8D25B750}"/>
    <cellStyle name="Normal 2 83 15" xfId="1356" xr:uid="{98D733D2-35D0-4F03-BDFD-CE02C6EB74FF}"/>
    <cellStyle name="Normal 2 83 15 2" xfId="1491" xr:uid="{5316914E-3C8C-428C-A321-51D97A8F674D}"/>
    <cellStyle name="Normal 2 83 16" xfId="1357" xr:uid="{FD353CE8-9F47-4798-BB21-041729ED2B84}"/>
    <cellStyle name="Normal 2 83 16 2" xfId="1492" xr:uid="{5B6BFFA0-ADBA-4C32-813A-CA61838AE9E3}"/>
    <cellStyle name="Normal 2 83 23" xfId="1358" xr:uid="{0C073CB9-E86B-4D41-80BC-A62AC8E71179}"/>
    <cellStyle name="Normal 2 83 23 2" xfId="1493" xr:uid="{274405A1-E088-4004-995F-A448C00CAC7D}"/>
    <cellStyle name="Normal 2 83 25" xfId="1359" xr:uid="{277A3EA9-78A0-4009-9DD2-635270863FB3}"/>
    <cellStyle name="Normal 2 83 25 2" xfId="1494" xr:uid="{B17E1F22-76D1-46F8-85E1-15435AF29945}"/>
    <cellStyle name="Normal 2 83 26" xfId="1360" xr:uid="{629C099B-FA4F-400D-A1D7-E5F6BEAD7610}"/>
    <cellStyle name="Normal 2 83 26 2" xfId="1495" xr:uid="{45925C68-0821-4048-8328-6DE3213C81ED}"/>
    <cellStyle name="Normal 2 83 27" xfId="1361" xr:uid="{A6A0665D-DDE4-4AB5-A66C-4AD88EC2A117}"/>
    <cellStyle name="Normal 2 83 27 2" xfId="1496" xr:uid="{9A86AF4C-B211-4775-B9B1-E4AF97C3C40B}"/>
    <cellStyle name="Normal 2 83 30" xfId="1362" xr:uid="{37B52A82-CF59-43DC-9BE9-4C51CDC94705}"/>
    <cellStyle name="Normal 2 83 30 2" xfId="1497" xr:uid="{3B578B2C-A0F9-4EE4-B06F-54E9394EC588}"/>
    <cellStyle name="Normal 2 83 32" xfId="1363" xr:uid="{76D14BA3-AA44-4F3C-A77D-CF43AE10AFF0}"/>
    <cellStyle name="Normal 2 83 32 2" xfId="1498" xr:uid="{7D86D750-DC4F-49D3-9D12-14BDAA8B9C7B}"/>
    <cellStyle name="Normal 2 83 33" xfId="1364" xr:uid="{88DF8C44-101A-4CDD-8859-B3BC54445CCF}"/>
    <cellStyle name="Normal 2 83 33 2" xfId="1499" xr:uid="{B6565DC9-F1CA-42CF-866D-DE97AFD141C0}"/>
    <cellStyle name="Normal 2 83 34" xfId="1365" xr:uid="{12A82E5E-6262-4804-BB54-127E5060919F}"/>
    <cellStyle name="Normal 2 83 34 2" xfId="1500" xr:uid="{4044F72C-25AD-4AB1-BC37-A4918E559F66}"/>
    <cellStyle name="Normal 2 83 42" xfId="1366" xr:uid="{AB58A009-10B7-4CF3-81EA-9465672C34EA}"/>
    <cellStyle name="Normal 2 83 42 2" xfId="1501" xr:uid="{7ECC0455-0EA0-47FA-B057-F4217EB054D0}"/>
    <cellStyle name="Normal 2 83 44" xfId="1367" xr:uid="{C26DB7F4-0034-4463-8663-93AB609134CD}"/>
    <cellStyle name="Normal 2 83 44 2" xfId="1502" xr:uid="{B68F8AEA-D0E7-44B7-956C-D8C38A8D37F6}"/>
    <cellStyle name="Normal 2 83 49" xfId="1368" xr:uid="{3C75B3D6-6A79-440F-A216-6C175E7A88EE}"/>
    <cellStyle name="Normal 2 83 49 2" xfId="1503" xr:uid="{B2710739-20EA-4651-BE68-52D5B28CB173}"/>
    <cellStyle name="Normal 2 83 51" xfId="1369" xr:uid="{93220481-0D09-43B8-9241-956A35D3711D}"/>
    <cellStyle name="Normal 2 83 51 2" xfId="1504" xr:uid="{CC558A0A-725F-41F0-A73E-DA540282B814}"/>
    <cellStyle name="Normal 2 83 52" xfId="1370" xr:uid="{1CAF48C5-A62C-467B-ADC2-2086819AF560}"/>
    <cellStyle name="Normal 2 83 52 2" xfId="1505" xr:uid="{91215AE3-60F3-49EA-A486-0A4C62F503CA}"/>
    <cellStyle name="Normal 2 83 53" xfId="1371" xr:uid="{2895324C-00A6-444F-B526-029C35686B70}"/>
    <cellStyle name="Normal 2 83 53 2" xfId="1506" xr:uid="{DEB96A5C-C89E-4D57-A9C1-990878DF8FB5}"/>
    <cellStyle name="Normal 2 83 55" xfId="1372" xr:uid="{69266D64-4B9B-45D6-8A4C-34B5CF59767A}"/>
    <cellStyle name="Normal 2 83 55 2" xfId="1507" xr:uid="{816AAF8B-3F78-4EA9-ABF6-1DCD074B2E93}"/>
    <cellStyle name="Normal 2 83 56" xfId="1373" xr:uid="{D61EA693-42AF-47C7-B72A-E483829831C4}"/>
    <cellStyle name="Normal 2 83 56 2" xfId="1508" xr:uid="{F3B622AD-D4AE-47C7-A07E-2425DD4B0376}"/>
    <cellStyle name="Normal 2 83 57" xfId="1374" xr:uid="{289C7DF9-D8D8-4F3A-BEE0-9D473ADE8C7A}"/>
    <cellStyle name="Normal 2 83 57 2" xfId="1509" xr:uid="{8EA69194-0DB9-4BE9-8521-BFBFFEA53306}"/>
    <cellStyle name="Normal 2 83 58" xfId="1375" xr:uid="{26DDA26F-7DE4-4A0E-A95D-38D7973B43F3}"/>
    <cellStyle name="Normal 2 83 58 2" xfId="1510" xr:uid="{1E393DB6-105A-414E-A551-7214FD1EBA7A}"/>
    <cellStyle name="Normal 2 83 59" xfId="1376" xr:uid="{617C1774-AD08-48EF-8795-3334BE07295E}"/>
    <cellStyle name="Normal 2 83 59 2" xfId="1511" xr:uid="{1F0037E5-201F-41CB-9ECC-31F4208C1598}"/>
    <cellStyle name="Normal 2 9" xfId="36" xr:uid="{ACC6A661-8431-4D71-A8D2-8744DBFEB2B7}"/>
    <cellStyle name="Normal 2 9 19" xfId="1377" xr:uid="{DD93B314-CAF6-4300-AA37-37380DA9E833}"/>
    <cellStyle name="Normal 2 9 19 2" xfId="1512" xr:uid="{CBD244F2-BA40-459A-8CBE-38039516036F}"/>
    <cellStyle name="Normal 2 9 24" xfId="1378" xr:uid="{0FBB11C7-B040-4FFD-BA02-464405DDBD80}"/>
    <cellStyle name="Normal 2 9 24 2" xfId="1513" xr:uid="{87BD8ED2-140A-47B4-B8C7-681EBD2617C0}"/>
    <cellStyle name="Normal 2 9 26" xfId="1379" xr:uid="{77E67316-1137-4763-9056-4B6E688ABD3B}"/>
    <cellStyle name="Normal 2 9 26 2" xfId="1514" xr:uid="{5227ACD3-2650-4E03-9681-46A42899D811}"/>
    <cellStyle name="Normal 2 9 27" xfId="1380" xr:uid="{F365746D-1E8F-49E4-BB29-65DC9802B21A}"/>
    <cellStyle name="Normal 2 9 27 2" xfId="1515" xr:uid="{42ADAEA6-4733-46E9-993E-7184569EF5F8}"/>
    <cellStyle name="Normal 2 9 29" xfId="1381" xr:uid="{AE6B391F-2BB4-471E-BA72-8EE50ED373C7}"/>
    <cellStyle name="Normal 2 9 29 2" xfId="1516" xr:uid="{7FC32239-9717-456C-8937-8BB34947D552}"/>
    <cellStyle name="Normal 2 9 30" xfId="1382" xr:uid="{F8AA0992-B115-4512-B556-833CEC5C25A2}"/>
    <cellStyle name="Normal 2 9 30 2" xfId="1517" xr:uid="{C4C6D6E9-3282-4A21-AC8F-2A7E773BE8D9}"/>
    <cellStyle name="Normal 2 9 31" xfId="1383" xr:uid="{FCCB3D24-4848-4C0E-A22F-21DDA82FC3C4}"/>
    <cellStyle name="Normal 2 9 31 2" xfId="1518" xr:uid="{B3BCE18B-AF70-458F-88E7-DF6BE1D62396}"/>
    <cellStyle name="Normal 2 9 32" xfId="1384" xr:uid="{8D727078-CB21-4B14-94E2-84549168F0C7}"/>
    <cellStyle name="Normal 2 9 32 2" xfId="1519" xr:uid="{9D6BCACF-03CF-40D5-BABC-2BD3E854F82E}"/>
    <cellStyle name="Normal 2 9 33" xfId="1385" xr:uid="{54E24C97-E7E7-46EA-A982-E4CFCA540E8C}"/>
    <cellStyle name="Normal 2 9 33 2" xfId="1520" xr:uid="{8358C85B-1CB2-4C3C-B927-119671A6CE07}"/>
    <cellStyle name="Normal 2 9 37" xfId="1386" xr:uid="{E6EF01FD-3988-4544-AE23-7DBDD9271D70}"/>
    <cellStyle name="Normal 2 9 37 2" xfId="1521" xr:uid="{1697BA7B-7FEC-487C-B9AD-A6763140740E}"/>
    <cellStyle name="Normal 2 9 38" xfId="1387" xr:uid="{1D1EE8C7-F689-4CA6-8FBE-EB8EABC14B0F}"/>
    <cellStyle name="Normal 2 9 38 2" xfId="1522" xr:uid="{5AB5CEE2-B87C-481B-ADB4-15CD5E12004F}"/>
    <cellStyle name="Normal 2 9 39" xfId="1388" xr:uid="{6CDA2AFC-ECEA-4526-96E0-D0B14119885C}"/>
    <cellStyle name="Normal 2 9 39 2" xfId="1523" xr:uid="{C4A2F566-8AC8-4DB2-9FAC-61118BDDBC3C}"/>
    <cellStyle name="Normal 2 9 42" xfId="1389" xr:uid="{6E1E8375-5720-4E1F-81B9-C3BC57C9C95B}"/>
    <cellStyle name="Normal 2 9 42 2" xfId="1524" xr:uid="{14EDBCD8-D929-4821-B7DB-6803E7FEDD82}"/>
    <cellStyle name="Normal 2 9 43" xfId="1390" xr:uid="{AE0F33E8-BE0D-4670-8221-F8E10E0C1056}"/>
    <cellStyle name="Normal 2 9 43 2" xfId="1525" xr:uid="{22702E2C-01C7-4F5C-B71D-5ED0E4339FCA}"/>
    <cellStyle name="Normal 2 9 44" xfId="1391" xr:uid="{6DA77F63-70F6-4585-812E-7C5785C00B56}"/>
    <cellStyle name="Normal 2 9 44 2" xfId="1526" xr:uid="{A7DEE591-D002-4E63-835B-C2023ADF7258}"/>
    <cellStyle name="Normal 2 9 45" xfId="1392" xr:uid="{4519792C-76FA-42A7-92D8-FA48E3EA531A}"/>
    <cellStyle name="Normal 2 9 45 2" xfId="1527" xr:uid="{328EF2FF-7D45-4BEB-885E-2244B7E998DE}"/>
    <cellStyle name="Normal 2 9 46" xfId="1393" xr:uid="{17870FC8-09B1-47CE-B390-A905B8956398}"/>
    <cellStyle name="Normal 2 9 46 2" xfId="1528" xr:uid="{1141DBF9-2FF5-4D32-89DD-299851AB2047}"/>
    <cellStyle name="Normal 2 9 47" xfId="1394" xr:uid="{D855C5F8-8771-4942-B07F-83A35188F9EF}"/>
    <cellStyle name="Normal 2 9 47 2" xfId="1529" xr:uid="{F1707B7E-F413-433A-B5E0-5B3041FD2364}"/>
    <cellStyle name="Normal 2 9 49" xfId="1395" xr:uid="{373E63D2-16FF-437E-AA21-BBFCA8A12665}"/>
    <cellStyle name="Normal 2 9 49 2" xfId="1530" xr:uid="{A46666BB-18B1-43E6-9DE9-2B344A1C7060}"/>
    <cellStyle name="Normal 2 9 50" xfId="1396" xr:uid="{19938CA3-2B55-46DF-8C92-97CF71CD36C3}"/>
    <cellStyle name="Normal 2 9 50 2" xfId="1531" xr:uid="{FFA3F0CF-795C-4AA4-AE04-23D92F7A2888}"/>
    <cellStyle name="Normal 2 9 51" xfId="1397" xr:uid="{8BDC965D-D7DE-4433-A14D-4F9A41E53D33}"/>
    <cellStyle name="Normal 2 9 51 2" xfId="1532" xr:uid="{9BDD8D25-C3CF-423E-8977-C910AEB09000}"/>
    <cellStyle name="Normal 2 9 52" xfId="1398" xr:uid="{6EAF74CF-A04F-4FD2-B3E6-D9DC76432F39}"/>
    <cellStyle name="Normal 2 9 52 2" xfId="1533" xr:uid="{E2C8213E-E8F7-4A9B-AF27-4D5948870DBF}"/>
    <cellStyle name="Normal 2 9 53" xfId="1399" xr:uid="{689B2DC3-7DCF-4259-A5F7-659DB70FF844}"/>
    <cellStyle name="Normal 2 9 53 2" xfId="1534" xr:uid="{8F0FCE14-D22E-4077-ABBB-24F7401F6CC2}"/>
    <cellStyle name="Normal 2 9 58" xfId="1400" xr:uid="{B47A43AB-DAA6-4D2D-ABB1-6FEC909C3E5D}"/>
    <cellStyle name="Normal 2 9 58 2" xfId="1535" xr:uid="{DAF2DA48-B543-4FA9-BDFE-B5FAEDFF5138}"/>
    <cellStyle name="Normal 2 9 65" xfId="1401" xr:uid="{35094FD3-F5BD-43F7-B020-13877A685304}"/>
    <cellStyle name="Normal 2 9 65 2" xfId="1536" xr:uid="{6B989679-D6DF-4A69-95EB-41F9B6A32D89}"/>
    <cellStyle name="Normal 2 9 67 13" xfId="1402" xr:uid="{2610AA80-2FD9-45FC-ABB4-B86E6A672A8D}"/>
    <cellStyle name="Normal 2 9 67 13 2" xfId="1537" xr:uid="{A0563596-5EB9-4DAB-934B-DD11AA375746}"/>
    <cellStyle name="Normal 2 9 73" xfId="1403" xr:uid="{E92CCB90-ADFF-4D21-B4EF-67B5FD926A15}"/>
    <cellStyle name="Normal 2 9 73 2" xfId="1538" xr:uid="{B45A7FF1-09F2-414F-8E5D-A42DB14DD9D3}"/>
    <cellStyle name="Normal 2 9 75" xfId="1404" xr:uid="{CC9937A9-27D0-42A2-BA48-213D9AB708F5}"/>
    <cellStyle name="Normal 2 9 75 2" xfId="1539" xr:uid="{FA553020-F5A1-4867-8C37-54D0E1A6688B}"/>
    <cellStyle name="Normal 2 9 78" xfId="1405" xr:uid="{111ADB55-7FAF-49A6-9E65-5289FD0C3B39}"/>
    <cellStyle name="Normal 2 9 78 2" xfId="1540" xr:uid="{D74EE5E3-A7E1-4B57-BBF8-C9DD2065FD22}"/>
    <cellStyle name="Normal 2 9 79" xfId="1406" xr:uid="{747496D7-0424-4F7D-AD05-B4EF2B27EC22}"/>
    <cellStyle name="Normal 2 9 79 2" xfId="1541" xr:uid="{4CC3B872-451A-4882-9DC1-16A5A37AD752}"/>
    <cellStyle name="Normal 2 9 85" xfId="1407" xr:uid="{2063CF71-4D85-4D35-9DCA-3AB196233711}"/>
    <cellStyle name="Normal 2 9 85 2" xfId="1542" xr:uid="{7325282B-E4A9-47DE-8282-65DDDB8B262A}"/>
    <cellStyle name="Normal 2 9 86" xfId="1408" xr:uid="{1C71E2AB-DC2F-4AE9-8DED-E0632F3EF320}"/>
    <cellStyle name="Normal 2 9 86 2" xfId="1543" xr:uid="{325DD0AF-1679-4AD1-B3AF-1556FBBE24CB}"/>
    <cellStyle name="Normal 2 9 89" xfId="1409" xr:uid="{A5F02502-51CD-4771-B275-76A79B788D4A}"/>
    <cellStyle name="Normal 2 9 89 2" xfId="1544" xr:uid="{D334FBAC-3CC0-43A4-A51B-0165A840880A}"/>
    <cellStyle name="Normal 20" xfId="1198" xr:uid="{B8505393-0198-453E-BFC1-517E731D3A83}"/>
    <cellStyle name="Normal 20 2" xfId="1479" xr:uid="{079D3207-CB78-4FAA-8D45-32B523B0AFE3}"/>
    <cellStyle name="Normal 21" xfId="1352" xr:uid="{90459A33-0395-4740-9877-E3A1F0260B23}"/>
    <cellStyle name="Normal 21 2" xfId="1488" xr:uid="{D23F5399-32FE-4D40-A16C-DAC2C7871B90}"/>
    <cellStyle name="Normal 22" xfId="1411" xr:uid="{B9807A5F-597A-4FCE-BD40-98FB8D6DC3E8}"/>
    <cellStyle name="Normal 22 2" xfId="1545" xr:uid="{030F7A86-E127-4DE9-A69F-E236CE84ED04}"/>
    <cellStyle name="Normal 23" xfId="1546" xr:uid="{FD3F4C2E-EF09-484F-A00A-DD63157E4B7F}"/>
    <cellStyle name="Normal 23 2" xfId="1548" xr:uid="{BEF89E31-269D-4D0F-82E6-A00A1043247D}"/>
    <cellStyle name="Normal 3" xfId="37" xr:uid="{7EB87218-81FA-4951-A8D7-4CB1EE81AC8A}"/>
    <cellStyle name="Normal 3 10" xfId="38" xr:uid="{7392387F-9FAA-452E-9565-0F8192C415BC}"/>
    <cellStyle name="Normal 3 10 2" xfId="1429" xr:uid="{CB3C65E1-3454-4F91-8CB4-D60308E159C7}"/>
    <cellStyle name="Normal 3 11" xfId="39" xr:uid="{00FFAC87-8FB1-4275-83B5-41F82E4789CB}"/>
    <cellStyle name="Normal 3 11 2" xfId="1430" xr:uid="{C318F609-EF00-4333-9C2F-FD50095DFE82}"/>
    <cellStyle name="Normal 3 12" xfId="40" xr:uid="{455E886D-4C6F-4860-BE97-2ED274C00013}"/>
    <cellStyle name="Normal 3 12 2" xfId="1431" xr:uid="{8EFDEB97-8625-4AA3-9272-689EA0AD9B13}"/>
    <cellStyle name="Normal 3 13" xfId="41" xr:uid="{20957F6C-7B3C-4615-A990-17AA7E765ECB}"/>
    <cellStyle name="Normal 3 13 2" xfId="1432" xr:uid="{4040FCAC-2006-4FF0-AA99-78E93943E034}"/>
    <cellStyle name="Normal 3 14" xfId="42" xr:uid="{38EF65E8-7289-4403-BAA4-2AD8BEBDF9C2}"/>
    <cellStyle name="Normal 3 14 2" xfId="1433" xr:uid="{80E26444-2291-4F68-A1AD-ABB0C81F9D3E}"/>
    <cellStyle name="Normal 3 15" xfId="43" xr:uid="{2C8842E3-CA01-4921-AA89-2F598068CAE5}"/>
    <cellStyle name="Normal 3 15 2" xfId="1434" xr:uid="{2CD7BA51-77EE-47E8-BA05-75CB7E17CE84}"/>
    <cellStyle name="Normal 3 16" xfId="44" xr:uid="{7BDB6456-ACC9-43D7-8AAE-0F15A536A71A}"/>
    <cellStyle name="Normal 3 16 2" xfId="1435" xr:uid="{8E144A52-85A9-4CDC-9C5E-AAA842BC50E9}"/>
    <cellStyle name="Normal 3 17" xfId="1428" xr:uid="{92A4D1DC-744D-4615-8900-A0E318EF429E}"/>
    <cellStyle name="Normal 3 2" xfId="45" xr:uid="{76C3DE4D-E7D4-4714-8C65-8A10FB533E72}"/>
    <cellStyle name="Normal 3 2 2" xfId="1436" xr:uid="{3C5233B4-D5C2-4C51-B849-3451EBF28F0B}"/>
    <cellStyle name="Normal 3 3" xfId="46" xr:uid="{D7620587-9931-4C00-AC46-05E7D96E4A1B}"/>
    <cellStyle name="Normal 3 3 2" xfId="1437" xr:uid="{C9DBD447-EF22-4828-988E-DEA896C2868C}"/>
    <cellStyle name="Normal 3 4" xfId="47" xr:uid="{4C4BDD6C-8479-4B95-BCD1-B4731F89F5F5}"/>
    <cellStyle name="Normal 3 4 2" xfId="1438" xr:uid="{787DA06A-C6AB-4D4A-9F99-D4C580010AF7}"/>
    <cellStyle name="Normal 3 5" xfId="48" xr:uid="{EE9D88A6-6FB2-4DC1-9D0F-1CFDD6BBEAE7}"/>
    <cellStyle name="Normal 3 5 2" xfId="1439" xr:uid="{D871845B-C07B-449E-98BA-DE887BE01CA9}"/>
    <cellStyle name="Normal 3 6" xfId="49" xr:uid="{CBC5AA02-1AD1-4F24-9B02-0C7E80CE7251}"/>
    <cellStyle name="Normal 3 6 2" xfId="1440" xr:uid="{3631B0F4-EA56-4BA2-A90E-F77AE3CC8A4D}"/>
    <cellStyle name="Normal 3 7" xfId="50" xr:uid="{48232AE7-2E71-4D08-9EAB-4A63494B2636}"/>
    <cellStyle name="Normal 3 7 2" xfId="1441" xr:uid="{EC1B1D6D-D212-424E-ABF4-6C150D1A3D0C}"/>
    <cellStyle name="Normal 3 8" xfId="51" xr:uid="{586460A4-FF20-444C-A6A0-7B5AA48C84F8}"/>
    <cellStyle name="Normal 3 8 2" xfId="1442" xr:uid="{E591DFA8-985D-474F-AA82-8E83FDDA2EC1}"/>
    <cellStyle name="Normal 3 9" xfId="52" xr:uid="{5869A0F1-F053-46B9-AEC6-2B6FB63A36E8}"/>
    <cellStyle name="Normal 3 9 2" xfId="1443" xr:uid="{14A4817C-2BBC-4E66-9161-174203A3B25B}"/>
    <cellStyle name="Normal 4" xfId="87" xr:uid="{F3B5433D-67B9-4691-9AFC-40A03A637128}"/>
    <cellStyle name="Normal 4 18" xfId="1410" xr:uid="{3666CAC5-964F-4831-8511-FFFB5ADD62DB}"/>
    <cellStyle name="Normal 4 2" xfId="1199" xr:uid="{A41B8AF3-601D-4D14-9729-F9DD0C55D00D}"/>
    <cellStyle name="Normal 4 2 2" xfId="1200" xr:uid="{1E0CFC22-BD73-4E26-9E08-E45B37F50C4E}"/>
    <cellStyle name="Normal 4 2 2 2" xfId="1201" xr:uid="{13B64FCE-1995-4A33-A633-19C233BBD96F}"/>
    <cellStyle name="Normal 4 2 2 2 2" xfId="1202" xr:uid="{8DB484BC-93D2-4A95-AFBE-00CD32BBAB12}"/>
    <cellStyle name="Normal 4 2 2 2 2 2" xfId="1203" xr:uid="{01093B29-A024-4321-AB02-3D0EDB35DA1B}"/>
    <cellStyle name="Normal 4 2 2 2 2 3" xfId="1204" xr:uid="{25B05F15-B787-4E20-8F49-C91221018333}"/>
    <cellStyle name="Normal 4 2 2 2 3" xfId="1205" xr:uid="{0AC34E13-718B-4984-81F9-1AC4AA8703EF}"/>
    <cellStyle name="Normal 4 2 2 2 4" xfId="1206" xr:uid="{D592DBDB-AAEA-48C9-827A-C43DF08E4833}"/>
    <cellStyle name="Normal 4 2 2 3" xfId="1207" xr:uid="{E8C26756-DF84-4364-BDD9-2186F61B1310}"/>
    <cellStyle name="Normal 4 2 2 3 2" xfId="1208" xr:uid="{A1C7E23A-5575-4CB2-B495-8DE6390E9032}"/>
    <cellStyle name="Normal 4 2 2 3 3" xfId="1209" xr:uid="{DA6F77AB-7EA1-4B0A-8463-489D456196A3}"/>
    <cellStyle name="Normal 4 2 2 4" xfId="1210" xr:uid="{247DA8EC-A325-4043-9574-1706333EF78D}"/>
    <cellStyle name="Normal 4 2 3" xfId="1211" xr:uid="{71461270-52DD-4E2B-85C7-A30AA381E635}"/>
    <cellStyle name="Normal 4 2 4" xfId="1212" xr:uid="{3429420D-5265-4E8E-84A6-9CE8234733AE}"/>
    <cellStyle name="Normal 4 2 5" xfId="1213" xr:uid="{0E03F075-2F41-4379-8DFA-8B4986C62AD8}"/>
    <cellStyle name="Normal 4 2 5 2" xfId="1214" xr:uid="{A63C613E-A878-48DC-8522-A1B90835D9FA}"/>
    <cellStyle name="Normal 4 2 5 3" xfId="1215" xr:uid="{A6799A6B-6145-481F-8D96-CE0F79F00953}"/>
    <cellStyle name="Normal 4 2 6" xfId="1216" xr:uid="{BDD14FCE-3F2D-4689-B0EF-7F3B0333A551}"/>
    <cellStyle name="Normal 4 2 7" xfId="1217" xr:uid="{98818337-D034-4B31-A4E8-CA784F2C30FE}"/>
    <cellStyle name="Normal 4 2 8" xfId="1218" xr:uid="{B146B0B4-FA17-45F8-8178-1901E89EB9AE}"/>
    <cellStyle name="Normal 4 3" xfId="1219" xr:uid="{00821500-F8AF-4E75-88D8-416F45FC694C}"/>
    <cellStyle name="Normal 4 3 2" xfId="1220" xr:uid="{45733E82-E0D8-4A54-A43C-71C5A61CFAEC}"/>
    <cellStyle name="Normal 4 3 2 2" xfId="1221" xr:uid="{851BD572-14B8-42B6-9446-7CEB2CDF8E81}"/>
    <cellStyle name="Normal 4 3 2 2 2" xfId="1222" xr:uid="{3101DC38-4EA1-49F7-8955-983215CD862A}"/>
    <cellStyle name="Normal 4 3 2 2 3" xfId="1223" xr:uid="{44740C3C-8672-46C1-8704-ABC829047162}"/>
    <cellStyle name="Normal 4 3 2 3" xfId="1224" xr:uid="{74675952-30B7-4601-8866-6CF5E7983B3F}"/>
    <cellStyle name="Normal 4 3 2 4" xfId="1225" xr:uid="{FAEF3965-44C7-449D-BA05-BF5D8BBC0BC8}"/>
    <cellStyle name="Normal 4 3 3" xfId="1226" xr:uid="{62ADA921-5AC0-431B-ACA6-5877202E32F3}"/>
    <cellStyle name="Normal 4 3 3 2" xfId="1227" xr:uid="{81C6C99D-CC5E-40E1-9C34-94FB9530226C}"/>
    <cellStyle name="Normal 4 3 3 3" xfId="1228" xr:uid="{A313264D-1A68-4C4F-A51B-2653B5CEA229}"/>
    <cellStyle name="Normal 4 3 4" xfId="1229" xr:uid="{DEAA3DA8-866B-40E7-A26B-8283B464C34C}"/>
    <cellStyle name="Normal 4 3 5" xfId="1230" xr:uid="{30CDA75D-61AA-4A2D-B9EF-7A521AC59BBE}"/>
    <cellStyle name="Normal 4 3 6" xfId="1480" xr:uid="{2D7279C3-3930-44F1-B89A-83C4E90A43D4}"/>
    <cellStyle name="Normal 4 4" xfId="1231" xr:uid="{8DD5D1D2-D989-48AE-ABCA-6BA8C1F9A0A3}"/>
    <cellStyle name="Normal 4 4 2" xfId="1232" xr:uid="{3CC223F3-BE01-42C4-ADE5-63C70C17ADCB}"/>
    <cellStyle name="Normal 4 4 3" xfId="1481" xr:uid="{FEBDA2D5-9232-47C4-8A60-F287BC7E7C17}"/>
    <cellStyle name="Normal 4 5" xfId="1233" xr:uid="{AFD6614A-0C4F-48F5-B365-FE9760AC28F3}"/>
    <cellStyle name="Normal 4 5 2" xfId="1234" xr:uid="{9EF681E9-B9BA-4DC7-AFB7-2E77304876B8}"/>
    <cellStyle name="Normal 4 5 3" xfId="1235" xr:uid="{C402E278-5931-4DAC-9792-45DAFCD067E9}"/>
    <cellStyle name="Normal 4 5 4" xfId="1236" xr:uid="{0FCE5688-66A6-4C05-9A46-2ABC8320140A}"/>
    <cellStyle name="Normal 4 5 5" xfId="1482" xr:uid="{58CB14D5-ABFB-4452-9081-05D07C3F3F4B}"/>
    <cellStyle name="Normal 4 6" xfId="1237" xr:uid="{B74D4E48-F485-472A-BD45-1E59900E43E8}"/>
    <cellStyle name="Normal 4 6 2" xfId="1238" xr:uid="{F9DC01A5-AA21-4339-8F4D-2588E0AB83B0}"/>
    <cellStyle name="Normal 4 6 3" xfId="1483" xr:uid="{DCD2E867-53E8-4F41-A2C8-A85B9189EF81}"/>
    <cellStyle name="Normal 4 7" xfId="1239" xr:uid="{23109230-7A21-4251-8B1D-0222E14AC7CA}"/>
    <cellStyle name="Normal 4 8" xfId="1240" xr:uid="{CFBEBA21-ADC6-4478-A4E5-7BD8762D6650}"/>
    <cellStyle name="Normal 4 9" xfId="1460" xr:uid="{80B24E07-6F58-4672-85B6-AE114A0D409E}"/>
    <cellStyle name="Normal 5" xfId="89" xr:uid="{DE127E2F-0F11-4439-9AF5-8355D6CC8CA5}"/>
    <cellStyle name="Normal 5 2" xfId="1241" xr:uid="{A79E4DA2-6CEA-4AB1-9F3A-923F0D3EE349}"/>
    <cellStyle name="Normal 5 2 2" xfId="1242" xr:uid="{B611AF53-51A4-4B99-A99C-7C6004D3CD71}"/>
    <cellStyle name="Normal 5 2 2 2" xfId="1243" xr:uid="{A2FFCB34-77B3-47A9-936B-269EF56B4A8F}"/>
    <cellStyle name="Normal 5 2 2 2 2" xfId="1244" xr:uid="{A3E7AD89-8F86-4B4F-88C9-9418262E8872}"/>
    <cellStyle name="Normal 5 2 2 2 2 2" xfId="1245" xr:uid="{A64F6A70-0BD9-49B4-9E74-F33D96715285}"/>
    <cellStyle name="Normal 5 2 2 2 2 3" xfId="1246" xr:uid="{DE9B6F1F-DA31-4745-BB2D-831E0840F99A}"/>
    <cellStyle name="Normal 5 2 2 2 3" xfId="1247" xr:uid="{02706AB9-8C78-483B-9905-06C396F05486}"/>
    <cellStyle name="Normal 5 2 2 2 4" xfId="1248" xr:uid="{FFA8789B-B666-412A-B64C-ADB542D13270}"/>
    <cellStyle name="Normal 5 2 2 3" xfId="1249" xr:uid="{8CA4519C-EF33-4935-8287-40A5924FE806}"/>
    <cellStyle name="Normal 5 2 2 3 2" xfId="1250" xr:uid="{4F9071F1-AFD2-420F-8F2D-CCDDBBB2BDE8}"/>
    <cellStyle name="Normal 5 2 2 3 3" xfId="1251" xr:uid="{07A8C6B8-39BC-4701-A8CF-A0949AD6B616}"/>
    <cellStyle name="Normal 5 2 2 4" xfId="1252" xr:uid="{75387404-470D-4311-9DAC-F569077B1721}"/>
    <cellStyle name="Normal 5 2 3" xfId="1253" xr:uid="{F914BC1C-A985-4E5D-A0C5-3B03558B517A}"/>
    <cellStyle name="Normal 5 2 4" xfId="1254" xr:uid="{7D6AB939-3BED-481A-A747-E2A1FB0C8EA5}"/>
    <cellStyle name="Normal 5 2 5" xfId="1255" xr:uid="{A1617B55-ECF7-4DC7-AB3D-2CF8AC023A6D}"/>
    <cellStyle name="Normal 5 2 5 2" xfId="1256" xr:uid="{37E0412F-A640-4E43-B049-E335F85501E0}"/>
    <cellStyle name="Normal 5 2 5 3" xfId="1257" xr:uid="{CB477C7F-74E5-4C70-AF30-12D2DE14BB8C}"/>
    <cellStyle name="Normal 5 2 6" xfId="1258" xr:uid="{2CD86079-1D7B-4523-B0DE-0FD0978AE0DD}"/>
    <cellStyle name="Normal 5 2 7" xfId="1259" xr:uid="{05D95D63-1F43-4FD3-B5E3-E84493878324}"/>
    <cellStyle name="Normal 5 3" xfId="1260" xr:uid="{D56238E9-4862-4E95-B205-236F33B07651}"/>
    <cellStyle name="Normal 5 3 2" xfId="1261" xr:uid="{F96A09D1-37F5-452F-AC61-BB3993D0FB34}"/>
    <cellStyle name="Normal 5 3 2 2" xfId="1262" xr:uid="{C2E29844-303A-4428-8FC5-D8969C3B98BA}"/>
    <cellStyle name="Normal 5 3 2 2 2" xfId="1263" xr:uid="{4E892292-38A4-4D44-A34F-3DCF3297948C}"/>
    <cellStyle name="Normal 5 3 2 2 3" xfId="1264" xr:uid="{79738706-9DDE-4DA7-BD73-607A972CE767}"/>
    <cellStyle name="Normal 5 3 2 3" xfId="1265" xr:uid="{A8DE0C68-9DD0-4169-9AEC-CD1DB1197298}"/>
    <cellStyle name="Normal 5 3 2 4" xfId="1266" xr:uid="{C6872683-6452-40CC-AF83-F7EF3E572F4D}"/>
    <cellStyle name="Normal 5 3 3" xfId="1267" xr:uid="{A5064185-DD7F-4583-ADD9-54A32F03F101}"/>
    <cellStyle name="Normal 5 3 3 2" xfId="1268" xr:uid="{3B55E081-4F19-4FA8-8FEB-3053E186E167}"/>
    <cellStyle name="Normal 5 3 3 3" xfId="1269" xr:uid="{8548235B-4455-48AD-8D41-B787E272B4CC}"/>
    <cellStyle name="Normal 5 3 4" xfId="1270" xr:uid="{44C91D03-A3AA-498B-BF06-AC2B8B0117B9}"/>
    <cellStyle name="Normal 5 4" xfId="1271" xr:uid="{8CA8638A-F818-4330-9DF8-5363B3B340B7}"/>
    <cellStyle name="Normal 5 5" xfId="1272" xr:uid="{11197790-B91B-47A2-B152-6C7B9B3BD1FC}"/>
    <cellStyle name="Normal 5 5 2" xfId="1273" xr:uid="{2C6CA8B0-87E3-4DC6-997D-2008D2FB750F}"/>
    <cellStyle name="Normal 5 5 3" xfId="1274" xr:uid="{DEF6A092-4CDE-4C67-B9C2-A68BA7297C11}"/>
    <cellStyle name="Normal 5 6" xfId="1275" xr:uid="{001364AF-651A-489C-B918-3AFB9FBA4D13}"/>
    <cellStyle name="Normal 5 7" xfId="1276" xr:uid="{74B2AB74-2340-4F5A-A3EC-7211AF516A5E}"/>
    <cellStyle name="Normal 5 8" xfId="1277" xr:uid="{6BF40590-517C-45CD-BCDC-BAAEA181F96F}"/>
    <cellStyle name="Normal 5 9" xfId="1462" xr:uid="{26A29D2C-238D-464B-91A5-D013FEBB33A2}"/>
    <cellStyle name="Normal 6" xfId="1278" xr:uid="{D7017079-A1BE-45D1-A4A2-29633B6C3CA7}"/>
    <cellStyle name="Normal 6 2" xfId="1279" xr:uid="{FDCF9056-4EE0-4072-8F08-1B84BBFF25BB}"/>
    <cellStyle name="Normal 6 3" xfId="1484" xr:uid="{C019EF57-2DB4-4ABE-A704-86837F254303}"/>
    <cellStyle name="Normal 7" xfId="1280" xr:uid="{8B5DBA57-F851-4513-8F6C-5A5B26A801FF}"/>
    <cellStyle name="Normal 7 2" xfId="1281" xr:uid="{F2FD3940-4170-4AB5-B58F-DDE4F730A4A6}"/>
    <cellStyle name="Normal 7 3" xfId="1485" xr:uid="{C179F2EF-FBF6-42F6-9060-576D29EF5DBE}"/>
    <cellStyle name="Normal 8" xfId="1282" xr:uid="{80F70090-18EE-4892-A949-4E54D328F543}"/>
    <cellStyle name="Normal 8 2" xfId="1283" xr:uid="{C1822215-49FC-4B23-9137-2AA4A7F973CD}"/>
    <cellStyle name="Normal 8 3" xfId="1486" xr:uid="{9BC6AA3D-7D29-4B95-A2DA-E44DF2F63D4E}"/>
    <cellStyle name="Normal 9" xfId="1284" xr:uid="{467B1679-4C15-4DE3-A078-245A28E92776}"/>
    <cellStyle name="Normal 9 2" xfId="1285" xr:uid="{FA0FC22F-0FE0-48CB-AF29-48B076EDBDAE}"/>
    <cellStyle name="Normal 9 3" xfId="1487" xr:uid="{8324273B-BE12-4752-A760-FFE7A5D3ECED}"/>
    <cellStyle name="Notas 10" xfId="1286" xr:uid="{34DAFE07-81E1-48D6-9FBC-4480ED10E787}"/>
    <cellStyle name="Notas 11" xfId="1287" xr:uid="{525236E2-9345-4F51-A260-E3E3C57E1933}"/>
    <cellStyle name="Notas 12" xfId="1288" xr:uid="{24B53277-8C34-4F7C-99AE-E91F6A6CD37B}"/>
    <cellStyle name="Notas 13" xfId="1289" xr:uid="{E6D33A2A-6D76-41D3-9710-C2A165227615}"/>
    <cellStyle name="Notas 14" xfId="1290" xr:uid="{9668DBF4-DD9A-473E-BCE7-42171386ABB8}"/>
    <cellStyle name="Notas 15" xfId="1291" xr:uid="{07AB3023-39E3-4CAD-9931-3A0138D23FFE}"/>
    <cellStyle name="Notas 16" xfId="1292" xr:uid="{6B28E536-DC99-42F3-977B-3114ACD73289}"/>
    <cellStyle name="Notas 17" xfId="1293" xr:uid="{A1C6D0BA-01AF-4FA6-A100-FC37675D5CE4}"/>
    <cellStyle name="Notas 18" xfId="1294" xr:uid="{E20528E3-95C2-4795-97DF-BD5F36C77834}"/>
    <cellStyle name="Notas 19" xfId="1295" xr:uid="{8CB25230-D631-4A25-BFAF-86B15090528E}"/>
    <cellStyle name="Notas 2" xfId="1296" xr:uid="{1C699265-3223-46BC-BDA6-D4312F9BF21D}"/>
    <cellStyle name="Notas 20" xfId="1297" xr:uid="{204212FF-6427-46B2-B9CB-E065AC8D2B0F}"/>
    <cellStyle name="Notas 21" xfId="1298" xr:uid="{CD5EB7C7-4857-4CE8-AB41-EFDAC480481F}"/>
    <cellStyle name="Notas 22" xfId="1299" xr:uid="{6D78D3C1-880D-4462-9EFE-FFC34EC83EC6}"/>
    <cellStyle name="Notas 23" xfId="1300" xr:uid="{D3B347BA-180F-44D2-B5DD-FA71C2246AEE}"/>
    <cellStyle name="Notas 24" xfId="1301" xr:uid="{864CB6CE-A490-4FEB-982E-07A16B06A535}"/>
    <cellStyle name="Notas 25" xfId="1302" xr:uid="{10E205CA-4748-475E-BF28-3181230C6CEF}"/>
    <cellStyle name="Notas 26" xfId="1303" xr:uid="{3857E990-440B-432C-9E52-E6A8D54F7360}"/>
    <cellStyle name="Notas 27" xfId="1304" xr:uid="{6F90DA93-F1BF-4992-BAF3-E6BFE952FA64}"/>
    <cellStyle name="Notas 28" xfId="1305" xr:uid="{76484AAB-FFF1-47E5-B30F-0315B7350667}"/>
    <cellStyle name="Notas 29" xfId="1306" xr:uid="{3B1AF484-26A6-468A-B694-3A893B44B1F0}"/>
    <cellStyle name="Notas 3" xfId="1307" xr:uid="{810508F2-B684-42E2-9674-BBF1F15FB1CF}"/>
    <cellStyle name="Notas 30" xfId="1308" xr:uid="{346369FB-D461-4CB5-8D84-994CBF48F179}"/>
    <cellStyle name="Notas 31" xfId="1309" xr:uid="{1CC1570C-B32D-412B-945F-A28EAEAAEBA6}"/>
    <cellStyle name="Notas 32" xfId="1310" xr:uid="{6027CEE8-0C8C-43C3-8028-4A17FE3A5B53}"/>
    <cellStyle name="Notas 33" xfId="1311" xr:uid="{4696F7E0-7499-40B0-8CAD-8DC443E50C75}"/>
    <cellStyle name="Notas 34" xfId="1312" xr:uid="{C101B32D-4463-441A-8EDD-4DD325A74C3A}"/>
    <cellStyle name="Notas 4" xfId="1313" xr:uid="{78ED9251-77F1-4203-916F-F471456C75AD}"/>
    <cellStyle name="Notas 5" xfId="1314" xr:uid="{A0729D81-F99F-4433-90F7-B758CC25D838}"/>
    <cellStyle name="Notas 6" xfId="1315" xr:uid="{17A44343-2836-44B7-82C7-CDA71D84CB53}"/>
    <cellStyle name="Notas 7" xfId="1316" xr:uid="{8B6BB224-1AB8-42B6-B83B-8F977B8576AF}"/>
    <cellStyle name="Notas 8" xfId="1317" xr:uid="{62FF3EEB-7669-4CFB-8CA4-AA3CC55A03C7}"/>
    <cellStyle name="Notas 9" xfId="1318" xr:uid="{D33C0ECC-64E8-4243-AE76-34866CCE1820}"/>
    <cellStyle name="Porcentaje" xfId="2" builtinId="5"/>
    <cellStyle name="Porcentaje 2" xfId="53" xr:uid="{BD3F69D4-BF64-42F7-970D-835E1DD3E686}"/>
    <cellStyle name="Porcentaje 2 10" xfId="54" xr:uid="{01C6BBA0-1566-4C74-B060-B0544492EFB5}"/>
    <cellStyle name="Porcentaje 2 10 2" xfId="1445" xr:uid="{D91ABC8B-BCEF-411A-BFC0-298648D41701}"/>
    <cellStyle name="Porcentaje 2 11" xfId="55" xr:uid="{A9158054-4ADA-46D8-9224-625E6A2EEFF6}"/>
    <cellStyle name="Porcentaje 2 11 2" xfId="1446" xr:uid="{8C0CB597-BD26-4AED-9E5B-B7B4B134EE72}"/>
    <cellStyle name="Porcentaje 2 12" xfId="56" xr:uid="{B40CA637-013A-4C12-9F6F-3E97DFA7E210}"/>
    <cellStyle name="Porcentaje 2 12 2" xfId="1447" xr:uid="{A1BCE92A-2850-489E-8216-80DEF48EF5EF}"/>
    <cellStyle name="Porcentaje 2 13" xfId="57" xr:uid="{1EA6EFAB-A57D-49C1-A92F-7050F8A3F5B2}"/>
    <cellStyle name="Porcentaje 2 13 2" xfId="1448" xr:uid="{D570C09A-C182-46D9-8D2C-0ACF2DFD8CC0}"/>
    <cellStyle name="Porcentaje 2 14" xfId="58" xr:uid="{282102DD-7432-4B46-8098-2F45C506A94E}"/>
    <cellStyle name="Porcentaje 2 14 2" xfId="1449" xr:uid="{CCAED7A5-A978-4272-984F-9E12D04B59B1}"/>
    <cellStyle name="Porcentaje 2 15" xfId="59" xr:uid="{53D75A9B-B42D-410A-AE4E-E01DC52896AD}"/>
    <cellStyle name="Porcentaje 2 15 2" xfId="1450" xr:uid="{90622C38-F940-48DD-BBA2-5DFE65B3793A}"/>
    <cellStyle name="Porcentaje 2 16" xfId="60" xr:uid="{AADC35A7-F84A-45B5-9093-4732BBCCA9C8}"/>
    <cellStyle name="Porcentaje 2 16 2" xfId="1451" xr:uid="{C1719985-CB1C-4CAF-85E1-11857810C973}"/>
    <cellStyle name="Porcentaje 2 17" xfId="1444" xr:uid="{43FB4CF5-9658-403E-B45D-A15A5B3B1BF7}"/>
    <cellStyle name="Porcentaje 2 2" xfId="61" xr:uid="{4A1FE08C-F400-49C6-B56A-AD54B6CF4CC0}"/>
    <cellStyle name="Porcentaje 2 2 2" xfId="1452" xr:uid="{4BD7DC47-DBB6-4245-AEF1-496A3767B904}"/>
    <cellStyle name="Porcentaje 2 3" xfId="62" xr:uid="{A88B7C4C-A423-40D3-93F7-F775155646CA}"/>
    <cellStyle name="Porcentaje 2 3 2" xfId="1453" xr:uid="{7152AF2E-E7E0-4F99-9A44-4F639EA227A3}"/>
    <cellStyle name="Porcentaje 2 4" xfId="63" xr:uid="{66DFE2F9-E82D-4AB1-826C-23C5C71D9516}"/>
    <cellStyle name="Porcentaje 2 4 2" xfId="1454" xr:uid="{A5297B8C-C99B-4250-AA72-ED1FDFF5E855}"/>
    <cellStyle name="Porcentaje 2 5" xfId="64" xr:uid="{510E9BF8-7601-4D85-8CCE-D74890AD8CA9}"/>
    <cellStyle name="Porcentaje 2 5 2" xfId="1455" xr:uid="{55CD4EF9-D6BA-4BFB-A5AD-D99B708C4D9D}"/>
    <cellStyle name="Porcentaje 2 6" xfId="65" xr:uid="{45CEB986-C7CB-4952-AD47-E10F770AD252}"/>
    <cellStyle name="Porcentaje 2 6 2" xfId="1456" xr:uid="{7EBE1028-206E-4021-B571-4CA0396944BF}"/>
    <cellStyle name="Porcentaje 2 7" xfId="66" xr:uid="{051B00FB-1F25-4CB7-88CA-2947643083FC}"/>
    <cellStyle name="Porcentaje 2 7 2" xfId="1457" xr:uid="{1650540E-B278-479E-B410-085D2DB566CD}"/>
    <cellStyle name="Porcentaje 2 8" xfId="67" xr:uid="{3D53557B-04F6-485B-9E0B-CA8CDD00D49B}"/>
    <cellStyle name="Porcentaje 2 8 2" xfId="1458" xr:uid="{14F57948-26F0-4F77-8488-DBF2A6A07AE7}"/>
    <cellStyle name="Porcentaje 2 9" xfId="68" xr:uid="{90CBBCEE-D6D5-4E24-92D1-08C2DAE9B582}"/>
    <cellStyle name="Porcentaje 2 9 2" xfId="1459" xr:uid="{866A55D4-BED7-4916-9CB2-F4DBAF6236C8}"/>
    <cellStyle name="Porcentaje 3" xfId="88" xr:uid="{363E632D-3F2E-4F18-8120-00015BAAAF08}"/>
    <cellStyle name="Porcentaje 3 2" xfId="1461" xr:uid="{F37CD883-910E-4607-9355-B7B8E6EA54DF}"/>
    <cellStyle name="Porcentaje 4" xfId="1547" xr:uid="{077F66C8-95A6-4BDC-8800-D179361FF998}"/>
    <cellStyle name="Porcentaje 4 2" xfId="1549" xr:uid="{3C49AB93-0F67-49ED-B245-10F829F7B652}"/>
    <cellStyle name="Porcentual 2" xfId="69" xr:uid="{35841A04-44E0-43EF-A847-DF6D8AC0E258}"/>
    <cellStyle name="Porcentual 2 2" xfId="70" xr:uid="{50EB9358-FED8-4B35-A721-B46D61A83264}"/>
    <cellStyle name="Porcentual 2 2 10" xfId="71" xr:uid="{28867BC0-8E2C-41D6-B6CC-DBCDAAFF7A75}"/>
    <cellStyle name="Porcentual 2 2 11" xfId="72" xr:uid="{6F7496B0-B126-431E-A8A7-A331FD63BA90}"/>
    <cellStyle name="Porcentual 2 2 12" xfId="73" xr:uid="{B9E56CDE-5DD1-47F3-A882-84D99A39DAAB}"/>
    <cellStyle name="Porcentual 2 2 13" xfId="74" xr:uid="{8CB90D29-1646-4B88-9ECB-45A9C22F4D4B}"/>
    <cellStyle name="Porcentual 2 2 14" xfId="75" xr:uid="{D2A815B6-F0C9-43BB-AEC0-DE4D24507AB5}"/>
    <cellStyle name="Porcentual 2 2 15" xfId="76" xr:uid="{D43136CF-8375-40F1-8001-3D60F445A762}"/>
    <cellStyle name="Porcentual 2 2 16" xfId="77" xr:uid="{54683CF0-DE4C-40AA-B2D4-C2389C9ACCA3}"/>
    <cellStyle name="Porcentual 2 2 17" xfId="78" xr:uid="{FBEB25A8-3C31-4E5D-A21B-B8DB24359480}"/>
    <cellStyle name="Porcentual 2 2 2" xfId="79" xr:uid="{AE28FF9B-1002-40C5-86E4-994425C8D10F}"/>
    <cellStyle name="Porcentual 2 2 3" xfId="80" xr:uid="{3D30669B-BD75-4387-AC55-0DFA49648918}"/>
    <cellStyle name="Porcentual 2 2 4" xfId="81" xr:uid="{B66AC8BC-1828-4645-9625-4BE41ACB7E3E}"/>
    <cellStyle name="Porcentual 2 2 5" xfId="82" xr:uid="{B68747E3-85DD-4EAF-9955-C0CFC1E5C54C}"/>
    <cellStyle name="Porcentual 2 2 6" xfId="83" xr:uid="{76F0FB5A-CFD5-43DA-A108-E1336149C4CD}"/>
    <cellStyle name="Porcentual 2 2 7" xfId="84" xr:uid="{76A97DA9-BA34-4E35-B6C3-03BD0BBDF672}"/>
    <cellStyle name="Porcentual 2 2 8" xfId="85" xr:uid="{60A58082-5084-4ED3-8903-3AC55BA2A811}"/>
    <cellStyle name="Porcentual 2 2 9" xfId="86" xr:uid="{11B1427D-0B2C-439C-A1B2-01066DB396B7}"/>
    <cellStyle name="Salida 10" xfId="1319" xr:uid="{30EFEC37-CCF6-49F1-B277-E961C8C2CC25}"/>
    <cellStyle name="Salida 11" xfId="1320" xr:uid="{571E6672-9318-4CD6-88F8-3B4E20F71A1E}"/>
    <cellStyle name="Salida 12" xfId="1321" xr:uid="{37B06DA3-0BFD-4335-9601-7E6B233D82BA}"/>
    <cellStyle name="Salida 13" xfId="1322" xr:uid="{F6E04DCB-6226-4651-AD3A-1031910346EB}"/>
    <cellStyle name="Salida 14" xfId="1323" xr:uid="{BF998231-AD5D-4FE4-BCC5-4D5D5C917784}"/>
    <cellStyle name="Salida 15" xfId="1324" xr:uid="{0AEC84D4-7189-45AB-BD6B-267115F458E8}"/>
    <cellStyle name="Salida 16" xfId="1325" xr:uid="{4D69CEC6-3ED3-4A53-91BF-26AA7A960B6D}"/>
    <cellStyle name="Salida 17" xfId="1326" xr:uid="{D9D77154-6F35-4A82-8DA5-8C4FADCF3552}"/>
    <cellStyle name="Salida 18" xfId="1327" xr:uid="{90ACED49-0D16-4BED-BB66-195BDFD534D0}"/>
    <cellStyle name="Salida 19" xfId="1328" xr:uid="{29ED0223-13FC-498F-870E-78DCAB323F26}"/>
    <cellStyle name="Salida 2" xfId="1329" xr:uid="{76618453-F645-4506-AD39-1B2A4CEF16D1}"/>
    <cellStyle name="Salida 20" xfId="1330" xr:uid="{07E32122-9978-483B-AAB7-47112B6DA1AD}"/>
    <cellStyle name="Salida 21" xfId="1331" xr:uid="{593EB371-CD5B-4907-92CE-836ECB219A78}"/>
    <cellStyle name="Salida 22" xfId="1332" xr:uid="{9B4D5B2E-2498-4770-9738-B6EDA890E089}"/>
    <cellStyle name="Salida 23" xfId="1333" xr:uid="{1F0B7010-8D26-4BC8-BB3B-C5D0F834DC6E}"/>
    <cellStyle name="Salida 24" xfId="1334" xr:uid="{9709B939-29C9-44E5-8E86-E3D59FA49964}"/>
    <cellStyle name="Salida 25" xfId="1335" xr:uid="{D6CEF734-14E5-4AD3-84FF-A8EC34672FB3}"/>
    <cellStyle name="Salida 26" xfId="1336" xr:uid="{7C6F5E70-B381-4386-B44D-DD75CE111C87}"/>
    <cellStyle name="Salida 27" xfId="1337" xr:uid="{E0FDAD6D-D03A-4F3A-9468-DF672EE7C104}"/>
    <cellStyle name="Salida 28" xfId="1338" xr:uid="{9B8988D1-26AE-41BC-ABE1-639853BE7B4E}"/>
    <cellStyle name="Salida 29" xfId="1339" xr:uid="{242D22D0-7642-40C1-8E9C-952B36D3CBBF}"/>
    <cellStyle name="Salida 3" xfId="1340" xr:uid="{32B8A6C2-90AD-4079-A2E8-21F552AF9E85}"/>
    <cellStyle name="Salida 30" xfId="1341" xr:uid="{DCA46318-02EA-498A-AF87-646A812B8DF6}"/>
    <cellStyle name="Salida 31" xfId="1342" xr:uid="{6AC862D8-9A65-457E-A9D8-DEEF13D459F8}"/>
    <cellStyle name="Salida 32" xfId="1343" xr:uid="{F8B7E955-3DA4-487C-8D2D-CA896769998C}"/>
    <cellStyle name="Salida 33" xfId="1344" xr:uid="{0373E972-361E-450D-89A2-65488F0C9F9D}"/>
    <cellStyle name="Salida 34" xfId="1345" xr:uid="{DCFA39B0-C4E7-4EF4-AA47-6F182062C237}"/>
    <cellStyle name="Salida 4" xfId="1346" xr:uid="{0F76288D-A90D-49D5-85D5-EE1FCCEBFD43}"/>
    <cellStyle name="Salida 5" xfId="1347" xr:uid="{CB974AC0-B650-4C55-8BD8-295D931AEEA5}"/>
    <cellStyle name="Salida 6" xfId="1348" xr:uid="{B2D72861-B6C0-414C-8651-95602CEB5A68}"/>
    <cellStyle name="Salida 7" xfId="1349" xr:uid="{34B26C4F-E5E7-469F-B993-846F2CB3AA86}"/>
    <cellStyle name="Salida 8" xfId="1350" xr:uid="{4A7132E0-0FEC-4F6A-B8DC-0AB534DEF286}"/>
    <cellStyle name="Salida 9" xfId="1351" xr:uid="{871E0FCD-15C6-4FBC-87F0-CF55AC568D52}"/>
  </cellStyles>
  <dxfs count="1149"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theme="5" tint="0.59996337778862885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134471</xdr:colOff>
      <xdr:row>0</xdr:row>
      <xdr:rowOff>44823</xdr:rowOff>
    </xdr:from>
    <xdr:to>
      <xdr:col>3</xdr:col>
      <xdr:colOff>341892</xdr:colOff>
      <xdr:row>3</xdr:row>
      <xdr:rowOff>98877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8EFA76-0788-D94F-2E6A-04206699D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1" y="44823"/>
          <a:ext cx="2454088" cy="5323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323402</xdr:colOff>
      <xdr:row>3</xdr:row>
      <xdr:rowOff>48515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D6DE13-1C3C-4FCC-BA06-FCA4E13E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89846</xdr:colOff>
      <xdr:row>3</xdr:row>
      <xdr:rowOff>17427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74EDDB-5AEB-4AC3-99FD-E09819CF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123266</xdr:colOff>
      <xdr:row>0</xdr:row>
      <xdr:rowOff>44823</xdr:rowOff>
    </xdr:from>
    <xdr:to>
      <xdr:col>3</xdr:col>
      <xdr:colOff>103448</xdr:colOff>
      <xdr:row>3</xdr:row>
      <xdr:rowOff>66060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C73186D-6913-452E-A392-FB96E0CD7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6" y="44823"/>
          <a:ext cx="2456682" cy="5030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293947</xdr:colOff>
      <xdr:row>3</xdr:row>
      <xdr:rowOff>21237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EC34304-F4F5-457E-B6F0-82B742E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549088</xdr:colOff>
      <xdr:row>3</xdr:row>
      <xdr:rowOff>58088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4004A5-C8E5-4C17-9718-5EF8C7E4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208909</xdr:colOff>
      <xdr:row>3</xdr:row>
      <xdr:rowOff>17427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74ACE3-2B49-418D-A023-EC98D83D5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358812</xdr:colOff>
      <xdr:row>3</xdr:row>
      <xdr:rowOff>54278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B28E76C-3538-4AB4-BC1A-79A065DA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1062349</xdr:colOff>
      <xdr:row>3</xdr:row>
      <xdr:rowOff>21237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621C87-F87E-48E5-B367-45BAAA2C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352184</xdr:colOff>
      <xdr:row>3</xdr:row>
      <xdr:rowOff>21237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D99E9AB-7DE2-4F09-B9E6-37BCF3935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168088</xdr:colOff>
      <xdr:row>3</xdr:row>
      <xdr:rowOff>28857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90ED3FF-CD00-4C1F-83F6-3D94039E0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54088" cy="53232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rancisco Vidal" id="{B2B500A1-205C-473A-852D-F7312B16975B}" userId="S::francisco.vidal@concentrix.com::c1f30086-f198-49bf-ace9-9ddb17908060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419.517856134262" createdVersion="6" refreshedVersion="6" minRefreshableVersion="3" recordCount="362" xr:uid="{6705941D-D5F0-4312-B618-102C78C54FF4}">
  <cacheSource type="worksheet">
    <worksheetSource ref="B15:M15" sheet="USER"/>
  </cacheSource>
  <cacheFields count="12">
    <cacheField name="DNI" numFmtId="0">
      <sharedItems containsSemiMixedTypes="0" containsString="0" containsNumber="1" containsInteger="1" minValue="2589357" maxValue="80120837"/>
    </cacheField>
    <cacheField name="Canal Principal" numFmtId="0">
      <sharedItems/>
    </cacheField>
    <cacheField name="TURNO" numFmtId="0">
      <sharedItems/>
    </cacheField>
    <cacheField name="FECHA DE ALTA" numFmtId="14">
      <sharedItems containsSemiMixedTypes="0" containsNonDate="0" containsDate="1" containsString="0" minDate="2018-11-07T00:00:00" maxDate="2024-05-03T00:00:00"/>
    </cacheField>
    <cacheField name="CONDICION" numFmtId="0">
      <sharedItems/>
    </cacheField>
    <cacheField name="Observaciones 1°" numFmtId="0">
      <sharedItems containsBlank="1"/>
    </cacheField>
    <cacheField name="Observaciones 2°" numFmtId="0">
      <sharedItems containsBlank="1"/>
    </cacheField>
    <cacheField name="Nombre" numFmtId="0">
      <sharedItems/>
    </cacheField>
    <cacheField name="CANAL" numFmtId="0">
      <sharedItems/>
    </cacheField>
    <cacheField name="SUPERVISOR" numFmtId="0">
      <sharedItems containsMixedTypes="1" containsNumber="1" containsInteger="1" minValue="0" maxValue="0"/>
    </cacheField>
    <cacheField name="RESPONSABLE" numFmtId="0">
      <sharedItems containsMixedTypes="1" containsNumber="1" containsInteger="1" minValue="0" maxValue="0"/>
    </cacheField>
    <cacheField name="DSO" numFmtId="0">
      <sharedItems count="11">
        <s v="Lunes"/>
        <s v="Jueves"/>
        <s v="Martes"/>
        <s v="Sábado"/>
        <s v="Viernes"/>
        <s v="Miércoles"/>
        <s v="Domingo"/>
        <s v="Lunes,Martes,Miércoles,Jueves"/>
        <s v="Lunes,Jueves"/>
        <s v="Lunes,Martes"/>
        <s v="Miércoles,Juev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1648656" refreshedDate="45758.572640625003" createdVersion="8" refreshedVersion="8" minRefreshableVersion="3" recordCount="572" xr:uid="{67F74A66-1E90-4BBF-A7A9-6D814F6BADD4}">
  <cacheSource type="worksheet">
    <worksheetSource ref="B6:R615" sheet="RESUMEN"/>
  </cacheSource>
  <cacheFields count="17">
    <cacheField name="DNI" numFmtId="0">
      <sharedItems containsSemiMixedTypes="0" containsString="0" containsNumber="1" containsInteger="1" minValue="1786688" maxValue="78632262"/>
    </cacheField>
    <cacheField name="Canal Principal" numFmtId="0">
      <sharedItems/>
    </cacheField>
    <cacheField name="TURNO" numFmtId="0">
      <sharedItems/>
    </cacheField>
    <cacheField name="FECHA DE ALTA" numFmtId="14">
      <sharedItems containsSemiMixedTypes="0" containsNonDate="0" containsDate="1" containsString="0" minDate="2018-05-02T00:00:00" maxDate="2025-03-30T00:00:00"/>
    </cacheField>
    <cacheField name="CONDICION" numFmtId="0">
      <sharedItems count="2">
        <s v="FULL TIME"/>
        <s v="PART TIME"/>
      </sharedItems>
    </cacheField>
    <cacheField name="Observaciones 1°" numFmtId="0">
      <sharedItems containsMixedTypes="1" containsNumber="1" containsInteger="1" minValue="0" maxValue="0"/>
    </cacheField>
    <cacheField name="Observaciones 2°" numFmtId="0">
      <sharedItems containsMixedTypes="1" containsNumber="1" containsInteger="1" minValue="0" maxValue="45748"/>
    </cacheField>
    <cacheField name="Nombre" numFmtId="0">
      <sharedItems/>
    </cacheField>
    <cacheField name="CANAL" numFmtId="0">
      <sharedItems count="13">
        <s v="CHAT USER"/>
        <s v="ID VERIFY + PAYMENT ES"/>
        <s v="CHAT GLOVER"/>
        <s v="MAIL PARTNER"/>
        <s v="PARTNER CALL"/>
        <s v="MAIL USER"/>
        <s v="MAIL GLOVER"/>
        <s v="AUDITORIA MC DONALDS"/>
        <s v="INCIDENTES SEVEROS"/>
        <s v="CONTENT PROCESS"/>
        <s v="TRANSFER PROCUREMENT"/>
        <s v="DASHBOARD"/>
        <s v="B2B ONDEMAND"/>
      </sharedItems>
    </cacheField>
    <cacheField name="SUPERVISOR" numFmtId="0">
      <sharedItems/>
    </cacheField>
    <cacheField name="RESPONSABLE" numFmtId="0">
      <sharedItems/>
    </cacheField>
    <cacheField name="DSO" numFmtId="0">
      <sharedItems/>
    </cacheField>
    <cacheField name="Hora Inicio" numFmtId="167">
      <sharedItems containsSemiMixedTypes="0" containsNonDate="0" containsDate="1" containsString="0" minDate="1899-12-30T01:00:00" maxDate="1899-12-30T23:00:00"/>
    </cacheField>
    <cacheField name="Hora Fin" numFmtId="167">
      <sharedItems containsSemiMixedTypes="0" containsNonDate="0" containsDate="1" containsString="0" minDate="1899-12-30T01:55:00" maxDate="1899-12-30T23:15:00"/>
    </cacheField>
    <cacheField name="Inicio Almuerzo" numFmtId="167">
      <sharedItems containsDate="1" containsMixedTypes="1" minDate="1899-12-30T00:00:00" maxDate="1899-12-30T19:00:00"/>
    </cacheField>
    <cacheField name="Fin Almuerzo" numFmtId="167">
      <sharedItems containsDate="1" containsMixedTypes="1" minDate="1899-12-30T00:45:00" maxDate="1899-12-30T19:45:00"/>
    </cacheField>
    <cacheField name="Estado" numFmtId="167">
      <sharedItems count="2">
        <s v="ACTIVO"/>
        <s v="INACTIV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1648656" refreshedDate="45758.572640856481" createdVersion="7" refreshedVersion="8" minRefreshableVersion="3" recordCount="567" xr:uid="{6C71E48B-80B9-456C-B871-57BB775B2001}">
  <cacheSource type="worksheet">
    <worksheetSource ref="B6:J601" sheet="RESUMEN"/>
  </cacheSource>
  <cacheFields count="9">
    <cacheField name="DNI" numFmtId="0">
      <sharedItems containsSemiMixedTypes="0" containsString="0" containsNumber="1" containsInteger="1" minValue="1786688" maxValue="78632262"/>
    </cacheField>
    <cacheField name="Canal Principal" numFmtId="0">
      <sharedItems count="11">
        <s v="CHAT USER "/>
        <s v="CHAT GLOVER"/>
        <s v="PARTNERCALL "/>
        <s v="MAIL USER"/>
        <s v="MAIL GLOVER "/>
        <s v="OTROS CANALES LOH"/>
        <s v="OTROS DEPARTAMENTOS GLOVO"/>
        <s v="DASHBOARD ES"/>
        <e v="#REF!" u="1"/>
        <s v="DASHBOARD LATAM" u="1"/>
        <e v="#N/A" u="1"/>
      </sharedItems>
    </cacheField>
    <cacheField name="TURNO" numFmtId="0">
      <sharedItems/>
    </cacheField>
    <cacheField name="FECHA DE ALTA" numFmtId="14">
      <sharedItems containsSemiMixedTypes="0" containsNonDate="0" containsDate="1" containsString="0" minDate="2018-05-02T00:00:00" maxDate="2025-03-30T00:00:00"/>
    </cacheField>
    <cacheField name="CONDICION" numFmtId="0">
      <sharedItems/>
    </cacheField>
    <cacheField name="Observaciones 1°" numFmtId="0">
      <sharedItems containsMixedTypes="1" containsNumber="1" containsInteger="1" minValue="0" maxValue="0"/>
    </cacheField>
    <cacheField name="Observaciones 2°" numFmtId="0">
      <sharedItems containsMixedTypes="1" containsNumber="1" containsInteger="1" minValue="0" maxValue="45748"/>
    </cacheField>
    <cacheField name="Nombre" numFmtId="0">
      <sharedItems/>
    </cacheField>
    <cacheField name="CAN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1648656" refreshedDate="45758.572640972219" createdVersion="8" refreshedVersion="8" minRefreshableVersion="3" recordCount="576" xr:uid="{F3259DA7-4B6D-4413-8A52-EDD38CF5FEDF}">
  <cacheSource type="worksheet">
    <worksheetSource ref="A6:R619" sheet="RESUMEN"/>
  </cacheSource>
  <cacheFields count="18">
    <cacheField name="n°" numFmtId="0">
      <sharedItems containsSemiMixedTypes="0" containsString="0" containsNumber="1" containsInteger="1" minValue="1" maxValue="576"/>
    </cacheField>
    <cacheField name="DNI" numFmtId="0">
      <sharedItems containsSemiMixedTypes="0" containsString="0" containsNumber="1" containsInteger="1" minValue="1786688" maxValue="78632262"/>
    </cacheField>
    <cacheField name="Canal Principal" numFmtId="0">
      <sharedItems/>
    </cacheField>
    <cacheField name="TURNO" numFmtId="0">
      <sharedItems/>
    </cacheField>
    <cacheField name="FECHA DE ALTA" numFmtId="14">
      <sharedItems containsSemiMixedTypes="0" containsNonDate="0" containsDate="1" containsString="0" minDate="2018-05-02T00:00:00" maxDate="2025-03-30T00:00:00"/>
    </cacheField>
    <cacheField name="CONDICION" numFmtId="0">
      <sharedItems/>
    </cacheField>
    <cacheField name="Observaciones 1°" numFmtId="0">
      <sharedItems containsMixedTypes="1" containsNumber="1" containsInteger="1" minValue="0" maxValue="0"/>
    </cacheField>
    <cacheField name="Observaciones 2°" numFmtId="0">
      <sharedItems containsMixedTypes="1" containsNumber="1" containsInteger="1" minValue="0" maxValue="45748"/>
    </cacheField>
    <cacheField name="Nombre" numFmtId="0">
      <sharedItems/>
    </cacheField>
    <cacheField name="CANAL" numFmtId="0">
      <sharedItems count="14">
        <s v="CHAT USER"/>
        <s v="ID VERIFY + PAYMENT ES"/>
        <s v="CHAT GLOVER"/>
        <s v="MAIL PARTNER"/>
        <s v="PARTNER CALL"/>
        <s v="MAIL USER"/>
        <s v="MAIL GLOVER"/>
        <s v="AUDITORIA MC DONALDS"/>
        <s v="INCIDENTES SEVEROS"/>
        <s v="CONTENT PROCESS"/>
        <s v="TRANSFER PROCUREMENT"/>
        <s v="DASHBOARD"/>
        <s v="B2B ONDEMAND"/>
        <s v="PORTUGAL" u="1"/>
      </sharedItems>
    </cacheField>
    <cacheField name="SUPERVISOR" numFmtId="0">
      <sharedItems/>
    </cacheField>
    <cacheField name="RESPONSABLE" numFmtId="0">
      <sharedItems/>
    </cacheField>
    <cacheField name="DSO" numFmtId="0">
      <sharedItems count="17">
        <s v="Martes"/>
        <s v="Miércoles"/>
        <s v="Lunes"/>
        <s v="Jueves"/>
        <s v="Lunes,Miércoles"/>
        <s v="Lunes,Martes,Miércoles,Jueves"/>
        <s v="Viernes"/>
        <s v="Domingo"/>
        <s v="Sábado"/>
        <s v="Martes,Miércoles,Jueves,Sábado"/>
        <s v="Martes,Miércoles,Jueves"/>
        <s v="Jueves,Viernes"/>
        <s v="Sábado,Domingo"/>
        <s v="Miércoles,Jueves"/>
        <s v="Lunes,Jueves" u="1"/>
        <s v="Lunes,Miércoles,Viernes" u="1"/>
        <s v="Viernes,Domingo" u="1"/>
      </sharedItems>
    </cacheField>
    <cacheField name="Hora Inicio" numFmtId="167">
      <sharedItems containsNonDate="0" containsDate="1" containsMixedTypes="1" minDate="1899-12-30T01:00:00" maxDate="1899-12-30T23:00:00" count="34">
        <d v="1899-12-30T23:00:00"/>
        <d v="1899-12-30T22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8:30:00"/>
        <d v="1899-12-30T10:00:00"/>
        <d v="1899-12-30T11:00:00"/>
        <d v="1899-12-30T13:00:00"/>
        <d v="1899-12-30T12:00:00"/>
        <d v="1899-12-30T13:30:00"/>
        <d v="1899-12-30T12:30:00"/>
        <d v="1899-12-30T09:00:00"/>
        <d v="1899-12-30T14:00:00"/>
        <d v="1899-12-30T18:00:00"/>
        <d v="1899-12-30T14:30:00"/>
        <d v="1899-12-30T16:00:00"/>
        <d v="1899-12-30T15:00:00"/>
        <d v="1899-12-30T13:45:00"/>
        <d v="1899-12-30T21:00:00"/>
        <d v="1899-12-30T18:30:00"/>
        <d v="1899-12-30T19:00:00"/>
        <d v="1899-12-30T10:45:00"/>
        <d v="1899-12-30T08:45:00"/>
        <d v="1899-12-30T14:45:00"/>
        <d v="1899-12-30T17:00:00"/>
        <d v="1899-12-30T01:00:00"/>
        <s v="" u="1"/>
        <d v="1899-12-30T06:30:00" u="1"/>
        <d v="1899-12-30T09:45:00" u="1"/>
      </sharedItems>
    </cacheField>
    <cacheField name="Hora Fin" numFmtId="167">
      <sharedItems containsSemiMixedTypes="0" containsNonDate="0" containsDate="1" containsString="0" minDate="1899-12-30T01:55:00" maxDate="1899-12-30T23:15:00"/>
    </cacheField>
    <cacheField name="Inicio Almuerzo" numFmtId="167">
      <sharedItems containsDate="1" containsMixedTypes="1" minDate="1899-12-30T00:00:00" maxDate="1899-12-30T19:00:00"/>
    </cacheField>
    <cacheField name="Fin Almuerzo" numFmtId="167">
      <sharedItems containsDate="1" containsMixedTypes="1" minDate="1899-12-30T00:45:00" maxDate="1899-12-30T19:45:00"/>
    </cacheField>
    <cacheField name="Estado" numFmtId="167">
      <sharedItems count="2">
        <s v="ACTIVO"/>
        <s v="INACTIV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">
  <r>
    <n v="47192922"/>
    <s v="CHAT USER "/>
    <s v="Madrugada"/>
    <d v="2018-11-07T00:00:00"/>
    <s v="FULL TIME"/>
    <m/>
    <m/>
    <s v="ROMERO ANYAIPOMA LUIS ENRIQUE"/>
    <s v="ID VERIFY + PAYMENT ES"/>
    <s v="MONIGOTE VEGA LUIS ALBERTO"/>
    <s v="SALVADOR CAMPOS EDUAR ANDRES"/>
    <x v="0"/>
  </r>
  <r>
    <n v="75011492"/>
    <s v="CHAT USER "/>
    <s v="Madrugada"/>
    <d v="2021-10-05T00:00:00"/>
    <s v="FULL TIME"/>
    <s v="APOYO"/>
    <s v="MAIL"/>
    <s v="OCHOA LUNA LUCÍA SHANTALL"/>
    <s v="ID VERIFY + PAYMENT ES"/>
    <s v="MONIGOTE VEGA LUIS ALBERTO"/>
    <s v="SALVADOR CAMPOS EDUAR ANDRES"/>
    <x v="1"/>
  </r>
  <r>
    <n v="70285227"/>
    <s v="CHAT USER "/>
    <s v="Madrugada"/>
    <d v="2022-02-03T00:00:00"/>
    <s v="FULL TIME"/>
    <m/>
    <m/>
    <s v="POLANCO QUISPE CHRISTIAN JEFFERSON"/>
    <s v="CHAT USER"/>
    <s v="QUISPE LUNA VICTOR HUGO"/>
    <s v="SALVADOR CAMPOS EDUAR ANDRES"/>
    <x v="0"/>
  </r>
  <r>
    <n v="72239249"/>
    <s v="CHAT USER "/>
    <s v="Madrugada"/>
    <d v="2022-11-10T00:00:00"/>
    <s v="FULL TIME"/>
    <m/>
    <m/>
    <s v="HUANCAHUARI YALLICO ARLET SILENE"/>
    <s v="ID VERIFY + PAYMENT ES"/>
    <s v="MONIGOTE VEGA LUIS ALBERTO"/>
    <s v="SALVADOR CAMPOS EDUAR ANDRES"/>
    <x v="2"/>
  </r>
  <r>
    <n v="47806462"/>
    <s v="CHAT USER "/>
    <s v="Madrugada"/>
    <d v="2022-10-14T00:00:00"/>
    <s v="FULL TIME"/>
    <m/>
    <m/>
    <s v="PARRAGA ESPINOZA CARMEN CRISTINA"/>
    <s v="ID VERIFY + PAYMENT ES"/>
    <s v="MONIGOTE VEGA LUIS ALBERTO"/>
    <s v="SALVADOR CAMPOS EDUAR ANDRES"/>
    <x v="3"/>
  </r>
  <r>
    <n v="72495722"/>
    <s v="CHAT USER "/>
    <s v="Madrugada"/>
    <d v="2021-08-17T00:00:00"/>
    <s v="FULL TIME"/>
    <m/>
    <m/>
    <s v="PAREDES ACOSTA GERALDINE ANGELA"/>
    <s v="ID VERIFY + PAYMENT ES"/>
    <s v="MONIGOTE VEGA LUIS ALBERTO"/>
    <s v="SALVADOR CAMPOS EDUAR ANDRES"/>
    <x v="1"/>
  </r>
  <r>
    <n v="45218362"/>
    <s v="CHAT USER "/>
    <s v="Madrugada"/>
    <d v="2021-08-17T00:00:00"/>
    <s v="FULL TIME"/>
    <m/>
    <m/>
    <s v="RENGIFO BALTA JEFFERSON JORIK"/>
    <s v="CHAT USER"/>
    <s v="QUISPE LUNA VICTOR HUGO"/>
    <s v="SALVADOR CAMPOS EDUAR ANDRES"/>
    <x v="4"/>
  </r>
  <r>
    <n v="75568453"/>
    <s v="CHAT USER "/>
    <s v="Madrugada"/>
    <d v="2022-12-03T00:00:00"/>
    <s v="FULL TIME"/>
    <m/>
    <m/>
    <s v="BEJARANO PALOMINO CINTHIA VANEZA"/>
    <s v="ID VERIFY + PAYMENT ES"/>
    <s v="MONIGOTE VEGA LUIS ALBERTO"/>
    <s v="SALVADOR CAMPOS EDUAR ANDRES"/>
    <x v="3"/>
  </r>
  <r>
    <n v="78731983"/>
    <s v="CHAT USER "/>
    <s v="Madrugada"/>
    <d v="2022-06-11T00:00:00"/>
    <s v="FULL TIME"/>
    <s v="SXM"/>
    <s v="08/04 - 14/07"/>
    <s v="PINO LLERENA ANDREA PATRICIA"/>
    <s v="CHAT USER"/>
    <s v="MONIGOTE VEGA LUIS ALBERTO"/>
    <s v="SALVADOR CAMPOS EDUAR ANDRES"/>
    <x v="2"/>
  </r>
  <r>
    <n v="74629876"/>
    <s v="CHAT USER "/>
    <s v="Madrugada"/>
    <d v="2023-06-19T00:00:00"/>
    <s v="FULL TIME"/>
    <s v="LACTANCIA"/>
    <s v="05:15 - 06:15"/>
    <s v="JAUREGUI CUETO XIOMARA"/>
    <s v="CHAT USER"/>
    <s v="QUISPE LUNA VICTOR HUGO"/>
    <s v="SALVADOR CAMPOS EDUAR ANDRES"/>
    <x v="0"/>
  </r>
  <r>
    <n v="73231697"/>
    <s v="CHAT USER "/>
    <s v="Madrugada"/>
    <d v="2023-10-17T00:00:00"/>
    <s v="PART TIME"/>
    <m/>
    <m/>
    <s v="CRUZ MORALES JUDIT ETHEL"/>
    <s v="CHAT USER"/>
    <s v="MONIGOTE VEGA LUIS ALBERTO"/>
    <s v="SALVADOR CAMPOS EDUAR ANDRES"/>
    <x v="2"/>
  </r>
  <r>
    <n v="45549066"/>
    <s v="CHAT USER "/>
    <s v="Madrugada"/>
    <d v="2022-10-14T00:00:00"/>
    <s v="PART TIME"/>
    <m/>
    <m/>
    <s v="LAUREANO FRANCO CARLA GEORGETTE"/>
    <s v="CHAT USER"/>
    <s v="MONIGOTE VEGA LUIS ALBERTO"/>
    <s v="SALVADOR CAMPOS EDUAR ANDRES"/>
    <x v="0"/>
  </r>
  <r>
    <n v="74095949"/>
    <s v="CHAT USER "/>
    <s v="Madrugada"/>
    <d v="2023-06-12T00:00:00"/>
    <s v="FULL TIME"/>
    <s v="APOYO"/>
    <s v="MAIL-ABUSER"/>
    <s v="CESPEDES EXEBIO ANDRES ALEJANDRO"/>
    <s v="CHAT USER"/>
    <s v="MONIGOTE VEGA LUIS ALBERTO"/>
    <s v="SALVADOR CAMPOS EDUAR ANDRES"/>
    <x v="5"/>
  </r>
  <r>
    <n v="47774179"/>
    <s v="CHAT USER "/>
    <s v="Madrugada"/>
    <d v="2022-11-17T00:00:00"/>
    <s v="FULL TIME"/>
    <m/>
    <m/>
    <s v="YUPANQUI REYSANCHEZ YURI"/>
    <s v="CHAT USER"/>
    <s v="QUISPE LUNA VICTOR HUGO"/>
    <s v="SALVADOR CAMPOS EDUAR ANDRES"/>
    <x v="1"/>
  </r>
  <r>
    <n v="48435852"/>
    <s v="CHAT USER "/>
    <s v="Madrugada"/>
    <d v="2023-11-15T00:00:00"/>
    <s v="PART TIME"/>
    <m/>
    <m/>
    <s v="MONTALVO PEÑA LUCERO YASMINA"/>
    <s v="CHAT USER"/>
    <s v="QUISPE LUNA VICTOR HUGO"/>
    <s v="SALVADOR CAMPOS EDUAR ANDRES"/>
    <x v="1"/>
  </r>
  <r>
    <n v="73965801"/>
    <s v="CHAT USER "/>
    <s v="Madrugada"/>
    <d v="2022-06-01T00:00:00"/>
    <s v="PART TIME"/>
    <m/>
    <m/>
    <s v="SORIANO BALDEON GERALDINE ISABEL"/>
    <s v="CHAT USER"/>
    <s v="QUISPE LUNA VICTOR HUGO"/>
    <s v="SALVADOR CAMPOS EDUAR ANDRES"/>
    <x v="0"/>
  </r>
  <r>
    <n v="40935543"/>
    <s v="CHAT USER "/>
    <s v="Madrugada"/>
    <d v="2020-06-20T00:00:00"/>
    <s v="FULL TIME"/>
    <m/>
    <m/>
    <s v="CORDOVA VILLANUEVA LILIANA"/>
    <s v="ID VERIFY + PAYMENT ES"/>
    <s v="MONIGOTE VEGA LUIS ALBERTO"/>
    <s v="SALVADOR CAMPOS EDUAR ANDRES"/>
    <x v="1"/>
  </r>
  <r>
    <n v="74463935"/>
    <s v="CHAT USER "/>
    <s v="Madrugada"/>
    <d v="2022-12-02T00:00:00"/>
    <s v="PART TIME"/>
    <m/>
    <m/>
    <s v="GÓMEZ AGUINAGA DE DIAZ MARY ANN"/>
    <s v="ID VERIFY + PAYMENT ES"/>
    <s v="MONIGOTE VEGA LUIS ALBERTO"/>
    <s v="SALVADOR CAMPOS EDUAR ANDRES"/>
    <x v="0"/>
  </r>
  <r>
    <n v="46968034"/>
    <s v="CHAT USER "/>
    <s v="Madrugada"/>
    <d v="2023-11-07T00:00:00"/>
    <s v="PART TIME"/>
    <m/>
    <m/>
    <s v="ORTIZ GUEVARA LUCILA"/>
    <s v="CHAT USER"/>
    <s v="QUISPE LUNA VICTOR HUGO"/>
    <s v="SALVADOR CAMPOS EDUAR ANDRES"/>
    <x v="2"/>
  </r>
  <r>
    <n v="48343414"/>
    <s v="CHAT USER "/>
    <s v="Madrugada"/>
    <d v="2023-11-07T00:00:00"/>
    <s v="PART TIME"/>
    <m/>
    <m/>
    <s v="MUÑOZ NOLE JOSSELYN REGINA"/>
    <s v="CHAT USER"/>
    <s v="QUISPE LUNA VICTOR HUGO"/>
    <s v="SALVADOR CAMPOS EDUAR ANDRES"/>
    <x v="2"/>
  </r>
  <r>
    <n v="47920560"/>
    <s v="CHAT USER "/>
    <s v="Madrugada"/>
    <d v="2023-11-07T00:00:00"/>
    <s v="PART TIME"/>
    <m/>
    <m/>
    <s v="SAENZ RUIZ JESSICA MARIBEL"/>
    <s v="CHAT USER"/>
    <s v="QUISPE LUNA VICTOR HUGO"/>
    <s v="SALVADOR CAMPOS EDUAR ANDRES"/>
    <x v="1"/>
  </r>
  <r>
    <n v="71311486"/>
    <s v="CHAT USER "/>
    <s v="Madrugada"/>
    <d v="2023-11-07T00:00:00"/>
    <s v="PART TIME"/>
    <m/>
    <m/>
    <s v="CABRERA ALVA CRISTINA"/>
    <s v="CHAT USER"/>
    <s v="QUISPE LUNA VICTOR HUGO"/>
    <s v="SALVADOR CAMPOS EDUAR ANDRES"/>
    <x v="2"/>
  </r>
  <r>
    <n v="74064844"/>
    <s v="CHAT USER "/>
    <s v="Madrugada"/>
    <d v="2023-11-07T00:00:00"/>
    <s v="PART TIME"/>
    <m/>
    <m/>
    <s v="LEON PACHECO KEVIN ITALO"/>
    <s v="CHAT USER"/>
    <s v="QUISPE LUNA VICTOR HUGO"/>
    <s v="SALVADOR CAMPOS EDUAR ANDRES"/>
    <x v="1"/>
  </r>
  <r>
    <n v="70498493"/>
    <s v="CHAT USER "/>
    <s v="Madrugada"/>
    <d v="2023-11-07T00:00:00"/>
    <s v="PART TIME"/>
    <m/>
    <m/>
    <s v="TAYA SALVADOR ANDY MARTIN"/>
    <s v="CHAT USER"/>
    <s v="QUISPE LUNA VICTOR HUGO"/>
    <s v="SALVADOR CAMPOS EDUAR ANDRES"/>
    <x v="2"/>
  </r>
  <r>
    <n v="76435739"/>
    <s v="CHAT USER "/>
    <s v="Madrugada"/>
    <d v="2022-11-12T00:00:00"/>
    <s v="PART TIME"/>
    <m/>
    <m/>
    <s v="CHULLUNCUY SANTOS AVERLYN WALDIR"/>
    <s v="ID VERIFY + PAYMENT ES"/>
    <s v="MONIGOTE VEGA LUIS ALBERTO"/>
    <s v="SALVADOR CAMPOS EDUAR ANDRES"/>
    <x v="0"/>
  </r>
  <r>
    <n v="75987438"/>
    <s v="CHAT USER "/>
    <s v="Madrugada"/>
    <d v="2020-03-07T00:00:00"/>
    <s v="FULL TIME"/>
    <m/>
    <m/>
    <s v="COBA YUPANQUI NISSY IVETTE"/>
    <s v="CHAT USER"/>
    <s v="QUISPE LUNA VICTOR HUGO"/>
    <s v="SALVADOR CAMPOS EDUAR ANDRES"/>
    <x v="0"/>
  </r>
  <r>
    <n v="76284431"/>
    <s v="CHAT USER "/>
    <s v="Madrugada"/>
    <d v="2020-05-27T00:00:00"/>
    <s v="PART TIME"/>
    <m/>
    <m/>
    <s v="MONTERREY CAMARENA ANGIE NOELIA"/>
    <s v="CHAT USER"/>
    <s v="QUISPE LUNA VICTOR HUGO"/>
    <s v="SALVADOR CAMPOS EDUAR ANDRES"/>
    <x v="0"/>
  </r>
  <r>
    <n v="47028052"/>
    <s v="CHAT USER "/>
    <s v="Madrugada"/>
    <d v="2021-12-14T00:00:00"/>
    <s v="PART TIME"/>
    <m/>
    <m/>
    <s v="QUISPE HUARCAYA KARINA BEATRIZ"/>
    <s v="ID VERIFY + PAYMENT ES"/>
    <s v="MONIGOTE VEGA LUIS ALBERTO"/>
    <s v="SALVADOR CAMPOS EDUAR ANDRES"/>
    <x v="3"/>
  </r>
  <r>
    <n v="75119396"/>
    <s v="CHAT USER "/>
    <s v="Madrugada"/>
    <d v="2024-02-06T00:00:00"/>
    <s v="PART TIME"/>
    <m/>
    <m/>
    <s v="CORTEZ TAYÑA TANIA ERIKA"/>
    <s v="CHAT USER"/>
    <s v="RIVERA CHAUCA MADELEINE LUZ"/>
    <s v="PARE SALINAS FLOR DE LIZ"/>
    <x v="2"/>
  </r>
  <r>
    <n v="76505031"/>
    <s v="CHAT USER "/>
    <s v="Madrugada"/>
    <d v="2024-02-06T00:00:00"/>
    <s v="PART TIME"/>
    <m/>
    <m/>
    <s v="MORENO MOZOMBITE MELCHORA INES"/>
    <s v="CHAT USER"/>
    <s v="RIVERA CHAUCA MADELEINE LUZ"/>
    <s v="PARE SALINAS FLOR DE LIZ"/>
    <x v="2"/>
  </r>
  <r>
    <n v="72525148"/>
    <s v="CHAT USER "/>
    <s v="Madrugada"/>
    <d v="2024-02-06T00:00:00"/>
    <s v="PART TIME"/>
    <m/>
    <m/>
    <s v="RUIZ HUAMANI AMANDA CELIA"/>
    <s v="CHAT USER"/>
    <s v="RIVERA CHAUCA MADELEINE LUZ"/>
    <s v="PARE SALINAS FLOR DE LIZ"/>
    <x v="2"/>
  </r>
  <r>
    <n v="75921499"/>
    <s v="CHAT USER "/>
    <s v="Madrugada"/>
    <d v="2024-02-06T00:00:00"/>
    <s v="PART TIME"/>
    <m/>
    <m/>
    <s v="MAMANI GUEVARA NICOLLE MARYSOL CATY"/>
    <s v="CHAT USER"/>
    <s v="RIVERA CHAUCA MADELEINE LUZ"/>
    <s v="PARE SALINAS FLOR DE LIZ"/>
    <x v="2"/>
  </r>
  <r>
    <n v="46212051"/>
    <s v="CHAT USER "/>
    <s v="Madrugada"/>
    <d v="2024-02-06T00:00:00"/>
    <s v="PART TIME"/>
    <m/>
    <m/>
    <s v="ALARCON JIMENEZ CATHERINE VANESSA"/>
    <s v="CHAT USER"/>
    <s v="RIVERA CHAUCA MADELEINE LUZ"/>
    <s v="PARE SALINAS FLOR DE LIZ"/>
    <x v="2"/>
  </r>
  <r>
    <n v="47164033"/>
    <s v="CHAT USER "/>
    <s v="Madrugada"/>
    <d v="2021-11-03T00:00:00"/>
    <s v="FULL TIME"/>
    <s v="APOYO"/>
    <s v="MAIL USER"/>
    <s v="ONOFRE PARI ISABEL MARLENE"/>
    <s v="CHAT USER"/>
    <s v="QUISPE LUNA VICTOR HUGO"/>
    <s v="SALVADOR CAMPOS EDUAR ANDRES"/>
    <x v="0"/>
  </r>
  <r>
    <n v="42108594"/>
    <s v="CHAT USER "/>
    <s v="Madrugada"/>
    <d v="2022-12-01T00:00:00"/>
    <s v="PART TIME"/>
    <s v="LACTANCIA"/>
    <s v="07:55 - 08:55"/>
    <s v="VEGA VIDALON CAROLINA ELIZABETH"/>
    <s v="CHAT USER"/>
    <s v="ARANZABAL PEDRAZA GINNA CARLA"/>
    <s v="PARE SALINAS FLOR DE LIZ"/>
    <x v="0"/>
  </r>
  <r>
    <n v="70897863"/>
    <s v="CHAT USER "/>
    <s v="Madrugada"/>
    <d v="2021-12-14T00:00:00"/>
    <s v="PART TIME"/>
    <m/>
    <m/>
    <s v="MONTAÑO QUINTO CARLA MARIANA"/>
    <s v="CHAT USER"/>
    <s v="RIVERA CHAUCA MADELEINE LUZ"/>
    <s v="PARE SALINAS FLOR DE LIZ"/>
    <x v="5"/>
  </r>
  <r>
    <n v="77100291"/>
    <s v="CHAT USER "/>
    <s v="Madrugada"/>
    <d v="2022-05-05T00:00:00"/>
    <s v="PART TIME"/>
    <s v="APOYO"/>
    <s v="IDVF"/>
    <s v="BARRUETO ACUÑA JAZMIN BRIGGITE"/>
    <s v="CHAT USER"/>
    <s v="ARANZABAL PEDRAZA GINNA CARLA"/>
    <s v="PARE SALINAS FLOR DE LIZ"/>
    <x v="3"/>
  </r>
  <r>
    <n v="40039396"/>
    <s v="CHAT USER "/>
    <s v="Madrugada"/>
    <d v="2022-12-02T00:00:00"/>
    <s v="PART TIME"/>
    <m/>
    <m/>
    <s v="DURAND GUZMAN MILUSCHKA ANTUANETTE"/>
    <s v="CHAT USER"/>
    <s v="ARANZABAL PEDRAZA GINNA CARLA"/>
    <s v="PARE SALINAS FLOR DE LIZ"/>
    <x v="5"/>
  </r>
  <r>
    <n v="47053694"/>
    <s v="CHAT USER "/>
    <s v="Madrugada"/>
    <d v="2022-11-09T00:00:00"/>
    <s v="PART TIME"/>
    <m/>
    <m/>
    <s v="APARCO HUINCHO MARIA SILVIA"/>
    <s v="CHAT USER"/>
    <s v="RIVERA CHAUCA MADELEINE LUZ"/>
    <s v="PARE SALINAS FLOR DE LIZ"/>
    <x v="0"/>
  </r>
  <r>
    <n v="75311094"/>
    <s v="CHAT USER "/>
    <s v="Madrugada"/>
    <d v="2022-06-16T00:00:00"/>
    <s v="PART TIME"/>
    <s v="APOYO"/>
    <s v="IDVF"/>
    <s v="MORAN QUISPE ROSA PAMELA"/>
    <s v="CHAT USER"/>
    <s v="QUISPE LUNA VICTOR HUGO"/>
    <s v="SALVADOR CAMPOS EDUAR ANDRES"/>
    <x v="0"/>
  </r>
  <r>
    <n v="46729997"/>
    <s v="CHAT USER "/>
    <s v="Madrugada"/>
    <d v="2023-09-01T00:00:00"/>
    <s v="PART TIME"/>
    <m/>
    <m/>
    <s v="MELLADO ZAMBRANO IVELIZ YASMINA"/>
    <s v="CHAT USER"/>
    <s v="RIVERA CHAUCA MADELEINE LUZ"/>
    <s v="PARE SALINAS FLOR DE LIZ"/>
    <x v="5"/>
  </r>
  <r>
    <n v="73663323"/>
    <s v="CHAT USER "/>
    <s v="Madrugada"/>
    <d v="2023-08-18T00:00:00"/>
    <s v="PART TIME"/>
    <m/>
    <m/>
    <s v="ROMERO RAMON YALA MARGOT"/>
    <s v="CHAT USER"/>
    <s v="RIVERA CHAUCA MADELEINE LUZ"/>
    <s v="PARE SALINAS FLOR DE LIZ"/>
    <x v="0"/>
  </r>
  <r>
    <n v="72776555"/>
    <s v="CHAT USER "/>
    <s v="Madrugada"/>
    <d v="2024-03-06T00:00:00"/>
    <s v="PART TIME"/>
    <m/>
    <m/>
    <s v="ALARCON CHANCASANAMPA MERLY"/>
    <s v="CHAT USER"/>
    <s v="SANEZ DESCALZI SUSAN HEYDI"/>
    <s v="PARE SALINAS FLOR DE LIZ"/>
    <x v="0"/>
  </r>
  <r>
    <n v="45870916"/>
    <s v="CHAT USER "/>
    <s v="Mañana"/>
    <d v="2023-08-18T00:00:00"/>
    <s v="PART TIME"/>
    <m/>
    <m/>
    <s v="REBAZA FLORES MAGALI YANEH"/>
    <s v="CHAT USER"/>
    <s v="WAMPAGKIT LALANGUI SHINA CECILIA"/>
    <s v="PARE SALINAS FLOR DE LIZ"/>
    <x v="5"/>
  </r>
  <r>
    <n v="72550131"/>
    <s v="CHAT USER "/>
    <s v="Mañana"/>
    <d v="2023-09-01T00:00:00"/>
    <s v="PART TIME"/>
    <m/>
    <m/>
    <s v="MAGUIÑO ALVA DIANA MARIA"/>
    <s v="CHAT USER"/>
    <s v="ARANZABAL PEDRAZA GINNA CARLA"/>
    <s v="PARE SALINAS FLOR DE LIZ"/>
    <x v="5"/>
  </r>
  <r>
    <n v="70201997"/>
    <s v="CHAT USER "/>
    <s v="Mañana"/>
    <d v="2019-11-15T00:00:00"/>
    <s v="FULL TIME"/>
    <s v="LACTANCIA / APOYO"/>
    <s v="13:15 - 14:15 / MAIL-ABUSER"/>
    <s v="GRADOS GOMEZ ANNIE ESTEFANY"/>
    <s v="CHAT USER"/>
    <s v="FLORES VELA PIERO ANGELO"/>
    <s v="PARE SALINAS FLOR DE LIZ"/>
    <x v="2"/>
  </r>
  <r>
    <n v="73050459"/>
    <s v="CHAT USER "/>
    <s v="Mañana"/>
    <d v="2022-05-05T00:00:00"/>
    <s v="PART TIME"/>
    <m/>
    <m/>
    <s v="PEÑA RAMOS PAMELA XIOMARA"/>
    <s v="CHAT USER"/>
    <s v="ARANZABAL PEDRAZA GINNA CARLA"/>
    <s v="PARE SALINAS FLOR DE LIZ"/>
    <x v="5"/>
  </r>
  <r>
    <n v="73228860"/>
    <s v="CHAT USER "/>
    <s v="Mañana"/>
    <d v="2022-11-10T00:00:00"/>
    <s v="FULL TIME"/>
    <m/>
    <m/>
    <s v="ZARATE TEMPLE RENZO DAVID"/>
    <s v="CHAT USER"/>
    <s v="WAMPAGKIT LALANGUI SHINA CECILIA"/>
    <s v="PARE SALINAS FLOR DE LIZ"/>
    <x v="0"/>
  </r>
  <r>
    <n v="76569450"/>
    <s v="CHAT USER "/>
    <s v="Mañana"/>
    <d v="2019-11-15T00:00:00"/>
    <s v="FULL TIME"/>
    <s v="GESTION ADICIONAL "/>
    <s v="Partners Es: Revisión de Contratos"/>
    <s v="DIAZ PALHUA HASSLER NIKOLAS"/>
    <s v="ID VERIFY + PAYMENT ES"/>
    <s v="ABURTO TORRES LILIAN JERALDIN"/>
    <s v="PARE SALINAS FLOR DE LIZ"/>
    <x v="2"/>
  </r>
  <r>
    <n v="71013596"/>
    <s v="CHAT USER "/>
    <s v="Mañana"/>
    <d v="2022-12-01T00:00:00"/>
    <s v="PART TIME"/>
    <m/>
    <m/>
    <s v="OLAVARRIA FERNANDEZ TAMARA ESTELITA"/>
    <s v="CHAT USER"/>
    <s v="ARANZABAL PEDRAZA GINNA CARLA"/>
    <s v="PARE SALINAS FLOR DE LIZ"/>
    <x v="5"/>
  </r>
  <r>
    <n v="46948356"/>
    <s v="CHAT USER "/>
    <s v="Mañana"/>
    <d v="2023-05-05T00:00:00"/>
    <s v="PART TIME"/>
    <m/>
    <m/>
    <s v="JAHNSEN VALDEZ ZIGRICK YOHANNY"/>
    <s v="CHAT USER"/>
    <s v="WAMPAGKIT LALANGUI SHINA CECILIA"/>
    <s v="PARE SALINAS FLOR DE LIZ"/>
    <x v="5"/>
  </r>
  <r>
    <n v="46346247"/>
    <s v="CHAT USER "/>
    <s v="Mañana"/>
    <d v="2023-08-18T00:00:00"/>
    <s v="PART TIME"/>
    <m/>
    <m/>
    <s v="FLORES PADILLA RICHARD FERNANDO"/>
    <s v="CHAT USER"/>
    <s v="ARANZABAL PEDRAZA GINNA CARLA"/>
    <s v="PARE SALINAS FLOR DE LIZ"/>
    <x v="5"/>
  </r>
  <r>
    <n v="72530015"/>
    <s v="CHAT USER "/>
    <s v="Mañana"/>
    <d v="2020-08-29T00:00:00"/>
    <s v="FULL TIME"/>
    <m/>
    <m/>
    <s v="SANCHEZ RAMOS DARIEN ALEJANDRO"/>
    <s v="ID VERIFY + PAYMENT ES"/>
    <s v="ABURTO TORRES LILIAN JERALDIN"/>
    <s v="PARE SALINAS FLOR DE LIZ"/>
    <x v="2"/>
  </r>
  <r>
    <n v="47951478"/>
    <s v="CHAT USER "/>
    <s v="Mañana"/>
    <d v="2019-12-04T00:00:00"/>
    <s v="FULL TIME"/>
    <s v="APOYO A OPERACIONES"/>
    <m/>
    <s v="CHINGEL DELGADO CATERIN ESTHER"/>
    <s v="ID VERIFY + PAYMENT ES"/>
    <s v="ABURTO TORRES LILIAN JERALDIN"/>
    <s v="PARE SALINAS FLOR DE LIZ"/>
    <x v="1"/>
  </r>
  <r>
    <n v="76042727"/>
    <s v="CHAT USER "/>
    <s v="Mañana"/>
    <d v="2020-05-01T00:00:00"/>
    <s v="FULL TIME"/>
    <m/>
    <m/>
    <s v="GARCIA USURIN ANGIE REBECA"/>
    <s v="ID VERIFY + PAYMENT ES"/>
    <s v="ABURTO TORRES LILIAN JERALDIN"/>
    <s v="PARE SALINAS FLOR DE LIZ"/>
    <x v="5"/>
  </r>
  <r>
    <n v="74912065"/>
    <s v="CHAT USER "/>
    <s v="Mañana"/>
    <d v="2022-12-02T00:00:00"/>
    <s v="PART TIME"/>
    <m/>
    <m/>
    <s v="LOPEZ SALCEDO ADRIAN MATIAS"/>
    <s v="CHAT USER"/>
    <s v="ARANZABAL PEDRAZA GINNA CARLA"/>
    <s v="PARE SALINAS FLOR DE LIZ"/>
    <x v="0"/>
  </r>
  <r>
    <n v="74840277"/>
    <s v="CHAT USER "/>
    <s v="Mañana"/>
    <d v="2023-08-18T00:00:00"/>
    <s v="PART TIME"/>
    <m/>
    <m/>
    <s v="NOLE CERNA FREDY JOAO"/>
    <s v="CHAT USER"/>
    <s v="ARANZABAL PEDRAZA GINNA CARLA"/>
    <s v="PARE SALINAS FLOR DE LIZ"/>
    <x v="5"/>
  </r>
  <r>
    <n v="60201489"/>
    <s v="CHAT USER "/>
    <s v="Mañana"/>
    <d v="2023-08-18T00:00:00"/>
    <s v="PART TIME"/>
    <m/>
    <m/>
    <s v="AHUMADA ALVARADO LUCÍA"/>
    <s v="CHAT USER"/>
    <s v="SANEZ DESCALZI SUSAN HEYDI"/>
    <s v="PARE SALINAS FLOR DE LIZ"/>
    <x v="5"/>
  </r>
  <r>
    <n v="47094624"/>
    <s v="CHAT USER "/>
    <s v="Mañana"/>
    <d v="2023-09-01T00:00:00"/>
    <s v="PART TIME"/>
    <m/>
    <m/>
    <s v="VICENCIO TELLO FIORELA MILENA"/>
    <s v="CHAT USER"/>
    <s v="ARANZABAL PEDRAZA GINNA CARLA"/>
    <s v="PARE SALINAS FLOR DE LIZ"/>
    <x v="2"/>
  </r>
  <r>
    <n v="73335025"/>
    <s v="CHAT USER "/>
    <s v="Mañana"/>
    <d v="2023-09-01T00:00:00"/>
    <s v="PART TIME"/>
    <m/>
    <m/>
    <s v="CERVANTES MEJIA VANESSA"/>
    <s v="CHAT USER"/>
    <s v="ARANZABAL PEDRAZA GINNA CARLA"/>
    <s v="PARE SALINAS FLOR DE LIZ"/>
    <x v="6"/>
  </r>
  <r>
    <n v="42048495"/>
    <s v="CHAT USER "/>
    <s v="Mañana"/>
    <d v="2023-09-01T00:00:00"/>
    <s v="PART TIME"/>
    <m/>
    <m/>
    <s v="CALLA SANCHEZ ROCIO MILAGROS"/>
    <s v="CHAT USER"/>
    <s v="ARANZABAL PEDRAZA GINNA CARLA"/>
    <s v="PARE SALINAS FLOR DE LIZ"/>
    <x v="3"/>
  </r>
  <r>
    <n v="74485039"/>
    <s v="CHAT USER "/>
    <s v="Mañana"/>
    <d v="2023-09-05T00:00:00"/>
    <s v="PART TIME"/>
    <m/>
    <m/>
    <s v="CAMA ACOSTA ANGIE ARACELI"/>
    <s v="CHAT USER"/>
    <s v="WAMPAGKIT LALANGUI SHINA CECILIA"/>
    <s v="PARE SALINAS FLOR DE LIZ"/>
    <x v="2"/>
  </r>
  <r>
    <n v="71871031"/>
    <s v="CHAT USER "/>
    <s v="Mañana"/>
    <d v="2023-09-08T00:00:00"/>
    <s v="PART TIME"/>
    <m/>
    <m/>
    <s v="ESPINOZA CHAPILLIQUEN YURI DIADEMA"/>
    <s v="CHAT USER"/>
    <s v="SANEZ DESCALZI SUSAN HEYDI"/>
    <s v="PARE SALINAS FLOR DE LIZ"/>
    <x v="1"/>
  </r>
  <r>
    <n v="75125900"/>
    <s v="CHAT USER "/>
    <s v="Mañana"/>
    <d v="2023-09-08T00:00:00"/>
    <s v="PART TIME"/>
    <s v="CAMBIO DE CONDICION"/>
    <s v="DE PT A FT 01/05"/>
    <s v="HUAMANI HUAMAN PAOLA"/>
    <s v="CHAT USER"/>
    <s v="WAMPAGKIT LALANGUI SHINA CECILIA"/>
    <s v="PARE SALINAS FLOR DE LIZ"/>
    <x v="2"/>
  </r>
  <r>
    <n v="75596380"/>
    <s v="CHAT USER "/>
    <s v="Mañana"/>
    <d v="2023-10-24T00:00:00"/>
    <s v="PART TIME"/>
    <m/>
    <m/>
    <s v="CORAL FUENTES IVANNA ANTONELLA"/>
    <s v="CHAT USER"/>
    <s v="RAMIREZ ESPIRITU CRESEL NATALY"/>
    <s v="PARE SALINAS FLOR DE LIZ"/>
    <x v="0"/>
  </r>
  <r>
    <n v="72444116"/>
    <s v="CHAT USER "/>
    <s v="Mañana"/>
    <d v="2023-09-08T00:00:00"/>
    <s v="PART TIME"/>
    <m/>
    <m/>
    <s v="SOVERO VILLEGAS GIANKARLO"/>
    <s v="CHAT USER"/>
    <s v="RIVERA CHAUCA MADELEINE LUZ"/>
    <s v="PARE SALINAS FLOR DE LIZ"/>
    <x v="0"/>
  </r>
  <r>
    <n v="47850841"/>
    <s v="CHAT USER "/>
    <s v="Mañana"/>
    <d v="2023-09-11T00:00:00"/>
    <s v="PART TIME"/>
    <m/>
    <m/>
    <s v="TORRES MURGA LADY JEAN"/>
    <s v="CHAT USER"/>
    <s v="ARANZABAL PEDRAZA GINNA CARLA"/>
    <s v="PARE SALINAS FLOR DE LIZ"/>
    <x v="5"/>
  </r>
  <r>
    <n v="73110940"/>
    <s v="CHAT USER "/>
    <s v="Mañana"/>
    <d v="2023-09-23T00:00:00"/>
    <s v="PART TIME"/>
    <m/>
    <m/>
    <s v="ALVARO HUAMAN KATHERINE IVONNE"/>
    <s v="CHAT USER"/>
    <s v="ARANZABAL PEDRAZA GINNA CARLA"/>
    <s v="PARE SALINAS FLOR DE LIZ"/>
    <x v="0"/>
  </r>
  <r>
    <n v="77068914"/>
    <s v="CHAT USER "/>
    <s v="Mañana"/>
    <d v="2023-10-02T00:00:00"/>
    <s v="PART TIME"/>
    <m/>
    <m/>
    <s v="RODRIGUEZ TOLEDO JAIR STEVEN"/>
    <s v="CHAT USER"/>
    <s v="ARANZABAL PEDRAZA GINNA CARLA"/>
    <s v="PARE SALINAS FLOR DE LIZ"/>
    <x v="2"/>
  </r>
  <r>
    <n v="43610995"/>
    <s v="CHAT USER "/>
    <s v="Mañana"/>
    <d v="2023-10-03T00:00:00"/>
    <s v="PART TIME"/>
    <m/>
    <m/>
    <s v="MIRANDA LOPEZ JENNY"/>
    <s v="CHAT USER"/>
    <s v="WAMPAGKIT LALANGUI SHINA CECILIA"/>
    <s v="PARE SALINAS FLOR DE LIZ"/>
    <x v="5"/>
  </r>
  <r>
    <n v="72843869"/>
    <s v="CHAT USER "/>
    <s v="Mañana"/>
    <d v="2023-10-10T00:00:00"/>
    <s v="PART TIME"/>
    <s v="CAMBIO DE CONDICION"/>
    <s v="DE PT A FT 01/05"/>
    <s v="HERRERA TICONA CESAR ANDRE"/>
    <s v="ID VERIFY + PAYMENT ES"/>
    <s v="ABURTO TORRES LILIAN JERALDIN"/>
    <s v="PARE SALINAS FLOR DE LIZ"/>
    <x v="2"/>
  </r>
  <r>
    <n v="75259654"/>
    <s v="CHAT USER "/>
    <s v="Mañana"/>
    <d v="2023-10-10T00:00:00"/>
    <s v="PART TIME"/>
    <m/>
    <m/>
    <s v="CARRUITERO PANGALIMA AMY"/>
    <s v="ID VERIFY + PAYMENT ES"/>
    <s v="ABURTO TORRES LILIAN JERALDIN"/>
    <s v="PARE SALINAS FLOR DE LIZ"/>
    <x v="5"/>
  </r>
  <r>
    <n v="44692475"/>
    <s v="CHAT USER "/>
    <s v="Mañana"/>
    <d v="2023-10-10T00:00:00"/>
    <s v="PART TIME"/>
    <s v="CAMBIO DE CONDICION"/>
    <s v="DE PT A FT 01/05"/>
    <s v="QUEZADA RUIZ JESÚS MANUEL"/>
    <s v="ID VERIFY + PAYMENT ES"/>
    <s v="ABURTO TORRES LILIAN JERALDIN"/>
    <s v="PARE SALINAS FLOR DE LIZ"/>
    <x v="1"/>
  </r>
  <r>
    <n v="74664380"/>
    <s v="CHAT USER "/>
    <s v="Mañana"/>
    <d v="2024-01-03T00:00:00"/>
    <s v="PART TIME"/>
    <m/>
    <m/>
    <s v="GONZALES ZAMORA MARIA ISABEL"/>
    <s v="CHAT USER"/>
    <s v="MORALES MAMANI BRADEN SAMUEL"/>
    <s v="PORTILLA REYES YOHANA ARACELLI"/>
    <x v="2"/>
  </r>
  <r>
    <n v="80120837"/>
    <s v="CHAT USER "/>
    <s v="Mañana"/>
    <d v="2024-03-06T00:00:00"/>
    <s v="PART TIME"/>
    <m/>
    <m/>
    <s v="HERNANDEZ BERNALES LIDIA MIRTA"/>
    <s v="CHAT USER"/>
    <s v="SANEZ DESCALZI SUSAN HEYDI"/>
    <s v="PARE SALINAS FLOR DE LIZ"/>
    <x v="5"/>
  </r>
  <r>
    <n v="77337936"/>
    <s v="CHAT USER "/>
    <s v="Mañana"/>
    <d v="2024-03-06T00:00:00"/>
    <s v="PART TIME"/>
    <m/>
    <m/>
    <s v="BARRON SARO CHRISTOPHER BAYNES"/>
    <s v="CHAT USER"/>
    <s v="SANEZ DESCALZI SUSAN HEYDI"/>
    <s v="PARE SALINAS FLOR DE LIZ"/>
    <x v="5"/>
  </r>
  <r>
    <n v="74231668"/>
    <s v="CHAT USER "/>
    <s v="Mañana"/>
    <d v="2024-03-06T00:00:00"/>
    <s v="PART TIME"/>
    <m/>
    <m/>
    <s v="MELGAREJO VILLAFUERTE ASTRI DEL ROSARIO"/>
    <s v="CHAT USER"/>
    <s v="SANEZ DESCALZI SUSAN HEYDI"/>
    <s v="PARE SALINAS FLOR DE LIZ"/>
    <x v="5"/>
  </r>
  <r>
    <n v="75946028"/>
    <s v="CHAT USER "/>
    <s v="Mañana"/>
    <d v="2024-03-06T00:00:00"/>
    <s v="PART TIME"/>
    <m/>
    <m/>
    <s v="GOYCOCHEA CRUZ ANA GIANNINA"/>
    <s v="CHAT USER"/>
    <s v="SANEZ DESCALZI SUSAN HEYDI"/>
    <s v="PARE SALINAS FLOR DE LIZ"/>
    <x v="5"/>
  </r>
  <r>
    <n v="47813074"/>
    <s v="CHAT USER "/>
    <s v="Mañana"/>
    <d v="2024-03-06T00:00:00"/>
    <s v="PART TIME"/>
    <m/>
    <m/>
    <s v="CHUNGA MANGOYALLE LOURDES GENOVEVA"/>
    <s v="CHAT USER"/>
    <s v="SANEZ DESCALZI SUSAN HEYDI"/>
    <s v="PARE SALINAS FLOR DE LIZ"/>
    <x v="5"/>
  </r>
  <r>
    <n v="44814947"/>
    <s v="CHAT USER "/>
    <s v="Mañana"/>
    <d v="2024-03-06T00:00:00"/>
    <s v="PART TIME"/>
    <m/>
    <m/>
    <s v="CHIROQUE TUANAMA EVELYN RUTH"/>
    <s v="CHAT USER"/>
    <s v="SANEZ DESCALZI SUSAN HEYDI"/>
    <s v="PARE SALINAS FLOR DE LIZ"/>
    <x v="5"/>
  </r>
  <r>
    <n v="46174278"/>
    <s v="CHAT USER "/>
    <s v="Mañana"/>
    <d v="2024-03-06T00:00:00"/>
    <s v="PART TIME"/>
    <m/>
    <m/>
    <s v="REYNA CARO CLAUDIA LUCIA"/>
    <s v="CHAT USER"/>
    <s v="SANEZ DESCALZI SUSAN HEYDI"/>
    <s v="PARE SALINAS FLOR DE LIZ"/>
    <x v="5"/>
  </r>
  <r>
    <n v="73995952"/>
    <s v="CHAT USER "/>
    <s v="Mañana"/>
    <d v="2024-03-06T00:00:00"/>
    <s v="PART TIME"/>
    <m/>
    <m/>
    <s v="ALDAZABAL GOMEZ MARICRUZ PRYSCILA"/>
    <s v="CHAT USER"/>
    <s v="SANEZ DESCALZI SUSAN HEYDI"/>
    <s v="PARE SALINAS FLOR DE LIZ"/>
    <x v="5"/>
  </r>
  <r>
    <n v="74844412"/>
    <s v="CHAT USER "/>
    <s v="Mañana"/>
    <d v="2021-08-02T00:00:00"/>
    <s v="FULL TIME"/>
    <s v="GESTION ADICIONAL "/>
    <s v="Partners Es: Revisión de Contratos"/>
    <s v="MUÑANTE MARCHENA NAYELI KIMBERLY"/>
    <s v="CHAT USER"/>
    <s v="WAMPAGKIT LALANGUI SHINA CECILIA"/>
    <s v="PARE SALINAS FLOR DE LIZ"/>
    <x v="2"/>
  </r>
  <r>
    <n v="76926159"/>
    <s v="CHAT USER "/>
    <s v="Mañana"/>
    <d v="2022-11-04T00:00:00"/>
    <s v="PART TIME"/>
    <m/>
    <m/>
    <s v="MONTOYA CARHUANINA CLAUDIA LUCIA"/>
    <s v="ID VERIFY + PAYMENT ES"/>
    <s v="ABURTO TORRES LILIAN JERALDIN"/>
    <s v="PARE SALINAS FLOR DE LIZ"/>
    <x v="0"/>
  </r>
  <r>
    <n v="70512093"/>
    <s v="CHAT USER "/>
    <s v="Mañana"/>
    <d v="2022-10-14T00:00:00"/>
    <s v="PART TIME"/>
    <m/>
    <m/>
    <s v="BARBARAN CORDOVA RICARDO JOSÉ"/>
    <s v="CHAT USER"/>
    <s v="WAMPAGKIT LALANGUI SHINA CECILIA"/>
    <s v="PARE SALINAS FLOR DE LIZ"/>
    <x v="0"/>
  </r>
  <r>
    <n v="73066617"/>
    <s v="CHAT USER "/>
    <s v="Mañana"/>
    <d v="2023-10-02T00:00:00"/>
    <s v="PART TIME"/>
    <m/>
    <m/>
    <s v="TANG BERNILLA ANA"/>
    <s v="CHAT USER"/>
    <s v="ARANZABAL PEDRAZA GINNA CARLA"/>
    <s v="PARE SALINAS FLOR DE LIZ"/>
    <x v="0"/>
  </r>
  <r>
    <n v="77053053"/>
    <s v="CHAT USER "/>
    <s v="Mañana"/>
    <d v="2023-10-10T00:00:00"/>
    <s v="PART TIME"/>
    <s v="APOYO"/>
    <s v="IDVF"/>
    <s v="CORVERA SANTILLAN NAYHELY DEL ROSARIO"/>
    <s v="CHAT USER"/>
    <s v="WAMPAGKIT LALANGUI SHINA CECILIA"/>
    <s v="PARE SALINAS FLOR DE LIZ"/>
    <x v="2"/>
  </r>
  <r>
    <n v="75412233"/>
    <s v="CHAT USER "/>
    <s v="Mañana"/>
    <d v="2023-10-10T00:00:00"/>
    <s v="PART TIME"/>
    <s v="APOYO"/>
    <s v="IDVF"/>
    <s v="ROBLES SABOYA SANDY NICOLY"/>
    <s v="CHAT USER"/>
    <s v="ARANZABAL PEDRAZA GINNA CARLA"/>
    <s v="PARE SALINAS FLOR DE LIZ"/>
    <x v="0"/>
  </r>
  <r>
    <n v="73777251"/>
    <s v="CHAT USER "/>
    <s v="Mañana"/>
    <d v="2023-10-24T00:00:00"/>
    <s v="PART TIME"/>
    <m/>
    <m/>
    <s v="ALLCCA SUAREZ YOSHUA OSCAR PETER"/>
    <s v="CHAT USER"/>
    <s v="ARANZABAL PEDRAZA GINNA CARLA"/>
    <s v="PARE SALINAS FLOR DE LIZ"/>
    <x v="2"/>
  </r>
  <r>
    <n v="76163633"/>
    <s v="CHAT USER "/>
    <s v="Mañana"/>
    <d v="2023-10-10T00:00:00"/>
    <s v="PART TIME"/>
    <s v="APOYO"/>
    <s v="IDVF"/>
    <s v="MENESES ALAYO ROSA BEATRIZ"/>
    <s v="CHAT USER"/>
    <s v="ARANZABAL PEDRAZA GINNA CARLA"/>
    <s v="PARE SALINAS FLOR DE LIZ"/>
    <x v="0"/>
  </r>
  <r>
    <n v="75698877"/>
    <s v="CHAT USER "/>
    <s v="Mañana"/>
    <d v="2023-10-28T00:00:00"/>
    <s v="PART TIME"/>
    <m/>
    <m/>
    <s v="NAPAN BERNAOLA ELOY JEFFERSON"/>
    <s v="CHAT USER"/>
    <s v="ARANZABAL PEDRAZA GINNA CARLA"/>
    <s v="PARE SALINAS FLOR DE LIZ"/>
    <x v="5"/>
  </r>
  <r>
    <n v="70944972"/>
    <s v="CHAT USER "/>
    <s v="Mañana"/>
    <d v="2023-10-28T00:00:00"/>
    <s v="PART TIME"/>
    <m/>
    <m/>
    <s v="FLORES GONZALEZ TAMARA"/>
    <s v="CHAT USER"/>
    <s v="ARANZABAL PEDRAZA GINNA CARLA"/>
    <s v="PARE SALINAS FLOR DE LIZ"/>
    <x v="5"/>
  </r>
  <r>
    <n v="45103199"/>
    <s v="CHAT USER "/>
    <s v="Mañana"/>
    <d v="2021-11-03T00:00:00"/>
    <s v="PART TIME"/>
    <s v="LACTANCIA"/>
    <s v="09:55 - 10:55"/>
    <s v="PARI PINEDO JULIANA ROSMERY"/>
    <s v="ID VERIFY + PAYMENT ES"/>
    <s v="ABURTO TORRES LILIAN JERALDIN"/>
    <s v="PARE SALINAS FLOR DE LIZ"/>
    <x v="0"/>
  </r>
  <r>
    <n v="76990543"/>
    <s v="CHAT USER "/>
    <s v="Mañana"/>
    <d v="2022-12-01T00:00:00"/>
    <s v="FULL TIME"/>
    <m/>
    <m/>
    <s v="BACILIO MENDOZA JORGE BRIAN"/>
    <s v="CHAT USER"/>
    <s v="WAMPAGKIT LALANGUI SHINA CECILIA"/>
    <s v="PARE SALINAS FLOR DE LIZ"/>
    <x v="1"/>
  </r>
  <r>
    <n v="75436271"/>
    <s v="CHAT USER "/>
    <s v="Mañana"/>
    <d v="2022-07-19T00:00:00"/>
    <s v="PART TIME"/>
    <m/>
    <m/>
    <s v="ARZOLA ALVAREZ ARIANA ALEJANDRA"/>
    <s v="CHAT USER"/>
    <s v="SANEZ DESCALZI SUSAN HEYDI"/>
    <s v="PARE SALINAS FLOR DE LIZ"/>
    <x v="7"/>
  </r>
  <r>
    <n v="75062092"/>
    <s v="CHAT USER "/>
    <s v="Mañana"/>
    <d v="2019-09-11T00:00:00"/>
    <s v="FULL TIME"/>
    <m/>
    <m/>
    <s v="RUIZ GAMBOA GABRIEL MAURICIO"/>
    <s v="CHAT USER"/>
    <s v="ARANZABAL PEDRAZA GINNA CARLA"/>
    <s v="PARE SALINAS FLOR DE LIZ"/>
    <x v="3"/>
  </r>
  <r>
    <n v="76402987"/>
    <s v="CHAT USER "/>
    <s v="Mañana"/>
    <d v="2021-12-15T00:00:00"/>
    <s v="FULL TIME"/>
    <s v="GESTION ADICIONAL"/>
    <s v="Partners Es: Revisión de Contratos"/>
    <s v="CARRASCO GARCIA RENZO"/>
    <s v="CHAT USER"/>
    <s v="ARANZABAL PEDRAZA GINNA CARLA"/>
    <s v="PARE SALINAS FLOR DE LIZ"/>
    <x v="2"/>
  </r>
  <r>
    <n v="70800781"/>
    <s v="CHAT USER "/>
    <s v="Mañana"/>
    <d v="2021-02-11T00:00:00"/>
    <s v="FULL TIME"/>
    <m/>
    <m/>
    <s v="VERGARAY VILLAFANA EDWIN MIGUEL"/>
    <s v="CHAT USER"/>
    <s v="ALMEYDA ALVARADO CARLOS ALEJANDRO"/>
    <s v="SANCHEZ GRADOS JEAN PIERRE JOAQUIN"/>
    <x v="2"/>
  </r>
  <r>
    <n v="41392591"/>
    <s v="CHAT USER "/>
    <s v="Mañana"/>
    <d v="2022-12-05T00:00:00"/>
    <s v="FULL TIME"/>
    <m/>
    <m/>
    <s v="RIMAC BELTRAN ALFREDO"/>
    <s v="CHAT USER"/>
    <s v="ALMEYDA ALVARADO CARLOS ALEJANDRO"/>
    <s v="SANCHEZ GRADOS JEAN PIERRE JOAQUIN"/>
    <x v="2"/>
  </r>
  <r>
    <n v="74881777"/>
    <s v="CHAT USER "/>
    <s v="Mañana"/>
    <d v="2022-11-12T00:00:00"/>
    <s v="FULL TIME"/>
    <m/>
    <m/>
    <s v="MENDOZA LLAMOCCA JACKELINNE FERNANDA"/>
    <s v="CHAT USER"/>
    <s v="ALMEYDA ALVARADO CARLOS ALEJANDRO"/>
    <s v="SANCHEZ GRADOS JEAN PIERRE JOAQUIN"/>
    <x v="2"/>
  </r>
  <r>
    <n v="76452947"/>
    <s v="CHAT USER "/>
    <s v="Mañana"/>
    <d v="2022-10-14T00:00:00"/>
    <s v="FULL TIME"/>
    <m/>
    <m/>
    <s v="TORRES BARRIOS YAZURI YARUMI"/>
    <s v="CHAT USER"/>
    <s v="ALMEYDA ALVARADO CARLOS ALEJANDRO"/>
    <s v="SANCHEZ GRADOS JEAN PIERRE JOAQUIN"/>
    <x v="2"/>
  </r>
  <r>
    <n v="74097365"/>
    <s v="CHAT USER "/>
    <s v="Mañana"/>
    <d v="2023-05-10T00:00:00"/>
    <s v="FULL TIME"/>
    <m/>
    <m/>
    <s v="MORALES BRAVO JUANA ROSA"/>
    <s v="ID VERIFY + PAYMENT ES"/>
    <s v="ABURTO TORRES LILIAN JERALDIN"/>
    <s v="PARE SALINAS FLOR DE LIZ"/>
    <x v="2"/>
  </r>
  <r>
    <n v="73123709"/>
    <s v="CHAT USER "/>
    <s v="Mañana"/>
    <d v="2022-10-22T00:00:00"/>
    <s v="FULL TIME"/>
    <s v="APOYO"/>
    <s v="IDVF"/>
    <s v="MEDINA CARBAJAL AXEL MAURICIO"/>
    <s v="CHAT USER"/>
    <s v="ARANZABAL PEDRAZA GINNA CARLA"/>
    <s v="PARE SALINAS FLOR DE LIZ"/>
    <x v="6"/>
  </r>
  <r>
    <n v="76921248"/>
    <s v="CHAT USER "/>
    <s v="Mañana"/>
    <d v="2022-11-05T00:00:00"/>
    <s v="PART TIME"/>
    <s v="LACTANCIA"/>
    <s v="09:55 - 10:55"/>
    <s v="CURO TARQUI ROSALINDA EUDALIA"/>
    <s v="CHAT USER"/>
    <s v="SANEZ DESCALZI SUSAN HEYDI"/>
    <s v="PARE SALINAS FLOR DE LIZ"/>
    <x v="6"/>
  </r>
  <r>
    <n v="73376454"/>
    <s v="CHAT USER "/>
    <s v="Mañana"/>
    <d v="2022-11-10T00:00:00"/>
    <s v="FULL TIME"/>
    <s v="GESTION ADICIONAL "/>
    <s v="Partners Es: Revisión de Contratos"/>
    <s v="ANGELES BAZAN DARRELL STICK"/>
    <s v="ID VERIFY + PAYMENT ES"/>
    <s v="ABURTO TORRES LILIAN JERALDIN"/>
    <s v="PARE SALINAS FLOR DE LIZ"/>
    <x v="0"/>
  </r>
  <r>
    <n v="74105868"/>
    <s v="CHAT USER "/>
    <s v="Mañana"/>
    <d v="2019-09-27T00:00:00"/>
    <s v="PART TIME"/>
    <m/>
    <m/>
    <s v="ACUÑA VALDERRAMA GLENDA RICARDINA"/>
    <s v="ID VERIFY + PAYMENT ES"/>
    <s v="ABURTO TORRES LILIAN JERALDIN"/>
    <s v="PARE SALINAS FLOR DE LIZ"/>
    <x v="7"/>
  </r>
  <r>
    <n v="48297939"/>
    <s v="CHAT USER "/>
    <s v="Mañana"/>
    <d v="2023-09-01T00:00:00"/>
    <s v="FULL TIME"/>
    <m/>
    <m/>
    <s v="HERNANDEZ VALDIVIA JOSELYN YELITZA"/>
    <s v="CHAT USER"/>
    <s v="ARANZABAL PEDRAZA GINNA CARLA"/>
    <s v="PARE SALINAS FLOR DE LIZ"/>
    <x v="0"/>
  </r>
  <r>
    <n v="74644000"/>
    <s v="CHAT USER "/>
    <s v="Mañana"/>
    <d v="2023-09-08T00:00:00"/>
    <s v="PART TIME"/>
    <m/>
    <m/>
    <s v="SOTO TROYA BRAYHAN NELSON"/>
    <s v="CHAT USER"/>
    <s v="WAMPAGKIT LALANGUI SHINA CECILIA"/>
    <s v="PARE SALINAS FLOR DE LIZ"/>
    <x v="1"/>
  </r>
  <r>
    <n v="72802690"/>
    <s v="CHAT USER "/>
    <s v="Mañana"/>
    <d v="2023-09-23T00:00:00"/>
    <s v="FULL TIME"/>
    <m/>
    <m/>
    <s v="ALMEYDA BECERRA YOKO MARGARITA"/>
    <s v="CHAT USER"/>
    <s v="ARANZABAL PEDRAZA GINNA CARLA"/>
    <s v="PARE SALINAS FLOR DE LIZ"/>
    <x v="3"/>
  </r>
  <r>
    <n v="40448971"/>
    <s v="CHAT USER "/>
    <s v="Mañana"/>
    <d v="2022-12-01T00:00:00"/>
    <s v="FULL TIME"/>
    <m/>
    <m/>
    <s v="VASQUEZ FERNANDEZ ANA CECILIA"/>
    <s v="CHAT USER"/>
    <s v="HUARANGA SABOYA GABRIELA ESTHER"/>
    <s v="PORTILLA REYES YOHANA ARACELLI"/>
    <x v="0"/>
  </r>
  <r>
    <n v="77209106"/>
    <s v="CHAT USER "/>
    <s v="Mañana"/>
    <d v="2022-05-05T00:00:00"/>
    <s v="FULL TIME"/>
    <m/>
    <m/>
    <s v="MARTEL CHACALTANA GEANPIERO"/>
    <s v="CHAT USER"/>
    <s v="BECERRA LOPEZ ANGIE FELICITA"/>
    <s v="PORTILLA REYES YOHANA ARACELLI"/>
    <x v="1"/>
  </r>
  <r>
    <n v="9858098"/>
    <s v="CHAT USER "/>
    <s v="Mañana"/>
    <d v="2022-12-02T00:00:00"/>
    <s v="FULL TIME"/>
    <s v="GESTION ADICIONAL "/>
    <s v="Partners Es: Revisión de Contratos"/>
    <s v="VILCHEZ TINEO YANET MILAGROS"/>
    <s v="CHAT USER"/>
    <s v="BECERRA LOPEZ ANGIE FELICITA"/>
    <s v="PORTILLA REYES YOHANA ARACELLI"/>
    <x v="8"/>
  </r>
  <r>
    <n v="73013150"/>
    <s v="CHAT USER "/>
    <s v="Mañana"/>
    <d v="2022-11-05T00:00:00"/>
    <s v="FULL TIME"/>
    <m/>
    <m/>
    <s v="GALLOSO TICONA GABRIELA IVON"/>
    <s v="CHAT USER"/>
    <s v="HUARANGA SABOYA GABRIELA ESTHER"/>
    <s v="PORTILLA REYES YOHANA ARACELLI"/>
    <x v="9"/>
  </r>
  <r>
    <n v="74433840"/>
    <s v="CHAT USER "/>
    <s v="Mañana"/>
    <d v="2023-06-15T00:00:00"/>
    <s v="FULL TIME"/>
    <m/>
    <m/>
    <s v="MALLQUI AYALA FIORELA YIMELA"/>
    <s v="CHAT USER"/>
    <s v="BECERRA LOPEZ ANGIE FELICITA"/>
    <s v="PORTILLA REYES YOHANA ARACELLI"/>
    <x v="2"/>
  </r>
  <r>
    <n v="75477416"/>
    <s v="CHAT USER "/>
    <s v="Mañana"/>
    <d v="2021-12-15T00:00:00"/>
    <s v="FULL TIME"/>
    <s v="LACTANCIA / CAMBIO DE CONDICION"/>
    <s v="10:55 - 11:55 / FT A PT 01.05"/>
    <s v="BALDOCEDA VIVANCO VIANNI"/>
    <s v="ID VERIFY + PAYMENT ES"/>
    <s v="ABURTO TORRES LILIAN JERALDIN"/>
    <s v="PARE SALINAS FLOR DE LIZ"/>
    <x v="1"/>
  </r>
  <r>
    <n v="75530110"/>
    <s v="CHAT USER "/>
    <s v="Mañana"/>
    <d v="2022-10-11T00:00:00"/>
    <s v="FULL TIME"/>
    <m/>
    <m/>
    <s v="DIAZ BERNALES ALEXIS JEANFRANCO"/>
    <s v="ID VERIFY + PAYMENT ES"/>
    <s v="QUISPE ACUÑA ALVARO ROBERT"/>
    <s v="SANCHEZ GRADOS JEAN PIERRE JOAQUIN"/>
    <x v="2"/>
  </r>
  <r>
    <n v="72600259"/>
    <s v="CHAT USER "/>
    <s v="Mañana"/>
    <d v="2023-06-12T00:00:00"/>
    <s v="FULL TIME"/>
    <m/>
    <m/>
    <s v="DÍAZ MEDINA NOELIA MILAGROS"/>
    <s v="CHAT USER"/>
    <s v="HUARANGA SABOYA GABRIELA ESTHER"/>
    <s v="PORTILLA REYES YOHANA ARACELLI"/>
    <x v="10"/>
  </r>
  <r>
    <n v="75971900"/>
    <s v="CHAT USER "/>
    <s v="Mañana"/>
    <d v="2022-12-02T00:00:00"/>
    <s v="PART TIME"/>
    <m/>
    <m/>
    <s v="QUINTO PINTO KEITH NICOLY"/>
    <s v="CHAT USER"/>
    <s v="ARANZABAL PEDRAZA GINNA CARLA"/>
    <s v="PARE SALINAS FLOR DE LIZ"/>
    <x v="0"/>
  </r>
  <r>
    <n v="48408258"/>
    <s v="CHAT USER "/>
    <s v="Mañana"/>
    <d v="2023-08-16T00:00:00"/>
    <s v="PART TIME"/>
    <s v="LACTANCIA"/>
    <s v="10:55 - 11:55"/>
    <s v="CORREA LANDA AMELIA MARGARETH"/>
    <s v="CHAT USER"/>
    <s v="WAMPAGKIT LALANGUI SHINA CECILIA"/>
    <s v="PARE SALINAS FLOR DE LIZ"/>
    <x v="0"/>
  </r>
  <r>
    <n v="76240988"/>
    <s v="CHAT USER "/>
    <s v="Mañana"/>
    <d v="2023-09-01T00:00:00"/>
    <s v="PART TIME"/>
    <s v="CAMBIO DE CONDICION"/>
    <s v="DE PT A FT 01/05"/>
    <s v="PACHERRES HUERTA ALESSANDRA MARICIELO"/>
    <s v="CHAT USER"/>
    <s v="WAMPAGKIT LALANGUI SHINA CECILIA"/>
    <s v="PARE SALINAS FLOR DE LIZ"/>
    <x v="5"/>
  </r>
  <r>
    <n v="78744534"/>
    <s v="CHAT USER "/>
    <s v="Mañana"/>
    <d v="2023-09-01T00:00:00"/>
    <s v="PART TIME"/>
    <s v="CAMBIO DE CONDICION"/>
    <s v="DE PT A FT 01/05"/>
    <s v="VERA VERA PEDRO LUIS"/>
    <s v="CHAT USER"/>
    <s v="WAMPAGKIT LALANGUI SHINA CECILIA"/>
    <s v="PARE SALINAS FLOR DE LIZ"/>
    <x v="0"/>
  </r>
  <r>
    <n v="74929326"/>
    <s v="CHAT USER "/>
    <s v="Mañana"/>
    <d v="2023-09-14T00:00:00"/>
    <s v="FULL TIME"/>
    <s v="GESTION ADICIONAL "/>
    <s v="Partners Es: Revisión de Contratos"/>
    <s v="SILVESTRE SALINAS NATALIE XIOMARA"/>
    <s v="CHAT USER"/>
    <s v="HUARANGA SABOYA GABRIELA ESTHER"/>
    <s v="PORTILLA REYES YOHANA ARACELLI"/>
    <x v="9"/>
  </r>
  <r>
    <n v="74930242"/>
    <s v="CHAT USER "/>
    <s v="Mañana"/>
    <d v="2023-06-13T00:00:00"/>
    <s v="FULL TIME"/>
    <m/>
    <m/>
    <s v="GAMARRA LLAMCCAYA ANA MARIA"/>
    <s v="CHAT USER"/>
    <s v="HUARANGA SABOYA GABRIELA ESTHER"/>
    <s v="PORTILLA REYES YOHANA ARACELLI"/>
    <x v="8"/>
  </r>
  <r>
    <n v="74494451"/>
    <s v="CHAT USER "/>
    <s v="Mañana"/>
    <d v="2023-06-16T00:00:00"/>
    <s v="FULL TIME"/>
    <m/>
    <m/>
    <s v="AGUILAR SILVA LEVI RUBEN"/>
    <s v="CHAT USER"/>
    <s v="BECERRA LOPEZ ANGIE FELICITA"/>
    <s v="PORTILLA REYES YOHANA ARACELLI"/>
    <x v="2"/>
  </r>
  <r>
    <n v="43555466"/>
    <s v="CHAT USER "/>
    <s v="Mañana"/>
    <d v="2024-03-06T00:00:00"/>
    <s v="PART TIME"/>
    <s v="APOYO"/>
    <s v="BASE PARTNER"/>
    <s v="QUIJANO BRAVO CATHERINE MILUSKA"/>
    <s v="CHAT USER"/>
    <s v="VASQUEZ ORE CINDY CANDY"/>
    <s v="SANCHEZ ASCENCIO JESUS GERARDO"/>
    <x v="2"/>
  </r>
  <r>
    <n v="77174522"/>
    <s v="CHAT USER "/>
    <s v="Mañana"/>
    <d v="2024-03-06T00:00:00"/>
    <s v="PART TIME"/>
    <s v="APOYO"/>
    <s v="BASE PARTNER"/>
    <s v="CASALINO RUIZ BETSI ALISSON"/>
    <s v="CHAT USER"/>
    <s v="VASQUEZ ORE CINDY CANDY"/>
    <s v="SANCHEZ ASCENCIO JESUS GERARDO"/>
    <x v="2"/>
  </r>
  <r>
    <n v="75193415"/>
    <s v="CHAT USER "/>
    <s v="Mañana"/>
    <d v="2022-07-19T00:00:00"/>
    <s v="PART TIME"/>
    <s v="APOYO"/>
    <s v="BASE PARTNER"/>
    <s v="CONDORI BERROCAL LEONARDO AGUSTIN"/>
    <s v="CHAT USER"/>
    <s v="VASQUEZ ORE CINDY CANDY"/>
    <s v="SANCHEZ ASCENCIO JESUS GERARDO"/>
    <x v="4"/>
  </r>
  <r>
    <n v="76139353"/>
    <s v="CHAT USER "/>
    <s v="Mañana"/>
    <d v="2022-12-02T00:00:00"/>
    <s v="PART TIME"/>
    <s v="LACTANCIA"/>
    <s v="07:30 - 08:30"/>
    <s v="CASTERNOQUE TAPULLIMA KAIRA SARAI"/>
    <s v="CHAT USER"/>
    <s v="RIVERA CHAUCA MADELEINE LUZ"/>
    <s v="PARE SALINAS FLOR DE LIZ"/>
    <x v="1"/>
  </r>
  <r>
    <n v="77138786"/>
    <s v="CHAT USER "/>
    <s v="Mañana"/>
    <d v="2022-11-09T00:00:00"/>
    <s v="PART TIME"/>
    <m/>
    <m/>
    <s v="MATTO HUANUQUEÑO INES AMELIA"/>
    <s v="CHAT USER"/>
    <s v="ARANZABAL PEDRAZA GINNA CARLA"/>
    <s v="PARE SALINAS FLOR DE LIZ"/>
    <x v="1"/>
  </r>
  <r>
    <n v="75005486"/>
    <s v="CHAT USER "/>
    <s v="Mañana"/>
    <d v="2023-05-25T00:00:00"/>
    <s v="PART TIME"/>
    <m/>
    <m/>
    <s v="GARCÍA ESQUIVEL ANDREA ALEILE"/>
    <s v="CHAT USER"/>
    <s v="ARANZABAL PEDRAZA GINNA CARLA"/>
    <s v="PARE SALINAS FLOR DE LIZ"/>
    <x v="1"/>
  </r>
  <r>
    <n v="75014178"/>
    <s v="CHAT USER "/>
    <s v="Mañana"/>
    <d v="2023-05-05T00:00:00"/>
    <s v="PART TIME"/>
    <m/>
    <m/>
    <s v="CABANA ARQUINIGO KRISTALL BELEN"/>
    <s v="CHAT USER"/>
    <s v="SANEZ DESCALZI SUSAN HEYDI"/>
    <s v="PARE SALINAS FLOR DE LIZ"/>
    <x v="2"/>
  </r>
  <r>
    <n v="75272872"/>
    <s v="CHAT USER "/>
    <s v="Mañana"/>
    <d v="2022-11-15T00:00:00"/>
    <s v="FULL TIME"/>
    <m/>
    <m/>
    <s v="ANICAMA CASTRO KARLA ALEXANDRA"/>
    <s v="CHAT USER"/>
    <s v="BECERRA LOPEZ ANGIE FELICITA"/>
    <s v="PORTILLA REYES YOHANA ARACELLI"/>
    <x v="1"/>
  </r>
  <r>
    <n v="74429585"/>
    <s v="CHAT USER "/>
    <s v="Mañana"/>
    <d v="2022-12-05T00:00:00"/>
    <s v="PART TIME"/>
    <m/>
    <m/>
    <s v="SANDOVAL HUARINGA ARACELY JHENNIFER LUCERO"/>
    <s v="CHAT USER"/>
    <s v="ALMEYDA ALVARADO CARLOS ALEJANDRO"/>
    <s v="SANCHEZ GRADOS JEAN PIERRE JOAQUIN"/>
    <x v="1"/>
  </r>
  <r>
    <n v="46463705"/>
    <s v="CHAT USER "/>
    <s v="Mañana"/>
    <d v="2022-11-10T00:00:00"/>
    <s v="PART TIME"/>
    <m/>
    <m/>
    <s v="GAMONAL GUEVARA DAGNIA ROSANA"/>
    <s v="ID VERIFY + PAYMENT ES"/>
    <s v="ABURTO TORRES LILIAN JERALDIN"/>
    <s v="PARE SALINAS FLOR DE LIZ"/>
    <x v="0"/>
  </r>
  <r>
    <n v="42686930"/>
    <s v="CHAT USER "/>
    <s v="Mañana"/>
    <d v="2021-12-11T00:00:00"/>
    <s v="PART TIME"/>
    <m/>
    <m/>
    <s v="SOTO SACO SHADINNE STHEFANIE"/>
    <s v="ID VERIFY + PAYMENT ES"/>
    <s v="ABURTO TORRES LILIAN JERALDIN"/>
    <s v="PARE SALINAS FLOR DE LIZ"/>
    <x v="0"/>
  </r>
  <r>
    <n v="40815448"/>
    <s v="CHAT USER "/>
    <s v="Mañana"/>
    <d v="2023-06-12T00:00:00"/>
    <s v="FULL TIME"/>
    <m/>
    <m/>
    <s v="LUNA FLORES DAVID CHRISTIAN"/>
    <s v="CHAT USER"/>
    <s v="BECERRA LOPEZ ANGIE FELICITA"/>
    <s v="PORTILLA REYES YOHANA ARACELLI"/>
    <x v="5"/>
  </r>
  <r>
    <n v="74641680"/>
    <s v="CHAT USER "/>
    <s v="Mañana"/>
    <d v="2023-06-19T00:00:00"/>
    <s v="PART TIME"/>
    <s v="CAMBIO DE CONDICION"/>
    <s v="DE PT A FT 01/05"/>
    <s v="ONOFRE PARI EDUARDO"/>
    <s v="CHAT USER"/>
    <s v="ALMEYDA ALVARADO CARLOS ALEJANDRO"/>
    <s v="SANCHEZ GRADOS JEAN PIERRE JOAQUIN"/>
    <x v="0"/>
  </r>
  <r>
    <n v="74048180"/>
    <s v="CHAT USER "/>
    <s v="Mañana"/>
    <d v="2023-08-16T00:00:00"/>
    <s v="PART TIME"/>
    <m/>
    <m/>
    <s v="PUCUHUAYLA VIZCARRA DANIELA SILVANA"/>
    <s v="CHAT USER"/>
    <s v="ARANZABAL PEDRAZA GINNA CARLA"/>
    <s v="PARE SALINAS FLOR DE LIZ"/>
    <x v="5"/>
  </r>
  <r>
    <n v="72484281"/>
    <s v="CHAT USER "/>
    <s v="Mañana"/>
    <d v="2023-09-07T00:00:00"/>
    <s v="PART TIME"/>
    <s v="CAMBIO DE CONDICION"/>
    <s v="DE PT A FT 01/05"/>
    <s v="PAUCAR QUISPE STEPHANY LIZET"/>
    <s v="ID VERIFY + PAYMENT ES"/>
    <s v="QUISPE ACUÑA ALVARO ROBERT"/>
    <s v="SANCHEZ GRADOS JEAN PIERRE JOAQUIN"/>
    <x v="3"/>
  </r>
  <r>
    <n v="76383474"/>
    <s v="CHAT USER "/>
    <s v="Mañana"/>
    <d v="2023-09-08T00:00:00"/>
    <s v="PART TIME"/>
    <s v="CAMBIO DE CONDICION"/>
    <s v="DE PT A FT 01/05"/>
    <s v="LUCERO ROBLES YENIFER NAYELI"/>
    <s v="CHAT USER"/>
    <s v="SANCHEZ GRADOS JEAN PIERRE JOAQUIN"/>
    <s v="SANCHEZ GRADOS JEAN PIERRE JOAQUIN"/>
    <x v="1"/>
  </r>
  <r>
    <n v="72720592"/>
    <s v="CHAT USER "/>
    <s v="Mañana"/>
    <d v="2023-05-24T00:00:00"/>
    <s v="PART TIME"/>
    <m/>
    <s v="PRESENCIAL"/>
    <s v="RIOS TRUJILLO WENDY MASAMI"/>
    <s v="CHAT USER"/>
    <s v="SANEZ DESCALZI SUSAN HEYDI"/>
    <s v="PARE SALINAS FLOR DE LIZ"/>
    <x v="5"/>
  </r>
  <r>
    <n v="73253235"/>
    <s v="CHAT USER "/>
    <s v="Mañana"/>
    <d v="2023-09-23T00:00:00"/>
    <s v="PART TIME"/>
    <m/>
    <m/>
    <s v="FLORES HUANCA VERONICA JAKELINE"/>
    <s v="CHAT USER"/>
    <s v="RIVERA CHAUCA MADELEINE LUZ"/>
    <s v="PARE SALINAS FLOR DE LIZ"/>
    <x v="0"/>
  </r>
  <r>
    <n v="47792200"/>
    <s v="CHAT USER "/>
    <s v="Mañana"/>
    <d v="2023-09-23T00:00:00"/>
    <s v="PART TIME"/>
    <m/>
    <m/>
    <s v="FLORES HUALLA YESICA MARIA"/>
    <s v="CHAT USER"/>
    <s v="WAMPAGKIT LALANGUI SHINA CECILIA"/>
    <s v="PARE SALINAS FLOR DE LIZ"/>
    <x v="5"/>
  </r>
  <r>
    <n v="76377895"/>
    <s v="CHAT USER "/>
    <s v="Mañana"/>
    <d v="2023-09-23T00:00:00"/>
    <s v="PART TIME"/>
    <m/>
    <m/>
    <s v="GUEVARA YATACO LUIS STWART"/>
    <s v="CHAT USER"/>
    <s v="WAMPAGKIT LALANGUI SHINA CECILIA"/>
    <s v="PARE SALINAS FLOR DE LIZ"/>
    <x v="0"/>
  </r>
  <r>
    <n v="77299030"/>
    <s v="CHAT USER "/>
    <s v="Mañana"/>
    <d v="2023-09-23T00:00:00"/>
    <s v="PART TIME"/>
    <m/>
    <m/>
    <s v="VALENCIA CONTRERAS KEILLY BRIGITTE"/>
    <s v="CHAT USER"/>
    <s v="ARANZABAL PEDRAZA GINNA CARLA"/>
    <s v="PARE SALINAS FLOR DE LIZ"/>
    <x v="0"/>
  </r>
  <r>
    <n v="70369403"/>
    <s v="CHAT USER "/>
    <s v="Mañana"/>
    <d v="2023-10-10T00:00:00"/>
    <s v="PART TIME"/>
    <m/>
    <m/>
    <s v="RENTERIA CHE MISER GUILLERMO"/>
    <s v="ID VERIFY + PAYMENT ES"/>
    <s v="ABURTO TORRES LILIAN JERALDIN"/>
    <s v="PARE SALINAS FLOR DE LIZ"/>
    <x v="0"/>
  </r>
  <r>
    <n v="76837873"/>
    <s v="CHAT USER "/>
    <s v="Mañana"/>
    <d v="2022-11-12T00:00:00"/>
    <s v="FULL TIME"/>
    <m/>
    <m/>
    <s v="MATTOS CARDENAS LUISA ROSA"/>
    <s v="CHAT USER"/>
    <s v="BECERRA LOPEZ ANGIE FELICITA"/>
    <s v="PORTILLA REYES YOHANA ARACELLI"/>
    <x v="5"/>
  </r>
  <r>
    <n v="71860881"/>
    <s v="CHAT USER "/>
    <s v="Mañana"/>
    <d v="2023-11-22T00:00:00"/>
    <s v="PART TIME"/>
    <m/>
    <m/>
    <s v="PALACIOS NAMOC JOSEPH JHON"/>
    <s v="ID VERIFY + PAYMENT ES"/>
    <s v="ALEJOS GOMEZ PAOLA YESENIA"/>
    <s v="PORTILLA REYES YOHANA ARACELLI"/>
    <x v="0"/>
  </r>
  <r>
    <n v="78633773"/>
    <s v="CHAT USER "/>
    <s v="Mañana"/>
    <d v="2023-12-01T00:00:00"/>
    <s v="FULL TIME"/>
    <m/>
    <m/>
    <s v="CARDENAS YZAGA KALAJARI EMPERATRIZ"/>
    <s v="CHAT USER"/>
    <s v="BAO VILELA CESAR ANDRES"/>
    <s v="SANCHEZ GRADOS JEAN PIERRE JOAQUIN"/>
    <x v="2"/>
  </r>
  <r>
    <n v="75393123"/>
    <s v="CHAT USER "/>
    <s v="Mañana"/>
    <d v="2024-03-06T00:00:00"/>
    <s v="PART TIME"/>
    <m/>
    <m/>
    <s v="BARCENA ALDAVE FRANCESCA PIA CAMILLA"/>
    <s v="CHAT USER"/>
    <s v="SANEZ DESCALZI SUSAN HEYDI"/>
    <s v="PARE SALINAS FLOR DE LIZ"/>
    <x v="5"/>
  </r>
  <r>
    <n v="75068557"/>
    <s v="CHAT USER "/>
    <s v="Mañana"/>
    <d v="2023-06-19T00:00:00"/>
    <s v="PART TIME"/>
    <m/>
    <m/>
    <s v="SANDOVAL ASMAT DALLANA LISSETH"/>
    <s v="CHAT USER"/>
    <s v="ALMEYDA ALVARADO CARLOS ALEJANDRO"/>
    <s v="SANCHEZ GRADOS JEAN PIERRE JOAQUIN"/>
    <x v="7"/>
  </r>
  <r>
    <n v="70281535"/>
    <s v="CHAT USER "/>
    <s v="Mañana"/>
    <d v="2023-11-25T00:00:00"/>
    <s v="FULL TIME"/>
    <m/>
    <m/>
    <s v="PILLACA CALDERON KATE ASHLLYN"/>
    <s v="ID VERIFY + PAYMENT ES"/>
    <s v="ALEJOS GOMEZ PAOLA YESENIA"/>
    <s v="PORTILLA REYES YOHANA ARACELLI"/>
    <x v="2"/>
  </r>
  <r>
    <n v="42416818"/>
    <s v="CHAT USER "/>
    <s v="Mañana"/>
    <d v="2022-01-05T00:00:00"/>
    <s v="FULL TIME"/>
    <m/>
    <m/>
    <s v="VEGA ZAPATA MIGUEL ANGEL"/>
    <s v="CHAT USER"/>
    <s v="GARCIA GONZALES KEVIN JAVIER"/>
    <s v="PORTILLA REYES YOHANA ARACELLI"/>
    <x v="0"/>
  </r>
  <r>
    <n v="72391696"/>
    <s v="CHAT USER "/>
    <s v="Mañana"/>
    <d v="2022-12-05T00:00:00"/>
    <s v="PART TIME"/>
    <m/>
    <m/>
    <s v="OKAMOTO BASURCO MATIAS HIROSHI"/>
    <s v="CHAT USER"/>
    <s v="BECERRA LOPEZ ANGIE FELICITA"/>
    <s v="PORTILLA REYES YOHANA ARACELLI"/>
    <x v="1"/>
  </r>
  <r>
    <n v="76893241"/>
    <s v="CHAT USER "/>
    <s v="Mañana"/>
    <d v="2022-06-22T00:00:00"/>
    <s v="FULL TIME"/>
    <m/>
    <m/>
    <s v="SANTAMARIA CHASNAMOTE BETHEL BRISSET"/>
    <s v="ID VERIFY + PAYMENT ES"/>
    <s v="QUISPE ACUÑA ALVARO ROBERT"/>
    <s v="SANCHEZ GRADOS JEAN PIERRE JOAQUIN"/>
    <x v="1"/>
  </r>
  <r>
    <n v="42673296"/>
    <s v="CHAT USER "/>
    <s v="Mañana"/>
    <d v="2023-10-21T00:00:00"/>
    <s v="PART TIME"/>
    <m/>
    <m/>
    <s v="LLANO CHIRINOS SONIA"/>
    <s v="CHAT USER"/>
    <s v="BECERRA LOPEZ ANGIE FELICITA"/>
    <s v="PORTILLA REYES YOHANA ARACELLI"/>
    <x v="2"/>
  </r>
  <r>
    <n v="71787734"/>
    <s v="CHAT USER "/>
    <s v="Mañana"/>
    <d v="2022-12-01T00:00:00"/>
    <s v="FULL TIME"/>
    <s v="APOYO A OPERACIONES"/>
    <s v="DESPEGANDO"/>
    <s v="ESPEJO GRANDEZ ERIKA"/>
    <s v="CHAT USER"/>
    <s v="ALMEYDA ALVARADO CARLOS ALEJANDRO"/>
    <s v="SANCHEZ GRADOS JEAN PIERRE JOAQUIN"/>
    <x v="2"/>
  </r>
  <r>
    <n v="74379249"/>
    <s v="CHAT USER "/>
    <s v="Tarde"/>
    <d v="2022-07-02T00:00:00"/>
    <s v="FULL TIME"/>
    <m/>
    <m/>
    <s v="HENRIQUEZ QUEIPO NICOLE XIMENA"/>
    <s v="CHAT USER"/>
    <s v="SANCHEZ GRADOS JEAN PIERRE JOAQUIN"/>
    <s v="SANCHEZ GRADOS JEAN PIERRE JOAQUIN"/>
    <x v="1"/>
  </r>
  <r>
    <n v="74996388"/>
    <s v="CHAT USER "/>
    <s v="Tarde"/>
    <d v="2023-05-10T00:00:00"/>
    <s v="PART TIME"/>
    <m/>
    <m/>
    <s v="JARPI JURADO NICOLE ANTONELLA"/>
    <s v="ID VERIFY + PAYMENT ES"/>
    <s v="ALEJOS GOMEZ PAOLA YESENIA"/>
    <s v="PORTILLA REYES YOHANA ARACELLI"/>
    <x v="1"/>
  </r>
  <r>
    <n v="70328053"/>
    <s v="CHAT USER "/>
    <s v="Tarde"/>
    <d v="2022-11-08T00:00:00"/>
    <s v="PART TIME"/>
    <m/>
    <m/>
    <s v="YNOUYE CELIS DEISSY MITZUKO"/>
    <s v="CHAT USER"/>
    <s v="VILLAVICENCIO OBANDO ARTURO JOSE"/>
    <s v="PORTILLA REYES YOHANA ARACELLI"/>
    <x v="2"/>
  </r>
  <r>
    <n v="73192777"/>
    <s v="CHAT USER "/>
    <s v="Tarde"/>
    <d v="2023-06-16T00:00:00"/>
    <s v="PART TIME"/>
    <m/>
    <m/>
    <s v="TAPULLIMA HUERTA LEONEL ISRAEL"/>
    <s v="CHAT USER"/>
    <s v="ALMEYDA ALVARADO CARLOS ALEJANDRO"/>
    <s v="SANCHEZ GRADOS JEAN PIERRE JOAQUIN"/>
    <x v="2"/>
  </r>
  <r>
    <n v="71276346"/>
    <s v="CHAT USER "/>
    <s v="Tarde"/>
    <d v="2019-10-04T00:00:00"/>
    <s v="FULL TIME"/>
    <m/>
    <m/>
    <s v="HUAMAN ROJAS MARIANA ISABEL"/>
    <s v="CHAT USER"/>
    <s v="ALMEYDA ALVARADO CARLOS ALEJANDRO"/>
    <s v="SANCHEZ GRADOS JEAN PIERRE JOAQUIN"/>
    <x v="2"/>
  </r>
  <r>
    <n v="73025642"/>
    <s v="CHAT USER "/>
    <s v="Tarde"/>
    <d v="2022-12-01T00:00:00"/>
    <s v="PART TIME"/>
    <m/>
    <m/>
    <s v="LUMBRE CONDOR LUCIA GABRIELA"/>
    <s v="CHAT USER"/>
    <s v="MORALES MAMANI BRADEN SAMUEL"/>
    <s v="PORTILLA REYES YOHANA ARACELLI"/>
    <x v="1"/>
  </r>
  <r>
    <n v="72228328"/>
    <s v="CHAT USER "/>
    <s v="Tarde"/>
    <d v="2023-05-25T00:00:00"/>
    <s v="PART TIME"/>
    <m/>
    <m/>
    <s v="HOYOS HUAMANI MARITA MARIBEL"/>
    <s v="CHAT USER"/>
    <s v="BECERRA LOPEZ ANGIE FELICITA"/>
    <s v="PORTILLA REYES YOHANA ARACELLI"/>
    <x v="0"/>
  </r>
  <r>
    <n v="45387119"/>
    <s v="CHAT USER "/>
    <s v="Tarde"/>
    <d v="2022-11-12T00:00:00"/>
    <s v="PART TIME"/>
    <m/>
    <m/>
    <s v="LEON ROMERO DEISSY LISSET"/>
    <s v="CHAT USER"/>
    <s v="BECERRA LOPEZ ANGIE FELICITA"/>
    <s v="PORTILLA REYES YOHANA ARACELLI"/>
    <x v="6"/>
  </r>
  <r>
    <n v="75858036"/>
    <s v="CHAT USER "/>
    <s v="Tarde"/>
    <d v="2023-06-13T00:00:00"/>
    <s v="PART TIME"/>
    <m/>
    <m/>
    <s v="LOAYZA LAUREANO NAYELY FIORELLA"/>
    <s v="CHAT USER"/>
    <s v="VILLAVICENCIO OBANDO ARTURO JOSE"/>
    <s v="PORTILLA REYES YOHANA ARACELLI"/>
    <x v="5"/>
  </r>
  <r>
    <n v="74494691"/>
    <s v="CHAT USER "/>
    <s v="Tarde"/>
    <d v="2022-12-01T00:00:00"/>
    <s v="PART TIME"/>
    <s v="LACTANCIA"/>
    <s v="15:55 - 16:55"/>
    <s v="ZAMBRANO PEDRAZA VERONICA KARINA"/>
    <s v="CHAT USER"/>
    <s v="HUARANGA SABOYA GABRIELA ESTHER"/>
    <s v="PORTILLA REYES YOHANA ARACELLI"/>
    <x v="1"/>
  </r>
  <r>
    <n v="47278763"/>
    <s v="CHAT USER "/>
    <s v="Tarde"/>
    <d v="2021-12-15T00:00:00"/>
    <s v="PART TIME"/>
    <m/>
    <m/>
    <s v="PEÑA VARGAS GINA ALEXANDRA"/>
    <s v="CHAT USER"/>
    <s v="VILLAVICENCIO OBANDO ARTURO JOSE"/>
    <s v="PORTILLA REYES YOHANA ARACELLI"/>
    <x v="2"/>
  </r>
  <r>
    <n v="45109680"/>
    <s v="CHAT USER "/>
    <s v="Tarde"/>
    <d v="2023-06-13T00:00:00"/>
    <s v="PART TIME"/>
    <m/>
    <m/>
    <s v="GUERRERO BAZÁN DIEGO ENRIQUE"/>
    <s v="CHAT USER"/>
    <s v="SANCHEZ GRADOS JEAN PIERRE JOAQUIN"/>
    <s v="SANCHEZ GRADOS JEAN PIERRE JOAQUIN"/>
    <x v="1"/>
  </r>
  <r>
    <n v="75318302"/>
    <s v="CHAT USER "/>
    <s v="Tarde"/>
    <d v="2022-12-06T00:00:00"/>
    <s v="PART TIME"/>
    <m/>
    <m/>
    <s v="ANCAJIMA YZAGUIRRE LUZ MARIANA"/>
    <s v="CHAT USER"/>
    <s v="VILLAVICENCIO OBANDO ARTURO JOSE"/>
    <s v="PORTILLA REYES YOHANA ARACELLI"/>
    <x v="2"/>
  </r>
  <r>
    <n v="25748691"/>
    <s v="CHAT USER "/>
    <s v="Tarde"/>
    <d v="2022-12-03T00:00:00"/>
    <s v="PART TIME"/>
    <m/>
    <m/>
    <s v="FLORES CARDO JULISSA LISSETTE"/>
    <s v="CHAT USER"/>
    <s v="ALMEYDA ALVARADO CARLOS ALEJANDRO"/>
    <s v="SANCHEZ GRADOS JEAN PIERRE JOAQUIN"/>
    <x v="7"/>
  </r>
  <r>
    <n v="72452178"/>
    <s v="CHAT USER "/>
    <s v="Tarde"/>
    <d v="2023-05-05T00:00:00"/>
    <s v="PART TIME"/>
    <m/>
    <m/>
    <s v="HURTADO CHACO LIZ ANDREA"/>
    <s v="CHAT USER"/>
    <s v="SANCHEZ GRADOS JEAN PIERRE JOAQUIN"/>
    <s v="SANCHEZ GRADOS JEAN PIERRE JOAQUIN"/>
    <x v="5"/>
  </r>
  <r>
    <n v="77279156"/>
    <s v="CHAT USER "/>
    <s v="Tarde"/>
    <d v="2023-06-13T00:00:00"/>
    <s v="PART TIME"/>
    <m/>
    <m/>
    <s v="VILCHEZ RODRIGUEZ GONZALO JESÚS"/>
    <s v="CHAT USER"/>
    <s v="ALMEYDA ALVARADO CARLOS ALEJANDRO"/>
    <s v="SANCHEZ GRADOS JEAN PIERRE JOAQUIN"/>
    <x v="2"/>
  </r>
  <r>
    <n v="72710356"/>
    <s v="CHAT USER "/>
    <s v="Tarde"/>
    <d v="2023-06-16T00:00:00"/>
    <s v="PART TIME"/>
    <m/>
    <m/>
    <s v="RAMIREZ ALEJOS OLIVER FRANK"/>
    <s v="CHAT USER"/>
    <s v="HUARANGA SABOYA GABRIELA ESTHER"/>
    <s v="PORTILLA REYES YOHANA ARACELLI"/>
    <x v="5"/>
  </r>
  <r>
    <n v="71309182"/>
    <s v="CHAT USER "/>
    <s v="Tarde"/>
    <d v="2022-11-04T00:00:00"/>
    <s v="PART TIME"/>
    <s v="APOYO"/>
    <s v="ITALIA"/>
    <s v="DE LA CRUZ VARGAS HUGO JEAN CARLOS"/>
    <s v="CHAT USER"/>
    <s v="ALMEYDA ALVARADO CARLOS ALEJANDRO"/>
    <s v="SANCHEZ GRADOS JEAN PIERRE JOAQUIN"/>
    <x v="5"/>
  </r>
  <r>
    <n v="73594324"/>
    <s v="CHAT USER "/>
    <s v="Tarde"/>
    <d v="2022-12-03T00:00:00"/>
    <s v="PART TIME"/>
    <m/>
    <m/>
    <s v="VILLAR RIQUELME KIARA"/>
    <s v="CHAT USER"/>
    <s v="HUARANGA SABOYA GABRIELA ESTHER"/>
    <s v="PORTILLA REYES YOHANA ARACELLI"/>
    <x v="5"/>
  </r>
  <r>
    <n v="72980612"/>
    <s v="CHAT USER "/>
    <s v="Tarde"/>
    <d v="2023-06-14T00:00:00"/>
    <s v="PART TIME"/>
    <m/>
    <m/>
    <s v="CRUZ GASPAR STEPHANIE LIZETH"/>
    <s v="CHAT USER"/>
    <s v="MORALES MAMANI BRADEN SAMUEL"/>
    <s v="PORTILLA REYES YOHANA ARACELLI"/>
    <x v="5"/>
  </r>
  <r>
    <n v="72328952"/>
    <s v="CHAT USER "/>
    <s v="Tarde"/>
    <d v="2022-12-03T00:00:00"/>
    <s v="PART TIME"/>
    <m/>
    <m/>
    <s v="ENCISO GARCIA PABLO MIGUEL"/>
    <s v="CHAT USER"/>
    <s v="BECERRA LOPEZ ANGIE FELICITA"/>
    <s v="PORTILLA REYES YOHANA ARACELLI"/>
    <x v="1"/>
  </r>
  <r>
    <n v="74032974"/>
    <s v="CHAT USER "/>
    <s v="Tarde"/>
    <d v="2023-09-14T00:00:00"/>
    <s v="PART TIME"/>
    <m/>
    <m/>
    <s v="SOTO VICENTE YOSELIN YAJAIRA JANNET"/>
    <s v="CHAT USER"/>
    <s v="BECERRA LOPEZ ANGIE FELICITA"/>
    <s v="PORTILLA REYES YOHANA ARACELLI"/>
    <x v="1"/>
  </r>
  <r>
    <n v="71406949"/>
    <s v="CHAT USER "/>
    <s v="Tarde"/>
    <d v="2022-06-25T00:00:00"/>
    <s v="PART TIME"/>
    <m/>
    <m/>
    <s v="BUSTAMANTE CARO SOLANGE ALEXANDRA"/>
    <s v="CHAT USER"/>
    <s v="VILLAVICENCIO OBANDO ARTURO JOSE"/>
    <s v="PORTILLA REYES YOHANA ARACELLI"/>
    <x v="5"/>
  </r>
  <r>
    <n v="75267772"/>
    <s v="CHAT USER "/>
    <s v="Tarde"/>
    <d v="2023-06-12T00:00:00"/>
    <s v="PART TIME"/>
    <m/>
    <m/>
    <s v="HUACCHILLO PAIBA ANTONY ERICK"/>
    <s v="CHAT USER"/>
    <s v="BECERRA LOPEZ ANGIE FELICITA"/>
    <s v="PORTILLA REYES YOHANA ARACELLI"/>
    <x v="1"/>
  </r>
  <r>
    <n v="74356328"/>
    <s v="CHAT USER "/>
    <s v="Tarde"/>
    <d v="2023-06-19T00:00:00"/>
    <s v="PART TIME"/>
    <m/>
    <m/>
    <s v="VERA SALINAS BRIGGITH VICKY JULEISSY"/>
    <s v="CHAT USER"/>
    <s v="HUARANGA SABOYA GABRIELA ESTHER"/>
    <s v="PORTILLA REYES YOHANA ARACELLI"/>
    <x v="5"/>
  </r>
  <r>
    <n v="73117253"/>
    <s v="CHAT USER "/>
    <s v="Tarde"/>
    <d v="2023-06-19T00:00:00"/>
    <s v="PART TIME"/>
    <m/>
    <m/>
    <s v="SANCHEZ RODRIGUEZ RODRIGO VALENTINO"/>
    <s v="CHAT USER"/>
    <s v="ALMEYDA ALVARADO CARLOS ALEJANDRO"/>
    <s v="SANCHEZ GRADOS JEAN PIERRE JOAQUIN"/>
    <x v="5"/>
  </r>
  <r>
    <n v="76277042"/>
    <s v="CHAT USER "/>
    <s v="Tarde"/>
    <d v="2023-07-27T00:00:00"/>
    <s v="PART TIME"/>
    <s v="CAMBIO DE CONDICION"/>
    <s v="DE PT A FT 01/05"/>
    <s v="ALVARADO LLIUYA JAMES DERBYS"/>
    <s v="ID VERIFY + PAYMENT ES"/>
    <s v="QUISPE ACUÑA ALVARO ROBERT"/>
    <s v="SANCHEZ GRADOS JEAN PIERRE JOAQUIN"/>
    <x v="0"/>
  </r>
  <r>
    <n v="72712313"/>
    <s v="CHAT USER "/>
    <s v="Tarde"/>
    <d v="2023-10-21T00:00:00"/>
    <s v="PART TIME"/>
    <m/>
    <m/>
    <s v="SALAZAR VILLANO ROCIO"/>
    <s v="CHAT USER"/>
    <s v="MORALES MAMANI BRADEN SAMUEL"/>
    <s v="PORTILLA REYES YOHANA ARACELLI"/>
    <x v="2"/>
  </r>
  <r>
    <n v="71284728"/>
    <s v="CHAT USER "/>
    <s v="Tarde"/>
    <d v="2023-09-01T00:00:00"/>
    <s v="PART TIME"/>
    <m/>
    <m/>
    <s v="LIÑAN MALLQUI MILAGROS MILENA"/>
    <s v="CHAT USER"/>
    <s v="BECERRA LOPEZ ANGIE FELICITA"/>
    <s v="PORTILLA REYES YOHANA ARACELLI"/>
    <x v="1"/>
  </r>
  <r>
    <n v="71101332"/>
    <s v="CHAT USER "/>
    <s v="Tarde"/>
    <d v="2023-08-25T00:00:00"/>
    <s v="PART TIME"/>
    <m/>
    <m/>
    <s v="OCMIN GARCIA NATALY"/>
    <s v="CHAT USER"/>
    <s v="MORALES MAMANI BRADEN SAMUEL"/>
    <s v="PORTILLA REYES YOHANA ARACELLI"/>
    <x v="1"/>
  </r>
  <r>
    <n v="75372692"/>
    <s v="CHAT USER "/>
    <s v="Mañana"/>
    <d v="2023-09-08T00:00:00"/>
    <s v="PART TIME"/>
    <s v="APOYO"/>
    <s v="ITALIA"/>
    <s v="SANTOS GRAJEDA ALDAIR EDGARD"/>
    <s v="CHAT USER"/>
    <s v="SANCHEZ GRADOS JEAN PIERRE JOAQUIN"/>
    <s v="SANCHEZ GRADOS JEAN PIERRE JOAQUIN"/>
    <x v="5"/>
  </r>
  <r>
    <n v="75113053"/>
    <s v="CHAT USER "/>
    <s v="Tarde"/>
    <d v="2023-09-11T00:00:00"/>
    <s v="PART TIME"/>
    <m/>
    <m/>
    <s v="VALLADARES BEDOYA ANTON SALOMON"/>
    <s v="CHAT USER"/>
    <s v="ALMEYDA ALVARADO CARLOS ALEJANDRO"/>
    <s v="SANCHEZ GRADOS JEAN PIERRE JOAQUIN"/>
    <x v="2"/>
  </r>
  <r>
    <n v="75608803"/>
    <s v="CHAT USER "/>
    <s v="Tarde"/>
    <d v="2023-09-14T00:00:00"/>
    <s v="PART TIME"/>
    <m/>
    <m/>
    <s v="MOGOLLON CUADROS SUNMY EYMI"/>
    <s v="CHAT USER"/>
    <s v="HUARANGA SABOYA GABRIELA ESTHER"/>
    <s v="PORTILLA REYES YOHANA ARACELLI"/>
    <x v="2"/>
  </r>
  <r>
    <n v="78008090"/>
    <s v="CHAT USER "/>
    <s v="Tarde"/>
    <d v="2022-05-12T00:00:00"/>
    <s v="PART TIME"/>
    <m/>
    <m/>
    <s v="SALINAS BARDALES NILA MILAGROS"/>
    <s v="CHAT USER"/>
    <s v="BECERRA LOPEZ ANGIE FELICITA"/>
    <s v="PORTILLA REYES YOHANA ARACELLI"/>
    <x v="1"/>
  </r>
  <r>
    <n v="72901938"/>
    <s v="CHAT USER "/>
    <s v="Tarde"/>
    <d v="2023-10-10T00:00:00"/>
    <s v="PART TIME"/>
    <m/>
    <m/>
    <s v="YUPANQUI MEZA JOHN ANTONY"/>
    <s v="CHAT USER"/>
    <s v="MORALES MAMANI BRADEN SAMUEL"/>
    <s v="PORTILLA REYES YOHANA ARACELLI"/>
    <x v="5"/>
  </r>
  <r>
    <n v="41980152"/>
    <s v="CHAT USER "/>
    <s v="Tarde"/>
    <d v="2023-10-10T00:00:00"/>
    <s v="PART TIME"/>
    <m/>
    <m/>
    <s v="REQUEJO MERINO MILAGROS LOURDES"/>
    <s v="CHAT USER"/>
    <s v="MORALES MAMANI BRADEN SAMUEL"/>
    <s v="PORTILLA REYES YOHANA ARACELLI"/>
    <x v="5"/>
  </r>
  <r>
    <n v="70572746"/>
    <s v="CHAT USER "/>
    <s v="Tarde"/>
    <d v="2023-10-10T00:00:00"/>
    <s v="PART TIME"/>
    <m/>
    <m/>
    <s v="LEON AGUILAR EVELYN GINA"/>
    <s v="CHAT USER"/>
    <s v="MORALES MAMANI BRADEN SAMUEL"/>
    <s v="PORTILLA REYES YOHANA ARACELLI"/>
    <x v="5"/>
  </r>
  <r>
    <n v="76384080"/>
    <s v="CHAT USER "/>
    <s v="Tarde"/>
    <d v="2023-10-10T00:00:00"/>
    <s v="PART TIME"/>
    <m/>
    <m/>
    <s v="BAYONA VILLENA BETZALY"/>
    <s v="CHAT USER"/>
    <s v="MORALES MAMANI BRADEN SAMUEL"/>
    <s v="PORTILLA REYES YOHANA ARACELLI"/>
    <x v="5"/>
  </r>
  <r>
    <n v="48190419"/>
    <s v="CHAT USER "/>
    <s v="Tarde"/>
    <d v="2023-10-10T00:00:00"/>
    <s v="PART TIME"/>
    <m/>
    <m/>
    <s v="LONGA SALAZAR PRYSCILLA EVELYN"/>
    <s v="CHAT USER"/>
    <s v="MORALES MAMANI BRADEN SAMUEL"/>
    <s v="PORTILLA REYES YOHANA ARACELLI"/>
    <x v="5"/>
  </r>
  <r>
    <n v="74636965"/>
    <s v="CHAT USER "/>
    <s v="Tarde"/>
    <d v="2023-10-10T00:00:00"/>
    <s v="PART TIME"/>
    <m/>
    <m/>
    <s v="SALAZAR TAZZA ANDRE ALONSO"/>
    <s v="CHAT USER"/>
    <s v="MORALES MAMANI BRADEN SAMUEL"/>
    <s v="PORTILLA REYES YOHANA ARACELLI"/>
    <x v="5"/>
  </r>
  <r>
    <n v="74768265"/>
    <s v="CHAT USER "/>
    <s v="Tarde"/>
    <d v="2023-09-01T00:00:00"/>
    <s v="PART TIME"/>
    <m/>
    <m/>
    <s v="HUGO VILLACIS LESLY KIMBERLY"/>
    <s v="CHAT USER"/>
    <s v="VILLAVICENCIO OBANDO ARTURO JOSE"/>
    <s v="PORTILLA REYES YOHANA ARACELLI"/>
    <x v="2"/>
  </r>
  <r>
    <n v="74744298"/>
    <s v="CHAT USER "/>
    <s v="Tarde"/>
    <d v="2022-11-04T00:00:00"/>
    <s v="PART TIME"/>
    <m/>
    <m/>
    <s v="MORAN OLIVERA NATHALY FRANSCESCA"/>
    <s v="CHAT USER"/>
    <s v="HUARANGA SABOYA GABRIELA ESTHER"/>
    <s v="PORTILLA REYES YOHANA ARACELLI"/>
    <x v="2"/>
  </r>
  <r>
    <n v="75390402"/>
    <s v="CHAT USER "/>
    <s v="Tarde"/>
    <d v="2023-11-15T00:00:00"/>
    <s v="PART TIME"/>
    <m/>
    <m/>
    <s v="FON VEGA KIARA ANTONIA"/>
    <s v="CHAT USER"/>
    <s v="VILLAVICENCIO OBANDO ARTURO JOSE"/>
    <s v="PORTILLA REYES YOHANA ARACELLI"/>
    <x v="0"/>
  </r>
  <r>
    <n v="75911747"/>
    <s v="CHAT USER "/>
    <s v="Tarde"/>
    <d v="2023-12-01T00:00:00"/>
    <s v="PART TIME"/>
    <m/>
    <m/>
    <s v="ESTRADA MONTALVO JOSE JESUS"/>
    <s v="CHAT USER"/>
    <s v="BAO VILELA CESAR ANDRES"/>
    <s v="SANCHEZ GRADOS JEAN PIERRE JOAQUIN"/>
    <x v="2"/>
  </r>
  <r>
    <n v="76051225"/>
    <s v="CHAT USER "/>
    <s v="Tarde"/>
    <d v="2023-12-01T00:00:00"/>
    <s v="PART TIME"/>
    <m/>
    <m/>
    <s v="HURTADO RETAMOZO SHANELL CAROLINE"/>
    <s v="CHAT USER"/>
    <s v="BAO VILELA CESAR ANDRES"/>
    <s v="SANCHEZ GRADOS JEAN PIERRE JOAQUIN"/>
    <x v="2"/>
  </r>
  <r>
    <n v="72221021"/>
    <s v="CHAT USER "/>
    <s v="Tarde"/>
    <d v="2023-12-01T00:00:00"/>
    <s v="PART TIME"/>
    <m/>
    <m/>
    <s v="BALDEON GALLEGOS MANUEL ADRIANO"/>
    <s v="CHAT USER"/>
    <s v="BAO VILELA CESAR ANDRES"/>
    <s v="SANCHEZ GRADOS JEAN PIERRE JOAQUIN"/>
    <x v="2"/>
  </r>
  <r>
    <n v="76303462"/>
    <s v="CHAT USER "/>
    <s v="Tarde"/>
    <d v="2023-12-01T00:00:00"/>
    <s v="PART TIME"/>
    <s v="APOYO"/>
    <s v="ITALIA"/>
    <s v="SEGURA GARCIA PATRICIA MADELEINE"/>
    <s v="CHAT USER"/>
    <s v="BAO VILELA CESAR ANDRES"/>
    <s v="SANCHEZ GRADOS JEAN PIERRE JOAQUIN"/>
    <x v="5"/>
  </r>
  <r>
    <n v="46016195"/>
    <s v="CHAT USER "/>
    <s v="Tarde"/>
    <d v="2023-12-01T00:00:00"/>
    <s v="PART TIME"/>
    <m/>
    <m/>
    <s v="TREJO CHAUPIZ YENSI JOSUE"/>
    <s v="CHAT USER"/>
    <s v="BAO VILELA CESAR ANDRES"/>
    <s v="SANCHEZ GRADOS JEAN PIERRE JOAQUIN"/>
    <x v="2"/>
  </r>
  <r>
    <n v="70951931"/>
    <s v="CHAT USER "/>
    <s v="Tarde"/>
    <d v="2023-12-01T00:00:00"/>
    <s v="PART TIME"/>
    <m/>
    <m/>
    <s v="AVALOS HUARNIZO DANIELLE NICOLE"/>
    <s v="CHAT USER"/>
    <s v="BAO VILELA CESAR ANDRES"/>
    <s v="SANCHEZ GRADOS JEAN PIERRE JOAQUIN"/>
    <x v="2"/>
  </r>
  <r>
    <n v="73456674"/>
    <s v="CHAT USER "/>
    <s v="Tarde"/>
    <d v="2023-12-05T00:00:00"/>
    <s v="PART TIME"/>
    <m/>
    <m/>
    <s v="AYALA QUISPE FABRICIO ELOY"/>
    <s v="CHAT USER"/>
    <s v="BAO VILELA CESAR ANDRES"/>
    <s v="SANCHEZ GRADOS JEAN PIERRE JOAQUIN"/>
    <x v="2"/>
  </r>
  <r>
    <n v="40971774"/>
    <s v="CHAT USER "/>
    <s v="Tarde"/>
    <d v="2023-12-05T00:00:00"/>
    <s v="PART TIME"/>
    <m/>
    <m/>
    <s v="CONTRERAS CHUMAN BESSY DEL ROCIO"/>
    <s v="CHAT USER"/>
    <s v="MELLO CORDOVA LUIS ENRIQUE"/>
    <s v="SANCHEZ GRADOS JEAN PIERRE JOAQUIN"/>
    <x v="2"/>
  </r>
  <r>
    <n v="47653636"/>
    <s v="CHAT USER "/>
    <s v="Tarde"/>
    <d v="2023-12-05T00:00:00"/>
    <s v="PART TIME"/>
    <m/>
    <m/>
    <s v="YUPANQUI REYSANCHEZ LUIS ELIAS"/>
    <s v="CHAT USER"/>
    <s v="BAO VILELA CESAR ANDRES"/>
    <s v="SANCHEZ GRADOS JEAN PIERRE JOAQUIN"/>
    <x v="2"/>
  </r>
  <r>
    <n v="72617907"/>
    <s v="CHAT USER "/>
    <s v="Tarde"/>
    <d v="2023-12-06T00:00:00"/>
    <s v="PART TIME"/>
    <m/>
    <m/>
    <s v="HASWANI YSEER PRIYA XIOMARA"/>
    <s v="CHAT USER"/>
    <s v="BAO VILELA CESAR ANDRES"/>
    <s v="SANCHEZ GRADOS JEAN PIERRE JOAQUIN"/>
    <x v="2"/>
  </r>
  <r>
    <n v="3971707"/>
    <s v="CHAT USER "/>
    <s v="Tarde"/>
    <d v="2023-12-06T00:00:00"/>
    <s v="PART TIME"/>
    <m/>
    <m/>
    <s v="JIMENEZ SANCHEZ RICHELL EDGARDO"/>
    <s v="CHAT USER"/>
    <s v="SANCHEZ GRADOS JEAN PIERRE JOAQUIN"/>
    <s v="SANCHEZ GRADOS JEAN PIERRE JOAQUIN"/>
    <x v="2"/>
  </r>
  <r>
    <n v="76920866"/>
    <s v="CHAT USER "/>
    <s v="Tarde"/>
    <d v="2023-12-06T00:00:00"/>
    <s v="PART TIME"/>
    <m/>
    <m/>
    <s v="MALDONADO RIVERA ANDREA PILAR"/>
    <s v="CHAT USER"/>
    <s v="BAO VILELA CESAR ANDRES"/>
    <s v="SANCHEZ GRADOS JEAN PIERRE JOAQUIN"/>
    <x v="2"/>
  </r>
  <r>
    <n v="70112680"/>
    <s v="CHAT USER "/>
    <s v="Tarde"/>
    <d v="2023-12-06T00:00:00"/>
    <s v="PART TIME"/>
    <m/>
    <m/>
    <s v="MEDINA MEDINA ALIAGA JHONATAN ALONSO"/>
    <s v="CHAT USER"/>
    <s v="BAO VILELA CESAR ANDRES"/>
    <s v="SANCHEZ GRADOS JEAN PIERRE JOAQUIN"/>
    <x v="2"/>
  </r>
  <r>
    <n v="2589357"/>
    <s v="CHAT USER "/>
    <s v="Tarde"/>
    <d v="2023-12-06T00:00:00"/>
    <s v="PART TIME"/>
    <s v="APOYO"/>
    <s v="ITALIA"/>
    <s v="NUÑEZ LAYA ESTEFANY CECILIA"/>
    <s v="CHAT USER"/>
    <s v="ALMEYDA ALVARADO CARLOS ALEJANDRO"/>
    <s v="SANCHEZ GRADOS JEAN PIERRE JOAQUIN"/>
    <x v="5"/>
  </r>
  <r>
    <n v="75752382"/>
    <s v="CHAT USER "/>
    <s v="Tarde"/>
    <d v="2023-12-06T00:00:00"/>
    <s v="PART TIME"/>
    <m/>
    <m/>
    <s v="PILLCO NAOLA MARIET DALESKA"/>
    <s v="CHAT USER"/>
    <s v="ALMEYDA ALVARADO CARLOS ALEJANDRO"/>
    <s v="SANCHEZ GRADOS JEAN PIERRE JOAQUIN"/>
    <x v="2"/>
  </r>
  <r>
    <n v="76578469"/>
    <s v="CHAT USER "/>
    <s v="Tarde"/>
    <d v="2024-01-03T00:00:00"/>
    <s v="PART TIME"/>
    <m/>
    <m/>
    <s v="ALIAGA PEREZ ARIANA NICOL"/>
    <s v="CHAT USER"/>
    <s v="VILLAVICENCIO OBANDO ARTURO JOSE"/>
    <s v="PORTILLA REYES YOHANA ARACELLI"/>
    <x v="5"/>
  </r>
  <r>
    <n v="76169136"/>
    <s v="CHAT USER "/>
    <s v="Tarde"/>
    <d v="2024-01-03T00:00:00"/>
    <s v="PART TIME"/>
    <m/>
    <m/>
    <s v="CABRERA SAUCEDO MARIA DEL PILAR BELEN"/>
    <s v="CHAT USER"/>
    <s v="BECERRA LOPEZ ANGIE FELICITA"/>
    <s v="PORTILLA REYES YOHANA ARACELLI"/>
    <x v="1"/>
  </r>
  <r>
    <n v="76439436"/>
    <s v="CHAT USER "/>
    <s v="Tarde"/>
    <d v="2024-01-03T00:00:00"/>
    <s v="PART TIME"/>
    <m/>
    <m/>
    <s v="CHÁVEZ SOTO CLEONICE DAMARIS"/>
    <s v="CHAT USER"/>
    <s v="VILLAVICENCIO OBANDO ARTURO JOSE"/>
    <s v="PORTILLA REYES YOHANA ARACELLI"/>
    <x v="2"/>
  </r>
  <r>
    <n v="47916780"/>
    <s v="CHAT USER "/>
    <s v="Tarde"/>
    <d v="2024-01-03T00:00:00"/>
    <s v="PART TIME"/>
    <m/>
    <m/>
    <s v="QUITO ARIAS ANDREA DEL CARMEN"/>
    <s v="CHAT USER"/>
    <s v="VILLAVICENCIO OBANDO ARTURO JOSE"/>
    <s v="PORTILLA REYES YOHANA ARACELLI"/>
    <x v="1"/>
  </r>
  <r>
    <n v="78109382"/>
    <s v="CHAT USER "/>
    <s v="Tarde"/>
    <d v="2024-01-03T00:00:00"/>
    <s v="PART TIME"/>
    <m/>
    <m/>
    <s v="TITO ALMANZA ALEJANDRO"/>
    <s v="CHAT USER"/>
    <s v="VILLAVICENCIO OBANDO ARTURO JOSE"/>
    <s v="PORTILLA REYES YOHANA ARACELLI"/>
    <x v="5"/>
  </r>
  <r>
    <n v="76387510"/>
    <s v="CHAT USER "/>
    <s v="Tarde"/>
    <d v="2024-01-03T00:00:00"/>
    <s v="PART TIME"/>
    <m/>
    <m/>
    <s v="RUIZ PILLACA KATHERINE STEFANY"/>
    <s v="CHAT USER"/>
    <s v="VILLAVICENCIO OBANDO ARTURO JOSE"/>
    <s v="PORTILLA REYES YOHANA ARACELLI"/>
    <x v="2"/>
  </r>
  <r>
    <n v="70608534"/>
    <s v="CHAT USER "/>
    <s v="Tarde"/>
    <d v="2024-01-03T00:00:00"/>
    <s v="PART TIME"/>
    <m/>
    <m/>
    <s v="HUILLCA PINEDA KATERIN VANESA"/>
    <s v="CHAT USER"/>
    <s v="VILLAVICENCIO OBANDO ARTURO JOSE"/>
    <s v="PORTILLA REYES YOHANA ARACELLI"/>
    <x v="2"/>
  </r>
  <r>
    <n v="70611169"/>
    <s v="CHAT USER "/>
    <s v="Tarde"/>
    <d v="2024-02-01T00:00:00"/>
    <s v="PART TIME"/>
    <m/>
    <m/>
    <s v="CASTILLO BALTAZAR EDITH CASTILLO BALTAZAR"/>
    <s v="ID VERIFY + PAYMENT ES"/>
    <s v="ALEJOS GOMEZ PAOLA YESENIA"/>
    <s v="PORTILLA REYES YOHANA ARACELLI"/>
    <x v="5"/>
  </r>
  <r>
    <n v="77295611"/>
    <s v="CHAT USER "/>
    <s v="Tarde"/>
    <d v="2024-02-01T00:00:00"/>
    <s v="PART TIME"/>
    <m/>
    <m/>
    <s v="DE LA CRUZ VASQUEZ KELLY KAREN SARITA"/>
    <s v="ID VERIFY + PAYMENT ES"/>
    <s v="QUISPE ACUÑA ALVARO ROBERT"/>
    <s v="SANCHEZ GRADOS JEAN PIERRE JOAQUIN"/>
    <x v="1"/>
  </r>
  <r>
    <n v="47246205"/>
    <s v="CHAT USER "/>
    <s v="Tarde"/>
    <d v="2024-02-01T00:00:00"/>
    <s v="PART TIME"/>
    <m/>
    <m/>
    <s v="HURTADO AYALA LETICIA"/>
    <s v="ID VERIFY + PAYMENT ES"/>
    <s v="QUISPE ACUÑA ALVARO ROBERT"/>
    <s v="SANCHEZ GRADOS JEAN PIERRE JOAQUIN"/>
    <x v="1"/>
  </r>
  <r>
    <n v="46464074"/>
    <s v="CHAT USER "/>
    <s v="Tarde"/>
    <d v="2024-03-01T00:00:00"/>
    <s v="PART TIME"/>
    <m/>
    <m/>
    <s v="PANANA VILLANUEVA CLAUDIA MICHELLY"/>
    <s v="CHAT USER"/>
    <s v="GARCIA GONZALES KEVIN JAVIER"/>
    <s v="PORTILLA REYES YOHANA ARACELLI"/>
    <x v="2"/>
  </r>
  <r>
    <n v="74742176"/>
    <s v="CHAT USER "/>
    <s v="Tarde"/>
    <d v="2024-03-01T00:00:00"/>
    <s v="PART TIME"/>
    <m/>
    <m/>
    <s v="BENAVIDES SILVERA ANDREA DEL CARMEN"/>
    <s v="CHAT USER"/>
    <s v="ALMEYDA ALVARADO CARLOS ALEJANDRO"/>
    <s v="SANCHEZ GRADOS JEAN PIERRE JOAQUIN"/>
    <x v="1"/>
  </r>
  <r>
    <n v="45644065"/>
    <s v="CHAT USER "/>
    <s v="Tarde"/>
    <d v="2024-03-01T00:00:00"/>
    <s v="PART TIME"/>
    <m/>
    <m/>
    <s v="CHAVEZ ABANTO RUY MICHELL"/>
    <s v="CHAT USER"/>
    <s v="BECERRA LOPEZ ANGIE FELICITA"/>
    <s v="PORTILLA REYES YOHANA ARACELLI"/>
    <x v="1"/>
  </r>
  <r>
    <n v="46717936"/>
    <s v="CHAT USER "/>
    <s v="Tarde"/>
    <d v="2024-03-01T00:00:00"/>
    <s v="PART TIME"/>
    <m/>
    <m/>
    <s v="ESCUDERO CRUZADO PAMELA JESUS"/>
    <s v="CHAT USER"/>
    <s v="ALMEYDA ALVARADO CARLOS ALEJANDRO"/>
    <s v="SANCHEZ GRADOS JEAN PIERRE JOAQUIN"/>
    <x v="2"/>
  </r>
  <r>
    <n v="75784166"/>
    <s v="CHAT USER "/>
    <s v="Tarde"/>
    <d v="2024-03-01T00:00:00"/>
    <s v="PART TIME"/>
    <m/>
    <m/>
    <s v="FUDIMOTO LLANOS SCHNEIDER SUMIYA"/>
    <s v="CHAT USER"/>
    <s v="BECERRA LOPEZ ANGIE FELICITA"/>
    <s v="PORTILLA REYES YOHANA ARACELLI"/>
    <x v="4"/>
  </r>
  <r>
    <n v="47148812"/>
    <s v="CHAT USER "/>
    <s v="Tarde"/>
    <d v="2024-03-01T00:00:00"/>
    <s v="PART TIME"/>
    <m/>
    <m/>
    <s v="DAVILA TORDOLLA ROSA STEPHANIE"/>
    <s v="CHAT USER"/>
    <s v="MELLO CORDOVA LUIS ENRIQUE"/>
    <s v="SANCHEZ GRADOS JEAN PIERRE JOAQUIN"/>
    <x v="2"/>
  </r>
  <r>
    <n v="76837720"/>
    <s v="CHAT USER "/>
    <s v="Tarde"/>
    <d v="2024-03-01T00:00:00"/>
    <s v="PART TIME"/>
    <m/>
    <m/>
    <s v="MEJIA CERNA JAIRO JAIME"/>
    <s v="CHAT USER"/>
    <s v="GARCIA GONZALES KEVIN JAVIER"/>
    <s v="PORTILLA REYES YOHANA ARACELLI"/>
    <x v="2"/>
  </r>
  <r>
    <n v="47180996"/>
    <s v="CHAT USER "/>
    <s v="Tarde"/>
    <d v="2024-03-01T00:00:00"/>
    <s v="PART TIME"/>
    <m/>
    <m/>
    <s v="AGUILAR PANDURO ESPERANZA DE JESUS"/>
    <s v="CHAT USER"/>
    <s v="SANCHEZ GRADOS JEAN PIERRE JOAQUIN"/>
    <s v="SANCHEZ GRADOS JEAN PIERRE JOAQUIN"/>
    <x v="2"/>
  </r>
  <r>
    <n v="49006764"/>
    <s v="CHAT USER "/>
    <s v="Tarde"/>
    <d v="2024-03-01T00:00:00"/>
    <s v="PART TIME"/>
    <m/>
    <m/>
    <s v="CHUNG VERNAZZA GUSTAVO ADOLFO"/>
    <s v="CHAT USER"/>
    <s v="BAO VILELA CESAR ANDRES"/>
    <s v="SANCHEZ GRADOS JEAN PIERRE JOAQUIN"/>
    <x v="5"/>
  </r>
  <r>
    <n v="72510467"/>
    <s v="CHAT USER "/>
    <s v="Tarde"/>
    <d v="2024-03-01T00:00:00"/>
    <s v="PART TIME"/>
    <m/>
    <m/>
    <s v="PONCIANO MEJIA ANGIE LUCERO"/>
    <s v="CHAT USER"/>
    <s v="MORALES MAMANI BRADEN SAMUEL"/>
    <s v="PORTILLA REYES YOHANA ARACELLI"/>
    <x v="4"/>
  </r>
  <r>
    <n v="73046411"/>
    <s v="CHAT USER "/>
    <s v="Tarde"/>
    <d v="2024-03-01T00:00:00"/>
    <s v="PART TIME"/>
    <m/>
    <m/>
    <s v="HUAMANI QUISPE ELIZABETH RAQUEL"/>
    <s v="CHAT USER"/>
    <s v="BAO VILELA CESAR ANDRES"/>
    <s v="SANCHEZ GRADOS JEAN PIERRE JOAQUIN"/>
    <x v="2"/>
  </r>
  <r>
    <n v="45644430"/>
    <s v="CHAT USER "/>
    <s v="Tarde"/>
    <d v="2024-03-01T00:00:00"/>
    <s v="PART TIME"/>
    <m/>
    <m/>
    <s v="CUENTAS HUMPIRE JESIBETT ALEJANDRA"/>
    <s v="CHAT USER"/>
    <s v="HUARANGA SABOYA GABRIELA ESTHER"/>
    <s v="PORTILLA REYES YOHANA ARACELLI"/>
    <x v="2"/>
  </r>
  <r>
    <n v="74956450"/>
    <s v="CHAT USER "/>
    <s v="Tarde"/>
    <d v="2023-12-05T00:00:00"/>
    <s v="PART TIME"/>
    <m/>
    <m/>
    <s v="RIVAS MENDOZA GIANELLA PATRICIA"/>
    <s v="CHAT USER"/>
    <s v="MELLO CORDOVA LUIS ENRIQUE"/>
    <s v="SANCHEZ GRADOS JEAN PIERRE JOAQUIN"/>
    <x v="1"/>
  </r>
  <r>
    <n v="72721297"/>
    <s v="CHAT USER "/>
    <s v="Tarde"/>
    <d v="2023-12-05T00:00:00"/>
    <s v="PART TIME"/>
    <m/>
    <m/>
    <s v="SUMIANO PEREZ IRMA"/>
    <s v="CHAT USER"/>
    <s v="SANCHEZ GRADOS JEAN PIERRE JOAQUIN"/>
    <s v="SANCHEZ GRADOS JEAN PIERRE JOAQUIN"/>
    <x v="1"/>
  </r>
  <r>
    <n v="75124124"/>
    <s v="CHAT USER "/>
    <s v="Tarde"/>
    <d v="2024-03-27T00:00:00"/>
    <s v="PART TIME"/>
    <m/>
    <m/>
    <s v="QUISPE LUNA CECILIA LISSETTE"/>
    <s v="CHAT USER"/>
    <s v="GARCIA GONZALES KEVIN JAVIER"/>
    <s v="PORTILLA REYES YOHANA ARACELLI"/>
    <x v="5"/>
  </r>
  <r>
    <n v="42717795"/>
    <s v="CHAT USER "/>
    <s v="Tarde"/>
    <d v="2024-04-04T00:00:00"/>
    <s v="PART TIME"/>
    <s v="DESPEGANDO"/>
    <s v=" 04/04 - 10/04 / 25/04 - 01/05 conexión total  en seguimiento"/>
    <s v="CHÁVEZ REYES IVÁN OCTAVIO"/>
    <s v="CHAT USER"/>
    <s v="SANCHEZ GRADOS JEAN PIERRE JOAQUIN"/>
    <s v="SANCHEZ GRADOS JEAN PIERRE JOAQUIN"/>
    <x v="5"/>
  </r>
  <r>
    <n v="77679672"/>
    <s v="CHAT USER "/>
    <s v="Tarde"/>
    <d v="2024-04-04T00:00:00"/>
    <s v="PART TIME"/>
    <s v="DESPEGANDO"/>
    <s v=" 04/04 - 10/04 / 25/04 - 01/05 conexión total  en seguimiento"/>
    <s v="HERRERA FAJARDO DIEGO ALONSO"/>
    <s v="CHAT USER"/>
    <s v="SANCHEZ GRADOS JEAN PIERRE JOAQUIN"/>
    <s v="SANCHEZ GRADOS JEAN PIERRE JOAQUIN"/>
    <x v="5"/>
  </r>
  <r>
    <n v="76555476"/>
    <s v="CHAT USER "/>
    <s v="Mañana"/>
    <d v="2024-04-04T00:00:00"/>
    <s v="PART TIME"/>
    <s v="DESPEGANDO"/>
    <s v=" 04/04 - 10/04 / 25/04 - 01/05 conexión total  en seguimiento"/>
    <s v="JULCA FLORES LESDY ODALIS"/>
    <s v="CHAT USER"/>
    <s v="SANCHEZ GRADOS JEAN PIERRE JOAQUIN"/>
    <s v="SANCHEZ GRADOS JEAN PIERRE JOAQUIN"/>
    <x v="5"/>
  </r>
  <r>
    <n v="74077341"/>
    <s v="CHAT USER "/>
    <s v="Tarde"/>
    <d v="2024-04-04T00:00:00"/>
    <s v="PART TIME"/>
    <s v="DESPEGANDO"/>
    <s v=" 04/04 - 10/04 / 25/04 - 01/05 conexión total  en seguimiento"/>
    <s v="OROPEZA VALENCIA CLAUDIA MARCELA"/>
    <s v="CHAT USER"/>
    <s v="SANCHEZ GRADOS JEAN PIERRE JOAQUIN"/>
    <s v="SANCHEZ GRADOS JEAN PIERRE JOAQUIN"/>
    <x v="5"/>
  </r>
  <r>
    <n v="74742376"/>
    <s v="CHAT USER "/>
    <s v="Tarde"/>
    <d v="2024-04-04T00:00:00"/>
    <s v="PART TIME"/>
    <s v="DESPEGANDO"/>
    <s v=" 04/04 - 10/04 / 25/04 - 01/05 conexión total  en seguimiento"/>
    <s v="OSORIO VENEGAS JOSUE EMANUEL"/>
    <s v="CHAT USER"/>
    <s v="SANCHEZ GRADOS JEAN PIERRE JOAQUIN"/>
    <s v="SANCHEZ GRADOS JEAN PIERRE JOAQUIN"/>
    <x v="5"/>
  </r>
  <r>
    <n v="75165861"/>
    <s v="CHAT USER "/>
    <s v="Tarde"/>
    <d v="2024-04-04T00:00:00"/>
    <s v="PART TIME"/>
    <s v="DESPEGANDO"/>
    <s v=" 04/04 - 10/04 / 25/04 - 01/05 conexión total  en seguimiento"/>
    <s v="QUIROZ SÁNCHEZ JUAN MANUEL"/>
    <s v="CHAT USER"/>
    <s v="SANCHEZ GRADOS JEAN PIERRE JOAQUIN"/>
    <s v="SANCHEZ GRADOS JEAN PIERRE JOAQUIN"/>
    <x v="5"/>
  </r>
  <r>
    <n v="45447108"/>
    <s v="CHAT USER "/>
    <s v="Tarde"/>
    <d v="2024-04-04T00:00:00"/>
    <s v="PART TIME"/>
    <s v="DESPEGANDO"/>
    <s v=" 04/04 - 10/04 / 25/04 - 01/05 conexión total  en seguimiento"/>
    <s v="ROJAS CHUQUIPIONDO ANGELICA MAIDANE"/>
    <s v="CHAT USER"/>
    <s v="SANCHEZ GRADOS JEAN PIERRE JOAQUIN"/>
    <s v="SANCHEZ GRADOS JEAN PIERRE JOAQUIN"/>
    <x v="5"/>
  </r>
  <r>
    <n v="70348524"/>
    <s v="CHAT USER "/>
    <s v="Tarde"/>
    <d v="2024-04-04T00:00:00"/>
    <s v="PART TIME"/>
    <s v="DESPEGANDO"/>
    <s v=" 04/04 - 10/04 / 25/04 - 01/05 conexión total  en seguimiento"/>
    <s v="SILVA VALDIVIEZO YAMILLE"/>
    <s v="CHAT USER"/>
    <s v="SANCHEZ GRADOS JEAN PIERRE JOAQUIN"/>
    <s v="SANCHEZ GRADOS JEAN PIERRE JOAQUIN"/>
    <x v="5"/>
  </r>
  <r>
    <n v="75370353"/>
    <s v="CHAT USER "/>
    <s v="Tarde"/>
    <d v="2024-04-04T00:00:00"/>
    <s v="PART TIME"/>
    <s v="DESPEGANDO"/>
    <s v=" 04/04 - 10/04 / 25/04 - 01/05 conexión total  en seguimiento"/>
    <s v="VALENZUELA HUARACA YENIFER FERNANDINA"/>
    <s v="CHAT USER"/>
    <s v="SANCHEZ GRADOS JEAN PIERRE JOAQUIN"/>
    <s v="SANCHEZ GRADOS JEAN PIERRE JOAQUIN"/>
    <x v="5"/>
  </r>
  <r>
    <n v="48137891"/>
    <s v="CHAT USER "/>
    <s v="Tarde"/>
    <d v="2024-04-04T00:00:00"/>
    <s v="PART TIME"/>
    <s v="DESPEGANDO"/>
    <s v=" 04/04 - 10/04 / 25/04 - 01/05 conexión total  en seguimiento"/>
    <s v="VASQUEZ ZAVALA JACQUELINE FIORELLA"/>
    <s v="CHAT USER"/>
    <s v="SANCHEZ GRADOS JEAN PIERRE JOAQUIN"/>
    <s v="SANCHEZ GRADOS JEAN PIERRE JOAQUIN"/>
    <x v="5"/>
  </r>
  <r>
    <n v="42244599"/>
    <s v="CHAT USER "/>
    <s v="Tarde"/>
    <d v="2024-04-20T00:00:00"/>
    <s v="PART TIME"/>
    <s v="DESPEGANDO"/>
    <s v=" 20/04 - 26/04 / 11/05 - 17/05 conexión total  en seguimiento"/>
    <s v="MARIN VARGAS MERCY MIRYAM"/>
    <s v="CHAT USER"/>
    <s v="PORTILLA REYES YOHANA ARACELLI"/>
    <s v="PORTILLA REYES YOHANA ARACELLI"/>
    <x v="1"/>
  </r>
  <r>
    <n v="47031388"/>
    <s v="CHAT USER "/>
    <s v="Tarde"/>
    <d v="2024-04-20T00:00:00"/>
    <s v="PART TIME"/>
    <s v="DESPEGANDO"/>
    <s v=" 20/04 - 26/04 / 11/05 - 17/05 conexión total  en seguimiento"/>
    <s v="GONZALES CHAMBERGO GRACIELA HAYDEE"/>
    <s v="CHAT USER"/>
    <s v="PORTILLA REYES YOHANA ARACELLI"/>
    <s v="PORTILLA REYES YOHANA ARACELLI"/>
    <x v="1"/>
  </r>
  <r>
    <n v="76585751"/>
    <s v="CHAT USER "/>
    <s v="Tarde"/>
    <d v="2024-04-20T00:00:00"/>
    <s v="PART TIME"/>
    <s v="DESPEGANDO"/>
    <s v=" 20/04 - 26/04 / 11/05 - 17/05 conexión total  en seguimiento"/>
    <s v="ARCE POLICK CESAR AUGUSTO"/>
    <s v="CHAT USER"/>
    <s v="PORTILLA REYES YOHANA ARACELLI"/>
    <s v="PORTILLA REYES YOHANA ARACELLI"/>
    <x v="1"/>
  </r>
  <r>
    <n v="76423836"/>
    <s v="CHAT USER "/>
    <s v="Tarde"/>
    <d v="2024-04-20T00:00:00"/>
    <s v="PART TIME"/>
    <s v="DESPEGANDO"/>
    <s v=" 20/04 - 26/04 / 11/05 - 17/05 conexión total  en seguimiento"/>
    <s v="GODOY NECIOSUP DANTE JHORDAN"/>
    <s v="CHAT USER"/>
    <s v="PORTILLA REYES YOHANA ARACELLI"/>
    <s v="PORTILLA REYES YOHANA ARACELLI"/>
    <x v="1"/>
  </r>
  <r>
    <n v="45710014"/>
    <s v="CHAT USER "/>
    <s v="Tarde"/>
    <d v="2024-04-20T00:00:00"/>
    <s v="PART TIME"/>
    <s v="DESPEGANDO"/>
    <s v=" 20/04 - 26/04 / 11/05 - 17/05 conexión total  en seguimiento"/>
    <s v="JARAORB ORBEZO LIZBETH GABRIELA"/>
    <s v="CHAT USER"/>
    <s v="PORTILLA REYES YOHANA ARACELLI"/>
    <s v="PORTILLA REYES YOHANA ARACELLI"/>
    <x v="1"/>
  </r>
  <r>
    <n v="74917890"/>
    <s v="CHAT USER "/>
    <s v="Tarde"/>
    <d v="2024-04-20T00:00:00"/>
    <s v="PART TIME"/>
    <s v="DESPEGANDO"/>
    <s v=" 20/04 - 26/04 / 11/05 - 17/05 conexión total  en seguimiento"/>
    <s v="SIANCAS LARA NICOL ALEXANDRA"/>
    <s v="CHAT USER"/>
    <s v="PORTILLA REYES YOHANA ARACELLI"/>
    <s v="PORTILLA REYES YOHANA ARACELLI"/>
    <x v="1"/>
  </r>
  <r>
    <n v="72261101"/>
    <s v="CHAT USER "/>
    <s v="Tarde"/>
    <d v="2024-04-20T00:00:00"/>
    <s v="PART TIME"/>
    <s v="DESPEGANDO"/>
    <s v=" 20/04 - 26/04 / 11/05 - 17/05 conexión total  en seguimiento"/>
    <s v="NOBLECILLA CARMONA FRANCHESCA BELEN"/>
    <s v="CHAT USER"/>
    <s v="PORTILLA REYES YOHANA ARACELLI"/>
    <s v="PORTILLA REYES YOHANA ARACELLI"/>
    <x v="1"/>
  </r>
  <r>
    <n v="48131456"/>
    <s v="CHAT USER "/>
    <s v="Tarde"/>
    <d v="2024-04-20T00:00:00"/>
    <s v="PART TIME"/>
    <s v="DESPEGANDO"/>
    <s v=" 20/04 - 26/04 / 11/05 - 17/05 conexión total  en seguimiento"/>
    <s v="SALINAS COCHACHIN BETTSY JODELY"/>
    <s v="CHAT USER"/>
    <s v="PORTILLA REYES YOHANA ARACELLI"/>
    <s v="PORTILLA REYES YOHANA ARACELLI"/>
    <x v="1"/>
  </r>
  <r>
    <n v="70864273"/>
    <s v="CHAT USER "/>
    <s v="Tarde"/>
    <d v="2024-04-20T00:00:00"/>
    <s v="PART TIME"/>
    <s v="DESPEGANDO"/>
    <s v=" 20/04 - 26/04 / 11/05 - 17/05 conexión total  en seguimiento"/>
    <s v="PAZ DE LA CRUZ FRANK ALBERTO"/>
    <s v="CHAT USER"/>
    <s v="PORTILLA REYES YOHANA ARACELLI"/>
    <s v="PORTILLA REYES YOHANA ARACELLI"/>
    <x v="1"/>
  </r>
  <r>
    <n v="72410440"/>
    <s v="CHAT USER "/>
    <s v="Tarde"/>
    <d v="2024-04-20T00:00:00"/>
    <s v="PART TIME"/>
    <s v="DESPEGANDO"/>
    <s v=" 20/04 - 26/04 / 11/05 - 17/05 conexión total  en seguimiento"/>
    <s v="ANDIA CARPIO LESLIE ANTONELLA"/>
    <s v="CHAT USER"/>
    <s v="PORTILLA REYES YOHANA ARACELLI"/>
    <s v="PORTILLA REYES YOHANA ARACELLI"/>
    <x v="1"/>
  </r>
  <r>
    <n v="48101616"/>
    <s v="CHAT USER "/>
    <s v="Tarde"/>
    <d v="2024-04-20T00:00:00"/>
    <s v="PART TIME"/>
    <s v="DESPEGANDO"/>
    <s v=" 20/04 - 26/04 / 11/05 - 17/05 conexión total  en seguimiento"/>
    <s v="CALLAPIÑA ABANTO MARLEN HERALDINE"/>
    <s v="CHAT USER"/>
    <s v="PORTILLA REYES YOHANA ARACELLI"/>
    <s v="PORTILLA REYES YOHANA ARACELLI"/>
    <x v="1"/>
  </r>
  <r>
    <n v="76217807"/>
    <s v="CHAT USER "/>
    <s v="Tarde"/>
    <d v="2024-05-02T00:00:00"/>
    <s v="PART TIME"/>
    <s v="DESPEGANDO"/>
    <s v=" 02/05 - 08/05 / 23/05 - 29/05 conexión total  en seguimiento"/>
    <s v="ACUÑA INOCENTE ALDAIR GUIOSEP"/>
    <s v="CHAT USER"/>
    <s v="HUAMAN PALOMINO SULLY MARIEL"/>
    <s v="SANCHEZ GRADOS JEAN PIERRE JOAQUIN"/>
    <x v="0"/>
  </r>
  <r>
    <n v="44766631"/>
    <s v="CHAT USER "/>
    <s v="Tarde"/>
    <d v="2024-05-02T00:00:00"/>
    <s v="PART TIME"/>
    <s v="DESPEGANDO"/>
    <s v=" 02/05 - 08/05 / 23/05 - 29/05 conexión total  en seguimiento"/>
    <s v="CASO VALVERDE JONATHAN WALTER"/>
    <s v="CHAT USER"/>
    <s v="HUAMAN PALOMINO SULLY MARIEL"/>
    <s v="SANCHEZ GRADOS JEAN PIERRE JOAQUIN"/>
    <x v="0"/>
  </r>
  <r>
    <n v="76836754"/>
    <s v="CHAT USER "/>
    <s v="Tarde"/>
    <d v="2024-05-02T00:00:00"/>
    <s v="PART TIME"/>
    <s v="DESPEGANDO"/>
    <s v=" 02/05 - 08/05 / 23/05 - 29/05 conexión total  en seguimiento"/>
    <s v="CUADRA CUADTA KIARA NATALY"/>
    <s v="CHAT USER"/>
    <s v="HUAMAN PALOMINO SULLY MARIEL"/>
    <s v="SANCHEZ GRADOS JEAN PIERRE JOAQUIN"/>
    <x v="0"/>
  </r>
  <r>
    <n v="72634415"/>
    <s v="CHAT USER "/>
    <s v="Tarde"/>
    <d v="2024-05-02T00:00:00"/>
    <s v="PART TIME"/>
    <s v="DESPEGANDO"/>
    <s v=" 02/05 - 08/05 / 23/05 - 29/05 conexión total  en seguimiento"/>
    <s v="FERRADA CASTILLO ANGELINA ALINA KAROLINA"/>
    <s v="CHAT USER"/>
    <s v="HUAMAN PALOMINO SULLY MARIEL"/>
    <s v="SANCHEZ GRADOS JEAN PIERRE JOAQUIN"/>
    <x v="0"/>
  </r>
  <r>
    <n v="48112325"/>
    <s v="CHAT USER "/>
    <s v="Tarde"/>
    <d v="2024-05-02T00:00:00"/>
    <s v="PART TIME"/>
    <s v="DESPEGANDO"/>
    <s v=" 02/05 - 08/05 / 23/05 - 29/05 conexión total  en seguimiento"/>
    <s v="GUERRERO BLAS JIMENA STEPHANY"/>
    <s v="CHAT USER"/>
    <s v="HUAMAN PALOMINO SULLY MARIEL"/>
    <s v="SANCHEZ GRADOS JEAN PIERRE JOAQUIN"/>
    <x v="0"/>
  </r>
  <r>
    <n v="75510290"/>
    <s v="CHAT USER "/>
    <s v="Tarde"/>
    <d v="2024-05-02T00:00:00"/>
    <s v="PART TIME"/>
    <s v="DESPEGANDO"/>
    <s v=" 02/05 - 08/05 / 23/05 - 29/05 conexión total  en seguimiento"/>
    <s v="HUARIPATA TAPULLIMMA YENNIFER PAMELA"/>
    <s v="CHAT USER"/>
    <s v="HUAMAN PALOMINO SULLY MARIEL"/>
    <s v="SANCHEZ GRADOS JEAN PIERRE JOAQUIN"/>
    <x v="0"/>
  </r>
  <r>
    <n v="76302317"/>
    <s v="CHAT USER "/>
    <s v="Tarde"/>
    <d v="2024-05-02T00:00:00"/>
    <s v="PART TIME"/>
    <s v="DESPEGANDO"/>
    <s v=" 02/05 - 08/05 / 23/05 - 29/05 conexión total  en seguimiento"/>
    <s v="LOAYZA PERALTA GONZALO JESUS"/>
    <s v="CHAT USER"/>
    <s v="HUAMAN PALOMINO SULLY MARIEL"/>
    <s v="SANCHEZ GRADOS JEAN PIERRE JOAQUIN"/>
    <x v="0"/>
  </r>
  <r>
    <n v="4551142"/>
    <s v="CHAT USER "/>
    <s v="Tarde"/>
    <d v="2024-05-02T00:00:00"/>
    <s v="PART TIME"/>
    <s v="DESPEGANDO"/>
    <s v=" 02/05 - 08/05 / 23/05 - 29/05 conexión total  en seguimiento"/>
    <s v="MARICUTO OBISPO CESAR EDUARDO"/>
    <s v="CHAT USER"/>
    <s v="HUAMAN PALOMINO SULLY MARIEL"/>
    <s v="SANCHEZ GRADOS JEAN PIERRE JOAQUIN"/>
    <x v="0"/>
  </r>
  <r>
    <n v="72411650"/>
    <s v="CHAT USER "/>
    <s v="Tarde"/>
    <d v="2024-05-02T00:00:00"/>
    <s v="PART TIME"/>
    <s v="DESPEGANDO"/>
    <s v=" 02/05 - 08/05 / 23/05 - 29/05 conexión total  en seguimiento"/>
    <s v="TORRES TORRES LUZ CAMILA"/>
    <s v="CHAT USER"/>
    <s v="HUAMAN PALOMINO SULLY MARIEL"/>
    <s v="SANCHEZ GRADOS JEAN PIERRE JOAQUIN"/>
    <x v="0"/>
  </r>
  <r>
    <n v="72902967"/>
    <s v="CHAT USER "/>
    <s v="Tarde"/>
    <d v="2024-05-02T00:00:00"/>
    <s v="PART TIME"/>
    <s v="DESPEGANDO"/>
    <s v=" 02/05 - 08/05 / 23/05 - 29/05 conexión total  en seguimiento"/>
    <s v="VILLEGAS DE LA CRUZ JENIFFER JOSELIN"/>
    <s v="CHAT USER"/>
    <n v="0"/>
    <n v="0"/>
    <x v="0"/>
  </r>
  <r>
    <n v="75229651"/>
    <s v="CHAT USER "/>
    <s v="Tarde"/>
    <d v="2024-05-02T00:00:00"/>
    <s v="PART TIME"/>
    <s v="DESPEGANDO"/>
    <s v=" 02/05 - 08/05 / 23/05 - 29/05 conexión total  en seguimiento"/>
    <s v="VASQUEZ JUAN DE DIOS JORGE LUIS"/>
    <s v="CHAT USER"/>
    <n v="0"/>
    <n v="0"/>
    <x v="0"/>
  </r>
  <r>
    <n v="60558982"/>
    <s v="CHAT USER "/>
    <s v="Tarde"/>
    <d v="2024-05-02T00:00:00"/>
    <s v="PART TIME"/>
    <s v="DESPEGANDO"/>
    <s v=" 02/05 - 08/05 / 23/05 - 29/05 conexión total  en seguimiento"/>
    <s v="OSORIO PALOMINO MELISA JANET"/>
    <s v="CHAT USER"/>
    <n v="0"/>
    <n v="0"/>
    <x v="0"/>
  </r>
  <r>
    <n v="74085418"/>
    <s v="CHAT USER "/>
    <s v="Tarde"/>
    <d v="2024-05-02T00:00:00"/>
    <s v="PART TIME"/>
    <s v="DESPEGANDO"/>
    <s v=" 02/05 - 08/05 / 23/05 - 29/05 conexión total  en seguimiento"/>
    <s v="ROMERO ROSALES MELANIE DAYANA"/>
    <s v="CHAT USER"/>
    <n v="0"/>
    <n v="0"/>
    <x v="0"/>
  </r>
  <r>
    <n v="40770306"/>
    <s v="CHAT USER "/>
    <s v="Tarde"/>
    <d v="2024-05-02T00:00:00"/>
    <s v="PART TIME"/>
    <s v="DESPEGANDO"/>
    <s v=" 02/05 - 08/05 / 23/05 - 29/05 conexión total  en seguimiento"/>
    <s v="LEGUA LUNA LUZ LISETTE"/>
    <s v="CHAT USER"/>
    <n v="0"/>
    <n v="0"/>
    <x v="0"/>
  </r>
  <r>
    <n v="77710055"/>
    <s v="CHAT USER "/>
    <s v="Tarde"/>
    <d v="2024-05-02T00:00:00"/>
    <s v="PART TIME"/>
    <s v="DESPEGANDO"/>
    <s v=" 02/05 - 08/05 / 23/05 - 29/05 conexión total  en seguimiento"/>
    <s v="SILVA CALDERON ANDRES JEFFERSON"/>
    <s v="CHAT USER"/>
    <n v="0"/>
    <n v="0"/>
    <x v="0"/>
  </r>
  <r>
    <n v="72957363"/>
    <s v="CHAT USER "/>
    <s v="Tarde"/>
    <d v="2024-05-02T00:00:00"/>
    <s v="PART TIME"/>
    <s v="DESPEGANDO"/>
    <s v=" 02/05 - 08/05 / 23/05 - 29/05 conexión total  en seguimiento"/>
    <s v="CONDORI GUADALUPE KEILA SHEILA"/>
    <s v="CHAT USER"/>
    <n v="0"/>
    <n v="0"/>
    <x v="0"/>
  </r>
  <r>
    <n v="72724379"/>
    <s v="CHAT USER "/>
    <s v="Tarde"/>
    <d v="2024-05-02T00:00:00"/>
    <s v="PART TIME"/>
    <s v="DESPEGANDO"/>
    <s v=" 02/05 - 08/05 / 23/05 - 29/05 conexión total  en seguimiento"/>
    <s v="RIOS DE LA CRUZ MICHEL GIUSEPPE"/>
    <s v="CHAT USER"/>
    <n v="0"/>
    <n v="0"/>
    <x v="0"/>
  </r>
  <r>
    <n v="74812435"/>
    <s v="CHAT USER "/>
    <s v="Tarde"/>
    <d v="2024-05-02T00:00:00"/>
    <s v="PART TIME"/>
    <s v="DESPEGANDO"/>
    <s v=" 02/05 - 08/05 / 23/05 - 29/05 conexión total  en seguimiento"/>
    <s v="VALDEZ VILCAPOMA DYAN NATHIVIDAD"/>
    <s v="CHAT USER"/>
    <n v="0"/>
    <n v="0"/>
    <x v="0"/>
  </r>
  <r>
    <n v="73543759"/>
    <s v="CHAT USER "/>
    <s v="Tarde"/>
    <d v="2024-05-02T00:00:00"/>
    <s v="PART TIME"/>
    <s v="DESPEGANDO"/>
    <s v=" 02/05 - 08/05 / 23/05 - 29/05 conexión total  en seguimiento"/>
    <s v="ALVARADO PAREDES DIRCE MARLEN"/>
    <s v="CHAT USER"/>
    <n v="0"/>
    <n v="0"/>
    <x v="0"/>
  </r>
  <r>
    <n v="25838713"/>
    <s v="CHAT USER "/>
    <s v="Tarde"/>
    <d v="2024-05-02T00:00:00"/>
    <s v="PART TIME"/>
    <s v="DESPEGANDO"/>
    <s v=" 02/05 - 08/05 / 23/05 - 29/05 conexión total  en seguimiento"/>
    <s v="MENDOZA OSORIO DE SANTOS JEANNET MAGALY"/>
    <s v="CHAT USER"/>
    <n v="0"/>
    <n v="0"/>
    <x v="0"/>
  </r>
  <r>
    <n v="77388299"/>
    <s v="CHAT USER "/>
    <s v="Tarde"/>
    <d v="2024-05-02T00:00:00"/>
    <s v="PART TIME"/>
    <s v="DESPEGANDO"/>
    <s v=" 02/05 - 08/05 / 23/05 - 29/05 conexión total  en seguimiento"/>
    <s v="YUPANQUI CACERES ANGIARELLY IVONNE"/>
    <s v="CHAT USER"/>
    <n v="0"/>
    <n v="0"/>
    <x v="0"/>
  </r>
  <r>
    <n v="72051758"/>
    <s v="CHAT USER "/>
    <s v="Tarde"/>
    <d v="2024-05-02T00:00:00"/>
    <s v="PART TIME"/>
    <s v="DESPEGANDO"/>
    <s v=" 02/05 - 08/05 / 23/05 - 29/05 conexión total  en seguimiento"/>
    <s v="SIMEON CHAUPIS YANEL"/>
    <s v="CHAT USER"/>
    <n v="0"/>
    <n v="0"/>
    <x v="0"/>
  </r>
  <r>
    <n v="73692906"/>
    <s v="CHAT USER "/>
    <s v="Tarde"/>
    <d v="2024-05-02T00:00:00"/>
    <s v="PART TIME"/>
    <s v="DESPEGANDO"/>
    <s v=" 02/05 - 08/05 / 23/05 - 29/05 conexión total  en seguimiento"/>
    <s v="CASTELLANO GUARACHI JUAN AURIEL"/>
    <s v="CHAT USER"/>
    <n v="0"/>
    <n v="0"/>
    <x v="0"/>
  </r>
  <r>
    <n v="72172960"/>
    <s v="CHAT USER "/>
    <s v="Tarde"/>
    <d v="2024-05-02T00:00:00"/>
    <s v="PART TIME"/>
    <s v="DESPEGANDO"/>
    <s v=" 02/05 - 08/05 / 23/05 - 29/05 conexión total  en seguimiento"/>
    <s v="HUANCA SANCHEZ ELIAS MAXIMILIANO"/>
    <s v="CHAT USER"/>
    <n v="0"/>
    <n v="0"/>
    <x v="0"/>
  </r>
  <r>
    <n v="70435325"/>
    <s v="CHAT USER "/>
    <s v="Tarde"/>
    <d v="2023-06-16T00:00:00"/>
    <s v="PART TIME"/>
    <m/>
    <m/>
    <s v="DULANTO NAKAMURA AKEMI LYN SOFIA"/>
    <s v="CHAT USER"/>
    <s v="GARCIA GONZALES KEVIN JAVIER"/>
    <s v="PORTILLA REYES YOHANA ARACELLI"/>
    <x v="1"/>
  </r>
  <r>
    <n v="44922017"/>
    <s v="CHAT USER "/>
    <s v="Tarde"/>
    <d v="2022-12-05T00:00:00"/>
    <s v="PART TIME"/>
    <m/>
    <m/>
    <s v="LEYVA QUIROZ ELIZABETH ADELINA"/>
    <s v="CHAT USER"/>
    <s v="VILLAVICENCIO OBANDO ARTURO JOSE"/>
    <s v="PORTILLA REYES YOHANA ARACELLI"/>
    <x v="2"/>
  </r>
  <r>
    <n v="72491554"/>
    <s v="CHAT USER "/>
    <s v="Tarde"/>
    <d v="2023-05-25T00:00:00"/>
    <s v="PART TIME"/>
    <m/>
    <m/>
    <s v="SEGURA ZAVALA LUIS ALBERTO"/>
    <s v="CHAT USER"/>
    <s v="SANCHEZ GRADOS JEAN PIERRE JOAQUIN"/>
    <s v="SANCHEZ GRADOS JEAN PIERRE JOAQUIN"/>
    <x v="1"/>
  </r>
  <r>
    <n v="70548365"/>
    <s v="CHAT USER "/>
    <s v="Tarde"/>
    <d v="2022-12-05T00:00:00"/>
    <s v="PART TIME"/>
    <m/>
    <m/>
    <s v="CASAS ARAGON NATHALIE"/>
    <s v="ID VERIFY + PAYMENT ES"/>
    <s v="QUISPE ACUÑA ALVARO ROBERT"/>
    <s v="SANCHEZ GRADOS JEAN PIERRE JOAQUIN"/>
    <x v="2"/>
  </r>
  <r>
    <n v="75939953"/>
    <s v="CHAT USER "/>
    <s v="Tarde"/>
    <d v="2022-12-03T00:00:00"/>
    <s v="PART TIME"/>
    <m/>
    <m/>
    <s v="MENDOZA PEREZ FABIANA FRANCINEE"/>
    <s v="CHAT USER"/>
    <s v="VILLAVICENCIO OBANDO ARTURO JOSE"/>
    <s v="PORTILLA REYES YOHANA ARACELLI"/>
    <x v="2"/>
  </r>
  <r>
    <n v="70305163"/>
    <s v="CHAT USER "/>
    <s v="Tarde"/>
    <d v="2022-12-03T00:00:00"/>
    <s v="PART TIME"/>
    <m/>
    <m/>
    <s v="LINARES MORALES VERONICA ALEXANDRA"/>
    <s v="CHAT USER"/>
    <s v="GARCIA GONZALES KEVIN JAVIER"/>
    <s v="PORTILLA REYES YOHANA ARACELLI"/>
    <x v="1"/>
  </r>
  <r>
    <n v="46513425"/>
    <s v="CHAT USER "/>
    <s v="Tarde"/>
    <d v="2023-06-19T00:00:00"/>
    <s v="PART TIME"/>
    <s v="APOYO"/>
    <s v="BASE PARTNER"/>
    <s v="LARA ENRIQUEZ MILAGROS"/>
    <s v="CHAT USER"/>
    <s v="VASQUEZ ORE CINDY CANDY"/>
    <s v="SANCHEZ ASCENCIO JESUS GERARDO"/>
    <x v="0"/>
  </r>
  <r>
    <n v="76881591"/>
    <s v="CHAT USER "/>
    <s v="Tarde"/>
    <d v="2023-06-12T00:00:00"/>
    <s v="PART TIME"/>
    <m/>
    <m/>
    <s v="SUCASAIRE HERRERA LIZET RUBI"/>
    <s v="CHAT USER"/>
    <s v="MELLO CORDOVA LUIS ENRIQUE"/>
    <s v="SANCHEZ GRADOS JEAN PIERRE JOAQUIN"/>
    <x v="1"/>
  </r>
  <r>
    <n v="77392755"/>
    <s v="CHAT USER "/>
    <s v="Tarde"/>
    <d v="2023-08-05T00:00:00"/>
    <s v="PART TIME"/>
    <m/>
    <s v="PRESENCIAL"/>
    <s v="AMBROSIO SILVA LUCERO ESTEFANI"/>
    <s v="ID VERIFY + PAYMENT ES"/>
    <s v="ALEJOS GOMEZ PAOLA YESENIA"/>
    <s v="PORTILLA REYES YOHANA ARACELLI"/>
    <x v="1"/>
  </r>
  <r>
    <n v="76291389"/>
    <s v="CHAT USER "/>
    <s v="Tarde"/>
    <d v="2023-08-05T00:00:00"/>
    <s v="PART TIME"/>
    <m/>
    <s v="PRESENCIAL"/>
    <s v="FULGENCIO CRUZ ANGIE MERCEDES"/>
    <s v="ID VERIFY + PAYMENT ES"/>
    <s v="ALEJOS GOMEZ PAOLA YESENIA"/>
    <s v="PORTILLA REYES YOHANA ARACELLI"/>
    <x v="0"/>
  </r>
  <r>
    <n v="74718433"/>
    <s v="CHAT USER "/>
    <s v="Tarde"/>
    <d v="2022-11-12T00:00:00"/>
    <s v="PART TIME"/>
    <m/>
    <m/>
    <s v="SILVA CAPITÁN NICOLE ALEXANDRA"/>
    <s v="CHAT USER"/>
    <s v="GARCIA GONZALES KEVIN JAVIER"/>
    <s v="PORTILLA REYES YOHANA ARACELLI"/>
    <x v="2"/>
  </r>
  <r>
    <n v="70014201"/>
    <s v="CHAT USER "/>
    <s v="Tarde"/>
    <d v="2023-09-05T00:00:00"/>
    <s v="PART TIME"/>
    <m/>
    <m/>
    <s v="CRISOSTOMO CARBAJAL LUCIA EMILIA"/>
    <s v="CHAT USER"/>
    <s v="HUARANGA SABOYA GABRIELA ESTHER"/>
    <s v="PORTILLA REYES YOHANA ARACELLI"/>
    <x v="1"/>
  </r>
  <r>
    <n v="44635135"/>
    <s v="CHAT USER "/>
    <s v="Tarde"/>
    <d v="2023-09-08T00:00:00"/>
    <s v="PART TIME"/>
    <m/>
    <m/>
    <s v="GAVILAN MOLINA GRACIELA"/>
    <s v="CHAT USER"/>
    <s v="MELLO CORDOVA LUIS ENRIQUE"/>
    <s v="SANCHEZ GRADOS JEAN PIERRE JOAQUIN"/>
    <x v="2"/>
  </r>
  <r>
    <n v="75116133"/>
    <s v="CHAT USER "/>
    <s v="Tarde"/>
    <d v="2023-09-11T00:00:00"/>
    <s v="PART TIME"/>
    <m/>
    <m/>
    <s v="DOMINGO POLLO LIZBETH CORAIMA"/>
    <s v="CHAT USER"/>
    <s v="MELLO CORDOVA LUIS ENRIQUE"/>
    <s v="SANCHEZ GRADOS JEAN PIERRE JOAQUIN"/>
    <x v="1"/>
  </r>
  <r>
    <n v="76804255"/>
    <s v="CHAT USER "/>
    <s v="Tarde"/>
    <d v="2023-09-08T00:00:00"/>
    <s v="PART TIME"/>
    <m/>
    <m/>
    <s v="YANAC QUISQUICHE MARÍA LUZ"/>
    <s v="CHAT USER"/>
    <s v="SANCHEZ GRADOS JEAN PIERRE JOAQUIN"/>
    <s v="SANCHEZ GRADOS JEAN PIERRE JOAQUIN"/>
    <x v="1"/>
  </r>
  <r>
    <n v="73234762"/>
    <s v="CHAT USER "/>
    <s v="Tarde"/>
    <d v="2023-09-11T00:00:00"/>
    <s v="PART TIME"/>
    <m/>
    <m/>
    <s v="SANCHEZ SANCHEZ CHRISTIAN OMAR"/>
    <s v="CHAT USER"/>
    <s v="MELLO CORDOVA LUIS ENRIQUE"/>
    <s v="SANCHEZ GRADOS JEAN PIERRE JOAQUIN"/>
    <x v="1"/>
  </r>
  <r>
    <n v="70434812"/>
    <s v="CHAT USER "/>
    <s v="Tarde"/>
    <d v="2023-09-11T00:00:00"/>
    <s v="PART TIME"/>
    <m/>
    <m/>
    <s v="CORTIJO FALCONI HECTOR GUILLERMO"/>
    <s v="CHAT USER"/>
    <s v="SANCHEZ GRADOS JEAN PIERRE JOAQUIN"/>
    <s v="SANCHEZ GRADOS JEAN PIERRE JOAQUIN"/>
    <x v="1"/>
  </r>
  <r>
    <n v="75325476"/>
    <s v="CHAT USER "/>
    <s v="Tarde"/>
    <d v="2023-09-08T00:00:00"/>
    <s v="PART TIME"/>
    <m/>
    <m/>
    <s v="CABRERA PEREZ JADE ALINA"/>
    <s v="CHAT USER"/>
    <s v="BAO VILELA CESAR ANDRES"/>
    <s v="SANCHEZ GRADOS JEAN PIERRE JOAQUIN"/>
    <x v="1"/>
  </r>
  <r>
    <n v="73076555"/>
    <s v="CHAT USER "/>
    <s v="Tarde"/>
    <d v="2023-10-07T00:00:00"/>
    <s v="PART TIME"/>
    <m/>
    <m/>
    <s v="GUERRERO ACUÑA JOHAN JIDSON"/>
    <s v="CHAT USER"/>
    <s v="SANCHEZ GRADOS JEAN PIERRE JOAQUIN"/>
    <s v="SANCHEZ GRADOS JEAN PIERRE JOAQUIN"/>
    <x v="6"/>
  </r>
  <r>
    <n v="42689179"/>
    <s v="CHAT USER "/>
    <s v="Tarde"/>
    <d v="2023-10-10T00:00:00"/>
    <s v="PART TIME"/>
    <m/>
    <m/>
    <s v="AMES MORALES LUIS ENRIQUE"/>
    <s v="CHAT USER"/>
    <s v="MORALES MAMANI BRADEN SAMUEL"/>
    <s v="PORTILLA REYES YOHANA ARACELLI"/>
    <x v="2"/>
  </r>
  <r>
    <n v="78969423"/>
    <s v="CHAT USER "/>
    <s v="Tarde"/>
    <d v="2023-10-21T00:00:00"/>
    <s v="PART TIME"/>
    <m/>
    <m/>
    <s v="CASTILLO PAREJA SCARLETH IGNACIA"/>
    <s v="CHAT USER"/>
    <s v="VILLAVICENCIO OBANDO ARTURO JOSE"/>
    <s v="PORTILLA REYES YOHANA ARACELLI"/>
    <x v="1"/>
  </r>
  <r>
    <n v="71478774"/>
    <s v="CHAT USER "/>
    <s v="Tarde"/>
    <d v="2023-10-24T00:00:00"/>
    <s v="PART TIME"/>
    <m/>
    <m/>
    <s v="CARRILLO ESPINOZA JOSE ANTONIO"/>
    <s v="CHAT USER"/>
    <s v="MELLO CORDOVA LUIS ENRIQUE"/>
    <s v="SANCHEZ GRADOS JEAN PIERRE JOAQUIN"/>
    <x v="1"/>
  </r>
  <r>
    <n v="47495137"/>
    <s v="CHAT USER "/>
    <s v="Tarde"/>
    <d v="2023-10-24T00:00:00"/>
    <s v="PART TIME"/>
    <m/>
    <m/>
    <s v="MENDOZA TORRES BIANCA"/>
    <s v="CHAT USER"/>
    <s v="MELLO CORDOVA LUIS ENRIQUE"/>
    <s v="SANCHEZ GRADOS JEAN PIERRE JOAQUIN"/>
    <x v="2"/>
  </r>
  <r>
    <n v="43359730"/>
    <s v="CHAT USER "/>
    <s v="Tarde"/>
    <d v="2023-10-24T00:00:00"/>
    <s v="PART TIME"/>
    <m/>
    <m/>
    <s v="FLORES ESTRELLA CORINA NATHALY"/>
    <s v="CHAT USER"/>
    <s v="MELLO CORDOVA LUIS ENRIQUE"/>
    <s v="SANCHEZ GRADOS JEAN PIERRE JOAQUIN"/>
    <x v="1"/>
  </r>
  <r>
    <n v="77078231"/>
    <s v="CHAT USER "/>
    <s v="Tarde"/>
    <d v="2023-11-15T00:00:00"/>
    <s v="PART TIME"/>
    <m/>
    <m/>
    <s v="VASQUEZ DIONICIO CIOMARA LEIDY MADGIORI"/>
    <s v="CHAT USER"/>
    <s v="MORALES MAMANI BRADEN SAMUEL"/>
    <s v="PORTILLA REYES YOHANA ARACELLI"/>
    <x v="1"/>
  </r>
  <r>
    <n v="40987437"/>
    <s v="CHAT USER "/>
    <s v="Tarde"/>
    <d v="2023-11-22T00:00:00"/>
    <s v="PART TIME"/>
    <m/>
    <m/>
    <s v="OJEDA SANTIAGO SANTIAGO YULY PILAR"/>
    <s v="ID VERIFY + PAYMENT ES"/>
    <s v="ALEJOS GOMEZ PAOLA YESENIA"/>
    <s v="PORTILLA REYES YOHANA ARACELLI"/>
    <x v="0"/>
  </r>
  <r>
    <n v="77201440"/>
    <s v="CHAT USER "/>
    <s v="Tarde"/>
    <d v="2023-11-25T00:00:00"/>
    <s v="PART TIME"/>
    <m/>
    <m/>
    <s v="CHIRIBOGA GUZMAN ANGIE STEPHANY"/>
    <s v="ID VERIFY + PAYMENT ES"/>
    <s v="ALEJOS GOMEZ PAOLA YESENIA"/>
    <s v="PORTILLA REYES YOHANA ARACELLI"/>
    <x v="0"/>
  </r>
  <r>
    <n v="45201134"/>
    <s v="CHAT USER "/>
    <s v="Tarde"/>
    <d v="2023-12-01T00:00:00"/>
    <s v="PART TIME"/>
    <m/>
    <m/>
    <s v="DEL CARPIO AYALA YASAYRA MARYSABEL"/>
    <s v="CHAT USER"/>
    <s v="BAO VILELA CESAR ANDRES"/>
    <s v="SANCHEZ GRADOS JEAN PIERRE JOAQUIN"/>
    <x v="0"/>
  </r>
  <r>
    <n v="4257408"/>
    <s v="CHAT USER "/>
    <s v="Tarde"/>
    <d v="2023-12-06T00:00:00"/>
    <s v="PART TIME"/>
    <m/>
    <m/>
    <s v="PARRA CASANOVA KELLY YOJANA"/>
    <s v="CHAT USER"/>
    <s v="SANCHEZ GRADOS JEAN PIERRE JOAQUIN"/>
    <s v="SANCHEZ GRADOS JEAN PIERRE JOAQUIN"/>
    <x v="1"/>
  </r>
  <r>
    <n v="72483586"/>
    <s v="CHAT USER "/>
    <s v="Tarde"/>
    <d v="2023-12-06T00:00:00"/>
    <s v="PART TIME"/>
    <m/>
    <m/>
    <s v="PEÑALOZA PEÑALOZA ALBERTO"/>
    <s v="CHAT USER"/>
    <s v="SANCHEZ GRADOS JEAN PIERRE JOAQUIN"/>
    <s v="SANCHEZ GRADOS JEAN PIERRE JOAQUIN"/>
    <x v="1"/>
  </r>
  <r>
    <n v="70321178"/>
    <s v="CHAT USER "/>
    <s v="Tarde"/>
    <d v="2024-01-03T00:00:00"/>
    <s v="PART TIME"/>
    <m/>
    <m/>
    <s v="BERMEO ZEVALLOS JOHANNA ANTUANNE"/>
    <s v="CHAT USER"/>
    <s v="HUARANGA SABOYA GABRIELA ESTHER"/>
    <s v="PORTILLA REYES YOHANA ARACELLI"/>
    <x v="2"/>
  </r>
  <r>
    <n v="43735640"/>
    <s v="CHAT USER "/>
    <s v="Tarde"/>
    <d v="2024-02-01T00:00:00"/>
    <s v="PART TIME"/>
    <m/>
    <m/>
    <s v="VILLENA FLORES DEISY SUNITA"/>
    <s v="ID VERIFY + PAYMENT ES"/>
    <s v="QUISPE ACUÑA ALVARO ROBERT"/>
    <s v="SANCHEZ GRADOS JEAN PIERRE JOAQUIN"/>
    <x v="0"/>
  </r>
  <r>
    <n v="73027396"/>
    <s v="CHAT USER "/>
    <s v="Tarde"/>
    <d v="2024-03-01T00:00:00"/>
    <s v="PART TIME"/>
    <m/>
    <m/>
    <s v="RIQUELME PALOMINO ELSA MARIA DEL PILAR"/>
    <s v="CHAT USER"/>
    <s v="HUARANGA SABOYA GABRIELA ESTHER"/>
    <s v="PORTILLA REYES YOHANA ARACELLI"/>
    <x v="1"/>
  </r>
  <r>
    <n v="62700306"/>
    <s v="CHAT USER "/>
    <s v="Tarde"/>
    <d v="2023-05-10T00:00:00"/>
    <s v="FULL TIME"/>
    <s v="APOYO A OPERACIONES"/>
    <m/>
    <s v="ISUIZA DELGADO MARIA TERESITA"/>
    <s v="ID VERIFY + PAYMENT ES"/>
    <s v="ALEJOS GOMEZ PAOLA YESENIA"/>
    <s v="PORTILLA REYES YOHANA ARACELLI"/>
    <x v="1"/>
  </r>
  <r>
    <n v="41331785"/>
    <s v="CHAT USER "/>
    <s v="Tarde"/>
    <d v="2023-08-05T00:00:00"/>
    <s v="FULL TIME"/>
    <m/>
    <m/>
    <s v="NUÑEZ FRANCO NANCY LOURDES"/>
    <s v="ID VERIFY + PAYMENT ES"/>
    <s v="ALEJOS GOMEZ PAOLA YESENIA"/>
    <s v="PORTILLA REYES YOHANA ARACELLI"/>
    <x v="0"/>
  </r>
  <r>
    <n v="73268852"/>
    <s v="CHAT USER "/>
    <s v="Tarde"/>
    <d v="2022-07-19T00:00:00"/>
    <s v="PART TIME"/>
    <m/>
    <m/>
    <s v="DULANTO CASTAÑEDA ANGIE ESTEPHANY"/>
    <s v="CHAT USER"/>
    <s v="BAO VILELA CESAR ANDRES"/>
    <s v="SANCHEZ GRADOS JEAN PIERRE JOAQUIN"/>
    <x v="7"/>
  </r>
  <r>
    <n v="75350625"/>
    <s v="CHAT USER "/>
    <s v="Tarde"/>
    <d v="2023-05-10T00:00:00"/>
    <s v="PART TIME"/>
    <m/>
    <s v="PRESENCIAL"/>
    <s v="CAMPANA SUAREZ TATIANA AZUCENA"/>
    <s v="ID VERIFY + PAYMENT ES"/>
    <s v="ALEJOS GOMEZ PAOLA YESENIA"/>
    <s v="PORTILLA REYES YOHANA ARACELLI"/>
    <x v="1"/>
  </r>
  <r>
    <n v="46137725"/>
    <s v="CHAT USER "/>
    <s v="Tarde"/>
    <d v="2023-09-07T00:00:00"/>
    <s v="PART TIME"/>
    <m/>
    <m/>
    <s v="MONTALVO REYES JAQUELIN ABIGAIL"/>
    <s v="ID VERIFY + PAYMENT ES"/>
    <s v="QUISPE ACUÑA ALVARO ROBERT"/>
    <s v="SANCHEZ GRADOS JEAN PIERRE JOAQUIN"/>
    <x v="2"/>
  </r>
  <r>
    <n v="41249237"/>
    <s v="CHAT USER "/>
    <s v="Tarde"/>
    <d v="2023-08-25T00:00:00"/>
    <s v="PART TIME"/>
    <m/>
    <m/>
    <s v="ROSALES SEVILLA LADY MIRIELLE"/>
    <s v="CHAT USER"/>
    <s v="GARCIA GONZALES KEVIN JAVIER"/>
    <s v="PORTILLA REYES YOHANA ARACELLI"/>
    <x v="1"/>
  </r>
  <r>
    <n v="75954523"/>
    <s v="CHAT USER "/>
    <s v="Tarde"/>
    <d v="2023-10-21T00:00:00"/>
    <s v="PART TIME"/>
    <m/>
    <m/>
    <s v="SILVA CASTILLO LUCIA MELANIE"/>
    <s v="CHAT USER"/>
    <s v="VILLAVICENCIO OBANDO ARTURO JOSE"/>
    <s v="PORTILLA REYES YOHANA ARACELLI"/>
    <x v="2"/>
  </r>
  <r>
    <n v="47395339"/>
    <s v="CHAT USER "/>
    <s v="Tarde"/>
    <d v="2022-12-05T00:00:00"/>
    <s v="PART TIME"/>
    <m/>
    <m/>
    <s v="RISCO ALVARADO NELIDA SOFIA"/>
    <s v="CHAT USER"/>
    <s v="BECERRA LOPEZ ANGIE FELICITA"/>
    <s v="PORTILLA REYES YOHANA ARACELLI"/>
    <x v="4"/>
  </r>
  <r>
    <n v="72546045"/>
    <s v="CHAT USER "/>
    <s v="Tarde"/>
    <d v="2024-01-03T00:00:00"/>
    <s v="PART TIME"/>
    <m/>
    <m/>
    <s v="CARHUANCHO BARRIGA CARLOS ALBERTO"/>
    <s v="CHAT USER"/>
    <s v="VILLAVICENCIO OBANDO ARTURO JOSE"/>
    <s v="PORTILLA REYES YOHANA ARACELLI"/>
    <x v="1"/>
  </r>
  <r>
    <n v="75103924"/>
    <s v="CHAT USER "/>
    <s v="Tarde"/>
    <d v="2024-02-01T00:00:00"/>
    <s v="PART TIME"/>
    <m/>
    <m/>
    <s v="PAIRAZAMAN MATYSEK ASHLY NAOMI"/>
    <s v="ID VERIFY + PAYMENT ES"/>
    <s v="QUISPE ACUÑA ALVARO ROBERT"/>
    <s v="SANCHEZ GRADOS JEAN PIERRE JOAQUIN"/>
    <x v="3"/>
  </r>
  <r>
    <n v="72231611"/>
    <s v="CHAT USER "/>
    <s v="Tarde"/>
    <d v="2024-03-27T00:00:00"/>
    <s v="PART TIME"/>
    <m/>
    <m/>
    <s v="GUTIERREZ LAYME FIORELLA ERIKA JESUS"/>
    <s v="CHAT USER"/>
    <s v="MELLO CORDOVA LUIS ENRIQUE"/>
    <s v="SANCHEZ GRADOS JEAN PIERRE JOAQUIN"/>
    <x v="1"/>
  </r>
  <r>
    <n v="70887233"/>
    <s v="CHAT USER "/>
    <s v="Tarde"/>
    <d v="2024-03-27T00:00:00"/>
    <s v="PART TIME"/>
    <m/>
    <m/>
    <s v="RONCO MONROY ASTRID YANIRHA"/>
    <s v="CHAT USER"/>
    <s v="MELLO CORDOVA LUIS ENRIQUE"/>
    <s v="SANCHEZ GRADOS JEAN PIERRE JOAQUIN"/>
    <x v="1"/>
  </r>
  <r>
    <n v="71281440"/>
    <s v="CHAT USER "/>
    <s v="Tarde"/>
    <d v="2024-03-27T00:00:00"/>
    <s v="PART TIME"/>
    <m/>
    <m/>
    <s v="DIAZ QUISPE JHOSTING ANTONIO"/>
    <s v="CHAT USER"/>
    <s v="MELLO CORDOVA LUIS ENRIQUE"/>
    <s v="SANCHEZ GRADOS JEAN PIERRE JOAQUIN"/>
    <x v="1"/>
  </r>
  <r>
    <n v="76322791"/>
    <s v="CHAT USER "/>
    <s v="Tarde"/>
    <d v="2024-03-27T00:00:00"/>
    <s v="PART TIME"/>
    <m/>
    <m/>
    <s v="GUTIERREZ LLACZA HEIDY JHOJAIRA"/>
    <s v="CHAT USER"/>
    <s v="MELLO CORDOVA LUIS ENRIQUE"/>
    <s v="SANCHEZ GRADOS JEAN PIERRE JOAQUIN"/>
    <x v="1"/>
  </r>
  <r>
    <n v="75961390"/>
    <s v="CHAT USER "/>
    <s v="Tarde"/>
    <d v="2024-03-27T00:00:00"/>
    <s v="PART TIME"/>
    <m/>
    <m/>
    <s v="TOLEDO ZAPATA BETSABE SARAI"/>
    <s v="CHAT USER"/>
    <s v="MELLO CORDOVA LUIS ENRIQUE"/>
    <s v="SANCHEZ GRADOS JEAN PIERRE JOAQUIN"/>
    <x v="1"/>
  </r>
  <r>
    <n v="76015116"/>
    <s v="CHAT USER "/>
    <s v="Tarde"/>
    <d v="2024-03-27T00:00:00"/>
    <s v="PART TIME"/>
    <m/>
    <m/>
    <s v="MARTINEZ VIDALON KEVIN JEFERSON"/>
    <s v="CHAT USER"/>
    <s v="MELLO CORDOVA LUIS ENRIQUE"/>
    <s v="SANCHEZ GRADOS JEAN PIERRE JOAQUIN"/>
    <x v="1"/>
  </r>
  <r>
    <n v="74709696"/>
    <s v="CHAT USER "/>
    <s v="Tarde"/>
    <d v="2024-03-27T00:00:00"/>
    <s v="PART TIME"/>
    <m/>
    <m/>
    <s v="CURI ROMERO JORDY JOHAN"/>
    <s v="CHAT USER"/>
    <s v="MELLO CORDOVA LUIS ENRIQUE"/>
    <s v="SANCHEZ GRADOS JEAN PIERRE JOAQUIN"/>
    <x v="1"/>
  </r>
  <r>
    <n v="75194158"/>
    <s v="CHAT USER "/>
    <s v="Tarde"/>
    <d v="2024-03-27T00:00:00"/>
    <s v="PART TIME"/>
    <m/>
    <m/>
    <s v="AGUIRRE GAVILAN CESAR OLIVIO"/>
    <s v="CHAT USER"/>
    <s v="GARCIA GONZALES KEVIN JAVIER"/>
    <s v="PORTILLA REYES YOHANA ARACELLI"/>
    <x v="1"/>
  </r>
  <r>
    <n v="73240313"/>
    <s v="CHAT USER "/>
    <s v="Tarde"/>
    <d v="2024-03-27T00:00:00"/>
    <s v="PART TIME"/>
    <m/>
    <m/>
    <s v="GONZALES ALEGRIA YAHAIRA DESIREE"/>
    <s v="CHAT USER"/>
    <s v="GARCIA GONZALES KEVIN JAVIER"/>
    <s v="PORTILLA REYES YOHANA ARACELLI"/>
    <x v="1"/>
  </r>
  <r>
    <n v="6461297"/>
    <s v="CHAT USER "/>
    <s v="Tarde"/>
    <d v="2024-03-27T00:00:00"/>
    <s v="PART TIME"/>
    <m/>
    <m/>
    <s v="MOLINA TABLANTE GUSFRED ENRIQUE"/>
    <s v="CHAT USER"/>
    <s v="GARCIA GONZALES KEVIN JAVIER"/>
    <s v="PORTILLA REYES YOHANA ARACELLI"/>
    <x v="1"/>
  </r>
  <r>
    <n v="76166069"/>
    <s v="CHAT USER "/>
    <s v="Tarde"/>
    <d v="2024-03-27T00:00:00"/>
    <s v="PART TIME"/>
    <m/>
    <m/>
    <s v="PEREZ SANDOVAL JARUSKA ESTEFANY"/>
    <s v="CHAT USER"/>
    <s v="GARCIA GONZALES KEVIN JAVIER"/>
    <s v="PORTILLA REYES YOHANA ARACELLI"/>
    <x v="1"/>
  </r>
  <r>
    <n v="76468913"/>
    <s v="CHAT USER "/>
    <s v="Tarde"/>
    <d v="2024-03-27T00:00:00"/>
    <s v="PART TIME"/>
    <m/>
    <m/>
    <s v="CAJUSOL AVALOS KAREN YOJANNY"/>
    <s v="CHAT USER"/>
    <s v="GARCIA GONZALES KEVIN JAVIER"/>
    <s v="PORTILLA REYES YOHANA ARACELLI"/>
    <x v="1"/>
  </r>
  <r>
    <n v="72776169"/>
    <s v="CHAT USER "/>
    <s v="Tarde"/>
    <d v="2022-11-12T00:00:00"/>
    <s v="PART TIME"/>
    <s v="APOYO"/>
    <s v="IDVF"/>
    <s v="MOLINA SILVA MARIA ELENA"/>
    <s v="CHAT USER"/>
    <s v="SANCHEZ GRADOS JEAN PIERRE JOAQUIN"/>
    <s v="SANCHEZ GRADOS JEAN PIERRE JOAQUIN"/>
    <x v="4"/>
  </r>
  <r>
    <n v="42290929"/>
    <s v="CHAT USER "/>
    <s v="Tarde"/>
    <d v="2023-06-12T00:00:00"/>
    <s v="PART TIME"/>
    <s v="LACTANCIA / APOYO"/>
    <s v="17:25 - 18:25 / BASE PARTNER"/>
    <s v="GONZALES PORRAS ERIKA JOHANA"/>
    <s v="CHAT USER"/>
    <s v="VASQUEZ ORE CINDY CANDY"/>
    <s v="SANCHEZ ASCENCIO JESUS GERARDO"/>
    <x v="0"/>
  </r>
  <r>
    <n v="62948689"/>
    <s v="CHAT USER "/>
    <s v="Tarde"/>
    <d v="2023-10-10T00:00:00"/>
    <s v="PART TIME"/>
    <m/>
    <m/>
    <s v="DIAZ MEDINA FIORELLA SOFIA"/>
    <s v="CHAT USER"/>
    <s v="MORALES MAMANI BRADEN SAMUEL"/>
    <s v="PORTILLA REYES YOHANA ARACELLI"/>
    <x v="0"/>
  </r>
  <r>
    <n v="70903134"/>
    <s v="CHAT USER "/>
    <s v="Tarde"/>
    <d v="2023-11-22T00:00:00"/>
    <s v="PART TIME"/>
    <m/>
    <m/>
    <s v="ZAMORA ROMERO ABIGAIL ULIVE"/>
    <s v="ID VERIFY + PAYMENT ES"/>
    <s v="QUISPE ACUÑA ALVARO ROBERT"/>
    <s v="SANCHEZ GRADOS JEAN PIERRE JOAQUIN"/>
    <x v="0"/>
  </r>
  <r>
    <n v="75317110"/>
    <s v="CHAT USER "/>
    <s v="Tarde"/>
    <d v="2023-05-05T00:00:00"/>
    <s v="PART TIME"/>
    <m/>
    <m/>
    <s v="SOTO TROYA DAMARIS BRIGETTE"/>
    <s v="CHAT USER"/>
    <s v="HUARANGA SABOYA GABRIELA ESTHER"/>
    <s v="PORTILLA REYES YOHANA ARACELLI"/>
    <x v="0"/>
  </r>
  <r>
    <n v="75089631"/>
    <s v="CHAT USER "/>
    <s v="Tarde"/>
    <d v="2023-10-24T00:00:00"/>
    <s v="PART TIME"/>
    <m/>
    <m/>
    <s v="CANALES AGUILAR MELANNY KRISEL"/>
    <s v="CHAT USER"/>
    <s v="HUARANGA SABOYA GABRIELA ESTHER"/>
    <s v="PORTILLA REYES YOHANA ARACELLI"/>
    <x v="6"/>
  </r>
  <r>
    <n v="48934283"/>
    <s v="CHAT USER "/>
    <s v="Tarde"/>
    <d v="2023-09-08T00:00:00"/>
    <s v="PART TIME"/>
    <m/>
    <m/>
    <s v="NIQUEN CHAMOCHUMBY BERNY STEVEN"/>
    <s v="CHAT USER"/>
    <s v="SANCHEZ GRADOS JEAN PIERRE JOAQUIN"/>
    <s v="SANCHEZ GRADOS JEAN PIERRE JOAQUIN"/>
    <x v="0"/>
  </r>
  <r>
    <n v="73426122"/>
    <s v="CHAT USER "/>
    <s v="Tarde"/>
    <d v="2024-03-01T00:00:00"/>
    <s v="PART TIME"/>
    <m/>
    <m/>
    <s v="DELGADO ALVARADO SEBASTIAN RENATO"/>
    <s v="CHAT USER"/>
    <s v="GARCIA GONZALES KEVIN JAVIER"/>
    <s v="PORTILLA REYES YOHANA ARACELLI"/>
    <x v="0"/>
  </r>
  <r>
    <n v="75324501"/>
    <s v="CHAT USER "/>
    <s v="Tarde"/>
    <d v="2023-05-30T00:00:00"/>
    <s v="PART TIME"/>
    <m/>
    <m/>
    <s v="ESPINOZA VILLANES ANA ALEJANDRA"/>
    <s v="CHAT USER"/>
    <s v="VILLAVICENCIO OBANDO ARTURO JOSE"/>
    <s v="PORTILLA REYES YOHANA ARACELLI"/>
    <x v="2"/>
  </r>
  <r>
    <n v="73045787"/>
    <s v="CHAT USER "/>
    <s v="Mañana"/>
    <d v="2022-03-01T00:00:00"/>
    <s v="PART TIME"/>
    <s v="APOYO"/>
    <s v="ITALIA"/>
    <s v="ESPINOZA MEZA YESSICA ROSMERI"/>
    <s v="CHAT USER"/>
    <s v="SANCHEZ GRADOS JEAN PIERRE JOAQUIN"/>
    <s v="SANCHEZ GRADOS JEAN PIERRE JOAQUIN"/>
    <x v="5"/>
  </r>
  <r>
    <n v="75929401"/>
    <s v="CHAT USER "/>
    <s v="Tarde"/>
    <d v="2023-05-27T00:00:00"/>
    <s v="PART TIME"/>
    <s v="APOYO"/>
    <s v="PRESENCIAL / MAIL ABUSER"/>
    <s v="MENDEZ BOLO LUIS ENRIQUE"/>
    <s v="CHAT USER"/>
    <s v="SANCHEZ GRADOS JEAN PIERRE JOAQUIN"/>
    <s v="SANCHEZ GRADOS JEAN PIERRE JOAQUIN"/>
    <x v="0"/>
  </r>
  <r>
    <n v="75398397"/>
    <s v="CHAT USER "/>
    <s v="Tarde"/>
    <d v="2023-07-27T00:00:00"/>
    <s v="PART TIME"/>
    <m/>
    <m/>
    <s v="RAMIREZ MENDOZA RODRIGO UBALDO"/>
    <s v="ID VERIFY + PAYMENT ES"/>
    <s v="QUISPE ACUÑA ALVARO ROBERT"/>
    <s v="SANCHEZ GRADOS JEAN PIERRE JOAQUIN"/>
    <x v="0"/>
  </r>
  <r>
    <n v="6047350"/>
    <s v="CHAT USER "/>
    <s v="Tarde"/>
    <d v="2023-10-17T00:00:00"/>
    <s v="PART TIME"/>
    <m/>
    <m/>
    <s v="OLAN POOL KAREN DHAMAR"/>
    <s v="ID VERIFY + PAYMENT ES"/>
    <s v="ALEJOS GOMEZ PAOLA YESENIA"/>
    <s v="PORTILLA REYES YOHANA ARACELLI"/>
    <x v="3"/>
  </r>
  <r>
    <n v="71455200"/>
    <s v="CHAT USER "/>
    <s v="Tarde"/>
    <d v="2023-10-10T00:00:00"/>
    <s v="PART TIME"/>
    <m/>
    <m/>
    <s v="BETETA GONZALES ANDREA BRISSETH"/>
    <s v="ID VERIFY + PAYMENT ES"/>
    <s v="QUISPE ACUÑA ALVARO ROBERT"/>
    <s v="SANCHEZ GRADOS JEAN PIERRE JOAQUIN"/>
    <x v="1"/>
  </r>
  <r>
    <n v="43405261"/>
    <s v="CHAT USER "/>
    <s v="Tarde"/>
    <d v="2023-10-10T00:00:00"/>
    <s v="PART TIME"/>
    <m/>
    <m/>
    <s v="HEREDIA ALANIA ALBERTO JULIAN"/>
    <s v="ID VERIFY + PAYMENT ES"/>
    <s v="ALEJOS GOMEZ PAOLA YESENIA"/>
    <s v="PORTILLA REYES YOHANA ARACELLI"/>
    <x v="2"/>
  </r>
  <r>
    <n v="72247740"/>
    <s v="CHAT USER "/>
    <s v="Tarde"/>
    <d v="2024-02-01T00:00:00"/>
    <s v="PART TIME"/>
    <m/>
    <m/>
    <s v="DIAZ MONTOYA CLAUDIA GERALDINE"/>
    <s v="ID VERIFY + PAYMENT ES"/>
    <s v="ALEJOS GOMEZ PAOLA YESENIA"/>
    <s v="PORTILLA REYES YOHANA ARACELLI"/>
    <x v="1"/>
  </r>
  <r>
    <n v="70096237"/>
    <s v="CHAT USER "/>
    <s v="Tarde"/>
    <d v="2019-10-05T00:00:00"/>
    <s v="PART TIME"/>
    <m/>
    <m/>
    <s v="HERRERA ARENAZAS YANINA JACKELINE"/>
    <s v="CHAT USER"/>
    <s v="MORALES MAMANI BRADEN SAMUEL"/>
    <s v="PORTILLA REYES YOHANA ARACELLI"/>
    <x v="1"/>
  </r>
  <r>
    <n v="41271663"/>
    <s v="CHAT USER "/>
    <s v="Tarde"/>
    <d v="2023-10-21T00:00:00"/>
    <s v="PART TIME"/>
    <m/>
    <m/>
    <s v="SARAPURA BARRENECEHA BETSY DEWI"/>
    <s v="CHAT USER"/>
    <s v="MORALES MAMANI BRADEN SAMUEL"/>
    <s v="PORTILLA REYES YOHANA ARACELLI"/>
    <x v="0"/>
  </r>
  <r>
    <n v="71727093"/>
    <s v="CHAT USER "/>
    <s v="Tarde"/>
    <d v="2024-03-27T00:00:00"/>
    <s v="PART TIME"/>
    <m/>
    <m/>
    <s v="CHANCO ANTICONA ANTUANETH ALEXANDRA"/>
    <s v="CHAT USER"/>
    <s v="MELLO CORDOVA LUIS ENRIQUE"/>
    <s v="SANCHEZ GRADOS JEAN PIERRE JOAQUIN"/>
    <x v="0"/>
  </r>
  <r>
    <n v="73348628"/>
    <s v="CHAT USER "/>
    <s v="Tarde"/>
    <d v="2023-09-05T00:00:00"/>
    <s v="PART TIME"/>
    <s v="LACTANCIA"/>
    <s v="15:00 - 16:00"/>
    <s v="INGA HUAUYA CARLA ANGELICA"/>
    <s v="CHAT USER"/>
    <s v="SANCHEZ GRADOS JEAN PIERRE JOAQUIN"/>
    <s v="SANCHEZ GRADOS JEAN PIERRE JOAQUIN"/>
    <x v="1"/>
  </r>
  <r>
    <n v="72012282"/>
    <s v="CHAT USER "/>
    <s v="Tarde"/>
    <d v="2021-12-14T00:00:00"/>
    <s v="PART TIME"/>
    <m/>
    <m/>
    <s v="DURAN LANDA LUIS FELIPE"/>
    <s v="CHAT USER"/>
    <s v="MORALES MAMANI BRADEN SAMUEL"/>
    <s v="PORTILLA REYES YOHANA ARACELLI"/>
    <x v="1"/>
  </r>
  <r>
    <n v="71696954"/>
    <s v="CHAT USER "/>
    <s v="Tarde"/>
    <d v="2023-07-27T00:00:00"/>
    <s v="PART TIME"/>
    <m/>
    <m/>
    <s v="CHUQUICHAICO RAMOS JOSE GERSON"/>
    <s v="ID VERIFY + PAYMENT ES"/>
    <s v="QUISPE ACUÑA ALVARO ROBERT"/>
    <s v="SANCHEZ GRADOS JEAN PIERRE JOAQUIN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2">
  <r>
    <n v="70285227"/>
    <s v="CHAT USER "/>
    <s v="Madrugada"/>
    <d v="2022-02-03T00:00:00"/>
    <x v="0"/>
    <n v="0"/>
    <n v="0"/>
    <s v="POLANCO QUISPE CHRISTIAN JEFFERSON"/>
    <x v="0"/>
    <s v="QUISPE LUNA VICTOR HUGO"/>
    <s v="SALVADOR CAMPOS EDUAR ANDRES"/>
    <s v="Martes"/>
    <d v="1899-12-30T23:00:00"/>
    <d v="1899-12-30T07:15:00"/>
    <d v="1899-12-30T03:00:00"/>
    <d v="1899-12-30T03:45:00"/>
    <x v="0"/>
  </r>
  <r>
    <n v="47192922"/>
    <s v="CHAT USER "/>
    <s v="Madrugada"/>
    <d v="2018-11-07T00:00:00"/>
    <x v="0"/>
    <n v="0"/>
    <n v="0"/>
    <s v="ROMERO ANYAIPOMA LUIS ENRIQUE"/>
    <x v="1"/>
    <s v="QUISPE LUNA VICTOR HUGO"/>
    <s v="SALVADOR CAMPOS EDUAR ANDRES"/>
    <s v="Miércoles"/>
    <d v="1899-12-30T23:00:00"/>
    <d v="1899-12-30T07:15:00"/>
    <d v="1899-12-30T02:15:00"/>
    <d v="1899-12-30T03:00:00"/>
    <x v="0"/>
  </r>
  <r>
    <n v="72239249"/>
    <s v="CHAT USER "/>
    <s v="Madrugada"/>
    <d v="2022-11-10T00:00:00"/>
    <x v="0"/>
    <n v="0"/>
    <n v="0"/>
    <s v="HUANCAHUARI YALLICO ARLET SILENE"/>
    <x v="1"/>
    <s v="QUISPE LUNA VICTOR HUGO"/>
    <s v="SALVADOR CAMPOS EDUAR ANDRES"/>
    <s v="Lunes"/>
    <d v="1899-12-30T23:00:00"/>
    <d v="1899-12-30T07:15:00"/>
    <d v="1899-12-30T01:30:00"/>
    <d v="1899-12-30T02:15:00"/>
    <x v="0"/>
  </r>
  <r>
    <n v="72168763"/>
    <s v="CHAT USER "/>
    <s v="Madrugada"/>
    <d v="2024-10-23T00:00:00"/>
    <x v="0"/>
    <s v="APOYO DE SUPERVISION"/>
    <n v="0"/>
    <s v="LINARES MEDRANO BRENDA CAROLINA"/>
    <x v="0"/>
    <s v="MONIGOTE VEGA LUIS ALBERTO"/>
    <s v="SALVADOR CAMPOS EDUAR ANDRES"/>
    <s v="Lunes"/>
    <d v="1899-12-30T23:00:00"/>
    <d v="1899-12-30T07:15:00"/>
    <d v="1899-12-30T04:00:00"/>
    <d v="1899-12-30T04:45:00"/>
    <x v="0"/>
  </r>
  <r>
    <n v="75987438"/>
    <s v="CHAT USER "/>
    <s v="Madrugada"/>
    <d v="2020-03-07T00:00:00"/>
    <x v="0"/>
    <s v="APOYO DE SUPERVISION"/>
    <s v="01/03 - 31/03"/>
    <s v="COBA YUPANQUI NISSY IVETTE"/>
    <x v="0"/>
    <s v="MONIGOTE VEGA LUIS ALBERTO"/>
    <s v="SALVADOR CAMPOS EDUAR ANDRES"/>
    <s v="Lunes"/>
    <d v="1899-12-30T22:00:00"/>
    <d v="1899-12-30T06:15:00"/>
    <d v="1899-12-30T02:30:00"/>
    <d v="1899-12-30T03:15:00"/>
    <x v="0"/>
  </r>
  <r>
    <n v="47920560"/>
    <s v="CHAT USER "/>
    <s v="Madrugada"/>
    <d v="2023-11-07T00:00:00"/>
    <x v="0"/>
    <s v="CAMBIO DE BREAK POR LEVEL UP"/>
    <s v="16/04"/>
    <s v="SAENZ RUIZ JESSICA MARIBEL"/>
    <x v="0"/>
    <s v="MONIGOTE VEGA LUIS ALBERTO"/>
    <s v="SALVADOR CAMPOS EDUAR ANDRES"/>
    <s v="Jueves"/>
    <d v="1899-12-30T22:00:00"/>
    <d v="1899-12-30T06:15:00"/>
    <d v="1899-12-30T02:00:00"/>
    <d v="1899-12-30T02:45:00"/>
    <x v="0"/>
  </r>
  <r>
    <n v="72495722"/>
    <s v="CHAT USER "/>
    <s v="Madrugada"/>
    <d v="2021-08-17T00:00:00"/>
    <x v="0"/>
    <s v="VAC / APOYO DE SUPERVISION"/>
    <s v="01/04 - 30/04"/>
    <s v="PAREDES ACOSTA GERALDINE ANGELA"/>
    <x v="1"/>
    <s v="MONIGOTE VEGA LUIS ALBERTO"/>
    <s v="SALVADOR CAMPOS EDUAR ANDRES"/>
    <s v="Jueves"/>
    <d v="1899-12-30T22:00:00"/>
    <d v="1899-12-30T06:15:00"/>
    <d v="1899-12-30T00:45:00"/>
    <d v="1899-12-30T01:30:00"/>
    <x v="0"/>
  </r>
  <r>
    <n v="74463935"/>
    <s v="CHAT USER "/>
    <s v="Madrugada"/>
    <d v="2022-12-02T00:00:00"/>
    <x v="0"/>
    <n v="0"/>
    <n v="0"/>
    <s v="GÓMEZ AGUINAGA DE DIAZ MARY ANN"/>
    <x v="1"/>
    <s v="QUISPE LUNA VICTOR HUGO"/>
    <s v="SALVADOR CAMPOS EDUAR ANDRES"/>
    <s v="Martes"/>
    <d v="1899-12-30T22:00:00"/>
    <d v="1899-12-30T06:15:00"/>
    <d v="1899-12-30T03:00:00"/>
    <d v="1899-12-30T03:45:00"/>
    <x v="0"/>
  </r>
  <r>
    <n v="72525148"/>
    <s v="CHAT USER "/>
    <s v="Madrugada"/>
    <d v="2024-02-06T00:00:00"/>
    <x v="0"/>
    <n v="0"/>
    <n v="0"/>
    <s v="RUIZ HUAMANI AMANDA CELIA"/>
    <x v="0"/>
    <s v="QUISPE LUNA VICTOR HUGO"/>
    <s v="SALVADOR CAMPOS EDUAR ANDRES"/>
    <s v="Jueves"/>
    <d v="1899-12-30T22:00:00"/>
    <d v="1899-12-30T06:15:00"/>
    <d v="1899-12-30T01:00:00"/>
    <d v="1899-12-30T01:45:00"/>
    <x v="0"/>
  </r>
  <r>
    <n v="45870916"/>
    <s v="CHAT USER "/>
    <s v="Madrugada"/>
    <d v="2023-08-18T00:00:00"/>
    <x v="1"/>
    <n v="0"/>
    <n v="0"/>
    <s v="REBAZA FLORES MAGALI YANEH"/>
    <x v="0"/>
    <s v="MONIGOTE VEGA LUIS ALBERTO"/>
    <s v="SALVADOR CAMPOS EDUAR ANDRES"/>
    <s v="Martes"/>
    <d v="1899-12-30T22:00:00"/>
    <d v="1899-12-30T01:55:00"/>
    <s v=""/>
    <s v=""/>
    <x v="0"/>
  </r>
  <r>
    <n v="48057993"/>
    <s v="CHAT USER "/>
    <s v="Madrugada"/>
    <d v="2025-01-29T00:00:00"/>
    <x v="1"/>
    <n v="0"/>
    <n v="0"/>
    <s v="ESPINOZA VELA JULIA VANESA"/>
    <x v="0"/>
    <s v="MONIGOTE VEGA LUIS ALBERTO"/>
    <s v="SALVADOR CAMPOS EDUAR ANDRES"/>
    <s v="Lunes"/>
    <d v="1899-12-30T22:00:00"/>
    <d v="1899-12-30T01:55:00"/>
    <s v=""/>
    <s v=""/>
    <x v="0"/>
  </r>
  <r>
    <n v="75119396"/>
    <s v="CHAT USER "/>
    <s v="Madrugada"/>
    <d v="2024-02-06T00:00:00"/>
    <x v="1"/>
    <s v="CAMBIO DE CONDICIÓN"/>
    <s v="01/04"/>
    <s v="CORTEZ TAYÑA TANIA ERIKA"/>
    <x v="0"/>
    <s v="QUISPE LUNA VICTOR HUGO"/>
    <s v="SALVADOR CAMPOS EDUAR ANDRES"/>
    <s v="Lunes"/>
    <d v="1899-12-30T22:00:00"/>
    <d v="1899-12-30T06:15:00"/>
    <d v="1899-12-30T04:00:00"/>
    <d v="1899-12-30T04:45:00"/>
    <x v="0"/>
  </r>
  <r>
    <n v="46968034"/>
    <s v="CHAT USER "/>
    <s v="Madrugada"/>
    <d v="2023-11-07T00:00:00"/>
    <x v="1"/>
    <n v="0"/>
    <n v="0"/>
    <s v="ORTIZ GUEVARA LUCILA"/>
    <x v="0"/>
    <s v="QUISPE LUNA VICTOR HUGO"/>
    <s v="SALVADOR CAMPOS EDUAR ANDRES"/>
    <s v="Lunes"/>
    <d v="1899-12-30T02:00:00"/>
    <d v="1899-12-30T05:55:00"/>
    <s v=""/>
    <s v=""/>
    <x v="0"/>
  </r>
  <r>
    <n v="47164033"/>
    <s v="CHAT USER "/>
    <s v="Madrugada"/>
    <d v="2021-11-03T00:00:00"/>
    <x v="0"/>
    <n v="0"/>
    <n v="0"/>
    <s v="ONOFRE PARI ISABEL MARLENE"/>
    <x v="0"/>
    <s v="QUISPE LUNA VICTOR HUGO"/>
    <s v="SALVADOR CAMPOS EDUAR ANDRES"/>
    <s v="Martes"/>
    <d v="1899-12-30T02:00:00"/>
    <d v="1899-12-30T10:15:00"/>
    <d v="1899-12-30T07:00:00"/>
    <d v="1899-12-30T07:45:00"/>
    <x v="0"/>
  </r>
  <r>
    <n v="72613420"/>
    <s v="CHAT USER "/>
    <s v="Madrugada"/>
    <d v="2024-10-23T00:00:00"/>
    <x v="1"/>
    <n v="0"/>
    <n v="0"/>
    <s v="ATOCHE DE LA CRUZ CARMEN MORELIA"/>
    <x v="0"/>
    <s v="QUISPE LUNA VICTOR HUGO"/>
    <s v="SALVADOR CAMPOS EDUAR ANDRES"/>
    <s v="Martes"/>
    <d v="1899-12-30T02:00:00"/>
    <d v="1899-12-30T05:55:00"/>
    <s v=""/>
    <s v=""/>
    <x v="0"/>
  </r>
  <r>
    <n v="40935543"/>
    <s v="CHAT USER "/>
    <s v="Madrugada"/>
    <d v="2020-06-20T00:00:00"/>
    <x v="0"/>
    <n v="0"/>
    <n v="0"/>
    <s v="CORDOVA VILLANUEVA LILIANA"/>
    <x v="1"/>
    <s v="QUISPE LUNA VICTOR HUGO"/>
    <s v="SALVADOR CAMPOS EDUAR ANDRES"/>
    <s v="Martes"/>
    <d v="1899-12-30T02:00:00"/>
    <d v="1899-12-30T10:15:00"/>
    <d v="1899-12-30T04:00:00"/>
    <d v="1899-12-30T04:45:00"/>
    <x v="0"/>
  </r>
  <r>
    <n v="74048180"/>
    <s v="CHAT USER "/>
    <s v="Madrugada"/>
    <d v="2023-08-16T00:00:00"/>
    <x v="1"/>
    <n v="0"/>
    <n v="0"/>
    <s v="PUCUHUAYLA VIZCARRA DANIELA SILVANA"/>
    <x v="0"/>
    <s v="QUISPE LUNA VICTOR HUGO"/>
    <s v="SALVADOR CAMPOS EDUAR ANDRES"/>
    <s v="Lunes"/>
    <d v="1899-12-30T02:00:00"/>
    <d v="1899-12-30T05:55:00"/>
    <s v=""/>
    <s v=""/>
    <x v="0"/>
  </r>
  <r>
    <n v="71323521"/>
    <s v="CHAT USER "/>
    <s v="Madrugada"/>
    <d v="2025-01-29T00:00:00"/>
    <x v="1"/>
    <n v="0"/>
    <n v="0"/>
    <s v="ALTAMIRANO GIMENEZ ANGELA ALLISON"/>
    <x v="0"/>
    <s v="MONIGOTE VEGA LUIS ALBERTO"/>
    <s v="SALVADOR CAMPOS EDUAR ANDRES"/>
    <s v="Miércoles"/>
    <d v="1899-12-30T02:00:00"/>
    <d v="1899-12-30T05:55:00"/>
    <s v=""/>
    <s v=""/>
    <x v="0"/>
  </r>
  <r>
    <n v="73572102"/>
    <s v="CHAT USER "/>
    <s v="Madrugada"/>
    <d v="2025-01-29T00:00:00"/>
    <x v="1"/>
    <n v="0"/>
    <n v="0"/>
    <s v="TOCTO JIMENEZ WENDY ANABEL"/>
    <x v="0"/>
    <s v="MONIGOTE VEGA LUIS ALBERTO"/>
    <s v="SALVADOR CAMPOS EDUAR ANDRES"/>
    <s v="Martes"/>
    <d v="1899-12-30T02:00:00"/>
    <d v="1899-12-30T05:55:00"/>
    <s v=""/>
    <s v=""/>
    <x v="0"/>
  </r>
  <r>
    <n v="70448565"/>
    <s v="CHAT USER "/>
    <s v="Madrugada"/>
    <d v="2025-01-29T00:00:00"/>
    <x v="1"/>
    <n v="0"/>
    <n v="0"/>
    <s v="SALDARRIAGA ROSAS DANUSKA SARAHY"/>
    <x v="0"/>
    <s v="MONIGOTE VEGA LUIS ALBERTO"/>
    <s v="SALVADOR CAMPOS EDUAR ANDRES"/>
    <s v="Martes"/>
    <d v="1899-12-30T02:00:00"/>
    <d v="1899-12-30T05:55:00"/>
    <s v=""/>
    <s v=""/>
    <x v="0"/>
  </r>
  <r>
    <n v="42398932"/>
    <s v="CHAT USER "/>
    <s v="Madrugada"/>
    <d v="2025-01-29T00:00:00"/>
    <x v="1"/>
    <n v="0"/>
    <n v="0"/>
    <s v="ADVINCULA ROSSEL ELIZABETH ROCIO"/>
    <x v="0"/>
    <s v="MONIGOTE VEGA LUIS ALBERTO"/>
    <s v="SALVADOR CAMPOS EDUAR ANDRES"/>
    <s v="Miércoles"/>
    <d v="1899-12-30T03:00:00"/>
    <d v="1899-12-30T06:55:00"/>
    <s v=""/>
    <s v=""/>
    <x v="0"/>
  </r>
  <r>
    <n v="74494407"/>
    <s v="CHAT USER "/>
    <s v="Madrugada"/>
    <d v="2025-01-29T00:00:00"/>
    <x v="1"/>
    <n v="0"/>
    <n v="0"/>
    <s v="MOYANO SUAREZ ALEXIA XIMENA"/>
    <x v="0"/>
    <s v="MONIGOTE VEGA LUIS ALBERTO"/>
    <s v="SALVADOR CAMPOS EDUAR ANDRES"/>
    <s v="Lunes"/>
    <d v="1899-12-30T02:00:00"/>
    <d v="1899-12-30T05:55:00"/>
    <s v=""/>
    <s v=""/>
    <x v="0"/>
  </r>
  <r>
    <n v="76637261"/>
    <s v="CHAT USER "/>
    <s v="Madrugada"/>
    <d v="2025-01-29T00:00:00"/>
    <x v="1"/>
    <n v="0"/>
    <n v="0"/>
    <s v="CARRASCO GARCIA AMIRA GERALDINE"/>
    <x v="0"/>
    <s v="MONIGOTE VEGA LUIS ALBERTO"/>
    <s v="SALVADOR CAMPOS EDUAR ANDRES"/>
    <s v="Martes"/>
    <d v="1899-12-30T02:00:00"/>
    <d v="1899-12-30T05:55:00"/>
    <s v=""/>
    <s v=""/>
    <x v="0"/>
  </r>
  <r>
    <n v="77812979"/>
    <s v="CHAT USER "/>
    <s v="Madrugada"/>
    <d v="2025-01-29T00:00:00"/>
    <x v="1"/>
    <n v="0"/>
    <n v="0"/>
    <s v="VERGARAY CERVANTES LESLLY"/>
    <x v="0"/>
    <s v="MONIGOTE VEGA LUIS ALBERTO"/>
    <s v="SALVADOR CAMPOS EDUAR ANDRES"/>
    <s v="Miércoles"/>
    <d v="1899-12-30T02:00:00"/>
    <d v="1899-12-30T05:55:00"/>
    <s v=""/>
    <s v=""/>
    <x v="0"/>
  </r>
  <r>
    <n v="41414542"/>
    <s v="CHAT USER "/>
    <s v="Madrugada"/>
    <d v="2025-01-29T00:00:00"/>
    <x v="1"/>
    <n v="0"/>
    <n v="0"/>
    <s v="GOMEZ SULCA PATRICIA TANIA"/>
    <x v="0"/>
    <s v="MONIGOTE VEGA LUIS ALBERTO"/>
    <s v="SALVADOR CAMPOS EDUAR ANDRES"/>
    <s v="Lunes"/>
    <d v="1899-12-30T02:00:00"/>
    <d v="1899-12-30T05:55:00"/>
    <s v=""/>
    <s v=""/>
    <x v="0"/>
  </r>
  <r>
    <n v="77607368"/>
    <s v="CHAT USER "/>
    <s v="Madrugada"/>
    <d v="2025-01-29T00:00:00"/>
    <x v="1"/>
    <n v="0"/>
    <n v="0"/>
    <s v="CARDENAS CARNERO RAQUEL JUANA"/>
    <x v="0"/>
    <s v="MONIGOTE VEGA LUIS ALBERTO"/>
    <s v="SALVADOR CAMPOS EDUAR ANDRES"/>
    <s v="Lunes"/>
    <d v="1899-12-30T02:00:00"/>
    <d v="1899-12-30T05:55:00"/>
    <s v=""/>
    <s v=""/>
    <x v="0"/>
  </r>
  <r>
    <n v="73339978"/>
    <s v="CHAT USER "/>
    <s v="Madrugada"/>
    <d v="2025-01-29T00:00:00"/>
    <x v="1"/>
    <n v="0"/>
    <n v="0"/>
    <s v="REYMUNDO RAMIREZ CARMEN EMILIA"/>
    <x v="0"/>
    <s v="MONIGOTE VEGA LUIS ALBERTO"/>
    <s v="SALVADOR CAMPOS EDUAR ANDRES"/>
    <s v="Martes"/>
    <d v="1899-12-30T03:00:00"/>
    <d v="1899-12-30T06:55:00"/>
    <s v=""/>
    <s v=""/>
    <x v="0"/>
  </r>
  <r>
    <n v="46655858"/>
    <s v="CHAT USER "/>
    <s v="Madrugada"/>
    <d v="2025-01-29T00:00:00"/>
    <x v="1"/>
    <n v="0"/>
    <n v="0"/>
    <s v="VALDERA VILCHEZ HILDA MARIA"/>
    <x v="0"/>
    <s v="MONIGOTE VEGA LUIS ALBERTO"/>
    <s v="SALVADOR CAMPOS EDUAR ANDRES"/>
    <s v="Martes"/>
    <d v="1899-12-30T03:00:00"/>
    <d v="1899-12-30T06:55:00"/>
    <s v=""/>
    <s v=""/>
    <x v="0"/>
  </r>
  <r>
    <n v="42108594"/>
    <s v="CHAT USER "/>
    <s v="Madrugada"/>
    <d v="2022-12-01T00:00:00"/>
    <x v="1"/>
    <n v="0"/>
    <n v="0"/>
    <s v="VEGA VIDALON CAROLINA ELIZABETH"/>
    <x v="0"/>
    <s v="RAMIREZ ESPIRITU CRESEL NATALY"/>
    <s v="ALONSO RAFAEL ALEJANDRO WLADIMIR"/>
    <s v="Lunes"/>
    <d v="1899-12-30T03:00:00"/>
    <d v="1899-12-30T06:55:00"/>
    <s v=""/>
    <s v=""/>
    <x v="0"/>
  </r>
  <r>
    <n v="47053694"/>
    <s v="CHAT USER "/>
    <s v="Madrugada"/>
    <d v="2022-11-09T00:00:00"/>
    <x v="1"/>
    <n v="0"/>
    <n v="0"/>
    <s v="APARCO HUINCHO MARIA SILVIA"/>
    <x v="0"/>
    <s v="RAMIREZ ESPIRITU CRESEL NATALY"/>
    <s v="ALONSO RAFAEL ALEJANDRO WLADIMIR"/>
    <s v="Martes"/>
    <d v="1899-12-30T03:00:00"/>
    <d v="1899-12-30T06:55:00"/>
    <s v=""/>
    <s v=""/>
    <x v="0"/>
  </r>
  <r>
    <n v="77138786"/>
    <s v="CHAT USER "/>
    <s v="Madrugada"/>
    <d v="2022-11-09T00:00:00"/>
    <x v="1"/>
    <n v="0"/>
    <n v="0"/>
    <s v="MATTO HUANUQUEÑO INES AMELIA"/>
    <x v="0"/>
    <s v="RAMIREZ ESPIRITU CRESEL NATALY"/>
    <s v="ALONSO RAFAEL ALEJANDRO WLADIMIR"/>
    <s v="Martes"/>
    <d v="1899-12-30T03:00:00"/>
    <d v="1899-12-30T06:55:00"/>
    <s v=""/>
    <s v=""/>
    <x v="0"/>
  </r>
  <r>
    <n v="75311094"/>
    <s v="CHAT USER "/>
    <s v="Madrugada"/>
    <d v="2022-06-16T00:00:00"/>
    <x v="1"/>
    <n v="0"/>
    <n v="0"/>
    <s v="MORAN QUISPE ROSA PAMELA"/>
    <x v="0"/>
    <s v="QUISPE LUNA VICTOR HUGO"/>
    <s v="SALVADOR CAMPOS EDUAR ANDRES"/>
    <s v="Martes"/>
    <d v="1899-12-30T04:00:00"/>
    <d v="1899-12-30T07:55:00"/>
    <s v=""/>
    <s v=""/>
    <x v="0"/>
  </r>
  <r>
    <n v="76837720"/>
    <s v="CHAT USER "/>
    <s v="Madrugada"/>
    <d v="2024-03-01T00:00:00"/>
    <x v="0"/>
    <s v="CAMBIO DE CONDICIÓN"/>
    <s v="01/03"/>
    <s v="MEJIA CERNA JAIRO JAIME"/>
    <x v="0"/>
    <s v="RAMIREZ ESPIRITU CRESEL NATALY"/>
    <s v="ALONSO RAFAEL ALEJANDRO WLADIMIR"/>
    <s v="Martes"/>
    <d v="1899-12-30T04:00:00"/>
    <d v="1899-12-30T12:15:00"/>
    <d v="1899-12-30T07:00:00"/>
    <d v="1899-12-30T07:45:00"/>
    <x v="0"/>
  </r>
  <r>
    <n v="70944972"/>
    <s v="CHAT USER "/>
    <s v="Madrugada"/>
    <d v="2023-10-28T00:00:00"/>
    <x v="1"/>
    <n v="0"/>
    <n v="0"/>
    <s v="FLORES GONZALEZ TAMARA"/>
    <x v="0"/>
    <s v="RAMIREZ ESPIRITU CRESEL NATALY"/>
    <s v="ALONSO RAFAEL ALEJANDRO WLADIMIR"/>
    <s v="Miércoles"/>
    <d v="1899-12-30T04:00:00"/>
    <d v="1899-12-30T07:55:00"/>
    <s v=""/>
    <s v=""/>
    <x v="0"/>
  </r>
  <r>
    <n v="74664380"/>
    <s v="CHAT USER "/>
    <s v="Madrugada"/>
    <d v="2024-01-03T00:00:00"/>
    <x v="1"/>
    <n v="0"/>
    <n v="0"/>
    <s v="GONZALES ZAMORA MARIA ISABEL"/>
    <x v="0"/>
    <s v="RAMIREZ ESPIRITU CRESEL NATALY"/>
    <s v="ALONSO RAFAEL ALEJANDRO WLADIMIR"/>
    <s v="Lunes"/>
    <d v="1899-12-30T05:00:00"/>
    <d v="1899-12-30T08:55:00"/>
    <s v=""/>
    <s v=""/>
    <x v="0"/>
  </r>
  <r>
    <n v="70897863"/>
    <s v="CHAT USER "/>
    <s v="Madrugada"/>
    <d v="2021-12-14T00:00:00"/>
    <x v="1"/>
    <n v="0"/>
    <n v="0"/>
    <s v="MONTAÑO QUINTO CARLA MARIANA"/>
    <x v="0"/>
    <s v="RAMIREZ ESPIRITU CRESEL NATALY"/>
    <s v="ALONSO RAFAEL ALEJANDRO WLADIMIR"/>
    <s v="Martes"/>
    <d v="1899-12-30T05:00:00"/>
    <d v="1899-12-30T08:55:00"/>
    <s v=""/>
    <s v=""/>
    <x v="0"/>
  </r>
  <r>
    <n v="40039396"/>
    <s v="CHAT USER "/>
    <s v="Madrugada"/>
    <d v="2022-12-02T00:00:00"/>
    <x v="1"/>
    <s v="GESTIÓN ADICIONAL"/>
    <s v="MAIL USER"/>
    <s v="DURAND GUZMAN MILUSCHKA ANTUANETTE"/>
    <x v="0"/>
    <s v="RAMIREZ ESPIRITU CRESEL NATALY"/>
    <s v="ALONSO RAFAEL ALEJANDRO WLADIMIR"/>
    <s v="Miércoles"/>
    <d v="1899-12-30T05:00:00"/>
    <d v="1899-12-30T08:55:00"/>
    <s v=""/>
    <s v=""/>
    <x v="0"/>
  </r>
  <r>
    <n v="46729997"/>
    <s v="CHAT USER "/>
    <s v="Madrugada"/>
    <d v="2023-09-01T00:00:00"/>
    <x v="1"/>
    <n v="0"/>
    <n v="0"/>
    <s v="MELLADO ZAMBRANO IVELIZ YASMINA"/>
    <x v="0"/>
    <s v="RAMIREZ ESPIRITU CRESEL NATALY"/>
    <s v="ALONSO RAFAEL ALEJANDRO WLADIMIR"/>
    <s v="Martes"/>
    <d v="1899-12-30T05:00:00"/>
    <d v="1899-12-30T08:55:00"/>
    <s v=""/>
    <s v=""/>
    <x v="0"/>
  </r>
  <r>
    <n v="71013596"/>
    <s v="CHAT USER "/>
    <s v="Madrugada"/>
    <d v="2022-12-01T00:00:00"/>
    <x v="1"/>
    <n v="0"/>
    <n v="0"/>
    <s v="OLAVARRIA FERNANDEZ TAMARA ESTELITA"/>
    <x v="0"/>
    <s v="RAMIREZ ESPIRITU CRESEL NATALY"/>
    <s v="ALONSO RAFAEL ALEJANDRO WLADIMIR"/>
    <s v="Miércoles"/>
    <d v="1899-12-30T05:00:00"/>
    <d v="1899-12-30T08:55:00"/>
    <s v=""/>
    <s v=""/>
    <x v="0"/>
  </r>
  <r>
    <n v="74433840"/>
    <s v="CHAT USER "/>
    <s v="Mañana"/>
    <d v="2023-06-15T00:00:00"/>
    <x v="0"/>
    <n v="0"/>
    <n v="0"/>
    <s v="MALLQUI AYALA FIORELA YIMELA"/>
    <x v="0"/>
    <s v="RAMIREZ ESPIRITU CRESEL NATALY"/>
    <s v="ALONSO RAFAEL ALEJANDRO WLADIMIR"/>
    <s v="Miércoles"/>
    <d v="1899-12-30T06:00:00"/>
    <d v="1899-12-30T14:15:00"/>
    <d v="1899-12-30T09:00:00"/>
    <d v="1899-12-30T09:45:00"/>
    <x v="0"/>
  </r>
  <r>
    <n v="71025370"/>
    <s v="CHAT USER "/>
    <s v="Madrugada"/>
    <d v="2021-12-15T00:00:00"/>
    <x v="0"/>
    <n v="0"/>
    <n v="0"/>
    <s v="ROJAS CCELLCCASCCA BRENDA LILIANA"/>
    <x v="0"/>
    <s v="RAMIREZ ESPIRITU CRESEL NATALY"/>
    <s v="ALONSO RAFAEL ALEJANDRO WLADIMIR"/>
    <s v="Miércoles"/>
    <d v="1899-12-30T05:00:00"/>
    <d v="1899-12-30T13:15:00"/>
    <d v="1899-12-30T10:00:00"/>
    <d v="1899-12-30T10:45:00"/>
    <x v="0"/>
  </r>
  <r>
    <n v="74742073"/>
    <s v="CHAT USER "/>
    <s v="Madrugada"/>
    <d v="2024-10-01T00:00:00"/>
    <x v="1"/>
    <n v="0"/>
    <n v="0"/>
    <s v="HUERTA ESPIRITU ELSA KAREN"/>
    <x v="0"/>
    <s v="APONTE COVEÑAS JOSELYN ANDREA"/>
    <s v="ALONSO RAFAEL ALEJANDRO WLADIMIR"/>
    <s v="Miércoles"/>
    <d v="1899-12-30T05:00:00"/>
    <d v="1899-12-30T08:55:00"/>
    <s v=""/>
    <s v=""/>
    <x v="0"/>
  </r>
  <r>
    <n v="46948356"/>
    <s v="CHAT USER "/>
    <s v="Mañana"/>
    <d v="2023-05-05T00:00:00"/>
    <x v="1"/>
    <s v="GESTIÓN ADICIONAL"/>
    <s v="MAIL USER"/>
    <s v="JAHNSEN VALDEZ ZIGRICK YOHANNY"/>
    <x v="0"/>
    <s v="ALMEYDA BECERRA YOKO MARGARITA"/>
    <s v="ALONSO RAFAEL ALEJANDRO WLADIMIR"/>
    <s v="Martes"/>
    <d v="1899-12-30T06:00:00"/>
    <d v="1899-12-30T09:55:00"/>
    <s v=""/>
    <s v=""/>
    <x v="0"/>
  </r>
  <r>
    <n v="75125900"/>
    <s v="CHAT USER "/>
    <s v="Mañana"/>
    <d v="2023-09-08T00:00:00"/>
    <x v="0"/>
    <n v="0"/>
    <n v="0"/>
    <s v="HUAMANI HUAMAN PAOLA"/>
    <x v="0"/>
    <s v="LARICO ALARCON CHRISTIAN CARLOS"/>
    <s v="ALONSO RAFAEL ALEJANDRO WLADIMIR"/>
    <s v="Martes"/>
    <d v="1899-12-30T06:00:00"/>
    <d v="1899-12-30T14:15:00"/>
    <d v="1899-12-30T09:30:00"/>
    <d v="1899-12-30T10:15:00"/>
    <x v="0"/>
  </r>
  <r>
    <n v="47813074"/>
    <s v="CHAT USER "/>
    <s v="Mañana"/>
    <d v="2024-03-06T00:00:00"/>
    <x v="1"/>
    <n v="0"/>
    <n v="0"/>
    <s v="CHUNGA MANGOYALLE LOURDES GENOVEVA"/>
    <x v="0"/>
    <s v="ALMEYDA BECERRA YOKO MARGARITA"/>
    <s v="ALONSO RAFAEL ALEJANDRO WLADIMIR"/>
    <s v="Martes"/>
    <d v="1899-12-30T06:00:00"/>
    <d v="1899-12-30T09:55:00"/>
    <s v=""/>
    <s v=""/>
    <x v="0"/>
  </r>
  <r>
    <n v="44814947"/>
    <s v="CHAT USER "/>
    <s v="Mañana"/>
    <d v="2024-03-06T00:00:00"/>
    <x v="1"/>
    <n v="0"/>
    <n v="0"/>
    <s v="CHIROQUE TUANAMA EVELYN RUTH"/>
    <x v="0"/>
    <s v="ALMEYDA BECERRA YOKO MARGARITA"/>
    <s v="ALONSO RAFAEL ALEJANDRO WLADIMIR"/>
    <s v="Martes"/>
    <d v="1899-12-30T06:00:00"/>
    <d v="1899-12-30T09:55:00"/>
    <s v=""/>
    <s v=""/>
    <x v="0"/>
  </r>
  <r>
    <n v="77299030"/>
    <s v="CHAT USER "/>
    <s v="Mañana"/>
    <d v="2023-09-23T00:00:00"/>
    <x v="1"/>
    <s v="GESTIÓN ADICIONAL"/>
    <s v="MAIL USER"/>
    <s v="VALENCIA CONTRERAS KEILLY BRIGITTE"/>
    <x v="0"/>
    <s v="ALMEYDA BECERRA YOKO MARGARITA"/>
    <s v="ALONSO RAFAEL ALEJANDRO WLADIMIR"/>
    <s v="Lunes"/>
    <d v="1899-12-30T07:00:00"/>
    <d v="1899-12-30T10:55:00"/>
    <s v=""/>
    <s v=""/>
    <x v="0"/>
  </r>
  <r>
    <n v="9858098"/>
    <s v="CHAT USER "/>
    <s v="Mañana"/>
    <d v="2022-12-02T00:00:00"/>
    <x v="0"/>
    <n v="0"/>
    <n v="0"/>
    <s v="VILCHEZ TINEO YANET MILAGROS"/>
    <x v="0"/>
    <s v="ALMEYDA BECERRA YOKO MARGARITA"/>
    <s v="ALONSO RAFAEL ALEJANDRO WLADIMIR"/>
    <s v="Lunes,Miércoles"/>
    <d v="1899-12-30T06:00:00"/>
    <d v="1899-12-30T14:15:00"/>
    <d v="1899-12-30T13:00:00"/>
    <d v="1899-12-30T13:45:00"/>
    <x v="0"/>
  </r>
  <r>
    <n v="75317110"/>
    <s v="CHAT USER "/>
    <s v="Mañana"/>
    <d v="2023-05-05T00:00:00"/>
    <x v="1"/>
    <n v="0"/>
    <n v="0"/>
    <s v="SOTO TROYA DAMARIS BRIGETTE"/>
    <x v="0"/>
    <s v="ALMEYDA BECERRA YOKO MARGARITA"/>
    <s v="ALONSO RAFAEL ALEJANDRO WLADIMIR"/>
    <s v="Martes"/>
    <d v="1899-12-30T06:00:00"/>
    <d v="1899-12-30T09:55:00"/>
    <s v=""/>
    <s v=""/>
    <x v="0"/>
  </r>
  <r>
    <n v="44675894"/>
    <s v="CHAT USER "/>
    <s v="Mañana"/>
    <d v="2024-08-08T00:00:00"/>
    <x v="1"/>
    <n v="0"/>
    <n v="0"/>
    <s v="PICHIHUA PUSE MARTIN GERARDO"/>
    <x v="0"/>
    <s v="WAMPAGKIT LALANGUI SHINA CECILIA"/>
    <s v="ALONSO RAFAEL ALEJANDRO WLADIMIR"/>
    <s v="Lunes"/>
    <d v="1899-12-30T06:00:00"/>
    <d v="1899-12-30T09:55:00"/>
    <s v=""/>
    <s v=""/>
    <x v="0"/>
  </r>
  <r>
    <n v="75315039"/>
    <s v="CHAT USER "/>
    <s v="Mañana"/>
    <d v="2024-10-23T00:00:00"/>
    <x v="1"/>
    <n v="0"/>
    <n v="0"/>
    <s v="CAMPOS AZAÑA ANDREA YSABEL"/>
    <x v="0"/>
    <s v="WAMPAGKIT LALANGUI SHINA CECILIA"/>
    <s v="ALONSO RAFAEL ALEJANDRO WLADIMIR"/>
    <s v="Miércoles"/>
    <d v="1899-12-30T06:00:00"/>
    <d v="1899-12-30T09:55:00"/>
    <s v=""/>
    <s v=""/>
    <x v="0"/>
  </r>
  <r>
    <n v="75265014"/>
    <s v="CHAT USER "/>
    <s v="Mañana"/>
    <d v="2024-12-31T00:00:00"/>
    <x v="1"/>
    <s v="CAMBIO DE BREAK POR LEVEL UP"/>
    <n v="0"/>
    <s v="AGUIRRE GAVILAN BRIGITTE JHERALDINE"/>
    <x v="0"/>
    <s v="WAMPAGKIT LALANGUI SHINA CECILIA"/>
    <s v="ALONSO RAFAEL ALEJANDRO WLADIMIR"/>
    <s v="Lunes,Martes,Miércoles,Jueves"/>
    <d v="1899-12-30T06:00:00"/>
    <d v="1899-12-30T14:35:00"/>
    <d v="1899-12-30T09:00:00"/>
    <d v="1899-12-30T09:45:00"/>
    <x v="0"/>
  </r>
  <r>
    <n v="77015885"/>
    <s v="CHAT USER "/>
    <s v="Mañana"/>
    <d v="2024-12-31T00:00:00"/>
    <x v="1"/>
    <s v="CAMBIO DE BREAK POR LEVEL UP"/>
    <n v="0"/>
    <s v="ORBEZO SARZO MONICA MERCEDES"/>
    <x v="0"/>
    <s v="WAMPAGKIT LALANGUI SHINA CECILIA"/>
    <s v="ALONSO RAFAEL ALEJANDRO WLADIMIR"/>
    <s v="Lunes,Martes,Miércoles,Jueves"/>
    <d v="1899-12-30T06:00:00"/>
    <d v="1899-12-30T14:35:00"/>
    <d v="1899-12-30T09:00:00"/>
    <d v="1899-12-30T09:45:00"/>
    <x v="0"/>
  </r>
  <r>
    <n v="71474420"/>
    <s v="CHAT USER "/>
    <s v="Mañana"/>
    <d v="2024-12-31T00:00:00"/>
    <x v="1"/>
    <s v="CAMBIO DE BREAK POR LEVEL UP"/>
    <n v="0"/>
    <s v="CABANILLAS CAPUÑAY VICTOR MANUEL"/>
    <x v="0"/>
    <s v="WAMPAGKIT LALANGUI SHINA CECILIA"/>
    <s v="ALONSO RAFAEL ALEJANDRO WLADIMIR"/>
    <s v="Lunes,Martes,Miércoles,Jueves"/>
    <d v="1899-12-30T06:00:00"/>
    <d v="1899-12-30T14:35:00"/>
    <d v="1899-12-30T09:30:00"/>
    <d v="1899-12-30T10:15:00"/>
    <x v="0"/>
  </r>
  <r>
    <n v="70013238"/>
    <s v="CHAT USER "/>
    <s v="Mañana"/>
    <d v="2024-12-31T00:00:00"/>
    <x v="1"/>
    <s v="CAMBIO DE BREAK POR LEVEL UP"/>
    <n v="0"/>
    <s v="CAMPOS JIMENEZ FIORELLA RUBI"/>
    <x v="0"/>
    <s v="WAMPAGKIT LALANGUI SHINA CECILIA"/>
    <s v="ALONSO RAFAEL ALEJANDRO WLADIMIR"/>
    <s v="Lunes,Martes,Miércoles,Jueves"/>
    <d v="1899-12-30T06:00:00"/>
    <d v="1899-12-30T14:35:00"/>
    <d v="1899-12-30T10:00:00"/>
    <d v="1899-12-30T10:45:00"/>
    <x v="0"/>
  </r>
  <r>
    <n v="76672874"/>
    <s v="CHAT USER "/>
    <s v="Mañana"/>
    <d v="2024-12-31T00:00:00"/>
    <x v="1"/>
    <s v="CAMBIO DE BREAK POR LEVEL UP"/>
    <n v="0"/>
    <s v="AGUILAR SILVA ANA RUBI"/>
    <x v="0"/>
    <s v="WAMPAGKIT LALANGUI SHINA CECILIA"/>
    <s v="ALONSO RAFAEL ALEJANDRO WLADIMIR"/>
    <s v="Lunes,Martes,Miércoles,Jueves"/>
    <d v="1899-12-30T06:00:00"/>
    <d v="1899-12-30T14:35:00"/>
    <d v="1899-12-30T10:00:00"/>
    <d v="1899-12-30T10:45:00"/>
    <x v="0"/>
  </r>
  <r>
    <n v="76822239"/>
    <s v="CHAT USER "/>
    <s v="Mañana"/>
    <d v="2024-12-31T00:00:00"/>
    <x v="1"/>
    <n v="0"/>
    <n v="0"/>
    <s v="CARMEN PALADINES BREYET ANTHONELE"/>
    <x v="0"/>
    <s v="WAMPAGKIT LALANGUI SHINA CECILIA"/>
    <s v="ALONSO RAFAEL ALEJANDRO WLADIMIR"/>
    <s v="Lunes,Martes,Miércoles,Jueves"/>
    <d v="1899-12-30T06:00:00"/>
    <d v="1899-12-30T14:35:00"/>
    <d v="1899-12-30T11:00:00"/>
    <d v="1899-12-30T11:45:00"/>
    <x v="0"/>
  </r>
  <r>
    <n v="3691771"/>
    <s v="CHAT USER "/>
    <s v="Mañana"/>
    <d v="2024-12-31T00:00:00"/>
    <x v="1"/>
    <n v="0"/>
    <n v="0"/>
    <s v="LEOPARDI PUERTA MARIA FERNANDA"/>
    <x v="0"/>
    <s v="RAMIREZ ESPIRITU CRESEL NATALY"/>
    <s v="ALONSO RAFAEL ALEJANDRO WLADIMIR"/>
    <s v="Lunes,Martes,Miércoles,Jueves"/>
    <d v="1899-12-30T06:00:00"/>
    <d v="1899-12-30T14:35:00"/>
    <d v="1899-12-30T11:00:00"/>
    <d v="1899-12-30T11:45:00"/>
    <x v="0"/>
  </r>
  <r>
    <n v="70050910"/>
    <s v="CHAT USER "/>
    <s v="Mañana"/>
    <d v="2024-12-31T00:00:00"/>
    <x v="1"/>
    <n v="0"/>
    <n v="0"/>
    <s v="DIAZ OSORIO PATRICIA CONSUELO"/>
    <x v="0"/>
    <s v="WAMPAGKIT LALANGUI SHINA CECILIA"/>
    <s v="ALONSO RAFAEL ALEJANDRO WLADIMIR"/>
    <s v="Lunes,Martes,Miércoles,Jueves"/>
    <d v="1899-12-30T06:00:00"/>
    <d v="1899-12-30T14:35:00"/>
    <d v="1899-12-30T11:00:00"/>
    <d v="1899-12-30T11:45:00"/>
    <x v="0"/>
  </r>
  <r>
    <n v="47951478"/>
    <s v="CHAT USER "/>
    <s v="Mañana"/>
    <d v="2019-12-04T00:00:00"/>
    <x v="0"/>
    <s v="APOYO DE SUPERVISION"/>
    <s v="01/03 - 31/03"/>
    <s v="CHINGEL DELGADO CATERIN ESTHER"/>
    <x v="1"/>
    <s v="ABURTO TORRES LILIAN JERALDIN"/>
    <s v="ALONSO RAFAEL ALEJANDRO WLADIMIR"/>
    <s v="Viernes"/>
    <d v="1899-12-30T06:00:00"/>
    <d v="1899-12-30T14:15:00"/>
    <d v="1899-12-30T09:30:00"/>
    <d v="1899-12-30T10:15:00"/>
    <x v="0"/>
  </r>
  <r>
    <n v="44692475"/>
    <s v="CHAT USER "/>
    <s v="Mañana"/>
    <d v="2023-10-10T00:00:00"/>
    <x v="0"/>
    <n v="0"/>
    <n v="0"/>
    <s v="QUEZADA RUIZ JESUS MANUEL"/>
    <x v="1"/>
    <s v="ABURTO TORRES LILIAN JERALDIN"/>
    <s v="ALONSO RAFAEL ALEJANDRO WLADIMIR"/>
    <s v="Miércoles"/>
    <d v="1899-12-30T06:00:00"/>
    <d v="1899-12-30T14:15:00"/>
    <d v="1899-12-30T12:00:00"/>
    <d v="1899-12-30T12:45:00"/>
    <x v="0"/>
  </r>
  <r>
    <n v="76569450"/>
    <s v="CHAT USER "/>
    <s v="Mañana"/>
    <d v="2019-11-15T00:00:00"/>
    <x v="0"/>
    <n v="0"/>
    <n v="0"/>
    <s v="DIAZ PALHUA HASSLER NIKOLAS"/>
    <x v="0"/>
    <s v="RAMIREZ ESPIRITU CRESEL NATALY"/>
    <s v="ALONSO RAFAEL ALEJANDRO WLADIMIR"/>
    <s v="Miércoles"/>
    <d v="1899-12-30T06:00:00"/>
    <d v="1899-12-30T14:15:00"/>
    <d v="1899-12-30T12:00:00"/>
    <d v="1899-12-30T12:45:00"/>
    <x v="0"/>
  </r>
  <r>
    <n v="47774179"/>
    <s v="CHAT USER "/>
    <s v="Mañana"/>
    <d v="2022-11-17T00:00:00"/>
    <x v="0"/>
    <n v="0"/>
    <n v="0"/>
    <s v="YUPANQUI REYSANCHEZ YURI"/>
    <x v="0"/>
    <s v="LARICO ALARCON CHRISTIAN CARLOS"/>
    <s v="ALONSO RAFAEL ALEJANDRO WLADIMIR"/>
    <s v="Lunes"/>
    <d v="1899-12-30T07:00:00"/>
    <d v="1899-12-30T15:15:00"/>
    <d v="1899-12-30T13:00:00"/>
    <d v="1899-12-30T13:45:00"/>
    <x v="0"/>
  </r>
  <r>
    <n v="70800781"/>
    <s v="CHAT USER "/>
    <s v="Mañana"/>
    <d v="2021-02-11T00:00:00"/>
    <x v="0"/>
    <s v="GESTIÓN ADICIONAL"/>
    <s v="Project Best Bocata"/>
    <s v="VERGARAY VILLAFANA EDWIN MIGUEL"/>
    <x v="0"/>
    <s v="ALMEYDA BECERRA YOKO MARGARITA"/>
    <s v="ALONSO RAFAEL ALEJANDRO WLADIMIR"/>
    <s v="Lunes"/>
    <d v="1899-12-30T06:00:00"/>
    <d v="1899-12-30T14:15:00"/>
    <d v="1899-12-30T13:00:00"/>
    <d v="1899-12-30T13:45:00"/>
    <x v="0"/>
  </r>
  <r>
    <n v="41392591"/>
    <s v="CHAT USER "/>
    <s v="Mañana"/>
    <d v="2022-12-05T00:00:00"/>
    <x v="0"/>
    <n v="0"/>
    <n v="0"/>
    <s v="RIMAC BELTRAN ALFREDO"/>
    <x v="0"/>
    <s v="LARICO ALARCON CHRISTIAN CARLOS"/>
    <s v="ALONSO RAFAEL ALEJANDRO WLADIMIR"/>
    <s v="Martes"/>
    <d v="1899-12-30T06:00:00"/>
    <d v="1899-12-30T14:15:00"/>
    <d v="1899-12-30T09:00:00"/>
    <d v="1899-12-30T09:45:00"/>
    <x v="0"/>
  </r>
  <r>
    <n v="74379249"/>
    <s v="CHAT USER "/>
    <s v="Mañana"/>
    <d v="2022-07-02T00:00:00"/>
    <x v="0"/>
    <n v="0"/>
    <n v="0"/>
    <s v="HENRIQUEZ QUEIPO NICOLE XIMENA"/>
    <x v="0"/>
    <s v="ALMEYDA BECERRA YOKO MARGARITA"/>
    <s v="ALONSO RAFAEL ALEJANDRO WLADIMIR"/>
    <s v="Lunes"/>
    <d v="1899-12-30T06:00:00"/>
    <d v="1899-12-30T14:15:00"/>
    <d v="1899-12-30T12:00:00"/>
    <d v="1899-12-30T12:45:00"/>
    <x v="0"/>
  </r>
  <r>
    <n v="75351436"/>
    <s v="CHAT USER "/>
    <s v="Mañana"/>
    <d v="2024-09-11T00:00:00"/>
    <x v="1"/>
    <n v="0"/>
    <n v="0"/>
    <s v="ALEJOS GRANDA MILAGROS DEL JESUS"/>
    <x v="0"/>
    <s v="WAMPAGKIT LALANGUI SHINA CECILIA"/>
    <s v="ALONSO RAFAEL ALEJANDRO WLADIMIR"/>
    <s v="Miércoles"/>
    <d v="1899-12-30T06:00:00"/>
    <d v="1899-12-30T09:55:00"/>
    <s v=""/>
    <s v=""/>
    <x v="0"/>
  </r>
  <r>
    <n v="73228860"/>
    <s v="CHAT USER "/>
    <s v="Mañana"/>
    <d v="2022-11-10T00:00:00"/>
    <x v="0"/>
    <n v="0"/>
    <n v="0"/>
    <s v="ZARATE TEMPLE RENZO DAVID"/>
    <x v="0"/>
    <s v="WAMPAGKIT LALANGUI SHINA CECILIA"/>
    <s v="ALONSO RAFAEL ALEJANDRO WLADIMIR"/>
    <s v="Martes"/>
    <d v="1899-12-30T06:00:00"/>
    <d v="1899-12-30T14:15:00"/>
    <d v="1899-12-30T13:00:00"/>
    <d v="1899-12-30T13:45:00"/>
    <x v="0"/>
  </r>
  <r>
    <n v="76691605"/>
    <s v="CHAT USER "/>
    <s v="Mañana"/>
    <d v="2024-09-06T00:00:00"/>
    <x v="1"/>
    <n v="0"/>
    <n v="0"/>
    <s v="TUESTA REVALO ROBERT STHILL"/>
    <x v="0"/>
    <s v="ALMEYDA BECERRA YOKO MARGARITA"/>
    <s v="ALONSO RAFAEL ALEJANDRO WLADIMIR"/>
    <s v="Martes"/>
    <d v="1899-12-30T07:00:00"/>
    <d v="1899-12-30T10:55:00"/>
    <s v=""/>
    <s v=""/>
    <x v="0"/>
  </r>
  <r>
    <n v="75698877"/>
    <s v="CHAT USER "/>
    <s v="Mañana"/>
    <d v="2023-10-28T00:00:00"/>
    <x v="1"/>
    <n v="0"/>
    <n v="0"/>
    <s v="NAPAN BERNAOLA ELOY JEFFERSON"/>
    <x v="0"/>
    <s v="ALMEYDA BECERRA YOKO MARGARITA"/>
    <s v="ALONSO RAFAEL ALEJANDRO WLADIMIR"/>
    <s v="Lunes"/>
    <d v="1899-12-30T07:00:00"/>
    <d v="1899-12-30T10:55:00"/>
    <s v=""/>
    <s v=""/>
    <x v="0"/>
  </r>
  <r>
    <n v="45360102"/>
    <s v="CHAT USER "/>
    <s v="Mañana"/>
    <d v="2024-09-11T00:00:00"/>
    <x v="1"/>
    <n v="0"/>
    <n v="0"/>
    <s v="ANCAJIMA FLORES INES ISABEL"/>
    <x v="0"/>
    <s v="LARICO ALARCON CHRISTIAN CARLOS"/>
    <s v="ALONSO RAFAEL ALEJANDRO WLADIMIR"/>
    <s v="Martes"/>
    <d v="1899-12-30T07:00:00"/>
    <d v="1899-12-30T10:55:00"/>
    <s v=""/>
    <s v=""/>
    <x v="0"/>
  </r>
  <r>
    <n v="47843223"/>
    <s v="CHAT USER "/>
    <s v="Mañana"/>
    <d v="2024-09-11T00:00:00"/>
    <x v="1"/>
    <n v="0"/>
    <n v="0"/>
    <s v="LA MATTA RUIZ GIANFRANCO"/>
    <x v="0"/>
    <s v="LARICO ALARCON CHRISTIAN CARLOS"/>
    <s v="ALONSO RAFAEL ALEJANDRO WLADIMIR"/>
    <s v="Martes"/>
    <d v="1899-12-30T07:00:00"/>
    <d v="1899-12-30T10:55:00"/>
    <s v=""/>
    <s v=""/>
    <x v="0"/>
  </r>
  <r>
    <n v="75150251"/>
    <s v="CHAT USER "/>
    <s v="Mañana"/>
    <d v="2024-09-11T00:00:00"/>
    <x v="1"/>
    <s v="LACTANCIA"/>
    <s v="09:55 - 10:55"/>
    <s v="CUROTTO VASQUEZ NICOLE STHEFANIE"/>
    <x v="0"/>
    <s v="LARICO ALARCON CHRISTIAN CARLOS"/>
    <s v="ALONSO RAFAEL ALEJANDRO WLADIMIR"/>
    <s v="Miércoles"/>
    <d v="1899-12-30T07:00:00"/>
    <d v="1899-12-30T09:55:00"/>
    <s v=""/>
    <s v=""/>
    <x v="0"/>
  </r>
  <r>
    <n v="73817318"/>
    <s v="CHAT USER "/>
    <s v="Mañana"/>
    <d v="2024-12-31T00:00:00"/>
    <x v="1"/>
    <n v="0"/>
    <n v="0"/>
    <s v="HUAMANI CALLE BRYAN ELVIS"/>
    <x v="0"/>
    <s v="APONTE COVEÑAS JOSELYN ANDREA"/>
    <s v="ALONSO RAFAEL ALEJANDRO WLADIMIR"/>
    <s v="Lunes,Martes,Miércoles,Jueves"/>
    <d v="1899-12-30T07:00:00"/>
    <d v="1899-12-30T15:35:00"/>
    <d v="1899-12-30T10:30:00"/>
    <d v="1899-12-30T11:15:00"/>
    <x v="0"/>
  </r>
  <r>
    <n v="72794677"/>
    <s v="CHAT USER "/>
    <s v="Mañana"/>
    <d v="2024-09-14T00:00:00"/>
    <x v="1"/>
    <n v="0"/>
    <n v="0"/>
    <s v="VELASQUEZ CAPCHA CAMILA JOANNA"/>
    <x v="0"/>
    <s v="LARICO ALARCON CHRISTIAN CARLOS"/>
    <s v="ALONSO RAFAEL ALEJANDRO WLADIMIR"/>
    <s v="Miércoles"/>
    <d v="1899-12-30T07:00:00"/>
    <d v="1899-12-30T10:55:00"/>
    <s v=""/>
    <s v=""/>
    <x v="0"/>
  </r>
  <r>
    <n v="44326240"/>
    <s v="CHAT USER "/>
    <s v="Mañana"/>
    <d v="2024-09-14T00:00:00"/>
    <x v="1"/>
    <n v="0"/>
    <n v="0"/>
    <s v="OLIVARES YLIANES CYNTHIA PAMELA"/>
    <x v="0"/>
    <s v="LARICO ALARCON CHRISTIAN CARLOS"/>
    <s v="ALONSO RAFAEL ALEJANDRO WLADIMIR"/>
    <s v="Lunes"/>
    <d v="1899-12-30T07:00:00"/>
    <d v="1899-12-30T10:55:00"/>
    <s v=""/>
    <s v=""/>
    <x v="0"/>
  </r>
  <r>
    <n v="43888663"/>
    <s v="CHAT USER "/>
    <s v="Mañana"/>
    <d v="2024-10-01T00:00:00"/>
    <x v="1"/>
    <n v="0"/>
    <n v="0"/>
    <s v="CORASI SILVA SANDRA KARINA"/>
    <x v="0"/>
    <s v="ALMEYDA BECERRA YOKO MARGARITA"/>
    <s v="ALONSO RAFAEL ALEJANDRO WLADIMIR"/>
    <s v="Miércoles"/>
    <d v="1899-12-30T06:00:00"/>
    <d v="1899-12-30T09:55:00"/>
    <s v=""/>
    <s v=""/>
    <x v="0"/>
  </r>
  <r>
    <n v="46989657"/>
    <s v="CHAT USER "/>
    <s v="Mañana"/>
    <d v="2024-09-06T00:00:00"/>
    <x v="1"/>
    <n v="0"/>
    <n v="0"/>
    <s v="TARAZONA SACRAMENTO JAVIER"/>
    <x v="0"/>
    <s v="ALMEYDA BECERRA YOKO MARGARITA"/>
    <s v="ALONSO RAFAEL ALEJANDRO WLADIMIR"/>
    <s v="Lunes"/>
    <d v="1899-12-30T07:00:00"/>
    <d v="1899-12-30T10:55:00"/>
    <s v=""/>
    <s v=""/>
    <x v="0"/>
  </r>
  <r>
    <n v="70462214"/>
    <s v="CHAT USER "/>
    <s v="Mañana"/>
    <d v="2024-09-26T00:00:00"/>
    <x v="1"/>
    <n v="0"/>
    <n v="0"/>
    <s v="CASTRO HUAMAN JAMILE YAJAHIRA"/>
    <x v="0"/>
    <s v="APONTE COVEÑAS JOSELYN ANDREA"/>
    <s v="ALONSO RAFAEL ALEJANDRO WLADIMIR"/>
    <s v="Lunes"/>
    <d v="1899-12-30T07:00:00"/>
    <d v="1899-12-30T10:55:00"/>
    <s v=""/>
    <s v=""/>
    <x v="0"/>
  </r>
  <r>
    <n v="47850841"/>
    <s v="CHAT USER "/>
    <s v="Mañana"/>
    <d v="2023-09-11T00:00:00"/>
    <x v="1"/>
    <n v="0"/>
    <n v="0"/>
    <s v="TORRES MURGA LADY JEAN"/>
    <x v="0"/>
    <s v="ALMEYDA BECERRA YOKO MARGARITA"/>
    <s v="ALONSO RAFAEL ALEJANDRO WLADIMIR"/>
    <s v="Miércoles"/>
    <d v="1899-12-30T07:00:00"/>
    <d v="1899-12-30T10:55:00"/>
    <s v=""/>
    <s v=""/>
    <x v="0"/>
  </r>
  <r>
    <n v="73066617"/>
    <s v="CHAT USER "/>
    <s v="Mañana"/>
    <d v="2023-10-02T00:00:00"/>
    <x v="1"/>
    <s v="GESTIÓN ADICIONAL"/>
    <s v="MAIL USER"/>
    <s v="TANG BERNILLA ANA"/>
    <x v="0"/>
    <s v="WAMPAGKIT LALANGUI SHINA CECILIA"/>
    <s v="ALONSO RAFAEL ALEJANDRO WLADIMIR"/>
    <s v="Martes"/>
    <d v="1899-12-30T07:00:00"/>
    <d v="1899-12-30T10:55:00"/>
    <s v=""/>
    <s v=""/>
    <x v="0"/>
  </r>
  <r>
    <n v="73123709"/>
    <s v="CHAT USER "/>
    <s v="Mañana"/>
    <d v="2022-10-22T00:00:00"/>
    <x v="0"/>
    <n v="0"/>
    <n v="0"/>
    <s v="MEDINA CARBAJAL AXEL MAURICIO"/>
    <x v="0"/>
    <s v="ALMEYDA BECERRA YOKO MARGARITA"/>
    <s v="ALONSO RAFAEL ALEJANDRO WLADIMIR"/>
    <s v="Martes"/>
    <d v="1899-12-30T06:00:00"/>
    <d v="1899-12-30T14:15:00"/>
    <d v="1899-12-30T09:30:00"/>
    <d v="1899-12-30T10:15:00"/>
    <x v="0"/>
  </r>
  <r>
    <n v="73013150"/>
    <s v="CHAT USER "/>
    <s v="Mañana"/>
    <d v="2022-11-05T00:00:00"/>
    <x v="0"/>
    <n v="0"/>
    <n v="0"/>
    <s v="GALLOSO TICONA GABRIELA IVON"/>
    <x v="0"/>
    <s v="LARICO ALARCON CHRISTIAN CARLOS"/>
    <s v="ALONSO RAFAEL ALEJANDRO WLADIMIR"/>
    <s v="Martes"/>
    <d v="1899-12-30T06:00:00"/>
    <d v="1899-12-30T14:15:00"/>
    <d v="1899-12-30T09:00:00"/>
    <d v="1899-12-30T09:45:00"/>
    <x v="0"/>
  </r>
  <r>
    <n v="5699722"/>
    <s v="CHAT USER "/>
    <s v="Mañana"/>
    <d v="2024-09-06T00:00:00"/>
    <x v="1"/>
    <n v="0"/>
    <n v="0"/>
    <s v="TOTESAUT MENDOZA MARY JOHANA"/>
    <x v="0"/>
    <s v="ALMEYDA BECERRA YOKO MARGARITA"/>
    <s v="ALONSO RAFAEL ALEJANDRO WLADIMIR"/>
    <s v="Lunes"/>
    <d v="1899-12-30T07:00:00"/>
    <d v="1899-12-30T10:55:00"/>
    <s v=""/>
    <s v=""/>
    <x v="0"/>
  </r>
  <r>
    <n v="74844412"/>
    <s v="CHAT USER "/>
    <s v="Mañana"/>
    <d v="2021-08-02T00:00:00"/>
    <x v="0"/>
    <n v="0"/>
    <n v="0"/>
    <s v="MUÑANTE MARCHENA NAYELI KIMBERLY"/>
    <x v="0"/>
    <s v="APONTE COVEÑAS JOSELYN ANDREA"/>
    <s v="ALONSO RAFAEL ALEJANDRO WLADIMIR"/>
    <s v="Lunes"/>
    <d v="1899-12-30T07:00:00"/>
    <d v="1899-12-30T15:15:00"/>
    <d v="1899-12-30T13:00:00"/>
    <d v="1899-12-30T13:45:00"/>
    <x v="0"/>
  </r>
  <r>
    <n v="40770306"/>
    <s v="CHAT USER "/>
    <s v="Mañana"/>
    <d v="2024-05-02T00:00:00"/>
    <x v="1"/>
    <n v="0"/>
    <n v="0"/>
    <s v="LEGUA LUNA LUZ LISETTE"/>
    <x v="0"/>
    <s v="SANEZ DESCALZI SUSAN HEYDI"/>
    <s v="SANCHEZ GRADOS JEAN PIERRE JOAQUIN"/>
    <s v="Miércoles"/>
    <d v="1899-12-30T07:00:00"/>
    <d v="1899-12-30T10:55:00"/>
    <s v=""/>
    <s v=""/>
    <x v="0"/>
  </r>
  <r>
    <n v="47006125"/>
    <s v="CHAT USER "/>
    <s v="Mañana"/>
    <d v="2024-06-11T00:00:00"/>
    <x v="1"/>
    <n v="0"/>
    <n v="0"/>
    <s v="LOZANO GAVINO YULIANA ISABEL"/>
    <x v="0"/>
    <s v="SANEZ DESCALZI SUSAN HEYDI"/>
    <s v="SANCHEZ GRADOS JEAN PIERRE JOAQUIN"/>
    <s v="Lunes"/>
    <d v="1899-12-30T07:00:00"/>
    <d v="1899-12-30T10:55:00"/>
    <s v=""/>
    <s v=""/>
    <x v="0"/>
  </r>
  <r>
    <n v="74225480"/>
    <s v="CHAT USER "/>
    <s v="Mañana"/>
    <d v="2024-06-11T00:00:00"/>
    <x v="1"/>
    <n v="0"/>
    <n v="0"/>
    <s v="LOPEZ SOSA ARIANO ABDEL"/>
    <x v="0"/>
    <s v="SANEZ DESCALZI SUSAN HEYDI"/>
    <s v="SANCHEZ GRADOS JEAN PIERRE JOAQUIN"/>
    <s v="Martes"/>
    <d v="1899-12-30T07:00:00"/>
    <d v="1899-12-30T10:55:00"/>
    <s v=""/>
    <s v=""/>
    <x v="0"/>
  </r>
  <r>
    <n v="45109680"/>
    <s v="CHAT USER "/>
    <s v="Mañana"/>
    <d v="2023-06-13T00:00:00"/>
    <x v="1"/>
    <n v="0"/>
    <n v="0"/>
    <s v="GUERRERO BAZÁN DIEGO ENRIQUE"/>
    <x v="0"/>
    <s v="SANEZ DESCALZI SUSAN HEYDI"/>
    <s v="SANCHEZ GRADOS JEAN PIERRE JOAQUIN"/>
    <s v="Lunes"/>
    <d v="1899-12-30T07:00:00"/>
    <d v="1899-12-30T10:55:00"/>
    <s v=""/>
    <s v=""/>
    <x v="0"/>
  </r>
  <r>
    <n v="73456674"/>
    <s v="CHAT USER "/>
    <s v="Mañana"/>
    <d v="2023-12-05T00:00:00"/>
    <x v="1"/>
    <n v="0"/>
    <n v="0"/>
    <s v="AYALA QUISPE FABRICIO ELOY"/>
    <x v="0"/>
    <s v="SANEZ DESCALZI SUSAN HEYDI"/>
    <s v="SANCHEZ GRADOS JEAN PIERRE JOAQUIN"/>
    <s v="Martes"/>
    <d v="1899-12-30T06:00:00"/>
    <d v="1899-12-30T09:55:00"/>
    <s v=""/>
    <s v=""/>
    <x v="0"/>
  </r>
  <r>
    <n v="73046411"/>
    <s v="CHAT USER "/>
    <s v="Mañana"/>
    <d v="2024-03-01T00:00:00"/>
    <x v="1"/>
    <n v="0"/>
    <n v="0"/>
    <s v="HUAMANI QUISPE ELIZABETH RAQUEL"/>
    <x v="0"/>
    <s v="SANEZ DESCALZI SUSAN HEYDI"/>
    <s v="SANCHEZ GRADOS JEAN PIERRE JOAQUIN"/>
    <s v="Martes"/>
    <d v="1899-12-30T07:00:00"/>
    <d v="1899-12-30T10:55:00"/>
    <s v=""/>
    <s v=""/>
    <x v="0"/>
  </r>
  <r>
    <n v="45644430"/>
    <s v="CHAT USER "/>
    <s v="Mañana"/>
    <d v="2024-03-01T00:00:00"/>
    <x v="1"/>
    <n v="0"/>
    <n v="0"/>
    <s v="CUENTAS HUMPIRE JESIBETT ALEJANDRA"/>
    <x v="0"/>
    <s v="SANEZ DESCALZI SUSAN HEYDI"/>
    <s v="SANCHEZ GRADOS JEAN PIERRE JOAQUIN"/>
    <s v="Martes"/>
    <d v="1899-12-30T07:00:00"/>
    <d v="1899-12-30T10:55:00"/>
    <s v=""/>
    <s v=""/>
    <x v="0"/>
  </r>
  <r>
    <n v="72430420"/>
    <s v="CHAT USER "/>
    <s v="Mañana"/>
    <d v="2024-06-11T00:00:00"/>
    <x v="1"/>
    <n v="0"/>
    <n v="0"/>
    <s v="MOLINA CACERES VALERIE YURIKO APOLONIA"/>
    <x v="0"/>
    <s v="SANEZ DESCALZI SUSAN HEYDI"/>
    <s v="SANCHEZ GRADOS JEAN PIERRE JOAQUIN"/>
    <s v="Miércoles"/>
    <d v="1899-12-30T07:00:00"/>
    <d v="1899-12-30T10:55:00"/>
    <s v=""/>
    <s v=""/>
    <x v="0"/>
  </r>
  <r>
    <n v="71478774"/>
    <s v="CHAT USER "/>
    <s v="Mañana"/>
    <d v="2023-10-24T00:00:00"/>
    <x v="1"/>
    <n v="0"/>
    <n v="0"/>
    <s v="CARRILLO ESPINOZA JOSE ANTONIO"/>
    <x v="0"/>
    <s v="SANEZ DESCALZI SUSAN HEYDI"/>
    <s v="SANCHEZ GRADOS JEAN PIERRE JOAQUIN"/>
    <s v="Lunes"/>
    <d v="1899-12-30T07:00:00"/>
    <d v="1899-12-30T10:55:00"/>
    <s v=""/>
    <s v=""/>
    <x v="0"/>
  </r>
  <r>
    <n v="74093301"/>
    <s v="CHAT USER "/>
    <s v="Mañana"/>
    <d v="2024-07-05T00:00:00"/>
    <x v="1"/>
    <n v="0"/>
    <n v="0"/>
    <s v="CARHUAYAL SUAREZ JOAN SALVADOR"/>
    <x v="0"/>
    <s v="SANEZ DESCALZI SUSAN HEYDI"/>
    <s v="SANCHEZ GRADOS JEAN PIERRE JOAQUIN"/>
    <s v="Miércoles"/>
    <d v="1899-12-30T07:00:00"/>
    <d v="1899-12-30T10:55:00"/>
    <s v=""/>
    <s v=""/>
    <x v="0"/>
  </r>
  <r>
    <n v="70084067"/>
    <s v="CHAT USER "/>
    <s v="Mañana"/>
    <d v="2024-09-06T00:00:00"/>
    <x v="1"/>
    <n v="0"/>
    <n v="0"/>
    <s v="BARRIAL PAITAMALA DYLAN ROY"/>
    <x v="0"/>
    <s v="SANEZ DESCALZI SUSAN HEYDI"/>
    <s v="SANCHEZ GRADOS JEAN PIERRE JOAQUIN"/>
    <s v="Domingo"/>
    <d v="1899-12-30T07:00:00"/>
    <d v="1899-12-30T10:55:00"/>
    <s v=""/>
    <s v=""/>
    <x v="0"/>
  </r>
  <r>
    <n v="44553410"/>
    <s v="CHAT USER "/>
    <s v="Mañana"/>
    <d v="2024-09-06T00:00:00"/>
    <x v="1"/>
    <n v="0"/>
    <n v="0"/>
    <s v="UBILLUS DIAZ JAHAYRA ELIZETH"/>
    <x v="0"/>
    <s v="SANEZ DESCALZI SUSAN HEYDI"/>
    <s v="SANCHEZ GRADOS JEAN PIERRE JOAQUIN"/>
    <s v="Miércoles"/>
    <d v="1899-12-30T07:00:00"/>
    <d v="1899-12-30T10:55:00"/>
    <s v=""/>
    <s v=""/>
    <x v="0"/>
  </r>
  <r>
    <n v="47560586"/>
    <s v="CHAT USER "/>
    <s v="Mañana"/>
    <d v="2024-09-06T00:00:00"/>
    <x v="1"/>
    <n v="0"/>
    <n v="0"/>
    <s v="ORMEÑO ALEJOS MERCEDES DEL ROSARIO"/>
    <x v="0"/>
    <s v="SANEZ DESCALZI SUSAN HEYDI"/>
    <s v="SANCHEZ GRADOS JEAN PIERRE JOAQUIN"/>
    <s v="Martes"/>
    <d v="1899-12-30T07:00:00"/>
    <d v="1899-12-30T10:55:00"/>
    <s v=""/>
    <s v=""/>
    <x v="0"/>
  </r>
  <r>
    <n v="47218276"/>
    <s v="CHAT USER "/>
    <s v="Mañana"/>
    <d v="2024-09-06T00:00:00"/>
    <x v="1"/>
    <n v="0"/>
    <n v="0"/>
    <s v="ALVAREZ AMARO ANTONELLA YANIS"/>
    <x v="0"/>
    <s v="SANEZ DESCALZI SUSAN HEYDI"/>
    <s v="SANCHEZ GRADOS JEAN PIERRE JOAQUIN"/>
    <s v="Miércoles"/>
    <d v="1899-12-30T07:00:00"/>
    <d v="1899-12-30T10:55:00"/>
    <s v=""/>
    <s v=""/>
    <x v="0"/>
  </r>
  <r>
    <n v="75259654"/>
    <s v="CHAT USER "/>
    <s v="Mañana"/>
    <d v="2023-10-10T00:00:00"/>
    <x v="1"/>
    <n v="0"/>
    <n v="0"/>
    <s v="CARRUITERO PANGALIMA AMY"/>
    <x v="1"/>
    <s v="ABURTO TORRES LILIAN JERALDIN"/>
    <s v="ALONSO RAFAEL ALEJANDRO WLADIMIR"/>
    <s v="Martes"/>
    <d v="1899-12-30T07:00:00"/>
    <d v="1899-12-30T10:55:00"/>
    <s v=""/>
    <s v=""/>
    <x v="0"/>
  </r>
  <r>
    <n v="45103199"/>
    <s v="CHAT USER "/>
    <s v="Mañana"/>
    <d v="2021-11-03T00:00:00"/>
    <x v="1"/>
    <n v="0"/>
    <n v="0"/>
    <s v="PARI PINEDO JULIANA ROSMERY"/>
    <x v="1"/>
    <s v="ABURTO TORRES LILIAN JERALDIN"/>
    <s v="ALONSO RAFAEL ALEJANDRO WLADIMIR"/>
    <s v="Martes"/>
    <d v="1899-12-30T07:00:00"/>
    <d v="1899-12-30T10:55:00"/>
    <s v=""/>
    <s v=""/>
    <x v="0"/>
  </r>
  <r>
    <n v="46463705"/>
    <s v="CHAT USER "/>
    <s v="Mañana"/>
    <d v="2022-11-10T00:00:00"/>
    <x v="1"/>
    <n v="0"/>
    <n v="0"/>
    <s v="GAMONAL GUEVARA DAGNIA ROSANA"/>
    <x v="1"/>
    <s v="ABURTO TORRES LILIAN JERALDIN"/>
    <s v="ALONSO RAFAEL ALEJANDRO WLADIMIR"/>
    <s v="Martes"/>
    <d v="1899-12-30T07:00:00"/>
    <d v="1899-12-30T10:55:00"/>
    <s v=""/>
    <s v=""/>
    <x v="0"/>
  </r>
  <r>
    <n v="76042727"/>
    <s v="CHAT USER "/>
    <s v="Mañana"/>
    <d v="2020-05-01T00:00:00"/>
    <x v="0"/>
    <n v="0"/>
    <n v="0"/>
    <s v="GARCIA USURIN ANGIE REBECA"/>
    <x v="1"/>
    <s v="ABURTO TORRES LILIAN JERALDIN"/>
    <s v="ALONSO RAFAEL ALEJANDRO WLADIMIR"/>
    <s v="Martes"/>
    <d v="1899-12-30T07:00:00"/>
    <d v="1899-12-30T15:15:00"/>
    <d v="1899-12-30T08:00:00"/>
    <d v="1899-12-30T08:45:00"/>
    <x v="0"/>
  </r>
  <r>
    <n v="74105868"/>
    <s v="CHAT USER "/>
    <s v="Mañana"/>
    <d v="2019-09-27T00:00:00"/>
    <x v="1"/>
    <n v="0"/>
    <n v="0"/>
    <s v="ACUÑA VALDERRAMA GLENDA RICARDINA"/>
    <x v="1"/>
    <s v="ABURTO TORRES LILIAN JERALDIN"/>
    <s v="ALONSO RAFAEL ALEJANDRO WLADIMIR"/>
    <s v="Lunes,Martes,Miércoles,Jueves"/>
    <d v="1899-12-30T07:00:00"/>
    <d v="1899-12-30T14:50:00"/>
    <s v=""/>
    <s v=""/>
    <x v="0"/>
  </r>
  <r>
    <n v="70369403"/>
    <s v="CHAT USER "/>
    <s v="Mañana"/>
    <d v="2023-10-10T00:00:00"/>
    <x v="1"/>
    <n v="0"/>
    <n v="0"/>
    <s v="RENTERIA CHE MISER GUILLERMO"/>
    <x v="1"/>
    <s v="ABURTO TORRES LILIAN JERALDIN"/>
    <s v="ALONSO RAFAEL ALEJANDRO WLADIMIR"/>
    <s v="Martes"/>
    <d v="1899-12-30T07:00:00"/>
    <d v="1899-12-30T10:55:00"/>
    <s v=""/>
    <s v=""/>
    <x v="0"/>
  </r>
  <r>
    <n v="76377895"/>
    <s v="CHAT USER "/>
    <s v="Mañana"/>
    <d v="2023-09-23T00:00:00"/>
    <x v="1"/>
    <n v="0"/>
    <n v="0"/>
    <s v="GUEVARA YATACO LUIS STWART"/>
    <x v="0"/>
    <s v="APONTE COVEÑAS JOSELYN ANDREA"/>
    <s v="ALONSO RAFAEL ALEJANDRO WLADIMIR"/>
    <s v="Miércoles"/>
    <d v="1899-12-30T07:00:00"/>
    <d v="1899-12-30T10:55:00"/>
    <s v=""/>
    <s v=""/>
    <x v="0"/>
  </r>
  <r>
    <n v="43555466"/>
    <s v="CHAT USER "/>
    <s v="Mañana"/>
    <d v="2024-03-06T00:00:00"/>
    <x v="1"/>
    <s v="GESTIÓN ADICIONAL"/>
    <s v="Project Best Bocata"/>
    <s v="QUIJANO BRAVO CATHERINE MILUSKA"/>
    <x v="0"/>
    <s v="LARICO ALARCON CHRISTIAN CARLOS"/>
    <s v="ALONSO RAFAEL ALEJANDRO WLADIMIR"/>
    <s v="Miércoles"/>
    <d v="1899-12-30T08:00:00"/>
    <d v="1899-12-30T11:55:00"/>
    <s v=""/>
    <s v=""/>
    <x v="0"/>
  </r>
  <r>
    <n v="76050878"/>
    <s v="CHAT USER "/>
    <s v="Mañana"/>
    <d v="2024-09-10T00:00:00"/>
    <x v="1"/>
    <n v="0"/>
    <n v="0"/>
    <s v="OCHOA AYLAS PAMELA"/>
    <x v="0"/>
    <s v="APONTE COVEÑAS JOSELYN ANDREA"/>
    <s v="ALONSO RAFAEL ALEJANDRO WLADIMIR"/>
    <s v="Sábado"/>
    <d v="1899-12-30T07:00:00"/>
    <d v="1899-12-30T10:55:00"/>
    <s v=""/>
    <s v=""/>
    <x v="0"/>
  </r>
  <r>
    <n v="48481370"/>
    <s v="CHAT USER "/>
    <s v="Mañana"/>
    <d v="2024-09-26T00:00:00"/>
    <x v="1"/>
    <n v="0"/>
    <n v="0"/>
    <s v="PUJALLA FRANCO GIANINA ELIZA ROSARIO"/>
    <x v="0"/>
    <s v="APONTE COVEÑAS JOSELYN ANDREA"/>
    <s v="ALONSO RAFAEL ALEJANDRO WLADIMIR"/>
    <s v="Miércoles"/>
    <d v="1899-12-30T07:00:00"/>
    <d v="1899-12-30T10:55:00"/>
    <s v=""/>
    <s v=""/>
    <x v="0"/>
  </r>
  <r>
    <n v="70881318"/>
    <s v="CHAT USER "/>
    <s v="Mañana"/>
    <d v="2024-10-18T00:00:00"/>
    <x v="1"/>
    <n v="0"/>
    <n v="0"/>
    <s v="COBEÑAS ACUÑA VIOLETA JANETH"/>
    <x v="0"/>
    <s v="LARICO ALARCON CHRISTIAN CARLOS"/>
    <s v="ALONSO RAFAEL ALEJANDRO WLADIMIR"/>
    <s v="Martes"/>
    <d v="1899-12-30T08:30:00"/>
    <d v="1899-12-30T12:25:00"/>
    <s v=""/>
    <s v=""/>
    <x v="0"/>
  </r>
  <r>
    <n v="60428069"/>
    <s v="CHAT USER "/>
    <s v="Mañana"/>
    <d v="2024-09-03T00:00:00"/>
    <x v="1"/>
    <n v="0"/>
    <n v="0"/>
    <s v="MUÑANTE MARCHENA ANHELIN SOLANGE"/>
    <x v="0"/>
    <s v="TORRES BARRIOS YAZURI YARUMI"/>
    <s v="SANCHEZ GRADOS JEAN PIERRE JOAQUIN"/>
    <s v="Miércoles"/>
    <d v="1899-12-30T07:00:00"/>
    <d v="1899-12-30T10:55:00"/>
    <s v=""/>
    <s v=""/>
    <x v="0"/>
  </r>
  <r>
    <n v="73594249"/>
    <s v="CHAT USER "/>
    <s v="Mañana"/>
    <d v="2024-12-31T00:00:00"/>
    <x v="1"/>
    <n v="0"/>
    <n v="0"/>
    <s v="MARCHENA PIRCA BRYAN CARLOS"/>
    <x v="0"/>
    <s v="APONTE COVEÑAS JOSELYN ANDREA"/>
    <s v="ALONSO RAFAEL ALEJANDRO WLADIMIR"/>
    <s v="Lunes,Martes,Miércoles,Jueves"/>
    <d v="1899-12-30T08:00:00"/>
    <d v="1899-12-30T16:35:00"/>
    <d v="1899-12-30T10:30:00"/>
    <d v="1899-12-30T11:15:00"/>
    <x v="0"/>
  </r>
  <r>
    <n v="76990543"/>
    <s v="CHAT USER "/>
    <s v="Mañana"/>
    <d v="2022-12-01T00:00:00"/>
    <x v="0"/>
    <n v="0"/>
    <n v="0"/>
    <s v="BACILIO MENDOZA JORGE BRIAN"/>
    <x v="0"/>
    <s v="LARICO ALARCON CHRISTIAN CARLOS"/>
    <s v="ALONSO RAFAEL ALEJANDRO WLADIMIR"/>
    <s v="Miércoles"/>
    <d v="1899-12-30T08:00:00"/>
    <d v="1899-12-30T16:15:00"/>
    <d v="1899-12-30T12:00:00"/>
    <d v="1899-12-30T12:45:00"/>
    <x v="0"/>
  </r>
  <r>
    <n v="74641680"/>
    <s v="CHAT USER "/>
    <s v="Mañana"/>
    <d v="2023-06-19T00:00:00"/>
    <x v="0"/>
    <n v="0"/>
    <n v="0"/>
    <s v="ONOFRE PARI EDUARDO"/>
    <x v="0"/>
    <s v="LARICO ALARCON CHRISTIAN CARLOS"/>
    <s v="ALONSO RAFAEL ALEJANDRO WLADIMIR"/>
    <s v="Martes"/>
    <d v="1899-12-30T08:00:00"/>
    <d v="1899-12-30T16:15:00"/>
    <d v="1899-12-30T13:00:00"/>
    <d v="1899-12-30T13:45:00"/>
    <x v="0"/>
  </r>
  <r>
    <n v="74929326"/>
    <s v="CHAT USER "/>
    <s v="Mañana"/>
    <d v="2023-09-14T00:00:00"/>
    <x v="0"/>
    <n v="0"/>
    <n v="0"/>
    <s v="SILVESTRE SALINAS NATALIE XIOMARA"/>
    <x v="0"/>
    <s v="APONTE COVEÑAS JOSELYN ANDREA"/>
    <s v="ALONSO RAFAEL ALEJANDRO WLADIMIR"/>
    <s v="Miércoles"/>
    <d v="1899-12-30T08:00:00"/>
    <d v="1899-12-30T16:15:00"/>
    <d v="1899-12-30T13:00:00"/>
    <d v="1899-12-30T13:45:00"/>
    <x v="0"/>
  </r>
  <r>
    <n v="43407219"/>
    <s v="CHAT USER "/>
    <s v="Mañana"/>
    <d v="2024-11-27T00:00:00"/>
    <x v="1"/>
    <n v="0"/>
    <n v="0"/>
    <s v="NIMA ACOSTA JANET JOANA"/>
    <x v="0"/>
    <s v="APONTE COVEÑAS JOSELYN ANDREA"/>
    <s v="ALONSO RAFAEL ALEJANDRO WLADIMIR"/>
    <s v="Martes"/>
    <d v="1899-12-30T08:00:00"/>
    <d v="1899-12-30T11:55:00"/>
    <s v=""/>
    <s v=""/>
    <x v="0"/>
  </r>
  <r>
    <n v="71276346"/>
    <s v="CHAT USER "/>
    <s v="Mañana"/>
    <d v="2019-10-04T00:00:00"/>
    <x v="0"/>
    <n v="0"/>
    <n v="0"/>
    <s v="HUAMAN ROJAS MARIANA ISABEL"/>
    <x v="0"/>
    <s v="LARICO ALARCON CHRISTIAN CARLOS"/>
    <s v="ALONSO RAFAEL ALEJANDRO WLADIMIR"/>
    <s v="Domingo"/>
    <d v="1899-12-30T08:00:00"/>
    <d v="1899-12-30T16:15:00"/>
    <d v="1899-12-30T11:00:00"/>
    <d v="1899-12-30T11:45:00"/>
    <x v="0"/>
  </r>
  <r>
    <n v="74472503"/>
    <s v="CHAT USER "/>
    <s v="Mañana"/>
    <d v="2024-09-11T00:00:00"/>
    <x v="1"/>
    <n v="0"/>
    <n v="0"/>
    <s v="GONZALES SILVA HAROLD JUAN"/>
    <x v="0"/>
    <s v="LARICO ALARCON CHRISTIAN CARLOS"/>
    <s v="ALONSO RAFAEL ALEJANDRO WLADIMIR"/>
    <s v="Miércoles"/>
    <d v="1899-12-30T08:30:00"/>
    <d v="1899-12-30T12:25:00"/>
    <s v=""/>
    <s v=""/>
    <x v="0"/>
  </r>
  <r>
    <n v="75005486"/>
    <s v="CHAT USER "/>
    <s v="Mañana"/>
    <d v="2023-05-25T00:00:00"/>
    <x v="1"/>
    <n v="0"/>
    <n v="0"/>
    <s v="GARCÍA ESQUIVEL ANDREA ALEILE"/>
    <x v="0"/>
    <s v="WAMPAGKIT LALANGUI SHINA CECILIA"/>
    <s v="ALONSO RAFAEL ALEJANDRO WLADIMIR"/>
    <s v="Miércoles"/>
    <d v="1899-12-30T08:30:00"/>
    <d v="1899-12-30T12:25:00"/>
    <s v=""/>
    <s v=""/>
    <x v="0"/>
  </r>
  <r>
    <n v="76139353"/>
    <s v="CHAT USER "/>
    <s v="Mañana"/>
    <d v="2022-12-02T00:00:00"/>
    <x v="1"/>
    <s v="LACTANCIA"/>
    <s v="07:30 - 08:30"/>
    <s v="CASTERNOQUE TAPULLIMA KAIRA SARAI"/>
    <x v="0"/>
    <s v="APONTE COVEÑAS JOSELYN ANDREA"/>
    <s v="ALONSO RAFAEL ALEJANDRO WLADIMIR"/>
    <s v="Martes"/>
    <d v="1899-12-30T08:30:00"/>
    <d v="1899-12-30T11:25:00"/>
    <s v=""/>
    <s v=""/>
    <x v="0"/>
  </r>
  <r>
    <n v="70876602"/>
    <s v="CHAT USER "/>
    <s v="Mañana"/>
    <d v="2024-09-26T00:00:00"/>
    <x v="1"/>
    <s v="SXM"/>
    <s v="26/01 - 03/05"/>
    <s v="AYSANOA MEJIA LOLA HIERME"/>
    <x v="0"/>
    <s v="APONTE COVEÑAS JOSELYN ANDREA"/>
    <s v="ALONSO RAFAEL ALEJANDRO WLADIMIR"/>
    <s v="Miércoles"/>
    <d v="1899-12-30T10:00:00"/>
    <d v="1899-12-30T13:55:00"/>
    <s v=""/>
    <s v=""/>
    <x v="0"/>
  </r>
  <r>
    <n v="73076555"/>
    <s v="CHAT USER "/>
    <s v="Mañana"/>
    <d v="2023-10-07T00:00:00"/>
    <x v="1"/>
    <n v="0"/>
    <n v="0"/>
    <s v="GUERRERO ACUÑA JOHAN JIDSON"/>
    <x v="0"/>
    <s v="SANEZ DESCALZI SUSAN HEYDI"/>
    <s v="SANCHEZ GRADOS JEAN PIERRE JOAQUIN"/>
    <s v="Domingo"/>
    <d v="1899-12-30T10:00:00"/>
    <d v="1899-12-30T13:55:00"/>
    <s v=""/>
    <s v=""/>
    <x v="0"/>
  </r>
  <r>
    <n v="42689179"/>
    <s v="CHAT USER "/>
    <s v="Mañana"/>
    <d v="2023-10-10T00:00:00"/>
    <x v="1"/>
    <n v="0"/>
    <n v="0"/>
    <s v="AMES MORALES LUIS ENRIQUE"/>
    <x v="0"/>
    <s v="APONTE COVEÑAS JOSELYN ANDREA"/>
    <s v="ALONSO RAFAEL ALEJANDRO WLADIMIR"/>
    <s v="Miércoles"/>
    <d v="1899-12-30T10:00:00"/>
    <d v="1899-12-30T13:55:00"/>
    <s v=""/>
    <s v=""/>
    <x v="0"/>
  </r>
  <r>
    <n v="76893241"/>
    <s v="CHAT USER "/>
    <s v="Mañana"/>
    <d v="2022-06-22T00:00:00"/>
    <x v="0"/>
    <s v="APOYO DE SUPERVISION"/>
    <s v="01/03 - 31/03"/>
    <s v="SANTAMARIA CHASNAMOTE BETHEL BRISSET"/>
    <x v="1"/>
    <s v="QUISPE ACUÑA ALVARO ROBERT"/>
    <s v="SANCHEZ GRADOS JEAN PIERRE JOAQUIN"/>
    <s v="Miércoles"/>
    <d v="1899-12-30T10:00:00"/>
    <d v="1899-12-30T18:15:00"/>
    <d v="1899-12-30T13:30:00"/>
    <d v="1899-12-30T14:15:00"/>
    <x v="0"/>
  </r>
  <r>
    <n v="78632262"/>
    <s v="CHAT USER "/>
    <s v="Mañana"/>
    <d v="2024-09-26T00:00:00"/>
    <x v="1"/>
    <s v="GESTIÓN ADICIONAL"/>
    <s v="MAIL USER"/>
    <s v="SANCHEZ BANDA LUIS ANGEL"/>
    <x v="0"/>
    <s v="LARICO ALARCON CHRISTIAN CARLOS"/>
    <s v="ALONSO RAFAEL ALEJANDRO WLADIMIR"/>
    <s v="Martes"/>
    <d v="1899-12-30T11:00:00"/>
    <d v="1899-12-30T14:55:00"/>
    <s v=""/>
    <s v=""/>
    <x v="0"/>
  </r>
  <r>
    <n v="72674272"/>
    <s v="CHAT USER "/>
    <s v="Mañana"/>
    <d v="2024-09-26T00:00:00"/>
    <x v="1"/>
    <n v="0"/>
    <n v="0"/>
    <s v="RIOS OLIVERO NICOLAS ARTURO"/>
    <x v="0"/>
    <s v="LARICO ALARCON CHRISTIAN CARLOS"/>
    <s v="ALONSO RAFAEL ALEJANDRO WLADIMIR"/>
    <s v="Martes"/>
    <d v="1899-12-30T11:00:00"/>
    <d v="1899-12-30T14:55:00"/>
    <s v=""/>
    <s v=""/>
    <x v="0"/>
  </r>
  <r>
    <n v="73045787"/>
    <s v="CHAT USER "/>
    <s v="Mañana"/>
    <d v="2022-03-01T00:00:00"/>
    <x v="1"/>
    <n v="0"/>
    <n v="0"/>
    <s v="ESPINOZA MEZA YESSICA ROSMERI"/>
    <x v="0"/>
    <s v="TORRES BARRIOS YAZURI YARUMI"/>
    <s v="SANCHEZ GRADOS JEAN PIERRE JOAQUIN"/>
    <s v="Martes"/>
    <d v="1899-12-30T10:00:00"/>
    <d v="1899-12-30T13:55:00"/>
    <s v=""/>
    <s v=""/>
    <x v="0"/>
  </r>
  <r>
    <n v="77207474"/>
    <s v="CHAT USER "/>
    <s v="Mañana"/>
    <d v="2024-09-10T00:00:00"/>
    <x v="1"/>
    <n v="0"/>
    <n v="0"/>
    <s v="SANCHEZ YUPANQUI YOMIRA ZOILA"/>
    <x v="0"/>
    <s v="APONTE COVEÑAS JOSELYN ANDREA"/>
    <s v="ALONSO RAFAEL ALEJANDRO WLADIMIR"/>
    <s v="Miércoles"/>
    <d v="1899-12-30T11:00:00"/>
    <d v="1899-12-30T14:55:00"/>
    <s v=""/>
    <s v=""/>
    <x v="0"/>
  </r>
  <r>
    <n v="76303462"/>
    <s v="CHAT USER "/>
    <s v="Mañana"/>
    <d v="2023-12-01T00:00:00"/>
    <x v="1"/>
    <n v="0"/>
    <n v="0"/>
    <s v="SEGURA GARCIA PATRICIA MADELEINE"/>
    <x v="0"/>
    <s v="TORRES BARRIOS YAZURI YARUMI"/>
    <s v="SANCHEZ GRADOS JEAN PIERRE JOAQUIN"/>
    <s v="Lunes"/>
    <d v="1899-12-30T11:00:00"/>
    <d v="1899-12-30T14:55:00"/>
    <s v=""/>
    <s v=""/>
    <x v="0"/>
  </r>
  <r>
    <n v="2589357"/>
    <s v="CHAT USER "/>
    <s v="Mañana"/>
    <d v="2023-12-06T00:00:00"/>
    <x v="1"/>
    <n v="0"/>
    <n v="0"/>
    <s v="NUÑEZ LAYA ESTEFANY CECILIA"/>
    <x v="0"/>
    <s v="TORRES BARRIOS YAZURI YARUMI"/>
    <s v="SANCHEZ GRADOS JEAN PIERRE JOAQUIN"/>
    <s v="Martes"/>
    <d v="1899-12-30T11:00:00"/>
    <d v="1899-12-30T14:55:00"/>
    <s v=""/>
    <s v=""/>
    <x v="0"/>
  </r>
  <r>
    <n v="74903262"/>
    <s v="CHAT USER "/>
    <s v="Mañana"/>
    <d v="2024-05-07T00:00:00"/>
    <x v="1"/>
    <n v="0"/>
    <n v="0"/>
    <s v="BALDEON GUTIERREZ LESLI FIORELA"/>
    <x v="0"/>
    <s v="TORRES BARRIOS YAZURI YARUMI"/>
    <s v="SANCHEZ GRADOS JEAN PIERRE JOAQUIN"/>
    <s v="Martes"/>
    <d v="1899-12-30T11:00:00"/>
    <d v="1899-12-30T14:55:00"/>
    <s v=""/>
    <s v=""/>
    <x v="0"/>
  </r>
  <r>
    <n v="75113053"/>
    <s v="CHAT USER "/>
    <s v="Mañana"/>
    <d v="2023-09-11T00:00:00"/>
    <x v="1"/>
    <n v="0"/>
    <n v="0"/>
    <s v="VALLADARES BEDOYA ANTON SALOMON"/>
    <x v="0"/>
    <s v="TORRES BARRIOS YAZURI YARUMI"/>
    <s v="SANCHEZ GRADOS JEAN PIERRE JOAQUIN"/>
    <s v="Martes"/>
    <d v="1899-12-30T11:00:00"/>
    <d v="1899-12-30T14:55:00"/>
    <s v=""/>
    <s v=""/>
    <x v="0"/>
  </r>
  <r>
    <n v="74742176"/>
    <s v="CHAT USER "/>
    <s v="Mañana"/>
    <d v="2024-03-01T00:00:00"/>
    <x v="1"/>
    <n v="0"/>
    <n v="0"/>
    <s v="BENAVIDES SILVERA ANDREA DEL"/>
    <x v="0"/>
    <s v="TORRES BARRIOS YAZURI YARUMI"/>
    <s v="SANCHEZ GRADOS JEAN PIERRE JOAQUIN"/>
    <s v="Lunes"/>
    <d v="1899-12-30T11:00:00"/>
    <d v="1899-12-30T14:55:00"/>
    <s v=""/>
    <s v=""/>
    <x v="0"/>
  </r>
  <r>
    <n v="70328053"/>
    <s v="CHAT USER "/>
    <s v="Mañana"/>
    <d v="2022-11-08T00:00:00"/>
    <x v="1"/>
    <n v="0"/>
    <n v="0"/>
    <s v="YNOUYE CELIS DEISSY MITZUKO"/>
    <x v="0"/>
    <s v="TORRES BARRIOS YAZURI YARUMI"/>
    <s v="SANCHEZ GRADOS JEAN PIERRE JOAQUIN"/>
    <s v="Martes"/>
    <d v="1899-12-30T11:00:00"/>
    <d v="1899-12-30T14:55:00"/>
    <s v=""/>
    <s v=""/>
    <x v="0"/>
  </r>
  <r>
    <n v="48137891"/>
    <s v="CHAT USER "/>
    <s v="Mañana"/>
    <d v="2024-04-04T00:00:00"/>
    <x v="1"/>
    <n v="0"/>
    <n v="0"/>
    <s v="VASQUEZ ZAVALA JACQUELINE FIORELLA"/>
    <x v="0"/>
    <s v="TORRES BARRIOS YAZURI YARUMI"/>
    <s v="SANCHEZ GRADOS JEAN PIERRE JOAQUIN"/>
    <s v="Martes"/>
    <d v="1899-12-30T11:00:00"/>
    <d v="1899-12-30T14:55:00"/>
    <s v=""/>
    <s v=""/>
    <x v="0"/>
  </r>
  <r>
    <n v="72484281"/>
    <s v="CHAT USER "/>
    <s v="Mañana"/>
    <d v="2023-09-07T00:00:00"/>
    <x v="0"/>
    <n v="0"/>
    <n v="0"/>
    <s v="PAUCAR QUISPE STEPHANY LIZET"/>
    <x v="1"/>
    <s v="QUISPE ACUÑA ALVARO ROBERT"/>
    <s v="SANCHEZ GRADOS JEAN PIERRE JOAQUIN"/>
    <s v="Lunes"/>
    <d v="1899-12-30T11:00:00"/>
    <d v="1899-12-30T19:15:00"/>
    <d v="1899-12-30T14:00:00"/>
    <d v="1899-12-30T14:45:00"/>
    <x v="0"/>
  </r>
  <r>
    <n v="77392755"/>
    <s v="CHAT USER "/>
    <s v="Tarde"/>
    <d v="2023-08-05T00:00:00"/>
    <x v="1"/>
    <n v="0"/>
    <s v="PRESENCIAL"/>
    <s v="AMBROSIO SILVA LUCERO ESTEFANI"/>
    <x v="1"/>
    <s v="QUISPE ACUÑA ALVARO ROBERT"/>
    <s v="SANCHEZ GRADOS JEAN PIERRE JOAQUIN"/>
    <s v="Lunes"/>
    <d v="1899-12-30T13:00:00"/>
    <d v="1899-12-30T16:55:00"/>
    <s v=""/>
    <s v=""/>
    <x v="0"/>
  </r>
  <r>
    <n v="75103924"/>
    <s v="CHAT USER "/>
    <s v="Mañana"/>
    <d v="2024-02-01T00:00:00"/>
    <x v="1"/>
    <n v="0"/>
    <n v="0"/>
    <s v="PAIRAZAMAN MATYSEK ASHLY NAOMI"/>
    <x v="1"/>
    <s v="QUISPE ACUÑA ALVARO ROBERT"/>
    <s v="SANCHEZ GRADOS JEAN PIERRE JOAQUIN"/>
    <s v="Martes"/>
    <d v="1899-12-30T11:00:00"/>
    <d v="1899-12-30T14:55:00"/>
    <s v=""/>
    <s v=""/>
    <x v="0"/>
  </r>
  <r>
    <n v="76277042"/>
    <s v="CHAT USER "/>
    <s v="Mañana"/>
    <d v="2023-07-27T00:00:00"/>
    <x v="0"/>
    <n v="0"/>
    <n v="0"/>
    <s v="ALVARADO LLIUYA JAMES DERBYS"/>
    <x v="1"/>
    <s v="QUISPE ACUÑA ALVARO ROBERT"/>
    <s v="SANCHEZ GRADOS JEAN PIERRE JOAQUIN"/>
    <s v="Miércoles"/>
    <d v="1899-12-30T11:00:00"/>
    <d v="1899-12-30T19:15:00"/>
    <d v="1899-12-30T15:00:00"/>
    <d v="1899-12-30T15:45:00"/>
    <x v="0"/>
  </r>
  <r>
    <n v="40448971"/>
    <s v="CHAT USER "/>
    <s v="Tarde"/>
    <d v="2022-12-01T00:00:00"/>
    <x v="0"/>
    <n v="0"/>
    <n v="0"/>
    <s v="VASQUEZ FERNANDEZ ANA CECILIA"/>
    <x v="0"/>
    <s v="HUARANGA SABOYA GABRIELA ESTHER"/>
    <s v="PORTILLA REYES YOHANA ARACELLI"/>
    <s v="Martes"/>
    <d v="1899-12-30T12:00:00"/>
    <d v="1899-12-30T20:15:00"/>
    <d v="1899-12-30T15:00:00"/>
    <d v="1899-12-30T15:45:00"/>
    <x v="0"/>
  </r>
  <r>
    <n v="72600259"/>
    <s v="CHAT USER "/>
    <s v="Tarde"/>
    <d v="2023-06-12T00:00:00"/>
    <x v="0"/>
    <s v="CAMBIO DE BREAK POR LEVEL UP"/>
    <s v="15/04"/>
    <s v="DÍAZ MEDINA NOELIA MILAGROS"/>
    <x v="0"/>
    <s v="HUARANGA SABOYA GABRIELA ESTHER"/>
    <s v="PORTILLA REYES YOHANA ARACELLI"/>
    <s v="Lunes"/>
    <d v="1899-12-30T12:00:00"/>
    <d v="1899-12-30T20:15:00"/>
    <d v="1899-12-30T16:30:00"/>
    <d v="1899-12-30T17:15:00"/>
    <x v="0"/>
  </r>
  <r>
    <n v="40815448"/>
    <s v="CHAT USER "/>
    <s v="Tarde"/>
    <d v="2023-06-12T00:00:00"/>
    <x v="0"/>
    <s v="VAC"/>
    <s v="07/04 - 14/04"/>
    <s v="LUNA FLORES DAVID CHRISTIAN"/>
    <x v="0"/>
    <s v="NOVOA VILLAR JULIANA MELISSA"/>
    <s v="PORTILLA REYES YOHANA ARACELLI"/>
    <s v="Miércoles"/>
    <d v="1899-12-30T12:00:00"/>
    <d v="1899-12-30T20:15:00"/>
    <d v="1899-12-30T16:30:00"/>
    <d v="1899-12-30T17:15:00"/>
    <x v="0"/>
  </r>
  <r>
    <n v="74494691"/>
    <s v="CHAT USER "/>
    <s v="Tarde"/>
    <d v="2022-12-01T00:00:00"/>
    <x v="1"/>
    <n v="0"/>
    <n v="0"/>
    <s v="ZAMBRANO PEDRAZA VERONICA KARINA"/>
    <x v="0"/>
    <s v="HUARANGA SABOYA GABRIELA ESTHER"/>
    <s v="PORTILLA REYES YOHANA ARACELLI"/>
    <s v="Lunes"/>
    <d v="1899-12-30T12:00:00"/>
    <d v="1899-12-30T15:55:00"/>
    <s v=""/>
    <s v=""/>
    <x v="0"/>
  </r>
  <r>
    <n v="74744298"/>
    <s v="CHAT USER "/>
    <s v="Tarde"/>
    <d v="2022-11-04T00:00:00"/>
    <x v="1"/>
    <n v="0"/>
    <n v="0"/>
    <s v="MORAN OLIVERA NATHALY FRANSCESCA"/>
    <x v="0"/>
    <s v="HUARANGA SABOYA GABRIELA ESTHER"/>
    <s v="PORTILLA REYES YOHANA ARACELLI"/>
    <s v="Lunes"/>
    <d v="1899-12-30T13:30:00"/>
    <d v="1899-12-30T17:25:00"/>
    <s v=""/>
    <s v=""/>
    <x v="0"/>
  </r>
  <r>
    <n v="72452178"/>
    <s v="CHAT USER "/>
    <s v="Tarde"/>
    <d v="2023-05-05T00:00:00"/>
    <x v="1"/>
    <n v="0"/>
    <n v="0"/>
    <s v="HURTADO CHACO LIZ ANDREA"/>
    <x v="0"/>
    <s v="TORRES BARRIOS YAZURI YARUMI"/>
    <s v="SANCHEZ GRADOS JEAN PIERRE JOAQUIN"/>
    <s v="Lunes,Martes,Miércoles,Jueves"/>
    <d v="1899-12-30T12:00:00"/>
    <d v="1899-12-30T20:35:00"/>
    <d v="1899-12-30T14:00:00"/>
    <d v="1899-12-30T14:45:00"/>
    <x v="0"/>
  </r>
  <r>
    <n v="70864273"/>
    <s v="CHAT USER "/>
    <s v="Tarde"/>
    <d v="2024-04-20T00:00:00"/>
    <x v="0"/>
    <n v="0"/>
    <n v="0"/>
    <s v="PAZ DE LA CRUZ FRANK ALBERTO"/>
    <x v="0"/>
    <s v="NOVOA VILLAR JULIANA MELISSA"/>
    <s v="PORTILLA REYES YOHANA ARACELLI"/>
    <s v="Lunes"/>
    <d v="1899-12-30T12:00:00"/>
    <d v="1899-12-30T20:15:00"/>
    <d v="1899-12-30T18:30:00"/>
    <d v="1899-12-30T19:15:00"/>
    <x v="0"/>
  </r>
  <r>
    <n v="73877196"/>
    <s v="CHAT USER "/>
    <s v="Tarde"/>
    <d v="2024-11-27T00:00:00"/>
    <x v="0"/>
    <s v="APOYO DE SUPERVISION"/>
    <n v="0"/>
    <s v="COLLANTES LLUNCOR DIANA CAROLINA"/>
    <x v="0"/>
    <s v="ROQUE GOMEZ FRANK PIERCE"/>
    <s v="PORTILLA REYES YOHANA ARACELLI"/>
    <s v="Jueves"/>
    <d v="1899-12-30T12:00:00"/>
    <d v="1899-12-30T20:15:00"/>
    <d v="1899-12-30T18:00:00"/>
    <d v="1899-12-30T18:45:00"/>
    <x v="0"/>
  </r>
  <r>
    <n v="45350405"/>
    <s v="CHAT USER "/>
    <s v="Tarde"/>
    <d v="2025-02-13T00:00:00"/>
    <x v="1"/>
    <s v="CAMBIO DE BREAK POR LEVEL UP"/>
    <s v="19/04"/>
    <s v="AGUILAR LOPEZ KARLA MERCEDES"/>
    <x v="0"/>
    <s v="RODRIGUEZ TOLEDO JAIR STEVEN"/>
    <s v="SANCHEZ GRADOS JEAN PIERRE JOAQUIN"/>
    <s v="Lunes,Martes,Miércoles,Jueves"/>
    <d v="1899-12-30T13:00:00"/>
    <d v="1899-12-30T21:35:00"/>
    <d v="1899-12-30T17:00:00"/>
    <d v="1899-12-30T17:45:00"/>
    <x v="1"/>
  </r>
  <r>
    <n v="74698130"/>
    <s v="CHAT USER "/>
    <s v="Tarde"/>
    <d v="2025-02-13T00:00:00"/>
    <x v="1"/>
    <s v="CAMBIO DE BREAK POR LEVEL UP"/>
    <s v="19/04"/>
    <s v="CABRERA MORON JODIE ASHLEY"/>
    <x v="0"/>
    <s v="RODRIGUEZ TOLEDO JAIR STEVEN"/>
    <s v="SANCHEZ GRADOS JEAN PIERRE JOAQUIN"/>
    <s v="Lunes,Martes,Miércoles,Jueves"/>
    <d v="1899-12-30T13:00:00"/>
    <d v="1899-12-30T21:35:00"/>
    <d v="1899-12-30T17:00:00"/>
    <d v="1899-12-30T17:45:00"/>
    <x v="0"/>
  </r>
  <r>
    <n v="45173300"/>
    <s v="CHAT USER "/>
    <s v="Tarde"/>
    <d v="2025-02-13T00:00:00"/>
    <x v="1"/>
    <s v="CAMBIO DE BREAK POR LEVEL UP"/>
    <s v="19/04"/>
    <s v="CASTILLO BERROSPI ROXANA"/>
    <x v="0"/>
    <s v="TORRES BARRIOS YAZURI YARUMI"/>
    <s v="SANCHEZ GRADOS JEAN PIERRE JOAQUIN"/>
    <s v="Lunes,Martes,Miércoles,Jueves"/>
    <d v="1899-12-30T13:00:00"/>
    <d v="1899-12-30T21:35:00"/>
    <d v="1899-12-30T17:00:00"/>
    <d v="1899-12-30T17:45:00"/>
    <x v="0"/>
  </r>
  <r>
    <n v="72578489"/>
    <s v="CHAT USER "/>
    <s v="Tarde"/>
    <d v="2025-02-13T00:00:00"/>
    <x v="1"/>
    <s v="CAMBIO DE BREAK POR LEVEL UP"/>
    <s v="19/04"/>
    <s v="ESCUDERO PANDO YESENIA DESIRE"/>
    <x v="0"/>
    <s v="CANCHARI ARILUZ JOSH JUAN"/>
    <s v="SANCHEZ GRADOS JEAN PIERRE JOAQUIN"/>
    <s v="Lunes,Martes,Miércoles,Jueves"/>
    <d v="1899-12-30T13:00:00"/>
    <d v="1899-12-30T21:35:00"/>
    <d v="1899-12-30T17:30:00"/>
    <d v="1899-12-30T18:15:00"/>
    <x v="0"/>
  </r>
  <r>
    <n v="45541679"/>
    <s v="CHAT USER "/>
    <s v="Tarde"/>
    <d v="2025-02-13T00:00:00"/>
    <x v="1"/>
    <s v="CAMBIO DE BREAK POR LEVEL UP"/>
    <s v="19/04"/>
    <s v="SALAS GREY CATHERINE"/>
    <x v="0"/>
    <s v="RODRIGUEZ TOLEDO JAIR STEVEN"/>
    <s v="SANCHEZ GRADOS JEAN PIERRE JOAQUIN"/>
    <s v="Lunes,Martes,Miércoles,Jueves"/>
    <d v="1899-12-30T13:00:00"/>
    <d v="1899-12-30T21:35:00"/>
    <d v="1899-12-30T17:30:00"/>
    <d v="1899-12-30T18:15:00"/>
    <x v="0"/>
  </r>
  <r>
    <n v="48074216"/>
    <s v="CHAT USER "/>
    <s v="Tarde"/>
    <d v="2025-02-13T00:00:00"/>
    <x v="1"/>
    <s v="CAMBIO DE BREAK POR LEVEL UP"/>
    <n v="0"/>
    <s v="FERMINI LAZO ALEJANDRA CARLA"/>
    <x v="0"/>
    <s v="TORRES BARRIOS YAZURI YARUMI"/>
    <s v="SANCHEZ GRADOS JEAN PIERRE JOAQUIN"/>
    <s v="Lunes,Martes,Miércoles,Jueves"/>
    <d v="1899-12-30T13:00:00"/>
    <d v="1899-12-30T21:35:00"/>
    <d v="1899-12-30T18:00:00"/>
    <d v="1899-12-30T18:45:00"/>
    <x v="0"/>
  </r>
  <r>
    <n v="48153999"/>
    <s v="CHAT USER "/>
    <s v="Tarde"/>
    <d v="2025-02-13T00:00:00"/>
    <x v="1"/>
    <s v="CAMBIO DE BREAK POR LEVEL UP"/>
    <n v="0"/>
    <s v="DEL AGUILA MORANTE ELIZABETH"/>
    <x v="0"/>
    <s v="RODRIGUEZ TOLEDO JAIR STEVEN"/>
    <s v="SANCHEZ GRADOS JEAN PIERRE JOAQUIN"/>
    <s v="Lunes,Martes,Miércoles,Jueves"/>
    <d v="1899-12-30T13:00:00"/>
    <d v="1899-12-30T21:35:00"/>
    <d v="1899-12-30T18:00:00"/>
    <d v="1899-12-30T18:45:00"/>
    <x v="0"/>
  </r>
  <r>
    <n v="47737024"/>
    <s v="CHAT USER "/>
    <s v="Tarde"/>
    <d v="2025-02-13T00:00:00"/>
    <x v="1"/>
    <s v="CAMBIO DE BREAK POR LEVEL UP"/>
    <n v="0"/>
    <s v="GIRIO FERNÁNDEZ CINTHIA LUZ"/>
    <x v="0"/>
    <s v="RODRIGUEZ TOLEDO JAIR STEVEN"/>
    <s v="SANCHEZ GRADOS JEAN PIERRE JOAQUIN"/>
    <s v="Lunes,Martes,Miércoles,Jueves"/>
    <d v="1899-12-30T13:00:00"/>
    <d v="1899-12-30T21:35:00"/>
    <d v="1899-12-30T18:00:00"/>
    <d v="1899-12-30T18:45:00"/>
    <x v="1"/>
  </r>
  <r>
    <n v="74993832"/>
    <s v="CHAT USER "/>
    <s v="Tarde"/>
    <d v="2025-02-13T00:00:00"/>
    <x v="1"/>
    <n v="0"/>
    <n v="0"/>
    <s v="TORRES MARQUEZ MIRELLA ELIZABETH"/>
    <x v="0"/>
    <s v="CANCHARI ARILUZ JOSH JUAN"/>
    <s v="SANCHEZ GRADOS JEAN PIERRE JOAQUIN"/>
    <s v="Lunes,Martes,Miércoles,Jueves"/>
    <d v="1899-12-30T13:00:00"/>
    <d v="1899-12-30T21:35:00"/>
    <d v="1899-12-30T18:00:00"/>
    <d v="1899-12-30T18:45:00"/>
    <x v="0"/>
  </r>
  <r>
    <n v="78200787"/>
    <s v="CHAT USER "/>
    <s v="Tarde"/>
    <d v="2025-02-13T00:00:00"/>
    <x v="1"/>
    <n v="0"/>
    <n v="0"/>
    <s v="RODRIGUEZ ESTRELLA RUTH"/>
    <x v="0"/>
    <s v="BAO VILELA CESAR ANDRES"/>
    <s v="SANCHEZ GRADOS JEAN PIERRE JOAQUIN"/>
    <s v="Lunes,Martes,Miércoles,Jueves"/>
    <d v="1899-12-30T13:00:00"/>
    <d v="1899-12-30T21:35:00"/>
    <d v="1899-12-30T18:00:00"/>
    <d v="1899-12-30T18:45:00"/>
    <x v="0"/>
  </r>
  <r>
    <n v="47454981"/>
    <s v="CHAT USER "/>
    <s v="Tarde"/>
    <d v="2025-02-13T00:00:00"/>
    <x v="1"/>
    <n v="0"/>
    <n v="0"/>
    <s v="VALLE ARENAS JANNET NELLY"/>
    <x v="0"/>
    <s v="CANCHARI ARILUZ JOSH JUAN"/>
    <s v="SANCHEZ GRADOS JEAN PIERRE JOAQUIN"/>
    <s v="Lunes,Martes,Miércoles,Jueves"/>
    <d v="1899-12-30T13:00:00"/>
    <d v="1899-12-30T21:35:00"/>
    <d v="1899-12-30T18:00:00"/>
    <d v="1899-12-30T18:45:00"/>
    <x v="0"/>
  </r>
  <r>
    <n v="77281555"/>
    <s v="CHAT USER "/>
    <s v="Tarde"/>
    <d v="2025-02-13T00:00:00"/>
    <x v="1"/>
    <s v="CAMBIO DE BREAK POR LEVEL UP"/>
    <n v="0"/>
    <s v="CASAS ZAVALETA MARJORIE GISELLA"/>
    <x v="0"/>
    <s v="RODRIGUEZ TOLEDO JAIR STEVEN"/>
    <s v="SANCHEZ GRADOS JEAN PIERRE JOAQUIN"/>
    <s v="Lunes,Martes,Miércoles,Jueves"/>
    <d v="1899-12-30T13:00:00"/>
    <d v="1899-12-30T21:35:00"/>
    <d v="1899-12-30T18:00:00"/>
    <d v="1899-12-30T18:45:00"/>
    <x v="0"/>
  </r>
  <r>
    <n v="43657473"/>
    <s v="CHAT USER "/>
    <s v="Tarde"/>
    <d v="2025-02-13T00:00:00"/>
    <x v="1"/>
    <n v="0"/>
    <n v="0"/>
    <s v="DIAZ HIDALGO CIRABEL JANET"/>
    <x v="0"/>
    <s v="BAO VILELA CESAR ANDRES"/>
    <s v="SANCHEZ GRADOS JEAN PIERRE JOAQUIN"/>
    <s v="Lunes,Martes,Miércoles,Jueves"/>
    <d v="1899-12-30T12:00:00"/>
    <d v="1899-12-30T20:35:00"/>
    <d v="1899-12-30T18:00:00"/>
    <d v="1899-12-30T18:45:00"/>
    <x v="0"/>
  </r>
  <r>
    <n v="47565911"/>
    <s v="CHAT USER "/>
    <s v="Tarde"/>
    <d v="2024-05-07T00:00:00"/>
    <x v="1"/>
    <n v="0"/>
    <n v="0"/>
    <s v="TULLUME ANCO NOEMI EDITH"/>
    <x v="0"/>
    <s v="NOVOA VILLAR JULIANA MELISSA"/>
    <s v="PORTILLA REYES YOHANA ARACELLI"/>
    <s v="Domingo"/>
    <d v="1899-12-30T12:00:00"/>
    <d v="1899-12-30T15:55:00"/>
    <s v=""/>
    <s v=""/>
    <x v="0"/>
  </r>
  <r>
    <n v="74579723"/>
    <s v="CHAT USER "/>
    <s v="Tarde"/>
    <d v="2024-10-23T00:00:00"/>
    <x v="1"/>
    <n v="0"/>
    <n v="0"/>
    <s v="QUISPE SALDARRIAGA BRISSA NICOLE"/>
    <x v="0"/>
    <s v="ROQUE GOMEZ FRANK PIERCE"/>
    <s v="PORTILLA REYES YOHANA ARACELLI"/>
    <s v="Miércoles"/>
    <d v="1899-12-30T12:00:00"/>
    <d v="1899-12-30T15:55:00"/>
    <s v=""/>
    <s v=""/>
    <x v="0"/>
  </r>
  <r>
    <n v="75038898"/>
    <s v="CHAT USER "/>
    <s v="Tarde"/>
    <d v="2024-10-18T00:00:00"/>
    <x v="1"/>
    <n v="0"/>
    <n v="0"/>
    <s v="CORTEZ CCONOVILCA PAOLA SUSANA"/>
    <x v="0"/>
    <s v="VILLAVICENCIO OBANDO ARTURO JOSE"/>
    <s v="PORTILLA REYES YOHANA ARACELLI"/>
    <s v="Lunes"/>
    <d v="1899-12-30T12:00:00"/>
    <d v="1899-12-30T15:55:00"/>
    <s v=""/>
    <s v=""/>
    <x v="0"/>
  </r>
  <r>
    <n v="47246205"/>
    <s v="CHAT USER "/>
    <s v="Tarde"/>
    <d v="2024-02-01T00:00:00"/>
    <x v="1"/>
    <n v="0"/>
    <n v="0"/>
    <s v="HURTADO AYALA LETICIA"/>
    <x v="1"/>
    <s v="QUISPE ACUÑA ALVARO ROBERT"/>
    <s v="SANCHEZ GRADOS JEAN PIERRE JOAQUIN"/>
    <s v="Martes"/>
    <d v="1899-12-30T12:00:00"/>
    <d v="1899-12-30T15:55:00"/>
    <s v=""/>
    <s v=""/>
    <x v="0"/>
  </r>
  <r>
    <n v="43735640"/>
    <s v="CHAT USER "/>
    <s v="Tarde"/>
    <d v="2024-02-01T00:00:00"/>
    <x v="1"/>
    <n v="0"/>
    <n v="0"/>
    <s v="VILLENA FLORES DEISY SUNITA"/>
    <x v="1"/>
    <s v="QUISPE ACUÑA ALVARO ROBERT"/>
    <s v="SANCHEZ GRADOS JEAN PIERRE JOAQUIN"/>
    <s v="Miércoles"/>
    <d v="1899-12-30T12:00:00"/>
    <d v="1899-12-30T15:55:00"/>
    <s v=""/>
    <s v=""/>
    <x v="0"/>
  </r>
  <r>
    <n v="74433836"/>
    <s v="CHAT USER "/>
    <s v="Tarde"/>
    <d v="2025-02-27T00:00:00"/>
    <x v="1"/>
    <n v="0"/>
    <n v="0"/>
    <s v="MALLQUI AYALA AYDE"/>
    <x v="0"/>
    <s v="VILLAVICENCIO OBANDO ARTURO JOSE"/>
    <s v="PORTILLA REYES YOHANA ARACELLI"/>
    <s v="Lunes,Martes,Miércoles,Jueves"/>
    <d v="1899-12-30T12:00:00"/>
    <d v="1899-12-30T20:35:00"/>
    <d v="1899-12-30T14:00:00"/>
    <d v="1899-12-30T14:45:00"/>
    <x v="0"/>
  </r>
  <r>
    <n v="70476201"/>
    <s v="CHAT USER "/>
    <s v="Tarde"/>
    <d v="2025-02-27T00:00:00"/>
    <x v="1"/>
    <n v="0"/>
    <n v="0"/>
    <s v="TICONA CUEVA MARCELA ALEXANDRA"/>
    <x v="0"/>
    <s v="VILLAVICENCIO OBANDO ARTURO JOSE"/>
    <s v="PORTILLA REYES YOHANA ARACELLI"/>
    <s v="Lunes,Martes,Miércoles,Jueves"/>
    <d v="1899-12-30T12:00:00"/>
    <d v="1899-12-30T20:35:00"/>
    <d v="1899-12-30T14:00:00"/>
    <d v="1899-12-30T14:45:00"/>
    <x v="0"/>
  </r>
  <r>
    <n v="60447013"/>
    <s v="CHAT USER "/>
    <s v="Tarde"/>
    <d v="2025-02-27T00:00:00"/>
    <x v="1"/>
    <n v="0"/>
    <n v="0"/>
    <s v="IPANAQUE LEYTON ANGELO JAIR"/>
    <x v="0"/>
    <s v="VILLAVICENCIO OBANDO ARTURO JOSE"/>
    <s v="PORTILLA REYES YOHANA ARACELLI"/>
    <s v="Lunes,Martes,Miércoles,Jueves"/>
    <d v="1899-12-30T12:00:00"/>
    <d v="1899-12-30T20:35:00"/>
    <d v="1899-12-30T14:00:00"/>
    <d v="1899-12-30T14:45:00"/>
    <x v="0"/>
  </r>
  <r>
    <n v="73026301"/>
    <s v="CHAT USER "/>
    <s v="Tarde"/>
    <d v="2025-02-27T00:00:00"/>
    <x v="1"/>
    <n v="0"/>
    <n v="0"/>
    <s v="ARMAS ACOSTA ANDREA ROSA"/>
    <x v="0"/>
    <s v="VILLAVICENCIO OBANDO ARTURO JOSE"/>
    <s v="PORTILLA REYES YOHANA ARACELLI"/>
    <s v="Lunes,Martes,Miércoles,Jueves"/>
    <d v="1899-12-30T12:00:00"/>
    <d v="1899-12-30T20:35:00"/>
    <d v="1899-12-30T18:00:00"/>
    <d v="1899-12-30T18:45:00"/>
    <x v="0"/>
  </r>
  <r>
    <n v="75004393"/>
    <s v="CHAT USER "/>
    <s v="Tarde"/>
    <d v="2025-02-27T00:00:00"/>
    <x v="1"/>
    <n v="0"/>
    <n v="0"/>
    <s v="MENDOZA CANGALAYA LESLIE MARGARITA"/>
    <x v="0"/>
    <s v="VILLAVICENCIO OBANDO ARTURO JOSE"/>
    <s v="PORTILLA REYES YOHANA ARACELLI"/>
    <s v="Lunes,Martes,Miércoles,Jueves"/>
    <d v="1899-12-30T12:00:00"/>
    <d v="1899-12-30T20:35:00"/>
    <d v="1899-12-30T18:00:00"/>
    <d v="1899-12-30T18:45:00"/>
    <x v="0"/>
  </r>
  <r>
    <n v="73119562"/>
    <s v="CHAT USER "/>
    <s v="Tarde"/>
    <d v="2025-02-27T00:00:00"/>
    <x v="1"/>
    <n v="0"/>
    <n v="0"/>
    <s v="ROMAN COBA PABLO JEFFERSON"/>
    <x v="0"/>
    <s v="VILLAVICENCIO OBANDO ARTURO JOSE"/>
    <s v="PORTILLA REYES YOHANA ARACELLI"/>
    <s v="Lunes,Martes,Miércoles,Jueves"/>
    <d v="1899-12-30T12:00:00"/>
    <d v="1899-12-30T20:35:00"/>
    <d v="1899-12-30T18:00:00"/>
    <d v="1899-12-30T18:45:00"/>
    <x v="0"/>
  </r>
  <r>
    <n v="76698619"/>
    <s v="CHAT USER "/>
    <s v="Tarde"/>
    <d v="2025-02-27T00:00:00"/>
    <x v="1"/>
    <n v="0"/>
    <n v="0"/>
    <s v="TAPIA NICHO LEIDY CHRISTEL"/>
    <x v="0"/>
    <s v="VILLAVICENCIO OBANDO ARTURO JOSE"/>
    <s v="PORTILLA REYES YOHANA ARACELLI"/>
    <s v="Lunes,Martes,Miércoles,Jueves"/>
    <d v="1899-12-30T12:00:00"/>
    <d v="1899-12-30T20:35:00"/>
    <d v="1899-12-30T18:00:00"/>
    <d v="1899-12-30T18:45:00"/>
    <x v="0"/>
  </r>
  <r>
    <n v="72392132"/>
    <s v="CHAT USER "/>
    <s v="Tarde"/>
    <d v="2025-02-27T00:00:00"/>
    <x v="1"/>
    <n v="0"/>
    <n v="0"/>
    <s v="MERA GALLARDO ARIANA ALEXANDRA"/>
    <x v="0"/>
    <s v="VILLAVICENCIO OBANDO ARTURO JOSE"/>
    <s v="PORTILLA REYES YOHANA ARACELLI"/>
    <s v="Lunes,Martes,Miércoles,Jueves"/>
    <d v="1899-12-30T12:00:00"/>
    <d v="1899-12-30T20:35:00"/>
    <d v="1899-12-30T18:00:00"/>
    <d v="1899-12-30T18:45:00"/>
    <x v="0"/>
  </r>
  <r>
    <n v="72980607"/>
    <s v="CHAT USER "/>
    <s v="Tarde"/>
    <d v="2025-02-27T00:00:00"/>
    <x v="1"/>
    <n v="0"/>
    <n v="0"/>
    <s v="REVOREDO CAPPA GIORDANNA OFELIA"/>
    <x v="0"/>
    <s v="VILLAVICENCIO OBANDO ARTURO JOSE"/>
    <s v="PORTILLA REYES YOHANA ARACELLI"/>
    <s v="Lunes,Martes,Miércoles,Jueves"/>
    <d v="1899-12-30T12:00:00"/>
    <d v="1899-12-30T20:35:00"/>
    <d v="1899-12-30T18:30:00"/>
    <d v="1899-12-30T19:15:00"/>
    <x v="0"/>
  </r>
  <r>
    <n v="40568606"/>
    <s v="CHAT USER "/>
    <s v="Tarde"/>
    <d v="2025-02-27T00:00:00"/>
    <x v="1"/>
    <n v="0"/>
    <n v="0"/>
    <s v="POCCOMO PORRAS CHRISTIAN RODOLFO"/>
    <x v="0"/>
    <s v="VILLAVICENCIO OBANDO ARTURO JOSE"/>
    <s v="PORTILLA REYES YOHANA ARACELLI"/>
    <s v="Lunes,Martes,Miércoles,Jueves"/>
    <d v="1899-12-30T12:00:00"/>
    <d v="1899-12-30T20:35:00"/>
    <d v="1899-12-30T18:30:00"/>
    <d v="1899-12-30T19:15:00"/>
    <x v="0"/>
  </r>
  <r>
    <n v="76871565"/>
    <s v="CHAT USER "/>
    <s v="Tarde"/>
    <d v="2025-02-27T00:00:00"/>
    <x v="1"/>
    <n v="0"/>
    <n v="0"/>
    <s v="LLATAS NIZAMA NAYIRA ALELI"/>
    <x v="0"/>
    <s v="HUAMAN PALOMINO SULLY MARIEL"/>
    <s v="SANCHEZ GRADOS JEAN PIERRE JOAQUIN"/>
    <s v="Lunes,Martes,Miércoles,Jueves"/>
    <d v="1899-12-30T12:00:00"/>
    <d v="1899-12-30T20:35:00"/>
    <d v="1899-12-30T14:00:00"/>
    <d v="1899-12-30T14:45:00"/>
    <x v="0"/>
  </r>
  <r>
    <n v="75126672"/>
    <s v="CHAT USER "/>
    <s v="Tarde"/>
    <d v="2025-02-27T00:00:00"/>
    <x v="1"/>
    <n v="0"/>
    <n v="0"/>
    <s v="CASTAÑEDA WHILTIMBURY CRISTOPHER GABRIEL"/>
    <x v="0"/>
    <s v="HUAMAN PALOMINO SULLY MARIEL"/>
    <s v="SANCHEZ GRADOS JEAN PIERRE JOAQUIN"/>
    <s v="Lunes,Martes,Miércoles,Jueves"/>
    <d v="1899-12-30T12:00:00"/>
    <d v="1899-12-30T20:35:00"/>
    <d v="1899-12-30T14:00:00"/>
    <d v="1899-12-30T14:45:00"/>
    <x v="0"/>
  </r>
  <r>
    <n v="75280459"/>
    <s v="CHAT USER "/>
    <s v="Tarde"/>
    <d v="2025-02-27T00:00:00"/>
    <x v="1"/>
    <n v="0"/>
    <n v="0"/>
    <s v="FERNANDEZ FERNANDEZ ALEJANDRA NICOL"/>
    <x v="0"/>
    <s v="HUAMAN PALOMINO SULLY MARIEL"/>
    <s v="SANCHEZ GRADOS JEAN PIERRE JOAQUIN"/>
    <s v="Lunes,Martes,Miércoles,Jueves"/>
    <d v="1899-12-30T12:00:00"/>
    <d v="1899-12-30T20:35:00"/>
    <d v="1899-12-30T14:00:00"/>
    <d v="1899-12-30T14:45:00"/>
    <x v="0"/>
  </r>
  <r>
    <n v="75695605"/>
    <s v="CHAT USER "/>
    <s v="Tarde"/>
    <d v="2025-02-27T00:00:00"/>
    <x v="1"/>
    <n v="0"/>
    <n v="0"/>
    <s v="RAMOS PHOCCO EVELYN ESTEFANI"/>
    <x v="0"/>
    <s v="HUAMAN PALOMINO SULLY MARIEL"/>
    <s v="SANCHEZ GRADOS JEAN PIERRE JOAQUIN"/>
    <s v="Lunes,Martes,Miércoles,Jueves"/>
    <d v="1899-12-30T12:00:00"/>
    <d v="1899-12-30T20:35:00"/>
    <d v="1899-12-30T14:00:00"/>
    <d v="1899-12-30T14:45:00"/>
    <x v="0"/>
  </r>
  <r>
    <n v="48032029"/>
    <s v="CHAT USER "/>
    <s v="Tarde"/>
    <d v="2025-02-27T00:00:00"/>
    <x v="1"/>
    <n v="0"/>
    <n v="0"/>
    <s v="MENDEZ HUARCAYA LUCIA SHARELLI"/>
    <x v="0"/>
    <s v="HUAMAN PALOMINO SULLY MARIEL"/>
    <s v="SANCHEZ GRADOS JEAN PIERRE JOAQUIN"/>
    <s v="Lunes,Martes,Miércoles,Jueves"/>
    <d v="1899-12-30T12:00:00"/>
    <d v="1899-12-30T20:35:00"/>
    <d v="1899-12-30T14:00:00"/>
    <d v="1899-12-30T14:45:00"/>
    <x v="0"/>
  </r>
  <r>
    <n v="70929711"/>
    <s v="CHAT USER "/>
    <s v="Tarde"/>
    <d v="2025-02-27T00:00:00"/>
    <x v="1"/>
    <n v="0"/>
    <n v="0"/>
    <s v="CIPOLLA BARBIERI ORNELLA FIORELLA"/>
    <x v="0"/>
    <s v="HUAMAN PALOMINO SULLY MARIEL"/>
    <s v="SANCHEZ GRADOS JEAN PIERRE JOAQUIN"/>
    <s v="Lunes,Martes,Miércoles,Jueves"/>
    <d v="1899-12-30T12:00:00"/>
    <d v="1899-12-30T20:35:00"/>
    <d v="1899-12-30T18:00:00"/>
    <d v="1899-12-30T18:45:00"/>
    <x v="0"/>
  </r>
  <r>
    <n v="76030283"/>
    <s v="CHAT USER "/>
    <s v="Tarde"/>
    <d v="2025-02-27T00:00:00"/>
    <x v="1"/>
    <n v="0"/>
    <n v="0"/>
    <s v="LUJAN LINARES MARIA CRISTINA"/>
    <x v="0"/>
    <s v="HUAMAN PALOMINO SULLY MARIEL"/>
    <s v="SANCHEZ GRADOS JEAN PIERRE JOAQUIN"/>
    <s v="Lunes,Martes,Miércoles,Jueves"/>
    <d v="1899-12-30T12:00:00"/>
    <d v="1899-12-30T20:35:00"/>
    <d v="1899-12-30T18:00:00"/>
    <d v="1899-12-30T18:45:00"/>
    <x v="1"/>
  </r>
  <r>
    <n v="44366645"/>
    <s v="CHAT USER "/>
    <s v="Tarde"/>
    <d v="2025-02-27T00:00:00"/>
    <x v="1"/>
    <n v="0"/>
    <n v="0"/>
    <s v="CALIXTO GUZMAN FLOR DE MARIA"/>
    <x v="0"/>
    <s v="HUAMAN PALOMINO SULLY MARIEL"/>
    <s v="SANCHEZ GRADOS JEAN PIERRE JOAQUIN"/>
    <s v="Lunes,Martes,Miércoles,Jueves"/>
    <d v="1899-12-30T12:00:00"/>
    <d v="1899-12-30T20:35:00"/>
    <d v="1899-12-30T18:00:00"/>
    <d v="1899-12-30T18:45:00"/>
    <x v="0"/>
  </r>
  <r>
    <n v="71137720"/>
    <s v="CHAT USER "/>
    <s v="Tarde"/>
    <d v="2025-02-27T00:00:00"/>
    <x v="1"/>
    <n v="0"/>
    <n v="0"/>
    <s v="MONTES AGUILA STEPHANY LEANDRA"/>
    <x v="0"/>
    <s v="HUAMAN PALOMINO SULLY MARIEL"/>
    <s v="SANCHEZ GRADOS JEAN PIERRE JOAQUIN"/>
    <s v="Lunes,Martes,Miércoles,Jueves"/>
    <d v="1899-12-30T12:00:00"/>
    <d v="1899-12-30T20:35:00"/>
    <d v="1899-12-30T18:00:00"/>
    <d v="1899-12-30T18:45:00"/>
    <x v="0"/>
  </r>
  <r>
    <n v="72421287"/>
    <s v="CHAT USER "/>
    <s v="Tarde"/>
    <d v="2025-02-27T00:00:00"/>
    <x v="1"/>
    <n v="0"/>
    <n v="0"/>
    <s v="QUIÑONES DOMINGUEZ DIANA GERALDINE"/>
    <x v="0"/>
    <s v="HUAMAN PALOMINO SULLY MARIEL"/>
    <s v="SANCHEZ GRADOS JEAN PIERRE JOAQUIN"/>
    <s v="Lunes,Martes,Miércoles,Jueves"/>
    <d v="1899-12-30T12:00:00"/>
    <d v="1899-12-30T20:35:00"/>
    <d v="1899-12-30T18:30:00"/>
    <d v="1899-12-30T19:15:00"/>
    <x v="0"/>
  </r>
  <r>
    <n v="70449660"/>
    <s v="CHAT USER "/>
    <s v="Tarde"/>
    <d v="2025-02-27T00:00:00"/>
    <x v="1"/>
    <n v="0"/>
    <n v="0"/>
    <s v="LEON VELASQUEZ DIEGO FERNANDO"/>
    <x v="0"/>
    <s v="HUAMAN PALOMINO SULLY MARIEL"/>
    <s v="SANCHEZ GRADOS JEAN PIERRE JOAQUIN"/>
    <s v="Lunes,Martes,Miércoles,Jueves"/>
    <d v="1899-12-30T12:00:00"/>
    <d v="1899-12-30T20:35:00"/>
    <d v="1899-12-30T18:30:00"/>
    <d v="1899-12-30T19:15:00"/>
    <x v="0"/>
  </r>
  <r>
    <n v="74814816"/>
    <s v="CHAT USER "/>
    <s v="Tarde"/>
    <d v="2025-02-27T00:00:00"/>
    <x v="1"/>
    <n v="0"/>
    <n v="0"/>
    <s v="PUCHURI CARTOLIN KATHERINE JASMIN"/>
    <x v="0"/>
    <s v="HUAMAN PALOMINO SULLY MARIEL"/>
    <s v="SANCHEZ GRADOS JEAN PIERRE JOAQUIN"/>
    <s v="Lunes,Martes,Miércoles,Jueves"/>
    <d v="1899-12-30T12:00:00"/>
    <d v="1899-12-30T20:35:00"/>
    <d v="1899-12-30T18:30:00"/>
    <d v="1899-12-30T19:15:00"/>
    <x v="0"/>
  </r>
  <r>
    <n v="72391696"/>
    <s v="CHAT USER "/>
    <s v="Tarde"/>
    <d v="2022-12-05T00:00:00"/>
    <x v="1"/>
    <n v="0"/>
    <n v="0"/>
    <s v="OKAMOTO BASURCO MATIAS HIROSHI"/>
    <x v="0"/>
    <s v="CANCHARI ARILUZ JOSH JUAN"/>
    <s v="SANCHEZ GRADOS JEAN PIERRE JOAQUIN"/>
    <s v="Martes,Miércoles,Jueves,Sábado"/>
    <d v="1899-12-30T12:00:00"/>
    <d v="1899-12-30T20:35:00"/>
    <d v="1899-12-30T18:30:00"/>
    <d v="1899-12-30T19:15:00"/>
    <x v="0"/>
  </r>
  <r>
    <n v="76121823"/>
    <s v="CHAT USER "/>
    <s v="Tarde"/>
    <d v="2024-06-11T00:00:00"/>
    <x v="1"/>
    <n v="0"/>
    <n v="0"/>
    <s v="MATOS ANICAMA HELLEN DARLIN"/>
    <x v="0"/>
    <s v="CANCHARI ARILUZ JOSH JUAN"/>
    <s v="SANCHEZ GRADOS JEAN PIERRE JOAQUIN"/>
    <s v="Martes,Miércoles,Jueves"/>
    <d v="1899-12-30T12:00:00"/>
    <d v="1899-12-30T18:20:00"/>
    <d v="1899-12-30T15:00:00"/>
    <d v="1899-12-30T15:20:00"/>
    <x v="0"/>
  </r>
  <r>
    <n v="47793255"/>
    <s v="CHAT USER "/>
    <s v="Tarde"/>
    <d v="2024-06-11T00:00:00"/>
    <x v="1"/>
    <n v="0"/>
    <n v="0"/>
    <s v="GAMEZ QUEVEDO JHOSSELING IVON"/>
    <x v="0"/>
    <s v="CANCHARI ARILUZ JOSH JUAN"/>
    <s v="SANCHEZ GRADOS JEAN PIERRE JOAQUIN"/>
    <s v="Martes,Miércoles,Jueves"/>
    <d v="1899-12-30T12:00:00"/>
    <d v="1899-12-30T18:20:00"/>
    <d v="1899-12-30T15:00:00"/>
    <d v="1899-12-30T15:20:00"/>
    <x v="0"/>
  </r>
  <r>
    <n v="47495137"/>
    <s v="CHAT USER "/>
    <s v="Tarde"/>
    <d v="2023-10-24T00:00:00"/>
    <x v="1"/>
    <n v="0"/>
    <n v="0"/>
    <s v="MENDOZA TORRES BIANCA"/>
    <x v="0"/>
    <s v="CANCHARI ARILUZ JOSH JUAN"/>
    <s v="SANCHEZ GRADOS JEAN PIERRE JOAQUIN"/>
    <s v="Lunes,Martes,Miércoles,Jueves"/>
    <d v="1899-12-30T12:00:00"/>
    <d v="1899-12-30T20:35:00"/>
    <d v="1899-12-30T15:00:00"/>
    <d v="1899-12-30T15:45:00"/>
    <x v="0"/>
  </r>
  <r>
    <n v="7019690"/>
    <s v="CHAT USER "/>
    <s v="Tarde"/>
    <d v="2024-10-30T00:00:00"/>
    <x v="1"/>
    <n v="0"/>
    <n v="0"/>
    <s v="LIMONTINI MARIÑO YULIAN ALESSANDRO"/>
    <x v="0"/>
    <s v="CANCHARI ARILUZ JOSH JUAN"/>
    <s v="SANCHEZ GRADOS JEAN PIERRE JOAQUIN"/>
    <s v="Martes,Miércoles,Jueves"/>
    <d v="1899-12-30T12:00:00"/>
    <d v="1899-12-30T18:20:00"/>
    <d v="1899-12-30T15:30:00"/>
    <d v="1899-12-30T15:50:00"/>
    <x v="0"/>
  </r>
  <r>
    <n v="10697945"/>
    <s v="CHAT USER "/>
    <s v="Tarde"/>
    <d v="2024-10-30T00:00:00"/>
    <x v="1"/>
    <s v="CAMBIO DE BREAK POR LEVEL UP"/>
    <s v="14/04"/>
    <s v="FERNANDEZ BENITES DE ORELLANA GINA CLARA"/>
    <x v="0"/>
    <s v="CANCHARI ARILUZ JOSH JUAN"/>
    <s v="SANCHEZ GRADOS JEAN PIERRE JOAQUIN"/>
    <s v="Martes,Miércoles,Jueves"/>
    <d v="1899-12-30T13:00:00"/>
    <d v="1899-12-30T19:20:00"/>
    <d v="1899-12-30T15:00:00"/>
    <d v="1899-12-30T15:20:00"/>
    <x v="0"/>
  </r>
  <r>
    <n v="44855882"/>
    <s v="CHAT USER "/>
    <s v="Tarde"/>
    <d v="2024-10-30T00:00:00"/>
    <x v="1"/>
    <n v="0"/>
    <n v="0"/>
    <s v="PRIETO REYMUNDO ELIZABETH JACKELINE"/>
    <x v="0"/>
    <s v="CANCHARI ARILUZ JOSH JUAN"/>
    <s v="SANCHEZ GRADOS JEAN PIERRE JOAQUIN"/>
    <s v="Martes,Miércoles,Jueves"/>
    <d v="1899-12-30T12:00:00"/>
    <d v="1899-12-30T18:20:00"/>
    <d v="1899-12-30T15:30:00"/>
    <d v="1899-12-30T15:50:00"/>
    <x v="0"/>
  </r>
  <r>
    <n v="72617907"/>
    <s v="CHAT USER "/>
    <s v="Tarde"/>
    <d v="2023-12-06T00:00:00"/>
    <x v="1"/>
    <n v="0"/>
    <n v="0"/>
    <s v="HASWANI YSEER PRIYA XIOMARA"/>
    <x v="0"/>
    <s v="CANCHARI ARILUZ JOSH JUAN"/>
    <s v="SANCHEZ GRADOS JEAN PIERRE JOAQUIN"/>
    <s v="Martes,Miércoles,Jueves"/>
    <d v="1899-12-30T12:00:00"/>
    <d v="1899-12-30T18:20:00"/>
    <d v="1899-12-30T16:00:00"/>
    <d v="1899-12-30T16:20:00"/>
    <x v="0"/>
  </r>
  <r>
    <n v="74768265"/>
    <s v="CHAT USER "/>
    <s v="Tarde"/>
    <d v="2023-09-01T00:00:00"/>
    <x v="1"/>
    <n v="0"/>
    <n v="0"/>
    <s v="HUGO VILLACIS LESLY KIMBERLY"/>
    <x v="0"/>
    <s v="CANCHARI ARILUZ JOSH JUAN"/>
    <s v="SANCHEZ GRADOS JEAN PIERRE JOAQUIN"/>
    <s v="Martes"/>
    <d v="1899-12-30T13:00:00"/>
    <d v="1899-12-30T16:55:00"/>
    <s v=""/>
    <s v=""/>
    <x v="0"/>
  </r>
  <r>
    <n v="70052574"/>
    <s v="CHAT USER "/>
    <s v="Tarde"/>
    <d v="2024-09-03T00:00:00"/>
    <x v="1"/>
    <n v="0"/>
    <n v="0"/>
    <s v="VILA ORMEÑO MEDALLITH MICHELLE"/>
    <x v="0"/>
    <s v="CANCHARI ARILUZ JOSH JUAN"/>
    <s v="SANCHEZ GRADOS JEAN PIERRE JOAQUIN"/>
    <s v="Martes,Miércoles,Jueves"/>
    <d v="1899-12-30T12:00:00"/>
    <d v="1899-12-30T18:20:00"/>
    <d v="1899-12-30T16:00:00"/>
    <d v="1899-12-30T16:20:00"/>
    <x v="0"/>
  </r>
  <r>
    <n v="44433302"/>
    <s v="CHAT USER "/>
    <s v="Tarde"/>
    <d v="2024-09-06T00:00:00"/>
    <x v="1"/>
    <n v="0"/>
    <n v="0"/>
    <s v="GOMEZ GRADOS LORENA IVON"/>
    <x v="0"/>
    <s v="CANCHARI ARILUZ JOSH JUAN"/>
    <s v="SANCHEZ GRADOS JEAN PIERRE JOAQUIN"/>
    <s v="Lunes,Martes,Miércoles,Jueves"/>
    <d v="1899-12-30T12:00:00"/>
    <d v="1899-12-30T20:35:00"/>
    <d v="1899-12-30T16:00:00"/>
    <d v="1899-12-30T16:45:00"/>
    <x v="0"/>
  </r>
  <r>
    <n v="44922017"/>
    <s v="CHAT USER "/>
    <s v="Tarde"/>
    <d v="2022-12-05T00:00:00"/>
    <x v="1"/>
    <n v="0"/>
    <n v="0"/>
    <s v="LEYVA QUIROZ ELIZABETH ADELINA"/>
    <x v="0"/>
    <s v="CANCHARI ARILUZ JOSH JUAN"/>
    <s v="SANCHEZ GRADOS JEAN PIERRE JOAQUIN"/>
    <s v="Martes,Miércoles,Jueves"/>
    <d v="1899-12-30T12:00:00"/>
    <d v="1899-12-30T18:20:00"/>
    <d v="1899-12-30T16:00:00"/>
    <d v="1899-12-30T16:20:00"/>
    <x v="0"/>
  </r>
  <r>
    <n v="70553414"/>
    <s v="CHAT USER "/>
    <s v="Tarde"/>
    <d v="2024-12-31T00:00:00"/>
    <x v="1"/>
    <n v="0"/>
    <n v="0"/>
    <s v="GARCIA QUISPE JAZMIN HERLINDA"/>
    <x v="0"/>
    <s v="CANCHARI ARILUZ JOSH JUAN"/>
    <s v="SANCHEZ GRADOS JEAN PIERRE JOAQUIN"/>
    <s v="Martes,Miércoles,Jueves"/>
    <d v="1899-12-30T12:00:00"/>
    <d v="1899-12-30T18:20:00"/>
    <d v="1899-12-30T15:00:00"/>
    <d v="1899-12-30T15:20:00"/>
    <x v="0"/>
  </r>
  <r>
    <n v="74750551"/>
    <s v="CHAT USER "/>
    <s v="Tarde"/>
    <d v="2024-12-31T00:00:00"/>
    <x v="1"/>
    <n v="0"/>
    <n v="0"/>
    <s v="HUATAY ACERO ABRAHAM YAMIL"/>
    <x v="0"/>
    <s v="CANCHARI ARILUZ JOSH JUAN"/>
    <s v="SANCHEZ GRADOS JEAN PIERRE JOAQUIN"/>
    <s v="Martes,Miércoles,Jueves"/>
    <d v="1899-12-30T12:00:00"/>
    <d v="1899-12-30T18:20:00"/>
    <d v="1899-12-30T16:00:00"/>
    <d v="1899-12-30T16:20:00"/>
    <x v="0"/>
  </r>
  <r>
    <n v="73888502"/>
    <s v="CHAT USER "/>
    <s v="Tarde"/>
    <d v="2025-02-11T00:00:00"/>
    <x v="1"/>
    <n v="0"/>
    <n v="0"/>
    <s v="ANICAMA FRANCO JUAN CARLOS"/>
    <x v="0"/>
    <s v="HUARANGA SABOYA GABRIELA ESTHER"/>
    <s v="PORTILLA REYES YOHANA ARACELLI"/>
    <s v="Lunes,Martes,Miércoles,Jueves"/>
    <d v="1899-12-30T12:00:00"/>
    <d v="1899-12-30T20:35:00"/>
    <d v="1899-12-30T18:00:00"/>
    <d v="1899-12-30T18:45:00"/>
    <x v="0"/>
  </r>
  <r>
    <n v="74218904"/>
    <s v="CHAT USER "/>
    <s v="Tarde"/>
    <d v="2025-02-11T00:00:00"/>
    <x v="1"/>
    <s v="CAMBIO DE BREAK POR LEVEL UP"/>
    <s v="19/04"/>
    <s v="BENITEZ LEVANO ANDREA BELEN"/>
    <x v="0"/>
    <s v="HUARANGA SABOYA GABRIELA ESTHER"/>
    <s v="PORTILLA REYES YOHANA ARACELLI"/>
    <s v="Lunes,Martes,Miércoles,Jueves"/>
    <d v="1899-12-30T12:00:00"/>
    <d v="1899-12-30T20:35:00"/>
    <d v="1899-12-30T18:00:00"/>
    <d v="1899-12-30T18:45:00"/>
    <x v="0"/>
  </r>
  <r>
    <n v="61091471"/>
    <s v="CHAT USER "/>
    <s v="Tarde"/>
    <d v="2025-02-11T00:00:00"/>
    <x v="1"/>
    <n v="0"/>
    <n v="0"/>
    <s v="CHUMPITAZ QUINCHUYA NAYELI"/>
    <x v="0"/>
    <s v="HUARANGA SABOYA GABRIELA ESTHER"/>
    <s v="PORTILLA REYES YOHANA ARACELLI"/>
    <s v="Lunes,Martes,Miércoles,Jueves"/>
    <d v="1899-12-30T12:00:00"/>
    <d v="1899-12-30T20:35:00"/>
    <d v="1899-12-30T18:00:00"/>
    <d v="1899-12-30T18:45:00"/>
    <x v="0"/>
  </r>
  <r>
    <n v="70908405"/>
    <s v="CHAT USER "/>
    <s v="Tarde"/>
    <d v="2025-02-11T00:00:00"/>
    <x v="1"/>
    <s v="CAMBIO DE BREAK POR LEVEL UP"/>
    <s v="19/04"/>
    <s v="CUMPEN NOLE SOONER STEISY"/>
    <x v="0"/>
    <s v="NOVOA VILLAR JULIANA MELISSA"/>
    <s v="PORTILLA REYES YOHANA ARACELLI"/>
    <s v="Lunes,Martes,Miércoles,Jueves"/>
    <d v="1899-12-30T12:00:00"/>
    <d v="1899-12-30T20:35:00"/>
    <d v="1899-12-30T18:00:00"/>
    <d v="1899-12-30T18:45:00"/>
    <x v="0"/>
  </r>
  <r>
    <n v="74373792"/>
    <s v="CHAT USER "/>
    <s v="Tarde"/>
    <d v="2025-02-11T00:00:00"/>
    <x v="1"/>
    <s v="CAMBIO DE BREAK POR LEVEL UP"/>
    <s v="19/04"/>
    <s v="CUSTODIO LEYTON DARLY NAYELI DEL ROSARIO"/>
    <x v="0"/>
    <s v="NOVOA VILLAR JULIANA MELISSA"/>
    <s v="PORTILLA REYES YOHANA ARACELLI"/>
    <s v="Lunes,Martes,Miércoles,Jueves"/>
    <d v="1899-12-30T12:00:00"/>
    <d v="1899-12-30T20:35:00"/>
    <d v="1899-12-30T18:00:00"/>
    <d v="1899-12-30T18:45:00"/>
    <x v="0"/>
  </r>
  <r>
    <n v="46754011"/>
    <s v="CHAT USER "/>
    <s v="Tarde"/>
    <d v="2025-02-11T00:00:00"/>
    <x v="1"/>
    <n v="0"/>
    <n v="0"/>
    <s v="HERRERA MELLADO PAOLA ARANTXA"/>
    <x v="0"/>
    <s v="ROQUE GOMEZ FRANK PIERCE"/>
    <s v="PORTILLA REYES YOHANA ARACELLI"/>
    <s v="Lunes,Martes,Miércoles,Jueves"/>
    <d v="1899-12-30T12:00:00"/>
    <d v="1899-12-30T20:35:00"/>
    <d v="1899-12-30T18:00:00"/>
    <d v="1899-12-30T18:45:00"/>
    <x v="0"/>
  </r>
  <r>
    <n v="47804196"/>
    <s v="CHAT USER "/>
    <s v="Tarde"/>
    <d v="2025-02-11T00:00:00"/>
    <x v="1"/>
    <n v="0"/>
    <n v="0"/>
    <s v="NIETO PORTURAS ANDREA ISABEL"/>
    <x v="0"/>
    <s v="RUBINA MEDINA GUSTAVO FRANCO"/>
    <s v="PORTILLA REYES YOHANA ARACELLI"/>
    <s v="Lunes,Martes,Miércoles,Jueves"/>
    <d v="1899-12-30T12:00:00"/>
    <d v="1899-12-30T20:35:00"/>
    <d v="1899-12-30T18:00:00"/>
    <d v="1899-12-30T18:45:00"/>
    <x v="0"/>
  </r>
  <r>
    <n v="71339485"/>
    <s v="CHAT USER "/>
    <s v="Tarde"/>
    <d v="2025-02-11T00:00:00"/>
    <x v="1"/>
    <s v="CAMBIO DE BREAK POR LEVEL UP"/>
    <s v="19/04"/>
    <s v="PAUYAC RODRIGUEZ WILDER MAEL"/>
    <x v="0"/>
    <s v="RUBINA MEDINA GUSTAVO FRANCO"/>
    <s v="PORTILLA REYES YOHANA ARACELLI"/>
    <s v="Lunes,Martes,Miércoles,Jueves"/>
    <d v="1899-12-30T12:00:00"/>
    <d v="1899-12-30T20:35:00"/>
    <d v="1899-12-30T19:00:00"/>
    <d v="1899-12-30T19:45:00"/>
    <x v="0"/>
  </r>
  <r>
    <n v="73131617"/>
    <s v="CHAT USER "/>
    <s v="Tarde"/>
    <d v="2025-02-11T00:00:00"/>
    <x v="1"/>
    <s v="CAMBIO DE BREAK POR LEVEL UP"/>
    <s v="19/04"/>
    <s v="PEÑA CORDOVA SANDRA LISBETH"/>
    <x v="0"/>
    <s v="RUBINA MEDINA GUSTAVO FRANCO"/>
    <s v="PORTILLA REYES YOHANA ARACELLI"/>
    <s v="Lunes,Martes,Miércoles,Jueves"/>
    <d v="1899-12-30T12:00:00"/>
    <d v="1899-12-30T20:35:00"/>
    <d v="1899-12-30T19:00:00"/>
    <d v="1899-12-30T19:45:00"/>
    <x v="0"/>
  </r>
  <r>
    <n v="48411799"/>
    <s v="CHAT USER "/>
    <s v="Tarde"/>
    <d v="2025-02-11T00:00:00"/>
    <x v="1"/>
    <n v="0"/>
    <n v="0"/>
    <s v="PORTUGUEZ ESPINO JUANA FIORELA"/>
    <x v="0"/>
    <s v="VILLAVICENCIO OBANDO ARTURO JOSE"/>
    <s v="PORTILLA REYES YOHANA ARACELLI"/>
    <s v="Lunes,Martes,Miércoles,Jueves"/>
    <d v="1899-12-30T12:00:00"/>
    <d v="1899-12-30T20:35:00"/>
    <d v="1899-12-30T19:00:00"/>
    <d v="1899-12-30T19:45:00"/>
    <x v="0"/>
  </r>
  <r>
    <n v="47916671"/>
    <s v="CHAT USER "/>
    <s v="Tarde"/>
    <d v="2025-02-11T00:00:00"/>
    <x v="1"/>
    <n v="0"/>
    <n v="0"/>
    <s v="QUIROZ CANDELA KAREN YESENIA"/>
    <x v="0"/>
    <s v="VILLAVICENCIO OBANDO ARTURO JOSE"/>
    <s v="PORTILLA REYES YOHANA ARACELLI"/>
    <s v="Lunes,Martes,Miércoles,Jueves"/>
    <d v="1899-12-30T12:00:00"/>
    <d v="1899-12-30T20:35:00"/>
    <d v="1899-12-30T19:00:00"/>
    <d v="1899-12-30T19:45:00"/>
    <x v="0"/>
  </r>
  <r>
    <n v="75628801"/>
    <s v="CHAT USER "/>
    <s v="Tarde"/>
    <d v="2025-02-11T00:00:00"/>
    <x v="1"/>
    <s v="CAMBIO DE BREAK POR LEVEL UP"/>
    <s v="19/04"/>
    <s v="SALAS PALACIOS JHAIR JESUS"/>
    <x v="0"/>
    <s v="VILLAVICENCIO OBANDO ARTURO JOSE"/>
    <s v="PORTILLA REYES YOHANA ARACELLI"/>
    <s v="Lunes,Martes,Miércoles,Jueves"/>
    <d v="1899-12-30T12:00:00"/>
    <d v="1899-12-30T20:35:00"/>
    <d v="1899-12-30T19:00:00"/>
    <d v="1899-12-30T19:45:00"/>
    <x v="0"/>
  </r>
  <r>
    <n v="45454095"/>
    <s v="CHAT USER "/>
    <s v="Tarde"/>
    <d v="2025-02-11T00:00:00"/>
    <x v="1"/>
    <n v="0"/>
    <n v="0"/>
    <s v="VELASQUEZ ROMERO DALILA DEL PILAR"/>
    <x v="0"/>
    <s v="RUBINA MEDINA GUSTAVO FRANCO"/>
    <s v="PORTILLA REYES YOHANA ARACELLI"/>
    <s v="Lunes,Martes,Miércoles,Jueves"/>
    <d v="1899-12-30T12:00:00"/>
    <d v="1899-12-30T20:35:00"/>
    <d v="1899-12-30T19:00:00"/>
    <d v="1899-12-30T19:45:00"/>
    <x v="0"/>
  </r>
  <r>
    <n v="75819467"/>
    <s v="CHAT USER "/>
    <s v="Tarde"/>
    <d v="2025-02-11T00:00:00"/>
    <x v="1"/>
    <s v="CAMBIO DE BREAK POR LEVEL UP"/>
    <s v="19/04"/>
    <s v="ZAMUDIO ORDOÑEZ ESTEFANY GABRIELA"/>
    <x v="0"/>
    <s v="VILLAVICENCIO OBANDO ARTURO JOSE"/>
    <s v="PORTILLA REYES YOHANA ARACELLI"/>
    <s v="Lunes,Martes,Miércoles,Jueves"/>
    <d v="1899-12-30T12:00:00"/>
    <d v="1899-12-30T20:35:00"/>
    <d v="1899-12-30T19:00:00"/>
    <d v="1899-12-30T19:45:00"/>
    <x v="0"/>
  </r>
  <r>
    <n v="47449059"/>
    <s v="CHAT USER "/>
    <s v="Tarde"/>
    <d v="2024-11-27T00:00:00"/>
    <x v="1"/>
    <n v="0"/>
    <n v="0"/>
    <s v="FERNANDEZ CONDOR LUCIA ALMENDRA"/>
    <x v="0"/>
    <s v="ROQUE GOMEZ FRANK PIERCE"/>
    <s v="PORTILLA REYES YOHANA ARACELLI"/>
    <s v="Sábado"/>
    <d v="1899-12-30T12:00:00"/>
    <d v="1899-12-30T15:55:00"/>
    <s v=""/>
    <s v=""/>
    <x v="0"/>
  </r>
  <r>
    <n v="77660747"/>
    <s v="CHAT USER "/>
    <s v="Tarde"/>
    <d v="2024-10-23T00:00:00"/>
    <x v="1"/>
    <s v="CAMBIO DE CONDICIÓN"/>
    <s v="01/04"/>
    <s v="SAAVEDRA GUERRERO ESBER RICARDO"/>
    <x v="0"/>
    <s v="ROQUE GOMEZ FRANK PIERCE"/>
    <s v="PORTILLA REYES YOHANA ARACELLI"/>
    <s v="Lunes"/>
    <d v="1899-12-30T12:00:00"/>
    <d v="1899-12-30T15:55:00"/>
    <d v="1899-12-30T17:00:00"/>
    <d v="1899-12-30T17:45:00"/>
    <x v="0"/>
  </r>
  <r>
    <n v="3572485"/>
    <s v="CHAT USER "/>
    <s v="Tarde"/>
    <d v="2022-12-01T00:00:00"/>
    <x v="0"/>
    <s v="GESTIÓN ADICIONAL"/>
    <s v="MAIL USER"/>
    <s v="CASIQUE RANGEL NOHELY ALEXANDRA"/>
    <x v="0"/>
    <s v="ALMEYDA ALVARADO CARLOS ALEJANDRO"/>
    <s v="SANCHEZ GRADOS JEAN PIERRE JOAQUIN"/>
    <s v="Martes"/>
    <d v="1899-12-30T12:30:00"/>
    <d v="1899-12-30T20:45:00"/>
    <d v="1899-12-30T18:00:00"/>
    <d v="1899-12-30T18:45:00"/>
    <x v="0"/>
  </r>
  <r>
    <n v="71787734"/>
    <s v="CHAT USER "/>
    <s v="Mañana"/>
    <d v="2022-12-01T00:00:00"/>
    <x v="0"/>
    <n v="0"/>
    <n v="0"/>
    <s v="ESPEJO GRANDEZ ERIKA"/>
    <x v="0"/>
    <s v="ALMEYDA ALVARADO CARLOS ALEJANDRO"/>
    <s v="SANCHEZ GRADOS JEAN PIERRE JOAQUIN"/>
    <s v="Miércoles"/>
    <d v="1899-12-30T10:00:00"/>
    <d v="1899-12-30T18:15:00"/>
    <d v="1899-12-30T13:00:00"/>
    <d v="1899-12-30T13:45:00"/>
    <x v="0"/>
  </r>
  <r>
    <n v="78008090"/>
    <s v="CHAT USER "/>
    <s v="Tarde"/>
    <d v="2022-05-12T00:00:00"/>
    <x v="1"/>
    <n v="0"/>
    <n v="0"/>
    <s v="SALINAS BARDALES NILA MILAGROS"/>
    <x v="0"/>
    <s v="MORALES MAMANI BRADEN SAMUEL"/>
    <s v="PORTILLA REYES YOHANA ARACELLI"/>
    <s v="Lunes"/>
    <d v="1899-12-30T13:00:00"/>
    <d v="1899-12-30T16:55:00"/>
    <s v=""/>
    <s v=""/>
    <x v="0"/>
  </r>
  <r>
    <n v="41980152"/>
    <s v="CHAT USER "/>
    <s v="Tarde"/>
    <d v="2023-10-10T00:00:00"/>
    <x v="1"/>
    <n v="0"/>
    <n v="0"/>
    <s v="REQUEJO MERINO MILAGROS LOURDES"/>
    <x v="0"/>
    <s v="MORALES MAMANI BRADEN SAMUEL"/>
    <s v="PORTILLA REYES YOHANA ARACELLI"/>
    <s v="Martes"/>
    <d v="1899-12-30T12:00:00"/>
    <d v="1899-12-30T15:55:00"/>
    <s v=""/>
    <s v=""/>
    <x v="0"/>
  </r>
  <r>
    <n v="72051758"/>
    <s v="CHAT USER "/>
    <s v="Tarde"/>
    <d v="2024-05-02T00:00:00"/>
    <x v="1"/>
    <n v="0"/>
    <n v="0"/>
    <s v="SIMEON CHAUPIS YANEL"/>
    <x v="0"/>
    <s v="TORRES BARRIOS YAZURI YARUMI"/>
    <s v="SANCHEZ GRADOS JEAN PIERRE JOAQUIN"/>
    <s v="Lunes"/>
    <d v="1899-12-30T13:00:00"/>
    <d v="1899-12-30T16:55:00"/>
    <s v=""/>
    <s v=""/>
    <x v="0"/>
  </r>
  <r>
    <n v="70434812"/>
    <s v="CHAT USER "/>
    <s v="Mañana"/>
    <d v="2023-09-11T00:00:00"/>
    <x v="1"/>
    <n v="0"/>
    <n v="0"/>
    <s v="CORTIJO FALCONI HECTOR GUILLERMO"/>
    <x v="0"/>
    <s v="TORRES BARRIOS YAZURI YARUMI"/>
    <s v="SANCHEZ GRADOS JEAN PIERRE JOAQUIN"/>
    <s v="Miércoles"/>
    <d v="1899-12-30T09:00:00"/>
    <d v="1899-12-30T12:55:00"/>
    <s v=""/>
    <s v=""/>
    <x v="0"/>
  </r>
  <r>
    <n v="25801905"/>
    <s v="CHAT USER "/>
    <s v="Tarde"/>
    <d v="2024-09-03T00:00:00"/>
    <x v="1"/>
    <n v="0"/>
    <n v="0"/>
    <s v="MARTINEZ MARAÑON ERICKA ALEXANDRA"/>
    <x v="0"/>
    <s v="TORRES BARRIOS YAZURI YARUMI"/>
    <s v="SANCHEZ GRADOS JEAN PIERRE JOAQUIN"/>
    <s v="Lunes"/>
    <d v="1899-12-30T13:00:00"/>
    <d v="1899-12-30T16:55:00"/>
    <s v=""/>
    <s v=""/>
    <x v="0"/>
  </r>
  <r>
    <n v="48190419"/>
    <s v="CHAT USER "/>
    <s v="Tarde"/>
    <d v="2024-10-11T00:00:00"/>
    <x v="1"/>
    <n v="0"/>
    <n v="0"/>
    <s v="LONGA SALAZAR PRYSCILLA EVELYN"/>
    <x v="0"/>
    <s v="HUARANGA SABOYA GABRIELA ESTHER"/>
    <s v="PORTILLA REYES YOHANA ARACELLI"/>
    <s v="Lunes"/>
    <d v="1899-12-30T13:00:00"/>
    <d v="1899-12-30T16:55:00"/>
    <s v=""/>
    <s v=""/>
    <x v="0"/>
  </r>
  <r>
    <n v="76468913"/>
    <s v="CHAT USER "/>
    <s v="Tarde"/>
    <d v="2024-03-27T00:00:00"/>
    <x v="1"/>
    <s v="GESTIÓN ADICIONAL"/>
    <s v="MAIL PARTNER"/>
    <s v="CAJUSOL AVALOS KAREN YOJANNY"/>
    <x v="0"/>
    <s v="ALMEYDA ALVARADO CARLOS ALEJANDRO"/>
    <s v="SANCHEZ GRADOS JEAN PIERRE JOAQUIN"/>
    <s v="Lunes"/>
    <d v="1899-12-30T13:00:00"/>
    <d v="1899-12-30T16:55:00"/>
    <s v=""/>
    <s v=""/>
    <x v="0"/>
  </r>
  <r>
    <n v="72901938"/>
    <s v="CHAT USER "/>
    <s v="Tarde"/>
    <d v="2023-10-10T00:00:00"/>
    <x v="1"/>
    <n v="0"/>
    <n v="0"/>
    <s v="YUPANQUI MEZA JOHN ANTONY"/>
    <x v="0"/>
    <s v="MORALES MAMANI BRADEN SAMUEL"/>
    <s v="PORTILLA REYES YOHANA ARACELLI"/>
    <s v="Lunes"/>
    <d v="1899-12-30T13:00:00"/>
    <d v="1899-12-30T16:55:00"/>
    <s v=""/>
    <s v=""/>
    <x v="0"/>
  </r>
  <r>
    <n v="74925880"/>
    <s v="CHAT USER "/>
    <s v="Tarde"/>
    <d v="2024-10-23T00:00:00"/>
    <x v="1"/>
    <n v="0"/>
    <n v="0"/>
    <s v="ALBARRAN LOZADA ANTHONY WILLIAM"/>
    <x v="0"/>
    <s v="RUBINA MEDINA GUSTAVO FRANCO"/>
    <s v="PORTILLA REYES YOHANA ARACELLI"/>
    <s v="Martes"/>
    <d v="1899-12-30T13:00:00"/>
    <d v="1899-12-30T16:55:00"/>
    <s v=""/>
    <s v=""/>
    <x v="0"/>
  </r>
  <r>
    <n v="74254252"/>
    <s v="CHAT USER "/>
    <s v="Tarde"/>
    <d v="2024-10-18T00:00:00"/>
    <x v="1"/>
    <n v="0"/>
    <n v="0"/>
    <s v="GARCÍA REYES DAYANIRA ALLISSON"/>
    <x v="0"/>
    <s v="ROQUE GOMEZ FRANK PIERCE"/>
    <s v="PORTILLA REYES YOHANA ARACELLI"/>
    <s v="Miércoles"/>
    <d v="1899-12-30T13:00:00"/>
    <d v="1899-12-30T16:55:00"/>
    <s v=""/>
    <s v=""/>
    <x v="0"/>
  </r>
  <r>
    <n v="45728085"/>
    <s v="CHAT USER "/>
    <s v="Tarde"/>
    <d v="2024-10-18T00:00:00"/>
    <x v="1"/>
    <n v="0"/>
    <n v="0"/>
    <s v="ABAD ROMERO KATHERIN ESTEFANIA"/>
    <x v="0"/>
    <s v="NOVOA VILLAR JULIANA MELISSA"/>
    <s v="PORTILLA REYES YOHANA ARACELLI"/>
    <s v="Lunes"/>
    <d v="1899-12-30T13:00:00"/>
    <d v="1899-12-30T16:55:00"/>
    <s v=""/>
    <s v=""/>
    <x v="0"/>
  </r>
  <r>
    <n v="75320926"/>
    <s v="CHAT USER "/>
    <s v="Tarde"/>
    <d v="2024-06-11T00:00:00"/>
    <x v="0"/>
    <n v="0"/>
    <n v="0"/>
    <s v="HORNA ORTIZ JOSEP JONATHAN"/>
    <x v="0"/>
    <s v="TORRES BARRIOS YAZURI YARUMI"/>
    <s v="SANCHEZ GRADOS JEAN PIERRE JOAQUIN"/>
    <s v="Martes"/>
    <d v="1899-12-30T13:00:00"/>
    <d v="1899-12-30T21:15:00"/>
    <d v="1899-12-30T19:00:00"/>
    <d v="1899-12-30T19:45:00"/>
    <x v="0"/>
  </r>
  <r>
    <n v="72710356"/>
    <s v="CHAT USER "/>
    <s v="Tarde"/>
    <d v="2023-06-16T00:00:00"/>
    <x v="1"/>
    <n v="0"/>
    <n v="0"/>
    <s v="RAMIREZ ALEJOS OLIVER FRANK"/>
    <x v="0"/>
    <s v="HUARANGA SABOYA GABRIELA ESTHER"/>
    <s v="PORTILLA REYES YOHANA ARACELLI"/>
    <s v="Martes"/>
    <d v="1899-12-30T13:00:00"/>
    <d v="1899-12-30T16:55:00"/>
    <s v=""/>
    <s v=""/>
    <x v="0"/>
  </r>
  <r>
    <n v="70916549"/>
    <s v="CHAT USER "/>
    <s v="Mañana"/>
    <d v="2024-10-01T00:00:00"/>
    <x v="1"/>
    <n v="0"/>
    <n v="0"/>
    <s v="CARRILLO SACA JOSE LUIS"/>
    <x v="0"/>
    <s v="SANEZ DESCALZI SUSAN HEYDI"/>
    <s v="SANCHEZ GRADOS JEAN PIERRE JOAQUIN"/>
    <s v="Lunes"/>
    <d v="1899-12-30T07:00:00"/>
    <d v="1899-12-30T10:55:00"/>
    <s v=""/>
    <s v=""/>
    <x v="0"/>
  </r>
  <r>
    <n v="71284728"/>
    <s v="CHAT USER "/>
    <s v="Tarde"/>
    <d v="2023-09-01T00:00:00"/>
    <x v="1"/>
    <n v="0"/>
    <n v="0"/>
    <s v="LIÑAN MALLQUI MILAGROS MILENA"/>
    <x v="0"/>
    <s v="HUARANGA SABOYA GABRIELA ESTHER"/>
    <s v="PORTILLA REYES YOHANA ARACELLI"/>
    <s v="Lunes"/>
    <d v="1899-12-30T13:30:00"/>
    <d v="1899-12-30T17:25:00"/>
    <s v=""/>
    <s v=""/>
    <x v="0"/>
  </r>
  <r>
    <n v="77909031"/>
    <s v="CHAT USER "/>
    <s v="Tarde"/>
    <d v="2024-05-07T00:00:00"/>
    <x v="1"/>
    <n v="0"/>
    <n v="0"/>
    <s v="NATEROS ENRIQUEZ FRAY EDSSON"/>
    <x v="0"/>
    <s v="MORALES MAMANI BRADEN SAMUEL"/>
    <s v="PORTILLA REYES YOHANA ARACELLI"/>
    <s v="Lunes"/>
    <d v="1899-12-30T13:00:00"/>
    <d v="1899-12-30T16:55:00"/>
    <s v=""/>
    <s v=""/>
    <x v="0"/>
  </r>
  <r>
    <n v="75905232"/>
    <s v="CHAT USER "/>
    <s v="Tarde"/>
    <d v="2024-06-11T00:00:00"/>
    <x v="1"/>
    <n v="0"/>
    <n v="0"/>
    <s v="VILLEGAS QUIÑONES BRAYAN JHAIR"/>
    <x v="0"/>
    <s v="ALMEYDA ALVARADO CARLOS ALEJANDRO"/>
    <s v="SANCHEZ GRADOS JEAN PIERRE JOAQUIN"/>
    <s v="Lunes"/>
    <d v="1899-12-30T13:00:00"/>
    <d v="1899-12-30T16:55:00"/>
    <s v=""/>
    <s v=""/>
    <x v="0"/>
  </r>
  <r>
    <n v="45201134"/>
    <s v="CHAT USER "/>
    <s v="Tarde"/>
    <d v="2023-12-01T00:00:00"/>
    <x v="1"/>
    <n v="0"/>
    <n v="0"/>
    <s v="DEL CARPIO AYALA YASAYRA MARYSABEL"/>
    <x v="0"/>
    <s v="ALMEYDA ALVARADO CARLOS ALEJANDRO"/>
    <s v="SANCHEZ GRADOS JEAN PIERRE JOAQUIN"/>
    <s v="Lunes"/>
    <d v="1899-12-30T13:00:00"/>
    <d v="1899-12-30T16:55:00"/>
    <s v=""/>
    <s v=""/>
    <x v="0"/>
  </r>
  <r>
    <n v="72483586"/>
    <s v="CHAT USER "/>
    <s v="Tarde"/>
    <d v="2023-12-06T00:00:00"/>
    <x v="1"/>
    <n v="0"/>
    <n v="0"/>
    <s v="PEÑALOZA PEÑALOZA ALBERTO"/>
    <x v="0"/>
    <s v="ALMEYDA ALVARADO CARLOS ALEJANDRO"/>
    <s v="SANCHEZ GRADOS JEAN PIERRE JOAQUIN"/>
    <s v="Lunes"/>
    <d v="1899-12-30T13:00:00"/>
    <d v="1899-12-30T16:55:00"/>
    <s v=""/>
    <s v=""/>
    <x v="0"/>
  </r>
  <r>
    <n v="70572746"/>
    <s v="CHAT USER "/>
    <s v="Tarde"/>
    <d v="2023-10-10T00:00:00"/>
    <x v="1"/>
    <n v="0"/>
    <n v="0"/>
    <s v="LEON AGUILAR EVELYN GINA"/>
    <x v="0"/>
    <s v="MORALES MAMANI BRADEN SAMUEL"/>
    <s v="PORTILLA REYES YOHANA ARACELLI"/>
    <s v="Lunes"/>
    <d v="1899-12-30T13:00:00"/>
    <d v="1899-12-30T16:55:00"/>
    <s v=""/>
    <s v=""/>
    <x v="0"/>
  </r>
  <r>
    <n v="74718433"/>
    <s v="CHAT USER "/>
    <s v="Tarde"/>
    <d v="2022-11-12T00:00:00"/>
    <x v="1"/>
    <n v="0"/>
    <n v="0"/>
    <s v="SILVA CAPITÁN NICOLE ALEXANDRA"/>
    <x v="0"/>
    <s v="MORALES MAMANI BRADEN SAMUEL"/>
    <s v="PORTILLA REYES YOHANA ARACELLI"/>
    <s v="Lunes"/>
    <d v="1899-12-30T13:00:00"/>
    <d v="1899-12-30T16:55:00"/>
    <s v=""/>
    <s v=""/>
    <x v="0"/>
  </r>
  <r>
    <n v="72261101"/>
    <s v="CHAT USER "/>
    <s v="Tarde"/>
    <d v="2024-04-20T00:00:00"/>
    <x v="1"/>
    <n v="0"/>
    <n v="0"/>
    <s v="NOBLECILLA CARMONA FRANCHESCA BELEN"/>
    <x v="0"/>
    <s v="MORALES MAMANI BRADEN SAMUEL"/>
    <s v="PORTILLA REYES YOHANA ARACELLI"/>
    <s v="Lunes"/>
    <d v="1899-12-30T13:00:00"/>
    <d v="1899-12-30T16:55:00"/>
    <s v=""/>
    <s v=""/>
    <x v="0"/>
  </r>
  <r>
    <n v="72510467"/>
    <s v="CHAT USER "/>
    <s v="Tarde"/>
    <d v="2024-03-01T00:00:00"/>
    <x v="1"/>
    <n v="0"/>
    <n v="0"/>
    <s v="PONCIANO MEJIA ANGIE LUCERO"/>
    <x v="0"/>
    <s v="NOVOA VILLAR JULIANA MELISSA"/>
    <s v="PORTILLA REYES YOHANA ARACELLI"/>
    <s v="Lunes"/>
    <d v="1899-12-30T13:00:00"/>
    <d v="1899-12-30T16:55:00"/>
    <s v=""/>
    <s v=""/>
    <x v="0"/>
  </r>
  <r>
    <n v="45834719"/>
    <s v="CHAT USER "/>
    <s v="Tarde"/>
    <d v="2024-10-01T00:00:00"/>
    <x v="1"/>
    <n v="0"/>
    <n v="0"/>
    <s v="ROJAS HERRERA CARMEN ROSA"/>
    <x v="0"/>
    <s v="MELLO CORDOVA LUIS ENRIQUE"/>
    <s v="SANCHEZ GRADOS JEAN PIERRE JOAQUIN"/>
    <s v="Martes"/>
    <d v="1899-12-30T13:00:00"/>
    <d v="1899-12-30T16:55:00"/>
    <s v=""/>
    <s v=""/>
    <x v="0"/>
  </r>
  <r>
    <n v="46900624"/>
    <s v="CHAT USER "/>
    <s v="Tarde"/>
    <d v="2024-10-01T00:00:00"/>
    <x v="1"/>
    <n v="0"/>
    <n v="0"/>
    <s v="TORNERO PABLO VERONICA PATRICIA"/>
    <x v="0"/>
    <s v="MELLO CORDOVA LUIS ENRIQUE"/>
    <s v="SANCHEZ GRADOS JEAN PIERRE JOAQUIN"/>
    <s v="Martes"/>
    <d v="1899-12-30T13:00:00"/>
    <d v="1899-12-30T16:55:00"/>
    <s v=""/>
    <s v=""/>
    <x v="0"/>
  </r>
  <r>
    <n v="74297349"/>
    <s v="CHAT USER "/>
    <s v="Tarde"/>
    <d v="2024-10-18T00:00:00"/>
    <x v="1"/>
    <n v="0"/>
    <n v="0"/>
    <s v="GOSICHA DIEGUEZ MARIA FERNANDA"/>
    <x v="0"/>
    <s v="MELLO CORDOVA LUIS ENRIQUE"/>
    <s v="SANCHEZ GRADOS JEAN PIERRE JOAQUIN"/>
    <s v="Martes"/>
    <d v="1899-12-30T13:00:00"/>
    <d v="1899-12-30T16:55:00"/>
    <s v=""/>
    <s v=""/>
    <x v="0"/>
  </r>
  <r>
    <n v="72761401"/>
    <s v="CHAT USER "/>
    <s v="Tarde"/>
    <d v="2024-10-18T00:00:00"/>
    <x v="1"/>
    <n v="0"/>
    <n v="0"/>
    <s v="TUCTO TUANAMA RANDY ALEXANDER"/>
    <x v="0"/>
    <s v="MELLO CORDOVA LUIS ENRIQUE"/>
    <s v="SANCHEZ GRADOS JEAN PIERRE JOAQUIN"/>
    <s v="Lunes"/>
    <d v="1899-12-30T13:00:00"/>
    <d v="1899-12-30T16:55:00"/>
    <s v=""/>
    <s v=""/>
    <x v="0"/>
  </r>
  <r>
    <n v="75352726"/>
    <s v="CHAT USER "/>
    <s v="Tarde"/>
    <d v="2025-01-30T00:00:00"/>
    <x v="1"/>
    <n v="0"/>
    <n v="0"/>
    <s v="CORNEJO MARIÑO HANS PAOLO"/>
    <x v="0"/>
    <s v="BAO VILELA CESAR ANDRES"/>
    <s v="SANCHEZ GRADOS JEAN PIERRE JOAQUIN"/>
    <s v="Lunes"/>
    <d v="1899-12-30T13:00:00"/>
    <d v="1899-12-30T16:55:00"/>
    <s v=""/>
    <s v=""/>
    <x v="0"/>
  </r>
  <r>
    <n v="61180382"/>
    <s v="CHAT USER "/>
    <s v="Tarde"/>
    <d v="2025-01-30T00:00:00"/>
    <x v="1"/>
    <n v="0"/>
    <n v="0"/>
    <s v="HUILLCA SAAVEDRA SANDRA PAOLA"/>
    <x v="0"/>
    <s v="BAO VILELA CESAR ANDRES"/>
    <s v="SANCHEZ GRADOS JEAN PIERRE JOAQUIN"/>
    <s v="Martes"/>
    <d v="1899-12-30T13:00:00"/>
    <d v="1899-12-30T16:55:00"/>
    <s v=""/>
    <s v=""/>
    <x v="0"/>
  </r>
  <r>
    <n v="5023123"/>
    <s v="CHAT USER "/>
    <s v="Tarde"/>
    <d v="2025-01-30T00:00:00"/>
    <x v="1"/>
    <n v="0"/>
    <n v="0"/>
    <s v="CASTILLO BETANCURT MARIA ALEJANDRA"/>
    <x v="0"/>
    <s v="BAO VILELA CESAR ANDRES"/>
    <s v="SANCHEZ GRADOS JEAN PIERRE JOAQUIN"/>
    <s v="Lunes"/>
    <d v="1899-12-30T13:00:00"/>
    <d v="1899-12-30T16:55:00"/>
    <s v=""/>
    <s v=""/>
    <x v="0"/>
  </r>
  <r>
    <n v="62948689"/>
    <s v="CHAT USER "/>
    <s v="Tarde"/>
    <d v="2023-10-10T00:00:00"/>
    <x v="1"/>
    <n v="0"/>
    <n v="0"/>
    <s v="DIAZ MEDINA FIORELLA SOFIA"/>
    <x v="0"/>
    <s v="MORALES MAMANI BRADEN SAMUEL"/>
    <s v="PORTILLA REYES YOHANA ARACELLI"/>
    <s v="Martes"/>
    <d v="1899-12-30T13:00:00"/>
    <d v="1899-12-30T16:55:00"/>
    <s v=""/>
    <s v=""/>
    <x v="0"/>
  </r>
  <r>
    <n v="74996388"/>
    <s v="CHAT USER "/>
    <s v="Tarde"/>
    <d v="2023-05-10T00:00:00"/>
    <x v="0"/>
    <s v="APOYO DE SUPERVISION"/>
    <n v="0"/>
    <s v="JARPI JURADO NICOLE ANTONELLA"/>
    <x v="1"/>
    <s v="PORTILLA REYES YOHANA ARACELLI"/>
    <s v="PORTILLA REYES YOHANA ARACELLI"/>
    <s v="Jueves"/>
    <d v="1899-12-30T13:00:00"/>
    <d v="1899-12-30T21:15:00"/>
    <d v="1899-12-30T18:30:00"/>
    <d v="1899-12-30T19:15:00"/>
    <x v="0"/>
  </r>
  <r>
    <n v="60792315"/>
    <s v="CHAT USER "/>
    <s v="Tarde"/>
    <d v="2024-09-10T00:00:00"/>
    <x v="1"/>
    <s v="GESTIÓN ADICIONAL"/>
    <s v="Base Data deletion"/>
    <s v="VILLANUEVA FERREYRA ANGELLO SAID"/>
    <x v="0"/>
    <s v="HUARANGA SABOYA GABRIELA ESTHER"/>
    <s v="PORTILLA REYES YOHANA ARACELLI"/>
    <s v="Lunes"/>
    <d v="1899-12-30T13:00:00"/>
    <d v="1899-12-30T16:55:00"/>
    <s v=""/>
    <s v=""/>
    <x v="0"/>
  </r>
  <r>
    <n v="70889371"/>
    <s v="CHAT USER "/>
    <s v="Tarde"/>
    <d v="2025-01-29T00:00:00"/>
    <x v="1"/>
    <n v="0"/>
    <n v="0"/>
    <s v="UZQUIANO WARTON ANDREA BEYKI"/>
    <x v="0"/>
    <s v="BAO VILELA CESAR ANDRES"/>
    <s v="SANCHEZ GRADOS JEAN PIERRE JOAQUIN"/>
    <s v="Lunes"/>
    <d v="1899-12-30T13:00:00"/>
    <d v="1899-12-30T16:55:00"/>
    <s v=""/>
    <s v=""/>
    <x v="0"/>
  </r>
  <r>
    <n v="73191185"/>
    <s v="CHAT USER "/>
    <s v="Tarde"/>
    <d v="2025-01-29T00:00:00"/>
    <x v="1"/>
    <n v="0"/>
    <n v="0"/>
    <s v="GUTIERREZ ARONI NANCY YESSENIA"/>
    <x v="0"/>
    <s v="BAO VILELA CESAR ANDRES"/>
    <s v="SANCHEZ GRADOS JEAN PIERRE JOAQUIN"/>
    <s v="Lunes"/>
    <d v="1899-12-30T13:00:00"/>
    <d v="1899-12-30T16:55:00"/>
    <s v=""/>
    <s v=""/>
    <x v="0"/>
  </r>
  <r>
    <n v="47278763"/>
    <s v="CHAT USER "/>
    <s v="Tarde"/>
    <d v="2021-12-15T00:00:00"/>
    <x v="1"/>
    <n v="0"/>
    <n v="0"/>
    <s v="PEÑA VARGAS GINA ALEXANDRA"/>
    <x v="0"/>
    <s v="NOVOA VILLAR JULIANA MELISSA"/>
    <s v="PORTILLA REYES YOHANA ARACELLI"/>
    <s v="Lunes"/>
    <d v="1899-12-30T13:00:00"/>
    <d v="1899-12-30T16:55:00"/>
    <s v=""/>
    <s v=""/>
    <x v="0"/>
  </r>
  <r>
    <n v="47148812"/>
    <s v="CHAT USER "/>
    <s v="Tarde"/>
    <d v="2024-03-01T00:00:00"/>
    <x v="0"/>
    <n v="0"/>
    <n v="0"/>
    <s v="DAVILA TORDOLLA ROSA STEPHANIE"/>
    <x v="0"/>
    <s v="MELLO CORDOVA LUIS ENRIQUE"/>
    <s v="SANCHEZ GRADOS JEAN PIERRE JOAQUIN"/>
    <s v="Miércoles"/>
    <d v="1899-12-30T14:00:00"/>
    <d v="1899-12-30T22:15:00"/>
    <d v="1899-12-30T16:00:00"/>
    <d v="1899-12-30T16:45:00"/>
    <x v="0"/>
  </r>
  <r>
    <n v="75510290"/>
    <s v="CHAT USER "/>
    <s v="Tarde"/>
    <d v="2024-05-02T00:00:00"/>
    <x v="0"/>
    <n v="0"/>
    <n v="0"/>
    <s v="HUARIPATA TAPULLIMMA YENNIFER PAMELA"/>
    <x v="0"/>
    <s v="ROQUE GOMEZ FRANK PIERCE"/>
    <s v="PORTILLA REYES YOHANA ARACELLI"/>
    <s v="Lunes"/>
    <d v="1899-12-30T14:00:00"/>
    <d v="1899-12-30T22:15:00"/>
    <d v="1899-12-30T18:00:00"/>
    <d v="1899-12-30T18:45:00"/>
    <x v="0"/>
  </r>
  <r>
    <n v="75229651"/>
    <s v="CHAT USER "/>
    <s v="Tarde"/>
    <d v="2024-05-02T00:00:00"/>
    <x v="1"/>
    <s v="GESTIÓN ADICIONAL"/>
    <s v="MAIL PARTNER"/>
    <s v="VASQUEZ JUAN DE DIOS JORGE LUIS"/>
    <x v="0"/>
    <s v="TORRES BARRIOS YAZURI YARUMI"/>
    <s v="SANCHEZ GRADOS JEAN PIERRE JOAQUIN"/>
    <s v="Lunes"/>
    <d v="1899-12-30T13:00:00"/>
    <d v="1899-12-30T16:55:00"/>
    <s v=""/>
    <s v=""/>
    <x v="0"/>
  </r>
  <r>
    <n v="73692906"/>
    <s v="CHAT USER "/>
    <s v="Tarde"/>
    <d v="2024-05-02T00:00:00"/>
    <x v="1"/>
    <n v="0"/>
    <n v="0"/>
    <s v="CASTELLANO GUARACHI JUAN AURIEL"/>
    <x v="0"/>
    <s v="ALMEYDA ALVARADO CARLOS ALEJANDRO"/>
    <s v="SANCHEZ GRADOS JEAN PIERRE JOAQUIN"/>
    <s v="Lunes"/>
    <d v="1899-12-30T13:00:00"/>
    <d v="1899-12-30T16:55:00"/>
    <s v=""/>
    <s v=""/>
    <x v="0"/>
  </r>
  <r>
    <n v="43359730"/>
    <s v="CHAT USER "/>
    <s v="Tarde"/>
    <d v="2023-10-24T00:00:00"/>
    <x v="1"/>
    <n v="0"/>
    <n v="0"/>
    <s v="FLORES ESTRELLA CORINA NATHALY"/>
    <x v="0"/>
    <s v="ALMEYDA ALVARADO CARLOS ALEJANDRO"/>
    <s v="SANCHEZ GRADOS JEAN PIERRE JOAQUIN"/>
    <s v="Lunes"/>
    <d v="1899-12-30T13:00:00"/>
    <d v="1899-12-30T16:55:00"/>
    <s v=""/>
    <s v=""/>
    <x v="0"/>
  </r>
  <r>
    <n v="70321178"/>
    <s v="CHAT USER "/>
    <s v="Tarde"/>
    <d v="2024-01-03T00:00:00"/>
    <x v="1"/>
    <n v="0"/>
    <n v="0"/>
    <s v="BERMEO ZEVALLOS JOHANNA ANTUANNE"/>
    <x v="0"/>
    <s v="HUARANGA SABOYA GABRIELA ESTHER"/>
    <s v="PORTILLA REYES YOHANA ARACELLI"/>
    <s v="Lunes"/>
    <d v="1899-12-30T13:00:00"/>
    <d v="1899-12-30T16:55:00"/>
    <s v=""/>
    <s v=""/>
    <x v="0"/>
  </r>
  <r>
    <n v="75589635"/>
    <s v="CHAT USER "/>
    <s v="Tarde"/>
    <d v="2024-09-10T00:00:00"/>
    <x v="1"/>
    <s v="CAMBIO DE BREAK POR LEVEL UP"/>
    <s v="14/04"/>
    <s v="TICLAVICA TOVAR CRISTHIAN ALEXANDRO"/>
    <x v="0"/>
    <s v="NOVOA VILLAR JULIANA MELISSA"/>
    <s v="PORTILLA REYES YOHANA ARACELLI"/>
    <s v="Martes"/>
    <d v="1899-12-30T13:00:00"/>
    <d v="1899-12-30T21:15:00"/>
    <d v="1899-12-30T17:00:00"/>
    <d v="1899-12-30T17:45:00"/>
    <x v="0"/>
  </r>
  <r>
    <n v="4257408"/>
    <s v="CHAT USER "/>
    <s v="Tarde"/>
    <d v="2023-12-06T00:00:00"/>
    <x v="1"/>
    <n v="0"/>
    <n v="0"/>
    <s v="PARRA CASANOVA KELLY YOJANA"/>
    <x v="0"/>
    <s v="RODRIGUEZ TOLEDO JAIR STEVEN"/>
    <s v="SANCHEZ GRADOS JEAN PIERRE JOAQUIN"/>
    <s v="Lunes"/>
    <d v="1899-12-30T13:00:00"/>
    <d v="1899-12-30T16:55:00"/>
    <s v=""/>
    <s v=""/>
    <x v="0"/>
  </r>
  <r>
    <n v="76588671"/>
    <s v="CHAT USER "/>
    <s v="Tarde"/>
    <d v="2024-10-01T00:00:00"/>
    <x v="1"/>
    <n v="0"/>
    <n v="0"/>
    <s v="JUSTINIANO MARCHENA WENDY ROCIO"/>
    <x v="0"/>
    <s v="NOVOA VILLAR JULIANA MELISSA"/>
    <s v="PORTILLA REYES YOHANA ARACELLI"/>
    <s v="Martes"/>
    <d v="1899-12-30T13:00:00"/>
    <d v="1899-12-30T16:55:00"/>
    <s v=""/>
    <s v=""/>
    <x v="0"/>
  </r>
  <r>
    <n v="75530388"/>
    <s v="CHAT USER "/>
    <s v="Tarde"/>
    <d v="2024-10-01T00:00:00"/>
    <x v="1"/>
    <n v="0"/>
    <n v="0"/>
    <s v="MARTÍNEZ MECHÁN FABRIZZIO MANUEL"/>
    <x v="0"/>
    <s v="NOVOA VILLAR JULIANA MELISSA"/>
    <s v="PORTILLA REYES YOHANA ARACELLI"/>
    <s v="Lunes"/>
    <d v="1899-12-30T13:00:00"/>
    <d v="1899-12-30T16:55:00"/>
    <s v=""/>
    <s v=""/>
    <x v="0"/>
  </r>
  <r>
    <n v="46417330"/>
    <s v="CHAT USER "/>
    <s v="Tarde"/>
    <d v="2024-10-01T00:00:00"/>
    <x v="1"/>
    <n v="0"/>
    <n v="0"/>
    <s v="RAMIREZ MORENO GADITH"/>
    <x v="0"/>
    <s v="NOVOA VILLAR JULIANA MELISSA"/>
    <s v="PORTILLA REYES YOHANA ARACELLI"/>
    <s v="Lunes"/>
    <d v="1899-12-30T13:00:00"/>
    <d v="1899-12-30T16:55:00"/>
    <s v=""/>
    <s v=""/>
    <x v="0"/>
  </r>
  <r>
    <n v="73764628"/>
    <s v="CHAT USER "/>
    <s v="Mañana"/>
    <d v="2024-10-01T00:00:00"/>
    <x v="1"/>
    <n v="0"/>
    <n v="0"/>
    <s v="PANTA PAULINO JOSE FABIAN"/>
    <x v="0"/>
    <s v="SANEZ DESCALZI SUSAN HEYDI"/>
    <s v="SANCHEZ GRADOS JEAN PIERRE JOAQUIN"/>
    <s v="Martes"/>
    <d v="1899-12-30T07:00:00"/>
    <d v="1899-12-30T10:55:00"/>
    <s v=""/>
    <s v=""/>
    <x v="0"/>
  </r>
  <r>
    <n v="77145370"/>
    <s v="CHAT USER "/>
    <s v="Tarde"/>
    <d v="2024-10-18T00:00:00"/>
    <x v="1"/>
    <s v="LEVEL UP MAIL USER"/>
    <s v="18/03"/>
    <s v="ROBLES PINTO BLANCA"/>
    <x v="0"/>
    <s v="ALMEYDA ALVARADO CARLOS ALEJANDRO"/>
    <s v="SANCHEZ GRADOS JEAN PIERRE JOAQUIN"/>
    <s v="Lunes"/>
    <d v="1899-12-30T13:00:00"/>
    <d v="1899-12-30T16:55:00"/>
    <s v=""/>
    <s v=""/>
    <x v="0"/>
  </r>
  <r>
    <n v="72541415"/>
    <s v="CHAT USER "/>
    <s v="Tarde"/>
    <d v="2024-10-18T00:00:00"/>
    <x v="1"/>
    <s v="GESTIÓN ADICIONAL"/>
    <s v="MAIL USER"/>
    <s v="CARRUITERO PERAMAS SOFÍA INES"/>
    <x v="0"/>
    <s v="MELLO CORDOVA LUIS ENRIQUE"/>
    <s v="SANCHEZ GRADOS JEAN PIERRE JOAQUIN"/>
    <s v="Lunes"/>
    <d v="1899-12-30T13:00:00"/>
    <d v="1899-12-30T16:55:00"/>
    <s v=""/>
    <s v=""/>
    <x v="0"/>
  </r>
  <r>
    <n v="70272594"/>
    <s v="CHAT USER "/>
    <s v="Tarde"/>
    <d v="2024-10-18T00:00:00"/>
    <x v="1"/>
    <n v="0"/>
    <n v="0"/>
    <s v="ALVAREZ VARGAS KRISS KIMBERLY"/>
    <x v="0"/>
    <s v="MELLO CORDOVA LUIS ENRIQUE"/>
    <s v="SANCHEZ GRADOS JEAN PIERRE JOAQUIN"/>
    <s v="Lunes"/>
    <d v="1899-12-30T13:00:00"/>
    <d v="1899-12-30T16:55:00"/>
    <s v=""/>
    <s v=""/>
    <x v="0"/>
  </r>
  <r>
    <n v="76024523"/>
    <s v="CHAT USER "/>
    <s v="Tarde"/>
    <d v="2024-10-21T00:00:00"/>
    <x v="1"/>
    <s v="GESTIÓN ADICIONAL"/>
    <s v="MAIL PARTNER"/>
    <s v="RIVADENEYRA QUINTEROS ADRIANA FERNANDA"/>
    <x v="0"/>
    <s v="MELLO CORDOVA LUIS ENRIQUE"/>
    <s v="SANCHEZ GRADOS JEAN PIERRE JOAQUIN"/>
    <s v="Lunes"/>
    <d v="1899-12-30T13:00:00"/>
    <d v="1899-12-30T16:55:00"/>
    <s v=""/>
    <s v=""/>
    <x v="0"/>
  </r>
  <r>
    <n v="77820968"/>
    <s v="CHAT USER "/>
    <s v="Tarde"/>
    <d v="2024-10-21T00:00:00"/>
    <x v="1"/>
    <n v="0"/>
    <n v="0"/>
    <s v="PINEDO JUAREZ GRACE ALESANDRA"/>
    <x v="0"/>
    <s v="MELLO CORDOVA LUIS ENRIQUE"/>
    <s v="SANCHEZ GRADOS JEAN PIERRE JOAQUIN"/>
    <s v="Lunes"/>
    <d v="1899-12-30T13:00:00"/>
    <d v="1899-12-30T16:55:00"/>
    <s v=""/>
    <s v=""/>
    <x v="0"/>
  </r>
  <r>
    <n v="43303526"/>
    <s v="CHAT USER "/>
    <s v="Tarde"/>
    <d v="2024-10-21T00:00:00"/>
    <x v="1"/>
    <n v="0"/>
    <n v="0"/>
    <s v="SÁNCHEZ PÉREZ JULISSA"/>
    <x v="0"/>
    <s v="MELLO CORDOVA LUIS ENRIQUE"/>
    <s v="SANCHEZ GRADOS JEAN PIERRE JOAQUIN"/>
    <s v="Lunes"/>
    <d v="1899-12-30T13:00:00"/>
    <d v="1899-12-30T16:55:00"/>
    <s v=""/>
    <s v=""/>
    <x v="0"/>
  </r>
  <r>
    <n v="40831220"/>
    <s v="CHAT USER "/>
    <s v="Tarde"/>
    <d v="2024-10-21T00:00:00"/>
    <x v="1"/>
    <s v="GESTIÓN ADICIONAL"/>
    <s v="MAIL PARTNER"/>
    <s v="CORRALES VIZCARRA FABIOLA JESUS"/>
    <x v="0"/>
    <s v="MELLO CORDOVA LUIS ENRIQUE"/>
    <s v="SANCHEZ GRADOS JEAN PIERRE JOAQUIN"/>
    <s v="Lunes"/>
    <d v="1899-12-30T13:00:00"/>
    <d v="1899-12-30T16:55:00"/>
    <s v=""/>
    <s v=""/>
    <x v="0"/>
  </r>
  <r>
    <n v="41414432"/>
    <s v="CHAT USER "/>
    <s v="Tarde"/>
    <d v="2024-10-21T00:00:00"/>
    <x v="1"/>
    <s v="GESTIÓN ADICIONAL"/>
    <s v="MAIL PARTNER"/>
    <s v="CASAPERALTA WARTHON WENDY VALESCA"/>
    <x v="0"/>
    <s v="MELLO CORDOVA LUIS ENRIQUE"/>
    <s v="SANCHEZ GRADOS JEAN PIERRE JOAQUIN"/>
    <s v="Lunes"/>
    <d v="1899-12-30T13:00:00"/>
    <d v="1899-12-30T16:55:00"/>
    <s v=""/>
    <s v=""/>
    <x v="0"/>
  </r>
  <r>
    <n v="73257390"/>
    <s v="CHAT USER "/>
    <s v="Tarde"/>
    <d v="2024-10-21T00:00:00"/>
    <x v="1"/>
    <s v="GESTIÓN ADICIONAL"/>
    <s v="MAIL PARTNER"/>
    <s v="FERNANDEZ HERNANDEZ LEYLA VANESSA"/>
    <x v="0"/>
    <s v="MELLO CORDOVA LUIS ENRIQUE"/>
    <s v="SANCHEZ GRADOS JEAN PIERRE JOAQUIN"/>
    <s v="Lunes"/>
    <d v="1899-12-30T13:00:00"/>
    <d v="1899-12-30T16:55:00"/>
    <s v=""/>
    <s v=""/>
    <x v="0"/>
  </r>
  <r>
    <n v="47246069"/>
    <s v="CHAT USER "/>
    <s v="Tarde"/>
    <d v="2024-10-21T00:00:00"/>
    <x v="1"/>
    <n v="0"/>
    <n v="0"/>
    <s v="MAYORGA ARIAS CAROL JESABELL"/>
    <x v="0"/>
    <s v="MELLO CORDOVA LUIS ENRIQUE"/>
    <s v="SANCHEZ GRADOS JEAN PIERRE JOAQUIN"/>
    <s v="Lunes"/>
    <d v="1899-12-30T13:00:00"/>
    <d v="1899-12-30T16:55:00"/>
    <s v=""/>
    <s v=""/>
    <x v="0"/>
  </r>
  <r>
    <n v="70598524"/>
    <s v="CHAT USER "/>
    <s v="Tarde"/>
    <d v="2024-10-23T00:00:00"/>
    <x v="1"/>
    <n v="0"/>
    <n v="0"/>
    <s v="PINTADO CONDE ESTEFANI MADELEIN"/>
    <x v="0"/>
    <s v="ROQUE GOMEZ FRANK PIERCE"/>
    <s v="PORTILLA REYES YOHANA ARACELLI"/>
    <s v="Martes"/>
    <d v="1899-12-30T13:00:00"/>
    <d v="1899-12-30T16:55:00"/>
    <s v=""/>
    <s v=""/>
    <x v="0"/>
  </r>
  <r>
    <n v="74647298"/>
    <s v="CHAT USER "/>
    <s v="Tarde"/>
    <d v="2024-10-23T00:00:00"/>
    <x v="1"/>
    <s v="GESTIÓN ADICIONAL"/>
    <s v="Base Data deletion"/>
    <s v="MEDINA NUÑEZ FRANK EDUARDO"/>
    <x v="0"/>
    <s v="ROQUE GOMEZ FRANK PIERCE"/>
    <s v="PORTILLA REYES YOHANA ARACELLI"/>
    <s v="Lunes"/>
    <d v="1899-12-30T13:00:00"/>
    <d v="1899-12-30T16:55:00"/>
    <s v=""/>
    <s v=""/>
    <x v="0"/>
  </r>
  <r>
    <n v="3034445"/>
    <s v="CHAT USER "/>
    <s v="Tarde"/>
    <d v="2024-10-23T00:00:00"/>
    <x v="1"/>
    <s v="LEVEL UP MAIL USER"/>
    <s v="18/03"/>
    <s v="VILCHEZ JIMENEZ ANNITHER VERONICA"/>
    <x v="0"/>
    <s v="RUBINA MEDINA GUSTAVO FRANCO"/>
    <s v="PORTILLA REYES YOHANA ARACELLI"/>
    <s v="Lunes"/>
    <d v="1899-12-30T13:00:00"/>
    <d v="1899-12-30T16:55:00"/>
    <s v=""/>
    <s v=""/>
    <x v="0"/>
  </r>
  <r>
    <n v="71441694"/>
    <s v="CHAT USER "/>
    <s v="Tarde"/>
    <d v="2024-10-23T00:00:00"/>
    <x v="1"/>
    <n v="0"/>
    <n v="0"/>
    <s v="UCEDA LINARES POHL SLEYDHER"/>
    <x v="0"/>
    <s v="RUBINA MEDINA GUSTAVO FRANCO"/>
    <s v="PORTILLA REYES YOHANA ARACELLI"/>
    <s v="Lunes"/>
    <d v="1899-12-30T13:00:00"/>
    <d v="1899-12-30T16:55:00"/>
    <s v=""/>
    <s v=""/>
    <x v="0"/>
  </r>
  <r>
    <n v="72692622"/>
    <s v="CHAT USER "/>
    <s v="Tarde"/>
    <d v="2024-10-30T00:00:00"/>
    <x v="1"/>
    <n v="0"/>
    <n v="0"/>
    <s v="CONTRERAS RIVERA RICARDO JEAN POOL"/>
    <x v="0"/>
    <s v="RODRIGUEZ TOLEDO JAIR STEVEN"/>
    <s v="SANCHEZ GRADOS JEAN PIERRE JOAQUIN"/>
    <s v="Lunes"/>
    <d v="1899-12-30T13:00:00"/>
    <d v="1899-12-30T16:55:00"/>
    <s v=""/>
    <s v=""/>
    <x v="0"/>
  </r>
  <r>
    <n v="73669849"/>
    <s v="CHAT USER "/>
    <s v="Tarde"/>
    <d v="2024-10-30T00:00:00"/>
    <x v="1"/>
    <n v="0"/>
    <n v="0"/>
    <s v="REYES VEGA HARUMI ARLETTE"/>
    <x v="0"/>
    <s v="RODRIGUEZ TOLEDO JAIR STEVEN"/>
    <s v="SANCHEZ GRADOS JEAN PIERRE JOAQUIN"/>
    <s v="Martes"/>
    <d v="1899-12-30T13:00:00"/>
    <d v="1899-12-30T16:55:00"/>
    <s v=""/>
    <s v=""/>
    <x v="0"/>
  </r>
  <r>
    <n v="44819437"/>
    <s v="CHAT USER "/>
    <s v="Tarde"/>
    <d v="2024-10-30T00:00:00"/>
    <x v="1"/>
    <n v="0"/>
    <n v="0"/>
    <s v="BOTIQUIN ALEJOS TONY LONY"/>
    <x v="0"/>
    <s v="RODRIGUEZ TOLEDO JAIR STEVEN"/>
    <s v="SANCHEZ GRADOS JEAN PIERRE JOAQUIN"/>
    <s v="Lunes"/>
    <d v="1899-12-30T13:00:00"/>
    <d v="1899-12-30T16:55:00"/>
    <s v=""/>
    <s v=""/>
    <x v="0"/>
  </r>
  <r>
    <n v="75689697"/>
    <s v="CHAT USER "/>
    <s v="Tarde"/>
    <d v="2024-10-30T00:00:00"/>
    <x v="1"/>
    <s v="GESTIÓN ADICIONAL"/>
    <s v="MAIL PARTNER"/>
    <s v="AVENDAÑO CORONADO SARA MILAGROS"/>
    <x v="0"/>
    <s v="RODRIGUEZ TOLEDO JAIR STEVEN"/>
    <s v="SANCHEZ GRADOS JEAN PIERRE JOAQUIN"/>
    <s v="Martes"/>
    <d v="1899-12-30T13:00:00"/>
    <d v="1899-12-30T16:55:00"/>
    <s v=""/>
    <s v=""/>
    <x v="0"/>
  </r>
  <r>
    <n v="47877030"/>
    <s v="CHAT USER "/>
    <s v="Tarde"/>
    <d v="2024-10-30T00:00:00"/>
    <x v="1"/>
    <s v="GESTIÓN ADICIONAL"/>
    <s v="MAIL PARTNER"/>
    <s v="TORRES ROSALES CRISTINA FIORELA"/>
    <x v="0"/>
    <s v="RODRIGUEZ TOLEDO JAIR STEVEN"/>
    <s v="SANCHEZ GRADOS JEAN PIERRE JOAQUIN"/>
    <s v="Martes"/>
    <d v="1899-12-30T13:00:00"/>
    <d v="1899-12-30T16:55:00"/>
    <s v=""/>
    <s v=""/>
    <x v="0"/>
  </r>
  <r>
    <n v="46236847"/>
    <s v="CHAT USER "/>
    <s v="Tarde"/>
    <d v="2024-10-30T00:00:00"/>
    <x v="1"/>
    <s v="LEVEL UP MAIL USER"/>
    <s v="18/03"/>
    <s v="FABIAN TORIBIO BERTHA"/>
    <x v="0"/>
    <s v="RODRIGUEZ TOLEDO JAIR STEVEN"/>
    <s v="SANCHEZ GRADOS JEAN PIERRE JOAQUIN"/>
    <s v="Lunes"/>
    <d v="1899-12-30T13:00:00"/>
    <d v="1899-12-30T16:55:00"/>
    <s v=""/>
    <s v=""/>
    <x v="0"/>
  </r>
  <r>
    <n v="70036615"/>
    <s v="CHAT USER "/>
    <s v="Tarde"/>
    <d v="2024-10-30T00:00:00"/>
    <x v="1"/>
    <n v="0"/>
    <n v="0"/>
    <s v="SESSAREGO BERROSPI GERALDINE RUBY"/>
    <x v="0"/>
    <s v="RODRIGUEZ TOLEDO JAIR STEVEN"/>
    <s v="SANCHEZ GRADOS JEAN PIERRE JOAQUIN"/>
    <s v="Martes"/>
    <d v="1899-12-30T14:00:00"/>
    <d v="1899-12-30T17:55:00"/>
    <s v=""/>
    <s v=""/>
    <x v="0"/>
  </r>
  <r>
    <n v="46381545"/>
    <s v="CHAT USER "/>
    <s v="Tarde"/>
    <d v="2024-10-30T00:00:00"/>
    <x v="1"/>
    <n v="0"/>
    <n v="0"/>
    <s v="BAIGORREA FARFAN ROSMERI"/>
    <x v="0"/>
    <s v="ALMEYDA ALVARADO CARLOS ALEJANDRO"/>
    <s v="SANCHEZ GRADOS JEAN PIERRE JOAQUIN"/>
    <s v="Martes"/>
    <d v="1899-12-30T13:00:00"/>
    <d v="1899-12-30T16:55:00"/>
    <s v=""/>
    <s v=""/>
    <x v="0"/>
  </r>
  <r>
    <n v="47217360"/>
    <s v="CHAT USER "/>
    <s v="Tarde"/>
    <d v="2024-10-30T00:00:00"/>
    <x v="1"/>
    <s v="GESTIÓN ADICIONAL"/>
    <s v="MAIL PARTNER"/>
    <s v="VEGA CHALAN VEGA CHALAN PEGUI MERCEDES DE FATIMA"/>
    <x v="0"/>
    <s v="RODRIGUEZ TOLEDO JAIR STEVEN"/>
    <s v="SANCHEZ GRADOS JEAN PIERRE JOAQUIN"/>
    <s v="Martes"/>
    <d v="1899-12-30T13:00:00"/>
    <d v="1899-12-30T16:55:00"/>
    <s v=""/>
    <s v=""/>
    <x v="0"/>
  </r>
  <r>
    <n v="41690229"/>
    <s v="CHAT USER "/>
    <s v="Tarde"/>
    <d v="2024-09-11T00:00:00"/>
    <x v="1"/>
    <n v="0"/>
    <n v="0"/>
    <s v="ORMEÑO MUNGUIA JANETT CELIA"/>
    <x v="0"/>
    <s v="ALMEYDA ALVARADO CARLOS ALEJANDRO"/>
    <s v="SANCHEZ GRADOS JEAN PIERRE JOAQUIN"/>
    <s v="Lunes"/>
    <d v="1899-12-30T13:00:00"/>
    <d v="1899-12-30T16:55:00"/>
    <s v=""/>
    <s v=""/>
    <x v="0"/>
  </r>
  <r>
    <n v="40526692"/>
    <s v="CHAT USER "/>
    <s v="Tarde"/>
    <d v="2024-11-27T00:00:00"/>
    <x v="1"/>
    <n v="0"/>
    <n v="0"/>
    <s v="CUBAS DIAZ DEISI"/>
    <x v="0"/>
    <s v="ROQUE GOMEZ FRANK PIERCE"/>
    <s v="PORTILLA REYES YOHANA ARACELLI"/>
    <s v="Martes"/>
    <d v="1899-12-30T13:00:00"/>
    <d v="1899-12-30T16:55:00"/>
    <s v=""/>
    <s v=""/>
    <x v="0"/>
  </r>
  <r>
    <n v="43953057"/>
    <s v="CHAT USER "/>
    <s v="Tarde"/>
    <d v="2024-11-27T00:00:00"/>
    <x v="1"/>
    <s v="GESTIÓN ADICIONAL"/>
    <s v="Base Data deletion"/>
    <s v="ODICIO CRUZ MONICA JOVITA"/>
    <x v="0"/>
    <s v="ROQUE GOMEZ FRANK PIERCE"/>
    <s v="PORTILLA REYES YOHANA ARACELLI"/>
    <s v="Martes"/>
    <d v="1899-12-30T13:00:00"/>
    <d v="1899-12-30T16:55:00"/>
    <s v=""/>
    <s v=""/>
    <x v="0"/>
  </r>
  <r>
    <n v="74650441"/>
    <s v="CHAT USER "/>
    <s v="Mañana"/>
    <d v="2024-11-27T00:00:00"/>
    <x v="1"/>
    <n v="0"/>
    <n v="0"/>
    <s v="TORRES DEL AGUILA SILVIA MERCEDES"/>
    <x v="0"/>
    <s v="APONTE COVEÑAS JOSELYN ANDREA"/>
    <s v="ALONSO RAFAEL ALEJANDRO WLADIMIR"/>
    <s v="Lunes"/>
    <d v="1899-12-30T07:00:00"/>
    <d v="1899-12-30T10:55:00"/>
    <s v=""/>
    <s v=""/>
    <x v="0"/>
  </r>
  <r>
    <n v="70909106"/>
    <s v="CHAT USER "/>
    <s v="Tarde"/>
    <d v="2024-11-27T00:00:00"/>
    <x v="1"/>
    <n v="0"/>
    <n v="0"/>
    <s v="AGUILAR GÓMEZ LUISA STEPHANY"/>
    <x v="0"/>
    <s v="NOVOA VILLAR JULIANA MELISSA"/>
    <s v="PORTILLA REYES YOHANA ARACELLI"/>
    <s v="Lunes"/>
    <d v="1899-12-30T13:00:00"/>
    <d v="1899-12-30T16:55:00"/>
    <s v=""/>
    <s v=""/>
    <x v="0"/>
  </r>
  <r>
    <n v="47445968"/>
    <s v="CHAT USER "/>
    <s v="Tarde"/>
    <d v="2024-11-27T00:00:00"/>
    <x v="1"/>
    <n v="0"/>
    <n v="0"/>
    <s v="MENDOZA HUAMANYALLI MARIO CAMILO"/>
    <x v="0"/>
    <s v="HUARANGA SABOYA GABRIELA ESTHER"/>
    <s v="PORTILLA REYES YOHANA ARACELLI"/>
    <s v="Lunes"/>
    <d v="1899-12-30T14:00:00"/>
    <d v="1899-12-30T17:55:00"/>
    <s v=""/>
    <s v=""/>
    <x v="0"/>
  </r>
  <r>
    <n v="70100804"/>
    <s v="CHAT USER "/>
    <s v="Tarde"/>
    <d v="2024-11-27T00:00:00"/>
    <x v="1"/>
    <n v="0"/>
    <n v="0"/>
    <s v="SARAVIA SUYO SUSAN MARYORI"/>
    <x v="0"/>
    <s v="NOVOA VILLAR JULIANA MELISSA"/>
    <s v="PORTILLA REYES YOHANA ARACELLI"/>
    <s v="Lunes"/>
    <d v="1899-12-30T13:00:00"/>
    <d v="1899-12-30T16:55:00"/>
    <s v=""/>
    <s v=""/>
    <x v="0"/>
  </r>
  <r>
    <n v="71427268"/>
    <s v="CHAT USER "/>
    <s v="Tarde"/>
    <d v="2024-11-27T00:00:00"/>
    <x v="1"/>
    <n v="0"/>
    <n v="0"/>
    <s v="BALBOA BASURTO LIA ANTONELLA"/>
    <x v="0"/>
    <s v="RUBINA MEDINA GUSTAVO FRANCO"/>
    <s v="PORTILLA REYES YOHANA ARACELLI"/>
    <s v="Martes"/>
    <d v="1899-12-30T12:00:00"/>
    <d v="1899-12-30T15:55:00"/>
    <s v=""/>
    <s v=""/>
    <x v="0"/>
  </r>
  <r>
    <n v="73479673"/>
    <s v="CHAT USER "/>
    <s v="Tarde"/>
    <d v="2024-11-27T00:00:00"/>
    <x v="1"/>
    <n v="0"/>
    <n v="0"/>
    <s v="TEJADA TEMOCHE NIKY XAVIER"/>
    <x v="0"/>
    <s v="VILLAVICENCIO OBANDO ARTURO JOSE"/>
    <s v="PORTILLA REYES YOHANA ARACELLI"/>
    <s v="Martes"/>
    <d v="1899-12-30T13:00:00"/>
    <d v="1899-12-30T16:55:00"/>
    <s v=""/>
    <s v=""/>
    <x v="0"/>
  </r>
  <r>
    <n v="42346979"/>
    <s v="CHAT USER "/>
    <s v="Tarde"/>
    <d v="2024-11-27T00:00:00"/>
    <x v="1"/>
    <s v="GESTIÓN ADICIONAL"/>
    <s v="Base Data deletion"/>
    <s v="MAC TAMARIZ SILVIA"/>
    <x v="0"/>
    <s v="ROQUE GOMEZ FRANK PIERCE"/>
    <s v="PORTILLA REYES YOHANA ARACELLI"/>
    <s v="Martes"/>
    <d v="1899-12-30T13:00:00"/>
    <d v="1899-12-30T16:55:00"/>
    <s v=""/>
    <s v=""/>
    <x v="0"/>
  </r>
  <r>
    <n v="76387510"/>
    <s v="CHAT USER "/>
    <s v="Tarde"/>
    <d v="2024-01-03T00:00:00"/>
    <x v="0"/>
    <n v="0"/>
    <n v="0"/>
    <s v="RUIZ PILLACA KATHERINE STEFANY"/>
    <x v="0"/>
    <s v="RUBINA MEDINA GUSTAVO FRANCO"/>
    <s v="PORTILLA REYES YOHANA ARACELLI"/>
    <s v="Martes"/>
    <d v="1899-12-30T14:00:00"/>
    <d v="1899-12-30T22:15:00"/>
    <d v="1899-12-30T18:30:00"/>
    <d v="1899-12-30T19:15:00"/>
    <x v="0"/>
  </r>
  <r>
    <n v="73234762"/>
    <s v="CHAT USER "/>
    <s v="Tarde"/>
    <d v="2023-09-11T00:00:00"/>
    <x v="1"/>
    <s v="LEVEL UP MAIL USER"/>
    <s v="18/03"/>
    <s v="SANCHEZ SANCHEZ CHRISTIAN OMAR"/>
    <x v="0"/>
    <s v="ALMEYDA ALVARADO CARLOS ALEJANDRO"/>
    <s v="SANCHEZ GRADOS JEAN PIERRE JOAQUIN"/>
    <s v="Martes"/>
    <d v="1899-12-30T13:00:00"/>
    <d v="1899-12-30T16:55:00"/>
    <s v=""/>
    <s v=""/>
    <x v="0"/>
  </r>
  <r>
    <n v="74069980"/>
    <s v="CHAT USER "/>
    <s v="Tarde"/>
    <d v="2025-01-30T00:00:00"/>
    <x v="1"/>
    <n v="0"/>
    <n v="0"/>
    <s v="MEJIA MECA KATTERINE NICOLL"/>
    <x v="0"/>
    <s v="BAO VILELA CESAR ANDRES"/>
    <s v="SANCHEZ GRADOS JEAN PIERRE JOAQUIN"/>
    <s v="Martes"/>
    <d v="1899-12-30T13:00:00"/>
    <d v="1899-12-30T16:55:00"/>
    <s v=""/>
    <s v=""/>
    <x v="0"/>
  </r>
  <r>
    <n v="75283697"/>
    <s v="CHAT USER "/>
    <s v="Tarde"/>
    <d v="2025-01-30T00:00:00"/>
    <x v="1"/>
    <n v="0"/>
    <n v="0"/>
    <s v="SALAZAR CERVERA PAUL ANTHONY"/>
    <x v="0"/>
    <s v="BAO VILELA CESAR ANDRES"/>
    <s v="SANCHEZ GRADOS JEAN PIERRE JOAQUIN"/>
    <s v="Lunes"/>
    <d v="1899-12-30T13:00:00"/>
    <d v="1899-12-30T16:55:00"/>
    <s v=""/>
    <s v=""/>
    <x v="1"/>
  </r>
  <r>
    <n v="70636182"/>
    <s v="CHAT USER "/>
    <s v="Tarde"/>
    <d v="2025-01-30T00:00:00"/>
    <x v="1"/>
    <n v="0"/>
    <n v="0"/>
    <s v="TORRES FLORES MIREYA ESTEFANY PALOMA"/>
    <x v="0"/>
    <s v="BAO VILELA CESAR ANDRES"/>
    <s v="SANCHEZ GRADOS JEAN PIERRE JOAQUIN"/>
    <s v="Lunes"/>
    <d v="1899-12-30T13:00:00"/>
    <d v="1899-12-30T16:55:00"/>
    <s v=""/>
    <s v=""/>
    <x v="0"/>
  </r>
  <r>
    <n v="45963434"/>
    <s v="CHAT USER "/>
    <s v="Tarde"/>
    <d v="2025-01-30T00:00:00"/>
    <x v="1"/>
    <n v="0"/>
    <n v="0"/>
    <s v="TRILLO PEREZ MAYRA ALEJANDRA"/>
    <x v="0"/>
    <s v="BAO VILELA CESAR ANDRES"/>
    <s v="SANCHEZ GRADOS JEAN PIERRE JOAQUIN"/>
    <s v="Martes"/>
    <d v="1899-12-30T13:00:00"/>
    <d v="1899-12-30T16:55:00"/>
    <s v=""/>
    <s v=""/>
    <x v="0"/>
  </r>
  <r>
    <n v="40166757"/>
    <s v="CHAT USER "/>
    <s v="Tarde"/>
    <d v="2024-09-10T00:00:00"/>
    <x v="1"/>
    <n v="0"/>
    <n v="0"/>
    <s v="MADRID OCSAS ERIKA WENDY"/>
    <x v="0"/>
    <s v="HUARANGA SABOYA GABRIELA ESTHER"/>
    <s v="PORTILLA REYES YOHANA ARACELLI"/>
    <s v="Lunes"/>
    <d v="1899-12-30T13:00:00"/>
    <d v="1899-12-30T16:55:00"/>
    <s v=""/>
    <s v=""/>
    <x v="0"/>
  </r>
  <r>
    <n v="76881591"/>
    <s v="CHAT USER "/>
    <s v="Tarde"/>
    <d v="2023-06-12T00:00:00"/>
    <x v="1"/>
    <s v="GESTIÓN ADICIONAL"/>
    <s v="MAIL PARTNER"/>
    <s v="SUCASAIRE HERRERA LIZET RUBI"/>
    <x v="0"/>
    <s v="ALMEYDA ALVARADO CARLOS ALEJANDRO"/>
    <s v="SANCHEZ GRADOS JEAN PIERRE JOAQUIN"/>
    <s v="Martes"/>
    <d v="1899-12-30T13:00:00"/>
    <d v="1899-12-30T16:55:00"/>
    <s v=""/>
    <s v=""/>
    <x v="0"/>
  </r>
  <r>
    <n v="46113209"/>
    <s v="CHAT USER "/>
    <s v="Tarde"/>
    <d v="2025-02-19T00:00:00"/>
    <x v="1"/>
    <n v="0"/>
    <n v="0"/>
    <s v="ATACHAGUA AQUIJE DIANA"/>
    <x v="0"/>
    <s v="VILLAVICENCIO OBANDO ARTURO JOSE"/>
    <s v="PORTILLA REYES YOHANA ARACELLI"/>
    <s v="Miércoles"/>
    <d v="1899-12-30T13:00:00"/>
    <d v="1899-12-30T16:55:00"/>
    <s v=""/>
    <s v=""/>
    <x v="0"/>
  </r>
  <r>
    <n v="47920835"/>
    <s v="CHAT USER "/>
    <s v="Tarde"/>
    <d v="2025-02-19T00:00:00"/>
    <x v="1"/>
    <n v="0"/>
    <n v="0"/>
    <s v="CASTAÑEDA MAMANI LIZ MEYLIN"/>
    <x v="0"/>
    <s v="VILLAVICENCIO OBANDO ARTURO JOSE"/>
    <s v="PORTILLA REYES YOHANA ARACELLI"/>
    <s v="Lunes"/>
    <d v="1899-12-30T13:00:00"/>
    <d v="1899-12-30T16:55:00"/>
    <s v=""/>
    <s v=""/>
    <x v="0"/>
  </r>
  <r>
    <n v="70625834"/>
    <s v="CHAT USER "/>
    <s v="Tarde"/>
    <d v="2025-02-19T00:00:00"/>
    <x v="1"/>
    <n v="0"/>
    <n v="0"/>
    <s v="HEREDIA JARA GLORIA ALEXANDRA"/>
    <x v="0"/>
    <s v="VILLAVICENCIO OBANDO ARTURO JOSE"/>
    <s v="PORTILLA REYES YOHANA ARACELLI"/>
    <s v="Lunes"/>
    <d v="1899-12-30T18:00:00"/>
    <d v="1899-12-30T21:55:00"/>
    <s v=""/>
    <s v=""/>
    <x v="0"/>
  </r>
  <r>
    <n v="77334711"/>
    <s v="CHAT USER "/>
    <s v="Tarde"/>
    <d v="2025-02-19T00:00:00"/>
    <x v="1"/>
    <n v="0"/>
    <n v="0"/>
    <s v="NAPANGA AMADO JUAN CARLOS"/>
    <x v="0"/>
    <s v="VILLAVICENCIO OBANDO ARTURO JOSE"/>
    <s v="PORTILLA REYES YOHANA ARACELLI"/>
    <s v="Martes"/>
    <d v="1899-12-30T14:30:00"/>
    <d v="1899-12-30T18:25:00"/>
    <s v=""/>
    <s v=""/>
    <x v="0"/>
  </r>
  <r>
    <n v="70493877"/>
    <s v="CHAT USER "/>
    <s v="Tarde"/>
    <d v="2025-02-19T00:00:00"/>
    <x v="1"/>
    <n v="0"/>
    <n v="0"/>
    <s v="URBINA PORTAL STEPHANIE JOANNA"/>
    <x v="0"/>
    <s v="VILLAVICENCIO OBANDO ARTURO JOSE"/>
    <s v="PORTILLA REYES YOHANA ARACELLI"/>
    <s v="Lunes"/>
    <d v="1899-12-30T14:30:00"/>
    <d v="1899-12-30T18:25:00"/>
    <s v=""/>
    <s v=""/>
    <x v="0"/>
  </r>
  <r>
    <n v="70088468"/>
    <s v="CHAT USER "/>
    <s v="Tarde"/>
    <d v="2025-02-19T00:00:00"/>
    <x v="1"/>
    <n v="0"/>
    <n v="0"/>
    <s v="VEGA RODRIGUEZ JOSEANTONIO"/>
    <x v="0"/>
    <s v="VILLAVICENCIO OBANDO ARTURO JOSE"/>
    <s v="PORTILLA REYES YOHANA ARACELLI"/>
    <s v="Miércoles"/>
    <d v="1899-12-30T13:00:00"/>
    <d v="1899-12-30T16:55:00"/>
    <s v=""/>
    <s v=""/>
    <x v="0"/>
  </r>
  <r>
    <n v="45745844"/>
    <s v="CHAT USER "/>
    <s v="Tarde"/>
    <d v="2025-02-19T00:00:00"/>
    <x v="1"/>
    <n v="0"/>
    <n v="0"/>
    <s v="VENERO ZEA SANDRA NATALIE"/>
    <x v="0"/>
    <s v="VILLAVICENCIO OBANDO ARTURO JOSE"/>
    <s v="PORTILLA REYES YOHANA ARACELLI"/>
    <s v="Martes"/>
    <d v="1899-12-30T13:00:00"/>
    <d v="1899-12-30T16:55:00"/>
    <s v=""/>
    <s v=""/>
    <x v="0"/>
  </r>
  <r>
    <n v="47506438"/>
    <s v="CHAT USER "/>
    <s v="Tarde"/>
    <d v="2025-02-19T00:00:00"/>
    <x v="1"/>
    <n v="0"/>
    <n v="0"/>
    <s v="VERA MEDRANO ROXANA ESTEFANI"/>
    <x v="0"/>
    <s v="VILLAVICENCIO OBANDO ARTURO JOSE"/>
    <s v="PORTILLA REYES YOHANA ARACELLI"/>
    <s v="Martes"/>
    <d v="1899-12-30T14:30:00"/>
    <d v="1899-12-30T18:25:00"/>
    <s v=""/>
    <s v=""/>
    <x v="0"/>
  </r>
  <r>
    <n v="48501834"/>
    <s v="CHAT USER "/>
    <s v="Tarde"/>
    <d v="2025-02-19T00:00:00"/>
    <x v="1"/>
    <n v="0"/>
    <n v="0"/>
    <s v="VILLANUEVA SABOYA WALTER LUIS"/>
    <x v="0"/>
    <s v="VILLAVICENCIO OBANDO ARTURO JOSE"/>
    <s v="PORTILLA REYES YOHANA ARACELLI"/>
    <s v="Miércoles"/>
    <d v="1899-12-30T14:00:00"/>
    <d v="1899-12-30T17:55:00"/>
    <s v=""/>
    <s v=""/>
    <x v="0"/>
  </r>
  <r>
    <n v="60881411"/>
    <s v="CHAT USER "/>
    <s v="Tarde"/>
    <d v="2025-02-19T00:00:00"/>
    <x v="1"/>
    <n v="0"/>
    <n v="0"/>
    <s v="ZEVALLOS REYES JOEL MATIAS"/>
    <x v="0"/>
    <s v="VILLAVICENCIO OBANDO ARTURO JOSE"/>
    <s v="PORTILLA REYES YOHANA ARACELLI"/>
    <s v="Miércoles"/>
    <d v="1899-12-30T12:00:00"/>
    <d v="1899-12-30T15:55:00"/>
    <s v=""/>
    <s v=""/>
    <x v="0"/>
  </r>
  <r>
    <n v="48188196"/>
    <s v="CHAT USER "/>
    <s v="Tarde"/>
    <d v="2025-02-25T00:00:00"/>
    <x v="1"/>
    <n v="0"/>
    <n v="0"/>
    <s v="SANCHEZ ESPINOZA FRANCO JUNIOR"/>
    <x v="0"/>
    <s v="ALMEYDA ALVARADO CARLOS ALEJANDRO"/>
    <s v="SANCHEZ GRADOS JEAN PIERRE JOAQUIN"/>
    <s v="Martes"/>
    <d v="1899-12-30T13:00:00"/>
    <d v="1899-12-30T16:55:00"/>
    <s v=""/>
    <s v=""/>
    <x v="0"/>
  </r>
  <r>
    <n v="46974516"/>
    <s v="CHAT USER "/>
    <s v="Tarde"/>
    <d v="2025-02-25T00:00:00"/>
    <x v="1"/>
    <n v="0"/>
    <n v="0"/>
    <s v="HERNANDEZ LUQUE JHOSSELYN MELANY"/>
    <x v="0"/>
    <s v="ALMEYDA ALVARADO CARLOS ALEJANDRO"/>
    <s v="SANCHEZ GRADOS JEAN PIERRE JOAQUIN"/>
    <s v="Martes"/>
    <d v="1899-12-30T13:00:00"/>
    <d v="1899-12-30T16:55:00"/>
    <s v=""/>
    <s v=""/>
    <x v="0"/>
  </r>
  <r>
    <n v="77230780"/>
    <s v="CHAT USER "/>
    <s v="Tarde"/>
    <d v="2025-02-25T00:00:00"/>
    <x v="1"/>
    <n v="0"/>
    <n v="0"/>
    <s v="ACEVEDO JIRÓN ANA FLORENCIA"/>
    <x v="0"/>
    <s v="RODRIGUEZ TOLEDO JAIR STEVEN"/>
    <s v="SANCHEZ GRADOS JEAN PIERRE JOAQUIN"/>
    <s v="Martes"/>
    <d v="1899-12-30T13:00:00"/>
    <d v="1899-12-30T16:55:00"/>
    <s v=""/>
    <s v=""/>
    <x v="0"/>
  </r>
  <r>
    <n v="48381881"/>
    <s v="CHAT USER "/>
    <s v="Tarde"/>
    <d v="2025-02-25T00:00:00"/>
    <x v="1"/>
    <n v="0"/>
    <n v="0"/>
    <s v="LA MADRID CARLEVARINO JUAN LUIS"/>
    <x v="0"/>
    <s v="RODRIGUEZ TOLEDO JAIR STEVEN"/>
    <s v="SANCHEZ GRADOS JEAN PIERRE JOAQUIN"/>
    <s v="Martes"/>
    <d v="1899-12-30T13:00:00"/>
    <d v="1899-12-30T16:55:00"/>
    <s v=""/>
    <s v=""/>
    <x v="0"/>
  </r>
  <r>
    <n v="72299608"/>
    <s v="CHAT USER "/>
    <s v="Tarde"/>
    <d v="2025-02-25T00:00:00"/>
    <x v="1"/>
    <n v="0"/>
    <n v="0"/>
    <s v="OROZCO SOTO NOELIA BIANCA"/>
    <x v="0"/>
    <s v="ALMEYDA ALVARADO CARLOS ALEJANDRO"/>
    <s v="SANCHEZ GRADOS JEAN PIERRE JOAQUIN"/>
    <s v="Martes"/>
    <d v="1899-12-30T13:00:00"/>
    <d v="1899-12-30T16:55:00"/>
    <s v=""/>
    <s v=""/>
    <x v="0"/>
  </r>
  <r>
    <n v="47575012"/>
    <s v="CHAT USER "/>
    <s v="Tarde"/>
    <d v="2025-02-25T00:00:00"/>
    <x v="1"/>
    <n v="0"/>
    <n v="0"/>
    <s v="CEVALLOS PAHUACHO NATHALY KENGUI"/>
    <x v="0"/>
    <s v="SANCHEZ GRADOS JEAN PIERRE JOAQUIN"/>
    <s v="SANCHEZ GRADOS JEAN PIERRE JOAQUIN"/>
    <s v="Martes"/>
    <d v="1899-12-30T13:00:00"/>
    <d v="1899-12-30T16:55:00"/>
    <s v=""/>
    <s v=""/>
    <x v="0"/>
  </r>
  <r>
    <n v="72274351"/>
    <s v="CHAT USER "/>
    <s v="Tarde"/>
    <d v="2025-02-25T00:00:00"/>
    <x v="1"/>
    <n v="0"/>
    <n v="0"/>
    <s v="ROMERO CUPITAY JULIO CESAR"/>
    <x v="0"/>
    <s v="SANCHEZ GRADOS JEAN PIERRE JOAQUIN"/>
    <s v="SANCHEZ GRADOS JEAN PIERRE JOAQUIN"/>
    <s v="Martes"/>
    <d v="1899-12-30T13:00:00"/>
    <d v="1899-12-30T16:55:00"/>
    <s v=""/>
    <s v=""/>
    <x v="0"/>
  </r>
  <r>
    <n v="74701302"/>
    <s v="CHAT USER "/>
    <s v="Tarde"/>
    <d v="2025-02-25T00:00:00"/>
    <x v="1"/>
    <n v="0"/>
    <n v="0"/>
    <s v="CUPITAY TTITO ALEXANDRA"/>
    <x v="0"/>
    <s v="ALMEYDA ALVARADO CARLOS ALEJANDRO"/>
    <s v="SANCHEZ GRADOS JEAN PIERRE JOAQUIN"/>
    <s v="Martes"/>
    <d v="1899-12-30T13:00:00"/>
    <d v="1899-12-30T16:55:00"/>
    <s v=""/>
    <s v=""/>
    <x v="0"/>
  </r>
  <r>
    <n v="72414031"/>
    <s v="CHAT USER "/>
    <s v="Tarde"/>
    <d v="2025-02-25T00:00:00"/>
    <x v="1"/>
    <n v="0"/>
    <n v="0"/>
    <s v="CHINO JALLO DARIAN ZENAIDA"/>
    <x v="0"/>
    <s v="SANCHEZ GRADOS JEAN PIERRE JOAQUIN"/>
    <s v="SANCHEZ GRADOS JEAN PIERRE JOAQUIN"/>
    <s v="Martes"/>
    <d v="1899-12-30T13:00:00"/>
    <d v="1899-12-30T16:55:00"/>
    <s v=""/>
    <s v=""/>
    <x v="0"/>
  </r>
  <r>
    <n v="62700306"/>
    <s v="CHAT USER "/>
    <s v="Tarde"/>
    <d v="2023-05-10T00:00:00"/>
    <x v="0"/>
    <n v="0"/>
    <n v="0"/>
    <s v="ISUIZA DELGADO MARIA TERESITA"/>
    <x v="1"/>
    <s v="ROQUE GOMEZ FRANK PIERCE"/>
    <s v="PORTILLA REYES YOHANA ARACELLI"/>
    <s v="Lunes"/>
    <d v="1899-12-30T14:00:00"/>
    <d v="1899-12-30T22:15:00"/>
    <d v="1899-12-30T18:00:00"/>
    <d v="1899-12-30T18:45:00"/>
    <x v="0"/>
  </r>
  <r>
    <n v="76291389"/>
    <s v="CHAT USER "/>
    <s v="Tarde"/>
    <d v="2023-08-05T00:00:00"/>
    <x v="0"/>
    <n v="0"/>
    <n v="0"/>
    <s v="FULGENCIO CRUZ ANGIE MERCEDES"/>
    <x v="1"/>
    <s v="ROQUE GOMEZ FRANK PIERCE"/>
    <s v="PORTILLA REYES YOHANA ARACELLI"/>
    <s v="Martes"/>
    <d v="1899-12-30T14:00:00"/>
    <d v="1899-12-30T22:15:00"/>
    <d v="1899-12-30T18:00:00"/>
    <d v="1899-12-30T18:45:00"/>
    <x v="0"/>
  </r>
  <r>
    <n v="72221021"/>
    <s v="CHAT USER "/>
    <s v="Tarde"/>
    <d v="2023-12-01T00:00:00"/>
    <x v="1"/>
    <s v="GESTIÓN ADICIONAL"/>
    <s v="MAIL PARTNER"/>
    <s v="BALDEON GALLEGOS MANUEL ADRIANO"/>
    <x v="0"/>
    <s v="TORRES BARRIOS YAZURI YARUMI"/>
    <s v="SANCHEZ GRADOS JEAN PIERRE JOAQUIN"/>
    <s v="Miércoles"/>
    <d v="1899-12-30T13:00:00"/>
    <d v="1899-12-30T16:55:00"/>
    <s v=""/>
    <s v=""/>
    <x v="0"/>
  </r>
  <r>
    <n v="75573782"/>
    <s v="CHAT USER "/>
    <s v="Tarde"/>
    <d v="2024-10-18T00:00:00"/>
    <x v="1"/>
    <s v="GESTIÓN ADICIONAL"/>
    <s v="MAIL PARTNER"/>
    <s v="LLEREN SULCA JENNIFER CHRISTIN"/>
    <x v="0"/>
    <s v="MELLO CORDOVA LUIS ENRIQUE"/>
    <s v="SANCHEZ GRADOS JEAN PIERRE JOAQUIN"/>
    <s v="Miércoles"/>
    <d v="1899-12-30T13:00:00"/>
    <d v="1899-12-30T16:55:00"/>
    <s v=""/>
    <s v=""/>
    <x v="0"/>
  </r>
  <r>
    <n v="48191026"/>
    <s v="CHAT USER "/>
    <s v="Tarde"/>
    <d v="2024-10-23T00:00:00"/>
    <x v="1"/>
    <n v="0"/>
    <n v="0"/>
    <s v="ALVAREZ QUISPE GIOSSELINE LISSETT"/>
    <x v="0"/>
    <s v="ROQUE GOMEZ FRANK PIERCE"/>
    <s v="PORTILLA REYES YOHANA ARACELLI"/>
    <s v="Miércoles"/>
    <d v="1899-12-30T12:00:00"/>
    <d v="1899-12-30T15:55:00"/>
    <s v=""/>
    <s v=""/>
    <x v="0"/>
  </r>
  <r>
    <n v="75594896"/>
    <s v="CHAT USER "/>
    <s v="Tarde"/>
    <d v="2024-10-23T00:00:00"/>
    <x v="1"/>
    <n v="0"/>
    <n v="0"/>
    <s v="RUIZ FLORES GERALDINE ALMENDRA"/>
    <x v="0"/>
    <s v="RUBINA MEDINA GUSTAVO FRANCO"/>
    <s v="PORTILLA REYES YOHANA ARACELLI"/>
    <s v="Martes"/>
    <d v="1899-12-30T13:00:00"/>
    <d v="1899-12-30T16:55:00"/>
    <s v=""/>
    <s v=""/>
    <x v="0"/>
  </r>
  <r>
    <n v="74494261"/>
    <s v="CHAT USER "/>
    <s v="Tarde"/>
    <d v="2024-09-03T00:00:00"/>
    <x v="1"/>
    <n v="0"/>
    <n v="0"/>
    <s v="QUISPE DOMINGUEZ ANGIE TERESA"/>
    <x v="0"/>
    <s v="TORRES BARRIOS YAZURI YARUMI"/>
    <s v="SANCHEZ GRADOS JEAN PIERRE JOAQUIN"/>
    <s v="Lunes"/>
    <d v="1899-12-30T16:00:00"/>
    <d v="1899-12-30T19:55:00"/>
    <s v=""/>
    <s v=""/>
    <x v="0"/>
  </r>
  <r>
    <n v="76217807"/>
    <s v="CHAT USER "/>
    <s v="Tarde"/>
    <d v="2024-05-02T00:00:00"/>
    <x v="1"/>
    <n v="0"/>
    <n v="0"/>
    <s v="ACUÑA INOCENTE ALDAIR GUIOSEP"/>
    <x v="0"/>
    <s v="HUARANGA SABOYA GABRIELA ESTHER"/>
    <s v="PORTILLA REYES YOHANA ARACELLI"/>
    <s v="Lunes"/>
    <d v="1899-12-30T13:00:00"/>
    <d v="1899-12-30T16:55:00"/>
    <s v=""/>
    <s v=""/>
    <x v="0"/>
  </r>
  <r>
    <n v="48416072"/>
    <s v="CHAT USER "/>
    <s v="Tarde"/>
    <d v="2025-01-30T00:00:00"/>
    <x v="1"/>
    <n v="0"/>
    <n v="0"/>
    <s v="POMAJULCA VILCA DEYCY ROSARIO"/>
    <x v="0"/>
    <s v="BAO VILELA CESAR ANDRES"/>
    <s v="SANCHEZ GRADOS JEAN PIERRE JOAQUIN"/>
    <s v="Martes"/>
    <d v="1899-12-30T13:30:00"/>
    <d v="1899-12-30T17:25:00"/>
    <s v=""/>
    <s v=""/>
    <x v="0"/>
  </r>
  <r>
    <n v="71733033"/>
    <s v="CHAT USER "/>
    <s v="Tarde"/>
    <d v="2024-10-18T00:00:00"/>
    <x v="1"/>
    <n v="0"/>
    <n v="0"/>
    <s v="CASTILLO LOARTE JHAIR ROBERT"/>
    <x v="0"/>
    <s v="NOVOA VILLAR JULIANA MELISSA"/>
    <s v="PORTILLA REYES YOHANA ARACELLI"/>
    <s v="Lunes"/>
    <d v="1899-12-30T13:00:00"/>
    <d v="1899-12-30T16:55:00"/>
    <s v=""/>
    <s v=""/>
    <x v="0"/>
  </r>
  <r>
    <n v="75154328"/>
    <s v="CHAT USER "/>
    <s v="Tarde"/>
    <d v="2024-11-27T00:00:00"/>
    <x v="1"/>
    <n v="0"/>
    <n v="0"/>
    <s v="ACHA CASTAÑEDA AMY ALESSANDRA ACHA CASTAÑEDA"/>
    <x v="0"/>
    <s v="VILLAVICENCIO OBANDO ARTURO JOSE"/>
    <s v="PORTILLA REYES YOHANA ARACELLI"/>
    <s v="Lunes"/>
    <d v="1899-12-30T12:00:00"/>
    <d v="1899-12-30T15:55:00"/>
    <s v=""/>
    <s v=""/>
    <x v="0"/>
  </r>
  <r>
    <n v="74917890"/>
    <s v="CHAT USER "/>
    <s v="Tarde"/>
    <d v="2024-04-20T00:00:00"/>
    <x v="1"/>
    <n v="0"/>
    <n v="0"/>
    <s v="SIANCAS LARA NICOL ALEXANDRA"/>
    <x v="0"/>
    <s v="MORALES MAMANI BRADEN SAMUEL"/>
    <s v="PORTILLA REYES YOHANA ARACELLI"/>
    <s v="Miércoles"/>
    <d v="1899-12-30T14:00:00"/>
    <d v="1899-12-30T17:55:00"/>
    <s v=""/>
    <s v=""/>
    <x v="0"/>
  </r>
  <r>
    <n v="47216367"/>
    <s v="CHAT USER "/>
    <s v="Tarde"/>
    <d v="2024-10-23T00:00:00"/>
    <x v="1"/>
    <s v="GESTIÓN ADICIONAL"/>
    <s v="Base Data deletion"/>
    <s v="MILIAN RODRIGUEZ GLORIA MAXIMA"/>
    <x v="0"/>
    <s v="RUBINA MEDINA GUSTAVO FRANCO"/>
    <s v="PORTILLA REYES YOHANA ARACELLI"/>
    <s v="Miércoles"/>
    <d v="1899-12-30T13:30:00"/>
    <d v="1899-12-30T17:25:00"/>
    <s v=""/>
    <s v=""/>
    <x v="0"/>
  </r>
  <r>
    <n v="46137725"/>
    <s v="CHAT USER "/>
    <s v="Tarde"/>
    <d v="2023-09-07T00:00:00"/>
    <x v="1"/>
    <n v="0"/>
    <n v="0"/>
    <s v="MONTALVO REYES JAQUELIN ABIGAIL"/>
    <x v="1"/>
    <s v="QUISPE ACUÑA ALVARO ROBERT"/>
    <s v="SANCHEZ GRADOS JEAN PIERRE JOAQUIN"/>
    <s v="Miércoles"/>
    <d v="1899-12-30T13:30:00"/>
    <d v="1899-12-30T17:25:00"/>
    <s v=""/>
    <s v=""/>
    <x v="0"/>
  </r>
  <r>
    <n v="75120335"/>
    <s v="CHAT USER "/>
    <s v="Tarde"/>
    <d v="2024-10-23T00:00:00"/>
    <x v="1"/>
    <n v="0"/>
    <n v="0"/>
    <s v="PAISIG DELGADO LITTMAN ANENIAS"/>
    <x v="0"/>
    <s v="RUBINA MEDINA GUSTAVO FRANCO"/>
    <s v="PORTILLA REYES YOHANA ARACELLI"/>
    <s v="Martes"/>
    <d v="1899-12-30T13:30:00"/>
    <d v="1899-12-30T17:25:00"/>
    <s v=""/>
    <s v=""/>
    <x v="0"/>
  </r>
  <r>
    <n v="73594324"/>
    <s v="CHAT USER "/>
    <s v="Tarde"/>
    <d v="2022-12-03T00:00:00"/>
    <x v="1"/>
    <n v="0"/>
    <n v="0"/>
    <s v="VILLAR RIQUELME KIARA"/>
    <x v="0"/>
    <s v="HUARANGA SABOYA GABRIELA ESTHER"/>
    <s v="PORTILLA REYES YOHANA ARACELLI"/>
    <s v="Miércoles"/>
    <d v="1899-12-30T13:30:00"/>
    <d v="1899-12-30T17:25:00"/>
    <s v=""/>
    <s v=""/>
    <x v="0"/>
  </r>
  <r>
    <n v="25748691"/>
    <s v="CHAT USER "/>
    <s v="Tarde"/>
    <d v="2022-12-03T00:00:00"/>
    <x v="1"/>
    <n v="0"/>
    <n v="0"/>
    <s v="FLORES CARDO JULISSA LISSETTE"/>
    <x v="0"/>
    <s v="MORALES MAMANI BRADEN SAMUEL"/>
    <s v="PORTILLA REYES YOHANA ARACELLI"/>
    <s v="Martes"/>
    <d v="1899-12-30T15:00:00"/>
    <d v="1899-12-30T18:55:00"/>
    <s v=""/>
    <s v=""/>
    <x v="0"/>
  </r>
  <r>
    <n v="73025642"/>
    <s v="CHAT USER "/>
    <s v="Tarde"/>
    <d v="2022-12-01T00:00:00"/>
    <x v="1"/>
    <n v="0"/>
    <n v="0"/>
    <s v="LUMBRE CONDOR LUCIA GABRIELA"/>
    <x v="0"/>
    <s v="MORALES MAMANI BRADEN SAMUEL"/>
    <s v="PORTILLA REYES YOHANA ARACELLI"/>
    <s v="Miércoles"/>
    <d v="1899-12-30T13:00:00"/>
    <d v="1899-12-30T16:55:00"/>
    <s v=""/>
    <s v=""/>
    <x v="0"/>
  </r>
  <r>
    <n v="73769433"/>
    <s v="CHAT USER "/>
    <s v="Tarde"/>
    <d v="2024-10-01T00:00:00"/>
    <x v="1"/>
    <n v="0"/>
    <n v="0"/>
    <s v="LAMA CESTI ATENAS DEL CARMEN TERESA"/>
    <x v="0"/>
    <s v="NOVOA VILLAR JULIANA MELISSA"/>
    <s v="PORTILLA REYES YOHANA ARACELLI"/>
    <s v="Miércoles"/>
    <d v="1899-12-30T13:30:00"/>
    <d v="1899-12-30T17:25:00"/>
    <s v=""/>
    <s v=""/>
    <x v="0"/>
  </r>
  <r>
    <n v="2577461"/>
    <s v="CHAT USER "/>
    <s v="Tarde"/>
    <d v="2024-10-23T00:00:00"/>
    <x v="1"/>
    <n v="0"/>
    <n v="0"/>
    <s v="MEDINA ORTEGA CARLOS ALEXANDER"/>
    <x v="0"/>
    <s v="RUBINA MEDINA GUSTAVO FRANCO"/>
    <s v="PORTILLA REYES YOHANA ARACELLI"/>
    <s v="Miércoles"/>
    <d v="1899-12-30T14:30:00"/>
    <d v="1899-12-30T18:25:00"/>
    <s v=""/>
    <s v=""/>
    <x v="0"/>
  </r>
  <r>
    <n v="78109382"/>
    <s v="CHAT USER "/>
    <s v="Tarde"/>
    <d v="2024-01-03T00:00:00"/>
    <x v="1"/>
    <n v="0"/>
    <n v="0"/>
    <s v="TITO ALMANZA ALEJANDRO"/>
    <x v="0"/>
    <s v="ROQUE GOMEZ FRANK PIERCE"/>
    <s v="PORTILLA REYES YOHANA ARACELLI"/>
    <s v="Miércoles"/>
    <d v="1899-12-30T13:30:00"/>
    <d v="1899-12-30T17:25:00"/>
    <s v=""/>
    <s v=""/>
    <x v="0"/>
  </r>
  <r>
    <n v="42290929"/>
    <s v="CHAT USER "/>
    <s v="Tarde"/>
    <d v="2023-06-12T00:00:00"/>
    <x v="1"/>
    <s v="GESTIÓN ADICIONAL"/>
    <s v="Project Best Bocata"/>
    <s v="GONZALES PORRAS ERIKA JOHANA"/>
    <x v="0"/>
    <s v="RODRIGUEZ TOLEDO JAIR STEVEN"/>
    <s v="SANCHEZ GRADOS JEAN PIERRE JOAQUIN"/>
    <s v="Miércoles"/>
    <d v="1899-12-30T13:30:00"/>
    <d v="1899-12-30T17:25:00"/>
    <s v=""/>
    <s v=""/>
    <x v="0"/>
  </r>
  <r>
    <n v="45447108"/>
    <s v="CHAT USER "/>
    <s v="Tarde"/>
    <d v="2024-04-04T00:00:00"/>
    <x v="1"/>
    <n v="0"/>
    <n v="0"/>
    <s v="ROJAS CHUQUIPIONDO ANGELICA MAIDANE"/>
    <x v="0"/>
    <s v="RODRIGUEZ TOLEDO JAIR STEVEN"/>
    <s v="SANCHEZ GRADOS JEAN PIERRE JOAQUIN"/>
    <s v="Lunes"/>
    <d v="1899-12-30T13:30:00"/>
    <d v="1899-12-30T17:25:00"/>
    <s v=""/>
    <s v=""/>
    <x v="0"/>
  </r>
  <r>
    <n v="74068291"/>
    <s v="CHAT USER "/>
    <s v="Tarde"/>
    <d v="2024-10-18T00:00:00"/>
    <x v="1"/>
    <n v="0"/>
    <n v="0"/>
    <s v="MENDOZA SILVA IRVIS VALERIA"/>
    <x v="0"/>
    <s v="ROQUE GOMEZ FRANK PIERCE"/>
    <s v="PORTILLA REYES YOHANA ARACELLI"/>
    <s v="Lunes"/>
    <d v="1899-12-30T13:30:00"/>
    <d v="1899-12-30T17:25:00"/>
    <s v=""/>
    <s v=""/>
    <x v="0"/>
  </r>
  <r>
    <n v="43668490"/>
    <s v="CHAT USER "/>
    <s v="Tarde"/>
    <d v="2024-10-23T00:00:00"/>
    <x v="1"/>
    <n v="0"/>
    <n v="0"/>
    <s v="UBALDO ZARATE LIZ MILAGROS"/>
    <x v="0"/>
    <s v="RUBINA MEDINA GUSTAVO FRANCO"/>
    <s v="PORTILLA REYES YOHANA ARACELLI"/>
    <s v="Lunes"/>
    <d v="1899-12-30T13:00:00"/>
    <d v="1899-12-30T16:55:00"/>
    <s v=""/>
    <s v=""/>
    <x v="0"/>
  </r>
  <r>
    <n v="73092128"/>
    <s v="CHAT USER "/>
    <s v="Tarde"/>
    <d v="2024-11-27T00:00:00"/>
    <x v="1"/>
    <n v="0"/>
    <n v="0"/>
    <s v="HORNA ZAPATA FERNANDO AARON"/>
    <x v="0"/>
    <s v="HUARANGA SABOYA GABRIELA ESTHER"/>
    <s v="PORTILLA REYES YOHANA ARACELLI"/>
    <s v="Lunes"/>
    <d v="1899-12-30T13:30:00"/>
    <d v="1899-12-30T17:25:00"/>
    <s v=""/>
    <s v=""/>
    <x v="0"/>
  </r>
  <r>
    <n v="72185151"/>
    <s v="CHAT USER "/>
    <s v="Tarde"/>
    <d v="2024-09-10T00:00:00"/>
    <x v="1"/>
    <n v="0"/>
    <n v="0"/>
    <s v="LOPEZ RUIZ EDUARDO MANUEL"/>
    <x v="0"/>
    <s v="MORALES MAMANI BRADEN SAMUEL"/>
    <s v="PORTILLA REYES YOHANA ARACELLI"/>
    <s v="Lunes"/>
    <d v="1899-12-30T13:30:00"/>
    <d v="1899-12-30T17:25:00"/>
    <s v=""/>
    <s v=""/>
    <x v="0"/>
  </r>
  <r>
    <n v="70903134"/>
    <s v="CHAT USER "/>
    <s v="Tarde"/>
    <d v="2023-11-22T00:00:00"/>
    <x v="1"/>
    <n v="0"/>
    <n v="0"/>
    <s v="ZAMORA ROMERO ABIGAIL ULIVE"/>
    <x v="1"/>
    <s v="QUISPE ACUÑA ALVARO ROBERT"/>
    <s v="SANCHEZ GRADOS JEAN PIERRE JOAQUIN"/>
    <s v="Lunes"/>
    <d v="1899-12-30T13:30:00"/>
    <d v="1899-12-30T17:25:00"/>
    <s v=""/>
    <s v=""/>
    <x v="0"/>
  </r>
  <r>
    <n v="75398397"/>
    <s v="CHAT USER "/>
    <s v="Tarde"/>
    <d v="2023-07-27T00:00:00"/>
    <x v="1"/>
    <n v="0"/>
    <n v="0"/>
    <s v="RAMIREZ MENDOZA RODRIGO UBALDO"/>
    <x v="1"/>
    <s v="QUISPE ACUÑA ALVARO ROBERT"/>
    <s v="SANCHEZ GRADOS JEAN PIERRE JOAQUIN"/>
    <s v="Lunes"/>
    <d v="1899-12-30T13:30:00"/>
    <d v="1899-12-30T17:25:00"/>
    <s v=""/>
    <s v=""/>
    <x v="0"/>
  </r>
  <r>
    <n v="43405261"/>
    <s v="CHAT USER "/>
    <s v="Tarde"/>
    <d v="2023-10-10T00:00:00"/>
    <x v="1"/>
    <n v="0"/>
    <n v="0"/>
    <s v="HEREDIA ALANIA ALBERTO JULIAN"/>
    <x v="1"/>
    <s v="ROQUE GOMEZ FRANK PIERCE"/>
    <s v="PORTILLA REYES YOHANA ARACELLI"/>
    <s v="Miércoles"/>
    <d v="1899-12-30T13:30:00"/>
    <d v="1899-12-30T17:25:00"/>
    <s v=""/>
    <s v=""/>
    <x v="0"/>
  </r>
  <r>
    <n v="41331785"/>
    <s v="CHAT USER "/>
    <s v="Tarde"/>
    <d v="2023-08-05T00:00:00"/>
    <x v="0"/>
    <n v="0"/>
    <n v="0"/>
    <s v="NUÑEZ FRANCO NANCY LOURDES"/>
    <x v="1"/>
    <s v="ROQUE GOMEZ FRANK PIERCE"/>
    <s v="PORTILLA REYES YOHANA ARACELLI"/>
    <s v="Lunes"/>
    <d v="1899-12-30T13:45:00"/>
    <d v="1899-12-30T22:00:00"/>
    <d v="1899-12-30T19:00:00"/>
    <d v="1899-12-30T19:45:00"/>
    <x v="0"/>
  </r>
  <r>
    <n v="70611169"/>
    <s v="CHAT USER "/>
    <s v="Tarde"/>
    <d v="2024-02-01T00:00:00"/>
    <x v="0"/>
    <n v="0"/>
    <n v="0"/>
    <s v="CASTILLO BALTAZAR EDITH CASTILLO BALTAZAR"/>
    <x v="1"/>
    <s v="ROQUE GOMEZ FRANK PIERCE"/>
    <s v="PORTILLA REYES YOHANA ARACELLI"/>
    <s v="Martes"/>
    <d v="1899-12-30T13:45:00"/>
    <d v="1899-12-30T22:00:00"/>
    <d v="1899-12-30T18:15:00"/>
    <d v="1899-12-30T19:00:00"/>
    <x v="0"/>
  </r>
  <r>
    <n v="71727097"/>
    <s v="CHAT USER "/>
    <s v="Mañana"/>
    <d v="2024-06-11T00:00:00"/>
    <x v="1"/>
    <n v="0"/>
    <n v="0"/>
    <s v="CHANCO ANTICONA ARIANNA KORITTA"/>
    <x v="0"/>
    <s v="SANEZ DESCALZI SUSAN HEYDI"/>
    <s v="SANCHEZ GRADOS JEAN PIERRE JOAQUIN"/>
    <s v="Miércoles"/>
    <d v="1899-12-30T07:00:00"/>
    <d v="1899-12-30T10:55:00"/>
    <s v=""/>
    <s v=""/>
    <x v="0"/>
  </r>
  <r>
    <n v="74130972"/>
    <s v="CHAT USER "/>
    <s v="Tarde"/>
    <d v="2024-10-21T00:00:00"/>
    <x v="1"/>
    <n v="0"/>
    <n v="0"/>
    <s v="MEDRANO HUAMANI ANA CAROLINA"/>
    <x v="0"/>
    <s v="ALMEYDA ALVARADO CARLOS ALEJANDRO"/>
    <s v="SANCHEZ GRADOS JEAN PIERRE JOAQUIN"/>
    <s v="Lunes"/>
    <d v="1899-12-30T13:00:00"/>
    <d v="1899-12-30T16:55:00"/>
    <s v=""/>
    <s v=""/>
    <x v="0"/>
  </r>
  <r>
    <n v="41921430"/>
    <s v="CHAT USER "/>
    <s v="Tarde"/>
    <d v="2025-01-30T00:00:00"/>
    <x v="1"/>
    <n v="0"/>
    <n v="0"/>
    <s v="VASQUEZ RIOS MILAGROS DEL PILAR"/>
    <x v="0"/>
    <s v="BAO VILELA CESAR ANDRES"/>
    <s v="SANCHEZ GRADOS JEAN PIERRE JOAQUIN"/>
    <s v="Martes"/>
    <d v="1899-12-30T14:00:00"/>
    <d v="1899-12-30T17:55:00"/>
    <s v=""/>
    <s v=""/>
    <x v="0"/>
  </r>
  <r>
    <n v="6047350"/>
    <s v="CHAT USER "/>
    <s v="Tarde"/>
    <d v="2023-10-17T00:00:00"/>
    <x v="0"/>
    <n v="0"/>
    <n v="0"/>
    <s v="OLAN POOL KAREN DHAMAR"/>
    <x v="1"/>
    <s v="ROQUE GOMEZ FRANK PIERCE"/>
    <s v="PORTILLA REYES YOHANA ARACELLI"/>
    <s v="Sábado"/>
    <d v="1899-12-30T14:00:00"/>
    <d v="1899-12-30T22:15:00"/>
    <d v="1899-12-30T17:30:00"/>
    <d v="1899-12-30T18:15:00"/>
    <x v="0"/>
  </r>
  <r>
    <n v="47395339"/>
    <s v="CHAT USER "/>
    <s v="Tarde"/>
    <d v="2022-12-05T00:00:00"/>
    <x v="1"/>
    <n v="0"/>
    <n v="0"/>
    <s v="RISCO ALVARADO NELIDA SOFIA"/>
    <x v="0"/>
    <s v="ROQUE GOMEZ FRANK PIERCE"/>
    <s v="PORTILLA REYES YOHANA ARACELLI"/>
    <s v="Lunes"/>
    <d v="1899-12-30T14:30:00"/>
    <d v="1899-12-30T18:25:00"/>
    <s v=""/>
    <s v=""/>
    <x v="0"/>
  </r>
  <r>
    <n v="70253197"/>
    <s v="CHAT USER "/>
    <s v="Tarde"/>
    <d v="2024-10-23T00:00:00"/>
    <x v="1"/>
    <n v="0"/>
    <n v="0"/>
    <s v="CHALCO CHAVEZ MAYTE DEL CARMEN"/>
    <x v="0"/>
    <s v="ROQUE GOMEZ FRANK PIERCE"/>
    <s v="PORTILLA REYES YOHANA ARACELLI"/>
    <s v="Lunes"/>
    <d v="1899-12-30T14:30:00"/>
    <d v="1899-12-30T18:25:00"/>
    <s v=""/>
    <s v=""/>
    <x v="0"/>
  </r>
  <r>
    <n v="74288218"/>
    <s v="CHAT USER "/>
    <s v="Tarde"/>
    <d v="2024-10-23T00:00:00"/>
    <x v="1"/>
    <n v="0"/>
    <n v="0"/>
    <s v="SUYURI GOMEZ ROCIO ESTHER"/>
    <x v="0"/>
    <s v="ROQUE GOMEZ FRANK PIERCE"/>
    <s v="PORTILLA REYES YOHANA ARACELLI"/>
    <s v="Martes"/>
    <d v="1899-12-30T13:00:00"/>
    <d v="1899-12-30T16:55:00"/>
    <s v=""/>
    <s v=""/>
    <x v="0"/>
  </r>
  <r>
    <n v="73042605"/>
    <s v="CHAT USER "/>
    <s v="Tarde"/>
    <d v="2024-10-23T00:00:00"/>
    <x v="1"/>
    <n v="0"/>
    <n v="0"/>
    <s v="PARIONA GALLARDO EDUARDO NOAH BEN"/>
    <x v="0"/>
    <s v="RUBINA MEDINA GUSTAVO FRANCO"/>
    <s v="PORTILLA REYES YOHANA ARACELLI"/>
    <s v="Martes"/>
    <d v="1899-12-30T13:00:00"/>
    <d v="1899-12-30T16:55:00"/>
    <s v=""/>
    <s v=""/>
    <x v="0"/>
  </r>
  <r>
    <n v="73043016"/>
    <s v="CHAT USER "/>
    <s v="Tarde"/>
    <d v="2024-10-23T00:00:00"/>
    <x v="1"/>
    <s v="LEVEL UP MAIL USER"/>
    <s v="20/03"/>
    <s v="ARGE LOZANO JAQUELINE SOFIA"/>
    <x v="0"/>
    <s v="RUBINA MEDINA GUSTAVO FRANCO"/>
    <s v="PORTILLA REYES YOHANA ARACELLI"/>
    <s v="Miércoles"/>
    <d v="1899-12-30T14:30:00"/>
    <d v="1899-12-30T18:25:00"/>
    <s v=""/>
    <s v=""/>
    <x v="0"/>
  </r>
  <r>
    <n v="41152694"/>
    <s v="CHAT USER "/>
    <s v="Tarde"/>
    <d v="2024-10-23T00:00:00"/>
    <x v="1"/>
    <s v="LEVEL UP MAIL USER"/>
    <s v="20/03"/>
    <s v="SANCHEZ AYALA JORGE ARMANDO"/>
    <x v="0"/>
    <s v="RUBINA MEDINA GUSTAVO FRANCO"/>
    <s v="PORTILLA REYES YOHANA ARACELLI"/>
    <s v="Lunes"/>
    <d v="1899-12-30T13:30:00"/>
    <d v="1899-12-30T17:25:00"/>
    <s v=""/>
    <s v=""/>
    <x v="0"/>
  </r>
  <r>
    <n v="73144849"/>
    <s v="CHAT USER "/>
    <s v="Tarde"/>
    <d v="2024-10-23T00:00:00"/>
    <x v="1"/>
    <n v="0"/>
    <n v="0"/>
    <s v="LIMAHUAY MANCILLA CHRISTIAN ANGEL"/>
    <x v="0"/>
    <s v="RUBINA MEDINA GUSTAVO FRANCO"/>
    <s v="PORTILLA REYES YOHANA ARACELLI"/>
    <s v="Miércoles"/>
    <d v="1899-12-30T13:00:00"/>
    <d v="1899-12-30T16:55:00"/>
    <s v=""/>
    <s v=""/>
    <x v="0"/>
  </r>
  <r>
    <n v="44546851"/>
    <s v="CHAT USER "/>
    <s v="Tarde"/>
    <d v="2024-10-23T00:00:00"/>
    <x v="1"/>
    <n v="0"/>
    <n v="0"/>
    <s v="VERASTEGUI HUAMAN ESTHER ABIGAIL"/>
    <x v="0"/>
    <s v="RUBINA MEDINA GUSTAVO FRANCO"/>
    <s v="PORTILLA REYES YOHANA ARACELLI"/>
    <s v="Martes"/>
    <d v="1899-12-30T14:30:00"/>
    <d v="1899-12-30T18:25:00"/>
    <s v=""/>
    <s v=""/>
    <x v="0"/>
  </r>
  <r>
    <n v="73083433"/>
    <s v="CHAT USER "/>
    <s v="Tarde"/>
    <d v="2024-11-27T00:00:00"/>
    <x v="1"/>
    <n v="0"/>
    <n v="0"/>
    <s v="RENGIFO ARROYO MARCO LEONARDO"/>
    <x v="0"/>
    <s v="HUARANGA SABOYA GABRIELA ESTHER"/>
    <s v="PORTILLA REYES YOHANA ARACELLI"/>
    <s v="Sábado"/>
    <d v="1899-12-30T15:00:00"/>
    <d v="1899-12-30T18:55:00"/>
    <s v=""/>
    <s v=""/>
    <x v="0"/>
  </r>
  <r>
    <n v="72712313"/>
    <s v="CHAT USER "/>
    <s v="Tarde"/>
    <d v="2023-10-21T00:00:00"/>
    <x v="1"/>
    <n v="0"/>
    <n v="0"/>
    <s v="SALAZAR VILLANO ROCIO"/>
    <x v="0"/>
    <s v="MORALES MAMANI BRADEN SAMUEL"/>
    <s v="PORTILLA REYES YOHANA ARACELLI"/>
    <s v="Lunes"/>
    <d v="1899-12-30T13:30:00"/>
    <d v="1899-12-30T17:25:00"/>
    <s v=""/>
    <s v=""/>
    <x v="0"/>
  </r>
  <r>
    <n v="48131456"/>
    <s v="CHAT USER "/>
    <s v="Tarde"/>
    <d v="2024-04-20T00:00:00"/>
    <x v="1"/>
    <n v="0"/>
    <n v="0"/>
    <s v="SALINAS COCHACHIN BETTSY JODELY"/>
    <x v="0"/>
    <s v="MORALES MAMANI BRADEN SAMUEL"/>
    <s v="PORTILLA REYES YOHANA ARACELLI"/>
    <s v="Lunes"/>
    <d v="1899-12-30T13:00:00"/>
    <d v="1899-12-30T16:55:00"/>
    <s v=""/>
    <s v=""/>
    <x v="0"/>
  </r>
  <r>
    <n v="75954523"/>
    <s v="CHAT USER "/>
    <s v="Tarde"/>
    <d v="2023-10-21T00:00:00"/>
    <x v="1"/>
    <n v="0"/>
    <n v="0"/>
    <s v="SILVA CASTILLO LUCIA MELANIE"/>
    <x v="0"/>
    <s v="HUARANGA SABOYA GABRIELA ESTHER"/>
    <s v="PORTILLA REYES YOHANA ARACELLI"/>
    <s v="Lunes"/>
    <d v="1899-12-30T13:00:00"/>
    <d v="1899-12-30T16:55:00"/>
    <s v=""/>
    <s v=""/>
    <x v="0"/>
  </r>
  <r>
    <n v="72182198"/>
    <s v="CHAT USER "/>
    <s v="Tarde"/>
    <d v="2024-10-21T00:00:00"/>
    <x v="1"/>
    <n v="0"/>
    <n v="0"/>
    <s v="HUARICALLO PACUALA JOSSELIN KARIN"/>
    <x v="0"/>
    <s v="ALMEYDA ALVARADO CARLOS ALEJANDRO"/>
    <s v="SANCHEZ GRADOS JEAN PIERRE JOAQUIN"/>
    <s v="Martes"/>
    <d v="1899-12-30T16:00:00"/>
    <d v="1899-12-30T19:55:00"/>
    <s v=""/>
    <s v=""/>
    <x v="0"/>
  </r>
  <r>
    <n v="76496538"/>
    <s v="CHAT USER "/>
    <s v="Tarde"/>
    <d v="2024-10-18T00:00:00"/>
    <x v="1"/>
    <n v="0"/>
    <n v="0"/>
    <s v="QUISPE REYES ANGI ALEXANDRA"/>
    <x v="0"/>
    <s v="VILLAVICENCIO OBANDO ARTURO JOSE"/>
    <s v="PORTILLA REYES YOHANA ARACELLI"/>
    <s v="Martes"/>
    <d v="1899-12-30T13:00:00"/>
    <d v="1899-12-30T16:55:00"/>
    <s v=""/>
    <s v=""/>
    <x v="0"/>
  </r>
  <r>
    <n v="76699114"/>
    <s v="CHAT USER "/>
    <s v="Tarde"/>
    <d v="2025-03-27T00:00:00"/>
    <x v="1"/>
    <s v="DESPEGANDO"/>
    <s v="28/03 - 30/03 / 25/04 - 27/04 conexión total  en seguimiento"/>
    <s v="CHIPANA GARCIA KIABECK AKEMY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2655097"/>
    <s v="CHAT USER "/>
    <s v="Tarde"/>
    <d v="2025-03-27T00:00:00"/>
    <x v="1"/>
    <s v="DESPEGANDO"/>
    <s v="28/03 - 30/03 / 25/04 - 27/04 conexión total  en seguimiento"/>
    <s v="PRETEL GARCIA MARIAFERNANDA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1259375"/>
    <s v="CHAT USER "/>
    <s v="Tarde"/>
    <d v="2025-03-27T00:00:00"/>
    <x v="1"/>
    <s v="DESPEGANDO"/>
    <s v="28/03 - 30/03 / 25/04 - 27/04 conexión total  en seguimiento"/>
    <s v="PAUCAR CASAS AMILCAR FRANCISCO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3696749"/>
    <s v="CHAT USER "/>
    <s v="Tarde"/>
    <d v="2025-03-27T00:00:00"/>
    <x v="1"/>
    <s v="DESPEGANDO"/>
    <s v="28/03 - 30/03 / 25/04 - 27/04 conexión total  en seguimiento"/>
    <s v="RUIZ MENDOZA KAROLAY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44461248"/>
    <s v="CHAT USER "/>
    <s v="Tarde"/>
    <d v="2025-03-27T00:00:00"/>
    <x v="1"/>
    <s v="DESPEGANDO"/>
    <s v="28/03 - 30/03 / 25/04 - 27/04 conexión total  en seguimiento"/>
    <s v="CARMEN TANTAVILCA FIORELLA LIZBETH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5016251"/>
    <s v="CHAT USER "/>
    <s v="Tarde"/>
    <d v="2025-03-27T00:00:00"/>
    <x v="1"/>
    <s v="DESPEGANDO"/>
    <s v="28/03 - 30/03 / 25/04 - 27/04 conexión total  en seguimiento"/>
    <s v="CABEZAS SOBRINO AITANA ARLES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7648196"/>
    <s v="CHAT USER "/>
    <s v="Tarde"/>
    <d v="2025-03-27T00:00:00"/>
    <x v="1"/>
    <s v="DESPEGANDO"/>
    <s v="28/03 - 30/03 / 25/04 - 27/04 conexión total  en seguimiento"/>
    <s v="FAJARDO APARICIO ESTRELLA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6274994"/>
    <s v="CHAT USER "/>
    <s v="Tarde"/>
    <d v="2025-03-27T00:00:00"/>
    <x v="1"/>
    <s v="DESPEGANDO"/>
    <s v="28/03 - 30/03 / 25/04 - 27/04 conexión total  en seguimiento"/>
    <s v="RONDON GOMEZ MARIA DE LOS ANGELES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4436304"/>
    <s v="CHAT USER "/>
    <s v="Tarde"/>
    <d v="2025-03-27T00:00:00"/>
    <x v="1"/>
    <s v="DESPEGANDO"/>
    <s v="28/03 - 30/03 / 25/04 - 27/04 conexión total  en seguimiento"/>
    <s v="PEREZ HUALLASCO JEAN PIERE JOSEPH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5132187"/>
    <s v="CHAT USER "/>
    <s v="Tarde"/>
    <d v="2025-03-27T00:00:00"/>
    <x v="1"/>
    <s v="DESPEGANDO"/>
    <s v="28/03 - 30/03 / 25/04 - 27/04 conexión total  en seguimiento"/>
    <s v="HUAMAN ECHEGARAY FRANCHESCO JARED"/>
    <x v="0"/>
    <s v="MARCELO QUESQUEN NELLY AZUCENA"/>
    <s v="SANCHEZ GRADOS JEAN PIERRE JOAQUIN"/>
    <s v="Lunes,Martes,Miércoles,Jueves"/>
    <d v="1899-12-30T12:00:00"/>
    <d v="1899-12-30T20:35:00"/>
    <d v="1899-12-30T17:00:00"/>
    <d v="1899-12-30T17:45:00"/>
    <x v="0"/>
  </r>
  <r>
    <n v="70882085"/>
    <s v="CHAT GLOVER"/>
    <s v="Tarde"/>
    <d v="2020-05-27T00:00:00"/>
    <x v="0"/>
    <n v="0"/>
    <n v="0"/>
    <s v="TINCO DE LA CRUZ ANGELICA ISABEL"/>
    <x v="2"/>
    <s v="AZABACHE GARCIA HILDA MERCEDES"/>
    <s v="CARAZA MORENO JONATHAN "/>
    <s v="Viernes"/>
    <d v="1899-12-30T21:00:00"/>
    <d v="1899-12-30T05:15:00"/>
    <d v="1899-12-30T03:00:00"/>
    <d v="1899-12-30T03:45:00"/>
    <x v="0"/>
  </r>
  <r>
    <n v="72540200"/>
    <s v="CHAT GLOVER"/>
    <s v="Madrugada"/>
    <d v="2022-03-01T00:00:00"/>
    <x v="0"/>
    <n v="0"/>
    <n v="0"/>
    <s v="AYALA PEREZ EDDY ALONSO"/>
    <x v="2"/>
    <s v="AZABACHE GARCIA HILDA MERCEDES"/>
    <s v="CARAZA MORENO JONATHAN "/>
    <s v="Martes"/>
    <d v="1899-12-30T22:00:00"/>
    <d v="1899-12-30T06:15:00"/>
    <d v="1899-12-30T05:00:00"/>
    <d v="1899-12-30T05:45:00"/>
    <x v="0"/>
  </r>
  <r>
    <n v="42935728"/>
    <s v="CHAT GLOVER"/>
    <s v="Madrugada"/>
    <d v="2020-05-27T00:00:00"/>
    <x v="0"/>
    <n v="0"/>
    <n v="0"/>
    <s v="OLIVARES MEZONES CYNTHIA PAMELA"/>
    <x v="2"/>
    <s v="ALDANA CORDOVA PAOLA FRANCISCA"/>
    <s v="CARAZA MORENO JONATHAN "/>
    <s v="Miércoles"/>
    <d v="1899-12-30T22:00:00"/>
    <d v="1899-12-30T06:15:00"/>
    <d v="1899-12-30T04:00:00"/>
    <d v="1899-12-30T04:45:00"/>
    <x v="0"/>
  </r>
  <r>
    <n v="77517363"/>
    <s v="CHAT GLOVER"/>
    <s v="Madrugada"/>
    <d v="2019-06-04T00:00:00"/>
    <x v="0"/>
    <n v="0"/>
    <n v="0"/>
    <s v="LOYOLA LEON JACQUELIN NICOL"/>
    <x v="2"/>
    <s v="ALDANA CORDOVA PAOLA FRANCISCA"/>
    <s v="CARAZA MORENO JONATHAN "/>
    <s v="Lunes"/>
    <d v="1899-12-30T05:00:00"/>
    <d v="1899-12-30T13:15:00"/>
    <d v="1899-12-30T08:00:00"/>
    <d v="1899-12-30T08:45:00"/>
    <x v="0"/>
  </r>
  <r>
    <n v="70512381"/>
    <s v="CHAT GLOVER"/>
    <s v="Madrugada"/>
    <d v="2019-09-03T00:00:00"/>
    <x v="0"/>
    <s v="VAC"/>
    <s v="01/04 - 15/04"/>
    <s v="ANTICONA CONTRERAS MARLENY VANESSA"/>
    <x v="2"/>
    <s v="MARTEL TOLENTINO ERIKA LEIDY"/>
    <s v="CARAZA MORENO JONATHAN "/>
    <s v="Miércoles"/>
    <d v="1899-12-30T05:00:00"/>
    <d v="1899-12-30T13:15:00"/>
    <d v="1899-12-30T09:30:00"/>
    <d v="1899-12-30T10:15:00"/>
    <x v="0"/>
  </r>
  <r>
    <n v="74075526"/>
    <s v="CHAT GLOVER"/>
    <s v="Madrugada"/>
    <d v="2023-02-04T00:00:00"/>
    <x v="0"/>
    <s v="VAC"/>
    <s v="01/04 - 15/04"/>
    <s v="BRAVO CHILON MARIA DEL PILAR"/>
    <x v="2"/>
    <s v="ALDANA CORDOVA PAOLA FRANCISCA"/>
    <s v="CARAZA MORENO JONATHAN "/>
    <s v="Sábado"/>
    <d v="1899-12-30T05:00:00"/>
    <d v="1899-12-30T13:15:00"/>
    <d v="1899-12-30T11:00:00"/>
    <d v="1899-12-30T11:45:00"/>
    <x v="0"/>
  </r>
  <r>
    <n v="10887254"/>
    <s v="CHAT GLOVER"/>
    <s v="Mañana"/>
    <d v="2018-09-22T00:00:00"/>
    <x v="0"/>
    <n v="0"/>
    <n v="0"/>
    <s v="NUÑEZ CUNYA LISET ARLITA"/>
    <x v="2"/>
    <s v="MENDIZABAL BERMUDEZ OSCAR OWENCESLAO"/>
    <s v="CARAZA MORENO JONATHAN "/>
    <s v="Lunes"/>
    <d v="1899-12-30T08:00:00"/>
    <d v="1899-12-30T16:15:00"/>
    <d v="1899-12-30T11:15:00"/>
    <d v="1899-12-30T12:00:00"/>
    <x v="0"/>
  </r>
  <r>
    <n v="72719204"/>
    <s v="CHAT GLOVER"/>
    <s v="Mañana"/>
    <d v="2024-04-12T00:00:00"/>
    <x v="0"/>
    <n v="0"/>
    <n v="0"/>
    <s v="SANTANA GOMEZ EDUARDO JESUS"/>
    <x v="2"/>
    <s v="AZABACHE GARCIA HILDA MERCEDES"/>
    <s v="CARAZA MORENO JONATHAN "/>
    <s v="Miércoles"/>
    <d v="1899-12-30T07:00:00"/>
    <d v="1899-12-30T15:15:00"/>
    <d v="1899-12-30T09:00:00"/>
    <d v="1899-12-30T09:45:00"/>
    <x v="0"/>
  </r>
  <r>
    <n v="72323137"/>
    <s v="CHAT GLOVER"/>
    <s v="Tarde"/>
    <d v="2024-04-12T00:00:00"/>
    <x v="1"/>
    <s v="SXM"/>
    <s v="18/02 - 16/05"/>
    <s v="ORTEGA SILVESTRE STHEFANY MICHELLE"/>
    <x v="2"/>
    <s v="MENDIZABAL BERMUDEZ OSCAR OWENCESLAO"/>
    <s v="CARAZA MORENO JONATHAN "/>
    <s v="Miércoles"/>
    <d v="1899-12-30T14:00:00"/>
    <d v="1899-12-30T17:55:00"/>
    <s v=""/>
    <s v=""/>
    <x v="0"/>
  </r>
  <r>
    <n v="73066591"/>
    <s v="CHAT GLOVER"/>
    <s v="Mañana"/>
    <d v="2024-04-12T00:00:00"/>
    <x v="0"/>
    <n v="0"/>
    <n v="0"/>
    <s v="TAFUR CAVERO XIOMARA MILAGROS"/>
    <x v="2"/>
    <s v="MARTEL TOLENTINO ERIKA LEIDY"/>
    <s v="CARAZA MORENO JONATHAN "/>
    <s v="Lunes"/>
    <d v="1899-12-30T07:00:00"/>
    <d v="1899-12-30T15:15:00"/>
    <d v="1899-12-30T13:00:00"/>
    <d v="1899-12-30T13:45:00"/>
    <x v="0"/>
  </r>
  <r>
    <n v="73240582"/>
    <s v="CHAT GLOVER"/>
    <s v="Tarde"/>
    <d v="2019-11-28T00:00:00"/>
    <x v="0"/>
    <n v="0"/>
    <n v="0"/>
    <s v="ROJAS CAMACHO NATHALY GERALDINE"/>
    <x v="2"/>
    <s v="MENDIZABAL BERMUDEZ OSCAR OWENCESLAO"/>
    <s v="CARAZA MORENO JONATHAN "/>
    <s v="Lunes"/>
    <d v="1899-12-30T14:00:00"/>
    <d v="1899-12-30T22:15:00"/>
    <d v="1899-12-30T17:00:00"/>
    <d v="1899-12-30T17:45:00"/>
    <x v="0"/>
  </r>
  <r>
    <n v="74714071"/>
    <s v="CHAT GLOVER"/>
    <s v="Tarde"/>
    <d v="2022-04-01T00:00:00"/>
    <x v="1"/>
    <n v="0"/>
    <n v="0"/>
    <s v="RODRIGUEZ HUAHUATICO NOEMI ESTEFANI"/>
    <x v="2"/>
    <s v="AZABACHE GARCIA HILDA MERCEDES"/>
    <s v="CARAZA MORENO JONATHAN "/>
    <s v="Miércoles"/>
    <d v="1899-12-30T18:30:00"/>
    <d v="1899-12-30T22:25:00"/>
    <s v=""/>
    <s v=""/>
    <x v="0"/>
  </r>
  <r>
    <n v="75324501"/>
    <s v="CHAT GLOVER"/>
    <s v="Mañana"/>
    <d v="2023-05-30T00:00:00"/>
    <x v="0"/>
    <n v="0"/>
    <n v="0"/>
    <s v="ESPINOZA VILLANES ANA ALEJANDRA"/>
    <x v="2"/>
    <s v="MENDIZABAL BERMUDEZ OSCAR OWENCESLAO"/>
    <s v="CARAZA MORENO JONATHAN "/>
    <s v="Miércoles"/>
    <d v="1899-12-30T07:00:00"/>
    <d v="1899-12-30T15:15:00"/>
    <d v="1899-12-30T12:30:00"/>
    <d v="1899-12-30T13:15:00"/>
    <x v="0"/>
  </r>
  <r>
    <n v="75414800"/>
    <s v="CHAT GLOVER"/>
    <s v="Mañana"/>
    <d v="2024-07-05T00:00:00"/>
    <x v="0"/>
    <s v="GESTION ADICIONAL"/>
    <s v="Base Data deletion"/>
    <s v="CACERES ESTEBAN ANDREA LILIANA"/>
    <x v="2"/>
    <s v="MENDIZABAL BERMUDEZ OSCAR OWENCESLAO"/>
    <s v="CARAZA MORENO JONATHAN "/>
    <s v="Miércoles"/>
    <d v="1899-12-30T07:00:00"/>
    <d v="1899-12-30T15:15:00"/>
    <d v="1899-12-30T13:30:00"/>
    <d v="1899-12-30T14:15:00"/>
    <x v="0"/>
  </r>
  <r>
    <n v="46310319"/>
    <s v="CHAT GLOVER"/>
    <s v="Mañana"/>
    <d v="2024-09-06T00:00:00"/>
    <x v="0"/>
    <n v="0"/>
    <n v="0"/>
    <s v="SACO ZAPATA MARIA DOMENICA"/>
    <x v="2"/>
    <s v="MENDIZABAL BERMUDEZ OSCAR OWENCESLAO"/>
    <s v="CARAZA MORENO JONATHAN "/>
    <s v="Miércoles"/>
    <d v="1899-12-30T09:00:00"/>
    <d v="1899-12-30T17:15:00"/>
    <d v="1899-12-30T14:30:00"/>
    <d v="1899-12-30T15:15:00"/>
    <x v="0"/>
  </r>
  <r>
    <n v="75837533"/>
    <s v="CHAT GLOVER"/>
    <s v="Tarde"/>
    <d v="2024-12-31T00:00:00"/>
    <x v="1"/>
    <n v="0"/>
    <n v="0"/>
    <s v="FRANCO OJEDA BRENDA MADELEYNE"/>
    <x v="2"/>
    <s v="MENDIZABAL BERMUDEZ OSCAR OWENCESLAO"/>
    <s v="CARAZA MORENO JONATHAN "/>
    <s v="Martes"/>
    <d v="1899-12-30T13:00:00"/>
    <d v="1899-12-30T16:55:00"/>
    <s v=""/>
    <s v=""/>
    <x v="0"/>
  </r>
  <r>
    <n v="72324218"/>
    <s v="CHAT GLOVER"/>
    <s v="Tarde"/>
    <d v="2024-12-31T00:00:00"/>
    <x v="1"/>
    <n v="0"/>
    <n v="0"/>
    <s v="CONTRERAS LANDA MIRIAN MARINA"/>
    <x v="2"/>
    <s v="AZABACHE GARCIA HILDA MERCEDES"/>
    <s v="CARAZA MORENO JONATHAN "/>
    <s v="Lunes"/>
    <d v="1899-12-30T19:00:00"/>
    <d v="1899-12-30T22:55:00"/>
    <s v=""/>
    <s v=""/>
    <x v="0"/>
  </r>
  <r>
    <n v="76927839"/>
    <s v="CHAT GLOVER"/>
    <s v="Tarde"/>
    <d v="2024-12-31T00:00:00"/>
    <x v="1"/>
    <n v="0"/>
    <n v="0"/>
    <s v="GUTIERREZ URBANO JORDAN FRANCIS"/>
    <x v="2"/>
    <s v="AZABACHE GARCIA HILDA MERCEDES"/>
    <s v="CARAZA MORENO JONATHAN "/>
    <s v="Miércoles"/>
    <d v="1899-12-30T14:00:00"/>
    <d v="1899-12-30T17:55:00"/>
    <s v=""/>
    <s v=""/>
    <x v="0"/>
  </r>
  <r>
    <n v="74347325"/>
    <s v="CHAT GLOVER"/>
    <s v="Tarde"/>
    <d v="2024-12-31T00:00:00"/>
    <x v="1"/>
    <n v="0"/>
    <n v="0"/>
    <s v="VILLA CASTILLO EMELY YOSELYN"/>
    <x v="2"/>
    <s v="AZABACHE GARCIA HILDA MERCEDES"/>
    <s v="CARAZA MORENO JONATHAN "/>
    <s v="Lunes"/>
    <d v="1899-12-30T13:00:00"/>
    <d v="1899-12-30T16:55:00"/>
    <s v=""/>
    <s v=""/>
    <x v="0"/>
  </r>
  <r>
    <n v="73777130"/>
    <s v="CHAT GLOVER"/>
    <s v="Tarde"/>
    <d v="2024-12-31T00:00:00"/>
    <x v="1"/>
    <n v="0"/>
    <n v="0"/>
    <s v="GUZMAN CHIRI PABLO MANUEL"/>
    <x v="2"/>
    <s v="AZABACHE GARCIA HILDA MERCEDES"/>
    <s v="CARAZA MORENO JONATHAN "/>
    <s v="Lunes"/>
    <d v="1899-12-30T13:00:00"/>
    <d v="1899-12-30T16:55:00"/>
    <s v=""/>
    <s v=""/>
    <x v="0"/>
  </r>
  <r>
    <n v="74972096"/>
    <s v="CHAT GLOVER"/>
    <s v="Tarde"/>
    <d v="2024-12-31T00:00:00"/>
    <x v="1"/>
    <n v="0"/>
    <n v="0"/>
    <s v="RIVAS DIOSIS SAMANTHA VANESSA"/>
    <x v="2"/>
    <s v="MENDIZABAL BERMUDEZ OSCAR OWENCESLAO"/>
    <s v="CARAZA MORENO JONATHAN "/>
    <s v="Lunes"/>
    <d v="1899-12-30T14:30:00"/>
    <d v="1899-12-30T18:25:00"/>
    <s v=""/>
    <s v=""/>
    <x v="0"/>
  </r>
  <r>
    <n v="73591043"/>
    <s v="CHAT GLOVER"/>
    <s v="Tarde"/>
    <d v="2024-12-31T00:00:00"/>
    <x v="1"/>
    <n v="0"/>
    <n v="0"/>
    <s v="MONTES CAMPOS MANUEL ALEXIS"/>
    <x v="2"/>
    <s v="MENDIZABAL BERMUDEZ OSCAR OWENCESLAO"/>
    <s v="CARAZA MORENO JONATHAN "/>
    <s v="Martes"/>
    <d v="1899-12-30T13:00:00"/>
    <d v="1899-12-30T16:55:00"/>
    <s v=""/>
    <s v=""/>
    <x v="0"/>
  </r>
  <r>
    <n v="70824924"/>
    <s v="CHAT GLOVER"/>
    <s v="Mañana"/>
    <d v="2025-01-31T00:00:00"/>
    <x v="0"/>
    <n v="0"/>
    <n v="0"/>
    <s v="SANTOS RODRIGUEZ DHANA ZAMIRA"/>
    <x v="2"/>
    <s v="MARTEL TOLENTINO ERIKA LEIDY"/>
    <s v="CARAZA MORENO JONATHAN "/>
    <s v="Miércoles"/>
    <d v="1899-12-30T06:00:00"/>
    <d v="1899-12-30T14:15:00"/>
    <d v="1899-12-30T09:00:00"/>
    <d v="1899-12-30T09:45:00"/>
    <x v="0"/>
  </r>
  <r>
    <n v="77226653"/>
    <s v="CHAT GLOVER"/>
    <s v="Mañana"/>
    <d v="2025-01-31T00:00:00"/>
    <x v="0"/>
    <n v="0"/>
    <n v="0"/>
    <s v="CUENCA RAMOS DANIELA CAROLINA"/>
    <x v="2"/>
    <s v="MARTEL TOLENTINO ERIKA LEIDY"/>
    <s v="CARAZA MORENO JONATHAN "/>
    <s v="Martes"/>
    <d v="1899-12-30T06:00:00"/>
    <d v="1899-12-30T14:15:00"/>
    <d v="1899-12-30T09:00:00"/>
    <d v="1899-12-30T09:45:00"/>
    <x v="0"/>
  </r>
  <r>
    <n v="70902828"/>
    <s v="CHAT GLOVER"/>
    <s v="Mañana"/>
    <d v="2025-01-31T00:00:00"/>
    <x v="0"/>
    <n v="0"/>
    <n v="0"/>
    <s v="RUIZ MEDINA MARILYN RUTH"/>
    <x v="2"/>
    <s v="MARTEL TOLENTINO ERIKA LEIDY"/>
    <s v="CARAZA MORENO JONATHAN "/>
    <s v="Miércoles"/>
    <d v="1899-12-30T08:00:00"/>
    <d v="1899-12-30T16:15:00"/>
    <d v="1899-12-30T10:00:00"/>
    <d v="1899-12-30T10:45:00"/>
    <x v="0"/>
  </r>
  <r>
    <n v="72227180"/>
    <s v="CHAT GLOVER"/>
    <s v="Mañana"/>
    <d v="2025-01-31T00:00:00"/>
    <x v="0"/>
    <n v="0"/>
    <n v="0"/>
    <s v="ORTIZ ECHEGARAY ANA YSABEL"/>
    <x v="2"/>
    <s v="MARTEL TOLENTINO ERIKA LEIDY"/>
    <s v="CARAZA MORENO JONATHAN "/>
    <s v="Martes"/>
    <d v="1899-12-30T06:00:00"/>
    <d v="1899-12-30T14:15:00"/>
    <d v="1899-12-30T09:30:00"/>
    <d v="1899-12-30T10:15:00"/>
    <x v="0"/>
  </r>
  <r>
    <n v="46410499"/>
    <s v="CHAT GLOVER"/>
    <s v="Mañana"/>
    <d v="2025-01-31T00:00:00"/>
    <x v="0"/>
    <n v="0"/>
    <n v="0"/>
    <s v="MARTINEZ CHAIGUAQUE KELLY ELIZABETH"/>
    <x v="2"/>
    <s v="MARTEL TOLENTINO ERIKA LEIDY"/>
    <s v="CARAZA MORENO JONATHAN "/>
    <s v="Miércoles"/>
    <d v="1899-12-30T08:00:00"/>
    <d v="1899-12-30T16:15:00"/>
    <d v="1899-12-30T10:00:00"/>
    <d v="1899-12-30T10:45:00"/>
    <x v="0"/>
  </r>
  <r>
    <n v="46388254"/>
    <s v="CHAT GLOVER"/>
    <s v="Mañana"/>
    <d v="2025-01-31T00:00:00"/>
    <x v="0"/>
    <n v="0"/>
    <n v="0"/>
    <s v="DAVILA FIGUEROA NOELIA"/>
    <x v="2"/>
    <s v="MARTEL TOLENTINO ERIKA LEIDY"/>
    <s v="CARAZA MORENO JONATHAN "/>
    <s v="Miércoles"/>
    <d v="1899-12-30T08:00:00"/>
    <d v="1899-12-30T16:15:00"/>
    <d v="1899-12-30T10:30:00"/>
    <d v="1899-12-30T11:15:00"/>
    <x v="0"/>
  </r>
  <r>
    <n v="48363824"/>
    <s v="CHAT GLOVER"/>
    <s v="Madrugada"/>
    <d v="2025-01-31T00:00:00"/>
    <x v="0"/>
    <n v="0"/>
    <n v="0"/>
    <s v="ALCANTARA PEREZ DELVIS ANGUAR"/>
    <x v="2"/>
    <s v="ALDANA CORDOVA PAOLA FRANCISCA"/>
    <s v="CARAZA MORENO JONATHAN "/>
    <s v="Miércoles"/>
    <d v="1899-12-30T04:00:00"/>
    <d v="1899-12-30T12:15:00"/>
    <d v="1899-12-30T09:30:00"/>
    <d v="1899-12-30T10:15:00"/>
    <x v="0"/>
  </r>
  <r>
    <n v="47774656"/>
    <s v="CHAT GLOVER"/>
    <s v="Mañana"/>
    <d v="2025-01-31T00:00:00"/>
    <x v="0"/>
    <n v="0"/>
    <n v="0"/>
    <s v="TRAMONTANA PUENTE DE LA VEGA MELISSA"/>
    <x v="2"/>
    <s v="AZABACHE GARCIA HILDA MERCEDES"/>
    <s v="CARAZA MORENO JONATHAN "/>
    <s v="Lunes"/>
    <d v="1899-12-30T06:00:00"/>
    <d v="1899-12-30T14:15:00"/>
    <d v="1899-12-30T09:30:00"/>
    <d v="1899-12-30T10:15:00"/>
    <x v="0"/>
  </r>
  <r>
    <n v="47420724"/>
    <s v="CHAT GLOVER"/>
    <s v="Mañana"/>
    <d v="2025-01-31T00:00:00"/>
    <x v="0"/>
    <n v="0"/>
    <n v="0"/>
    <s v="VIERA JUAREZ SHIRLEY KATTERINE"/>
    <x v="2"/>
    <s v="ALDANA CORDOVA PAOLA FRANCISCA"/>
    <s v="CARAZA MORENO JONATHAN "/>
    <s v="Martes"/>
    <d v="1899-12-30T06:00:00"/>
    <d v="1899-12-30T14:15:00"/>
    <d v="1899-12-30T09:00:00"/>
    <d v="1899-12-30T09:45:00"/>
    <x v="0"/>
  </r>
  <r>
    <n v="72902278"/>
    <s v="CHAT GLOVER"/>
    <s v="Mañana"/>
    <d v="2025-01-31T00:00:00"/>
    <x v="0"/>
    <s v="CAMBIO DE CONDICION"/>
    <n v="45748"/>
    <s v="YALAN JAUCHA PEDRO ANGEL"/>
    <x v="2"/>
    <s v="ALDANA CORDOVA PAOLA FRANCISCA"/>
    <s v="CARAZA MORENO JONATHAN "/>
    <s v="Martes"/>
    <d v="1899-12-30T07:00:00"/>
    <d v="1899-12-30T10:55:00"/>
    <s v=""/>
    <s v=""/>
    <x v="0"/>
  </r>
  <r>
    <n v="72432847"/>
    <s v="CHAT GLOVER"/>
    <s v="Mañana"/>
    <d v="2025-01-31T00:00:00"/>
    <x v="0"/>
    <n v="0"/>
    <n v="0"/>
    <s v="PIZARRO RIOS NICOLLE ALITH"/>
    <x v="2"/>
    <s v="ALDANA CORDOVA PAOLA FRANCISCA"/>
    <s v="CARAZA MORENO JONATHAN "/>
    <s v="Lunes"/>
    <d v="1899-12-30T08:00:00"/>
    <d v="1899-12-30T16:15:00"/>
    <d v="1899-12-30T10:30:00"/>
    <d v="1899-12-30T11:15:00"/>
    <x v="0"/>
  </r>
  <r>
    <n v="72969172"/>
    <s v="CHAT GLOVER"/>
    <s v="Mañana"/>
    <d v="2025-01-31T00:00:00"/>
    <x v="0"/>
    <n v="0"/>
    <n v="0"/>
    <s v="MUÑOZ JAIMES ZE PAULA PAULETTE"/>
    <x v="2"/>
    <s v="ALDANA CORDOVA PAOLA FRANCISCA"/>
    <s v="CARAZA MORENO JONATHAN "/>
    <s v="Lunes"/>
    <d v="1899-12-30T06:00:00"/>
    <d v="1899-12-30T14:15:00"/>
    <d v="1899-12-30T09:30:00"/>
    <d v="1899-12-30T10:15:00"/>
    <x v="0"/>
  </r>
  <r>
    <n v="71262811"/>
    <s v="CHAT GLOVER"/>
    <s v="Mañana"/>
    <d v="2025-02-19T00:00:00"/>
    <x v="0"/>
    <n v="0"/>
    <n v="0"/>
    <s v="FLORES CAMPOS ABIGAIL DAMARY"/>
    <x v="2"/>
    <s v="ALDANA CORDOVA PAOLA FRANCISCA"/>
    <s v="CARAZA MORENO JONATHAN "/>
    <s v="Lunes"/>
    <d v="1899-12-30T07:00:00"/>
    <d v="1899-12-30T15:15:00"/>
    <d v="1899-12-30T12:30:00"/>
    <d v="1899-12-30T13:15:00"/>
    <x v="0"/>
  </r>
  <r>
    <n v="48673050"/>
    <s v="CHAT GLOVER"/>
    <s v="Mañana"/>
    <d v="2025-02-19T00:00:00"/>
    <x v="0"/>
    <n v="0"/>
    <n v="0"/>
    <s v="FUENTES SALGUEDO CARMEN GEOVANNA"/>
    <x v="2"/>
    <s v="MARTEL TOLENTINO ERIKA LEIDY"/>
    <s v="CARAZA MORENO JONATHAN "/>
    <s v="Martes"/>
    <d v="1899-12-30T07:00:00"/>
    <d v="1899-12-30T15:15:00"/>
    <d v="1899-12-30T11:00:00"/>
    <d v="1899-12-30T11:45:00"/>
    <x v="0"/>
  </r>
  <r>
    <n v="73791480"/>
    <s v="CHAT GLOVER"/>
    <s v="Mañana"/>
    <d v="2025-02-19T00:00:00"/>
    <x v="0"/>
    <n v="0"/>
    <n v="0"/>
    <s v="CANCHO RAMIREZ DAYSI DAMARIS"/>
    <x v="2"/>
    <s v="ALDANA CORDOVA PAOLA FRANCISCA"/>
    <s v="CARAZA MORENO JONATHAN "/>
    <s v="Martes"/>
    <d v="1899-12-30T07:00:00"/>
    <d v="1899-12-30T15:15:00"/>
    <d v="1899-12-30T11:00:00"/>
    <d v="1899-12-30T11:45:00"/>
    <x v="0"/>
  </r>
  <r>
    <n v="77569052"/>
    <s v="CHAT GLOVER"/>
    <s v="Madrugada"/>
    <d v="2025-02-19T00:00:00"/>
    <x v="0"/>
    <n v="0"/>
    <n v="0"/>
    <s v="CARRASCO SOCOLA JAZMIN MILENE"/>
    <x v="2"/>
    <s v="ALDANA CORDOVA PAOLA FRANCISCA"/>
    <s v="CARAZA MORENO JONATHAN "/>
    <s v="Sábado"/>
    <d v="1899-12-30T05:00:00"/>
    <d v="1899-12-30T13:15:00"/>
    <d v="1899-12-30T07:00:00"/>
    <d v="1899-12-30T07:45:00"/>
    <x v="0"/>
  </r>
  <r>
    <n v="76458705"/>
    <s v="CHAT GLOVER"/>
    <s v="Mañana"/>
    <d v="2025-02-19T00:00:00"/>
    <x v="0"/>
    <n v="0"/>
    <n v="0"/>
    <s v="ALMEIDA LOPEZ JORGE LUIS"/>
    <x v="2"/>
    <s v="MARTEL TOLENTINO ERIKA LEIDY"/>
    <s v="CARAZA MORENO JONATHAN "/>
    <s v="Martes"/>
    <d v="1899-12-30T07:00:00"/>
    <d v="1899-12-30T15:15:00"/>
    <d v="1899-12-30T11:30:00"/>
    <d v="1899-12-30T12:15:00"/>
    <x v="0"/>
  </r>
  <r>
    <n v="45241097"/>
    <s v="CHAT GLOVER"/>
    <s v="Mañana"/>
    <d v="2025-02-19T00:00:00"/>
    <x v="0"/>
    <n v="0"/>
    <n v="0"/>
    <s v="ORTEGA WUANG LAURA BEATRIZ"/>
    <x v="2"/>
    <s v="ALDANA CORDOVA PAOLA FRANCISCA"/>
    <s v="CARAZA MORENO JONATHAN "/>
    <s v="Miércoles"/>
    <d v="1899-12-30T07:00:00"/>
    <d v="1899-12-30T15:15:00"/>
    <d v="1899-12-30T11:30:00"/>
    <d v="1899-12-30T12:15:00"/>
    <x v="0"/>
  </r>
  <r>
    <n v="76372998"/>
    <s v="CHAT GLOVER"/>
    <s v="Mañana"/>
    <d v="2025-02-19T00:00:00"/>
    <x v="0"/>
    <n v="0"/>
    <n v="0"/>
    <s v="PAREDES RAMOS ROXANA LIZBETH"/>
    <x v="2"/>
    <s v="MARTEL TOLENTINO ERIKA LEIDY"/>
    <s v="CARAZA MORENO JONATHAN "/>
    <s v="Lunes"/>
    <d v="1899-12-30T07:00:00"/>
    <d v="1899-12-30T15:15:00"/>
    <d v="1899-12-30T11:30:00"/>
    <d v="1899-12-30T12:15:00"/>
    <x v="0"/>
  </r>
  <r>
    <n v="49028712"/>
    <s v="CHAT GLOVER"/>
    <s v="Mañana"/>
    <d v="2025-02-19T00:00:00"/>
    <x v="0"/>
    <s v="GESTION ADICIONAL"/>
    <s v="Base Data deletion"/>
    <s v="YEPEZ CAMPOS YESSICA GUADALUPE"/>
    <x v="2"/>
    <s v="ALDANA CORDOVA PAOLA FRANCISCA"/>
    <s v="CARAZA MORENO JONATHAN "/>
    <s v="Martes"/>
    <d v="1899-12-30T07:00:00"/>
    <d v="1899-12-30T15:15:00"/>
    <d v="1899-12-30T12:00:00"/>
    <d v="1899-12-30T12:45:00"/>
    <x v="0"/>
  </r>
  <r>
    <n v="72312641"/>
    <s v="CHAT GLOVER"/>
    <s v="Mañana"/>
    <d v="2025-02-19T00:00:00"/>
    <x v="0"/>
    <n v="0"/>
    <n v="0"/>
    <s v="YSIQUE GARCIA ALEXANDRA"/>
    <x v="2"/>
    <s v="MARTEL TOLENTINO ERIKA LEIDY"/>
    <s v="CARAZA MORENO JONATHAN "/>
    <s v="Miércoles"/>
    <d v="1899-12-30T07:00:00"/>
    <d v="1899-12-30T15:15:00"/>
    <d v="1899-12-30T12:00:00"/>
    <d v="1899-12-30T12:45:00"/>
    <x v="0"/>
  </r>
  <r>
    <n v="72808446"/>
    <s v="CHAT GLOVER"/>
    <s v="Mañana"/>
    <d v="2025-02-19T00:00:00"/>
    <x v="0"/>
    <n v="0"/>
    <n v="0"/>
    <s v="VILLAVICENCIO ARANDA FREDDY JUNIOR"/>
    <x v="2"/>
    <s v="MARTEL TOLENTINO ERIKA LEIDY"/>
    <s v="CARAZA MORENO JONATHAN "/>
    <s v="Lunes"/>
    <d v="1899-12-30T07:00:00"/>
    <d v="1899-12-30T15:15:00"/>
    <d v="1899-12-30T12:00:00"/>
    <d v="1899-12-30T12:45:00"/>
    <x v="0"/>
  </r>
  <r>
    <n v="71023585"/>
    <s v="CHAT GLOVER"/>
    <s v="Mañana"/>
    <d v="2025-02-28T00:00:00"/>
    <x v="1"/>
    <s v="GESTION ADICIONAL"/>
    <s v="Base Data deletion"/>
    <s v="AMPUERO SUAREZ JOSE JULIAN"/>
    <x v="2"/>
    <s v="AZABACHE GARCIA HILDA MERCEDES"/>
    <s v="CARAZA MORENO JONATHAN "/>
    <s v="Martes"/>
    <d v="1899-12-30T09:00:00"/>
    <d v="1899-12-30T12:55:00"/>
    <s v=""/>
    <s v=""/>
    <x v="0"/>
  </r>
  <r>
    <n v="76189073"/>
    <s v="CHAT GLOVER"/>
    <s v="Tarde"/>
    <d v="2025-02-28T00:00:00"/>
    <x v="1"/>
    <n v="0"/>
    <n v="0"/>
    <s v="LIÑAN CHAVEZ PATRICIA PAOLA"/>
    <x v="2"/>
    <s v="AZABACHE GARCIA HILDA MERCEDES"/>
    <s v="CARAZA MORENO JONATHAN "/>
    <s v="Martes"/>
    <d v="1899-12-30T13:00:00"/>
    <d v="1899-12-30T16:55:00"/>
    <s v=""/>
    <s v=""/>
    <x v="0"/>
  </r>
  <r>
    <n v="76217764"/>
    <s v="CHAT GLOVER"/>
    <s v="Tarde"/>
    <d v="2025-02-28T00:00:00"/>
    <x v="1"/>
    <n v="0"/>
    <n v="0"/>
    <s v="ORTIZ MORON CLAUDIA FERNANDA"/>
    <x v="2"/>
    <s v="AZABACHE GARCIA HILDA MERCEDES"/>
    <s v="CARAZA MORENO JONATHAN "/>
    <s v="Martes"/>
    <d v="1899-12-30T13:00:00"/>
    <d v="1899-12-30T16:55:00"/>
    <s v=""/>
    <s v=""/>
    <x v="0"/>
  </r>
  <r>
    <n v="70572649"/>
    <s v="CHAT GLOVER"/>
    <s v="Tarde"/>
    <d v="2025-02-28T00:00:00"/>
    <x v="1"/>
    <n v="0"/>
    <n v="0"/>
    <s v="PALACIOS SEBASTIAN CARLOS EDUARDO"/>
    <x v="2"/>
    <s v="AZABACHE GARCIA HILDA MERCEDES"/>
    <s v="CARAZA MORENO JONATHAN "/>
    <s v="Martes"/>
    <d v="1899-12-30T13:00:00"/>
    <d v="1899-12-30T16:55:00"/>
    <s v=""/>
    <s v=""/>
    <x v="0"/>
  </r>
  <r>
    <n v="75171080"/>
    <s v="CHAT GLOVER"/>
    <s v="Madrugada"/>
    <d v="2025-02-28T00:00:00"/>
    <x v="1"/>
    <n v="0"/>
    <n v="0"/>
    <s v="PEREZ VILLEGAS ZIHOMARA"/>
    <x v="2"/>
    <s v="AZABACHE GARCIA HILDA MERCEDES"/>
    <s v="CARAZA MORENO JONATHAN "/>
    <s v="Martes"/>
    <d v="1899-12-30T04:00:00"/>
    <d v="1899-12-30T07:55:00"/>
    <s v=""/>
    <s v=""/>
    <x v="0"/>
  </r>
  <r>
    <n v="71212889"/>
    <s v="CHAT GLOVER"/>
    <s v="Tarde"/>
    <d v="2025-02-28T00:00:00"/>
    <x v="1"/>
    <n v="0"/>
    <n v="0"/>
    <s v="DEL POZO PASACHE ALBERTO NOGAMI"/>
    <x v="2"/>
    <s v="MENDIZABAL BERMUDEZ OSCAR OWENCESLAO"/>
    <s v="CARAZA MORENO JONATHAN "/>
    <s v="Miércoles"/>
    <d v="1899-12-30T13:00:00"/>
    <d v="1899-12-30T16:55:00"/>
    <s v=""/>
    <s v=""/>
    <x v="0"/>
  </r>
  <r>
    <n v="76381842"/>
    <s v="CHAT GLOVER"/>
    <s v="Tarde"/>
    <d v="2025-02-28T00:00:00"/>
    <x v="1"/>
    <n v="0"/>
    <n v="0"/>
    <s v="QUIÑONES CORTEZ ANA VICTORIA"/>
    <x v="2"/>
    <s v="MENDIZABAL BERMUDEZ OSCAR OWENCESLAO"/>
    <s v="CARAZA MORENO JONATHAN "/>
    <s v="Miércoles"/>
    <d v="1899-12-30T13:00:00"/>
    <d v="1899-12-30T16:55:00"/>
    <s v=""/>
    <s v=""/>
    <x v="0"/>
  </r>
  <r>
    <n v="70286700"/>
    <s v="CHAT GLOVER"/>
    <s v="Tarde"/>
    <d v="2025-02-28T00:00:00"/>
    <x v="1"/>
    <n v="0"/>
    <n v="0"/>
    <s v="URETA YAURI BRANDON"/>
    <x v="2"/>
    <s v="MENDIZABAL BERMUDEZ OSCAR OWENCESLAO"/>
    <s v="CARAZA MORENO JONATHAN "/>
    <s v="Miércoles"/>
    <d v="1899-12-30T12:00:00"/>
    <d v="1899-12-30T15:55:00"/>
    <s v=""/>
    <s v=""/>
    <x v="0"/>
  </r>
  <r>
    <n v="45989505"/>
    <s v="CHAT GLOVER"/>
    <s v="Tarde"/>
    <d v="2025-02-28T00:00:00"/>
    <x v="1"/>
    <n v="0"/>
    <n v="0"/>
    <s v="VASQUEZ RAFAEL ALDAIR"/>
    <x v="2"/>
    <s v="MENDIZABAL BERMUDEZ OSCAR OWENCESLAO"/>
    <s v="CARAZA MORENO JONATHAN "/>
    <s v="Martes"/>
    <d v="1899-12-30T13:00:00"/>
    <d v="1899-12-30T16:55:00"/>
    <s v=""/>
    <s v=""/>
    <x v="0"/>
  </r>
  <r>
    <n v="74356328"/>
    <s v="CHAT GLOVER"/>
    <s v="Tarde"/>
    <d v="2025-02-28T00:00:00"/>
    <x v="1"/>
    <n v="0"/>
    <n v="0"/>
    <s v="VERA SALINAS BRIGGITH VICKY JULEISSY"/>
    <x v="2"/>
    <s v="MENDIZABAL BERMUDEZ OSCAR OWENCESLAO"/>
    <s v="CARAZA MORENO JONATHAN "/>
    <s v="Miércoles"/>
    <d v="1899-12-30T13:00:00"/>
    <d v="1899-12-30T16:55:00"/>
    <s v=""/>
    <s v=""/>
    <x v="0"/>
  </r>
  <r>
    <n v="71583160"/>
    <s v="PARTNERCALL "/>
    <s v="Madrugada"/>
    <d v="2022-10-15T00:00:00"/>
    <x v="0"/>
    <n v="0"/>
    <n v="0"/>
    <s v="CAMPOBLANCO NORIEGA JORGE RAUL"/>
    <x v="3"/>
    <s v="ÑIQUEN DEL AGUILA WALTERS DAVID"/>
    <s v="CARAZA MORENO JONATHAN "/>
    <s v="Miércoles"/>
    <d v="1899-12-30T22:00:00"/>
    <d v="1899-12-30T06:15:00"/>
    <d v="1899-12-30T01:00:00"/>
    <d v="1899-12-30T01:45:00"/>
    <x v="0"/>
  </r>
  <r>
    <n v="71677369"/>
    <s v="PARTNERCALL "/>
    <s v="Madrugada"/>
    <d v="2019-03-27T00:00:00"/>
    <x v="0"/>
    <n v="0"/>
    <n v="0"/>
    <s v="GUARDIA BREÑA JAIME GEAMPIERRE"/>
    <x v="3"/>
    <s v="MONTERO ESPINOZA RENATO ALONSO"/>
    <s v="CARAZA MORENO JONATHAN "/>
    <s v="Lunes"/>
    <d v="1899-12-30T22:00:00"/>
    <d v="1899-12-30T06:15:00"/>
    <d v="1899-12-30T02:00:00"/>
    <d v="1899-12-30T02:45:00"/>
    <x v="0"/>
  </r>
  <r>
    <n v="75488295"/>
    <s v="PARTNERCALL "/>
    <s v="Madrugada"/>
    <d v="2024-09-27T00:00:00"/>
    <x v="0"/>
    <n v="0"/>
    <n v="0"/>
    <s v="TEMOCHE MOZO LAURA SOFIA"/>
    <x v="3"/>
    <s v="DUEÑAS LEANDRO ANGGY LEIDY MIRELLA"/>
    <s v="CARAZA MORENO JONATHAN "/>
    <s v="Sábado"/>
    <d v="1899-12-30T22:00:00"/>
    <d v="1899-12-30T06:15:00"/>
    <d v="1899-12-30T03:00:00"/>
    <d v="1899-12-30T03:45:00"/>
    <x v="0"/>
  </r>
  <r>
    <n v="72403200"/>
    <s v="PARTNERCALL "/>
    <s v="Mañana"/>
    <d v="2023-06-23T00:00:00"/>
    <x v="0"/>
    <s v="GESTION ADICIONAL"/>
    <s v="L2"/>
    <s v="MANRIQUE ASCENCIO FABRIZIO JOHNNY"/>
    <x v="3"/>
    <s v="MONTERO ESPINOZA RENATO ALONSO"/>
    <s v="CARAZA MORENO JONATHAN "/>
    <s v="Sábado"/>
    <d v="1899-12-30T10:45:00"/>
    <d v="1899-12-30T19:00:00"/>
    <d v="1899-12-30T17:00:00"/>
    <d v="1899-12-30T17:45:00"/>
    <x v="0"/>
  </r>
  <r>
    <n v="43713203"/>
    <s v="PARTNERCALL "/>
    <s v="Mañana"/>
    <d v="2019-02-01T00:00:00"/>
    <x v="0"/>
    <s v="GESTION ADICIONAL"/>
    <s v="L2"/>
    <s v="QUINTE VILA JESSICA"/>
    <x v="3"/>
    <s v="ÑIQUEN DEL AGUILA WALTERS DAVID"/>
    <s v="CARAZA MORENO JONATHAN "/>
    <s v="Miércoles"/>
    <d v="1899-12-30T07:00:00"/>
    <d v="1899-12-30T15:15:00"/>
    <d v="1899-12-30T12:00:00"/>
    <d v="1899-12-30T12:45:00"/>
    <x v="0"/>
  </r>
  <r>
    <n v="74044303"/>
    <s v="PARTNERCALL "/>
    <s v="Mañana"/>
    <d v="2022-11-02T00:00:00"/>
    <x v="0"/>
    <s v="GESTION ADICIONAL / VAC"/>
    <s v="L2 / 01/04 - 15/04"/>
    <s v="REA LEGUA FIORELLA LISSETT"/>
    <x v="3"/>
    <s v="VASQUEZ SERON ANTUANETH ALEXANDRA"/>
    <s v="ALLPAS GUARDAMINO RODOLFO ANDRE"/>
    <s v="Sábado"/>
    <d v="1899-12-30T07:00:00"/>
    <d v="1899-12-30T15:15:00"/>
    <d v="1899-12-30T13:00:00"/>
    <d v="1899-12-30T13:45:00"/>
    <x v="0"/>
  </r>
  <r>
    <n v="72493717"/>
    <s v="PARTNERCALL "/>
    <s v="Mañana"/>
    <d v="2023-08-03T00:00:00"/>
    <x v="0"/>
    <n v="0"/>
    <n v="0"/>
    <s v="PAREDES ALEGRE MAYELI CLAUDIA"/>
    <x v="3"/>
    <s v="ÑIQUEN DEL AGUILA WALTERS DAVID"/>
    <s v="CARAZA MORENO JONATHAN "/>
    <s v="Sábado"/>
    <d v="1899-12-30T08:45:00"/>
    <d v="1899-12-30T17:00:00"/>
    <d v="1899-12-30T14:00:00"/>
    <d v="1899-12-30T14:45:00"/>
    <x v="0"/>
  </r>
  <r>
    <n v="71871031"/>
    <s v="PARTNERCALL "/>
    <s v="Mañana"/>
    <d v="2023-09-08T00:00:00"/>
    <x v="0"/>
    <s v="GESTION ADICIONAL"/>
    <s v="L2 / SOLO MAIL - NO MULTISKILL"/>
    <s v="ESPINOZA CHAPILLIQUEN YURI DIADEMA"/>
    <x v="3"/>
    <s v="VILCA ARTEAGA NOEMI "/>
    <s v="CARAZA MORENO JONATHAN "/>
    <s v="Domingo"/>
    <d v="1899-12-30T06:00:00"/>
    <d v="1899-12-30T14:15:00"/>
    <d v="1899-12-30T08:00:00"/>
    <d v="1899-12-30T08:45:00"/>
    <x v="0"/>
  </r>
  <r>
    <n v="72550131"/>
    <s v="PARTNERCALL "/>
    <s v="Mañana"/>
    <d v="2023-09-01T00:00:00"/>
    <x v="0"/>
    <s v="GESTION ADICIONAL"/>
    <s v="L2 / SOLO MAIL - NO MULTISKILL"/>
    <s v="MAGUIÑO ALVA DIANA MARIA"/>
    <x v="3"/>
    <s v="DUEÑAS LEANDRO ANGGY LEIDY MIRELLA"/>
    <s v="CARAZA MORENO JONATHAN "/>
    <s v="Sábado"/>
    <d v="1899-12-30T11:00:00"/>
    <d v="1899-12-30T19:15:00"/>
    <d v="1899-12-30T15:00:00"/>
    <d v="1899-12-30T15:45:00"/>
    <x v="0"/>
  </r>
  <r>
    <n v="76322791"/>
    <s v="PARTNERCALL "/>
    <s v="Tarde"/>
    <d v="2024-03-27T00:00:00"/>
    <x v="1"/>
    <s v="GESTION ADICIONAL"/>
    <s v="SOLO MAIL - NO MULTISKILL"/>
    <s v="GUTIERREZ LLACZA HEIDY JHOJAIRA"/>
    <x v="3"/>
    <s v="DUEÑAS LEANDRO ANGGY LEIDY MIRELLA"/>
    <s v="CARAZA MORENO JONATHAN "/>
    <s v="Sábado"/>
    <d v="1899-12-30T18:00:00"/>
    <d v="1899-12-30T21:55:00"/>
    <s v=""/>
    <s v=""/>
    <x v="1"/>
  </r>
  <r>
    <n v="47245890"/>
    <s v="PARTNERCALL "/>
    <s v="Mañana"/>
    <d v="2024-07-17T00:00:00"/>
    <x v="0"/>
    <s v="APOYO CALIDAD"/>
    <s v="01/04 - 15/04"/>
    <s v="RUIZ DIAZ SHIRLEY SILVANA"/>
    <x v="3"/>
    <s v="ÑIQUEN DEL AGUILA WALTERS DAVID"/>
    <s v="CARAZA MORENO JONATHAN "/>
    <s v="Domingo"/>
    <d v="1899-12-30T06:00:00"/>
    <d v="1899-12-30T14:15:00"/>
    <d v="1899-12-30T09:00:00"/>
    <d v="1899-12-30T09:45:00"/>
    <x v="0"/>
  </r>
  <r>
    <n v="73125479"/>
    <s v="PARTNERCALL "/>
    <s v="Mañana"/>
    <d v="2024-10-11T00:00:00"/>
    <x v="0"/>
    <n v="0"/>
    <n v="0"/>
    <s v="OSORIO COLLANQUE XIOMARA JAZMIN"/>
    <x v="3"/>
    <s v="VILCA ARTEAGA NOEMI "/>
    <s v="CARAZA MORENO JONATHAN "/>
    <s v="Martes"/>
    <d v="1899-12-30T07:00:00"/>
    <d v="1899-12-30T15:15:00"/>
    <d v="1899-12-30T11:00:00"/>
    <d v="1899-12-30T11:45:00"/>
    <x v="0"/>
  </r>
  <r>
    <n v="45701144"/>
    <s v="PARTNERCALL "/>
    <s v="Mañana"/>
    <d v="2025-02-12T00:00:00"/>
    <x v="1"/>
    <n v="0"/>
    <n v="0"/>
    <s v="CASTILLO FLORES EVELYN SOFIA"/>
    <x v="3"/>
    <s v="ÑIQUEN DEL AGUILA WALTERS DAVID"/>
    <s v="CARAZA MORENO JONATHAN "/>
    <s v="Miércoles"/>
    <d v="1899-12-30T07:00:00"/>
    <d v="1899-12-30T10:55:00"/>
    <s v=""/>
    <s v=""/>
    <x v="0"/>
  </r>
  <r>
    <n v="48535293"/>
    <s v="PARTNERCALL "/>
    <s v="Mañana"/>
    <d v="2025-02-12T00:00:00"/>
    <x v="1"/>
    <n v="0"/>
    <n v="0"/>
    <s v="MARQUEZ SOLIS MONSERRAT ESTEFANI"/>
    <x v="3"/>
    <s v="ÑIQUEN DEL AGUILA WALTERS DAVID"/>
    <s v="CARAZA MORENO JONATHAN "/>
    <s v="Sábado"/>
    <d v="1899-12-30T07:00:00"/>
    <d v="1899-12-30T10:55:00"/>
    <s v=""/>
    <s v=""/>
    <x v="0"/>
  </r>
  <r>
    <n v="43873079"/>
    <s v="PARTNERCALL "/>
    <s v="Mañana"/>
    <d v="2025-02-12T00:00:00"/>
    <x v="1"/>
    <n v="0"/>
    <n v="0"/>
    <s v="GONZALES VARGAS KATIA MARIBEL"/>
    <x v="3"/>
    <s v="ÑIQUEN DEL AGUILA WALTERS DAVID"/>
    <s v="CARAZA MORENO JONATHAN "/>
    <s v="Martes"/>
    <d v="1899-12-30T07:00:00"/>
    <d v="1899-12-30T10:55:00"/>
    <s v=""/>
    <s v=""/>
    <x v="0"/>
  </r>
  <r>
    <n v="75295675"/>
    <s v="PARTNERCALL "/>
    <s v="Mañana"/>
    <d v="2025-02-12T00:00:00"/>
    <x v="1"/>
    <n v="0"/>
    <n v="0"/>
    <s v="PINTO RUTTI IRENE SARAI"/>
    <x v="3"/>
    <s v="VILCA ARTEAGA NOEMI "/>
    <s v="CARAZA MORENO JONATHAN "/>
    <s v="Martes"/>
    <d v="1899-12-30T06:00:00"/>
    <d v="1899-12-30T09:55:00"/>
    <s v=""/>
    <s v=""/>
    <x v="0"/>
  </r>
  <r>
    <n v="77334201"/>
    <s v="PARTNERCALL "/>
    <s v="Madrugada"/>
    <d v="2020-05-05T00:00:00"/>
    <x v="0"/>
    <s v="VAC"/>
    <s v="10/04 - 30/04"/>
    <s v="NICOLAS JULCA KATERINE"/>
    <x v="4"/>
    <s v="DUEÑAS LEANDRO ANGGY LEIDY MIRELLA"/>
    <s v="CARAZA MORENO JONATHAN "/>
    <s v="Miércoles"/>
    <d v="1899-12-30T22:00:00"/>
    <d v="1899-12-30T06:15:00"/>
    <d v="1899-12-30T03:00:00"/>
    <d v="1899-12-30T03:45:00"/>
    <x v="0"/>
  </r>
  <r>
    <n v="72364338"/>
    <s v="PARTNERCALL "/>
    <s v="Madrugada"/>
    <d v="2019-10-05T00:00:00"/>
    <x v="0"/>
    <s v="GESTION ADICIONAL "/>
    <s v="PARTNER ONLINECALLS"/>
    <s v="HUAMAN VASQUEZ JESUS ALEXANDER"/>
    <x v="4"/>
    <s v="DUEÑAS LEANDRO ANGGY LEIDY MIRELLA"/>
    <s v="CARAZA MORENO JONATHAN "/>
    <s v="Martes"/>
    <d v="1899-12-30T22:00:00"/>
    <d v="1899-12-30T06:15:00"/>
    <d v="1899-12-30T02:00:00"/>
    <d v="1899-12-30T02:45:00"/>
    <x v="0"/>
  </r>
  <r>
    <n v="48551956"/>
    <s v="PARTNERCALL "/>
    <s v="Madrugada"/>
    <d v="2023-08-03T00:00:00"/>
    <x v="0"/>
    <s v="VAC"/>
    <s v="01/05 - 31/05"/>
    <s v="SALAZAR OBREGÓN ELSA JOHANNY"/>
    <x v="4"/>
    <s v="MONTERO ESPINOZA RENATO ALONSO"/>
    <s v="CARAZA MORENO JONATHAN "/>
    <s v="Jueves"/>
    <d v="1899-12-30T22:00:00"/>
    <d v="1899-12-30T06:15:00"/>
    <d v="1899-12-30T01:00:00"/>
    <d v="1899-12-30T01:45:00"/>
    <x v="0"/>
  </r>
  <r>
    <n v="75272300"/>
    <s v="PARTNERCALL "/>
    <s v="Madrugada"/>
    <d v="2024-12-16T00:00:00"/>
    <x v="0"/>
    <n v="0"/>
    <n v="0"/>
    <s v="TUFIÑO PISCOYA ESTEFANIA LUCIA"/>
    <x v="4"/>
    <s v="DUEÑAS LEANDRO ANGGY LEIDY MIRELLA"/>
    <s v="CARAZA MORENO JONATHAN "/>
    <s v="Lunes"/>
    <d v="1899-12-30T22:00:00"/>
    <d v="1899-12-30T06:15:00"/>
    <d v="1899-12-30T04:00:00"/>
    <d v="1899-12-30T04:45:00"/>
    <x v="0"/>
  </r>
  <r>
    <n v="48289565"/>
    <s v="PARTNERCALL "/>
    <s v="Madrugada"/>
    <d v="2018-05-02T00:00:00"/>
    <x v="0"/>
    <s v="GESTION ADICIONAL"/>
    <s v="BK PARTNER ONLINECALLS / PRESENCIAL"/>
    <s v="ANGASI INFANTE ANGIE"/>
    <x v="4"/>
    <s v="VILCA ARTEAGA NOEMI "/>
    <s v="CARAZA MORENO JONATHAN "/>
    <s v="Viernes"/>
    <d v="1899-12-30T22:00:00"/>
    <d v="1899-12-30T06:15:00"/>
    <d v="1899-12-30T01:30:00"/>
    <d v="1899-12-30T02:15:00"/>
    <x v="0"/>
  </r>
  <r>
    <n v="74851122"/>
    <s v="PARTNERCALL "/>
    <s v="Madrugada"/>
    <d v="2020-02-18T00:00:00"/>
    <x v="1"/>
    <s v="B2B / GESTION ADICIONAL / PRESENCIAL"/>
    <s v="PARTNER ONLINECALLS"/>
    <s v="APONTE MATEO BRENDA XIOMARA"/>
    <x v="4"/>
    <s v="VILCA ARTEAGA NOEMI "/>
    <s v="CARAZA MORENO JONATHAN "/>
    <s v="Miércoles"/>
    <d v="1899-12-30T02:00:00"/>
    <d v="1899-12-30T05:55:00"/>
    <s v=""/>
    <s v=""/>
    <x v="0"/>
  </r>
  <r>
    <n v="73132988"/>
    <s v="PARTNERCALL "/>
    <s v="Tarde"/>
    <d v="2025-01-23T00:00:00"/>
    <x v="1"/>
    <n v="0"/>
    <n v="0"/>
    <s v="RAMIREZ CESPEDES CAMILA PILAR"/>
    <x v="4"/>
    <s v="CARAZA MORENO JONATHAN "/>
    <s v="CARAZA MORENO JONATHAN "/>
    <s v="Miércoles"/>
    <d v="1899-12-30T02:00:00"/>
    <d v="1899-12-30T05:55:00"/>
    <s v=""/>
    <s v=""/>
    <x v="0"/>
  </r>
  <r>
    <n v="72669020"/>
    <s v="PARTNERCALL "/>
    <s v="Madrugada"/>
    <d v="2020-05-25T00:00:00"/>
    <x v="1"/>
    <n v="0"/>
    <n v="0"/>
    <s v="SALAZAR JULCA GERALDINE MARSOL"/>
    <x v="4"/>
    <s v="VILCA ARTEAGA NOEMI "/>
    <s v="CARAZA MORENO JONATHAN "/>
    <s v="Martes"/>
    <d v="1899-12-30T03:00:00"/>
    <d v="1899-12-30T06:55:00"/>
    <s v=""/>
    <s v=""/>
    <x v="0"/>
  </r>
  <r>
    <n v="77702936"/>
    <s v="PARTNERCALL "/>
    <s v="Madrugada"/>
    <d v="2023-02-07T00:00:00"/>
    <x v="1"/>
    <s v="B2B"/>
    <n v="0"/>
    <s v="TESORE QUISPE ORIANA BELEN"/>
    <x v="4"/>
    <s v="ÑIQUEN DEL AGUILA WALTERS DAVID"/>
    <s v="CARAZA MORENO JONATHAN "/>
    <s v="Domingo"/>
    <d v="1899-12-30T04:00:00"/>
    <d v="1899-12-30T07:55:00"/>
    <s v=""/>
    <s v=""/>
    <x v="0"/>
  </r>
  <r>
    <n v="71737434"/>
    <s v="PARTNERCALL "/>
    <s v="Madrugada"/>
    <d v="2025-01-23T00:00:00"/>
    <x v="1"/>
    <n v="0"/>
    <n v="0"/>
    <s v="CALMET CAJA CORAIMA LESLY"/>
    <x v="4"/>
    <s v="VILCA ARTEAGA NOEMI "/>
    <s v="CARAZA MORENO JONATHAN "/>
    <s v="Lunes"/>
    <d v="1899-12-30T04:00:00"/>
    <d v="1899-12-30T07:55:00"/>
    <s v=""/>
    <s v=""/>
    <x v="0"/>
  </r>
  <r>
    <n v="76633584"/>
    <s v="PARTNERCALL "/>
    <s v="Madrugada"/>
    <d v="2025-01-23T00:00:00"/>
    <x v="1"/>
    <n v="0"/>
    <n v="0"/>
    <s v="SHUÑA MEZA MARIA DE LOS ANGELES"/>
    <x v="4"/>
    <s v="VILCA ARTEAGA NOEMI "/>
    <s v="CARAZA MORENO JONATHAN "/>
    <s v="Miércoles"/>
    <d v="1899-12-30T04:00:00"/>
    <d v="1899-12-30T07:55:00"/>
    <s v=""/>
    <s v=""/>
    <x v="0"/>
  </r>
  <r>
    <n v="71284748"/>
    <s v="PARTNERCALL "/>
    <s v="Madrugada"/>
    <d v="2020-05-23T00:00:00"/>
    <x v="0"/>
    <n v="0"/>
    <n v="0"/>
    <s v="RAMOS BAZÁN ROSSEMERY"/>
    <x v="4"/>
    <s v="VILCA ARTEAGA NOEMI "/>
    <s v="CARAZA MORENO JONATHAN "/>
    <s v="Lunes"/>
    <d v="1899-12-30T05:00:00"/>
    <d v="1899-12-30T13:15:00"/>
    <d v="1899-12-30T07:00:00"/>
    <d v="1899-12-30T07:45:00"/>
    <x v="0"/>
  </r>
  <r>
    <n v="74582001"/>
    <s v="PARTNERCALL "/>
    <s v="Mañana"/>
    <d v="2019-11-27T00:00:00"/>
    <x v="0"/>
    <s v="GESTION ADICIONAL"/>
    <s v="PARTNER ONLINECALLS"/>
    <s v="CARRION ZAQUINAULA ANDREA GIRELA"/>
    <x v="4"/>
    <s v="ÑIQUEN DEL AGUILA WALTERS DAVID"/>
    <s v="CARAZA MORENO JONATHAN "/>
    <s v="Lunes"/>
    <d v="1899-12-30T06:00:00"/>
    <d v="1899-12-30T14:15:00"/>
    <d v="1899-12-30T09:00:00"/>
    <d v="1899-12-30T09:45:00"/>
    <x v="0"/>
  </r>
  <r>
    <n v="47348644"/>
    <s v="PARTNERCALL "/>
    <s v="Mañana"/>
    <d v="2024-07-17T00:00:00"/>
    <x v="0"/>
    <n v="0"/>
    <n v="0"/>
    <s v="TEODOR VELASQUEZ MANUEL FREDDY"/>
    <x v="4"/>
    <s v="VILCA ARTEAGA NOEMI "/>
    <s v="CARAZA MORENO JONATHAN "/>
    <s v="Domingo"/>
    <d v="1899-12-30T06:00:00"/>
    <d v="1899-12-30T14:15:00"/>
    <d v="1899-12-30T08:00:00"/>
    <d v="1899-12-30T08:45:00"/>
    <x v="0"/>
  </r>
  <r>
    <n v="72735819"/>
    <s v="PARTNERCALL "/>
    <s v="Mañana"/>
    <d v="2024-07-17T00:00:00"/>
    <x v="0"/>
    <n v="0"/>
    <n v="0"/>
    <s v="MARQUEZ HUAMAN DIANA IBETH"/>
    <x v="4"/>
    <s v="MONTERO ESPINOZA RENATO ALONSO"/>
    <s v="CARAZA MORENO JONATHAN "/>
    <s v="Lunes"/>
    <d v="1899-12-30T06:00:00"/>
    <d v="1899-12-30T14:15:00"/>
    <d v="1899-12-30T11:00:00"/>
    <d v="1899-12-30T11:45:00"/>
    <x v="0"/>
  </r>
  <r>
    <n v="72173383"/>
    <s v="PARTNERCALL "/>
    <s v="Mañana"/>
    <d v="2022-05-02T00:00:00"/>
    <x v="0"/>
    <s v="GESTION ADICIONAL / PRESENCIAL"/>
    <s v="BK PARTNER ONLINECALLS"/>
    <s v="IPARRAGUIRRE ALCARRAZ JOSE ROBERTO"/>
    <x v="4"/>
    <s v="VILCA ARTEAGA NOEMI "/>
    <s v="CARAZA MORENO JONATHAN "/>
    <s v="Lunes"/>
    <d v="1899-12-30T06:00:00"/>
    <d v="1899-12-30T14:15:00"/>
    <d v="1899-12-30T08:00:00"/>
    <d v="1899-12-30T08:45:00"/>
    <x v="0"/>
  </r>
  <r>
    <n v="48095660"/>
    <s v="PARTNERCALL "/>
    <s v="Mañana"/>
    <d v="2025-02-12T00:00:00"/>
    <x v="1"/>
    <n v="0"/>
    <n v="0"/>
    <s v="AGUILAR NAVARRO INGRID MARISOL"/>
    <x v="4"/>
    <s v="VILCA ARTEAGA NOEMI "/>
    <s v="CARAZA MORENO JONATHAN "/>
    <s v="Lunes"/>
    <d v="1899-12-30T06:00:00"/>
    <d v="1899-12-30T09:55:00"/>
    <s v=""/>
    <s v=""/>
    <x v="0"/>
  </r>
  <r>
    <n v="47514703"/>
    <s v="PARTNERCALL "/>
    <s v="Mañana"/>
    <d v="2025-02-12T00:00:00"/>
    <x v="1"/>
    <n v="0"/>
    <n v="0"/>
    <s v="ARNAO VILCARROMERO ROY"/>
    <x v="4"/>
    <s v="VILCA ARTEAGA NOEMI "/>
    <s v="CARAZA MORENO JONATHAN "/>
    <s v="Lunes"/>
    <d v="1899-12-30T06:00:00"/>
    <d v="1899-12-30T09:55:00"/>
    <s v=""/>
    <s v=""/>
    <x v="0"/>
  </r>
  <r>
    <n v="1786688"/>
    <s v="PARTNERCALL "/>
    <s v="Mañana"/>
    <d v="2025-02-12T00:00:00"/>
    <x v="1"/>
    <n v="0"/>
    <n v="0"/>
    <s v="FERNÁNDEZ DE TORINO MARÍA FERNANDA"/>
    <x v="4"/>
    <s v="VILCA ARTEAGA NOEMI "/>
    <s v="CARAZA MORENO JONATHAN "/>
    <s v="Miércoles"/>
    <d v="1899-12-30T06:00:00"/>
    <d v="1899-12-30T09:55:00"/>
    <s v=""/>
    <s v=""/>
    <x v="0"/>
  </r>
  <r>
    <n v="40911934"/>
    <s v="PARTNERCALL "/>
    <s v="Mañana"/>
    <d v="2025-02-12T00:00:00"/>
    <x v="1"/>
    <n v="0"/>
    <n v="0"/>
    <s v="SIPIRAN BORJA DE CHAVEZ NATALY YANINA"/>
    <x v="4"/>
    <s v="VILCA ARTEAGA NOEMI "/>
    <s v="CARAZA MORENO JONATHAN "/>
    <s v="Martes"/>
    <d v="1899-12-30T06:00:00"/>
    <d v="1899-12-30T09:55:00"/>
    <s v=""/>
    <s v=""/>
    <x v="0"/>
  </r>
  <r>
    <n v="45865188"/>
    <s v="PARTNERCALL "/>
    <s v="Mañana"/>
    <d v="2023-04-12T00:00:00"/>
    <x v="0"/>
    <s v="VAC"/>
    <s v="01/06 - 30/06"/>
    <s v="TORRES OSTOS SILVIA PATRICIA"/>
    <x v="4"/>
    <s v="ÑIQUEN DEL AGUILA WALTERS DAVID"/>
    <s v="CARAZA MORENO JONATHAN "/>
    <s v="Martes"/>
    <d v="1899-12-30T07:00:00"/>
    <d v="1899-12-30T15:15:00"/>
    <d v="1899-12-30T12:00:00"/>
    <d v="1899-12-30T12:45:00"/>
    <x v="0"/>
  </r>
  <r>
    <n v="47790865"/>
    <s v="PARTNERCALL "/>
    <s v="Mañana"/>
    <d v="2024-03-14T00:00:00"/>
    <x v="0"/>
    <n v="0"/>
    <n v="0"/>
    <s v="PAZ SALAZAR KAZUKO RAQUEL"/>
    <x v="4"/>
    <s v="MONTERO ESPINOZA RENATO ALONSO"/>
    <s v="CARAZA MORENO JONATHAN "/>
    <s v="Miércoles"/>
    <d v="1899-12-30T07:00:00"/>
    <d v="1899-12-30T15:15:00"/>
    <d v="1899-12-30T13:00:00"/>
    <d v="1899-12-30T13:45:00"/>
    <x v="0"/>
  </r>
  <r>
    <n v="2490397"/>
    <s v="PARTNERCALL "/>
    <s v="Mañana"/>
    <d v="2025-02-12T00:00:00"/>
    <x v="1"/>
    <n v="0"/>
    <n v="0"/>
    <s v="GOMEZ SUNIAGA DAMARIS"/>
    <x v="4"/>
    <s v="ÑIQUEN DEL AGUILA WALTERS DAVID"/>
    <s v="CARAZA MORENO JONATHAN "/>
    <s v="Miércoles"/>
    <d v="1899-12-30T07:00:00"/>
    <d v="1899-12-30T10:55:00"/>
    <s v=""/>
    <s v=""/>
    <x v="0"/>
  </r>
  <r>
    <n v="73149382"/>
    <s v="PARTNERCALL "/>
    <s v="Mañana"/>
    <d v="2025-02-12T00:00:00"/>
    <x v="1"/>
    <n v="0"/>
    <n v="0"/>
    <s v="HUAMAN COTOS ZAIDA MILUSKA ISABEL"/>
    <x v="4"/>
    <s v="ÑIQUEN DEL AGUILA WALTERS DAVID"/>
    <s v="CARAZA MORENO JONATHAN "/>
    <s v="Lunes"/>
    <d v="1899-12-30T07:00:00"/>
    <d v="1899-12-30T10:55:00"/>
    <s v=""/>
    <s v=""/>
    <x v="0"/>
  </r>
  <r>
    <n v="10686635"/>
    <s v="PARTNERCALL "/>
    <s v="Mañana"/>
    <d v="2025-01-23T00:00:00"/>
    <x v="1"/>
    <n v="0"/>
    <n v="0"/>
    <s v="FLORES OLIVOS ROY ERNESTO"/>
    <x v="4"/>
    <s v="ÑIQUEN DEL AGUILA WALTERS DAVID"/>
    <s v="CARAZA MORENO JONATHAN "/>
    <s v="Martes"/>
    <d v="1899-12-30T07:00:00"/>
    <d v="1899-12-30T10:55:00"/>
    <s v=""/>
    <s v=""/>
    <x v="0"/>
  </r>
  <r>
    <n v="47516022"/>
    <s v="PARTNERCALL "/>
    <s v="Mañana"/>
    <d v="2025-02-12T00:00:00"/>
    <x v="1"/>
    <n v="0"/>
    <n v="0"/>
    <s v="ELESCANO GARCÍA DE CAMPOS YSABEL RUBY"/>
    <x v="4"/>
    <s v="ÑIQUEN DEL AGUILA WALTERS DAVID"/>
    <s v="CARAZA MORENO JONATHAN "/>
    <s v="Lunes"/>
    <d v="1899-12-30T09:00:00"/>
    <d v="1899-12-30T12:55:00"/>
    <s v=""/>
    <s v=""/>
    <x v="0"/>
  </r>
  <r>
    <n v="75197285"/>
    <s v="PARTNERCALL "/>
    <s v="Mañana"/>
    <d v="2024-07-17T00:00:00"/>
    <x v="0"/>
    <s v="GESTION ADICIONAL"/>
    <s v="L2"/>
    <s v="LA MADRID DAVILA ALBA LUCIA"/>
    <x v="4"/>
    <s v="DUEÑAS LEANDRO ANGGY LEIDY MIRELLA"/>
    <s v="CARAZA MORENO JONATHAN "/>
    <s v="Lunes"/>
    <d v="1899-12-30T11:00:00"/>
    <d v="1899-12-30T19:15:00"/>
    <d v="1899-12-30T13:00:00"/>
    <d v="1899-12-30T13:45:00"/>
    <x v="0"/>
  </r>
  <r>
    <n v="74360802"/>
    <s v="PARTNERCALL "/>
    <s v="Tarde"/>
    <d v="2024-12-16T00:00:00"/>
    <x v="1"/>
    <s v="CAMBIO DE CONDICIÓN"/>
    <n v="45748"/>
    <s v="SANCHEZ BRITO SAMANTHA ESTHER"/>
    <x v="4"/>
    <s v="MONTERO ESPINOZA RENATO ALONSO"/>
    <s v="CARAZA MORENO JONATHAN "/>
    <s v="Miércoles"/>
    <d v="1899-12-30T13:00:00"/>
    <d v="1899-12-30T16:55:00"/>
    <s v=""/>
    <s v=""/>
    <x v="0"/>
  </r>
  <r>
    <n v="60750668"/>
    <s v="PARTNERCALL "/>
    <s v="Tarde"/>
    <d v="2025-02-12T00:00:00"/>
    <x v="1"/>
    <s v="CAMBIO DE CONDICIÓN"/>
    <n v="45748"/>
    <s v="LOAYZA RIMARI ESTEFANY"/>
    <x v="4"/>
    <s v="MONTERO ESPINOZA RENATO ALONSO"/>
    <s v="CARAZA MORENO JONATHAN "/>
    <s v="Martes"/>
    <d v="1899-12-30T13:00:00"/>
    <d v="1899-12-30T16:55:00"/>
    <s v=""/>
    <s v=""/>
    <x v="0"/>
  </r>
  <r>
    <n v="75911747"/>
    <s v="PARTNERCALL "/>
    <s v="Tarde"/>
    <d v="2023-12-01T00:00:00"/>
    <x v="1"/>
    <n v="0"/>
    <n v="0"/>
    <s v="ESTRADA MONTALVO JOSE JESUS"/>
    <x v="4"/>
    <s v="MONTERO ESPINOZA RENATO ALONSO"/>
    <s v="CARAZA MORENO JONATHAN "/>
    <s v="Miércoles"/>
    <d v="1899-12-30T13:00:00"/>
    <d v="1899-12-30T16:55:00"/>
    <s v=""/>
    <s v=""/>
    <x v="0"/>
  </r>
  <r>
    <n v="73447612"/>
    <s v="PARTNERCALL "/>
    <s v="Tarde"/>
    <d v="2025-01-23T00:00:00"/>
    <x v="1"/>
    <n v="0"/>
    <n v="0"/>
    <s v="CACERES ALBUJAR PIERINA JANET"/>
    <x v="4"/>
    <s v="ÑIQUEN DEL AGUILA WALTERS DAVID"/>
    <s v="CARAZA MORENO JONATHAN "/>
    <s v="Miércoles"/>
    <d v="1899-12-30T13:00:00"/>
    <d v="1899-12-30T16:55:00"/>
    <s v=""/>
    <s v=""/>
    <x v="0"/>
  </r>
  <r>
    <n v="72983016"/>
    <s v="PARTNERCALL "/>
    <s v="Tarde"/>
    <d v="2025-01-23T00:00:00"/>
    <x v="1"/>
    <n v="0"/>
    <n v="0"/>
    <s v="TORRES NARVAEZ ITALO YOSHUE"/>
    <x v="4"/>
    <s v="MONTERO ESPINOZA RENATO ALONSO"/>
    <s v="CARAZA MORENO JONATHAN "/>
    <s v="Miércoles"/>
    <d v="1899-12-30T13:00:00"/>
    <d v="1899-12-30T16:55:00"/>
    <s v=""/>
    <s v=""/>
    <x v="0"/>
  </r>
  <r>
    <n v="77819603"/>
    <s v="PARTNERCALL "/>
    <s v="Tarde"/>
    <d v="2025-02-21T00:00:00"/>
    <x v="1"/>
    <n v="0"/>
    <n v="0"/>
    <s v="PANTA VILLAGOMEZ ARIANA JOANNE"/>
    <x v="4"/>
    <s v="MONTERO ESPINOZA RENATO ALONSO"/>
    <s v="CARAZA MORENO JONATHAN "/>
    <s v="Miércoles"/>
    <d v="1899-12-30T13:00:00"/>
    <d v="1899-12-30T16:55:00"/>
    <s v=""/>
    <s v=""/>
    <x v="0"/>
  </r>
  <r>
    <n v="42328576"/>
    <s v="PARTNERCALL "/>
    <s v="Tarde"/>
    <d v="2025-02-21T00:00:00"/>
    <x v="1"/>
    <n v="0"/>
    <n v="0"/>
    <s v="AURELIO MENACHO CATHARINE"/>
    <x v="4"/>
    <s v="DUEÑAS LEANDRO ANGGY LEIDY MIRELLA"/>
    <s v="CARAZA MORENO JONATHAN "/>
    <s v="Lunes"/>
    <d v="1899-12-30T13:00:00"/>
    <d v="1899-12-30T16:55:00"/>
    <s v=""/>
    <s v=""/>
    <x v="0"/>
  </r>
  <r>
    <n v="45379714"/>
    <s v="PARTNERCALL "/>
    <s v="Tarde"/>
    <d v="2025-02-21T00:00:00"/>
    <x v="1"/>
    <n v="0"/>
    <n v="0"/>
    <s v="CCOICCA ANARA RAQUEL DIANA"/>
    <x v="4"/>
    <s v="DUEÑAS LEANDRO ANGGY LEIDY MIRELLA"/>
    <s v="CARAZA MORENO JONATHAN "/>
    <s v="Martes"/>
    <d v="1899-12-30T14:00:00"/>
    <d v="1899-12-30T17:55:00"/>
    <s v=""/>
    <s v=""/>
    <x v="0"/>
  </r>
  <r>
    <n v="46285165"/>
    <s v="PARTNERCALL "/>
    <s v="Tarde"/>
    <d v="2025-02-21T00:00:00"/>
    <x v="1"/>
    <n v="0"/>
    <n v="0"/>
    <s v="ASAN WU RICARDO ALFREDO"/>
    <x v="4"/>
    <s v="MONTERO ESPINOZA RENATO ALONSO"/>
    <s v="CARAZA MORENO JONATHAN "/>
    <s v="Miércoles"/>
    <d v="1899-12-30T13:00:00"/>
    <d v="1899-12-30T16:55:00"/>
    <s v=""/>
    <s v=""/>
    <x v="0"/>
  </r>
  <r>
    <n v="70418362"/>
    <s v="PARTNERCALL "/>
    <s v="Tarde"/>
    <d v="2025-02-21T00:00:00"/>
    <x v="1"/>
    <n v="0"/>
    <n v="0"/>
    <s v="VIVANCO MIRANDA THAMIRIS JANETH"/>
    <x v="4"/>
    <s v="MONTERO ESPINOZA RENATO ALONSO"/>
    <s v="CARAZA MORENO JONATHAN "/>
    <s v="Lunes"/>
    <d v="1899-12-30T13:00:00"/>
    <d v="1899-12-30T16:55:00"/>
    <s v=""/>
    <s v=""/>
    <x v="0"/>
  </r>
  <r>
    <n v="76874265"/>
    <s v="PARTNERCALL "/>
    <s v="Tarde"/>
    <d v="2025-02-21T00:00:00"/>
    <x v="1"/>
    <n v="0"/>
    <n v="0"/>
    <s v="CORDOVA CONDOR YASUMI CELEDONIA"/>
    <x v="4"/>
    <s v="MONTERO ESPINOZA RENATO ALONSO"/>
    <s v="CARAZA MORENO JONATHAN "/>
    <s v="Miércoles"/>
    <d v="1899-12-30T13:00:00"/>
    <d v="1899-12-30T16:55:00"/>
    <s v=""/>
    <s v=""/>
    <x v="0"/>
  </r>
  <r>
    <n v="71237680"/>
    <s v="PARTNERCALL "/>
    <s v="Tarde"/>
    <d v="2025-02-12T00:00:00"/>
    <x v="1"/>
    <n v="0"/>
    <n v="0"/>
    <s v="LIVIAS ACEVEDO ANDREA ELIZABETH"/>
    <x v="4"/>
    <s v="MONTERO ESPINOZA RENATO ALONSO"/>
    <s v="CARAZA MORENO JONATHAN "/>
    <s v="Martes"/>
    <d v="1899-12-30T13:00:00"/>
    <d v="1899-12-30T16:55:00"/>
    <s v=""/>
    <s v=""/>
    <x v="0"/>
  </r>
  <r>
    <n v="47990588"/>
    <s v="PARTNERCALL "/>
    <s v="Tarde"/>
    <d v="2025-01-23T00:00:00"/>
    <x v="1"/>
    <n v="0"/>
    <n v="0"/>
    <s v="BACA SANCHEZ CRISTINA"/>
    <x v="4"/>
    <s v="DUEÑAS LEANDRO ANGGY LEIDY MIRELLA"/>
    <s v="CARAZA MORENO JONATHAN "/>
    <s v="Martes"/>
    <d v="1899-12-30T13:00:00"/>
    <d v="1899-12-30T16:55:00"/>
    <s v=""/>
    <s v=""/>
    <x v="0"/>
  </r>
  <r>
    <n v="70570865"/>
    <s v="PARTNERCALL "/>
    <s v="Tarde"/>
    <d v="2025-02-21T00:00:00"/>
    <x v="1"/>
    <n v="0"/>
    <n v="0"/>
    <s v="MOSTACERO GRADOS ADRIAN ANTERO GUILLERMO"/>
    <x v="4"/>
    <s v="DUEÑAS LEANDRO ANGGY LEIDY MIRELLA"/>
    <s v="CARAZA MORENO JONATHAN "/>
    <s v="Lunes"/>
    <d v="1899-12-30T16:00:00"/>
    <d v="1899-12-30T19:55:00"/>
    <s v=""/>
    <s v=""/>
    <x v="0"/>
  </r>
  <r>
    <n v="73090285"/>
    <s v="PARTNERCALL "/>
    <s v="Madrugada"/>
    <d v="2023-04-12T00:00:00"/>
    <x v="0"/>
    <s v="APOYO A OPERACIONES"/>
    <n v="0"/>
    <s v="TERRY GARCIA ROBERT JESUS"/>
    <x v="4"/>
    <s v="DUEÑAS LEANDRO ANGGY LEIDY MIRELLA"/>
    <s v="CARAZA MORENO JONATHAN "/>
    <s v="Jueves"/>
    <d v="1899-12-30T22:00:00"/>
    <d v="1899-12-30T06:15:00"/>
    <d v="1899-12-30T02:00:00"/>
    <d v="1899-12-30T02:45:00"/>
    <x v="0"/>
  </r>
  <r>
    <n v="46717936"/>
    <s v="PARTNERCALL "/>
    <s v="Tarde"/>
    <d v="2024-03-01T00:00:00"/>
    <x v="1"/>
    <n v="0"/>
    <n v="0"/>
    <s v="ESCUDERO CRUZADO PAMELA JESUS"/>
    <x v="4"/>
    <s v="MONTERO ESPINOZA RENATO ALONSO"/>
    <s v="CARAZA MORENO JONATHAN "/>
    <s v="Lunes"/>
    <d v="1899-12-30T14:00:00"/>
    <d v="1899-12-30T17:55:00"/>
    <s v=""/>
    <s v=""/>
    <x v="0"/>
  </r>
  <r>
    <n v="71387969"/>
    <s v="PARTNERCALL "/>
    <s v="Tarde"/>
    <d v="2025-01-23T00:00:00"/>
    <x v="1"/>
    <n v="0"/>
    <n v="0"/>
    <s v="DE LA CRUZ MAGAN JANITZA SAYURI"/>
    <x v="4"/>
    <s v="DUEÑAS LEANDRO ANGGY LEIDY MIRELLA"/>
    <s v="CARAZA MORENO JONATHAN "/>
    <s v="Miércoles"/>
    <d v="1899-12-30T15:00:00"/>
    <d v="1899-12-30T18:55:00"/>
    <s v=""/>
    <s v=""/>
    <x v="0"/>
  </r>
  <r>
    <n v="73290882"/>
    <s v="PARTNERCALL "/>
    <s v="Tarde"/>
    <d v="2021-11-02T00:00:00"/>
    <x v="1"/>
    <s v="GESTION ADICIONAL"/>
    <s v="PARTNER ONLINECALLS"/>
    <s v="CALIXTO RODRIGUEZ JAHAYRA KATHERINE"/>
    <x v="4"/>
    <s v="DUEÑAS LEANDRO ANGGY LEIDY MIRELLA"/>
    <s v="CARAZA MORENO JONATHAN "/>
    <s v="Martes"/>
    <d v="1899-12-30T14:45:00"/>
    <d v="1899-12-30T18:40:00"/>
    <s v=""/>
    <s v=""/>
    <x v="0"/>
  </r>
  <r>
    <n v="74850534"/>
    <s v="PARTNERCALL "/>
    <s v="Tarde"/>
    <d v="2025-02-21T00:00:00"/>
    <x v="1"/>
    <n v="0"/>
    <n v="0"/>
    <s v="MENDOZA RAMOS FLAVIA ESMERALDA"/>
    <x v="4"/>
    <s v="DUEÑAS LEANDRO ANGGY LEIDY MIRELLA"/>
    <s v="CARAZA MORENO JONATHAN "/>
    <s v="Lunes"/>
    <d v="1899-12-30T18:00:00"/>
    <d v="1899-12-30T21:55:00"/>
    <s v=""/>
    <s v=""/>
    <x v="0"/>
  </r>
  <r>
    <n v="10740231"/>
    <s v="PARTNERCALL "/>
    <s v="Tarde"/>
    <d v="2025-01-23T00:00:00"/>
    <x v="1"/>
    <n v="0"/>
    <n v="0"/>
    <s v="ROMERO RAMIREZ ETTEY COSETH"/>
    <x v="4"/>
    <s v="DUEÑAS LEANDRO ANGGY LEIDY MIRELLA"/>
    <s v="CARAZA MORENO JONATHAN "/>
    <s v="Domingo"/>
    <d v="1899-12-30T18:00:00"/>
    <d v="1899-12-30T21:55:00"/>
    <s v=""/>
    <s v=""/>
    <x v="0"/>
  </r>
  <r>
    <n v="71409638"/>
    <s v="PARTNERCALL "/>
    <s v="Tarde"/>
    <d v="2025-03-29T00:00:00"/>
    <x v="1"/>
    <n v="0"/>
    <n v="0"/>
    <s v="AGURTO VERGARA JHEISON JOSEPH"/>
    <x v="4"/>
    <s v="CARAZA MORENO JONATHAN "/>
    <s v="CARAZA MORENO JONATHAN "/>
    <s v="Martes"/>
    <d v="1899-12-30T03:00:00"/>
    <d v="1899-12-30T06:55:00"/>
    <s v=""/>
    <s v=""/>
    <x v="0"/>
  </r>
  <r>
    <n v="71425481"/>
    <s v="PARTNERCALL "/>
    <s v="Tarde"/>
    <d v="2025-03-29T00:00:00"/>
    <x v="1"/>
    <n v="0"/>
    <n v="0"/>
    <s v="BORJAS CHUQUIZUTA AHYLEN KYARA"/>
    <x v="4"/>
    <s v="CARAZA MORENO JONATHAN "/>
    <s v="CARAZA MORENO JONATHAN "/>
    <s v="Miércoles"/>
    <d v="1899-12-30T03:00:00"/>
    <d v="1899-12-30T06:55:00"/>
    <s v=""/>
    <s v=""/>
    <x v="0"/>
  </r>
  <r>
    <n v="71489902"/>
    <s v="PARTNERCALL "/>
    <s v="Tarde"/>
    <d v="2025-03-29T00:00:00"/>
    <x v="1"/>
    <n v="0"/>
    <n v="0"/>
    <s v="CALLIRGOS FIESTAS RONNY DANIEL"/>
    <x v="4"/>
    <s v="CARAZA MORENO JONATHAN "/>
    <s v="CARAZA MORENO JONATHAN "/>
    <s v="Lunes"/>
    <d v="1899-12-30T03:00:00"/>
    <d v="1899-12-30T06:55:00"/>
    <s v=""/>
    <s v=""/>
    <x v="0"/>
  </r>
  <r>
    <n v="60976665"/>
    <s v="PARTNERCALL "/>
    <s v="Tarde"/>
    <d v="2025-03-29T00:00:00"/>
    <x v="1"/>
    <n v="0"/>
    <n v="0"/>
    <s v="LURITA ANCLAS MADELINE GERALDINE"/>
    <x v="4"/>
    <s v="CARAZA MORENO JONATHAN "/>
    <s v="CARAZA MORENO JONATHAN "/>
    <s v="Martes"/>
    <d v="1899-12-30T03:00:00"/>
    <d v="1899-12-30T06:55:00"/>
    <s v=""/>
    <s v=""/>
    <x v="0"/>
  </r>
  <r>
    <n v="45220346"/>
    <s v="PARTNERCALL "/>
    <s v="Tarde"/>
    <d v="2025-03-29T00:00:00"/>
    <x v="1"/>
    <n v="0"/>
    <n v="0"/>
    <s v="PEREZ PORTOCARRERO PRISCILLA FIORELLA"/>
    <x v="4"/>
    <s v="CARAZA MORENO JONATHAN "/>
    <s v="CARAZA MORENO JONATHAN "/>
    <s v="Lunes"/>
    <d v="1899-12-30T03:00:00"/>
    <d v="1899-12-30T06:55:00"/>
    <s v=""/>
    <s v=""/>
    <x v="0"/>
  </r>
  <r>
    <n v="47035789"/>
    <s v="PARTNERCALL "/>
    <s v="Tarde"/>
    <d v="2025-03-29T00:00:00"/>
    <x v="1"/>
    <n v="0"/>
    <n v="0"/>
    <s v="PRADO SANTIAGO SARA LIDIA"/>
    <x v="4"/>
    <s v="CARAZA MORENO JONATHAN "/>
    <s v="CARAZA MORENO JONATHAN "/>
    <s v="Miércoles"/>
    <d v="1899-12-30T03:00:00"/>
    <d v="1899-12-30T06:55:00"/>
    <s v=""/>
    <s v=""/>
    <x v="0"/>
  </r>
  <r>
    <n v="72013360"/>
    <s v="PARTNERCALL "/>
    <s v="Tarde"/>
    <d v="2025-03-29T00:00:00"/>
    <x v="1"/>
    <n v="0"/>
    <n v="0"/>
    <s v="GARCIA YANTAS DIEGO"/>
    <x v="4"/>
    <s v="CARAZA MORENO JONATHAN "/>
    <s v="CARAZA MORENO JONATHAN "/>
    <s v="Martes"/>
    <d v="1899-12-30T03:00:00"/>
    <d v="1899-12-30T06:55:00"/>
    <s v=""/>
    <s v=""/>
    <x v="0"/>
  </r>
  <r>
    <n v="76785234"/>
    <s v="MAIL USER"/>
    <s v="Madrugada"/>
    <d v="2020-01-24T00:00:00"/>
    <x v="0"/>
    <n v="0"/>
    <n v="0"/>
    <s v="MINAYA MENA HILDA JASMYN"/>
    <x v="5"/>
    <s v="QUISPE LUNA VICTOR HUGO"/>
    <s v="SALVADOR CAMPOS EDUAR ANDRES"/>
    <s v="Martes"/>
    <d v="1899-12-30T23:00:00"/>
    <d v="1899-12-30T07:15:00"/>
    <d v="1899-12-30T04:00:00"/>
    <d v="1899-12-30T04:45:00"/>
    <x v="0"/>
  </r>
  <r>
    <n v="73303500"/>
    <s v="MAIL USER"/>
    <s v="Madrugada"/>
    <d v="2022-12-02T00:00:00"/>
    <x v="0"/>
    <n v="0"/>
    <n v="0"/>
    <s v="MEJIA AYASTA ROSSANA NAYELI"/>
    <x v="5"/>
    <s v="QUISPE LUNA VICTOR HUGO"/>
    <s v="SALVADOR CAMPOS EDUAR ANDRES"/>
    <s v="Viernes"/>
    <d v="1899-12-30T22:00:00"/>
    <d v="1899-12-30T06:15:00"/>
    <d v="1899-12-30T00:00:00"/>
    <d v="1899-12-30T00:45:00"/>
    <x v="0"/>
  </r>
  <r>
    <n v="10708088"/>
    <s v="MAIL USER"/>
    <s v="Madrugada"/>
    <d v="2019-11-15T00:00:00"/>
    <x v="1"/>
    <n v="0"/>
    <n v="0"/>
    <s v="DELGADO ESPINOZA MELINA VICTORIA"/>
    <x v="5"/>
    <s v="MONIGOTE VEGA LUIS ALBERTO"/>
    <s v="SALVADOR CAMPOS EDUAR ANDRES"/>
    <s v="Jueves"/>
    <d v="1899-12-30T22:00:00"/>
    <d v="1899-12-30T01:55:00"/>
    <s v=""/>
    <s v=""/>
    <x v="0"/>
  </r>
  <r>
    <n v="47028052"/>
    <s v="MAIL USER"/>
    <s v="Madrugada"/>
    <d v="2021-12-14T00:00:00"/>
    <x v="1"/>
    <s v="LACTANCIA"/>
    <s v="02:00 - 03:00"/>
    <s v="QUISPE HUARCAYA KARINA BEATRIZ"/>
    <x v="5"/>
    <s v="MONIGOTE VEGA LUIS ALBERTO"/>
    <s v="SALVADOR CAMPOS EDUAR ANDRES"/>
    <s v="Domingo"/>
    <d v="1899-12-30T23:00:00"/>
    <d v="1899-12-30T01:55:00"/>
    <s v=""/>
    <s v=""/>
    <x v="0"/>
  </r>
  <r>
    <n v="76510902"/>
    <s v="MAIL USER"/>
    <s v="Mañana"/>
    <d v="2022-12-02T00:00:00"/>
    <x v="0"/>
    <n v="0"/>
    <n v="0"/>
    <s v="APONTE OTINIANO MAYRA ALEXANDRA"/>
    <x v="5"/>
    <s v="FLORES VELA PIERO ANGELO"/>
    <s v="ALONSO RAFAEL ALEJANDRO WLADIMIR"/>
    <s v="Lunes"/>
    <d v="1899-12-30T06:00:00"/>
    <d v="1899-12-30T14:15:00"/>
    <d v="1899-12-30T08:30:00"/>
    <d v="1899-12-30T09:15:00"/>
    <x v="0"/>
  </r>
  <r>
    <n v="70104126"/>
    <s v="MAIL USER"/>
    <s v="Mañana"/>
    <d v="2019-12-17T00:00:00"/>
    <x v="0"/>
    <s v="CAMBIO DE BREAK POR LEVEL UP / LACTANCIA"/>
    <s v="14:15-15:15"/>
    <s v="LAVADO PALOMINO LAYDY LIZ"/>
    <x v="5"/>
    <s v="ALONSO RAFAEL ALEJANDRO WLADIMIR"/>
    <s v="ALONSO RAFAEL ALEJANDRO WLADIMIR"/>
    <s v="Lunes"/>
    <d v="1899-12-30T07:00:00"/>
    <d v="1899-12-30T14:15:00"/>
    <d v="1899-12-30T12:00:00"/>
    <d v="1899-12-30T12:45:00"/>
    <x v="0"/>
  </r>
  <r>
    <n v="76682645"/>
    <s v="MAIL USER"/>
    <s v="Tarde"/>
    <d v="2019-09-28T00:00:00"/>
    <x v="1"/>
    <n v="0"/>
    <n v="0"/>
    <s v="SANCHEZ AGUIRRE DORIS"/>
    <x v="5"/>
    <s v="QUISPE ACUÑA ALVARO ROBERT"/>
    <s v="SANCHEZ GRADOS JEAN PIERRE JOAQUIN"/>
    <s v="Sábado"/>
    <d v="1899-12-30T17:00:00"/>
    <d v="1899-12-30T20:55:00"/>
    <s v=""/>
    <s v=""/>
    <x v="0"/>
  </r>
  <r>
    <n v="74834317"/>
    <s v="MAIL USER"/>
    <s v="Tarde"/>
    <d v="2023-05-27T00:00:00"/>
    <x v="0"/>
    <s v="CAMBIO DE BREAK POR LEVEL UP"/>
    <n v="0"/>
    <s v="CASTILLO CORDOVA ZORAIDE ELIZABETH"/>
    <x v="5"/>
    <s v="QUISPE ACUÑA ALVARO ROBERT"/>
    <s v="SANCHEZ GRADOS JEAN PIERRE JOAQUIN"/>
    <s v="Lunes"/>
    <d v="1899-12-30T15:00:00"/>
    <d v="1899-12-30T23:15:00"/>
    <d v="1899-12-30T17:00:00"/>
    <d v="1899-12-30T17:45:00"/>
    <x v="0"/>
  </r>
  <r>
    <n v="48408258"/>
    <s v="MAIL USER"/>
    <s v="Mañana"/>
    <d v="2023-08-16T00:00:00"/>
    <x v="0"/>
    <s v="LACTANCIA "/>
    <s v=" 10:55 - 11:55 "/>
    <s v="CORREA LANDA AMELIA MARGARETH"/>
    <x v="5"/>
    <s v="FLORES VELA PIERO ANGELO"/>
    <s v="ALONSO RAFAEL ALEJANDRO WLADIMIR"/>
    <s v="Sábado"/>
    <d v="1899-12-30T06:00:00"/>
    <d v="1899-12-30T13:15:00"/>
    <d v="1899-12-30T10:00:00"/>
    <d v="1899-12-30T10:45:00"/>
    <x v="0"/>
  </r>
  <r>
    <n v="72231611"/>
    <s v="MAIL USER"/>
    <s v="Mañana"/>
    <d v="2024-03-27T00:00:00"/>
    <x v="0"/>
    <s v="GESTIÓN ADICIONAL"/>
    <s v="BACKUP MAIL USER"/>
    <s v="GUTIERREZ LAYME FIORELLA ERIKA"/>
    <x v="5"/>
    <s v="QUISPE ACUÑA ALVARO ROBERT"/>
    <s v="SANCHEZ GRADOS JEAN PIERRE JOAQUIN"/>
    <s v="Martes"/>
    <d v="1899-12-30T11:00:00"/>
    <d v="1899-12-30T19:15:00"/>
    <d v="1899-12-30T15:00:00"/>
    <d v="1899-12-30T15:45:00"/>
    <x v="0"/>
  </r>
  <r>
    <n v="75858036"/>
    <s v="MAIL USER"/>
    <s v="Tarde"/>
    <d v="2023-06-13T00:00:00"/>
    <x v="1"/>
    <s v="GESTIÓN ADICIONAL"/>
    <s v="BACKUP MAIL USER"/>
    <s v="LOAYZA LAUREANO NAYELY FIORELLA"/>
    <x v="5"/>
    <s v="QUISPE ACUÑA ALVARO ROBERT"/>
    <s v="SANCHEZ GRADOS JEAN PIERRE JOAQUIN"/>
    <s v="Miércoles"/>
    <d v="1899-12-30T12:00:00"/>
    <d v="1899-12-30T15:55:00"/>
    <s v=""/>
    <s v=""/>
    <x v="0"/>
  </r>
  <r>
    <n v="76837873"/>
    <s v="MAIL USER"/>
    <s v="Mañana"/>
    <d v="2022-11-12T00:00:00"/>
    <x v="0"/>
    <s v="VAC / GESTIÓN ADICIONAL"/>
    <s v="21/04 - 04/05 / BACKUP MAIL USER"/>
    <s v="MATTOS CARDENAS LUISA ROSA"/>
    <x v="5"/>
    <s v="FLORES VELA PIERO ANGELO"/>
    <s v="ALONSO RAFAEL ALEJANDRO WLADIMIR"/>
    <s v="Martes"/>
    <d v="1899-12-30T06:00:00"/>
    <d v="1899-12-30T14:15:00"/>
    <d v="1899-12-30T12:00:00"/>
    <d v="1899-12-30T12:45:00"/>
    <x v="0"/>
  </r>
  <r>
    <n v="71504553"/>
    <s v="MAIL USER"/>
    <s v="Madrugada"/>
    <d v="2024-10-01T00:00:00"/>
    <x v="0"/>
    <s v="GESTIÓN ADICIONAL"/>
    <s v="MAIL USER"/>
    <s v="CALDERON URIARTE GRACE XIOMARA"/>
    <x v="5"/>
    <s v="FLORES VELA PIERO ANGELO"/>
    <s v="ALONSO RAFAEL ALEJANDRO WLADIMIR"/>
    <s v="Martes"/>
    <d v="1899-12-30T04:00:00"/>
    <d v="1899-12-30T12:15:00"/>
    <d v="1899-12-30T10:00:00"/>
    <d v="1899-12-30T10:45:00"/>
    <x v="0"/>
  </r>
  <r>
    <n v="78463090"/>
    <s v="MAIL USER"/>
    <s v="Mañana"/>
    <d v="2024-09-11T00:00:00"/>
    <x v="1"/>
    <n v="0"/>
    <n v="0"/>
    <s v="GARCIA LLANOS GRECIA BELEN"/>
    <x v="5"/>
    <s v="FLORES VELA PIERO ANGELO"/>
    <s v="ALONSO RAFAEL ALEJANDRO WLADIMIR"/>
    <s v="Miércoles"/>
    <d v="1899-12-30T09:00:00"/>
    <d v="1899-12-30T12:55:00"/>
    <s v=""/>
    <s v=""/>
    <x v="0"/>
  </r>
  <r>
    <n v="75929401"/>
    <s v="MAIL USER"/>
    <s v="Tarde"/>
    <d v="2023-05-27T00:00:00"/>
    <x v="1"/>
    <n v="0"/>
    <s v="PRESENCIAL"/>
    <s v="MENDEZ BOLO LUIS ENRIQUE"/>
    <x v="5"/>
    <s v="QUISPE ACUÑA ALVARO ROBERT"/>
    <s v="SANCHEZ GRADOS JEAN PIERRE JOAQUIN"/>
    <s v="Lunes"/>
    <d v="1899-12-30T14:45:00"/>
    <d v="1899-12-30T18:40:00"/>
    <s v=""/>
    <s v=""/>
    <x v="0"/>
  </r>
  <r>
    <n v="75961983"/>
    <s v="MAIL GLOVER "/>
    <s v="Madrugada"/>
    <d v="2018-11-16T00:00:00"/>
    <x v="0"/>
    <n v="0"/>
    <n v="0"/>
    <s v="MENDEZ LOPEZ INGRID"/>
    <x v="6"/>
    <s v="MENDIZABAL BERMUDEZ OSCAR OWENCESLAO"/>
    <s v="CARAZA MORENO JONATHAN "/>
    <s v="Domingo"/>
    <d v="1899-12-30T22:00:00"/>
    <d v="1899-12-30T06:15:00"/>
    <d v="1899-12-30T01:00:00"/>
    <d v="1899-12-30T01:45:00"/>
    <x v="0"/>
  </r>
  <r>
    <n v="76597717"/>
    <s v="MAIL GLOVER "/>
    <s v="Madrugada"/>
    <d v="2018-10-31T00:00:00"/>
    <x v="0"/>
    <s v="APOYO"/>
    <s v="CHAT GLOVER"/>
    <s v="COTERA PALOMINO JOSE MANUEL"/>
    <x v="6"/>
    <s v="MARTEL TOLENTINO ERIKA LEIDY"/>
    <s v="CARAZA MORENO JONATHAN "/>
    <s v="Sábado"/>
    <d v="1899-12-30T22:00:00"/>
    <d v="1899-12-30T06:15:00"/>
    <d v="1899-12-30T00:45:00"/>
    <d v="1899-12-30T01:30:00"/>
    <x v="0"/>
  </r>
  <r>
    <n v="42911698"/>
    <s v="MAIL GLOVER "/>
    <s v="Madrugada"/>
    <d v="2019-02-21T00:00:00"/>
    <x v="0"/>
    <n v="0"/>
    <n v="0"/>
    <s v="ROQUE CASTRO ROSA ANGELICA"/>
    <x v="6"/>
    <s v="MENDIZABAL BERMUDEZ OSCAR OWENCESLAO"/>
    <s v="CARAZA MORENO JONATHAN "/>
    <s v="Domingo"/>
    <d v="1899-12-30T22:00:00"/>
    <d v="1899-12-30T06:15:00"/>
    <d v="1899-12-30T03:00:00"/>
    <d v="1899-12-30T03:45:00"/>
    <x v="0"/>
  </r>
  <r>
    <n v="73243648"/>
    <s v="MAIL GLOVER "/>
    <s v="Madrugada"/>
    <d v="2020-06-15T00:00:00"/>
    <x v="0"/>
    <n v="0"/>
    <n v="0"/>
    <s v="GAMARRA LOPEZ ISABEL PRISCILA ANDREA"/>
    <x v="6"/>
    <s v="MARTEL TOLENTINO ERIKA LEIDY"/>
    <s v="CARAZA MORENO JONATHAN "/>
    <s v="Miércoles"/>
    <d v="1899-12-30T05:00:00"/>
    <d v="1899-12-30T13:15:00"/>
    <d v="1899-12-30T10:00:00"/>
    <d v="1899-12-30T10:45:00"/>
    <x v="0"/>
  </r>
  <r>
    <n v="71259327"/>
    <s v="MAIL GLOVER "/>
    <s v="Madrugada"/>
    <d v="2018-07-13T00:00:00"/>
    <x v="0"/>
    <n v="0"/>
    <n v="0"/>
    <s v="ANAPAN LOZANO ABIGAIL KELLY"/>
    <x v="6"/>
    <s v="MENDIZABAL BERMUDEZ OSCAR OWENCESLAO"/>
    <s v="CARAZA MORENO JONATHAN "/>
    <s v="Lunes"/>
    <d v="1899-12-30T05:00:00"/>
    <d v="1899-12-30T13:15:00"/>
    <d v="1899-12-30T09:00:00"/>
    <d v="1899-12-30T09:45:00"/>
    <x v="0"/>
  </r>
  <r>
    <n v="47681554"/>
    <s v="MAIL GLOVER "/>
    <s v="Madrugada"/>
    <d v="2020-02-21T00:00:00"/>
    <x v="0"/>
    <n v="0"/>
    <n v="0"/>
    <s v="MOORE YSMINIO GALIA SYLVIA"/>
    <x v="6"/>
    <s v="MARTEL TOLENTINO ERIKA LEIDY"/>
    <s v="CARAZA MORENO JONATHAN "/>
    <s v="Martes"/>
    <d v="1899-12-30T05:00:00"/>
    <d v="1899-12-30T13:15:00"/>
    <d v="1899-12-30T10:00:00"/>
    <d v="1899-12-30T10:45:00"/>
    <x v="0"/>
  </r>
  <r>
    <n v="41872961"/>
    <s v="MAIL GLOVER "/>
    <s v="Mañana"/>
    <d v="2018-12-01T00:00:00"/>
    <x v="0"/>
    <n v="0"/>
    <n v="0"/>
    <s v="ESTEBAN CANO NORA CINTIA"/>
    <x v="6"/>
    <s v="MARTEL TOLENTINO ERIKA LEIDY"/>
    <s v="CARAZA MORENO JONATHAN "/>
    <s v="Martes"/>
    <d v="1899-12-30T06:00:00"/>
    <d v="1899-12-30T14:15:00"/>
    <d v="1899-12-30T08:00:00"/>
    <d v="1899-12-30T08:45:00"/>
    <x v="0"/>
  </r>
  <r>
    <n v="48265909"/>
    <s v="MAIL GLOVER "/>
    <s v="Mañana"/>
    <d v="2018-11-23T00:00:00"/>
    <x v="0"/>
    <n v="0"/>
    <n v="0"/>
    <s v="HUAROC FLORES GABRIELA DEL PILAR"/>
    <x v="6"/>
    <s v="MENDIZABAL BERMUDEZ OSCAR OWENCESLAO"/>
    <s v="CARAZA MORENO JONATHAN "/>
    <s v="Miércoles"/>
    <d v="1899-12-30T06:00:00"/>
    <d v="1899-12-30T14:15:00"/>
    <d v="1899-12-30T10:00:00"/>
    <d v="1899-12-30T10:45:00"/>
    <x v="0"/>
  </r>
  <r>
    <n v="45977669"/>
    <s v="MAIL GLOVER "/>
    <s v="Mañana"/>
    <d v="2019-04-16T00:00:00"/>
    <x v="0"/>
    <s v="LACTANCIA"/>
    <s v="14:15 - 15:15"/>
    <s v="CALLE ÑIQUEN MASSIEL STEPFANY"/>
    <x v="6"/>
    <s v="MARTEL TOLENTINO ERIKA LEIDY"/>
    <s v="CARAZA MORENO JONATHAN "/>
    <s v="Sábado"/>
    <d v="1899-12-30T07:00:00"/>
    <d v="1899-12-30T14:15:00"/>
    <d v="1899-12-30T11:00:00"/>
    <d v="1899-12-30T11:45:00"/>
    <x v="0"/>
  </r>
  <r>
    <n v="75966239"/>
    <s v="MAIL GLOVER "/>
    <s v="Mañana"/>
    <d v="2021-12-11T00:00:00"/>
    <x v="0"/>
    <n v="0"/>
    <n v="0"/>
    <s v="DE LA CRUZ ROQUE BRANDON MANUEL"/>
    <x v="6"/>
    <s v="MARTEL TOLENTINO ERIKA LEIDY"/>
    <s v="CARAZA MORENO JONATHAN "/>
    <s v="Sábado"/>
    <d v="1899-12-30T08:00:00"/>
    <d v="1899-12-30T16:15:00"/>
    <d v="1899-12-30T11:00:00"/>
    <d v="1899-12-30T11:45:00"/>
    <x v="0"/>
  </r>
  <r>
    <n v="76423836"/>
    <s v="MAIL GLOVER "/>
    <s v="Mañana"/>
    <d v="2024-04-20T00:00:00"/>
    <x v="0"/>
    <s v="CAMBIO DE CONDICIÓN / TRASLADO A MAIL GLOVER 01/02"/>
    <s v="01/02"/>
    <s v="GODOY NECIOSUP DANTE JHORDAN"/>
    <x v="6"/>
    <s v="MENDIZABAL BERMUDEZ OSCAR OWENCESLAO"/>
    <s v="CARAZA MORENO JONATHAN "/>
    <s v="Lunes"/>
    <d v="1899-12-30T09:00:00"/>
    <d v="1899-12-30T17:15:00"/>
    <d v="1899-12-30T14:00:00"/>
    <d v="1899-12-30T14:45:00"/>
    <x v="0"/>
  </r>
  <r>
    <n v="76196379"/>
    <s v="MAIL GLOVER "/>
    <s v="Mañana"/>
    <d v="2024-07-05T00:00:00"/>
    <x v="0"/>
    <s v="CAMBIO DE CONDICIÓN / TRASLADO A MAIL GLOVER 01/02"/>
    <s v="01/02"/>
    <s v="NOLE ORIHUELA KARINA ISABEL"/>
    <x v="6"/>
    <s v="MENDIZABAL BERMUDEZ OSCAR OWENCESLAO"/>
    <s v="CARAZA MORENO JONATHAN "/>
    <s v="Lunes"/>
    <d v="1899-12-30T09:00:00"/>
    <d v="1899-12-30T17:15:00"/>
    <d v="1899-12-30T15:00:00"/>
    <d v="1899-12-30T15:45:00"/>
    <x v="0"/>
  </r>
  <r>
    <n v="73076634"/>
    <s v="MAIL GLOVER "/>
    <s v="Tarde"/>
    <d v="2020-05-13T00:00:00"/>
    <x v="0"/>
    <n v="0"/>
    <n v="0"/>
    <s v="HERRERA CABRERA AXEL DIEGO"/>
    <x v="6"/>
    <s v="MENDIZABAL BERMUDEZ OSCAR OWENCESLAO"/>
    <s v="CARAZA MORENO JONATHAN "/>
    <s v="Miércoles"/>
    <d v="1899-12-30T14:00:00"/>
    <d v="1899-12-30T22:15:00"/>
    <d v="1899-12-30T19:00:00"/>
    <d v="1899-12-30T19:45:00"/>
    <x v="0"/>
  </r>
  <r>
    <n v="72228328"/>
    <s v="MAIL GLOVER "/>
    <s v="Tarde"/>
    <d v="2023-05-25T00:00:00"/>
    <x v="0"/>
    <s v="CAMBIO DE CONDICIÓN / TRASLADO A MAIL GLOVER 01/02"/>
    <s v="01/02"/>
    <s v="HOYOS HUAMANI MARITA MARIBEL"/>
    <x v="6"/>
    <s v="MARTEL TOLENTINO ERIKA LEIDY"/>
    <s v="CARAZA MORENO JONATHAN "/>
    <s v="Sábado"/>
    <d v="1899-12-30T15:00:00"/>
    <d v="1899-12-30T23:15:00"/>
    <d v="1899-12-30T18:00:00"/>
    <d v="1899-12-30T18:45:00"/>
    <x v="0"/>
  </r>
  <r>
    <n v="46072010"/>
    <s v="OTROS CANALES LOH"/>
    <s v="Mañana"/>
    <d v="2020-05-26T00:00:00"/>
    <x v="0"/>
    <n v="0"/>
    <n v="0"/>
    <s v="BARDALES TAFUR BERONICA MILAGROS"/>
    <x v="7"/>
    <s v="DUEÑAS LEANDRO ANGGY LEIDY MIRELLA"/>
    <s v="CARAZA MORENO JONATHAN "/>
    <s v="Jueves,Viernes"/>
    <d v="1899-12-30T06:00:00"/>
    <d v="1899-12-30T16:00:00"/>
    <d v="1899-12-30T13:30:00"/>
    <d v="1899-12-30T14:15:00"/>
    <x v="0"/>
  </r>
  <r>
    <n v="72369963"/>
    <s v="OTROS CANALES LOH"/>
    <s v="Mañana"/>
    <d v="2019-08-01T00:00:00"/>
    <x v="0"/>
    <n v="0"/>
    <n v="0"/>
    <s v="CANALES SALDARRIAGA EDSON JOSUE"/>
    <x v="7"/>
    <s v="FLORES VELA PIERO ANGELO"/>
    <s v="ALONSO RAFAEL ALEJANDRO WLADIMIR"/>
    <s v="Jueves,Viernes"/>
    <d v="1899-12-30T06:00:00"/>
    <d v="1899-12-30T16:00:00"/>
    <d v="1899-12-30T10:30:00"/>
    <d v="1899-12-30T11:15:00"/>
    <x v="0"/>
  </r>
  <r>
    <n v="70453451"/>
    <s v="OTROS CANALES LOH"/>
    <s v="Madrugada"/>
    <d v="2020-09-11T00:00:00"/>
    <x v="0"/>
    <n v="0"/>
    <n v="0"/>
    <s v="RAMOS HERRERA JEAN BRYAN"/>
    <x v="8"/>
    <s v="FLORES VELA PIERO ANGELO"/>
    <s v="ALONSO RAFAEL ALEJANDRO WLADIMIR"/>
    <s v="Martes"/>
    <d v="1899-12-30T05:00:00"/>
    <d v="1899-12-30T13:15:00"/>
    <d v="1899-12-30T12:00:00"/>
    <d v="1899-12-30T12:45:00"/>
    <x v="0"/>
  </r>
  <r>
    <n v="70245927"/>
    <s v="OTROS CANALES LOH"/>
    <s v="Mañana"/>
    <d v="2022-05-18T00:00:00"/>
    <x v="0"/>
    <s v="GESTION ADICIONAL"/>
    <s v="Global HQ"/>
    <s v="VALDERRAMA PILLACA LESLY CIELO"/>
    <x v="9"/>
    <s v="AZABACHE GARCIA HILDA MERCEDES"/>
    <s v="CARAZA MORENO JONATHAN "/>
    <s v="Sábado,Domingo"/>
    <d v="1899-12-30T06:00:00"/>
    <d v="1899-12-30T16:10:00"/>
    <d v="1899-12-30T13:10:00"/>
    <d v="1899-12-30T13:55:00"/>
    <x v="0"/>
  </r>
  <r>
    <n v="75514264"/>
    <s v="OTROS CANALES LOH"/>
    <s v="Mañana"/>
    <d v="2020-05-06T00:00:00"/>
    <x v="0"/>
    <n v="0"/>
    <n v="0"/>
    <s v="CAIRO CALLA GUSTAVO YUSDAO"/>
    <x v="7"/>
    <s v="ÑIQUEN DEL AGUILA WALTERS DAVID"/>
    <s v="CARAZA MORENO JONATHAN "/>
    <s v="Miércoles,Jueves"/>
    <d v="1899-12-30T06:00:00"/>
    <d v="1899-12-30T16:00:00"/>
    <d v="1899-12-30T09:00:00"/>
    <d v="1899-12-30T09:45:00"/>
    <x v="0"/>
  </r>
  <r>
    <n v="73042847"/>
    <s v="OTROS CANALES LOH"/>
    <s v="Mañana"/>
    <d v="2019-11-12T00:00:00"/>
    <x v="0"/>
    <s v="GESTION ADICIONAL"/>
    <s v="Content HQ"/>
    <s v="LOZANO LAMA DEBORA BETSABE"/>
    <x v="9"/>
    <s v="ALLPAS GUARDAMINO RODOLFO ANDRE"/>
    <s v="ALLPAS GUARDAMINO RODOLFO ANDRE"/>
    <s v="Sábado,Domingo"/>
    <d v="1899-12-30T07:00:00"/>
    <d v="1899-12-30T16:45:00"/>
    <d v="1899-12-30T13:00:00"/>
    <d v="1899-12-30T13:45:00"/>
    <x v="0"/>
  </r>
  <r>
    <n v="70293067"/>
    <s v="OTROS CANALES LOH"/>
    <s v="Mañana"/>
    <d v="2022-12-02T00:00:00"/>
    <x v="0"/>
    <n v="0"/>
    <n v="0"/>
    <s v="PEÑA FREITAS SORINA VICTORIA"/>
    <x v="7"/>
    <s v="MONTERO ESPINOZA RENATO ALONSO"/>
    <s v="CARAZA MORENO JONATHAN "/>
    <s v="Jueves"/>
    <d v="1899-12-30T06:00:00"/>
    <d v="1899-12-30T14:15:00"/>
    <d v="1899-12-30T10:00:00"/>
    <d v="1899-12-30T10:45:00"/>
    <x v="0"/>
  </r>
  <r>
    <n v="71574070"/>
    <s v="OTROS CANALES LOH"/>
    <s v="Mañana"/>
    <d v="2022-12-03T00:00:00"/>
    <x v="1"/>
    <n v="0"/>
    <n v="0"/>
    <s v="RODRIGUEZ MINO WENDY MEDALID"/>
    <x v="7"/>
    <s v="FLORES VELA PIERO ANGELO"/>
    <s v="ALONSO RAFAEL ALEJANDRO WLADIMIR"/>
    <s v="Viernes"/>
    <d v="1899-12-30T07:00:00"/>
    <d v="1899-12-30T10:55:00"/>
    <s v=""/>
    <s v=""/>
    <x v="0"/>
  </r>
  <r>
    <n v="75487664"/>
    <s v="OTROS CANALES LOH"/>
    <s v="Mañana"/>
    <d v="2020-01-08T00:00:00"/>
    <x v="0"/>
    <s v="GESTION ADICIONAL"/>
    <s v="Bad CsaT"/>
    <s v="TAME VASQUEZ MIRIAM ROSA"/>
    <x v="7"/>
    <s v="FLORES VELA PIERO ANGELO"/>
    <s v="ALONSO RAFAEL ALEJANDRO WLADIMIR"/>
    <s v="Jueves"/>
    <d v="1899-12-30T07:00:00"/>
    <d v="1899-12-30T15:15:00"/>
    <d v="1899-12-30T12:00:00"/>
    <d v="1899-12-30T12:45:00"/>
    <x v="0"/>
  </r>
  <r>
    <n v="72012282"/>
    <s v="OTROS CANALES LOH"/>
    <s v="Mañana"/>
    <d v="2021-12-14T00:00:00"/>
    <x v="0"/>
    <n v="0"/>
    <n v="0"/>
    <s v="DURAN LANDA LUIS FELIPE"/>
    <x v="8"/>
    <s v="FLORES VELA PIERO ANGELO"/>
    <s v="ALONSO RAFAEL ALEJANDRO WLADIMIR"/>
    <s v="Lunes"/>
    <d v="1899-12-30T06:00:00"/>
    <d v="1899-12-30T14:15:00"/>
    <d v="1899-12-30T10:00:00"/>
    <d v="1899-12-30T10:45:00"/>
    <x v="0"/>
  </r>
  <r>
    <n v="77209106"/>
    <s v="OTROS CANALES LOH"/>
    <s v="Mañana"/>
    <d v="2022-05-05T00:00:00"/>
    <x v="0"/>
    <n v="0"/>
    <n v="0"/>
    <s v="MARTEL CHACALTANA GEANPIERO"/>
    <x v="8"/>
    <s v="FLORES VELA PIERO ANGELO"/>
    <s v="SANCHEZ ASCENCIO JESUS GERARDO"/>
    <s v="Jueves"/>
    <d v="1899-12-30T06:00:00"/>
    <d v="1899-12-30T14:15:00"/>
    <d v="1899-12-30T09:00:00"/>
    <d v="1899-12-30T09:45:00"/>
    <x v="0"/>
  </r>
  <r>
    <n v="73039088"/>
    <s v="OTROS CANALES LOH"/>
    <s v="Mañana"/>
    <d v="2024-09-26T00:00:00"/>
    <x v="0"/>
    <s v="CAMBIO DE BREAK POR LEVEL UP / CAMBIO DE CONDICIÓN"/>
    <s v="01/03"/>
    <s v="VÁSQUEZ GALLARDO JEANCARLO RAFAEL"/>
    <x v="8"/>
    <s v="FLORES VELA PIERO ANGELO"/>
    <s v="SANCHEZ ASCENCIO JESUS GERARDO"/>
    <s v="Jueves"/>
    <d v="1899-12-30T06:00:00"/>
    <d v="1899-12-30T14:15:00"/>
    <d v="1899-12-30T11:00:00"/>
    <d v="1899-12-30T11:45:00"/>
    <x v="0"/>
  </r>
  <r>
    <n v="73184291"/>
    <s v="OTROS CANALES LOH"/>
    <s v="Mañana"/>
    <d v="2024-09-06T00:00:00"/>
    <x v="1"/>
    <n v="0"/>
    <n v="0"/>
    <s v="SALAZAR CUYUTUPAC DENISSE ALEXANDRA"/>
    <x v="7"/>
    <s v="FLORES VELA PIERO ANGELO"/>
    <s v="ALONSO RAFAEL ALEJANDRO WLADIMIR"/>
    <s v="Jueves"/>
    <d v="1899-12-30T10:00:00"/>
    <d v="1899-12-30T13:55:00"/>
    <s v=""/>
    <s v=""/>
    <x v="0"/>
  </r>
  <r>
    <n v="44785131"/>
    <s v="OTROS CANALES LOH"/>
    <s v="Mañana"/>
    <d v="2024-10-11T00:00:00"/>
    <x v="1"/>
    <n v="0"/>
    <n v="0"/>
    <s v="SUASNABAR SALINAS JAZMÍN EDITH"/>
    <x v="8"/>
    <s v="FLORES VELA PIERO ANGELO"/>
    <s v="ALONSO RAFAEL ALEJANDRO WLADIMIR"/>
    <s v="Martes"/>
    <d v="1899-12-30T06:00:00"/>
    <d v="1899-12-30T09:55:00"/>
    <s v=""/>
    <s v=""/>
    <x v="0"/>
  </r>
  <r>
    <n v="74742566"/>
    <s v="OTROS CANALES LOH"/>
    <s v="Mañana"/>
    <d v="2025-03-26T00:00:00"/>
    <x v="1"/>
    <s v="GESTION ADICIONAL"/>
    <s v="Legal HQ"/>
    <s v="RODRIGUEZ ESPINOZA BRIDNEY STEFFY"/>
    <x v="9"/>
    <s v="ALDANA CORDOVA PAOLA FRANCISCA"/>
    <s v="CARAZA MORENO JONATHAN "/>
    <s v="Sábado,Domingo"/>
    <d v="1899-12-30T06:00:00"/>
    <d v="1899-12-30T10:30:00"/>
    <s v=""/>
    <s v=""/>
    <x v="0"/>
  </r>
  <r>
    <n v="44211533"/>
    <s v="OTROS CANALES LOH"/>
    <s v="Madrugada"/>
    <d v="2020-05-26T00:00:00"/>
    <x v="0"/>
    <s v="VAC"/>
    <s v="01/04 - 15/04"/>
    <s v="FALCON ESPIRITU LISSET FLORENI"/>
    <x v="8"/>
    <s v="FLORES VELA PIERO ANGELO"/>
    <s v="ALONSO RAFAEL ALEJANDRO WLADIMIR"/>
    <s v="Martes"/>
    <d v="1899-12-30T03:00:00"/>
    <d v="1899-12-30T11:15:00"/>
    <d v="1899-12-30T09:30:00"/>
    <d v="1899-12-30T10:15:00"/>
    <x v="0"/>
  </r>
  <r>
    <n v="72837461"/>
    <s v="OTROS DEPARTAMENTOS GLOVO"/>
    <s v="Mañana"/>
    <d v="2022-12-24T00:00:00"/>
    <x v="0"/>
    <s v="BILINGÜE"/>
    <s v="Italiano"/>
    <s v="ABUHADBA TORRES VALERIA RITA"/>
    <x v="10"/>
    <s v="COLCA PAITAN GLORIA AMELIA"/>
    <s v="ROJAS LUPERDI ZARELA "/>
    <s v="Domingo"/>
    <d v="1899-12-30T07:00:00"/>
    <d v="1899-12-30T15:15:00"/>
    <d v="1899-12-30T11:30:00"/>
    <d v="1899-12-30T12:15:00"/>
    <x v="0"/>
  </r>
  <r>
    <n v="76163004"/>
    <s v="OTROS DEPARTAMENTOS GLOVO"/>
    <s v="Mañana"/>
    <d v="2023-09-01T00:00:00"/>
    <x v="0"/>
    <s v="BILINGÜE"/>
    <s v="Portugues"/>
    <s v="GUTIERREZ CASTRO ERICK SANTIAGO"/>
    <x v="10"/>
    <s v="COLCA PAITAN GLORIA AMELIA"/>
    <s v="ROJAS LUPERDI ZARELA "/>
    <s v="Sábado"/>
    <d v="1899-12-30T08:00:00"/>
    <d v="1899-12-30T16:15:00"/>
    <d v="1899-12-30T13:30:00"/>
    <d v="1899-12-30T14:15:00"/>
    <x v="0"/>
  </r>
  <r>
    <n v="75673168"/>
    <s v="OTROS DEPARTAMENTOS GLOVO"/>
    <s v="Mañana"/>
    <d v="2024-10-04T00:00:00"/>
    <x v="0"/>
    <s v="BILINGÜE"/>
    <s v="Portugues"/>
    <s v="IPANAQUE RIVERA ANYELO JESUS MARTIN"/>
    <x v="10"/>
    <s v="COLCA PAITAN GLORIA AMELIA"/>
    <s v="ROJAS LUPERDI ZARELA "/>
    <s v="Domingo"/>
    <d v="1899-12-30T08:00:00"/>
    <d v="1899-12-30T16:15:00"/>
    <d v="1899-12-30T13:30:00"/>
    <d v="1899-12-30T14:15:00"/>
    <x v="0"/>
  </r>
  <r>
    <n v="77700823"/>
    <s v="DASHBOARD ES"/>
    <s v="Mañana"/>
    <d v="2019-06-08T00:00:00"/>
    <x v="0"/>
    <n v="0"/>
    <n v="0"/>
    <s v="ALCCA CASTILLO DEIVIS BRAYAN"/>
    <x v="11"/>
    <s v="COLCA PAITAN GLORIA AMELIA"/>
    <s v="ROJAS LUPERDI ZARELA "/>
    <s v="Domingo"/>
    <d v="1899-12-30T08:45:00"/>
    <d v="1899-12-30T17:00:00"/>
    <d v="1899-12-30T15:00:00"/>
    <d v="1899-12-30T15:45:00"/>
    <x v="0"/>
  </r>
  <r>
    <n v="75339998"/>
    <s v="DASHBOARD ES"/>
    <s v="Mañana"/>
    <d v="2019-03-12T00:00:00"/>
    <x v="0"/>
    <s v="VAC / GESTION ADICIONAL"/>
    <s v="01/04 - 30/04 / ONBOARDING CALL"/>
    <s v="LOPE SOCA SARAI"/>
    <x v="11"/>
    <s v="COLCA PAITAN GLORIA AMELIA"/>
    <s v="ROJAS LUPERDI ZARELA "/>
    <s v="Sábado"/>
    <d v="1899-12-30T06:00:00"/>
    <d v="1899-12-30T14:15:00"/>
    <d v="1899-12-30T10:00:00"/>
    <d v="1899-12-30T10:45:00"/>
    <x v="0"/>
  </r>
  <r>
    <n v="76419116"/>
    <s v="DASHBOARD ES"/>
    <s v="Mañana"/>
    <d v="2020-01-08T00:00:00"/>
    <x v="0"/>
    <n v="0"/>
    <n v="0"/>
    <s v="SANTISTEBAN SALCEDO LAURA FIORELLA"/>
    <x v="11"/>
    <s v="COLCA PAITAN GLORIA AMELIA"/>
    <s v="ROJAS LUPERDI ZARELA "/>
    <s v="Domingo"/>
    <d v="1899-12-30T07:00:00"/>
    <d v="1899-12-30T15:15:00"/>
    <d v="1899-12-30T11:00:00"/>
    <d v="1899-12-30T11:45:00"/>
    <x v="0"/>
  </r>
  <r>
    <n v="76374951"/>
    <s v="DASHBOARD ES"/>
    <s v="Madrugada"/>
    <d v="2019-03-12T00:00:00"/>
    <x v="0"/>
    <n v="0"/>
    <n v="0"/>
    <s v="HERRERA FERNANDEZ GINA CALINA"/>
    <x v="11"/>
    <s v="COLCA PAITAN GLORIA AMELIA"/>
    <s v="ROJAS LUPERDI ZARELA "/>
    <s v="Sábado"/>
    <d v="1899-12-30T01:00:00"/>
    <d v="1899-12-30T09:15:00"/>
    <d v="1899-12-30T06:00:00"/>
    <d v="1899-12-30T06:45:00"/>
    <x v="0"/>
  </r>
  <r>
    <n v="70358599"/>
    <s v="DASHBOARD ES"/>
    <s v="Mañana"/>
    <d v="2018-10-02T00:00:00"/>
    <x v="0"/>
    <n v="0"/>
    <n v="0"/>
    <s v="QUISPE SEQUEIROS SARA YASIRE"/>
    <x v="11"/>
    <s v="COLCA PAITAN GLORIA AMELIA"/>
    <s v="ROJAS LUPERDI ZARELA "/>
    <s v="Martes"/>
    <d v="1899-12-30T06:00:00"/>
    <d v="1899-12-30T14:15:00"/>
    <d v="1899-12-30T10:00:00"/>
    <d v="1899-12-30T10:45:00"/>
    <x v="0"/>
  </r>
  <r>
    <n v="41186113"/>
    <s v="DASHBOARD ES"/>
    <s v="Mañana"/>
    <d v="2022-11-10T00:00:00"/>
    <x v="0"/>
    <n v="0"/>
    <n v="0"/>
    <s v="GASTELU VEGA ADELY LIZARIT"/>
    <x v="11"/>
    <s v="COLCA PAITAN GLORIA AMELIA"/>
    <s v="ROJAS LUPERDI ZARELA "/>
    <s v="Sábado"/>
    <d v="1899-12-30T08:45:00"/>
    <d v="1899-12-30T17:00:00"/>
    <d v="1899-12-30T13:00:00"/>
    <d v="1899-12-30T13:45:00"/>
    <x v="0"/>
  </r>
  <r>
    <n v="75096135"/>
    <s v="DASHBOARD ES"/>
    <s v="Madrugada"/>
    <d v="2019-12-27T00:00:00"/>
    <x v="1"/>
    <n v="0"/>
    <n v="0"/>
    <s v="VALERIO GALDOS LESLIE LEEANN"/>
    <x v="11"/>
    <s v="COLCA PAITAN GLORIA AMELIA"/>
    <s v="ROJAS LUPERDI ZARELA "/>
    <s v="Miércoles"/>
    <d v="1899-12-30T03:00:00"/>
    <d v="1899-12-30T06:55:00"/>
    <s v=""/>
    <s v=""/>
    <x v="0"/>
  </r>
  <r>
    <n v="40752818"/>
    <s v="DASHBOARD ES"/>
    <s v="Madrugada"/>
    <d v="2019-06-03T00:00:00"/>
    <x v="0"/>
    <s v="VAC / GESTION ADICIONAL"/>
    <s v="01/04 - 15/04 / ONBOARDING CALL"/>
    <s v="YNFANZON FLORES LISSETH"/>
    <x v="11"/>
    <s v="COLCA PAITAN GLORIA AMELIA"/>
    <s v="ROJAS LUPERDI ZARELA "/>
    <s v="Sábado"/>
    <d v="1899-12-30T04:00:00"/>
    <d v="1899-12-30T12:15:00"/>
    <d v="1899-12-30T08:00:00"/>
    <d v="1899-12-30T08:45:00"/>
    <x v="0"/>
  </r>
  <r>
    <n v="40677831"/>
    <s v="DASHBOARD ES"/>
    <s v="Madrugada"/>
    <d v="2024-05-07T00:00:00"/>
    <x v="0"/>
    <n v="0"/>
    <n v="0"/>
    <s v="MAMANI LINARES JENNY"/>
    <x v="11"/>
    <s v="COLCA PAITAN GLORIA AMELIA"/>
    <s v="ROJAS LUPERDI ZARELA "/>
    <s v="Domingo"/>
    <d v="1899-12-30T04:00:00"/>
    <d v="1899-12-30T12:15:00"/>
    <d v="1899-12-30T09:00:00"/>
    <d v="1899-12-30T09:45:00"/>
    <x v="0"/>
  </r>
  <r>
    <n v="76917511"/>
    <s v="DASHBOARD ES"/>
    <s v="Madrugada"/>
    <d v="2024-05-07T00:00:00"/>
    <x v="0"/>
    <n v="0"/>
    <n v="0"/>
    <s v="ZUBIETA ANICAMA MAGGIELY NICOLE"/>
    <x v="11"/>
    <s v="COLCA PAITAN GLORIA AMELIA"/>
    <s v="ROJAS LUPERDI ZARELA "/>
    <s v="Jueves"/>
    <d v="1899-12-30T05:00:00"/>
    <d v="1899-12-30T13:15:00"/>
    <d v="1899-12-30T09:00:00"/>
    <d v="1899-12-30T09:45:00"/>
    <x v="0"/>
  </r>
  <r>
    <n v="70605781"/>
    <s v="DASHBOARD ES"/>
    <s v="Mañana"/>
    <d v="2024-02-20T00:00:00"/>
    <x v="0"/>
    <n v="0"/>
    <n v="0"/>
    <s v="OTERO PAZ ANDREA NATALIA"/>
    <x v="11"/>
    <s v="COLCA PAITAN GLORIA AMELIA"/>
    <s v="ROJAS LUPERDI ZARELA "/>
    <s v="Viernes"/>
    <d v="1899-12-30T08:45:00"/>
    <d v="1899-12-30T17:00:00"/>
    <d v="1899-12-30T13:45:00"/>
    <d v="1899-12-30T14:30:00"/>
    <x v="0"/>
  </r>
  <r>
    <n v="76396422"/>
    <s v="DASHBOARD ES"/>
    <s v="Mañana"/>
    <d v="2024-09-20T00:00:00"/>
    <x v="0"/>
    <n v="0"/>
    <n v="0"/>
    <s v="MOTTOCCANCHI RAMOS GUSTAVO"/>
    <x v="11"/>
    <s v="COLCA PAITAN GLORIA AMELIA"/>
    <s v="ROJAS LUPERDI ZARELA "/>
    <s v="Miércoles"/>
    <d v="1899-12-30T08:00:00"/>
    <d v="1899-12-30T16:15:00"/>
    <d v="1899-12-30T11:00:00"/>
    <d v="1899-12-30T11:45:00"/>
    <x v="0"/>
  </r>
  <r>
    <n v="43745066"/>
    <s v="OTROS CANALES LOH"/>
    <s v="Madrugada"/>
    <d v="2020-08-29T00:00:00"/>
    <x v="0"/>
    <n v="0"/>
    <n v="0"/>
    <s v="ACUÑA JACINTO EVELYN YURI"/>
    <x v="12"/>
    <s v="ALDANA CORDOVA PAOLA FRANCISCA"/>
    <s v="CARAZA MORENO JONATHAN "/>
    <s v="Jueves"/>
    <d v="1899-12-30T05:00:00"/>
    <d v="1899-12-30T13:15:00"/>
    <d v="1899-12-30T10:00:00"/>
    <d v="1899-12-30T10:45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7">
  <r>
    <n v="70285227"/>
    <x v="0"/>
    <s v="Madrugada"/>
    <d v="2022-02-03T00:00:00"/>
    <s v="FULL TIME"/>
    <n v="0"/>
    <n v="0"/>
    <s v="POLANCO QUISPE CHRISTIAN JEFFERSON"/>
    <s v="CHAT USER"/>
  </r>
  <r>
    <n v="47192922"/>
    <x v="0"/>
    <s v="Madrugada"/>
    <d v="2018-11-07T00:00:00"/>
    <s v="FULL TIME"/>
    <n v="0"/>
    <n v="0"/>
    <s v="ROMERO ANYAIPOMA LUIS ENRIQUE"/>
    <s v="ID VERIFY + PAYMENT ES"/>
  </r>
  <r>
    <n v="72239249"/>
    <x v="0"/>
    <s v="Madrugada"/>
    <d v="2022-11-10T00:00:00"/>
    <s v="FULL TIME"/>
    <n v="0"/>
    <n v="0"/>
    <s v="HUANCAHUARI YALLICO ARLET SILENE"/>
    <s v="ID VERIFY + PAYMENT ES"/>
  </r>
  <r>
    <n v="72168763"/>
    <x v="0"/>
    <s v="Madrugada"/>
    <d v="2024-10-23T00:00:00"/>
    <s v="FULL TIME"/>
    <s v="APOYO DE SUPERVISION"/>
    <n v="0"/>
    <s v="LINARES MEDRANO BRENDA CAROLINA"/>
    <s v="CHAT USER"/>
  </r>
  <r>
    <n v="75987438"/>
    <x v="0"/>
    <s v="Madrugada"/>
    <d v="2020-03-07T00:00:00"/>
    <s v="FULL TIME"/>
    <s v="APOYO DE SUPERVISION"/>
    <s v="01/03 - 31/03"/>
    <s v="COBA YUPANQUI NISSY IVETTE"/>
    <s v="CHAT USER"/>
  </r>
  <r>
    <n v="47920560"/>
    <x v="0"/>
    <s v="Madrugada"/>
    <d v="2023-11-07T00:00:00"/>
    <s v="FULL TIME"/>
    <s v="CAMBIO DE BREAK POR LEVEL UP"/>
    <s v="16/04"/>
    <s v="SAENZ RUIZ JESSICA MARIBEL"/>
    <s v="CHAT USER"/>
  </r>
  <r>
    <n v="72495722"/>
    <x v="0"/>
    <s v="Madrugada"/>
    <d v="2021-08-17T00:00:00"/>
    <s v="FULL TIME"/>
    <s v="VAC / APOYO DE SUPERVISION"/>
    <s v="01/04 - 30/04"/>
    <s v="PAREDES ACOSTA GERALDINE ANGELA"/>
    <s v="ID VERIFY + PAYMENT ES"/>
  </r>
  <r>
    <n v="74463935"/>
    <x v="0"/>
    <s v="Madrugada"/>
    <d v="2022-12-02T00:00:00"/>
    <s v="FULL TIME"/>
    <n v="0"/>
    <n v="0"/>
    <s v="GÓMEZ AGUINAGA DE DIAZ MARY ANN"/>
    <s v="ID VERIFY + PAYMENT ES"/>
  </r>
  <r>
    <n v="72525148"/>
    <x v="0"/>
    <s v="Madrugada"/>
    <d v="2024-02-06T00:00:00"/>
    <s v="FULL TIME"/>
    <n v="0"/>
    <n v="0"/>
    <s v="RUIZ HUAMANI AMANDA CELIA"/>
    <s v="CHAT USER"/>
  </r>
  <r>
    <n v="45870916"/>
    <x v="0"/>
    <s v="Madrugada"/>
    <d v="2023-08-18T00:00:00"/>
    <s v="PART TIME"/>
    <n v="0"/>
    <n v="0"/>
    <s v="REBAZA FLORES MAGALI YANEH"/>
    <s v="CHAT USER"/>
  </r>
  <r>
    <n v="48057993"/>
    <x v="0"/>
    <s v="Madrugada"/>
    <d v="2025-01-29T00:00:00"/>
    <s v="PART TIME"/>
    <n v="0"/>
    <n v="0"/>
    <s v="ESPINOZA VELA JULIA VANESA"/>
    <s v="CHAT USER"/>
  </r>
  <r>
    <n v="75119396"/>
    <x v="0"/>
    <s v="Madrugada"/>
    <d v="2024-02-06T00:00:00"/>
    <s v="PART TIME"/>
    <s v="CAMBIO DE CONDICIÓN"/>
    <s v="01/04"/>
    <s v="CORTEZ TAYÑA TANIA ERIKA"/>
    <s v="CHAT USER"/>
  </r>
  <r>
    <n v="46968034"/>
    <x v="0"/>
    <s v="Madrugada"/>
    <d v="2023-11-07T00:00:00"/>
    <s v="PART TIME"/>
    <n v="0"/>
    <n v="0"/>
    <s v="ORTIZ GUEVARA LUCILA"/>
    <s v="CHAT USER"/>
  </r>
  <r>
    <n v="47164033"/>
    <x v="0"/>
    <s v="Madrugada"/>
    <d v="2021-11-03T00:00:00"/>
    <s v="FULL TIME"/>
    <n v="0"/>
    <n v="0"/>
    <s v="ONOFRE PARI ISABEL MARLENE"/>
    <s v="CHAT USER"/>
  </r>
  <r>
    <n v="72613420"/>
    <x v="0"/>
    <s v="Madrugada"/>
    <d v="2024-10-23T00:00:00"/>
    <s v="PART TIME"/>
    <n v="0"/>
    <n v="0"/>
    <s v="ATOCHE DE LA CRUZ CARMEN MORELIA"/>
    <s v="CHAT USER"/>
  </r>
  <r>
    <n v="40935543"/>
    <x v="0"/>
    <s v="Madrugada"/>
    <d v="2020-06-20T00:00:00"/>
    <s v="FULL TIME"/>
    <n v="0"/>
    <n v="0"/>
    <s v="CORDOVA VILLANUEVA LILIANA"/>
    <s v="ID VERIFY + PAYMENT ES"/>
  </r>
  <r>
    <n v="74048180"/>
    <x v="0"/>
    <s v="Madrugada"/>
    <d v="2023-08-16T00:00:00"/>
    <s v="PART TIME"/>
    <n v="0"/>
    <n v="0"/>
    <s v="PUCUHUAYLA VIZCARRA DANIELA SILVANA"/>
    <s v="CHAT USER"/>
  </r>
  <r>
    <n v="71323521"/>
    <x v="0"/>
    <s v="Madrugada"/>
    <d v="2025-01-29T00:00:00"/>
    <s v="PART TIME"/>
    <n v="0"/>
    <n v="0"/>
    <s v="ALTAMIRANO GIMENEZ ANGELA ALLISON"/>
    <s v="CHAT USER"/>
  </r>
  <r>
    <n v="73572102"/>
    <x v="0"/>
    <s v="Madrugada"/>
    <d v="2025-01-29T00:00:00"/>
    <s v="PART TIME"/>
    <n v="0"/>
    <n v="0"/>
    <s v="TOCTO JIMENEZ WENDY ANABEL"/>
    <s v="CHAT USER"/>
  </r>
  <r>
    <n v="70448565"/>
    <x v="0"/>
    <s v="Madrugada"/>
    <d v="2025-01-29T00:00:00"/>
    <s v="PART TIME"/>
    <n v="0"/>
    <n v="0"/>
    <s v="SALDARRIAGA ROSAS DANUSKA SARAHY"/>
    <s v="CHAT USER"/>
  </r>
  <r>
    <n v="42398932"/>
    <x v="0"/>
    <s v="Madrugada"/>
    <d v="2025-01-29T00:00:00"/>
    <s v="PART TIME"/>
    <n v="0"/>
    <n v="0"/>
    <s v="ADVINCULA ROSSEL ELIZABETH ROCIO"/>
    <s v="CHAT USER"/>
  </r>
  <r>
    <n v="74494407"/>
    <x v="0"/>
    <s v="Madrugada"/>
    <d v="2025-01-29T00:00:00"/>
    <s v="PART TIME"/>
    <n v="0"/>
    <n v="0"/>
    <s v="MOYANO SUAREZ ALEXIA XIMENA"/>
    <s v="CHAT USER"/>
  </r>
  <r>
    <n v="76637261"/>
    <x v="0"/>
    <s v="Madrugada"/>
    <d v="2025-01-29T00:00:00"/>
    <s v="PART TIME"/>
    <n v="0"/>
    <n v="0"/>
    <s v="CARRASCO GARCIA AMIRA GERALDINE"/>
    <s v="CHAT USER"/>
  </r>
  <r>
    <n v="77812979"/>
    <x v="0"/>
    <s v="Madrugada"/>
    <d v="2025-01-29T00:00:00"/>
    <s v="PART TIME"/>
    <n v="0"/>
    <n v="0"/>
    <s v="VERGARAY CERVANTES LESLLY"/>
    <s v="CHAT USER"/>
  </r>
  <r>
    <n v="41414542"/>
    <x v="0"/>
    <s v="Madrugada"/>
    <d v="2025-01-29T00:00:00"/>
    <s v="PART TIME"/>
    <n v="0"/>
    <n v="0"/>
    <s v="GOMEZ SULCA PATRICIA TANIA"/>
    <s v="CHAT USER"/>
  </r>
  <r>
    <n v="77607368"/>
    <x v="0"/>
    <s v="Madrugada"/>
    <d v="2025-01-29T00:00:00"/>
    <s v="PART TIME"/>
    <n v="0"/>
    <n v="0"/>
    <s v="CARDENAS CARNERO RAQUEL JUANA"/>
    <s v="CHAT USER"/>
  </r>
  <r>
    <n v="73339978"/>
    <x v="0"/>
    <s v="Madrugada"/>
    <d v="2025-01-29T00:00:00"/>
    <s v="PART TIME"/>
    <n v="0"/>
    <n v="0"/>
    <s v="REYMUNDO RAMIREZ CARMEN EMILIA"/>
    <s v="CHAT USER"/>
  </r>
  <r>
    <n v="46655858"/>
    <x v="0"/>
    <s v="Madrugada"/>
    <d v="2025-01-29T00:00:00"/>
    <s v="PART TIME"/>
    <n v="0"/>
    <n v="0"/>
    <s v="VALDERA VILCHEZ HILDA MARIA"/>
    <s v="CHAT USER"/>
  </r>
  <r>
    <n v="42108594"/>
    <x v="0"/>
    <s v="Madrugada"/>
    <d v="2022-12-01T00:00:00"/>
    <s v="PART TIME"/>
    <n v="0"/>
    <n v="0"/>
    <s v="VEGA VIDALON CAROLINA ELIZABETH"/>
    <s v="CHAT USER"/>
  </r>
  <r>
    <n v="47053694"/>
    <x v="0"/>
    <s v="Madrugada"/>
    <d v="2022-11-09T00:00:00"/>
    <s v="PART TIME"/>
    <n v="0"/>
    <n v="0"/>
    <s v="APARCO HUINCHO MARIA SILVIA"/>
    <s v="CHAT USER"/>
  </r>
  <r>
    <n v="77138786"/>
    <x v="0"/>
    <s v="Madrugada"/>
    <d v="2022-11-09T00:00:00"/>
    <s v="PART TIME"/>
    <n v="0"/>
    <n v="0"/>
    <s v="MATTO HUANUQUEÑO INES AMELIA"/>
    <s v="CHAT USER"/>
  </r>
  <r>
    <n v="75311094"/>
    <x v="0"/>
    <s v="Madrugada"/>
    <d v="2022-06-16T00:00:00"/>
    <s v="PART TIME"/>
    <n v="0"/>
    <n v="0"/>
    <s v="MORAN QUISPE ROSA PAMELA"/>
    <s v="CHAT USER"/>
  </r>
  <r>
    <n v="76837720"/>
    <x v="0"/>
    <s v="Madrugada"/>
    <d v="2024-03-01T00:00:00"/>
    <s v="FULL TIME"/>
    <s v="CAMBIO DE CONDICIÓN"/>
    <s v="01/03"/>
    <s v="MEJIA CERNA JAIRO JAIME"/>
    <s v="CHAT USER"/>
  </r>
  <r>
    <n v="70944972"/>
    <x v="0"/>
    <s v="Madrugada"/>
    <d v="2023-10-28T00:00:00"/>
    <s v="PART TIME"/>
    <n v="0"/>
    <n v="0"/>
    <s v="FLORES GONZALEZ TAMARA"/>
    <s v="CHAT USER"/>
  </r>
  <r>
    <n v="74664380"/>
    <x v="0"/>
    <s v="Madrugada"/>
    <d v="2024-01-03T00:00:00"/>
    <s v="PART TIME"/>
    <n v="0"/>
    <n v="0"/>
    <s v="GONZALES ZAMORA MARIA ISABEL"/>
    <s v="CHAT USER"/>
  </r>
  <r>
    <n v="70897863"/>
    <x v="0"/>
    <s v="Madrugada"/>
    <d v="2021-12-14T00:00:00"/>
    <s v="PART TIME"/>
    <n v="0"/>
    <n v="0"/>
    <s v="MONTAÑO QUINTO CARLA MARIANA"/>
    <s v="CHAT USER"/>
  </r>
  <r>
    <n v="40039396"/>
    <x v="0"/>
    <s v="Madrugada"/>
    <d v="2022-12-02T00:00:00"/>
    <s v="PART TIME"/>
    <s v="GESTIÓN ADICIONAL"/>
    <s v="MAIL USER"/>
    <s v="DURAND GUZMAN MILUSCHKA ANTUANETTE"/>
    <s v="CHAT USER"/>
  </r>
  <r>
    <n v="46729997"/>
    <x v="0"/>
    <s v="Madrugada"/>
    <d v="2023-09-01T00:00:00"/>
    <s v="PART TIME"/>
    <n v="0"/>
    <n v="0"/>
    <s v="MELLADO ZAMBRANO IVELIZ YASMINA"/>
    <s v="CHAT USER"/>
  </r>
  <r>
    <n v="71013596"/>
    <x v="0"/>
    <s v="Madrugada"/>
    <d v="2022-12-01T00:00:00"/>
    <s v="PART TIME"/>
    <n v="0"/>
    <n v="0"/>
    <s v="OLAVARRIA FERNANDEZ TAMARA ESTELITA"/>
    <s v="CHAT USER"/>
  </r>
  <r>
    <n v="74433840"/>
    <x v="0"/>
    <s v="Mañana"/>
    <d v="2023-06-15T00:00:00"/>
    <s v="FULL TIME"/>
    <n v="0"/>
    <n v="0"/>
    <s v="MALLQUI AYALA FIORELA YIMELA"/>
    <s v="CHAT USER"/>
  </r>
  <r>
    <n v="71025370"/>
    <x v="0"/>
    <s v="Madrugada"/>
    <d v="2021-12-15T00:00:00"/>
    <s v="FULL TIME"/>
    <n v="0"/>
    <n v="0"/>
    <s v="ROJAS CCELLCCASCCA BRENDA LILIANA"/>
    <s v="CHAT USER"/>
  </r>
  <r>
    <n v="74742073"/>
    <x v="0"/>
    <s v="Madrugada"/>
    <d v="2024-10-01T00:00:00"/>
    <s v="PART TIME"/>
    <n v="0"/>
    <n v="0"/>
    <s v="HUERTA ESPIRITU ELSA KAREN"/>
    <s v="CHAT USER"/>
  </r>
  <r>
    <n v="46948356"/>
    <x v="0"/>
    <s v="Mañana"/>
    <d v="2023-05-05T00:00:00"/>
    <s v="PART TIME"/>
    <s v="GESTIÓN ADICIONAL"/>
    <s v="MAIL USER"/>
    <s v="JAHNSEN VALDEZ ZIGRICK YOHANNY"/>
    <s v="CHAT USER"/>
  </r>
  <r>
    <n v="75125900"/>
    <x v="0"/>
    <s v="Mañana"/>
    <d v="2023-09-08T00:00:00"/>
    <s v="FULL TIME"/>
    <n v="0"/>
    <n v="0"/>
    <s v="HUAMANI HUAMAN PAOLA"/>
    <s v="CHAT USER"/>
  </r>
  <r>
    <n v="47813074"/>
    <x v="0"/>
    <s v="Mañana"/>
    <d v="2024-03-06T00:00:00"/>
    <s v="PART TIME"/>
    <n v="0"/>
    <n v="0"/>
    <s v="CHUNGA MANGOYALLE LOURDES GENOVEVA"/>
    <s v="CHAT USER"/>
  </r>
  <r>
    <n v="44814947"/>
    <x v="0"/>
    <s v="Mañana"/>
    <d v="2024-03-06T00:00:00"/>
    <s v="PART TIME"/>
    <n v="0"/>
    <n v="0"/>
    <s v="CHIROQUE TUANAMA EVELYN RUTH"/>
    <s v="CHAT USER"/>
  </r>
  <r>
    <n v="77299030"/>
    <x v="0"/>
    <s v="Mañana"/>
    <d v="2023-09-23T00:00:00"/>
    <s v="PART TIME"/>
    <s v="GESTIÓN ADICIONAL"/>
    <s v="MAIL USER"/>
    <s v="VALENCIA CONTRERAS KEILLY BRIGITTE"/>
    <s v="CHAT USER"/>
  </r>
  <r>
    <n v="9858098"/>
    <x v="0"/>
    <s v="Mañana"/>
    <d v="2022-12-02T00:00:00"/>
    <s v="FULL TIME"/>
    <n v="0"/>
    <n v="0"/>
    <s v="VILCHEZ TINEO YANET MILAGROS"/>
    <s v="CHAT USER"/>
  </r>
  <r>
    <n v="75317110"/>
    <x v="0"/>
    <s v="Mañana"/>
    <d v="2023-05-05T00:00:00"/>
    <s v="PART TIME"/>
    <n v="0"/>
    <n v="0"/>
    <s v="SOTO TROYA DAMARIS BRIGETTE"/>
    <s v="CHAT USER"/>
  </r>
  <r>
    <n v="44675894"/>
    <x v="0"/>
    <s v="Mañana"/>
    <d v="2024-08-08T00:00:00"/>
    <s v="PART TIME"/>
    <n v="0"/>
    <n v="0"/>
    <s v="PICHIHUA PUSE MARTIN GERARDO"/>
    <s v="CHAT USER"/>
  </r>
  <r>
    <n v="75315039"/>
    <x v="0"/>
    <s v="Mañana"/>
    <d v="2024-10-23T00:00:00"/>
    <s v="PART TIME"/>
    <n v="0"/>
    <n v="0"/>
    <s v="CAMPOS AZAÑA ANDREA YSABEL"/>
    <s v="CHAT USER"/>
  </r>
  <r>
    <n v="75265014"/>
    <x v="0"/>
    <s v="Mañana"/>
    <d v="2024-12-31T00:00:00"/>
    <s v="PART TIME"/>
    <s v="CAMBIO DE BREAK POR LEVEL UP"/>
    <n v="0"/>
    <s v="AGUIRRE GAVILAN BRIGITTE JHERALDINE"/>
    <s v="CHAT USER"/>
  </r>
  <r>
    <n v="77015885"/>
    <x v="0"/>
    <s v="Mañana"/>
    <d v="2024-12-31T00:00:00"/>
    <s v="PART TIME"/>
    <s v="CAMBIO DE BREAK POR LEVEL UP"/>
    <n v="0"/>
    <s v="ORBEZO SARZO MONICA MERCEDES"/>
    <s v="CHAT USER"/>
  </r>
  <r>
    <n v="71474420"/>
    <x v="0"/>
    <s v="Mañana"/>
    <d v="2024-12-31T00:00:00"/>
    <s v="PART TIME"/>
    <s v="CAMBIO DE BREAK POR LEVEL UP"/>
    <n v="0"/>
    <s v="CABANILLAS CAPUÑAY VICTOR MANUEL"/>
    <s v="CHAT USER"/>
  </r>
  <r>
    <n v="70013238"/>
    <x v="0"/>
    <s v="Mañana"/>
    <d v="2024-12-31T00:00:00"/>
    <s v="PART TIME"/>
    <s v="CAMBIO DE BREAK POR LEVEL UP"/>
    <n v="0"/>
    <s v="CAMPOS JIMENEZ FIORELLA RUBI"/>
    <s v="CHAT USER"/>
  </r>
  <r>
    <n v="76672874"/>
    <x v="0"/>
    <s v="Mañana"/>
    <d v="2024-12-31T00:00:00"/>
    <s v="PART TIME"/>
    <s v="CAMBIO DE BREAK POR LEVEL UP"/>
    <n v="0"/>
    <s v="AGUILAR SILVA ANA RUBI"/>
    <s v="CHAT USER"/>
  </r>
  <r>
    <n v="76822239"/>
    <x v="0"/>
    <s v="Mañana"/>
    <d v="2024-12-31T00:00:00"/>
    <s v="PART TIME"/>
    <n v="0"/>
    <n v="0"/>
    <s v="CARMEN PALADINES BREYET ANTHONELE"/>
    <s v="CHAT USER"/>
  </r>
  <r>
    <n v="3691771"/>
    <x v="0"/>
    <s v="Mañana"/>
    <d v="2024-12-31T00:00:00"/>
    <s v="PART TIME"/>
    <n v="0"/>
    <n v="0"/>
    <s v="LEOPARDI PUERTA MARIA FERNANDA"/>
    <s v="CHAT USER"/>
  </r>
  <r>
    <n v="70050910"/>
    <x v="0"/>
    <s v="Mañana"/>
    <d v="2024-12-31T00:00:00"/>
    <s v="PART TIME"/>
    <n v="0"/>
    <n v="0"/>
    <s v="DIAZ OSORIO PATRICIA CONSUELO"/>
    <s v="CHAT USER"/>
  </r>
  <r>
    <n v="47951478"/>
    <x v="0"/>
    <s v="Mañana"/>
    <d v="2019-12-04T00:00:00"/>
    <s v="FULL TIME"/>
    <s v="APOYO DE SUPERVISION"/>
    <s v="01/03 - 31/03"/>
    <s v="CHINGEL DELGADO CATERIN ESTHER"/>
    <s v="ID VERIFY + PAYMENT ES"/>
  </r>
  <r>
    <n v="44692475"/>
    <x v="0"/>
    <s v="Mañana"/>
    <d v="2023-10-10T00:00:00"/>
    <s v="FULL TIME"/>
    <n v="0"/>
    <n v="0"/>
    <s v="QUEZADA RUIZ JESUS MANUEL"/>
    <s v="ID VERIFY + PAYMENT ES"/>
  </r>
  <r>
    <n v="76569450"/>
    <x v="0"/>
    <s v="Mañana"/>
    <d v="2019-11-15T00:00:00"/>
    <s v="FULL TIME"/>
    <n v="0"/>
    <n v="0"/>
    <s v="DIAZ PALHUA HASSLER NIKOLAS"/>
    <s v="CHAT USER"/>
  </r>
  <r>
    <n v="47774179"/>
    <x v="0"/>
    <s v="Mañana"/>
    <d v="2022-11-17T00:00:00"/>
    <s v="FULL TIME"/>
    <n v="0"/>
    <n v="0"/>
    <s v="YUPANQUI REYSANCHEZ YURI"/>
    <s v="CHAT USER"/>
  </r>
  <r>
    <n v="70800781"/>
    <x v="0"/>
    <s v="Mañana"/>
    <d v="2021-02-11T00:00:00"/>
    <s v="FULL TIME"/>
    <s v="GESTIÓN ADICIONAL"/>
    <s v="Project Best Bocata"/>
    <s v="VERGARAY VILLAFANA EDWIN MIGUEL"/>
    <s v="CHAT USER"/>
  </r>
  <r>
    <n v="41392591"/>
    <x v="0"/>
    <s v="Mañana"/>
    <d v="2022-12-05T00:00:00"/>
    <s v="FULL TIME"/>
    <n v="0"/>
    <n v="0"/>
    <s v="RIMAC BELTRAN ALFREDO"/>
    <s v="CHAT USER"/>
  </r>
  <r>
    <n v="74379249"/>
    <x v="0"/>
    <s v="Mañana"/>
    <d v="2022-07-02T00:00:00"/>
    <s v="FULL TIME"/>
    <n v="0"/>
    <n v="0"/>
    <s v="HENRIQUEZ QUEIPO NICOLE XIMENA"/>
    <s v="CHAT USER"/>
  </r>
  <r>
    <n v="75351436"/>
    <x v="0"/>
    <s v="Mañana"/>
    <d v="2024-09-11T00:00:00"/>
    <s v="PART TIME"/>
    <n v="0"/>
    <n v="0"/>
    <s v="ALEJOS GRANDA MILAGROS DEL JESUS"/>
    <s v="CHAT USER"/>
  </r>
  <r>
    <n v="73228860"/>
    <x v="0"/>
    <s v="Mañana"/>
    <d v="2022-11-10T00:00:00"/>
    <s v="FULL TIME"/>
    <n v="0"/>
    <n v="0"/>
    <s v="ZARATE TEMPLE RENZO DAVID"/>
    <s v="CHAT USER"/>
  </r>
  <r>
    <n v="76691605"/>
    <x v="0"/>
    <s v="Mañana"/>
    <d v="2024-09-06T00:00:00"/>
    <s v="PART TIME"/>
    <n v="0"/>
    <n v="0"/>
    <s v="TUESTA REVALO ROBERT STHILL"/>
    <s v="CHAT USER"/>
  </r>
  <r>
    <n v="75698877"/>
    <x v="0"/>
    <s v="Mañana"/>
    <d v="2023-10-28T00:00:00"/>
    <s v="PART TIME"/>
    <n v="0"/>
    <n v="0"/>
    <s v="NAPAN BERNAOLA ELOY JEFFERSON"/>
    <s v="CHAT USER"/>
  </r>
  <r>
    <n v="45360102"/>
    <x v="0"/>
    <s v="Mañana"/>
    <d v="2024-09-11T00:00:00"/>
    <s v="PART TIME"/>
    <n v="0"/>
    <n v="0"/>
    <s v="ANCAJIMA FLORES INES ISABEL"/>
    <s v="CHAT USER"/>
  </r>
  <r>
    <n v="47843223"/>
    <x v="0"/>
    <s v="Mañana"/>
    <d v="2024-09-11T00:00:00"/>
    <s v="PART TIME"/>
    <n v="0"/>
    <n v="0"/>
    <s v="LA MATTA RUIZ GIANFRANCO"/>
    <s v="CHAT USER"/>
  </r>
  <r>
    <n v="75150251"/>
    <x v="0"/>
    <s v="Mañana"/>
    <d v="2024-09-11T00:00:00"/>
    <s v="PART TIME"/>
    <s v="LACTANCIA"/>
    <s v="09:55 - 10:55"/>
    <s v="CUROTTO VASQUEZ NICOLE STHEFANIE"/>
    <s v="CHAT USER"/>
  </r>
  <r>
    <n v="73817318"/>
    <x v="0"/>
    <s v="Mañana"/>
    <d v="2024-12-31T00:00:00"/>
    <s v="PART TIME"/>
    <n v="0"/>
    <n v="0"/>
    <s v="HUAMANI CALLE BRYAN ELVIS"/>
    <s v="CHAT USER"/>
  </r>
  <r>
    <n v="72794677"/>
    <x v="0"/>
    <s v="Mañana"/>
    <d v="2024-09-14T00:00:00"/>
    <s v="PART TIME"/>
    <n v="0"/>
    <n v="0"/>
    <s v="VELASQUEZ CAPCHA CAMILA JOANNA"/>
    <s v="CHAT USER"/>
  </r>
  <r>
    <n v="44326240"/>
    <x v="0"/>
    <s v="Mañana"/>
    <d v="2024-09-14T00:00:00"/>
    <s v="PART TIME"/>
    <n v="0"/>
    <n v="0"/>
    <s v="OLIVARES YLIANES CYNTHIA PAMELA"/>
    <s v="CHAT USER"/>
  </r>
  <r>
    <n v="43888663"/>
    <x v="0"/>
    <s v="Mañana"/>
    <d v="2024-10-01T00:00:00"/>
    <s v="PART TIME"/>
    <n v="0"/>
    <n v="0"/>
    <s v="CORASI SILVA SANDRA KARINA"/>
    <s v="CHAT USER"/>
  </r>
  <r>
    <n v="46989657"/>
    <x v="0"/>
    <s v="Mañana"/>
    <d v="2024-09-06T00:00:00"/>
    <s v="PART TIME"/>
    <n v="0"/>
    <n v="0"/>
    <s v="TARAZONA SACRAMENTO JAVIER"/>
    <s v="CHAT USER"/>
  </r>
  <r>
    <n v="70462214"/>
    <x v="0"/>
    <s v="Mañana"/>
    <d v="2024-09-26T00:00:00"/>
    <s v="PART TIME"/>
    <n v="0"/>
    <n v="0"/>
    <s v="CASTRO HUAMAN JAMILE YAJAHIRA"/>
    <s v="CHAT USER"/>
  </r>
  <r>
    <n v="47850841"/>
    <x v="0"/>
    <s v="Mañana"/>
    <d v="2023-09-11T00:00:00"/>
    <s v="PART TIME"/>
    <n v="0"/>
    <n v="0"/>
    <s v="TORRES MURGA LADY JEAN"/>
    <s v="CHAT USER"/>
  </r>
  <r>
    <n v="73066617"/>
    <x v="0"/>
    <s v="Mañana"/>
    <d v="2023-10-02T00:00:00"/>
    <s v="PART TIME"/>
    <s v="GESTIÓN ADICIONAL"/>
    <s v="MAIL USER"/>
    <s v="TANG BERNILLA ANA"/>
    <s v="CHAT USER"/>
  </r>
  <r>
    <n v="73123709"/>
    <x v="0"/>
    <s v="Mañana"/>
    <d v="2022-10-22T00:00:00"/>
    <s v="FULL TIME"/>
    <n v="0"/>
    <n v="0"/>
    <s v="MEDINA CARBAJAL AXEL MAURICIO"/>
    <s v="CHAT USER"/>
  </r>
  <r>
    <n v="73013150"/>
    <x v="0"/>
    <s v="Mañana"/>
    <d v="2022-11-05T00:00:00"/>
    <s v="FULL TIME"/>
    <n v="0"/>
    <n v="0"/>
    <s v="GALLOSO TICONA GABRIELA IVON"/>
    <s v="CHAT USER"/>
  </r>
  <r>
    <n v="5699722"/>
    <x v="0"/>
    <s v="Mañana"/>
    <d v="2024-09-06T00:00:00"/>
    <s v="PART TIME"/>
    <n v="0"/>
    <n v="0"/>
    <s v="TOTESAUT MENDOZA MARY JOHANA"/>
    <s v="CHAT USER"/>
  </r>
  <r>
    <n v="74844412"/>
    <x v="0"/>
    <s v="Mañana"/>
    <d v="2021-08-02T00:00:00"/>
    <s v="FULL TIME"/>
    <n v="0"/>
    <n v="0"/>
    <s v="MUÑANTE MARCHENA NAYELI KIMBERLY"/>
    <s v="CHAT USER"/>
  </r>
  <r>
    <n v="40770306"/>
    <x v="0"/>
    <s v="Mañana"/>
    <d v="2024-05-02T00:00:00"/>
    <s v="PART TIME"/>
    <n v="0"/>
    <n v="0"/>
    <s v="LEGUA LUNA LUZ LISETTE"/>
    <s v="CHAT USER"/>
  </r>
  <r>
    <n v="47006125"/>
    <x v="0"/>
    <s v="Mañana"/>
    <d v="2024-06-11T00:00:00"/>
    <s v="PART TIME"/>
    <n v="0"/>
    <n v="0"/>
    <s v="LOZANO GAVINO YULIANA ISABEL"/>
    <s v="CHAT USER"/>
  </r>
  <r>
    <n v="74225480"/>
    <x v="0"/>
    <s v="Mañana"/>
    <d v="2024-06-11T00:00:00"/>
    <s v="PART TIME"/>
    <n v="0"/>
    <n v="0"/>
    <s v="LOPEZ SOSA ARIANO ABDEL"/>
    <s v="CHAT USER"/>
  </r>
  <r>
    <n v="45109680"/>
    <x v="0"/>
    <s v="Mañana"/>
    <d v="2023-06-13T00:00:00"/>
    <s v="PART TIME"/>
    <n v="0"/>
    <n v="0"/>
    <s v="GUERRERO BAZÁN DIEGO ENRIQUE"/>
    <s v="CHAT USER"/>
  </r>
  <r>
    <n v="73456674"/>
    <x v="0"/>
    <s v="Mañana"/>
    <d v="2023-12-05T00:00:00"/>
    <s v="PART TIME"/>
    <n v="0"/>
    <n v="0"/>
    <s v="AYALA QUISPE FABRICIO ELOY"/>
    <s v="CHAT USER"/>
  </r>
  <r>
    <n v="73046411"/>
    <x v="0"/>
    <s v="Mañana"/>
    <d v="2024-03-01T00:00:00"/>
    <s v="PART TIME"/>
    <n v="0"/>
    <n v="0"/>
    <s v="HUAMANI QUISPE ELIZABETH RAQUEL"/>
    <s v="CHAT USER"/>
  </r>
  <r>
    <n v="45644430"/>
    <x v="0"/>
    <s v="Mañana"/>
    <d v="2024-03-01T00:00:00"/>
    <s v="PART TIME"/>
    <n v="0"/>
    <n v="0"/>
    <s v="CUENTAS HUMPIRE JESIBETT ALEJANDRA"/>
    <s v="CHAT USER"/>
  </r>
  <r>
    <n v="72430420"/>
    <x v="0"/>
    <s v="Mañana"/>
    <d v="2024-06-11T00:00:00"/>
    <s v="PART TIME"/>
    <n v="0"/>
    <n v="0"/>
    <s v="MOLINA CACERES VALERIE YURIKO APOLONIA"/>
    <s v="CHAT USER"/>
  </r>
  <r>
    <n v="71478774"/>
    <x v="0"/>
    <s v="Mañana"/>
    <d v="2023-10-24T00:00:00"/>
    <s v="PART TIME"/>
    <n v="0"/>
    <n v="0"/>
    <s v="CARRILLO ESPINOZA JOSE ANTONIO"/>
    <s v="CHAT USER"/>
  </r>
  <r>
    <n v="74093301"/>
    <x v="0"/>
    <s v="Mañana"/>
    <d v="2024-07-05T00:00:00"/>
    <s v="PART TIME"/>
    <n v="0"/>
    <n v="0"/>
    <s v="CARHUAYAL SUAREZ JOAN SALVADOR"/>
    <s v="CHAT USER"/>
  </r>
  <r>
    <n v="70084067"/>
    <x v="0"/>
    <s v="Mañana"/>
    <d v="2024-09-06T00:00:00"/>
    <s v="PART TIME"/>
    <n v="0"/>
    <n v="0"/>
    <s v="BARRIAL PAITAMALA DYLAN ROY"/>
    <s v="CHAT USER"/>
  </r>
  <r>
    <n v="44553410"/>
    <x v="0"/>
    <s v="Mañana"/>
    <d v="2024-09-06T00:00:00"/>
    <s v="PART TIME"/>
    <n v="0"/>
    <n v="0"/>
    <s v="UBILLUS DIAZ JAHAYRA ELIZETH"/>
    <s v="CHAT USER"/>
  </r>
  <r>
    <n v="47560586"/>
    <x v="0"/>
    <s v="Mañana"/>
    <d v="2024-09-06T00:00:00"/>
    <s v="PART TIME"/>
    <n v="0"/>
    <n v="0"/>
    <s v="ORMEÑO ALEJOS MERCEDES DEL ROSARIO"/>
    <s v="CHAT USER"/>
  </r>
  <r>
    <n v="47218276"/>
    <x v="0"/>
    <s v="Mañana"/>
    <d v="2024-09-06T00:00:00"/>
    <s v="PART TIME"/>
    <n v="0"/>
    <n v="0"/>
    <s v="ALVAREZ AMARO ANTONELLA YANIS"/>
    <s v="CHAT USER"/>
  </r>
  <r>
    <n v="75259654"/>
    <x v="0"/>
    <s v="Mañana"/>
    <d v="2023-10-10T00:00:00"/>
    <s v="PART TIME"/>
    <n v="0"/>
    <n v="0"/>
    <s v="CARRUITERO PANGALIMA AMY"/>
    <s v="ID VERIFY + PAYMENT ES"/>
  </r>
  <r>
    <n v="45103199"/>
    <x v="0"/>
    <s v="Mañana"/>
    <d v="2021-11-03T00:00:00"/>
    <s v="PART TIME"/>
    <n v="0"/>
    <n v="0"/>
    <s v="PARI PINEDO JULIANA ROSMERY"/>
    <s v="ID VERIFY + PAYMENT ES"/>
  </r>
  <r>
    <n v="46463705"/>
    <x v="0"/>
    <s v="Mañana"/>
    <d v="2022-11-10T00:00:00"/>
    <s v="PART TIME"/>
    <n v="0"/>
    <n v="0"/>
    <s v="GAMONAL GUEVARA DAGNIA ROSANA"/>
    <s v="ID VERIFY + PAYMENT ES"/>
  </r>
  <r>
    <n v="76042727"/>
    <x v="0"/>
    <s v="Mañana"/>
    <d v="2020-05-01T00:00:00"/>
    <s v="FULL TIME"/>
    <n v="0"/>
    <n v="0"/>
    <s v="GARCIA USURIN ANGIE REBECA"/>
    <s v="ID VERIFY + PAYMENT ES"/>
  </r>
  <r>
    <n v="74105868"/>
    <x v="0"/>
    <s v="Mañana"/>
    <d v="2019-09-27T00:00:00"/>
    <s v="PART TIME"/>
    <n v="0"/>
    <n v="0"/>
    <s v="ACUÑA VALDERRAMA GLENDA RICARDINA"/>
    <s v="ID VERIFY + PAYMENT ES"/>
  </r>
  <r>
    <n v="70369403"/>
    <x v="0"/>
    <s v="Mañana"/>
    <d v="2023-10-10T00:00:00"/>
    <s v="PART TIME"/>
    <n v="0"/>
    <n v="0"/>
    <s v="RENTERIA CHE MISER GUILLERMO"/>
    <s v="ID VERIFY + PAYMENT ES"/>
  </r>
  <r>
    <n v="76377895"/>
    <x v="0"/>
    <s v="Mañana"/>
    <d v="2023-09-23T00:00:00"/>
    <s v="PART TIME"/>
    <n v="0"/>
    <n v="0"/>
    <s v="GUEVARA YATACO LUIS STWART"/>
    <s v="CHAT USER"/>
  </r>
  <r>
    <n v="43555466"/>
    <x v="0"/>
    <s v="Mañana"/>
    <d v="2024-03-06T00:00:00"/>
    <s v="PART TIME"/>
    <s v="GESTIÓN ADICIONAL"/>
    <s v="Project Best Bocata"/>
    <s v="QUIJANO BRAVO CATHERINE MILUSKA"/>
    <s v="CHAT USER"/>
  </r>
  <r>
    <n v="76050878"/>
    <x v="0"/>
    <s v="Mañana"/>
    <d v="2024-09-10T00:00:00"/>
    <s v="PART TIME"/>
    <n v="0"/>
    <n v="0"/>
    <s v="OCHOA AYLAS PAMELA"/>
    <s v="CHAT USER"/>
  </r>
  <r>
    <n v="48481370"/>
    <x v="0"/>
    <s v="Mañana"/>
    <d v="2024-09-26T00:00:00"/>
    <s v="PART TIME"/>
    <n v="0"/>
    <n v="0"/>
    <s v="PUJALLA FRANCO GIANINA ELIZA ROSARIO"/>
    <s v="CHAT USER"/>
  </r>
  <r>
    <n v="70881318"/>
    <x v="0"/>
    <s v="Mañana"/>
    <d v="2024-10-18T00:00:00"/>
    <s v="PART TIME"/>
    <n v="0"/>
    <n v="0"/>
    <s v="COBEÑAS ACUÑA VIOLETA JANETH"/>
    <s v="CHAT USER"/>
  </r>
  <r>
    <n v="60428069"/>
    <x v="0"/>
    <s v="Mañana"/>
    <d v="2024-09-03T00:00:00"/>
    <s v="PART TIME"/>
    <n v="0"/>
    <n v="0"/>
    <s v="MUÑANTE MARCHENA ANHELIN SOLANGE"/>
    <s v="CHAT USER"/>
  </r>
  <r>
    <n v="73594249"/>
    <x v="0"/>
    <s v="Mañana"/>
    <d v="2024-12-31T00:00:00"/>
    <s v="PART TIME"/>
    <n v="0"/>
    <n v="0"/>
    <s v="MARCHENA PIRCA BRYAN CARLOS"/>
    <s v="CHAT USER"/>
  </r>
  <r>
    <n v="76990543"/>
    <x v="0"/>
    <s v="Mañana"/>
    <d v="2022-12-01T00:00:00"/>
    <s v="FULL TIME"/>
    <n v="0"/>
    <n v="0"/>
    <s v="BACILIO MENDOZA JORGE BRIAN"/>
    <s v="CHAT USER"/>
  </r>
  <r>
    <n v="74641680"/>
    <x v="0"/>
    <s v="Mañana"/>
    <d v="2023-06-19T00:00:00"/>
    <s v="FULL TIME"/>
    <n v="0"/>
    <n v="0"/>
    <s v="ONOFRE PARI EDUARDO"/>
    <s v="CHAT USER"/>
  </r>
  <r>
    <n v="74929326"/>
    <x v="0"/>
    <s v="Mañana"/>
    <d v="2023-09-14T00:00:00"/>
    <s v="FULL TIME"/>
    <n v="0"/>
    <n v="0"/>
    <s v="SILVESTRE SALINAS NATALIE XIOMARA"/>
    <s v="CHAT USER"/>
  </r>
  <r>
    <n v="43407219"/>
    <x v="0"/>
    <s v="Mañana"/>
    <d v="2024-11-27T00:00:00"/>
    <s v="PART TIME"/>
    <n v="0"/>
    <n v="0"/>
    <s v="NIMA ACOSTA JANET JOANA"/>
    <s v="CHAT USER"/>
  </r>
  <r>
    <n v="71276346"/>
    <x v="0"/>
    <s v="Mañana"/>
    <d v="2019-10-04T00:00:00"/>
    <s v="FULL TIME"/>
    <n v="0"/>
    <n v="0"/>
    <s v="HUAMAN ROJAS MARIANA ISABEL"/>
    <s v="CHAT USER"/>
  </r>
  <r>
    <n v="74472503"/>
    <x v="0"/>
    <s v="Mañana"/>
    <d v="2024-09-11T00:00:00"/>
    <s v="PART TIME"/>
    <n v="0"/>
    <n v="0"/>
    <s v="GONZALES SILVA HAROLD JUAN"/>
    <s v="CHAT USER"/>
  </r>
  <r>
    <n v="75005486"/>
    <x v="0"/>
    <s v="Mañana"/>
    <d v="2023-05-25T00:00:00"/>
    <s v="PART TIME"/>
    <n v="0"/>
    <n v="0"/>
    <s v="GARCÍA ESQUIVEL ANDREA ALEILE"/>
    <s v="CHAT USER"/>
  </r>
  <r>
    <n v="76139353"/>
    <x v="0"/>
    <s v="Mañana"/>
    <d v="2022-12-02T00:00:00"/>
    <s v="PART TIME"/>
    <s v="LACTANCIA"/>
    <s v="07:30 - 08:30"/>
    <s v="CASTERNOQUE TAPULLIMA KAIRA SARAI"/>
    <s v="CHAT USER"/>
  </r>
  <r>
    <n v="70876602"/>
    <x v="0"/>
    <s v="Mañana"/>
    <d v="2024-09-26T00:00:00"/>
    <s v="PART TIME"/>
    <s v="SXM"/>
    <s v="26/01 - 03/05"/>
    <s v="AYSANOA MEJIA LOLA HIERME"/>
    <s v="CHAT USER"/>
  </r>
  <r>
    <n v="73076555"/>
    <x v="0"/>
    <s v="Mañana"/>
    <d v="2023-10-07T00:00:00"/>
    <s v="PART TIME"/>
    <n v="0"/>
    <n v="0"/>
    <s v="GUERRERO ACUÑA JOHAN JIDSON"/>
    <s v="CHAT USER"/>
  </r>
  <r>
    <n v="42689179"/>
    <x v="0"/>
    <s v="Mañana"/>
    <d v="2023-10-10T00:00:00"/>
    <s v="PART TIME"/>
    <n v="0"/>
    <n v="0"/>
    <s v="AMES MORALES LUIS ENRIQUE"/>
    <s v="CHAT USER"/>
  </r>
  <r>
    <n v="76893241"/>
    <x v="0"/>
    <s v="Mañana"/>
    <d v="2022-06-22T00:00:00"/>
    <s v="FULL TIME"/>
    <s v="APOYO DE SUPERVISION"/>
    <s v="01/03 - 31/03"/>
    <s v="SANTAMARIA CHASNAMOTE BETHEL BRISSET"/>
    <s v="ID VERIFY + PAYMENT ES"/>
  </r>
  <r>
    <n v="78632262"/>
    <x v="0"/>
    <s v="Mañana"/>
    <d v="2024-09-26T00:00:00"/>
    <s v="PART TIME"/>
    <s v="GESTIÓN ADICIONAL"/>
    <s v="MAIL USER"/>
    <s v="SANCHEZ BANDA LUIS ANGEL"/>
    <s v="CHAT USER"/>
  </r>
  <r>
    <n v="72674272"/>
    <x v="0"/>
    <s v="Mañana"/>
    <d v="2024-09-26T00:00:00"/>
    <s v="PART TIME"/>
    <n v="0"/>
    <n v="0"/>
    <s v="RIOS OLIVERO NICOLAS ARTURO"/>
    <s v="CHAT USER"/>
  </r>
  <r>
    <n v="73045787"/>
    <x v="0"/>
    <s v="Mañana"/>
    <d v="2022-03-01T00:00:00"/>
    <s v="PART TIME"/>
    <n v="0"/>
    <n v="0"/>
    <s v="ESPINOZA MEZA YESSICA ROSMERI"/>
    <s v="CHAT USER"/>
  </r>
  <r>
    <n v="77207474"/>
    <x v="0"/>
    <s v="Mañana"/>
    <d v="2024-09-10T00:00:00"/>
    <s v="PART TIME"/>
    <n v="0"/>
    <n v="0"/>
    <s v="SANCHEZ YUPANQUI YOMIRA ZOILA"/>
    <s v="CHAT USER"/>
  </r>
  <r>
    <n v="76303462"/>
    <x v="0"/>
    <s v="Mañana"/>
    <d v="2023-12-01T00:00:00"/>
    <s v="PART TIME"/>
    <n v="0"/>
    <n v="0"/>
    <s v="SEGURA GARCIA PATRICIA MADELEINE"/>
    <s v="CHAT USER"/>
  </r>
  <r>
    <n v="2589357"/>
    <x v="0"/>
    <s v="Mañana"/>
    <d v="2023-12-06T00:00:00"/>
    <s v="PART TIME"/>
    <n v="0"/>
    <n v="0"/>
    <s v="NUÑEZ LAYA ESTEFANY CECILIA"/>
    <s v="CHAT USER"/>
  </r>
  <r>
    <n v="74903262"/>
    <x v="0"/>
    <s v="Mañana"/>
    <d v="2024-05-07T00:00:00"/>
    <s v="PART TIME"/>
    <n v="0"/>
    <n v="0"/>
    <s v="BALDEON GUTIERREZ LESLI FIORELA"/>
    <s v="CHAT USER"/>
  </r>
  <r>
    <n v="75113053"/>
    <x v="0"/>
    <s v="Mañana"/>
    <d v="2023-09-11T00:00:00"/>
    <s v="PART TIME"/>
    <n v="0"/>
    <n v="0"/>
    <s v="VALLADARES BEDOYA ANTON SALOMON"/>
    <s v="CHAT USER"/>
  </r>
  <r>
    <n v="74742176"/>
    <x v="0"/>
    <s v="Mañana"/>
    <d v="2024-03-01T00:00:00"/>
    <s v="PART TIME"/>
    <n v="0"/>
    <n v="0"/>
    <s v="BENAVIDES SILVERA ANDREA DEL"/>
    <s v="CHAT USER"/>
  </r>
  <r>
    <n v="70328053"/>
    <x v="0"/>
    <s v="Mañana"/>
    <d v="2022-11-08T00:00:00"/>
    <s v="PART TIME"/>
    <n v="0"/>
    <n v="0"/>
    <s v="YNOUYE CELIS DEISSY MITZUKO"/>
    <s v="CHAT USER"/>
  </r>
  <r>
    <n v="48137891"/>
    <x v="0"/>
    <s v="Mañana"/>
    <d v="2024-04-04T00:00:00"/>
    <s v="PART TIME"/>
    <n v="0"/>
    <n v="0"/>
    <s v="VASQUEZ ZAVALA JACQUELINE FIORELLA"/>
    <s v="CHAT USER"/>
  </r>
  <r>
    <n v="72484281"/>
    <x v="0"/>
    <s v="Mañana"/>
    <d v="2023-09-07T00:00:00"/>
    <s v="FULL TIME"/>
    <n v="0"/>
    <n v="0"/>
    <s v="PAUCAR QUISPE STEPHANY LIZET"/>
    <s v="ID VERIFY + PAYMENT ES"/>
  </r>
  <r>
    <n v="77392755"/>
    <x v="0"/>
    <s v="Tarde"/>
    <d v="2023-08-05T00:00:00"/>
    <s v="PART TIME"/>
    <n v="0"/>
    <s v="PRESENCIAL"/>
    <s v="AMBROSIO SILVA LUCERO ESTEFANI"/>
    <s v="ID VERIFY + PAYMENT ES"/>
  </r>
  <r>
    <n v="75103924"/>
    <x v="0"/>
    <s v="Mañana"/>
    <d v="2024-02-01T00:00:00"/>
    <s v="PART TIME"/>
    <n v="0"/>
    <n v="0"/>
    <s v="PAIRAZAMAN MATYSEK ASHLY NAOMI"/>
    <s v="ID VERIFY + PAYMENT ES"/>
  </r>
  <r>
    <n v="76277042"/>
    <x v="0"/>
    <s v="Mañana"/>
    <d v="2023-07-27T00:00:00"/>
    <s v="FULL TIME"/>
    <n v="0"/>
    <n v="0"/>
    <s v="ALVARADO LLIUYA JAMES DERBYS"/>
    <s v="ID VERIFY + PAYMENT ES"/>
  </r>
  <r>
    <n v="40448971"/>
    <x v="0"/>
    <s v="Tarde"/>
    <d v="2022-12-01T00:00:00"/>
    <s v="FULL TIME"/>
    <n v="0"/>
    <n v="0"/>
    <s v="VASQUEZ FERNANDEZ ANA CECILIA"/>
    <s v="CHAT USER"/>
  </r>
  <r>
    <n v="72600259"/>
    <x v="0"/>
    <s v="Tarde"/>
    <d v="2023-06-12T00:00:00"/>
    <s v="FULL TIME"/>
    <s v="CAMBIO DE BREAK POR LEVEL UP"/>
    <s v="15/04"/>
    <s v="DÍAZ MEDINA NOELIA MILAGROS"/>
    <s v="CHAT USER"/>
  </r>
  <r>
    <n v="40815448"/>
    <x v="0"/>
    <s v="Tarde"/>
    <d v="2023-06-12T00:00:00"/>
    <s v="FULL TIME"/>
    <s v="VAC"/>
    <s v="07/04 - 14/04"/>
    <s v="LUNA FLORES DAVID CHRISTIAN"/>
    <s v="CHAT USER"/>
  </r>
  <r>
    <n v="74494691"/>
    <x v="0"/>
    <s v="Tarde"/>
    <d v="2022-12-01T00:00:00"/>
    <s v="PART TIME"/>
    <n v="0"/>
    <n v="0"/>
    <s v="ZAMBRANO PEDRAZA VERONICA KARINA"/>
    <s v="CHAT USER"/>
  </r>
  <r>
    <n v="74744298"/>
    <x v="0"/>
    <s v="Tarde"/>
    <d v="2022-11-04T00:00:00"/>
    <s v="PART TIME"/>
    <n v="0"/>
    <n v="0"/>
    <s v="MORAN OLIVERA NATHALY FRANSCESCA"/>
    <s v="CHAT USER"/>
  </r>
  <r>
    <n v="72452178"/>
    <x v="0"/>
    <s v="Tarde"/>
    <d v="2023-05-05T00:00:00"/>
    <s v="PART TIME"/>
    <n v="0"/>
    <n v="0"/>
    <s v="HURTADO CHACO LIZ ANDREA"/>
    <s v="CHAT USER"/>
  </r>
  <r>
    <n v="70864273"/>
    <x v="0"/>
    <s v="Tarde"/>
    <d v="2024-04-20T00:00:00"/>
    <s v="FULL TIME"/>
    <n v="0"/>
    <n v="0"/>
    <s v="PAZ DE LA CRUZ FRANK ALBERTO"/>
    <s v="CHAT USER"/>
  </r>
  <r>
    <n v="73877196"/>
    <x v="0"/>
    <s v="Tarde"/>
    <d v="2024-11-27T00:00:00"/>
    <s v="FULL TIME"/>
    <s v="APOYO DE SUPERVISION"/>
    <n v="0"/>
    <s v="COLLANTES LLUNCOR DIANA CAROLINA"/>
    <s v="CHAT USER"/>
  </r>
  <r>
    <n v="45350405"/>
    <x v="0"/>
    <s v="Tarde"/>
    <d v="2025-02-13T00:00:00"/>
    <s v="PART TIME"/>
    <s v="CAMBIO DE BREAK POR LEVEL UP"/>
    <s v="19/04"/>
    <s v="AGUILAR LOPEZ KARLA MERCEDES"/>
    <s v="CHAT USER"/>
  </r>
  <r>
    <n v="74698130"/>
    <x v="0"/>
    <s v="Tarde"/>
    <d v="2025-02-13T00:00:00"/>
    <s v="PART TIME"/>
    <s v="CAMBIO DE BREAK POR LEVEL UP"/>
    <s v="19/04"/>
    <s v="CABRERA MORON JODIE ASHLEY"/>
    <s v="CHAT USER"/>
  </r>
  <r>
    <n v="45173300"/>
    <x v="0"/>
    <s v="Tarde"/>
    <d v="2025-02-13T00:00:00"/>
    <s v="PART TIME"/>
    <s v="CAMBIO DE BREAK POR LEVEL UP"/>
    <s v="19/04"/>
    <s v="CASTILLO BERROSPI ROXANA"/>
    <s v="CHAT USER"/>
  </r>
  <r>
    <n v="72578489"/>
    <x v="0"/>
    <s v="Tarde"/>
    <d v="2025-02-13T00:00:00"/>
    <s v="PART TIME"/>
    <s v="CAMBIO DE BREAK POR LEVEL UP"/>
    <s v="19/04"/>
    <s v="ESCUDERO PANDO YESENIA DESIRE"/>
    <s v="CHAT USER"/>
  </r>
  <r>
    <n v="45541679"/>
    <x v="0"/>
    <s v="Tarde"/>
    <d v="2025-02-13T00:00:00"/>
    <s v="PART TIME"/>
    <s v="CAMBIO DE BREAK POR LEVEL UP"/>
    <s v="19/04"/>
    <s v="SALAS GREY CATHERINE"/>
    <s v="CHAT USER"/>
  </r>
  <r>
    <n v="48074216"/>
    <x v="0"/>
    <s v="Tarde"/>
    <d v="2025-02-13T00:00:00"/>
    <s v="PART TIME"/>
    <s v="CAMBIO DE BREAK POR LEVEL UP"/>
    <n v="0"/>
    <s v="FERMINI LAZO ALEJANDRA CARLA"/>
    <s v="CHAT USER"/>
  </r>
  <r>
    <n v="48153999"/>
    <x v="0"/>
    <s v="Tarde"/>
    <d v="2025-02-13T00:00:00"/>
    <s v="PART TIME"/>
    <s v="CAMBIO DE BREAK POR LEVEL UP"/>
    <n v="0"/>
    <s v="DEL AGUILA MORANTE ELIZABETH"/>
    <s v="CHAT USER"/>
  </r>
  <r>
    <n v="47737024"/>
    <x v="0"/>
    <s v="Tarde"/>
    <d v="2025-02-13T00:00:00"/>
    <s v="PART TIME"/>
    <s v="CAMBIO DE BREAK POR LEVEL UP"/>
    <n v="0"/>
    <s v="GIRIO FERNÁNDEZ CINTHIA LUZ"/>
    <s v="CHAT USER"/>
  </r>
  <r>
    <n v="74993832"/>
    <x v="0"/>
    <s v="Tarde"/>
    <d v="2025-02-13T00:00:00"/>
    <s v="PART TIME"/>
    <n v="0"/>
    <n v="0"/>
    <s v="TORRES MARQUEZ MIRELLA ELIZABETH"/>
    <s v="CHAT USER"/>
  </r>
  <r>
    <n v="78200787"/>
    <x v="0"/>
    <s v="Tarde"/>
    <d v="2025-02-13T00:00:00"/>
    <s v="PART TIME"/>
    <n v="0"/>
    <n v="0"/>
    <s v="RODRIGUEZ ESTRELLA RUTH"/>
    <s v="CHAT USER"/>
  </r>
  <r>
    <n v="47454981"/>
    <x v="0"/>
    <s v="Tarde"/>
    <d v="2025-02-13T00:00:00"/>
    <s v="PART TIME"/>
    <n v="0"/>
    <n v="0"/>
    <s v="VALLE ARENAS JANNET NELLY"/>
    <s v="CHAT USER"/>
  </r>
  <r>
    <n v="77281555"/>
    <x v="0"/>
    <s v="Tarde"/>
    <d v="2025-02-13T00:00:00"/>
    <s v="PART TIME"/>
    <s v="CAMBIO DE BREAK POR LEVEL UP"/>
    <n v="0"/>
    <s v="CASAS ZAVALETA MARJORIE GISELLA"/>
    <s v="CHAT USER"/>
  </r>
  <r>
    <n v="43657473"/>
    <x v="0"/>
    <s v="Tarde"/>
    <d v="2025-02-13T00:00:00"/>
    <s v="PART TIME"/>
    <n v="0"/>
    <n v="0"/>
    <s v="DIAZ HIDALGO CIRABEL JANET"/>
    <s v="CHAT USER"/>
  </r>
  <r>
    <n v="47565911"/>
    <x v="0"/>
    <s v="Tarde"/>
    <d v="2024-05-07T00:00:00"/>
    <s v="PART TIME"/>
    <n v="0"/>
    <n v="0"/>
    <s v="TULLUME ANCO NOEMI EDITH"/>
    <s v="CHAT USER"/>
  </r>
  <r>
    <n v="74579723"/>
    <x v="0"/>
    <s v="Tarde"/>
    <d v="2024-10-23T00:00:00"/>
    <s v="PART TIME"/>
    <n v="0"/>
    <n v="0"/>
    <s v="QUISPE SALDARRIAGA BRISSA NICOLE"/>
    <s v="CHAT USER"/>
  </r>
  <r>
    <n v="75038898"/>
    <x v="0"/>
    <s v="Tarde"/>
    <d v="2024-10-18T00:00:00"/>
    <s v="PART TIME"/>
    <n v="0"/>
    <n v="0"/>
    <s v="CORTEZ CCONOVILCA PAOLA SUSANA"/>
    <s v="CHAT USER"/>
  </r>
  <r>
    <n v="47246205"/>
    <x v="0"/>
    <s v="Tarde"/>
    <d v="2024-02-01T00:00:00"/>
    <s v="PART TIME"/>
    <n v="0"/>
    <n v="0"/>
    <s v="HURTADO AYALA LETICIA"/>
    <s v="ID VERIFY + PAYMENT ES"/>
  </r>
  <r>
    <n v="43735640"/>
    <x v="0"/>
    <s v="Tarde"/>
    <d v="2024-02-01T00:00:00"/>
    <s v="PART TIME"/>
    <n v="0"/>
    <n v="0"/>
    <s v="VILLENA FLORES DEISY SUNITA"/>
    <s v="ID VERIFY + PAYMENT ES"/>
  </r>
  <r>
    <n v="74433836"/>
    <x v="0"/>
    <s v="Tarde"/>
    <d v="2025-02-27T00:00:00"/>
    <s v="PART TIME"/>
    <n v="0"/>
    <n v="0"/>
    <s v="MALLQUI AYALA AYDE"/>
    <s v="CHAT USER"/>
  </r>
  <r>
    <n v="70476201"/>
    <x v="0"/>
    <s v="Tarde"/>
    <d v="2025-02-27T00:00:00"/>
    <s v="PART TIME"/>
    <n v="0"/>
    <n v="0"/>
    <s v="TICONA CUEVA MARCELA ALEXANDRA"/>
    <s v="CHAT USER"/>
  </r>
  <r>
    <n v="60447013"/>
    <x v="0"/>
    <s v="Tarde"/>
    <d v="2025-02-27T00:00:00"/>
    <s v="PART TIME"/>
    <n v="0"/>
    <n v="0"/>
    <s v="IPANAQUE LEYTON ANGELO JAIR"/>
    <s v="CHAT USER"/>
  </r>
  <r>
    <n v="73026301"/>
    <x v="0"/>
    <s v="Tarde"/>
    <d v="2025-02-27T00:00:00"/>
    <s v="PART TIME"/>
    <n v="0"/>
    <n v="0"/>
    <s v="ARMAS ACOSTA ANDREA ROSA"/>
    <s v="CHAT USER"/>
  </r>
  <r>
    <n v="75004393"/>
    <x v="0"/>
    <s v="Tarde"/>
    <d v="2025-02-27T00:00:00"/>
    <s v="PART TIME"/>
    <n v="0"/>
    <n v="0"/>
    <s v="MENDOZA CANGALAYA LESLIE MARGARITA"/>
    <s v="CHAT USER"/>
  </r>
  <r>
    <n v="73119562"/>
    <x v="0"/>
    <s v="Tarde"/>
    <d v="2025-02-27T00:00:00"/>
    <s v="PART TIME"/>
    <n v="0"/>
    <n v="0"/>
    <s v="ROMAN COBA PABLO JEFFERSON"/>
    <s v="CHAT USER"/>
  </r>
  <r>
    <n v="76698619"/>
    <x v="0"/>
    <s v="Tarde"/>
    <d v="2025-02-27T00:00:00"/>
    <s v="PART TIME"/>
    <n v="0"/>
    <n v="0"/>
    <s v="TAPIA NICHO LEIDY CHRISTEL"/>
    <s v="CHAT USER"/>
  </r>
  <r>
    <n v="72392132"/>
    <x v="0"/>
    <s v="Tarde"/>
    <d v="2025-02-27T00:00:00"/>
    <s v="PART TIME"/>
    <n v="0"/>
    <n v="0"/>
    <s v="MERA GALLARDO ARIANA ALEXANDRA"/>
    <s v="CHAT USER"/>
  </r>
  <r>
    <n v="72980607"/>
    <x v="0"/>
    <s v="Tarde"/>
    <d v="2025-02-27T00:00:00"/>
    <s v="PART TIME"/>
    <n v="0"/>
    <n v="0"/>
    <s v="REVOREDO CAPPA GIORDANNA OFELIA"/>
    <s v="CHAT USER"/>
  </r>
  <r>
    <n v="40568606"/>
    <x v="0"/>
    <s v="Tarde"/>
    <d v="2025-02-27T00:00:00"/>
    <s v="PART TIME"/>
    <n v="0"/>
    <n v="0"/>
    <s v="POCCOMO PORRAS CHRISTIAN RODOLFO"/>
    <s v="CHAT USER"/>
  </r>
  <r>
    <n v="76871565"/>
    <x v="0"/>
    <s v="Tarde"/>
    <d v="2025-02-27T00:00:00"/>
    <s v="PART TIME"/>
    <n v="0"/>
    <n v="0"/>
    <s v="LLATAS NIZAMA NAYIRA ALELI"/>
    <s v="CHAT USER"/>
  </r>
  <r>
    <n v="75126672"/>
    <x v="0"/>
    <s v="Tarde"/>
    <d v="2025-02-27T00:00:00"/>
    <s v="PART TIME"/>
    <n v="0"/>
    <n v="0"/>
    <s v="CASTAÑEDA WHILTIMBURY CRISTOPHER GABRIEL"/>
    <s v="CHAT USER"/>
  </r>
  <r>
    <n v="75280459"/>
    <x v="0"/>
    <s v="Tarde"/>
    <d v="2025-02-27T00:00:00"/>
    <s v="PART TIME"/>
    <n v="0"/>
    <n v="0"/>
    <s v="FERNANDEZ FERNANDEZ ALEJANDRA NICOL"/>
    <s v="CHAT USER"/>
  </r>
  <r>
    <n v="75695605"/>
    <x v="0"/>
    <s v="Tarde"/>
    <d v="2025-02-27T00:00:00"/>
    <s v="PART TIME"/>
    <n v="0"/>
    <n v="0"/>
    <s v="RAMOS PHOCCO EVELYN ESTEFANI"/>
    <s v="CHAT USER"/>
  </r>
  <r>
    <n v="48032029"/>
    <x v="0"/>
    <s v="Tarde"/>
    <d v="2025-02-27T00:00:00"/>
    <s v="PART TIME"/>
    <n v="0"/>
    <n v="0"/>
    <s v="MENDEZ HUARCAYA LUCIA SHARELLI"/>
    <s v="CHAT USER"/>
  </r>
  <r>
    <n v="70929711"/>
    <x v="0"/>
    <s v="Tarde"/>
    <d v="2025-02-27T00:00:00"/>
    <s v="PART TIME"/>
    <n v="0"/>
    <n v="0"/>
    <s v="CIPOLLA BARBIERI ORNELLA FIORELLA"/>
    <s v="CHAT USER"/>
  </r>
  <r>
    <n v="76030283"/>
    <x v="0"/>
    <s v="Tarde"/>
    <d v="2025-02-27T00:00:00"/>
    <s v="PART TIME"/>
    <n v="0"/>
    <n v="0"/>
    <s v="LUJAN LINARES MARIA CRISTINA"/>
    <s v="CHAT USER"/>
  </r>
  <r>
    <n v="44366645"/>
    <x v="0"/>
    <s v="Tarde"/>
    <d v="2025-02-27T00:00:00"/>
    <s v="PART TIME"/>
    <n v="0"/>
    <n v="0"/>
    <s v="CALIXTO GUZMAN FLOR DE MARIA"/>
    <s v="CHAT USER"/>
  </r>
  <r>
    <n v="71137720"/>
    <x v="0"/>
    <s v="Tarde"/>
    <d v="2025-02-27T00:00:00"/>
    <s v="PART TIME"/>
    <n v="0"/>
    <n v="0"/>
    <s v="MONTES AGUILA STEPHANY LEANDRA"/>
    <s v="CHAT USER"/>
  </r>
  <r>
    <n v="72421287"/>
    <x v="0"/>
    <s v="Tarde"/>
    <d v="2025-02-27T00:00:00"/>
    <s v="PART TIME"/>
    <n v="0"/>
    <n v="0"/>
    <s v="QUIÑONES DOMINGUEZ DIANA GERALDINE"/>
    <s v="CHAT USER"/>
  </r>
  <r>
    <n v="70449660"/>
    <x v="0"/>
    <s v="Tarde"/>
    <d v="2025-02-27T00:00:00"/>
    <s v="PART TIME"/>
    <n v="0"/>
    <n v="0"/>
    <s v="LEON VELASQUEZ DIEGO FERNANDO"/>
    <s v="CHAT USER"/>
  </r>
  <r>
    <n v="74814816"/>
    <x v="0"/>
    <s v="Tarde"/>
    <d v="2025-02-27T00:00:00"/>
    <s v="PART TIME"/>
    <n v="0"/>
    <n v="0"/>
    <s v="PUCHURI CARTOLIN KATHERINE JASMIN"/>
    <s v="CHAT USER"/>
  </r>
  <r>
    <n v="72391696"/>
    <x v="0"/>
    <s v="Tarde"/>
    <d v="2022-12-05T00:00:00"/>
    <s v="PART TIME"/>
    <n v="0"/>
    <n v="0"/>
    <s v="OKAMOTO BASURCO MATIAS HIROSHI"/>
    <s v="CHAT USER"/>
  </r>
  <r>
    <n v="76121823"/>
    <x v="0"/>
    <s v="Tarde"/>
    <d v="2024-06-11T00:00:00"/>
    <s v="PART TIME"/>
    <n v="0"/>
    <n v="0"/>
    <s v="MATOS ANICAMA HELLEN DARLIN"/>
    <s v="CHAT USER"/>
  </r>
  <r>
    <n v="47793255"/>
    <x v="0"/>
    <s v="Tarde"/>
    <d v="2024-06-11T00:00:00"/>
    <s v="PART TIME"/>
    <n v="0"/>
    <n v="0"/>
    <s v="GAMEZ QUEVEDO JHOSSELING IVON"/>
    <s v="CHAT USER"/>
  </r>
  <r>
    <n v="47495137"/>
    <x v="0"/>
    <s v="Tarde"/>
    <d v="2023-10-24T00:00:00"/>
    <s v="PART TIME"/>
    <n v="0"/>
    <n v="0"/>
    <s v="MENDOZA TORRES BIANCA"/>
    <s v="CHAT USER"/>
  </r>
  <r>
    <n v="7019690"/>
    <x v="0"/>
    <s v="Tarde"/>
    <d v="2024-10-30T00:00:00"/>
    <s v="PART TIME"/>
    <n v="0"/>
    <n v="0"/>
    <s v="LIMONTINI MARIÑO YULIAN ALESSANDRO"/>
    <s v="CHAT USER"/>
  </r>
  <r>
    <n v="10697945"/>
    <x v="0"/>
    <s v="Tarde"/>
    <d v="2024-10-30T00:00:00"/>
    <s v="PART TIME"/>
    <s v="CAMBIO DE BREAK POR LEVEL UP"/>
    <s v="14/04"/>
    <s v="FERNANDEZ BENITES DE ORELLANA GINA CLARA"/>
    <s v="CHAT USER"/>
  </r>
  <r>
    <n v="44855882"/>
    <x v="0"/>
    <s v="Tarde"/>
    <d v="2024-10-30T00:00:00"/>
    <s v="PART TIME"/>
    <n v="0"/>
    <n v="0"/>
    <s v="PRIETO REYMUNDO ELIZABETH JACKELINE"/>
    <s v="CHAT USER"/>
  </r>
  <r>
    <n v="72617907"/>
    <x v="0"/>
    <s v="Tarde"/>
    <d v="2023-12-06T00:00:00"/>
    <s v="PART TIME"/>
    <n v="0"/>
    <n v="0"/>
    <s v="HASWANI YSEER PRIYA XIOMARA"/>
    <s v="CHAT USER"/>
  </r>
  <r>
    <n v="74768265"/>
    <x v="0"/>
    <s v="Tarde"/>
    <d v="2023-09-01T00:00:00"/>
    <s v="PART TIME"/>
    <n v="0"/>
    <n v="0"/>
    <s v="HUGO VILLACIS LESLY KIMBERLY"/>
    <s v="CHAT USER"/>
  </r>
  <r>
    <n v="70052574"/>
    <x v="0"/>
    <s v="Tarde"/>
    <d v="2024-09-03T00:00:00"/>
    <s v="PART TIME"/>
    <n v="0"/>
    <n v="0"/>
    <s v="VILA ORMEÑO MEDALLITH MICHELLE"/>
    <s v="CHAT USER"/>
  </r>
  <r>
    <n v="44433302"/>
    <x v="0"/>
    <s v="Tarde"/>
    <d v="2024-09-06T00:00:00"/>
    <s v="PART TIME"/>
    <n v="0"/>
    <n v="0"/>
    <s v="GOMEZ GRADOS LORENA IVON"/>
    <s v="CHAT USER"/>
  </r>
  <r>
    <n v="44922017"/>
    <x v="0"/>
    <s v="Tarde"/>
    <d v="2022-12-05T00:00:00"/>
    <s v="PART TIME"/>
    <n v="0"/>
    <n v="0"/>
    <s v="LEYVA QUIROZ ELIZABETH ADELINA"/>
    <s v="CHAT USER"/>
  </r>
  <r>
    <n v="70553414"/>
    <x v="0"/>
    <s v="Tarde"/>
    <d v="2024-12-31T00:00:00"/>
    <s v="PART TIME"/>
    <n v="0"/>
    <n v="0"/>
    <s v="GARCIA QUISPE JAZMIN HERLINDA"/>
    <s v="CHAT USER"/>
  </r>
  <r>
    <n v="74750551"/>
    <x v="0"/>
    <s v="Tarde"/>
    <d v="2024-12-31T00:00:00"/>
    <s v="PART TIME"/>
    <n v="0"/>
    <n v="0"/>
    <s v="HUATAY ACERO ABRAHAM YAMIL"/>
    <s v="CHAT USER"/>
  </r>
  <r>
    <n v="73888502"/>
    <x v="0"/>
    <s v="Tarde"/>
    <d v="2025-02-11T00:00:00"/>
    <s v="PART TIME"/>
    <n v="0"/>
    <n v="0"/>
    <s v="ANICAMA FRANCO JUAN CARLOS"/>
    <s v="CHAT USER"/>
  </r>
  <r>
    <n v="74218904"/>
    <x v="0"/>
    <s v="Tarde"/>
    <d v="2025-02-11T00:00:00"/>
    <s v="PART TIME"/>
    <s v="CAMBIO DE BREAK POR LEVEL UP"/>
    <s v="19/04"/>
    <s v="BENITEZ LEVANO ANDREA BELEN"/>
    <s v="CHAT USER"/>
  </r>
  <r>
    <n v="61091471"/>
    <x v="0"/>
    <s v="Tarde"/>
    <d v="2025-02-11T00:00:00"/>
    <s v="PART TIME"/>
    <n v="0"/>
    <n v="0"/>
    <s v="CHUMPITAZ QUINCHUYA NAYELI"/>
    <s v="CHAT USER"/>
  </r>
  <r>
    <n v="70908405"/>
    <x v="0"/>
    <s v="Tarde"/>
    <d v="2025-02-11T00:00:00"/>
    <s v="PART TIME"/>
    <s v="CAMBIO DE BREAK POR LEVEL UP"/>
    <s v="19/04"/>
    <s v="CUMPEN NOLE SOONER STEISY"/>
    <s v="CHAT USER"/>
  </r>
  <r>
    <n v="74373792"/>
    <x v="0"/>
    <s v="Tarde"/>
    <d v="2025-02-11T00:00:00"/>
    <s v="PART TIME"/>
    <s v="CAMBIO DE BREAK POR LEVEL UP"/>
    <s v="19/04"/>
    <s v="CUSTODIO LEYTON DARLY NAYELI DEL ROSARIO"/>
    <s v="CHAT USER"/>
  </r>
  <r>
    <n v="46754011"/>
    <x v="0"/>
    <s v="Tarde"/>
    <d v="2025-02-11T00:00:00"/>
    <s v="PART TIME"/>
    <n v="0"/>
    <n v="0"/>
    <s v="HERRERA MELLADO PAOLA ARANTXA"/>
    <s v="CHAT USER"/>
  </r>
  <r>
    <n v="47804196"/>
    <x v="0"/>
    <s v="Tarde"/>
    <d v="2025-02-11T00:00:00"/>
    <s v="PART TIME"/>
    <n v="0"/>
    <n v="0"/>
    <s v="NIETO PORTURAS ANDREA ISABEL"/>
    <s v="CHAT USER"/>
  </r>
  <r>
    <n v="71339485"/>
    <x v="0"/>
    <s v="Tarde"/>
    <d v="2025-02-11T00:00:00"/>
    <s v="PART TIME"/>
    <s v="CAMBIO DE BREAK POR LEVEL UP"/>
    <s v="19/04"/>
    <s v="PAUYAC RODRIGUEZ WILDER MAEL"/>
    <s v="CHAT USER"/>
  </r>
  <r>
    <n v="73131617"/>
    <x v="0"/>
    <s v="Tarde"/>
    <d v="2025-02-11T00:00:00"/>
    <s v="PART TIME"/>
    <s v="CAMBIO DE BREAK POR LEVEL UP"/>
    <s v="19/04"/>
    <s v="PEÑA CORDOVA SANDRA LISBETH"/>
    <s v="CHAT USER"/>
  </r>
  <r>
    <n v="48411799"/>
    <x v="0"/>
    <s v="Tarde"/>
    <d v="2025-02-11T00:00:00"/>
    <s v="PART TIME"/>
    <n v="0"/>
    <n v="0"/>
    <s v="PORTUGUEZ ESPINO JUANA FIORELA"/>
    <s v="CHAT USER"/>
  </r>
  <r>
    <n v="47916671"/>
    <x v="0"/>
    <s v="Tarde"/>
    <d v="2025-02-11T00:00:00"/>
    <s v="PART TIME"/>
    <n v="0"/>
    <n v="0"/>
    <s v="QUIROZ CANDELA KAREN YESENIA"/>
    <s v="CHAT USER"/>
  </r>
  <r>
    <n v="75628801"/>
    <x v="0"/>
    <s v="Tarde"/>
    <d v="2025-02-11T00:00:00"/>
    <s v="PART TIME"/>
    <s v="CAMBIO DE BREAK POR LEVEL UP"/>
    <s v="19/04"/>
    <s v="SALAS PALACIOS JHAIR JESUS"/>
    <s v="CHAT USER"/>
  </r>
  <r>
    <n v="45454095"/>
    <x v="0"/>
    <s v="Tarde"/>
    <d v="2025-02-11T00:00:00"/>
    <s v="PART TIME"/>
    <n v="0"/>
    <n v="0"/>
    <s v="VELASQUEZ ROMERO DALILA DEL PILAR"/>
    <s v="CHAT USER"/>
  </r>
  <r>
    <n v="75819467"/>
    <x v="0"/>
    <s v="Tarde"/>
    <d v="2025-02-11T00:00:00"/>
    <s v="PART TIME"/>
    <s v="CAMBIO DE BREAK POR LEVEL UP"/>
    <s v="19/04"/>
    <s v="ZAMUDIO ORDOÑEZ ESTEFANY GABRIELA"/>
    <s v="CHAT USER"/>
  </r>
  <r>
    <n v="47449059"/>
    <x v="0"/>
    <s v="Tarde"/>
    <d v="2024-11-27T00:00:00"/>
    <s v="PART TIME"/>
    <n v="0"/>
    <n v="0"/>
    <s v="FERNANDEZ CONDOR LUCIA ALMENDRA"/>
    <s v="CHAT USER"/>
  </r>
  <r>
    <n v="77660747"/>
    <x v="0"/>
    <s v="Tarde"/>
    <d v="2024-10-23T00:00:00"/>
    <s v="PART TIME"/>
    <s v="CAMBIO DE CONDICIÓN"/>
    <s v="01/04"/>
    <s v="SAAVEDRA GUERRERO ESBER RICARDO"/>
    <s v="CHAT USER"/>
  </r>
  <r>
    <n v="3572485"/>
    <x v="0"/>
    <s v="Tarde"/>
    <d v="2022-12-01T00:00:00"/>
    <s v="FULL TIME"/>
    <s v="GESTIÓN ADICIONAL"/>
    <s v="MAIL USER"/>
    <s v="CASIQUE RANGEL NOHELY ALEXANDRA"/>
    <s v="CHAT USER"/>
  </r>
  <r>
    <n v="71787734"/>
    <x v="0"/>
    <s v="Mañana"/>
    <d v="2022-12-01T00:00:00"/>
    <s v="FULL TIME"/>
    <n v="0"/>
    <n v="0"/>
    <s v="ESPEJO GRANDEZ ERIKA"/>
    <s v="CHAT USER"/>
  </r>
  <r>
    <n v="78008090"/>
    <x v="0"/>
    <s v="Tarde"/>
    <d v="2022-05-12T00:00:00"/>
    <s v="PART TIME"/>
    <n v="0"/>
    <n v="0"/>
    <s v="SALINAS BARDALES NILA MILAGROS"/>
    <s v="CHAT USER"/>
  </r>
  <r>
    <n v="41980152"/>
    <x v="0"/>
    <s v="Tarde"/>
    <d v="2023-10-10T00:00:00"/>
    <s v="PART TIME"/>
    <n v="0"/>
    <n v="0"/>
    <s v="REQUEJO MERINO MILAGROS LOURDES"/>
    <s v="CHAT USER"/>
  </r>
  <r>
    <n v="72051758"/>
    <x v="0"/>
    <s v="Tarde"/>
    <d v="2024-05-02T00:00:00"/>
    <s v="PART TIME"/>
    <n v="0"/>
    <n v="0"/>
    <s v="SIMEON CHAUPIS YANEL"/>
    <s v="CHAT USER"/>
  </r>
  <r>
    <n v="70434812"/>
    <x v="0"/>
    <s v="Mañana"/>
    <d v="2023-09-11T00:00:00"/>
    <s v="PART TIME"/>
    <n v="0"/>
    <n v="0"/>
    <s v="CORTIJO FALCONI HECTOR GUILLERMO"/>
    <s v="CHAT USER"/>
  </r>
  <r>
    <n v="25801905"/>
    <x v="0"/>
    <s v="Tarde"/>
    <d v="2024-09-03T00:00:00"/>
    <s v="PART TIME"/>
    <n v="0"/>
    <n v="0"/>
    <s v="MARTINEZ MARAÑON ERICKA ALEXANDRA"/>
    <s v="CHAT USER"/>
  </r>
  <r>
    <n v="48190419"/>
    <x v="0"/>
    <s v="Tarde"/>
    <d v="2024-10-11T00:00:00"/>
    <s v="PART TIME"/>
    <n v="0"/>
    <n v="0"/>
    <s v="LONGA SALAZAR PRYSCILLA EVELYN"/>
    <s v="CHAT USER"/>
  </r>
  <r>
    <n v="76468913"/>
    <x v="0"/>
    <s v="Tarde"/>
    <d v="2024-03-27T00:00:00"/>
    <s v="PART TIME"/>
    <s v="GESTIÓN ADICIONAL"/>
    <s v="MAIL PARTNER"/>
    <s v="CAJUSOL AVALOS KAREN YOJANNY"/>
    <s v="CHAT USER"/>
  </r>
  <r>
    <n v="72901938"/>
    <x v="0"/>
    <s v="Tarde"/>
    <d v="2023-10-10T00:00:00"/>
    <s v="PART TIME"/>
    <n v="0"/>
    <n v="0"/>
    <s v="YUPANQUI MEZA JOHN ANTONY"/>
    <s v="CHAT USER"/>
  </r>
  <r>
    <n v="74925880"/>
    <x v="0"/>
    <s v="Tarde"/>
    <d v="2024-10-23T00:00:00"/>
    <s v="PART TIME"/>
    <n v="0"/>
    <n v="0"/>
    <s v="ALBARRAN LOZADA ANTHONY WILLIAM"/>
    <s v="CHAT USER"/>
  </r>
  <r>
    <n v="74254252"/>
    <x v="0"/>
    <s v="Tarde"/>
    <d v="2024-10-18T00:00:00"/>
    <s v="PART TIME"/>
    <n v="0"/>
    <n v="0"/>
    <s v="GARCÍA REYES DAYANIRA ALLISSON"/>
    <s v="CHAT USER"/>
  </r>
  <r>
    <n v="45728085"/>
    <x v="0"/>
    <s v="Tarde"/>
    <d v="2024-10-18T00:00:00"/>
    <s v="PART TIME"/>
    <n v="0"/>
    <n v="0"/>
    <s v="ABAD ROMERO KATHERIN ESTEFANIA"/>
    <s v="CHAT USER"/>
  </r>
  <r>
    <n v="75320926"/>
    <x v="0"/>
    <s v="Tarde"/>
    <d v="2024-06-11T00:00:00"/>
    <s v="FULL TIME"/>
    <n v="0"/>
    <n v="0"/>
    <s v="HORNA ORTIZ JOSEP JONATHAN"/>
    <s v="CHAT USER"/>
  </r>
  <r>
    <n v="72710356"/>
    <x v="0"/>
    <s v="Tarde"/>
    <d v="2023-06-16T00:00:00"/>
    <s v="PART TIME"/>
    <n v="0"/>
    <n v="0"/>
    <s v="RAMIREZ ALEJOS OLIVER FRANK"/>
    <s v="CHAT USER"/>
  </r>
  <r>
    <n v="70916549"/>
    <x v="0"/>
    <s v="Mañana"/>
    <d v="2024-10-01T00:00:00"/>
    <s v="PART TIME"/>
    <n v="0"/>
    <n v="0"/>
    <s v="CARRILLO SACA JOSE LUIS"/>
    <s v="CHAT USER"/>
  </r>
  <r>
    <n v="71284728"/>
    <x v="0"/>
    <s v="Tarde"/>
    <d v="2023-09-01T00:00:00"/>
    <s v="PART TIME"/>
    <n v="0"/>
    <n v="0"/>
    <s v="LIÑAN MALLQUI MILAGROS MILENA"/>
    <s v="CHAT USER"/>
  </r>
  <r>
    <n v="77909031"/>
    <x v="0"/>
    <s v="Tarde"/>
    <d v="2024-05-07T00:00:00"/>
    <s v="PART TIME"/>
    <n v="0"/>
    <n v="0"/>
    <s v="NATEROS ENRIQUEZ FRAY EDSSON"/>
    <s v="CHAT USER"/>
  </r>
  <r>
    <n v="75905232"/>
    <x v="0"/>
    <s v="Tarde"/>
    <d v="2024-06-11T00:00:00"/>
    <s v="PART TIME"/>
    <n v="0"/>
    <n v="0"/>
    <s v="VILLEGAS QUIÑONES BRAYAN JHAIR"/>
    <s v="CHAT USER"/>
  </r>
  <r>
    <n v="45201134"/>
    <x v="0"/>
    <s v="Tarde"/>
    <d v="2023-12-01T00:00:00"/>
    <s v="PART TIME"/>
    <n v="0"/>
    <n v="0"/>
    <s v="DEL CARPIO AYALA YASAYRA MARYSABEL"/>
    <s v="CHAT USER"/>
  </r>
  <r>
    <n v="72483586"/>
    <x v="0"/>
    <s v="Tarde"/>
    <d v="2023-12-06T00:00:00"/>
    <s v="PART TIME"/>
    <n v="0"/>
    <n v="0"/>
    <s v="PEÑALOZA PEÑALOZA ALBERTO"/>
    <s v="CHAT USER"/>
  </r>
  <r>
    <n v="70572746"/>
    <x v="0"/>
    <s v="Tarde"/>
    <d v="2023-10-10T00:00:00"/>
    <s v="PART TIME"/>
    <n v="0"/>
    <n v="0"/>
    <s v="LEON AGUILAR EVELYN GINA"/>
    <s v="CHAT USER"/>
  </r>
  <r>
    <n v="74718433"/>
    <x v="0"/>
    <s v="Tarde"/>
    <d v="2022-11-12T00:00:00"/>
    <s v="PART TIME"/>
    <n v="0"/>
    <n v="0"/>
    <s v="SILVA CAPITÁN NICOLE ALEXANDRA"/>
    <s v="CHAT USER"/>
  </r>
  <r>
    <n v="72261101"/>
    <x v="0"/>
    <s v="Tarde"/>
    <d v="2024-04-20T00:00:00"/>
    <s v="PART TIME"/>
    <n v="0"/>
    <n v="0"/>
    <s v="NOBLECILLA CARMONA FRANCHESCA BELEN"/>
    <s v="CHAT USER"/>
  </r>
  <r>
    <n v="72510467"/>
    <x v="0"/>
    <s v="Tarde"/>
    <d v="2024-03-01T00:00:00"/>
    <s v="PART TIME"/>
    <n v="0"/>
    <n v="0"/>
    <s v="PONCIANO MEJIA ANGIE LUCERO"/>
    <s v="CHAT USER"/>
  </r>
  <r>
    <n v="45834719"/>
    <x v="0"/>
    <s v="Tarde"/>
    <d v="2024-10-01T00:00:00"/>
    <s v="PART TIME"/>
    <n v="0"/>
    <n v="0"/>
    <s v="ROJAS HERRERA CARMEN ROSA"/>
    <s v="CHAT USER"/>
  </r>
  <r>
    <n v="46900624"/>
    <x v="0"/>
    <s v="Tarde"/>
    <d v="2024-10-01T00:00:00"/>
    <s v="PART TIME"/>
    <n v="0"/>
    <n v="0"/>
    <s v="TORNERO PABLO VERONICA PATRICIA"/>
    <s v="CHAT USER"/>
  </r>
  <r>
    <n v="74297349"/>
    <x v="0"/>
    <s v="Tarde"/>
    <d v="2024-10-18T00:00:00"/>
    <s v="PART TIME"/>
    <n v="0"/>
    <n v="0"/>
    <s v="GOSICHA DIEGUEZ MARIA FERNANDA"/>
    <s v="CHAT USER"/>
  </r>
  <r>
    <n v="72761401"/>
    <x v="0"/>
    <s v="Tarde"/>
    <d v="2024-10-18T00:00:00"/>
    <s v="PART TIME"/>
    <n v="0"/>
    <n v="0"/>
    <s v="TUCTO TUANAMA RANDY ALEXANDER"/>
    <s v="CHAT USER"/>
  </r>
  <r>
    <n v="75352726"/>
    <x v="0"/>
    <s v="Tarde"/>
    <d v="2025-01-30T00:00:00"/>
    <s v="PART TIME"/>
    <n v="0"/>
    <n v="0"/>
    <s v="CORNEJO MARIÑO HANS PAOLO"/>
    <s v="CHAT USER"/>
  </r>
  <r>
    <n v="61180382"/>
    <x v="0"/>
    <s v="Tarde"/>
    <d v="2025-01-30T00:00:00"/>
    <s v="PART TIME"/>
    <n v="0"/>
    <n v="0"/>
    <s v="HUILLCA SAAVEDRA SANDRA PAOLA"/>
    <s v="CHAT USER"/>
  </r>
  <r>
    <n v="5023123"/>
    <x v="0"/>
    <s v="Tarde"/>
    <d v="2025-01-30T00:00:00"/>
    <s v="PART TIME"/>
    <n v="0"/>
    <n v="0"/>
    <s v="CASTILLO BETANCURT MARIA ALEJANDRA"/>
    <s v="CHAT USER"/>
  </r>
  <r>
    <n v="62948689"/>
    <x v="0"/>
    <s v="Tarde"/>
    <d v="2023-10-10T00:00:00"/>
    <s v="PART TIME"/>
    <n v="0"/>
    <n v="0"/>
    <s v="DIAZ MEDINA FIORELLA SOFIA"/>
    <s v="CHAT USER"/>
  </r>
  <r>
    <n v="74996388"/>
    <x v="0"/>
    <s v="Tarde"/>
    <d v="2023-05-10T00:00:00"/>
    <s v="FULL TIME"/>
    <s v="APOYO DE SUPERVISION"/>
    <n v="0"/>
    <s v="JARPI JURADO NICOLE ANTONELLA"/>
    <s v="ID VERIFY + PAYMENT ES"/>
  </r>
  <r>
    <n v="60792315"/>
    <x v="0"/>
    <s v="Tarde"/>
    <d v="2024-09-10T00:00:00"/>
    <s v="PART TIME"/>
    <s v="GESTIÓN ADICIONAL"/>
    <s v="Base Data deletion"/>
    <s v="VILLANUEVA FERREYRA ANGELLO SAID"/>
    <s v="CHAT USER"/>
  </r>
  <r>
    <n v="70889371"/>
    <x v="0"/>
    <s v="Tarde"/>
    <d v="2025-01-29T00:00:00"/>
    <s v="PART TIME"/>
    <n v="0"/>
    <n v="0"/>
    <s v="UZQUIANO WARTON ANDREA BEYKI"/>
    <s v="CHAT USER"/>
  </r>
  <r>
    <n v="73191185"/>
    <x v="0"/>
    <s v="Tarde"/>
    <d v="2025-01-29T00:00:00"/>
    <s v="PART TIME"/>
    <n v="0"/>
    <n v="0"/>
    <s v="GUTIERREZ ARONI NANCY YESSENIA"/>
    <s v="CHAT USER"/>
  </r>
  <r>
    <n v="47278763"/>
    <x v="0"/>
    <s v="Tarde"/>
    <d v="2021-12-15T00:00:00"/>
    <s v="PART TIME"/>
    <n v="0"/>
    <n v="0"/>
    <s v="PEÑA VARGAS GINA ALEXANDRA"/>
    <s v="CHAT USER"/>
  </r>
  <r>
    <n v="47148812"/>
    <x v="0"/>
    <s v="Tarde"/>
    <d v="2024-03-01T00:00:00"/>
    <s v="FULL TIME"/>
    <n v="0"/>
    <n v="0"/>
    <s v="DAVILA TORDOLLA ROSA STEPHANIE"/>
    <s v="CHAT USER"/>
  </r>
  <r>
    <n v="75510290"/>
    <x v="0"/>
    <s v="Tarde"/>
    <d v="2024-05-02T00:00:00"/>
    <s v="FULL TIME"/>
    <n v="0"/>
    <n v="0"/>
    <s v="HUARIPATA TAPULLIMMA YENNIFER PAMELA"/>
    <s v="CHAT USER"/>
  </r>
  <r>
    <n v="75229651"/>
    <x v="0"/>
    <s v="Tarde"/>
    <d v="2024-05-02T00:00:00"/>
    <s v="PART TIME"/>
    <s v="GESTIÓN ADICIONAL"/>
    <s v="MAIL PARTNER"/>
    <s v="VASQUEZ JUAN DE DIOS JORGE LUIS"/>
    <s v="CHAT USER"/>
  </r>
  <r>
    <n v="73692906"/>
    <x v="0"/>
    <s v="Tarde"/>
    <d v="2024-05-02T00:00:00"/>
    <s v="PART TIME"/>
    <n v="0"/>
    <n v="0"/>
    <s v="CASTELLANO GUARACHI JUAN AURIEL"/>
    <s v="CHAT USER"/>
  </r>
  <r>
    <n v="43359730"/>
    <x v="0"/>
    <s v="Tarde"/>
    <d v="2023-10-24T00:00:00"/>
    <s v="PART TIME"/>
    <n v="0"/>
    <n v="0"/>
    <s v="FLORES ESTRELLA CORINA NATHALY"/>
    <s v="CHAT USER"/>
  </r>
  <r>
    <n v="70321178"/>
    <x v="0"/>
    <s v="Tarde"/>
    <d v="2024-01-03T00:00:00"/>
    <s v="PART TIME"/>
    <n v="0"/>
    <n v="0"/>
    <s v="BERMEO ZEVALLOS JOHANNA ANTUANNE"/>
    <s v="CHAT USER"/>
  </r>
  <r>
    <n v="75589635"/>
    <x v="0"/>
    <s v="Tarde"/>
    <d v="2024-09-10T00:00:00"/>
    <s v="PART TIME"/>
    <s v="CAMBIO DE BREAK POR LEVEL UP"/>
    <s v="14/04"/>
    <s v="TICLAVICA TOVAR CRISTHIAN ALEXANDRO"/>
    <s v="CHAT USER"/>
  </r>
  <r>
    <n v="4257408"/>
    <x v="0"/>
    <s v="Tarde"/>
    <d v="2023-12-06T00:00:00"/>
    <s v="PART TIME"/>
    <n v="0"/>
    <n v="0"/>
    <s v="PARRA CASANOVA KELLY YOJANA"/>
    <s v="CHAT USER"/>
  </r>
  <r>
    <n v="76588671"/>
    <x v="0"/>
    <s v="Tarde"/>
    <d v="2024-10-01T00:00:00"/>
    <s v="PART TIME"/>
    <n v="0"/>
    <n v="0"/>
    <s v="JUSTINIANO MARCHENA WENDY ROCIO"/>
    <s v="CHAT USER"/>
  </r>
  <r>
    <n v="75530388"/>
    <x v="0"/>
    <s v="Tarde"/>
    <d v="2024-10-01T00:00:00"/>
    <s v="PART TIME"/>
    <n v="0"/>
    <n v="0"/>
    <s v="MARTÍNEZ MECHÁN FABRIZZIO MANUEL"/>
    <s v="CHAT USER"/>
  </r>
  <r>
    <n v="46417330"/>
    <x v="0"/>
    <s v="Tarde"/>
    <d v="2024-10-01T00:00:00"/>
    <s v="PART TIME"/>
    <n v="0"/>
    <n v="0"/>
    <s v="RAMIREZ MORENO GADITH"/>
    <s v="CHAT USER"/>
  </r>
  <r>
    <n v="73764628"/>
    <x v="0"/>
    <s v="Mañana"/>
    <d v="2024-10-01T00:00:00"/>
    <s v="PART TIME"/>
    <n v="0"/>
    <n v="0"/>
    <s v="PANTA PAULINO JOSE FABIAN"/>
    <s v="CHAT USER"/>
  </r>
  <r>
    <n v="77145370"/>
    <x v="0"/>
    <s v="Tarde"/>
    <d v="2024-10-18T00:00:00"/>
    <s v="PART TIME"/>
    <s v="LEVEL UP MAIL USER"/>
    <s v="18/03"/>
    <s v="ROBLES PINTO BLANCA"/>
    <s v="CHAT USER"/>
  </r>
  <r>
    <n v="72541415"/>
    <x v="0"/>
    <s v="Tarde"/>
    <d v="2024-10-18T00:00:00"/>
    <s v="PART TIME"/>
    <s v="GESTIÓN ADICIONAL"/>
    <s v="MAIL USER"/>
    <s v="CARRUITERO PERAMAS SOFÍA INES"/>
    <s v="CHAT USER"/>
  </r>
  <r>
    <n v="70272594"/>
    <x v="0"/>
    <s v="Tarde"/>
    <d v="2024-10-18T00:00:00"/>
    <s v="PART TIME"/>
    <n v="0"/>
    <n v="0"/>
    <s v="ALVAREZ VARGAS KRISS KIMBERLY"/>
    <s v="CHAT USER"/>
  </r>
  <r>
    <n v="76024523"/>
    <x v="0"/>
    <s v="Tarde"/>
    <d v="2024-10-21T00:00:00"/>
    <s v="PART TIME"/>
    <s v="GESTIÓN ADICIONAL"/>
    <s v="MAIL PARTNER"/>
    <s v="RIVADENEYRA QUINTEROS ADRIANA FERNANDA"/>
    <s v="CHAT USER"/>
  </r>
  <r>
    <n v="77820968"/>
    <x v="0"/>
    <s v="Tarde"/>
    <d v="2024-10-21T00:00:00"/>
    <s v="PART TIME"/>
    <n v="0"/>
    <n v="0"/>
    <s v="PINEDO JUAREZ GRACE ALESANDRA"/>
    <s v="CHAT USER"/>
  </r>
  <r>
    <n v="43303526"/>
    <x v="0"/>
    <s v="Tarde"/>
    <d v="2024-10-21T00:00:00"/>
    <s v="PART TIME"/>
    <n v="0"/>
    <n v="0"/>
    <s v="SÁNCHEZ PÉREZ JULISSA"/>
    <s v="CHAT USER"/>
  </r>
  <r>
    <n v="40831220"/>
    <x v="0"/>
    <s v="Tarde"/>
    <d v="2024-10-21T00:00:00"/>
    <s v="PART TIME"/>
    <s v="GESTIÓN ADICIONAL"/>
    <s v="MAIL PARTNER"/>
    <s v="CORRALES VIZCARRA FABIOLA JESUS"/>
    <s v="CHAT USER"/>
  </r>
  <r>
    <n v="41414432"/>
    <x v="0"/>
    <s v="Tarde"/>
    <d v="2024-10-21T00:00:00"/>
    <s v="PART TIME"/>
    <s v="GESTIÓN ADICIONAL"/>
    <s v="MAIL PARTNER"/>
    <s v="CASAPERALTA WARTHON WENDY VALESCA"/>
    <s v="CHAT USER"/>
  </r>
  <r>
    <n v="73257390"/>
    <x v="0"/>
    <s v="Tarde"/>
    <d v="2024-10-21T00:00:00"/>
    <s v="PART TIME"/>
    <s v="GESTIÓN ADICIONAL"/>
    <s v="MAIL PARTNER"/>
    <s v="FERNANDEZ HERNANDEZ LEYLA VANESSA"/>
    <s v="CHAT USER"/>
  </r>
  <r>
    <n v="47246069"/>
    <x v="0"/>
    <s v="Tarde"/>
    <d v="2024-10-21T00:00:00"/>
    <s v="PART TIME"/>
    <n v="0"/>
    <n v="0"/>
    <s v="MAYORGA ARIAS CAROL JESABELL"/>
    <s v="CHAT USER"/>
  </r>
  <r>
    <n v="70598524"/>
    <x v="0"/>
    <s v="Tarde"/>
    <d v="2024-10-23T00:00:00"/>
    <s v="PART TIME"/>
    <n v="0"/>
    <n v="0"/>
    <s v="PINTADO CONDE ESTEFANI MADELEIN"/>
    <s v="CHAT USER"/>
  </r>
  <r>
    <n v="74647298"/>
    <x v="0"/>
    <s v="Tarde"/>
    <d v="2024-10-23T00:00:00"/>
    <s v="PART TIME"/>
    <s v="GESTIÓN ADICIONAL"/>
    <s v="Base Data deletion"/>
    <s v="MEDINA NUÑEZ FRANK EDUARDO"/>
    <s v="CHAT USER"/>
  </r>
  <r>
    <n v="3034445"/>
    <x v="0"/>
    <s v="Tarde"/>
    <d v="2024-10-23T00:00:00"/>
    <s v="PART TIME"/>
    <s v="LEVEL UP MAIL USER"/>
    <s v="18/03"/>
    <s v="VILCHEZ JIMENEZ ANNITHER VERONICA"/>
    <s v="CHAT USER"/>
  </r>
  <r>
    <n v="71441694"/>
    <x v="0"/>
    <s v="Tarde"/>
    <d v="2024-10-23T00:00:00"/>
    <s v="PART TIME"/>
    <n v="0"/>
    <n v="0"/>
    <s v="UCEDA LINARES POHL SLEYDHER"/>
    <s v="CHAT USER"/>
  </r>
  <r>
    <n v="72692622"/>
    <x v="0"/>
    <s v="Tarde"/>
    <d v="2024-10-30T00:00:00"/>
    <s v="PART TIME"/>
    <n v="0"/>
    <n v="0"/>
    <s v="CONTRERAS RIVERA RICARDO JEAN POOL"/>
    <s v="CHAT USER"/>
  </r>
  <r>
    <n v="73669849"/>
    <x v="0"/>
    <s v="Tarde"/>
    <d v="2024-10-30T00:00:00"/>
    <s v="PART TIME"/>
    <n v="0"/>
    <n v="0"/>
    <s v="REYES VEGA HARUMI ARLETTE"/>
    <s v="CHAT USER"/>
  </r>
  <r>
    <n v="44819437"/>
    <x v="0"/>
    <s v="Tarde"/>
    <d v="2024-10-30T00:00:00"/>
    <s v="PART TIME"/>
    <n v="0"/>
    <n v="0"/>
    <s v="BOTIQUIN ALEJOS TONY LONY"/>
    <s v="CHAT USER"/>
  </r>
  <r>
    <n v="75689697"/>
    <x v="0"/>
    <s v="Tarde"/>
    <d v="2024-10-30T00:00:00"/>
    <s v="PART TIME"/>
    <s v="GESTIÓN ADICIONAL"/>
    <s v="MAIL PARTNER"/>
    <s v="AVENDAÑO CORONADO SARA MILAGROS"/>
    <s v="CHAT USER"/>
  </r>
  <r>
    <n v="47877030"/>
    <x v="0"/>
    <s v="Tarde"/>
    <d v="2024-10-30T00:00:00"/>
    <s v="PART TIME"/>
    <s v="GESTIÓN ADICIONAL"/>
    <s v="MAIL PARTNER"/>
    <s v="TORRES ROSALES CRISTINA FIORELA"/>
    <s v="CHAT USER"/>
  </r>
  <r>
    <n v="46236847"/>
    <x v="0"/>
    <s v="Tarde"/>
    <d v="2024-10-30T00:00:00"/>
    <s v="PART TIME"/>
    <s v="LEVEL UP MAIL USER"/>
    <s v="18/03"/>
    <s v="FABIAN TORIBIO BERTHA"/>
    <s v="CHAT USER"/>
  </r>
  <r>
    <n v="70036615"/>
    <x v="0"/>
    <s v="Tarde"/>
    <d v="2024-10-30T00:00:00"/>
    <s v="PART TIME"/>
    <n v="0"/>
    <n v="0"/>
    <s v="SESSAREGO BERROSPI GERALDINE RUBY"/>
    <s v="CHAT USER"/>
  </r>
  <r>
    <n v="46381545"/>
    <x v="0"/>
    <s v="Tarde"/>
    <d v="2024-10-30T00:00:00"/>
    <s v="PART TIME"/>
    <n v="0"/>
    <n v="0"/>
    <s v="BAIGORREA FARFAN ROSMERI"/>
    <s v="CHAT USER"/>
  </r>
  <r>
    <n v="47217360"/>
    <x v="0"/>
    <s v="Tarde"/>
    <d v="2024-10-30T00:00:00"/>
    <s v="PART TIME"/>
    <s v="GESTIÓN ADICIONAL"/>
    <s v="MAIL PARTNER"/>
    <s v="VEGA CHALAN VEGA CHALAN PEGUI MERCEDES DE FATIMA"/>
    <s v="CHAT USER"/>
  </r>
  <r>
    <n v="41690229"/>
    <x v="0"/>
    <s v="Tarde"/>
    <d v="2024-09-11T00:00:00"/>
    <s v="PART TIME"/>
    <n v="0"/>
    <n v="0"/>
    <s v="ORMEÑO MUNGUIA JANETT CELIA"/>
    <s v="CHAT USER"/>
  </r>
  <r>
    <n v="40526692"/>
    <x v="0"/>
    <s v="Tarde"/>
    <d v="2024-11-27T00:00:00"/>
    <s v="PART TIME"/>
    <n v="0"/>
    <n v="0"/>
    <s v="CUBAS DIAZ DEISI"/>
    <s v="CHAT USER"/>
  </r>
  <r>
    <n v="43953057"/>
    <x v="0"/>
    <s v="Tarde"/>
    <d v="2024-11-27T00:00:00"/>
    <s v="PART TIME"/>
    <s v="GESTIÓN ADICIONAL"/>
    <s v="Base Data deletion"/>
    <s v="ODICIO CRUZ MONICA JOVITA"/>
    <s v="CHAT USER"/>
  </r>
  <r>
    <n v="74650441"/>
    <x v="0"/>
    <s v="Mañana"/>
    <d v="2024-11-27T00:00:00"/>
    <s v="PART TIME"/>
    <n v="0"/>
    <n v="0"/>
    <s v="TORRES DEL AGUILA SILVIA MERCEDES"/>
    <s v="CHAT USER"/>
  </r>
  <r>
    <n v="70909106"/>
    <x v="0"/>
    <s v="Tarde"/>
    <d v="2024-11-27T00:00:00"/>
    <s v="PART TIME"/>
    <n v="0"/>
    <n v="0"/>
    <s v="AGUILAR GÓMEZ LUISA STEPHANY"/>
    <s v="CHAT USER"/>
  </r>
  <r>
    <n v="47445968"/>
    <x v="0"/>
    <s v="Tarde"/>
    <d v="2024-11-27T00:00:00"/>
    <s v="PART TIME"/>
    <n v="0"/>
    <n v="0"/>
    <s v="MENDOZA HUAMANYALLI MARIO CAMILO"/>
    <s v="CHAT USER"/>
  </r>
  <r>
    <n v="70100804"/>
    <x v="0"/>
    <s v="Tarde"/>
    <d v="2024-11-27T00:00:00"/>
    <s v="PART TIME"/>
    <n v="0"/>
    <n v="0"/>
    <s v="SARAVIA SUYO SUSAN MARYORI"/>
    <s v="CHAT USER"/>
  </r>
  <r>
    <n v="71427268"/>
    <x v="0"/>
    <s v="Tarde"/>
    <d v="2024-11-27T00:00:00"/>
    <s v="PART TIME"/>
    <n v="0"/>
    <n v="0"/>
    <s v="BALBOA BASURTO LIA ANTONELLA"/>
    <s v="CHAT USER"/>
  </r>
  <r>
    <n v="73479673"/>
    <x v="0"/>
    <s v="Tarde"/>
    <d v="2024-11-27T00:00:00"/>
    <s v="PART TIME"/>
    <n v="0"/>
    <n v="0"/>
    <s v="TEJADA TEMOCHE NIKY XAVIER"/>
    <s v="CHAT USER"/>
  </r>
  <r>
    <n v="42346979"/>
    <x v="0"/>
    <s v="Tarde"/>
    <d v="2024-11-27T00:00:00"/>
    <s v="PART TIME"/>
    <s v="GESTIÓN ADICIONAL"/>
    <s v="Base Data deletion"/>
    <s v="MAC TAMARIZ SILVIA"/>
    <s v="CHAT USER"/>
  </r>
  <r>
    <n v="76387510"/>
    <x v="0"/>
    <s v="Tarde"/>
    <d v="2024-01-03T00:00:00"/>
    <s v="FULL TIME"/>
    <n v="0"/>
    <n v="0"/>
    <s v="RUIZ PILLACA KATHERINE STEFANY"/>
    <s v="CHAT USER"/>
  </r>
  <r>
    <n v="73234762"/>
    <x v="0"/>
    <s v="Tarde"/>
    <d v="2023-09-11T00:00:00"/>
    <s v="PART TIME"/>
    <s v="LEVEL UP MAIL USER"/>
    <s v="18/03"/>
    <s v="SANCHEZ SANCHEZ CHRISTIAN OMAR"/>
    <s v="CHAT USER"/>
  </r>
  <r>
    <n v="74069980"/>
    <x v="0"/>
    <s v="Tarde"/>
    <d v="2025-01-30T00:00:00"/>
    <s v="PART TIME"/>
    <n v="0"/>
    <n v="0"/>
    <s v="MEJIA MECA KATTERINE NICOLL"/>
    <s v="CHAT USER"/>
  </r>
  <r>
    <n v="75283697"/>
    <x v="0"/>
    <s v="Tarde"/>
    <d v="2025-01-30T00:00:00"/>
    <s v="PART TIME"/>
    <n v="0"/>
    <n v="0"/>
    <s v="SALAZAR CERVERA PAUL ANTHONY"/>
    <s v="CHAT USER"/>
  </r>
  <r>
    <n v="70636182"/>
    <x v="0"/>
    <s v="Tarde"/>
    <d v="2025-01-30T00:00:00"/>
    <s v="PART TIME"/>
    <n v="0"/>
    <n v="0"/>
    <s v="TORRES FLORES MIREYA ESTEFANY PALOMA"/>
    <s v="CHAT USER"/>
  </r>
  <r>
    <n v="45963434"/>
    <x v="0"/>
    <s v="Tarde"/>
    <d v="2025-01-30T00:00:00"/>
    <s v="PART TIME"/>
    <n v="0"/>
    <n v="0"/>
    <s v="TRILLO PEREZ MAYRA ALEJANDRA"/>
    <s v="CHAT USER"/>
  </r>
  <r>
    <n v="40166757"/>
    <x v="0"/>
    <s v="Tarde"/>
    <d v="2024-09-10T00:00:00"/>
    <s v="PART TIME"/>
    <n v="0"/>
    <n v="0"/>
    <s v="MADRID OCSAS ERIKA WENDY"/>
    <s v="CHAT USER"/>
  </r>
  <r>
    <n v="76881591"/>
    <x v="0"/>
    <s v="Tarde"/>
    <d v="2023-06-12T00:00:00"/>
    <s v="PART TIME"/>
    <s v="GESTIÓN ADICIONAL"/>
    <s v="MAIL PARTNER"/>
    <s v="SUCASAIRE HERRERA LIZET RUBI"/>
    <s v="CHAT USER"/>
  </r>
  <r>
    <n v="46113209"/>
    <x v="0"/>
    <s v="Tarde"/>
    <d v="2025-02-19T00:00:00"/>
    <s v="PART TIME"/>
    <n v="0"/>
    <n v="0"/>
    <s v="ATACHAGUA AQUIJE DIANA"/>
    <s v="CHAT USER"/>
  </r>
  <r>
    <n v="47920835"/>
    <x v="0"/>
    <s v="Tarde"/>
    <d v="2025-02-19T00:00:00"/>
    <s v="PART TIME"/>
    <n v="0"/>
    <n v="0"/>
    <s v="CASTAÑEDA MAMANI LIZ MEYLIN"/>
    <s v="CHAT USER"/>
  </r>
  <r>
    <n v="70625834"/>
    <x v="0"/>
    <s v="Tarde"/>
    <d v="2025-02-19T00:00:00"/>
    <s v="PART TIME"/>
    <n v="0"/>
    <n v="0"/>
    <s v="HEREDIA JARA GLORIA ALEXANDRA"/>
    <s v="CHAT USER"/>
  </r>
  <r>
    <n v="77334711"/>
    <x v="0"/>
    <s v="Tarde"/>
    <d v="2025-02-19T00:00:00"/>
    <s v="PART TIME"/>
    <n v="0"/>
    <n v="0"/>
    <s v="NAPANGA AMADO JUAN CARLOS"/>
    <s v="CHAT USER"/>
  </r>
  <r>
    <n v="70493877"/>
    <x v="0"/>
    <s v="Tarde"/>
    <d v="2025-02-19T00:00:00"/>
    <s v="PART TIME"/>
    <n v="0"/>
    <n v="0"/>
    <s v="URBINA PORTAL STEPHANIE JOANNA"/>
    <s v="CHAT USER"/>
  </r>
  <r>
    <n v="70088468"/>
    <x v="0"/>
    <s v="Tarde"/>
    <d v="2025-02-19T00:00:00"/>
    <s v="PART TIME"/>
    <n v="0"/>
    <n v="0"/>
    <s v="VEGA RODRIGUEZ JOSEANTONIO"/>
    <s v="CHAT USER"/>
  </r>
  <r>
    <n v="45745844"/>
    <x v="0"/>
    <s v="Tarde"/>
    <d v="2025-02-19T00:00:00"/>
    <s v="PART TIME"/>
    <n v="0"/>
    <n v="0"/>
    <s v="VENERO ZEA SANDRA NATALIE"/>
    <s v="CHAT USER"/>
  </r>
  <r>
    <n v="47506438"/>
    <x v="0"/>
    <s v="Tarde"/>
    <d v="2025-02-19T00:00:00"/>
    <s v="PART TIME"/>
    <n v="0"/>
    <n v="0"/>
    <s v="VERA MEDRANO ROXANA ESTEFANI"/>
    <s v="CHAT USER"/>
  </r>
  <r>
    <n v="48501834"/>
    <x v="0"/>
    <s v="Tarde"/>
    <d v="2025-02-19T00:00:00"/>
    <s v="PART TIME"/>
    <n v="0"/>
    <n v="0"/>
    <s v="VILLANUEVA SABOYA WALTER LUIS"/>
    <s v="CHAT USER"/>
  </r>
  <r>
    <n v="60881411"/>
    <x v="0"/>
    <s v="Tarde"/>
    <d v="2025-02-19T00:00:00"/>
    <s v="PART TIME"/>
    <n v="0"/>
    <n v="0"/>
    <s v="ZEVALLOS REYES JOEL MATIAS"/>
    <s v="CHAT USER"/>
  </r>
  <r>
    <n v="48188196"/>
    <x v="0"/>
    <s v="Tarde"/>
    <d v="2025-02-25T00:00:00"/>
    <s v="PART TIME"/>
    <n v="0"/>
    <n v="0"/>
    <s v="SANCHEZ ESPINOZA FRANCO JUNIOR"/>
    <s v="CHAT USER"/>
  </r>
  <r>
    <n v="46974516"/>
    <x v="0"/>
    <s v="Tarde"/>
    <d v="2025-02-25T00:00:00"/>
    <s v="PART TIME"/>
    <n v="0"/>
    <n v="0"/>
    <s v="HERNANDEZ LUQUE JHOSSELYN MELANY"/>
    <s v="CHAT USER"/>
  </r>
  <r>
    <n v="77230780"/>
    <x v="0"/>
    <s v="Tarde"/>
    <d v="2025-02-25T00:00:00"/>
    <s v="PART TIME"/>
    <n v="0"/>
    <n v="0"/>
    <s v="ACEVEDO JIRÓN ANA FLORENCIA"/>
    <s v="CHAT USER"/>
  </r>
  <r>
    <n v="48381881"/>
    <x v="0"/>
    <s v="Tarde"/>
    <d v="2025-02-25T00:00:00"/>
    <s v="PART TIME"/>
    <n v="0"/>
    <n v="0"/>
    <s v="LA MADRID CARLEVARINO JUAN LUIS"/>
    <s v="CHAT USER"/>
  </r>
  <r>
    <n v="72299608"/>
    <x v="0"/>
    <s v="Tarde"/>
    <d v="2025-02-25T00:00:00"/>
    <s v="PART TIME"/>
    <n v="0"/>
    <n v="0"/>
    <s v="OROZCO SOTO NOELIA BIANCA"/>
    <s v="CHAT USER"/>
  </r>
  <r>
    <n v="47575012"/>
    <x v="0"/>
    <s v="Tarde"/>
    <d v="2025-02-25T00:00:00"/>
    <s v="PART TIME"/>
    <n v="0"/>
    <n v="0"/>
    <s v="CEVALLOS PAHUACHO NATHALY KENGUI"/>
    <s v="CHAT USER"/>
  </r>
  <r>
    <n v="72274351"/>
    <x v="0"/>
    <s v="Tarde"/>
    <d v="2025-02-25T00:00:00"/>
    <s v="PART TIME"/>
    <n v="0"/>
    <n v="0"/>
    <s v="ROMERO CUPITAY JULIO CESAR"/>
    <s v="CHAT USER"/>
  </r>
  <r>
    <n v="74701302"/>
    <x v="0"/>
    <s v="Tarde"/>
    <d v="2025-02-25T00:00:00"/>
    <s v="PART TIME"/>
    <n v="0"/>
    <n v="0"/>
    <s v="CUPITAY TTITO ALEXANDRA"/>
    <s v="CHAT USER"/>
  </r>
  <r>
    <n v="72414031"/>
    <x v="0"/>
    <s v="Tarde"/>
    <d v="2025-02-25T00:00:00"/>
    <s v="PART TIME"/>
    <n v="0"/>
    <n v="0"/>
    <s v="CHINO JALLO DARIAN ZENAIDA"/>
    <s v="CHAT USER"/>
  </r>
  <r>
    <n v="62700306"/>
    <x v="0"/>
    <s v="Tarde"/>
    <d v="2023-05-10T00:00:00"/>
    <s v="FULL TIME"/>
    <n v="0"/>
    <n v="0"/>
    <s v="ISUIZA DELGADO MARIA TERESITA"/>
    <s v="ID VERIFY + PAYMENT ES"/>
  </r>
  <r>
    <n v="76291389"/>
    <x v="0"/>
    <s v="Tarde"/>
    <d v="2023-08-05T00:00:00"/>
    <s v="FULL TIME"/>
    <n v="0"/>
    <n v="0"/>
    <s v="FULGENCIO CRUZ ANGIE MERCEDES"/>
    <s v="ID VERIFY + PAYMENT ES"/>
  </r>
  <r>
    <n v="72221021"/>
    <x v="0"/>
    <s v="Tarde"/>
    <d v="2023-12-01T00:00:00"/>
    <s v="PART TIME"/>
    <s v="GESTIÓN ADICIONAL"/>
    <s v="MAIL PARTNER"/>
    <s v="BALDEON GALLEGOS MANUEL ADRIANO"/>
    <s v="CHAT USER"/>
  </r>
  <r>
    <n v="75573782"/>
    <x v="0"/>
    <s v="Tarde"/>
    <d v="2024-10-18T00:00:00"/>
    <s v="PART TIME"/>
    <s v="GESTIÓN ADICIONAL"/>
    <s v="MAIL PARTNER"/>
    <s v="LLEREN SULCA JENNIFER CHRISTIN"/>
    <s v="CHAT USER"/>
  </r>
  <r>
    <n v="48191026"/>
    <x v="0"/>
    <s v="Tarde"/>
    <d v="2024-10-23T00:00:00"/>
    <s v="PART TIME"/>
    <n v="0"/>
    <n v="0"/>
    <s v="ALVAREZ QUISPE GIOSSELINE LISSETT"/>
    <s v="CHAT USER"/>
  </r>
  <r>
    <n v="75594896"/>
    <x v="0"/>
    <s v="Tarde"/>
    <d v="2024-10-23T00:00:00"/>
    <s v="PART TIME"/>
    <n v="0"/>
    <n v="0"/>
    <s v="RUIZ FLORES GERALDINE ALMENDRA"/>
    <s v="CHAT USER"/>
  </r>
  <r>
    <n v="74494261"/>
    <x v="0"/>
    <s v="Tarde"/>
    <d v="2024-09-03T00:00:00"/>
    <s v="PART TIME"/>
    <n v="0"/>
    <n v="0"/>
    <s v="QUISPE DOMINGUEZ ANGIE TERESA"/>
    <s v="CHAT USER"/>
  </r>
  <r>
    <n v="76217807"/>
    <x v="0"/>
    <s v="Tarde"/>
    <d v="2024-05-02T00:00:00"/>
    <s v="PART TIME"/>
    <n v="0"/>
    <n v="0"/>
    <s v="ACUÑA INOCENTE ALDAIR GUIOSEP"/>
    <s v="CHAT USER"/>
  </r>
  <r>
    <n v="48416072"/>
    <x v="0"/>
    <s v="Tarde"/>
    <d v="2025-01-30T00:00:00"/>
    <s v="PART TIME"/>
    <n v="0"/>
    <n v="0"/>
    <s v="POMAJULCA VILCA DEYCY ROSARIO"/>
    <s v="CHAT USER"/>
  </r>
  <r>
    <n v="71733033"/>
    <x v="0"/>
    <s v="Tarde"/>
    <d v="2024-10-18T00:00:00"/>
    <s v="PART TIME"/>
    <n v="0"/>
    <n v="0"/>
    <s v="CASTILLO LOARTE JHAIR ROBERT"/>
    <s v="CHAT USER"/>
  </r>
  <r>
    <n v="75154328"/>
    <x v="0"/>
    <s v="Tarde"/>
    <d v="2024-11-27T00:00:00"/>
    <s v="PART TIME"/>
    <n v="0"/>
    <n v="0"/>
    <s v="ACHA CASTAÑEDA AMY ALESSANDRA ACHA CASTAÑEDA"/>
    <s v="CHAT USER"/>
  </r>
  <r>
    <n v="74917890"/>
    <x v="0"/>
    <s v="Tarde"/>
    <d v="2024-04-20T00:00:00"/>
    <s v="PART TIME"/>
    <n v="0"/>
    <n v="0"/>
    <s v="SIANCAS LARA NICOL ALEXANDRA"/>
    <s v="CHAT USER"/>
  </r>
  <r>
    <n v="47216367"/>
    <x v="0"/>
    <s v="Tarde"/>
    <d v="2024-10-23T00:00:00"/>
    <s v="PART TIME"/>
    <s v="GESTIÓN ADICIONAL"/>
    <s v="Base Data deletion"/>
    <s v="MILIAN RODRIGUEZ GLORIA MAXIMA"/>
    <s v="CHAT USER"/>
  </r>
  <r>
    <n v="46137725"/>
    <x v="0"/>
    <s v="Tarde"/>
    <d v="2023-09-07T00:00:00"/>
    <s v="PART TIME"/>
    <n v="0"/>
    <n v="0"/>
    <s v="MONTALVO REYES JAQUELIN ABIGAIL"/>
    <s v="ID VERIFY + PAYMENT ES"/>
  </r>
  <r>
    <n v="75120335"/>
    <x v="0"/>
    <s v="Tarde"/>
    <d v="2024-10-23T00:00:00"/>
    <s v="PART TIME"/>
    <n v="0"/>
    <n v="0"/>
    <s v="PAISIG DELGADO LITTMAN ANENIAS"/>
    <s v="CHAT USER"/>
  </r>
  <r>
    <n v="73594324"/>
    <x v="0"/>
    <s v="Tarde"/>
    <d v="2022-12-03T00:00:00"/>
    <s v="PART TIME"/>
    <n v="0"/>
    <n v="0"/>
    <s v="VILLAR RIQUELME KIARA"/>
    <s v="CHAT USER"/>
  </r>
  <r>
    <n v="25748691"/>
    <x v="0"/>
    <s v="Tarde"/>
    <d v="2022-12-03T00:00:00"/>
    <s v="PART TIME"/>
    <n v="0"/>
    <n v="0"/>
    <s v="FLORES CARDO JULISSA LISSETTE"/>
    <s v="CHAT USER"/>
  </r>
  <r>
    <n v="73025642"/>
    <x v="0"/>
    <s v="Tarde"/>
    <d v="2022-12-01T00:00:00"/>
    <s v="PART TIME"/>
    <n v="0"/>
    <n v="0"/>
    <s v="LUMBRE CONDOR LUCIA GABRIELA"/>
    <s v="CHAT USER"/>
  </r>
  <r>
    <n v="73769433"/>
    <x v="0"/>
    <s v="Tarde"/>
    <d v="2024-10-01T00:00:00"/>
    <s v="PART TIME"/>
    <n v="0"/>
    <n v="0"/>
    <s v="LAMA CESTI ATENAS DEL CARMEN TERESA"/>
    <s v="CHAT USER"/>
  </r>
  <r>
    <n v="2577461"/>
    <x v="0"/>
    <s v="Tarde"/>
    <d v="2024-10-23T00:00:00"/>
    <s v="PART TIME"/>
    <n v="0"/>
    <n v="0"/>
    <s v="MEDINA ORTEGA CARLOS ALEXANDER"/>
    <s v="CHAT USER"/>
  </r>
  <r>
    <n v="78109382"/>
    <x v="0"/>
    <s v="Tarde"/>
    <d v="2024-01-03T00:00:00"/>
    <s v="PART TIME"/>
    <n v="0"/>
    <n v="0"/>
    <s v="TITO ALMANZA ALEJANDRO"/>
    <s v="CHAT USER"/>
  </r>
  <r>
    <n v="42290929"/>
    <x v="0"/>
    <s v="Tarde"/>
    <d v="2023-06-12T00:00:00"/>
    <s v="PART TIME"/>
    <s v="GESTIÓN ADICIONAL"/>
    <s v="Project Best Bocata"/>
    <s v="GONZALES PORRAS ERIKA JOHANA"/>
    <s v="CHAT USER"/>
  </r>
  <r>
    <n v="45447108"/>
    <x v="0"/>
    <s v="Tarde"/>
    <d v="2024-04-04T00:00:00"/>
    <s v="PART TIME"/>
    <n v="0"/>
    <n v="0"/>
    <s v="ROJAS CHUQUIPIONDO ANGELICA MAIDANE"/>
    <s v="CHAT USER"/>
  </r>
  <r>
    <n v="74068291"/>
    <x v="0"/>
    <s v="Tarde"/>
    <d v="2024-10-18T00:00:00"/>
    <s v="PART TIME"/>
    <n v="0"/>
    <n v="0"/>
    <s v="MENDOZA SILVA IRVIS VALERIA"/>
    <s v="CHAT USER"/>
  </r>
  <r>
    <n v="43668490"/>
    <x v="0"/>
    <s v="Tarde"/>
    <d v="2024-10-23T00:00:00"/>
    <s v="PART TIME"/>
    <n v="0"/>
    <n v="0"/>
    <s v="UBALDO ZARATE LIZ MILAGROS"/>
    <s v="CHAT USER"/>
  </r>
  <r>
    <n v="73092128"/>
    <x v="0"/>
    <s v="Tarde"/>
    <d v="2024-11-27T00:00:00"/>
    <s v="PART TIME"/>
    <n v="0"/>
    <n v="0"/>
    <s v="HORNA ZAPATA FERNANDO AARON"/>
    <s v="CHAT USER"/>
  </r>
  <r>
    <n v="72185151"/>
    <x v="0"/>
    <s v="Tarde"/>
    <d v="2024-09-10T00:00:00"/>
    <s v="PART TIME"/>
    <n v="0"/>
    <n v="0"/>
    <s v="LOPEZ RUIZ EDUARDO MANUEL"/>
    <s v="CHAT USER"/>
  </r>
  <r>
    <n v="70903134"/>
    <x v="0"/>
    <s v="Tarde"/>
    <d v="2023-11-22T00:00:00"/>
    <s v="PART TIME"/>
    <n v="0"/>
    <n v="0"/>
    <s v="ZAMORA ROMERO ABIGAIL ULIVE"/>
    <s v="ID VERIFY + PAYMENT ES"/>
  </r>
  <r>
    <n v="75398397"/>
    <x v="0"/>
    <s v="Tarde"/>
    <d v="2023-07-27T00:00:00"/>
    <s v="PART TIME"/>
    <n v="0"/>
    <n v="0"/>
    <s v="RAMIREZ MENDOZA RODRIGO UBALDO"/>
    <s v="ID VERIFY + PAYMENT ES"/>
  </r>
  <r>
    <n v="43405261"/>
    <x v="0"/>
    <s v="Tarde"/>
    <d v="2023-10-10T00:00:00"/>
    <s v="PART TIME"/>
    <n v="0"/>
    <n v="0"/>
    <s v="HEREDIA ALANIA ALBERTO JULIAN"/>
    <s v="ID VERIFY + PAYMENT ES"/>
  </r>
  <r>
    <n v="41331785"/>
    <x v="0"/>
    <s v="Tarde"/>
    <d v="2023-08-05T00:00:00"/>
    <s v="FULL TIME"/>
    <n v="0"/>
    <n v="0"/>
    <s v="NUÑEZ FRANCO NANCY LOURDES"/>
    <s v="ID VERIFY + PAYMENT ES"/>
  </r>
  <r>
    <n v="70611169"/>
    <x v="0"/>
    <s v="Tarde"/>
    <d v="2024-02-01T00:00:00"/>
    <s v="FULL TIME"/>
    <n v="0"/>
    <n v="0"/>
    <s v="CASTILLO BALTAZAR EDITH CASTILLO BALTAZAR"/>
    <s v="ID VERIFY + PAYMENT ES"/>
  </r>
  <r>
    <n v="71727097"/>
    <x v="0"/>
    <s v="Mañana"/>
    <d v="2024-06-11T00:00:00"/>
    <s v="PART TIME"/>
    <n v="0"/>
    <n v="0"/>
    <s v="CHANCO ANTICONA ARIANNA KORITTA"/>
    <s v="CHAT USER"/>
  </r>
  <r>
    <n v="74130972"/>
    <x v="0"/>
    <s v="Tarde"/>
    <d v="2024-10-21T00:00:00"/>
    <s v="PART TIME"/>
    <n v="0"/>
    <n v="0"/>
    <s v="MEDRANO HUAMANI ANA CAROLINA"/>
    <s v="CHAT USER"/>
  </r>
  <r>
    <n v="41921430"/>
    <x v="0"/>
    <s v="Tarde"/>
    <d v="2025-01-30T00:00:00"/>
    <s v="PART TIME"/>
    <n v="0"/>
    <n v="0"/>
    <s v="VASQUEZ RIOS MILAGROS DEL PILAR"/>
    <s v="CHAT USER"/>
  </r>
  <r>
    <n v="6047350"/>
    <x v="0"/>
    <s v="Tarde"/>
    <d v="2023-10-17T00:00:00"/>
    <s v="FULL TIME"/>
    <n v="0"/>
    <n v="0"/>
    <s v="OLAN POOL KAREN DHAMAR"/>
    <s v="ID VERIFY + PAYMENT ES"/>
  </r>
  <r>
    <n v="47395339"/>
    <x v="0"/>
    <s v="Tarde"/>
    <d v="2022-12-05T00:00:00"/>
    <s v="PART TIME"/>
    <n v="0"/>
    <n v="0"/>
    <s v="RISCO ALVARADO NELIDA SOFIA"/>
    <s v="CHAT USER"/>
  </r>
  <r>
    <n v="70253197"/>
    <x v="0"/>
    <s v="Tarde"/>
    <d v="2024-10-23T00:00:00"/>
    <s v="PART TIME"/>
    <n v="0"/>
    <n v="0"/>
    <s v="CHALCO CHAVEZ MAYTE DEL CARMEN"/>
    <s v="CHAT USER"/>
  </r>
  <r>
    <n v="74288218"/>
    <x v="0"/>
    <s v="Tarde"/>
    <d v="2024-10-23T00:00:00"/>
    <s v="PART TIME"/>
    <n v="0"/>
    <n v="0"/>
    <s v="SUYURI GOMEZ ROCIO ESTHER"/>
    <s v="CHAT USER"/>
  </r>
  <r>
    <n v="73042605"/>
    <x v="0"/>
    <s v="Tarde"/>
    <d v="2024-10-23T00:00:00"/>
    <s v="PART TIME"/>
    <n v="0"/>
    <n v="0"/>
    <s v="PARIONA GALLARDO EDUARDO NOAH BEN"/>
    <s v="CHAT USER"/>
  </r>
  <r>
    <n v="73043016"/>
    <x v="0"/>
    <s v="Tarde"/>
    <d v="2024-10-23T00:00:00"/>
    <s v="PART TIME"/>
    <s v="LEVEL UP MAIL USER"/>
    <s v="20/03"/>
    <s v="ARGE LOZANO JAQUELINE SOFIA"/>
    <s v="CHAT USER"/>
  </r>
  <r>
    <n v="41152694"/>
    <x v="0"/>
    <s v="Tarde"/>
    <d v="2024-10-23T00:00:00"/>
    <s v="PART TIME"/>
    <s v="LEVEL UP MAIL USER"/>
    <s v="20/03"/>
    <s v="SANCHEZ AYALA JORGE ARMANDO"/>
    <s v="CHAT USER"/>
  </r>
  <r>
    <n v="73144849"/>
    <x v="0"/>
    <s v="Tarde"/>
    <d v="2024-10-23T00:00:00"/>
    <s v="PART TIME"/>
    <n v="0"/>
    <n v="0"/>
    <s v="LIMAHUAY MANCILLA CHRISTIAN ANGEL"/>
    <s v="CHAT USER"/>
  </r>
  <r>
    <n v="44546851"/>
    <x v="0"/>
    <s v="Tarde"/>
    <d v="2024-10-23T00:00:00"/>
    <s v="PART TIME"/>
    <n v="0"/>
    <n v="0"/>
    <s v="VERASTEGUI HUAMAN ESTHER ABIGAIL"/>
    <s v="CHAT USER"/>
  </r>
  <r>
    <n v="73083433"/>
    <x v="0"/>
    <s v="Tarde"/>
    <d v="2024-11-27T00:00:00"/>
    <s v="PART TIME"/>
    <n v="0"/>
    <n v="0"/>
    <s v="RENGIFO ARROYO MARCO LEONARDO"/>
    <s v="CHAT USER"/>
  </r>
  <r>
    <n v="72712313"/>
    <x v="0"/>
    <s v="Tarde"/>
    <d v="2023-10-21T00:00:00"/>
    <s v="PART TIME"/>
    <n v="0"/>
    <n v="0"/>
    <s v="SALAZAR VILLANO ROCIO"/>
    <s v="CHAT USER"/>
  </r>
  <r>
    <n v="48131456"/>
    <x v="0"/>
    <s v="Tarde"/>
    <d v="2024-04-20T00:00:00"/>
    <s v="PART TIME"/>
    <n v="0"/>
    <n v="0"/>
    <s v="SALINAS COCHACHIN BETTSY JODELY"/>
    <s v="CHAT USER"/>
  </r>
  <r>
    <n v="75954523"/>
    <x v="0"/>
    <s v="Tarde"/>
    <d v="2023-10-21T00:00:00"/>
    <s v="PART TIME"/>
    <n v="0"/>
    <n v="0"/>
    <s v="SILVA CASTILLO LUCIA MELANIE"/>
    <s v="CHAT USER"/>
  </r>
  <r>
    <n v="72182198"/>
    <x v="0"/>
    <s v="Tarde"/>
    <d v="2024-10-21T00:00:00"/>
    <s v="PART TIME"/>
    <n v="0"/>
    <n v="0"/>
    <s v="HUARICALLO PACUALA JOSSELIN KARIN"/>
    <s v="CHAT USER"/>
  </r>
  <r>
    <n v="76496538"/>
    <x v="0"/>
    <s v="Tarde"/>
    <d v="2024-10-18T00:00:00"/>
    <s v="PART TIME"/>
    <n v="0"/>
    <n v="0"/>
    <s v="QUISPE REYES ANGI ALEXANDRA"/>
    <s v="CHAT USER"/>
  </r>
  <r>
    <n v="76699114"/>
    <x v="0"/>
    <s v="Tarde"/>
    <d v="2025-03-27T00:00:00"/>
    <s v="PART TIME"/>
    <s v="DESPEGANDO"/>
    <s v="28/03 - 30/03 / 25/04 - 27/04 conexión total  en seguimiento"/>
    <s v="CHIPANA GARCIA KIABECK AKEMY"/>
    <s v="CHAT USER"/>
  </r>
  <r>
    <n v="72655097"/>
    <x v="0"/>
    <s v="Tarde"/>
    <d v="2025-03-27T00:00:00"/>
    <s v="PART TIME"/>
    <s v="DESPEGANDO"/>
    <s v="28/03 - 30/03 / 25/04 - 27/04 conexión total  en seguimiento"/>
    <s v="PRETEL GARCIA MARIAFERNANDA"/>
    <s v="CHAT USER"/>
  </r>
  <r>
    <n v="71259375"/>
    <x v="0"/>
    <s v="Tarde"/>
    <d v="2025-03-27T00:00:00"/>
    <s v="PART TIME"/>
    <s v="DESPEGANDO"/>
    <s v="28/03 - 30/03 / 25/04 - 27/04 conexión total  en seguimiento"/>
    <s v="PAUCAR CASAS AMILCAR FRANCISCO"/>
    <s v="CHAT USER"/>
  </r>
  <r>
    <n v="73696749"/>
    <x v="0"/>
    <s v="Tarde"/>
    <d v="2025-03-27T00:00:00"/>
    <s v="PART TIME"/>
    <s v="DESPEGANDO"/>
    <s v="28/03 - 30/03 / 25/04 - 27/04 conexión total  en seguimiento"/>
    <s v="RUIZ MENDOZA KAROLAY"/>
    <s v="CHAT USER"/>
  </r>
  <r>
    <n v="44461248"/>
    <x v="0"/>
    <s v="Tarde"/>
    <d v="2025-03-27T00:00:00"/>
    <s v="PART TIME"/>
    <s v="DESPEGANDO"/>
    <s v="28/03 - 30/03 / 25/04 - 27/04 conexión total  en seguimiento"/>
    <s v="CARMEN TANTAVILCA FIORELLA LIZBETH"/>
    <s v="CHAT USER"/>
  </r>
  <r>
    <n v="75016251"/>
    <x v="0"/>
    <s v="Tarde"/>
    <d v="2025-03-27T00:00:00"/>
    <s v="PART TIME"/>
    <s v="DESPEGANDO"/>
    <s v="28/03 - 30/03 / 25/04 - 27/04 conexión total  en seguimiento"/>
    <s v="CABEZAS SOBRINO AITANA ARLES"/>
    <s v="CHAT USER"/>
  </r>
  <r>
    <n v="77648196"/>
    <x v="0"/>
    <s v="Tarde"/>
    <d v="2025-03-27T00:00:00"/>
    <s v="PART TIME"/>
    <s v="DESPEGANDO"/>
    <s v="28/03 - 30/03 / 25/04 - 27/04 conexión total  en seguimiento"/>
    <s v="FAJARDO APARICIO ESTRELLA"/>
    <s v="CHAT USER"/>
  </r>
  <r>
    <n v="6274994"/>
    <x v="0"/>
    <s v="Tarde"/>
    <d v="2025-03-27T00:00:00"/>
    <s v="PART TIME"/>
    <s v="DESPEGANDO"/>
    <s v="28/03 - 30/03 / 25/04 - 27/04 conexión total  en seguimiento"/>
    <s v="RONDON GOMEZ MARIA DE LOS ANGELES"/>
    <s v="CHAT USER"/>
  </r>
  <r>
    <n v="74436304"/>
    <x v="0"/>
    <s v="Tarde"/>
    <d v="2025-03-27T00:00:00"/>
    <s v="PART TIME"/>
    <s v="DESPEGANDO"/>
    <s v="28/03 - 30/03 / 25/04 - 27/04 conexión total  en seguimiento"/>
    <s v="PEREZ HUALLASCO JEAN PIERE JOSEPH"/>
    <s v="CHAT USER"/>
  </r>
  <r>
    <n v="75132187"/>
    <x v="0"/>
    <s v="Tarde"/>
    <d v="2025-03-27T00:00:00"/>
    <s v="PART TIME"/>
    <s v="DESPEGANDO"/>
    <s v="28/03 - 30/03 / 25/04 - 27/04 conexión total  en seguimiento"/>
    <s v="HUAMAN ECHEGARAY FRANCHESCO JARED"/>
    <s v="CHAT USER"/>
  </r>
  <r>
    <n v="70882085"/>
    <x v="1"/>
    <s v="Tarde"/>
    <d v="2020-05-27T00:00:00"/>
    <s v="FULL TIME"/>
    <n v="0"/>
    <n v="0"/>
    <s v="TINCO DE LA CRUZ ANGELICA ISABEL"/>
    <s v="CHAT GLOVER"/>
  </r>
  <r>
    <n v="72540200"/>
    <x v="1"/>
    <s v="Madrugada"/>
    <d v="2022-03-01T00:00:00"/>
    <s v="FULL TIME"/>
    <n v="0"/>
    <n v="0"/>
    <s v="AYALA PEREZ EDDY ALONSO"/>
    <s v="CHAT GLOVER"/>
  </r>
  <r>
    <n v="42935728"/>
    <x v="1"/>
    <s v="Madrugada"/>
    <d v="2020-05-27T00:00:00"/>
    <s v="FULL TIME"/>
    <n v="0"/>
    <n v="0"/>
    <s v="OLIVARES MEZONES CYNTHIA PAMELA"/>
    <s v="CHAT GLOVER"/>
  </r>
  <r>
    <n v="77517363"/>
    <x v="1"/>
    <s v="Madrugada"/>
    <d v="2019-06-04T00:00:00"/>
    <s v="FULL TIME"/>
    <n v="0"/>
    <n v="0"/>
    <s v="LOYOLA LEON JACQUELIN NICOL"/>
    <s v="CHAT GLOVER"/>
  </r>
  <r>
    <n v="70512381"/>
    <x v="1"/>
    <s v="Madrugada"/>
    <d v="2019-09-03T00:00:00"/>
    <s v="FULL TIME"/>
    <s v="VAC"/>
    <s v="01/04 - 15/04"/>
    <s v="ANTICONA CONTRERAS MARLENY VANESSA"/>
    <s v="CHAT GLOVER"/>
  </r>
  <r>
    <n v="74075526"/>
    <x v="1"/>
    <s v="Madrugada"/>
    <d v="2023-02-04T00:00:00"/>
    <s v="FULL TIME"/>
    <s v="VAC"/>
    <s v="01/04 - 15/04"/>
    <s v="BRAVO CHILON MARIA DEL PILAR"/>
    <s v="CHAT GLOVER"/>
  </r>
  <r>
    <n v="10887254"/>
    <x v="1"/>
    <s v="Mañana"/>
    <d v="2018-09-22T00:00:00"/>
    <s v="FULL TIME"/>
    <n v="0"/>
    <n v="0"/>
    <s v="NUÑEZ CUNYA LISET ARLITA"/>
    <s v="CHAT GLOVER"/>
  </r>
  <r>
    <n v="72719204"/>
    <x v="1"/>
    <s v="Mañana"/>
    <d v="2024-04-12T00:00:00"/>
    <s v="FULL TIME"/>
    <n v="0"/>
    <n v="0"/>
    <s v="SANTANA GOMEZ EDUARDO JESUS"/>
    <s v="CHAT GLOVER"/>
  </r>
  <r>
    <n v="72323137"/>
    <x v="1"/>
    <s v="Tarde"/>
    <d v="2024-04-12T00:00:00"/>
    <s v="PART TIME"/>
    <s v="SXM"/>
    <s v="18/02 - 16/05"/>
    <s v="ORTEGA SILVESTRE STHEFANY MICHELLE"/>
    <s v="CHAT GLOVER"/>
  </r>
  <r>
    <n v="73066591"/>
    <x v="1"/>
    <s v="Mañana"/>
    <d v="2024-04-12T00:00:00"/>
    <s v="FULL TIME"/>
    <n v="0"/>
    <n v="0"/>
    <s v="TAFUR CAVERO XIOMARA MILAGROS"/>
    <s v="CHAT GLOVER"/>
  </r>
  <r>
    <n v="73240582"/>
    <x v="1"/>
    <s v="Tarde"/>
    <d v="2019-11-28T00:00:00"/>
    <s v="FULL TIME"/>
    <n v="0"/>
    <n v="0"/>
    <s v="ROJAS CAMACHO NATHALY GERALDINE"/>
    <s v="CHAT GLOVER"/>
  </r>
  <r>
    <n v="74714071"/>
    <x v="1"/>
    <s v="Tarde"/>
    <d v="2022-04-01T00:00:00"/>
    <s v="PART TIME"/>
    <n v="0"/>
    <n v="0"/>
    <s v="RODRIGUEZ HUAHUATICO NOEMI ESTEFANI"/>
    <s v="CHAT GLOVER"/>
  </r>
  <r>
    <n v="75324501"/>
    <x v="1"/>
    <s v="Mañana"/>
    <d v="2023-05-30T00:00:00"/>
    <s v="FULL TIME"/>
    <n v="0"/>
    <n v="0"/>
    <s v="ESPINOZA VILLANES ANA ALEJANDRA"/>
    <s v="CHAT GLOVER"/>
  </r>
  <r>
    <n v="75414800"/>
    <x v="1"/>
    <s v="Mañana"/>
    <d v="2024-07-05T00:00:00"/>
    <s v="FULL TIME"/>
    <s v="GESTION ADICIONAL"/>
    <s v="Base Data deletion"/>
    <s v="CACERES ESTEBAN ANDREA LILIANA"/>
    <s v="CHAT GLOVER"/>
  </r>
  <r>
    <n v="46310319"/>
    <x v="1"/>
    <s v="Mañana"/>
    <d v="2024-09-06T00:00:00"/>
    <s v="FULL TIME"/>
    <n v="0"/>
    <n v="0"/>
    <s v="SACO ZAPATA MARIA DOMENICA"/>
    <s v="CHAT GLOVER"/>
  </r>
  <r>
    <n v="75837533"/>
    <x v="1"/>
    <s v="Tarde"/>
    <d v="2024-12-31T00:00:00"/>
    <s v="PART TIME"/>
    <n v="0"/>
    <n v="0"/>
    <s v="FRANCO OJEDA BRENDA MADELEYNE"/>
    <s v="CHAT GLOVER"/>
  </r>
  <r>
    <n v="72324218"/>
    <x v="1"/>
    <s v="Tarde"/>
    <d v="2024-12-31T00:00:00"/>
    <s v="PART TIME"/>
    <n v="0"/>
    <n v="0"/>
    <s v="CONTRERAS LANDA MIRIAN MARINA"/>
    <s v="CHAT GLOVER"/>
  </r>
  <r>
    <n v="76927839"/>
    <x v="1"/>
    <s v="Tarde"/>
    <d v="2024-12-31T00:00:00"/>
    <s v="PART TIME"/>
    <n v="0"/>
    <n v="0"/>
    <s v="GUTIERREZ URBANO JORDAN FRANCIS"/>
    <s v="CHAT GLOVER"/>
  </r>
  <r>
    <n v="74347325"/>
    <x v="1"/>
    <s v="Tarde"/>
    <d v="2024-12-31T00:00:00"/>
    <s v="PART TIME"/>
    <n v="0"/>
    <n v="0"/>
    <s v="VILLA CASTILLO EMELY YOSELYN"/>
    <s v="CHAT GLOVER"/>
  </r>
  <r>
    <n v="73777130"/>
    <x v="1"/>
    <s v="Tarde"/>
    <d v="2024-12-31T00:00:00"/>
    <s v="PART TIME"/>
    <n v="0"/>
    <n v="0"/>
    <s v="GUZMAN CHIRI PABLO MANUEL"/>
    <s v="CHAT GLOVER"/>
  </r>
  <r>
    <n v="74972096"/>
    <x v="1"/>
    <s v="Tarde"/>
    <d v="2024-12-31T00:00:00"/>
    <s v="PART TIME"/>
    <n v="0"/>
    <n v="0"/>
    <s v="RIVAS DIOSIS SAMANTHA VANESSA"/>
    <s v="CHAT GLOVER"/>
  </r>
  <r>
    <n v="73591043"/>
    <x v="1"/>
    <s v="Tarde"/>
    <d v="2024-12-31T00:00:00"/>
    <s v="PART TIME"/>
    <n v="0"/>
    <n v="0"/>
    <s v="MONTES CAMPOS MANUEL ALEXIS"/>
    <s v="CHAT GLOVER"/>
  </r>
  <r>
    <n v="70824924"/>
    <x v="1"/>
    <s v="Mañana"/>
    <d v="2025-01-31T00:00:00"/>
    <s v="FULL TIME"/>
    <n v="0"/>
    <n v="0"/>
    <s v="SANTOS RODRIGUEZ DHANA ZAMIRA"/>
    <s v="CHAT GLOVER"/>
  </r>
  <r>
    <n v="77226653"/>
    <x v="1"/>
    <s v="Mañana"/>
    <d v="2025-01-31T00:00:00"/>
    <s v="FULL TIME"/>
    <n v="0"/>
    <n v="0"/>
    <s v="CUENCA RAMOS DANIELA CAROLINA"/>
    <s v="CHAT GLOVER"/>
  </r>
  <r>
    <n v="70902828"/>
    <x v="1"/>
    <s v="Mañana"/>
    <d v="2025-01-31T00:00:00"/>
    <s v="FULL TIME"/>
    <n v="0"/>
    <n v="0"/>
    <s v="RUIZ MEDINA MARILYN RUTH"/>
    <s v="CHAT GLOVER"/>
  </r>
  <r>
    <n v="72227180"/>
    <x v="1"/>
    <s v="Mañana"/>
    <d v="2025-01-31T00:00:00"/>
    <s v="FULL TIME"/>
    <n v="0"/>
    <n v="0"/>
    <s v="ORTIZ ECHEGARAY ANA YSABEL"/>
    <s v="CHAT GLOVER"/>
  </r>
  <r>
    <n v="46410499"/>
    <x v="1"/>
    <s v="Mañana"/>
    <d v="2025-01-31T00:00:00"/>
    <s v="FULL TIME"/>
    <n v="0"/>
    <n v="0"/>
    <s v="MARTINEZ CHAIGUAQUE KELLY ELIZABETH"/>
    <s v="CHAT GLOVER"/>
  </r>
  <r>
    <n v="46388254"/>
    <x v="1"/>
    <s v="Mañana"/>
    <d v="2025-01-31T00:00:00"/>
    <s v="FULL TIME"/>
    <n v="0"/>
    <n v="0"/>
    <s v="DAVILA FIGUEROA NOELIA"/>
    <s v="CHAT GLOVER"/>
  </r>
  <r>
    <n v="48363824"/>
    <x v="1"/>
    <s v="Madrugada"/>
    <d v="2025-01-31T00:00:00"/>
    <s v="FULL TIME"/>
    <n v="0"/>
    <n v="0"/>
    <s v="ALCANTARA PEREZ DELVIS ANGUAR"/>
    <s v="CHAT GLOVER"/>
  </r>
  <r>
    <n v="47774656"/>
    <x v="1"/>
    <s v="Mañana"/>
    <d v="2025-01-31T00:00:00"/>
    <s v="FULL TIME"/>
    <n v="0"/>
    <n v="0"/>
    <s v="TRAMONTANA PUENTE DE LA VEGA MELISSA"/>
    <s v="CHAT GLOVER"/>
  </r>
  <r>
    <n v="47420724"/>
    <x v="1"/>
    <s v="Mañana"/>
    <d v="2025-01-31T00:00:00"/>
    <s v="FULL TIME"/>
    <n v="0"/>
    <n v="0"/>
    <s v="VIERA JUAREZ SHIRLEY KATTERINE"/>
    <s v="CHAT GLOVER"/>
  </r>
  <r>
    <n v="72902278"/>
    <x v="1"/>
    <s v="Mañana"/>
    <d v="2025-01-31T00:00:00"/>
    <s v="FULL TIME"/>
    <s v="CAMBIO DE CONDICION"/>
    <n v="45748"/>
    <s v="YALAN JAUCHA PEDRO ANGEL"/>
    <s v="CHAT GLOVER"/>
  </r>
  <r>
    <n v="72432847"/>
    <x v="1"/>
    <s v="Mañana"/>
    <d v="2025-01-31T00:00:00"/>
    <s v="FULL TIME"/>
    <n v="0"/>
    <n v="0"/>
    <s v="PIZARRO RIOS NICOLLE ALITH"/>
    <s v="CHAT GLOVER"/>
  </r>
  <r>
    <n v="72969172"/>
    <x v="1"/>
    <s v="Mañana"/>
    <d v="2025-01-31T00:00:00"/>
    <s v="FULL TIME"/>
    <n v="0"/>
    <n v="0"/>
    <s v="MUÑOZ JAIMES ZE PAULA PAULETTE"/>
    <s v="CHAT GLOVER"/>
  </r>
  <r>
    <n v="71262811"/>
    <x v="1"/>
    <s v="Mañana"/>
    <d v="2025-02-19T00:00:00"/>
    <s v="FULL TIME"/>
    <n v="0"/>
    <n v="0"/>
    <s v="FLORES CAMPOS ABIGAIL DAMARY"/>
    <s v="CHAT GLOVER"/>
  </r>
  <r>
    <n v="48673050"/>
    <x v="1"/>
    <s v="Mañana"/>
    <d v="2025-02-19T00:00:00"/>
    <s v="FULL TIME"/>
    <n v="0"/>
    <n v="0"/>
    <s v="FUENTES SALGUEDO CARMEN GEOVANNA"/>
    <s v="CHAT GLOVER"/>
  </r>
  <r>
    <n v="73791480"/>
    <x v="1"/>
    <s v="Mañana"/>
    <d v="2025-02-19T00:00:00"/>
    <s v="FULL TIME"/>
    <n v="0"/>
    <n v="0"/>
    <s v="CANCHO RAMIREZ DAYSI DAMARIS"/>
    <s v="CHAT GLOVER"/>
  </r>
  <r>
    <n v="77569052"/>
    <x v="1"/>
    <s v="Madrugada"/>
    <d v="2025-02-19T00:00:00"/>
    <s v="FULL TIME"/>
    <n v="0"/>
    <n v="0"/>
    <s v="CARRASCO SOCOLA JAZMIN MILENE"/>
    <s v="CHAT GLOVER"/>
  </r>
  <r>
    <n v="76458705"/>
    <x v="1"/>
    <s v="Mañana"/>
    <d v="2025-02-19T00:00:00"/>
    <s v="FULL TIME"/>
    <n v="0"/>
    <n v="0"/>
    <s v="ALMEIDA LOPEZ JORGE LUIS"/>
    <s v="CHAT GLOVER"/>
  </r>
  <r>
    <n v="45241097"/>
    <x v="1"/>
    <s v="Mañana"/>
    <d v="2025-02-19T00:00:00"/>
    <s v="FULL TIME"/>
    <n v="0"/>
    <n v="0"/>
    <s v="ORTEGA WUANG LAURA BEATRIZ"/>
    <s v="CHAT GLOVER"/>
  </r>
  <r>
    <n v="76372998"/>
    <x v="1"/>
    <s v="Mañana"/>
    <d v="2025-02-19T00:00:00"/>
    <s v="FULL TIME"/>
    <n v="0"/>
    <n v="0"/>
    <s v="PAREDES RAMOS ROXANA LIZBETH"/>
    <s v="CHAT GLOVER"/>
  </r>
  <r>
    <n v="49028712"/>
    <x v="1"/>
    <s v="Mañana"/>
    <d v="2025-02-19T00:00:00"/>
    <s v="FULL TIME"/>
    <s v="GESTION ADICIONAL"/>
    <s v="Base Data deletion"/>
    <s v="YEPEZ CAMPOS YESSICA GUADALUPE"/>
    <s v="CHAT GLOVER"/>
  </r>
  <r>
    <n v="72312641"/>
    <x v="1"/>
    <s v="Mañana"/>
    <d v="2025-02-19T00:00:00"/>
    <s v="FULL TIME"/>
    <n v="0"/>
    <n v="0"/>
    <s v="YSIQUE GARCIA ALEXANDRA"/>
    <s v="CHAT GLOVER"/>
  </r>
  <r>
    <n v="72808446"/>
    <x v="1"/>
    <s v="Mañana"/>
    <d v="2025-02-19T00:00:00"/>
    <s v="FULL TIME"/>
    <n v="0"/>
    <n v="0"/>
    <s v="VILLAVICENCIO ARANDA FREDDY JUNIOR"/>
    <s v="CHAT GLOVER"/>
  </r>
  <r>
    <n v="71023585"/>
    <x v="1"/>
    <s v="Mañana"/>
    <d v="2025-02-28T00:00:00"/>
    <s v="PART TIME"/>
    <s v="GESTION ADICIONAL"/>
    <s v="Base Data deletion"/>
    <s v="AMPUERO SUAREZ JOSE JULIAN"/>
    <s v="CHAT GLOVER"/>
  </r>
  <r>
    <n v="76189073"/>
    <x v="1"/>
    <s v="Tarde"/>
    <d v="2025-02-28T00:00:00"/>
    <s v="PART TIME"/>
    <n v="0"/>
    <n v="0"/>
    <s v="LIÑAN CHAVEZ PATRICIA PAOLA"/>
    <s v="CHAT GLOVER"/>
  </r>
  <r>
    <n v="76217764"/>
    <x v="1"/>
    <s v="Tarde"/>
    <d v="2025-02-28T00:00:00"/>
    <s v="PART TIME"/>
    <n v="0"/>
    <n v="0"/>
    <s v="ORTIZ MORON CLAUDIA FERNANDA"/>
    <s v="CHAT GLOVER"/>
  </r>
  <r>
    <n v="70572649"/>
    <x v="1"/>
    <s v="Tarde"/>
    <d v="2025-02-28T00:00:00"/>
    <s v="PART TIME"/>
    <n v="0"/>
    <n v="0"/>
    <s v="PALACIOS SEBASTIAN CARLOS EDUARDO"/>
    <s v="CHAT GLOVER"/>
  </r>
  <r>
    <n v="75171080"/>
    <x v="1"/>
    <s v="Madrugada"/>
    <d v="2025-02-28T00:00:00"/>
    <s v="PART TIME"/>
    <n v="0"/>
    <n v="0"/>
    <s v="PEREZ VILLEGAS ZIHOMARA"/>
    <s v="CHAT GLOVER"/>
  </r>
  <r>
    <n v="71212889"/>
    <x v="1"/>
    <s v="Tarde"/>
    <d v="2025-02-28T00:00:00"/>
    <s v="PART TIME"/>
    <n v="0"/>
    <n v="0"/>
    <s v="DEL POZO PASACHE ALBERTO NOGAMI"/>
    <s v="CHAT GLOVER"/>
  </r>
  <r>
    <n v="76381842"/>
    <x v="1"/>
    <s v="Tarde"/>
    <d v="2025-02-28T00:00:00"/>
    <s v="PART TIME"/>
    <n v="0"/>
    <n v="0"/>
    <s v="QUIÑONES CORTEZ ANA VICTORIA"/>
    <s v="CHAT GLOVER"/>
  </r>
  <r>
    <n v="70286700"/>
    <x v="1"/>
    <s v="Tarde"/>
    <d v="2025-02-28T00:00:00"/>
    <s v="PART TIME"/>
    <n v="0"/>
    <n v="0"/>
    <s v="URETA YAURI BRANDON"/>
    <s v="CHAT GLOVER"/>
  </r>
  <r>
    <n v="45989505"/>
    <x v="1"/>
    <s v="Tarde"/>
    <d v="2025-02-28T00:00:00"/>
    <s v="PART TIME"/>
    <n v="0"/>
    <n v="0"/>
    <s v="VASQUEZ RAFAEL ALDAIR"/>
    <s v="CHAT GLOVER"/>
  </r>
  <r>
    <n v="74356328"/>
    <x v="1"/>
    <s v="Tarde"/>
    <d v="2025-02-28T00:00:00"/>
    <s v="PART TIME"/>
    <n v="0"/>
    <n v="0"/>
    <s v="VERA SALINAS BRIGGITH VICKY JULEISSY"/>
    <s v="CHAT GLOVER"/>
  </r>
  <r>
    <n v="71583160"/>
    <x v="2"/>
    <s v="Madrugada"/>
    <d v="2022-10-15T00:00:00"/>
    <s v="FULL TIME"/>
    <n v="0"/>
    <n v="0"/>
    <s v="CAMPOBLANCO NORIEGA JORGE RAUL"/>
    <s v="MAIL PARTNER"/>
  </r>
  <r>
    <n v="71677369"/>
    <x v="2"/>
    <s v="Madrugada"/>
    <d v="2019-03-27T00:00:00"/>
    <s v="FULL TIME"/>
    <n v="0"/>
    <n v="0"/>
    <s v="GUARDIA BREÑA JAIME GEAMPIERRE"/>
    <s v="MAIL PARTNER"/>
  </r>
  <r>
    <n v="75488295"/>
    <x v="2"/>
    <s v="Madrugada"/>
    <d v="2024-09-27T00:00:00"/>
    <s v="FULL TIME"/>
    <n v="0"/>
    <n v="0"/>
    <s v="TEMOCHE MOZO LAURA SOFIA"/>
    <s v="MAIL PARTNER"/>
  </r>
  <r>
    <n v="72403200"/>
    <x v="2"/>
    <s v="Mañana"/>
    <d v="2023-06-23T00:00:00"/>
    <s v="FULL TIME"/>
    <s v="GESTION ADICIONAL"/>
    <s v="L2"/>
    <s v="MANRIQUE ASCENCIO FABRIZIO JOHNNY"/>
    <s v="MAIL PARTNER"/>
  </r>
  <r>
    <n v="43713203"/>
    <x v="2"/>
    <s v="Mañana"/>
    <d v="2019-02-01T00:00:00"/>
    <s v="FULL TIME"/>
    <s v="GESTION ADICIONAL"/>
    <s v="L2"/>
    <s v="QUINTE VILA JESSICA"/>
    <s v="MAIL PARTNER"/>
  </r>
  <r>
    <n v="74044303"/>
    <x v="2"/>
    <s v="Mañana"/>
    <d v="2022-11-02T00:00:00"/>
    <s v="FULL TIME"/>
    <s v="GESTION ADICIONAL / VAC"/>
    <s v="L2 / 01/04 - 15/04"/>
    <s v="REA LEGUA FIORELLA LISSETT"/>
    <s v="MAIL PARTNER"/>
  </r>
  <r>
    <n v="72493717"/>
    <x v="2"/>
    <s v="Mañana"/>
    <d v="2023-08-03T00:00:00"/>
    <s v="FULL TIME"/>
    <n v="0"/>
    <n v="0"/>
    <s v="PAREDES ALEGRE MAYELI CLAUDIA"/>
    <s v="MAIL PARTNER"/>
  </r>
  <r>
    <n v="71871031"/>
    <x v="2"/>
    <s v="Mañana"/>
    <d v="2023-09-08T00:00:00"/>
    <s v="FULL TIME"/>
    <s v="GESTION ADICIONAL"/>
    <s v="L2 / SOLO MAIL - NO MULTISKILL"/>
    <s v="ESPINOZA CHAPILLIQUEN YURI DIADEMA"/>
    <s v="MAIL PARTNER"/>
  </r>
  <r>
    <n v="72550131"/>
    <x v="2"/>
    <s v="Mañana"/>
    <d v="2023-09-01T00:00:00"/>
    <s v="FULL TIME"/>
    <s v="GESTION ADICIONAL"/>
    <s v="L2 / SOLO MAIL - NO MULTISKILL"/>
    <s v="MAGUIÑO ALVA DIANA MARIA"/>
    <s v="MAIL PARTNER"/>
  </r>
  <r>
    <n v="76322791"/>
    <x v="2"/>
    <s v="Tarde"/>
    <d v="2024-03-27T00:00:00"/>
    <s v="PART TIME"/>
    <s v="GESTION ADICIONAL"/>
    <s v="SOLO MAIL - NO MULTISKILL"/>
    <s v="GUTIERREZ LLACZA HEIDY JHOJAIRA"/>
    <s v="MAIL PARTNER"/>
  </r>
  <r>
    <n v="47245890"/>
    <x v="2"/>
    <s v="Mañana"/>
    <d v="2024-07-17T00:00:00"/>
    <s v="FULL TIME"/>
    <s v="APOYO CALIDAD"/>
    <s v="01/04 - 15/04"/>
    <s v="RUIZ DIAZ SHIRLEY SILVANA"/>
    <s v="MAIL PARTNER"/>
  </r>
  <r>
    <n v="73125479"/>
    <x v="2"/>
    <s v="Mañana"/>
    <d v="2024-10-11T00:00:00"/>
    <s v="FULL TIME"/>
    <n v="0"/>
    <n v="0"/>
    <s v="OSORIO COLLANQUE XIOMARA JAZMIN"/>
    <s v="MAIL PARTNER"/>
  </r>
  <r>
    <n v="45701144"/>
    <x v="2"/>
    <s v="Mañana"/>
    <d v="2025-02-12T00:00:00"/>
    <s v="PART TIME"/>
    <n v="0"/>
    <n v="0"/>
    <s v="CASTILLO FLORES EVELYN SOFIA"/>
    <s v="MAIL PARTNER"/>
  </r>
  <r>
    <n v="48535293"/>
    <x v="2"/>
    <s v="Mañana"/>
    <d v="2025-02-12T00:00:00"/>
    <s v="PART TIME"/>
    <n v="0"/>
    <n v="0"/>
    <s v="MARQUEZ SOLIS MONSERRAT ESTEFANI"/>
    <s v="MAIL PARTNER"/>
  </r>
  <r>
    <n v="43873079"/>
    <x v="2"/>
    <s v="Mañana"/>
    <d v="2025-02-12T00:00:00"/>
    <s v="PART TIME"/>
    <n v="0"/>
    <n v="0"/>
    <s v="GONZALES VARGAS KATIA MARIBEL"/>
    <s v="MAIL PARTNER"/>
  </r>
  <r>
    <n v="75295675"/>
    <x v="2"/>
    <s v="Mañana"/>
    <d v="2025-02-12T00:00:00"/>
    <s v="PART TIME"/>
    <n v="0"/>
    <n v="0"/>
    <s v="PINTO RUTTI IRENE SARAI"/>
    <s v="MAIL PARTNER"/>
  </r>
  <r>
    <n v="77334201"/>
    <x v="2"/>
    <s v="Madrugada"/>
    <d v="2020-05-05T00:00:00"/>
    <s v="FULL TIME"/>
    <s v="VAC"/>
    <s v="10/04 - 30/04"/>
    <s v="NICOLAS JULCA KATERINE"/>
    <s v="PARTNER CALL"/>
  </r>
  <r>
    <n v="72364338"/>
    <x v="2"/>
    <s v="Madrugada"/>
    <d v="2019-10-05T00:00:00"/>
    <s v="FULL TIME"/>
    <s v="GESTION ADICIONAL "/>
    <s v="PARTNER ONLINECALLS"/>
    <s v="HUAMAN VASQUEZ JESUS ALEXANDER"/>
    <s v="PARTNER CALL"/>
  </r>
  <r>
    <n v="48551956"/>
    <x v="2"/>
    <s v="Madrugada"/>
    <d v="2023-08-03T00:00:00"/>
    <s v="FULL TIME"/>
    <s v="VAC"/>
    <s v="01/05 - 31/05"/>
    <s v="SALAZAR OBREGÓN ELSA JOHANNY"/>
    <s v="PARTNER CALL"/>
  </r>
  <r>
    <n v="75272300"/>
    <x v="2"/>
    <s v="Madrugada"/>
    <d v="2024-12-16T00:00:00"/>
    <s v="FULL TIME"/>
    <n v="0"/>
    <n v="0"/>
    <s v="TUFIÑO PISCOYA ESTEFANIA LUCIA"/>
    <s v="PARTNER CALL"/>
  </r>
  <r>
    <n v="48289565"/>
    <x v="2"/>
    <s v="Madrugada"/>
    <d v="2018-05-02T00:00:00"/>
    <s v="FULL TIME"/>
    <s v="GESTION ADICIONAL"/>
    <s v="BK PARTNER ONLINECALLS / PRESENCIAL"/>
    <s v="ANGASI INFANTE ANGIE"/>
    <s v="PARTNER CALL"/>
  </r>
  <r>
    <n v="74851122"/>
    <x v="2"/>
    <s v="Madrugada"/>
    <d v="2020-02-18T00:00:00"/>
    <s v="PART TIME"/>
    <s v="B2B / GESTION ADICIONAL / PRESENCIAL"/>
    <s v="PARTNER ONLINECALLS"/>
    <s v="APONTE MATEO BRENDA XIOMARA"/>
    <s v="PARTNER CALL"/>
  </r>
  <r>
    <n v="73132988"/>
    <x v="2"/>
    <s v="Tarde"/>
    <d v="2025-01-23T00:00:00"/>
    <s v="PART TIME"/>
    <n v="0"/>
    <n v="0"/>
    <s v="RAMIREZ CESPEDES CAMILA PILAR"/>
    <s v="PARTNER CALL"/>
  </r>
  <r>
    <n v="72669020"/>
    <x v="2"/>
    <s v="Madrugada"/>
    <d v="2020-05-25T00:00:00"/>
    <s v="PART TIME"/>
    <n v="0"/>
    <n v="0"/>
    <s v="SALAZAR JULCA GERALDINE MARSOL"/>
    <s v="PARTNER CALL"/>
  </r>
  <r>
    <n v="77702936"/>
    <x v="2"/>
    <s v="Madrugada"/>
    <d v="2023-02-07T00:00:00"/>
    <s v="PART TIME"/>
    <s v="B2B"/>
    <n v="0"/>
    <s v="TESORE QUISPE ORIANA BELEN"/>
    <s v="PARTNER CALL"/>
  </r>
  <r>
    <n v="71737434"/>
    <x v="2"/>
    <s v="Madrugada"/>
    <d v="2025-01-23T00:00:00"/>
    <s v="PART TIME"/>
    <n v="0"/>
    <n v="0"/>
    <s v="CALMET CAJA CORAIMA LESLY"/>
    <s v="PARTNER CALL"/>
  </r>
  <r>
    <n v="76633584"/>
    <x v="2"/>
    <s v="Madrugada"/>
    <d v="2025-01-23T00:00:00"/>
    <s v="PART TIME"/>
    <n v="0"/>
    <n v="0"/>
    <s v="SHUÑA MEZA MARIA DE LOS ANGELES"/>
    <s v="PARTNER CALL"/>
  </r>
  <r>
    <n v="71284748"/>
    <x v="2"/>
    <s v="Madrugada"/>
    <d v="2020-05-23T00:00:00"/>
    <s v="FULL TIME"/>
    <n v="0"/>
    <n v="0"/>
    <s v="RAMOS BAZÁN ROSSEMERY"/>
    <s v="PARTNER CALL"/>
  </r>
  <r>
    <n v="74582001"/>
    <x v="2"/>
    <s v="Mañana"/>
    <d v="2019-11-27T00:00:00"/>
    <s v="FULL TIME"/>
    <s v="GESTION ADICIONAL"/>
    <s v="PARTNER ONLINECALLS"/>
    <s v="CARRION ZAQUINAULA ANDREA GIRELA"/>
    <s v="PARTNER CALL"/>
  </r>
  <r>
    <n v="47348644"/>
    <x v="2"/>
    <s v="Mañana"/>
    <d v="2024-07-17T00:00:00"/>
    <s v="FULL TIME"/>
    <n v="0"/>
    <n v="0"/>
    <s v="TEODOR VELASQUEZ MANUEL FREDDY"/>
    <s v="PARTNER CALL"/>
  </r>
  <r>
    <n v="72735819"/>
    <x v="2"/>
    <s v="Mañana"/>
    <d v="2024-07-17T00:00:00"/>
    <s v="FULL TIME"/>
    <n v="0"/>
    <n v="0"/>
    <s v="MARQUEZ HUAMAN DIANA IBETH"/>
    <s v="PARTNER CALL"/>
  </r>
  <r>
    <n v="72173383"/>
    <x v="2"/>
    <s v="Mañana"/>
    <d v="2022-05-02T00:00:00"/>
    <s v="FULL TIME"/>
    <s v="GESTION ADICIONAL / PRESENCIAL"/>
    <s v="BK PARTNER ONLINECALLS"/>
    <s v="IPARRAGUIRRE ALCARRAZ JOSE ROBERTO"/>
    <s v="PARTNER CALL"/>
  </r>
  <r>
    <n v="48095660"/>
    <x v="2"/>
    <s v="Mañana"/>
    <d v="2025-02-12T00:00:00"/>
    <s v="PART TIME"/>
    <n v="0"/>
    <n v="0"/>
    <s v="AGUILAR NAVARRO INGRID MARISOL"/>
    <s v="PARTNER CALL"/>
  </r>
  <r>
    <n v="47514703"/>
    <x v="2"/>
    <s v="Mañana"/>
    <d v="2025-02-12T00:00:00"/>
    <s v="PART TIME"/>
    <n v="0"/>
    <n v="0"/>
    <s v="ARNAO VILCARROMERO ROY"/>
    <s v="PARTNER CALL"/>
  </r>
  <r>
    <n v="1786688"/>
    <x v="2"/>
    <s v="Mañana"/>
    <d v="2025-02-12T00:00:00"/>
    <s v="PART TIME"/>
    <n v="0"/>
    <n v="0"/>
    <s v="FERNÁNDEZ DE TORINO MARÍA FERNANDA"/>
    <s v="PARTNER CALL"/>
  </r>
  <r>
    <n v="40911934"/>
    <x v="2"/>
    <s v="Mañana"/>
    <d v="2025-02-12T00:00:00"/>
    <s v="PART TIME"/>
    <n v="0"/>
    <n v="0"/>
    <s v="SIPIRAN BORJA DE CHAVEZ NATALY YANINA"/>
    <s v="PARTNER CALL"/>
  </r>
  <r>
    <n v="45865188"/>
    <x v="2"/>
    <s v="Mañana"/>
    <d v="2023-04-12T00:00:00"/>
    <s v="FULL TIME"/>
    <s v="VAC"/>
    <s v="01/06 - 30/06"/>
    <s v="TORRES OSTOS SILVIA PATRICIA"/>
    <s v="PARTNER CALL"/>
  </r>
  <r>
    <n v="47790865"/>
    <x v="2"/>
    <s v="Mañana"/>
    <d v="2024-03-14T00:00:00"/>
    <s v="FULL TIME"/>
    <n v="0"/>
    <n v="0"/>
    <s v="PAZ SALAZAR KAZUKO RAQUEL"/>
    <s v="PARTNER CALL"/>
  </r>
  <r>
    <n v="2490397"/>
    <x v="2"/>
    <s v="Mañana"/>
    <d v="2025-02-12T00:00:00"/>
    <s v="PART TIME"/>
    <n v="0"/>
    <n v="0"/>
    <s v="GOMEZ SUNIAGA DAMARIS"/>
    <s v="PARTNER CALL"/>
  </r>
  <r>
    <n v="73149382"/>
    <x v="2"/>
    <s v="Mañana"/>
    <d v="2025-02-12T00:00:00"/>
    <s v="PART TIME"/>
    <n v="0"/>
    <n v="0"/>
    <s v="HUAMAN COTOS ZAIDA MILUSKA ISABEL"/>
    <s v="PARTNER CALL"/>
  </r>
  <r>
    <n v="10686635"/>
    <x v="2"/>
    <s v="Mañana"/>
    <d v="2025-01-23T00:00:00"/>
    <s v="PART TIME"/>
    <n v="0"/>
    <n v="0"/>
    <s v="FLORES OLIVOS ROY ERNESTO"/>
    <s v="PARTNER CALL"/>
  </r>
  <r>
    <n v="47516022"/>
    <x v="2"/>
    <s v="Mañana"/>
    <d v="2025-02-12T00:00:00"/>
    <s v="PART TIME"/>
    <n v="0"/>
    <n v="0"/>
    <s v="ELESCANO GARCÍA DE CAMPOS YSABEL RUBY"/>
    <s v="PARTNER CALL"/>
  </r>
  <r>
    <n v="75197285"/>
    <x v="2"/>
    <s v="Mañana"/>
    <d v="2024-07-17T00:00:00"/>
    <s v="FULL TIME"/>
    <s v="GESTION ADICIONAL"/>
    <s v="L2"/>
    <s v="LA MADRID DAVILA ALBA LUCIA"/>
    <s v="PARTNER CALL"/>
  </r>
  <r>
    <n v="74360802"/>
    <x v="2"/>
    <s v="Tarde"/>
    <d v="2024-12-16T00:00:00"/>
    <s v="PART TIME"/>
    <s v="CAMBIO DE CONDICIÓN"/>
    <n v="45748"/>
    <s v="SANCHEZ BRITO SAMANTHA ESTHER"/>
    <s v="PARTNER CALL"/>
  </r>
  <r>
    <n v="60750668"/>
    <x v="2"/>
    <s v="Tarde"/>
    <d v="2025-02-12T00:00:00"/>
    <s v="PART TIME"/>
    <s v="CAMBIO DE CONDICIÓN"/>
    <n v="45748"/>
    <s v="LOAYZA RIMARI ESTEFANY"/>
    <s v="PARTNER CALL"/>
  </r>
  <r>
    <n v="75911747"/>
    <x v="2"/>
    <s v="Tarde"/>
    <d v="2023-12-01T00:00:00"/>
    <s v="PART TIME"/>
    <n v="0"/>
    <n v="0"/>
    <s v="ESTRADA MONTALVO JOSE JESUS"/>
    <s v="PARTNER CALL"/>
  </r>
  <r>
    <n v="73447612"/>
    <x v="2"/>
    <s v="Tarde"/>
    <d v="2025-01-23T00:00:00"/>
    <s v="PART TIME"/>
    <n v="0"/>
    <n v="0"/>
    <s v="CACERES ALBUJAR PIERINA JANET"/>
    <s v="PARTNER CALL"/>
  </r>
  <r>
    <n v="72983016"/>
    <x v="2"/>
    <s v="Tarde"/>
    <d v="2025-01-23T00:00:00"/>
    <s v="PART TIME"/>
    <n v="0"/>
    <n v="0"/>
    <s v="TORRES NARVAEZ ITALO YOSHUE"/>
    <s v="PARTNER CALL"/>
  </r>
  <r>
    <n v="77819603"/>
    <x v="2"/>
    <s v="Tarde"/>
    <d v="2025-02-21T00:00:00"/>
    <s v="PART TIME"/>
    <n v="0"/>
    <n v="0"/>
    <s v="PANTA VILLAGOMEZ ARIANA JOANNE"/>
    <s v="PARTNER CALL"/>
  </r>
  <r>
    <n v="42328576"/>
    <x v="2"/>
    <s v="Tarde"/>
    <d v="2025-02-21T00:00:00"/>
    <s v="PART TIME"/>
    <n v="0"/>
    <n v="0"/>
    <s v="AURELIO MENACHO CATHARINE"/>
    <s v="PARTNER CALL"/>
  </r>
  <r>
    <n v="45379714"/>
    <x v="2"/>
    <s v="Tarde"/>
    <d v="2025-02-21T00:00:00"/>
    <s v="PART TIME"/>
    <n v="0"/>
    <n v="0"/>
    <s v="CCOICCA ANARA RAQUEL DIANA"/>
    <s v="PARTNER CALL"/>
  </r>
  <r>
    <n v="46285165"/>
    <x v="2"/>
    <s v="Tarde"/>
    <d v="2025-02-21T00:00:00"/>
    <s v="PART TIME"/>
    <n v="0"/>
    <n v="0"/>
    <s v="ASAN WU RICARDO ALFREDO"/>
    <s v="PARTNER CALL"/>
  </r>
  <r>
    <n v="70418362"/>
    <x v="2"/>
    <s v="Tarde"/>
    <d v="2025-02-21T00:00:00"/>
    <s v="PART TIME"/>
    <n v="0"/>
    <n v="0"/>
    <s v="VIVANCO MIRANDA THAMIRIS JANETH"/>
    <s v="PARTNER CALL"/>
  </r>
  <r>
    <n v="76874265"/>
    <x v="2"/>
    <s v="Tarde"/>
    <d v="2025-02-21T00:00:00"/>
    <s v="PART TIME"/>
    <n v="0"/>
    <n v="0"/>
    <s v="CORDOVA CONDOR YASUMI CELEDONIA"/>
    <s v="PARTNER CALL"/>
  </r>
  <r>
    <n v="71237680"/>
    <x v="2"/>
    <s v="Tarde"/>
    <d v="2025-02-12T00:00:00"/>
    <s v="PART TIME"/>
    <n v="0"/>
    <n v="0"/>
    <s v="LIVIAS ACEVEDO ANDREA ELIZABETH"/>
    <s v="PARTNER CALL"/>
  </r>
  <r>
    <n v="47990588"/>
    <x v="2"/>
    <s v="Tarde"/>
    <d v="2025-01-23T00:00:00"/>
    <s v="PART TIME"/>
    <n v="0"/>
    <n v="0"/>
    <s v="BACA SANCHEZ CRISTINA"/>
    <s v="PARTNER CALL"/>
  </r>
  <r>
    <n v="70570865"/>
    <x v="2"/>
    <s v="Tarde"/>
    <d v="2025-02-21T00:00:00"/>
    <s v="PART TIME"/>
    <n v="0"/>
    <n v="0"/>
    <s v="MOSTACERO GRADOS ADRIAN ANTERO GUILLERMO"/>
    <s v="PARTNER CALL"/>
  </r>
  <r>
    <n v="73090285"/>
    <x v="2"/>
    <s v="Madrugada"/>
    <d v="2023-04-12T00:00:00"/>
    <s v="FULL TIME"/>
    <s v="APOYO A OPERACIONES"/>
    <n v="0"/>
    <s v="TERRY GARCIA ROBERT JESUS"/>
    <s v="PARTNER CALL"/>
  </r>
  <r>
    <n v="46717936"/>
    <x v="2"/>
    <s v="Tarde"/>
    <d v="2024-03-01T00:00:00"/>
    <s v="PART TIME"/>
    <n v="0"/>
    <n v="0"/>
    <s v="ESCUDERO CRUZADO PAMELA JESUS"/>
    <s v="PARTNER CALL"/>
  </r>
  <r>
    <n v="71387969"/>
    <x v="2"/>
    <s v="Tarde"/>
    <d v="2025-01-23T00:00:00"/>
    <s v="PART TIME"/>
    <n v="0"/>
    <n v="0"/>
    <s v="DE LA CRUZ MAGAN JANITZA SAYURI"/>
    <s v="PARTNER CALL"/>
  </r>
  <r>
    <n v="73290882"/>
    <x v="2"/>
    <s v="Tarde"/>
    <d v="2021-11-02T00:00:00"/>
    <s v="PART TIME"/>
    <s v="GESTION ADICIONAL"/>
    <s v="PARTNER ONLINECALLS"/>
    <s v="CALIXTO RODRIGUEZ JAHAYRA KATHERINE"/>
    <s v="PARTNER CALL"/>
  </r>
  <r>
    <n v="74850534"/>
    <x v="2"/>
    <s v="Tarde"/>
    <d v="2025-02-21T00:00:00"/>
    <s v="PART TIME"/>
    <n v="0"/>
    <n v="0"/>
    <s v="MENDOZA RAMOS FLAVIA ESMERALDA"/>
    <s v="PARTNER CALL"/>
  </r>
  <r>
    <n v="10740231"/>
    <x v="2"/>
    <s v="Tarde"/>
    <d v="2025-01-23T00:00:00"/>
    <s v="PART TIME"/>
    <n v="0"/>
    <n v="0"/>
    <s v="ROMERO RAMIREZ ETTEY COSETH"/>
    <s v="PARTNER CALL"/>
  </r>
  <r>
    <n v="71409638"/>
    <x v="2"/>
    <s v="Tarde"/>
    <d v="2025-03-29T00:00:00"/>
    <s v="PART TIME"/>
    <n v="0"/>
    <n v="0"/>
    <s v="AGURTO VERGARA JHEISON JOSEPH"/>
    <s v="PARTNER CALL"/>
  </r>
  <r>
    <n v="71425481"/>
    <x v="2"/>
    <s v="Tarde"/>
    <d v="2025-03-29T00:00:00"/>
    <s v="PART TIME"/>
    <n v="0"/>
    <n v="0"/>
    <s v="BORJAS CHUQUIZUTA AHYLEN KYARA"/>
    <s v="PARTNER CALL"/>
  </r>
  <r>
    <n v="71489902"/>
    <x v="2"/>
    <s v="Tarde"/>
    <d v="2025-03-29T00:00:00"/>
    <s v="PART TIME"/>
    <n v="0"/>
    <n v="0"/>
    <s v="CALLIRGOS FIESTAS RONNY DANIEL"/>
    <s v="PARTNER CALL"/>
  </r>
  <r>
    <n v="60976665"/>
    <x v="2"/>
    <s v="Tarde"/>
    <d v="2025-03-29T00:00:00"/>
    <s v="PART TIME"/>
    <n v="0"/>
    <n v="0"/>
    <s v="LURITA ANCLAS MADELINE GERALDINE"/>
    <s v="PARTNER CALL"/>
  </r>
  <r>
    <n v="45220346"/>
    <x v="2"/>
    <s v="Tarde"/>
    <d v="2025-03-29T00:00:00"/>
    <s v="PART TIME"/>
    <n v="0"/>
    <n v="0"/>
    <s v="PEREZ PORTOCARRERO PRISCILLA FIORELLA"/>
    <s v="PARTNER CALL"/>
  </r>
  <r>
    <n v="47035789"/>
    <x v="2"/>
    <s v="Tarde"/>
    <d v="2025-03-29T00:00:00"/>
    <s v="PART TIME"/>
    <n v="0"/>
    <n v="0"/>
    <s v="PRADO SANTIAGO SARA LIDIA"/>
    <s v="PARTNER CALL"/>
  </r>
  <r>
    <n v="72013360"/>
    <x v="2"/>
    <s v="Tarde"/>
    <d v="2025-03-29T00:00:00"/>
    <s v="PART TIME"/>
    <n v="0"/>
    <n v="0"/>
    <s v="GARCIA YANTAS DIEGO"/>
    <s v="PARTNER CALL"/>
  </r>
  <r>
    <n v="76785234"/>
    <x v="3"/>
    <s v="Madrugada"/>
    <d v="2020-01-24T00:00:00"/>
    <s v="FULL TIME"/>
    <n v="0"/>
    <n v="0"/>
    <s v="MINAYA MENA HILDA JASMYN"/>
    <s v="MAIL USER"/>
  </r>
  <r>
    <n v="73303500"/>
    <x v="3"/>
    <s v="Madrugada"/>
    <d v="2022-12-02T00:00:00"/>
    <s v="FULL TIME"/>
    <n v="0"/>
    <n v="0"/>
    <s v="MEJIA AYASTA ROSSANA NAYELI"/>
    <s v="MAIL USER"/>
  </r>
  <r>
    <n v="10708088"/>
    <x v="3"/>
    <s v="Madrugada"/>
    <d v="2019-11-15T00:00:00"/>
    <s v="PART TIME"/>
    <n v="0"/>
    <n v="0"/>
    <s v="DELGADO ESPINOZA MELINA VICTORIA"/>
    <s v="MAIL USER"/>
  </r>
  <r>
    <n v="47028052"/>
    <x v="3"/>
    <s v="Madrugada"/>
    <d v="2021-12-14T00:00:00"/>
    <s v="PART TIME"/>
    <s v="LACTANCIA"/>
    <s v="02:00 - 03:00"/>
    <s v="QUISPE HUARCAYA KARINA BEATRIZ"/>
    <s v="MAIL USER"/>
  </r>
  <r>
    <n v="76510902"/>
    <x v="3"/>
    <s v="Mañana"/>
    <d v="2022-12-02T00:00:00"/>
    <s v="FULL TIME"/>
    <n v="0"/>
    <n v="0"/>
    <s v="APONTE OTINIANO MAYRA ALEXANDRA"/>
    <s v="MAIL USER"/>
  </r>
  <r>
    <n v="70104126"/>
    <x v="3"/>
    <s v="Mañana"/>
    <d v="2019-12-17T00:00:00"/>
    <s v="FULL TIME"/>
    <s v="CAMBIO DE BREAK POR LEVEL UP / LACTANCIA"/>
    <s v="14:15-15:15"/>
    <s v="LAVADO PALOMINO LAYDY LIZ"/>
    <s v="MAIL USER"/>
  </r>
  <r>
    <n v="76682645"/>
    <x v="3"/>
    <s v="Tarde"/>
    <d v="2019-09-28T00:00:00"/>
    <s v="PART TIME"/>
    <n v="0"/>
    <n v="0"/>
    <s v="SANCHEZ AGUIRRE DORIS"/>
    <s v="MAIL USER"/>
  </r>
  <r>
    <n v="74834317"/>
    <x v="3"/>
    <s v="Tarde"/>
    <d v="2023-05-27T00:00:00"/>
    <s v="FULL TIME"/>
    <s v="CAMBIO DE BREAK POR LEVEL UP"/>
    <n v="0"/>
    <s v="CASTILLO CORDOVA ZORAIDE ELIZABETH"/>
    <s v="MAIL USER"/>
  </r>
  <r>
    <n v="48408258"/>
    <x v="3"/>
    <s v="Mañana"/>
    <d v="2023-08-16T00:00:00"/>
    <s v="FULL TIME"/>
    <s v="LACTANCIA "/>
    <s v=" 10:55 - 11:55 "/>
    <s v="CORREA LANDA AMELIA MARGARETH"/>
    <s v="MAIL USER"/>
  </r>
  <r>
    <n v="72231611"/>
    <x v="3"/>
    <s v="Mañana"/>
    <d v="2024-03-27T00:00:00"/>
    <s v="FULL TIME"/>
    <s v="GESTIÓN ADICIONAL"/>
    <s v="BACKUP MAIL USER"/>
    <s v="GUTIERREZ LAYME FIORELLA ERIKA"/>
    <s v="MAIL USER"/>
  </r>
  <r>
    <n v="75858036"/>
    <x v="3"/>
    <s v="Tarde"/>
    <d v="2023-06-13T00:00:00"/>
    <s v="PART TIME"/>
    <s v="GESTIÓN ADICIONAL"/>
    <s v="BACKUP MAIL USER"/>
    <s v="LOAYZA LAUREANO NAYELY FIORELLA"/>
    <s v="MAIL USER"/>
  </r>
  <r>
    <n v="76837873"/>
    <x v="3"/>
    <s v="Mañana"/>
    <d v="2022-11-12T00:00:00"/>
    <s v="FULL TIME"/>
    <s v="VAC / GESTIÓN ADICIONAL"/>
    <s v="21/04 - 04/05 / BACKUP MAIL USER"/>
    <s v="MATTOS CARDENAS LUISA ROSA"/>
    <s v="MAIL USER"/>
  </r>
  <r>
    <n v="71504553"/>
    <x v="3"/>
    <s v="Madrugada"/>
    <d v="2024-10-01T00:00:00"/>
    <s v="FULL TIME"/>
    <s v="GESTIÓN ADICIONAL"/>
    <s v="MAIL USER"/>
    <s v="CALDERON URIARTE GRACE XIOMARA"/>
    <s v="MAIL USER"/>
  </r>
  <r>
    <n v="78463090"/>
    <x v="3"/>
    <s v="Mañana"/>
    <d v="2024-09-11T00:00:00"/>
    <s v="PART TIME"/>
    <n v="0"/>
    <n v="0"/>
    <s v="GARCIA LLANOS GRECIA BELEN"/>
    <s v="MAIL USER"/>
  </r>
  <r>
    <n v="75929401"/>
    <x v="3"/>
    <s v="Tarde"/>
    <d v="2023-05-27T00:00:00"/>
    <s v="PART TIME"/>
    <n v="0"/>
    <s v="PRESENCIAL"/>
    <s v="MENDEZ BOLO LUIS ENRIQUE"/>
    <s v="MAIL USER"/>
  </r>
  <r>
    <n v="75961983"/>
    <x v="4"/>
    <s v="Madrugada"/>
    <d v="2018-11-16T00:00:00"/>
    <s v="FULL TIME"/>
    <n v="0"/>
    <n v="0"/>
    <s v="MENDEZ LOPEZ INGRID"/>
    <s v="MAIL GLOVER"/>
  </r>
  <r>
    <n v="76597717"/>
    <x v="4"/>
    <s v="Madrugada"/>
    <d v="2018-10-31T00:00:00"/>
    <s v="FULL TIME"/>
    <s v="APOYO"/>
    <s v="CHAT GLOVER"/>
    <s v="COTERA PALOMINO JOSE MANUEL"/>
    <s v="MAIL GLOVER"/>
  </r>
  <r>
    <n v="42911698"/>
    <x v="4"/>
    <s v="Madrugada"/>
    <d v="2019-02-21T00:00:00"/>
    <s v="FULL TIME"/>
    <n v="0"/>
    <n v="0"/>
    <s v="ROQUE CASTRO ROSA ANGELICA"/>
    <s v="MAIL GLOVER"/>
  </r>
  <r>
    <n v="73243648"/>
    <x v="4"/>
    <s v="Madrugada"/>
    <d v="2020-06-15T00:00:00"/>
    <s v="FULL TIME"/>
    <n v="0"/>
    <n v="0"/>
    <s v="GAMARRA LOPEZ ISABEL PRISCILA ANDREA"/>
    <s v="MAIL GLOVER"/>
  </r>
  <r>
    <n v="71259327"/>
    <x v="4"/>
    <s v="Madrugada"/>
    <d v="2018-07-13T00:00:00"/>
    <s v="FULL TIME"/>
    <n v="0"/>
    <n v="0"/>
    <s v="ANAPAN LOZANO ABIGAIL KELLY"/>
    <s v="MAIL GLOVER"/>
  </r>
  <r>
    <n v="47681554"/>
    <x v="4"/>
    <s v="Madrugada"/>
    <d v="2020-02-21T00:00:00"/>
    <s v="FULL TIME"/>
    <n v="0"/>
    <n v="0"/>
    <s v="MOORE YSMINIO GALIA SYLVIA"/>
    <s v="MAIL GLOVER"/>
  </r>
  <r>
    <n v="41872961"/>
    <x v="4"/>
    <s v="Mañana"/>
    <d v="2018-12-01T00:00:00"/>
    <s v="FULL TIME"/>
    <n v="0"/>
    <n v="0"/>
    <s v="ESTEBAN CANO NORA CINTIA"/>
    <s v="MAIL GLOVER"/>
  </r>
  <r>
    <n v="48265909"/>
    <x v="4"/>
    <s v="Mañana"/>
    <d v="2018-11-23T00:00:00"/>
    <s v="FULL TIME"/>
    <n v="0"/>
    <n v="0"/>
    <s v="HUAROC FLORES GABRIELA DEL PILAR"/>
    <s v="MAIL GLOVER"/>
  </r>
  <r>
    <n v="45977669"/>
    <x v="4"/>
    <s v="Mañana"/>
    <d v="2019-04-16T00:00:00"/>
    <s v="FULL TIME"/>
    <s v="LACTANCIA"/>
    <s v="14:15 - 15:15"/>
    <s v="CALLE ÑIQUEN MASSIEL STEPFANY"/>
    <s v="MAIL GLOVER"/>
  </r>
  <r>
    <n v="75966239"/>
    <x v="4"/>
    <s v="Mañana"/>
    <d v="2021-12-11T00:00:00"/>
    <s v="FULL TIME"/>
    <n v="0"/>
    <n v="0"/>
    <s v="DE LA CRUZ ROQUE BRANDON MANUEL"/>
    <s v="MAIL GLOVER"/>
  </r>
  <r>
    <n v="76423836"/>
    <x v="4"/>
    <s v="Mañana"/>
    <d v="2024-04-20T00:00:00"/>
    <s v="FULL TIME"/>
    <s v="CAMBIO DE CONDICIÓN / TRASLADO A MAIL GLOVER 01/02"/>
    <s v="01/02"/>
    <s v="GODOY NECIOSUP DANTE JHORDAN"/>
    <s v="MAIL GLOVER"/>
  </r>
  <r>
    <n v="76196379"/>
    <x v="4"/>
    <s v="Mañana"/>
    <d v="2024-07-05T00:00:00"/>
    <s v="FULL TIME"/>
    <s v="CAMBIO DE CONDICIÓN / TRASLADO A MAIL GLOVER 01/02"/>
    <s v="01/02"/>
    <s v="NOLE ORIHUELA KARINA ISABEL"/>
    <s v="MAIL GLOVER"/>
  </r>
  <r>
    <n v="73076634"/>
    <x v="4"/>
    <s v="Tarde"/>
    <d v="2020-05-13T00:00:00"/>
    <s v="FULL TIME"/>
    <n v="0"/>
    <n v="0"/>
    <s v="HERRERA CABRERA AXEL DIEGO"/>
    <s v="MAIL GLOVER"/>
  </r>
  <r>
    <n v="72228328"/>
    <x v="4"/>
    <s v="Tarde"/>
    <d v="2023-05-25T00:00:00"/>
    <s v="FULL TIME"/>
    <s v="CAMBIO DE CONDICIÓN / TRASLADO A MAIL GLOVER 01/02"/>
    <s v="01/02"/>
    <s v="HOYOS HUAMANI MARITA MARIBEL"/>
    <s v="MAIL GLOVER"/>
  </r>
  <r>
    <n v="46072010"/>
    <x v="5"/>
    <s v="Mañana"/>
    <d v="2020-05-26T00:00:00"/>
    <s v="FULL TIME"/>
    <n v="0"/>
    <n v="0"/>
    <s v="BARDALES TAFUR BERONICA MILAGROS"/>
    <s v="AUDITORIA MC DONALDS"/>
  </r>
  <r>
    <n v="72369963"/>
    <x v="5"/>
    <s v="Mañana"/>
    <d v="2019-08-01T00:00:00"/>
    <s v="FULL TIME"/>
    <n v="0"/>
    <n v="0"/>
    <s v="CANALES SALDARRIAGA EDSON JOSUE"/>
    <s v="AUDITORIA MC DONALDS"/>
  </r>
  <r>
    <n v="70453451"/>
    <x v="5"/>
    <s v="Madrugada"/>
    <d v="2020-09-11T00:00:00"/>
    <s v="FULL TIME"/>
    <n v="0"/>
    <n v="0"/>
    <s v="RAMOS HERRERA JEAN BRYAN"/>
    <s v="INCIDENTES SEVEROS"/>
  </r>
  <r>
    <n v="70245927"/>
    <x v="5"/>
    <s v="Mañana"/>
    <d v="2022-05-18T00:00:00"/>
    <s v="FULL TIME"/>
    <s v="GESTION ADICIONAL"/>
    <s v="Global HQ"/>
    <s v="VALDERRAMA PILLACA LESLY CIELO"/>
    <s v="CONTENT PROCESS"/>
  </r>
  <r>
    <n v="75514264"/>
    <x v="5"/>
    <s v="Mañana"/>
    <d v="2020-05-06T00:00:00"/>
    <s v="FULL TIME"/>
    <n v="0"/>
    <n v="0"/>
    <s v="CAIRO CALLA GUSTAVO YUSDAO"/>
    <s v="AUDITORIA MC DONALDS"/>
  </r>
  <r>
    <n v="73042847"/>
    <x v="5"/>
    <s v="Mañana"/>
    <d v="2019-11-12T00:00:00"/>
    <s v="FULL TIME"/>
    <s v="GESTION ADICIONAL"/>
    <s v="Content HQ"/>
    <s v="LOZANO LAMA DEBORA BETSABE"/>
    <s v="CONTENT PROCESS"/>
  </r>
  <r>
    <n v="70293067"/>
    <x v="5"/>
    <s v="Mañana"/>
    <d v="2022-12-02T00:00:00"/>
    <s v="FULL TIME"/>
    <n v="0"/>
    <n v="0"/>
    <s v="PEÑA FREITAS SORINA VICTORIA"/>
    <s v="AUDITORIA MC DONALDS"/>
  </r>
  <r>
    <n v="71574070"/>
    <x v="5"/>
    <s v="Mañana"/>
    <d v="2022-12-03T00:00:00"/>
    <s v="PART TIME"/>
    <n v="0"/>
    <n v="0"/>
    <s v="RODRIGUEZ MINO WENDY MEDALID"/>
    <s v="AUDITORIA MC DONALDS"/>
  </r>
  <r>
    <n v="75487664"/>
    <x v="5"/>
    <s v="Mañana"/>
    <d v="2020-01-08T00:00:00"/>
    <s v="FULL TIME"/>
    <s v="GESTION ADICIONAL"/>
    <s v="Bad CsaT"/>
    <s v="TAME VASQUEZ MIRIAM ROSA"/>
    <s v="AUDITORIA MC DONALDS"/>
  </r>
  <r>
    <n v="72012282"/>
    <x v="5"/>
    <s v="Mañana"/>
    <d v="2021-12-14T00:00:00"/>
    <s v="FULL TIME"/>
    <n v="0"/>
    <n v="0"/>
    <s v="DURAN LANDA LUIS FELIPE"/>
    <s v="INCIDENTES SEVEROS"/>
  </r>
  <r>
    <n v="77209106"/>
    <x v="5"/>
    <s v="Mañana"/>
    <d v="2022-05-05T00:00:00"/>
    <s v="FULL TIME"/>
    <n v="0"/>
    <n v="0"/>
    <s v="MARTEL CHACALTANA GEANPIERO"/>
    <s v="INCIDENTES SEVEROS"/>
  </r>
  <r>
    <n v="73039088"/>
    <x v="5"/>
    <s v="Mañana"/>
    <d v="2024-09-26T00:00:00"/>
    <s v="FULL TIME"/>
    <s v="CAMBIO DE BREAK POR LEVEL UP / CAMBIO DE CONDICIÓN"/>
    <s v="01/03"/>
    <s v="VÁSQUEZ GALLARDO JEANCARLO RAFAEL"/>
    <s v="INCIDENTES SEVEROS"/>
  </r>
  <r>
    <n v="73184291"/>
    <x v="5"/>
    <s v="Mañana"/>
    <d v="2024-09-06T00:00:00"/>
    <s v="PART TIME"/>
    <n v="0"/>
    <n v="0"/>
    <s v="SALAZAR CUYUTUPAC DENISSE ALEXANDRA"/>
    <s v="AUDITORIA MC DONALDS"/>
  </r>
  <r>
    <n v="44785131"/>
    <x v="5"/>
    <s v="Mañana"/>
    <d v="2024-10-11T00:00:00"/>
    <s v="PART TIME"/>
    <n v="0"/>
    <n v="0"/>
    <s v="SUASNABAR SALINAS JAZMÍN EDITH"/>
    <s v="INCIDENTES SEVEROS"/>
  </r>
  <r>
    <n v="74742566"/>
    <x v="5"/>
    <s v="Mañana"/>
    <d v="2025-03-26T00:00:00"/>
    <s v="PART TIME"/>
    <s v="GESTION ADICIONAL"/>
    <s v="Legal HQ"/>
    <s v="RODRIGUEZ ESPINOZA BRIDNEY STEFFY"/>
    <s v="CONTENT PROCESS"/>
  </r>
  <r>
    <n v="44211533"/>
    <x v="5"/>
    <s v="Madrugada"/>
    <d v="2020-05-26T00:00:00"/>
    <s v="FULL TIME"/>
    <s v="VAC"/>
    <s v="01/04 - 15/04"/>
    <s v="FALCON ESPIRITU LISSET FLORENI"/>
    <s v="INCIDENTES SEVEROS"/>
  </r>
  <r>
    <n v="72837461"/>
    <x v="6"/>
    <s v="Mañana"/>
    <d v="2022-12-24T00:00:00"/>
    <s v="FULL TIME"/>
    <s v="BILINGÜE"/>
    <s v="Italiano"/>
    <s v="ABUHADBA TORRES VALERIA RITA"/>
    <s v="TRANSFER PROCUREMENT"/>
  </r>
  <r>
    <n v="76163004"/>
    <x v="6"/>
    <s v="Mañana"/>
    <d v="2023-09-01T00:00:00"/>
    <s v="FULL TIME"/>
    <s v="BILINGÜE"/>
    <s v="Portugues"/>
    <s v="GUTIERREZ CASTRO ERICK SANTIAGO"/>
    <s v="TRANSFER PROCUREMENT"/>
  </r>
  <r>
    <n v="75673168"/>
    <x v="6"/>
    <s v="Mañana"/>
    <d v="2024-10-04T00:00:00"/>
    <s v="FULL TIME"/>
    <s v="BILINGÜE"/>
    <s v="Portugues"/>
    <s v="IPANAQUE RIVERA ANYELO JESUS MARTIN"/>
    <s v="TRANSFER PROCUREMENT"/>
  </r>
  <r>
    <n v="77700823"/>
    <x v="7"/>
    <s v="Mañana"/>
    <d v="2019-06-08T00:00:00"/>
    <s v="FULL TIME"/>
    <n v="0"/>
    <n v="0"/>
    <s v="ALCCA CASTILLO DEIVIS BRAYAN"/>
    <s v="DASHBOARD"/>
  </r>
  <r>
    <n v="75339998"/>
    <x v="7"/>
    <s v="Mañana"/>
    <d v="2019-03-12T00:00:00"/>
    <s v="FULL TIME"/>
    <s v="VAC / GESTION ADICIONAL"/>
    <s v="01/04 - 30/04 / ONBOARDING CALL"/>
    <s v="LOPE SOCA SARAI"/>
    <s v="DASHBOARD"/>
  </r>
  <r>
    <n v="76419116"/>
    <x v="7"/>
    <s v="Mañana"/>
    <d v="2020-01-08T00:00:00"/>
    <s v="FULL TIME"/>
    <n v="0"/>
    <n v="0"/>
    <s v="SANTISTEBAN SALCEDO LAURA FIORELLA"/>
    <s v="DASHBOARD"/>
  </r>
  <r>
    <n v="76374951"/>
    <x v="7"/>
    <s v="Madrugada"/>
    <d v="2019-03-12T00:00:00"/>
    <s v="FULL TIME"/>
    <n v="0"/>
    <n v="0"/>
    <s v="HERRERA FERNANDEZ GINA CALINA"/>
    <s v="DASHBOARD"/>
  </r>
  <r>
    <n v="70358599"/>
    <x v="7"/>
    <s v="Mañana"/>
    <d v="2018-10-02T00:00:00"/>
    <s v="FULL TIME"/>
    <n v="0"/>
    <n v="0"/>
    <s v="QUISPE SEQUEIROS SARA YASIRE"/>
    <s v="DASHBOARD"/>
  </r>
  <r>
    <n v="41186113"/>
    <x v="7"/>
    <s v="Mañana"/>
    <d v="2022-11-10T00:00:00"/>
    <s v="FULL TIME"/>
    <n v="0"/>
    <n v="0"/>
    <s v="GASTELU VEGA ADELY LIZARIT"/>
    <s v="DASHBOARD"/>
  </r>
  <r>
    <n v="75096135"/>
    <x v="7"/>
    <s v="Madrugada"/>
    <d v="2019-12-27T00:00:00"/>
    <s v="PART TIME"/>
    <n v="0"/>
    <n v="0"/>
    <s v="VALERIO GALDOS LESLIE LEEANN"/>
    <s v="DASHBOARD"/>
  </r>
  <r>
    <n v="40752818"/>
    <x v="7"/>
    <s v="Madrugada"/>
    <d v="2019-06-03T00:00:00"/>
    <s v="FULL TIME"/>
    <s v="VAC / GESTION ADICIONAL"/>
    <s v="01/04 - 15/04 / ONBOARDING CALL"/>
    <s v="YNFANZON FLORES LISSETH"/>
    <s v="DASHBOARD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6">
  <r>
    <n v="1"/>
    <n v="70285227"/>
    <s v="CHAT USER "/>
    <s v="Madrugada"/>
    <d v="2022-02-03T00:00:00"/>
    <s v="FULL TIME"/>
    <n v="0"/>
    <n v="0"/>
    <s v="POLANCO QUISPE CHRISTIAN JEFFERSON"/>
    <x v="0"/>
    <s v="QUISPE LUNA VICTOR HUGO"/>
    <s v="SALVADOR CAMPOS EDUAR ANDRES"/>
    <x v="0"/>
    <x v="0"/>
    <d v="1899-12-30T07:15:00"/>
    <d v="1899-12-30T03:00:00"/>
    <d v="1899-12-30T03:45:00"/>
    <x v="0"/>
  </r>
  <r>
    <n v="2"/>
    <n v="47192922"/>
    <s v="CHAT USER "/>
    <s v="Madrugada"/>
    <d v="2018-11-07T00:00:00"/>
    <s v="FULL TIME"/>
    <n v="0"/>
    <n v="0"/>
    <s v="ROMERO ANYAIPOMA LUIS ENRIQUE"/>
    <x v="1"/>
    <s v="QUISPE LUNA VICTOR HUGO"/>
    <s v="SALVADOR CAMPOS EDUAR ANDRES"/>
    <x v="1"/>
    <x v="0"/>
    <d v="1899-12-30T07:15:00"/>
    <d v="1899-12-30T02:15:00"/>
    <d v="1899-12-30T03:00:00"/>
    <x v="0"/>
  </r>
  <r>
    <n v="3"/>
    <n v="72239249"/>
    <s v="CHAT USER "/>
    <s v="Madrugada"/>
    <d v="2022-11-10T00:00:00"/>
    <s v="FULL TIME"/>
    <n v="0"/>
    <n v="0"/>
    <s v="HUANCAHUARI YALLICO ARLET SILENE"/>
    <x v="1"/>
    <s v="QUISPE LUNA VICTOR HUGO"/>
    <s v="SALVADOR CAMPOS EDUAR ANDRES"/>
    <x v="2"/>
    <x v="0"/>
    <d v="1899-12-30T07:15:00"/>
    <d v="1899-12-30T01:30:00"/>
    <d v="1899-12-30T02:15:00"/>
    <x v="0"/>
  </r>
  <r>
    <n v="4"/>
    <n v="72168763"/>
    <s v="CHAT USER "/>
    <s v="Madrugada"/>
    <d v="2024-10-23T00:00:00"/>
    <s v="FULL TIME"/>
    <s v="APOYO DE SUPERVISION"/>
    <n v="0"/>
    <s v="LINARES MEDRANO BRENDA CAROLINA"/>
    <x v="0"/>
    <s v="MONIGOTE VEGA LUIS ALBERTO"/>
    <s v="SALVADOR CAMPOS EDUAR ANDRES"/>
    <x v="2"/>
    <x v="0"/>
    <d v="1899-12-30T07:15:00"/>
    <d v="1899-12-30T04:00:00"/>
    <d v="1899-12-30T04:45:00"/>
    <x v="0"/>
  </r>
  <r>
    <n v="5"/>
    <n v="75987438"/>
    <s v="CHAT USER "/>
    <s v="Madrugada"/>
    <d v="2020-03-07T00:00:00"/>
    <s v="FULL TIME"/>
    <s v="APOYO DE SUPERVISION"/>
    <s v="01/03 - 31/03"/>
    <s v="COBA YUPANQUI NISSY IVETTE"/>
    <x v="0"/>
    <s v="MONIGOTE VEGA LUIS ALBERTO"/>
    <s v="SALVADOR CAMPOS EDUAR ANDRES"/>
    <x v="2"/>
    <x v="1"/>
    <d v="1899-12-30T06:15:00"/>
    <d v="1899-12-30T02:30:00"/>
    <d v="1899-12-30T03:15:00"/>
    <x v="0"/>
  </r>
  <r>
    <n v="6"/>
    <n v="47920560"/>
    <s v="CHAT USER "/>
    <s v="Madrugada"/>
    <d v="2023-11-07T00:00:00"/>
    <s v="FULL TIME"/>
    <s v="CAMBIO DE BREAK POR LEVEL UP"/>
    <s v="16/04"/>
    <s v="SAENZ RUIZ JESSICA MARIBEL"/>
    <x v="0"/>
    <s v="MONIGOTE VEGA LUIS ALBERTO"/>
    <s v="SALVADOR CAMPOS EDUAR ANDRES"/>
    <x v="3"/>
    <x v="1"/>
    <d v="1899-12-30T06:15:00"/>
    <d v="1899-12-30T02:00:00"/>
    <d v="1899-12-30T02:45:00"/>
    <x v="0"/>
  </r>
  <r>
    <n v="7"/>
    <n v="72495722"/>
    <s v="CHAT USER "/>
    <s v="Madrugada"/>
    <d v="2021-08-17T00:00:00"/>
    <s v="FULL TIME"/>
    <s v="VAC / APOYO DE SUPERVISION"/>
    <s v="01/04 - 30/04"/>
    <s v="PAREDES ACOSTA GERALDINE ANGELA"/>
    <x v="1"/>
    <s v="MONIGOTE VEGA LUIS ALBERTO"/>
    <s v="SALVADOR CAMPOS EDUAR ANDRES"/>
    <x v="3"/>
    <x v="1"/>
    <d v="1899-12-30T06:15:00"/>
    <d v="1899-12-30T00:45:00"/>
    <d v="1899-12-30T01:30:00"/>
    <x v="0"/>
  </r>
  <r>
    <n v="8"/>
    <n v="74463935"/>
    <s v="CHAT USER "/>
    <s v="Madrugada"/>
    <d v="2022-12-02T00:00:00"/>
    <s v="FULL TIME"/>
    <n v="0"/>
    <n v="0"/>
    <s v="GÓMEZ AGUINAGA DE DIAZ MARY ANN"/>
    <x v="1"/>
    <s v="QUISPE LUNA VICTOR HUGO"/>
    <s v="SALVADOR CAMPOS EDUAR ANDRES"/>
    <x v="0"/>
    <x v="1"/>
    <d v="1899-12-30T06:15:00"/>
    <d v="1899-12-30T03:00:00"/>
    <d v="1899-12-30T03:45:00"/>
    <x v="0"/>
  </r>
  <r>
    <n v="9"/>
    <n v="72525148"/>
    <s v="CHAT USER "/>
    <s v="Madrugada"/>
    <d v="2024-02-06T00:00:00"/>
    <s v="FULL TIME"/>
    <n v="0"/>
    <n v="0"/>
    <s v="RUIZ HUAMANI AMANDA CELIA"/>
    <x v="0"/>
    <s v="QUISPE LUNA VICTOR HUGO"/>
    <s v="SALVADOR CAMPOS EDUAR ANDRES"/>
    <x v="3"/>
    <x v="1"/>
    <d v="1899-12-30T06:15:00"/>
    <d v="1899-12-30T01:00:00"/>
    <d v="1899-12-30T01:45:00"/>
    <x v="0"/>
  </r>
  <r>
    <n v="10"/>
    <n v="45870916"/>
    <s v="CHAT USER "/>
    <s v="Madrugada"/>
    <d v="2023-08-18T00:00:00"/>
    <s v="PART TIME"/>
    <n v="0"/>
    <n v="0"/>
    <s v="REBAZA FLORES MAGALI YANEH"/>
    <x v="0"/>
    <s v="MONIGOTE VEGA LUIS ALBERTO"/>
    <s v="SALVADOR CAMPOS EDUAR ANDRES"/>
    <x v="0"/>
    <x v="1"/>
    <d v="1899-12-30T01:55:00"/>
    <s v=""/>
    <s v=""/>
    <x v="0"/>
  </r>
  <r>
    <n v="11"/>
    <n v="48057993"/>
    <s v="CHAT USER "/>
    <s v="Madrugada"/>
    <d v="2025-01-29T00:00:00"/>
    <s v="PART TIME"/>
    <n v="0"/>
    <n v="0"/>
    <s v="ESPINOZA VELA JULIA VANESA"/>
    <x v="0"/>
    <s v="MONIGOTE VEGA LUIS ALBERTO"/>
    <s v="SALVADOR CAMPOS EDUAR ANDRES"/>
    <x v="2"/>
    <x v="1"/>
    <d v="1899-12-30T01:55:00"/>
    <s v=""/>
    <s v=""/>
    <x v="0"/>
  </r>
  <r>
    <n v="12"/>
    <n v="75119396"/>
    <s v="CHAT USER "/>
    <s v="Madrugada"/>
    <d v="2024-02-06T00:00:00"/>
    <s v="PART TIME"/>
    <s v="CAMBIO DE CONDICIÓN"/>
    <s v="01/04"/>
    <s v="CORTEZ TAYÑA TANIA ERIKA"/>
    <x v="0"/>
    <s v="QUISPE LUNA VICTOR HUGO"/>
    <s v="SALVADOR CAMPOS EDUAR ANDRES"/>
    <x v="2"/>
    <x v="1"/>
    <d v="1899-12-30T06:15:00"/>
    <d v="1899-12-30T04:00:00"/>
    <d v="1899-12-30T04:45:00"/>
    <x v="0"/>
  </r>
  <r>
    <n v="13"/>
    <n v="46968034"/>
    <s v="CHAT USER "/>
    <s v="Madrugada"/>
    <d v="2023-11-07T00:00:00"/>
    <s v="PART TIME"/>
    <n v="0"/>
    <n v="0"/>
    <s v="ORTIZ GUEVARA LUCILA"/>
    <x v="0"/>
    <s v="QUISPE LUNA VICTOR HUGO"/>
    <s v="SALVADOR CAMPOS EDUAR ANDRES"/>
    <x v="2"/>
    <x v="2"/>
    <d v="1899-12-30T05:55:00"/>
    <s v=""/>
    <s v=""/>
    <x v="0"/>
  </r>
  <r>
    <n v="14"/>
    <n v="47164033"/>
    <s v="CHAT USER "/>
    <s v="Madrugada"/>
    <d v="2021-11-03T00:00:00"/>
    <s v="FULL TIME"/>
    <n v="0"/>
    <n v="0"/>
    <s v="ONOFRE PARI ISABEL MARLENE"/>
    <x v="0"/>
    <s v="QUISPE LUNA VICTOR HUGO"/>
    <s v="SALVADOR CAMPOS EDUAR ANDRES"/>
    <x v="0"/>
    <x v="2"/>
    <d v="1899-12-30T10:15:00"/>
    <d v="1899-12-30T07:00:00"/>
    <d v="1899-12-30T07:45:00"/>
    <x v="0"/>
  </r>
  <r>
    <n v="15"/>
    <n v="72613420"/>
    <s v="CHAT USER "/>
    <s v="Madrugada"/>
    <d v="2024-10-23T00:00:00"/>
    <s v="PART TIME"/>
    <n v="0"/>
    <n v="0"/>
    <s v="ATOCHE DE LA CRUZ CARMEN MORELIA"/>
    <x v="0"/>
    <s v="QUISPE LUNA VICTOR HUGO"/>
    <s v="SALVADOR CAMPOS EDUAR ANDRES"/>
    <x v="0"/>
    <x v="2"/>
    <d v="1899-12-30T05:55:00"/>
    <s v=""/>
    <s v=""/>
    <x v="0"/>
  </r>
  <r>
    <n v="16"/>
    <n v="40935543"/>
    <s v="CHAT USER "/>
    <s v="Madrugada"/>
    <d v="2020-06-20T00:00:00"/>
    <s v="FULL TIME"/>
    <n v="0"/>
    <n v="0"/>
    <s v="CORDOVA VILLANUEVA LILIANA"/>
    <x v="1"/>
    <s v="QUISPE LUNA VICTOR HUGO"/>
    <s v="SALVADOR CAMPOS EDUAR ANDRES"/>
    <x v="0"/>
    <x v="2"/>
    <d v="1899-12-30T10:15:00"/>
    <d v="1899-12-30T04:00:00"/>
    <d v="1899-12-30T04:45:00"/>
    <x v="0"/>
  </r>
  <r>
    <n v="17"/>
    <n v="74048180"/>
    <s v="CHAT USER "/>
    <s v="Madrugada"/>
    <d v="2023-08-16T00:00:00"/>
    <s v="PART TIME"/>
    <n v="0"/>
    <n v="0"/>
    <s v="PUCUHUAYLA VIZCARRA DANIELA SILVANA"/>
    <x v="0"/>
    <s v="QUISPE LUNA VICTOR HUGO"/>
    <s v="SALVADOR CAMPOS EDUAR ANDRES"/>
    <x v="2"/>
    <x v="2"/>
    <d v="1899-12-30T05:55:00"/>
    <s v=""/>
    <s v=""/>
    <x v="0"/>
  </r>
  <r>
    <n v="18"/>
    <n v="71323521"/>
    <s v="CHAT USER "/>
    <s v="Madrugada"/>
    <d v="2025-01-29T00:00:00"/>
    <s v="PART TIME"/>
    <n v="0"/>
    <n v="0"/>
    <s v="ALTAMIRANO GIMENEZ ANGELA ALLISON"/>
    <x v="0"/>
    <s v="MONIGOTE VEGA LUIS ALBERTO"/>
    <s v="SALVADOR CAMPOS EDUAR ANDRES"/>
    <x v="1"/>
    <x v="2"/>
    <d v="1899-12-30T05:55:00"/>
    <s v=""/>
    <s v=""/>
    <x v="0"/>
  </r>
  <r>
    <n v="19"/>
    <n v="73572102"/>
    <s v="CHAT USER "/>
    <s v="Madrugada"/>
    <d v="2025-01-29T00:00:00"/>
    <s v="PART TIME"/>
    <n v="0"/>
    <n v="0"/>
    <s v="TOCTO JIMENEZ WENDY ANABEL"/>
    <x v="0"/>
    <s v="MONIGOTE VEGA LUIS ALBERTO"/>
    <s v="SALVADOR CAMPOS EDUAR ANDRES"/>
    <x v="0"/>
    <x v="2"/>
    <d v="1899-12-30T05:55:00"/>
    <s v=""/>
    <s v=""/>
    <x v="0"/>
  </r>
  <r>
    <n v="20"/>
    <n v="70448565"/>
    <s v="CHAT USER "/>
    <s v="Madrugada"/>
    <d v="2025-01-29T00:00:00"/>
    <s v="PART TIME"/>
    <n v="0"/>
    <n v="0"/>
    <s v="SALDARRIAGA ROSAS DANUSKA SARAHY"/>
    <x v="0"/>
    <s v="MONIGOTE VEGA LUIS ALBERTO"/>
    <s v="SALVADOR CAMPOS EDUAR ANDRES"/>
    <x v="0"/>
    <x v="2"/>
    <d v="1899-12-30T05:55:00"/>
    <s v=""/>
    <s v=""/>
    <x v="0"/>
  </r>
  <r>
    <n v="21"/>
    <n v="42398932"/>
    <s v="CHAT USER "/>
    <s v="Madrugada"/>
    <d v="2025-01-29T00:00:00"/>
    <s v="PART TIME"/>
    <n v="0"/>
    <n v="0"/>
    <s v="ADVINCULA ROSSEL ELIZABETH ROCIO"/>
    <x v="0"/>
    <s v="MONIGOTE VEGA LUIS ALBERTO"/>
    <s v="SALVADOR CAMPOS EDUAR ANDRES"/>
    <x v="1"/>
    <x v="3"/>
    <d v="1899-12-30T06:55:00"/>
    <s v=""/>
    <s v=""/>
    <x v="0"/>
  </r>
  <r>
    <n v="22"/>
    <n v="74494407"/>
    <s v="CHAT USER "/>
    <s v="Madrugada"/>
    <d v="2025-01-29T00:00:00"/>
    <s v="PART TIME"/>
    <n v="0"/>
    <n v="0"/>
    <s v="MOYANO SUAREZ ALEXIA XIMENA"/>
    <x v="0"/>
    <s v="MONIGOTE VEGA LUIS ALBERTO"/>
    <s v="SALVADOR CAMPOS EDUAR ANDRES"/>
    <x v="2"/>
    <x v="2"/>
    <d v="1899-12-30T05:55:00"/>
    <s v=""/>
    <s v=""/>
    <x v="0"/>
  </r>
  <r>
    <n v="23"/>
    <n v="76637261"/>
    <s v="CHAT USER "/>
    <s v="Madrugada"/>
    <d v="2025-01-29T00:00:00"/>
    <s v="PART TIME"/>
    <n v="0"/>
    <n v="0"/>
    <s v="CARRASCO GARCIA AMIRA GERALDINE"/>
    <x v="0"/>
    <s v="MONIGOTE VEGA LUIS ALBERTO"/>
    <s v="SALVADOR CAMPOS EDUAR ANDRES"/>
    <x v="0"/>
    <x v="2"/>
    <d v="1899-12-30T05:55:00"/>
    <s v=""/>
    <s v=""/>
    <x v="0"/>
  </r>
  <r>
    <n v="24"/>
    <n v="77812979"/>
    <s v="CHAT USER "/>
    <s v="Madrugada"/>
    <d v="2025-01-29T00:00:00"/>
    <s v="PART TIME"/>
    <n v="0"/>
    <n v="0"/>
    <s v="VERGARAY CERVANTES LESLLY"/>
    <x v="0"/>
    <s v="MONIGOTE VEGA LUIS ALBERTO"/>
    <s v="SALVADOR CAMPOS EDUAR ANDRES"/>
    <x v="1"/>
    <x v="2"/>
    <d v="1899-12-30T05:55:00"/>
    <s v=""/>
    <s v=""/>
    <x v="0"/>
  </r>
  <r>
    <n v="25"/>
    <n v="41414542"/>
    <s v="CHAT USER "/>
    <s v="Madrugada"/>
    <d v="2025-01-29T00:00:00"/>
    <s v="PART TIME"/>
    <n v="0"/>
    <n v="0"/>
    <s v="GOMEZ SULCA PATRICIA TANIA"/>
    <x v="0"/>
    <s v="MONIGOTE VEGA LUIS ALBERTO"/>
    <s v="SALVADOR CAMPOS EDUAR ANDRES"/>
    <x v="2"/>
    <x v="2"/>
    <d v="1899-12-30T05:55:00"/>
    <s v=""/>
    <s v=""/>
    <x v="0"/>
  </r>
  <r>
    <n v="26"/>
    <n v="77607368"/>
    <s v="CHAT USER "/>
    <s v="Madrugada"/>
    <d v="2025-01-29T00:00:00"/>
    <s v="PART TIME"/>
    <n v="0"/>
    <n v="0"/>
    <s v="CARDENAS CARNERO RAQUEL JUANA"/>
    <x v="0"/>
    <s v="MONIGOTE VEGA LUIS ALBERTO"/>
    <s v="SALVADOR CAMPOS EDUAR ANDRES"/>
    <x v="2"/>
    <x v="2"/>
    <d v="1899-12-30T05:55:00"/>
    <s v=""/>
    <s v=""/>
    <x v="0"/>
  </r>
  <r>
    <n v="27"/>
    <n v="73339978"/>
    <s v="CHAT USER "/>
    <s v="Madrugada"/>
    <d v="2025-01-29T00:00:00"/>
    <s v="PART TIME"/>
    <n v="0"/>
    <n v="0"/>
    <s v="REYMUNDO RAMIREZ CARMEN EMILIA"/>
    <x v="0"/>
    <s v="MONIGOTE VEGA LUIS ALBERTO"/>
    <s v="SALVADOR CAMPOS EDUAR ANDRES"/>
    <x v="0"/>
    <x v="3"/>
    <d v="1899-12-30T06:55:00"/>
    <s v=""/>
    <s v=""/>
    <x v="0"/>
  </r>
  <r>
    <n v="28"/>
    <n v="46655858"/>
    <s v="CHAT USER "/>
    <s v="Madrugada"/>
    <d v="2025-01-29T00:00:00"/>
    <s v="PART TIME"/>
    <n v="0"/>
    <n v="0"/>
    <s v="VALDERA VILCHEZ HILDA MARIA"/>
    <x v="0"/>
    <s v="MONIGOTE VEGA LUIS ALBERTO"/>
    <s v="SALVADOR CAMPOS EDUAR ANDRES"/>
    <x v="0"/>
    <x v="3"/>
    <d v="1899-12-30T06:55:00"/>
    <s v=""/>
    <s v=""/>
    <x v="0"/>
  </r>
  <r>
    <n v="29"/>
    <n v="42108594"/>
    <s v="CHAT USER "/>
    <s v="Madrugada"/>
    <d v="2022-12-01T00:00:00"/>
    <s v="PART TIME"/>
    <n v="0"/>
    <n v="0"/>
    <s v="VEGA VIDALON CAROLINA ELIZABETH"/>
    <x v="0"/>
    <s v="RAMIREZ ESPIRITU CRESEL NATALY"/>
    <s v="ALONSO RAFAEL ALEJANDRO WLADIMIR"/>
    <x v="2"/>
    <x v="3"/>
    <d v="1899-12-30T06:55:00"/>
    <s v=""/>
    <s v=""/>
    <x v="0"/>
  </r>
  <r>
    <n v="30"/>
    <n v="47053694"/>
    <s v="CHAT USER "/>
    <s v="Madrugada"/>
    <d v="2022-11-09T00:00:00"/>
    <s v="PART TIME"/>
    <n v="0"/>
    <n v="0"/>
    <s v="APARCO HUINCHO MARIA SILVIA"/>
    <x v="0"/>
    <s v="RAMIREZ ESPIRITU CRESEL NATALY"/>
    <s v="ALONSO RAFAEL ALEJANDRO WLADIMIR"/>
    <x v="0"/>
    <x v="3"/>
    <d v="1899-12-30T06:55:00"/>
    <s v=""/>
    <s v=""/>
    <x v="0"/>
  </r>
  <r>
    <n v="31"/>
    <n v="77138786"/>
    <s v="CHAT USER "/>
    <s v="Madrugada"/>
    <d v="2022-11-09T00:00:00"/>
    <s v="PART TIME"/>
    <n v="0"/>
    <n v="0"/>
    <s v="MATTO HUANUQUEÑO INES AMELIA"/>
    <x v="0"/>
    <s v="RAMIREZ ESPIRITU CRESEL NATALY"/>
    <s v="ALONSO RAFAEL ALEJANDRO WLADIMIR"/>
    <x v="0"/>
    <x v="3"/>
    <d v="1899-12-30T06:55:00"/>
    <s v=""/>
    <s v=""/>
    <x v="0"/>
  </r>
  <r>
    <n v="32"/>
    <n v="75311094"/>
    <s v="CHAT USER "/>
    <s v="Madrugada"/>
    <d v="2022-06-16T00:00:00"/>
    <s v="PART TIME"/>
    <n v="0"/>
    <n v="0"/>
    <s v="MORAN QUISPE ROSA PAMELA"/>
    <x v="0"/>
    <s v="QUISPE LUNA VICTOR HUGO"/>
    <s v="SALVADOR CAMPOS EDUAR ANDRES"/>
    <x v="0"/>
    <x v="4"/>
    <d v="1899-12-30T07:55:00"/>
    <s v=""/>
    <s v=""/>
    <x v="0"/>
  </r>
  <r>
    <n v="33"/>
    <n v="76837720"/>
    <s v="CHAT USER "/>
    <s v="Madrugada"/>
    <d v="2024-03-01T00:00:00"/>
    <s v="FULL TIME"/>
    <s v="CAMBIO DE CONDICIÓN"/>
    <s v="01/03"/>
    <s v="MEJIA CERNA JAIRO JAIME"/>
    <x v="0"/>
    <s v="RAMIREZ ESPIRITU CRESEL NATALY"/>
    <s v="ALONSO RAFAEL ALEJANDRO WLADIMIR"/>
    <x v="0"/>
    <x v="4"/>
    <d v="1899-12-30T12:15:00"/>
    <d v="1899-12-30T07:00:00"/>
    <d v="1899-12-30T07:45:00"/>
    <x v="0"/>
  </r>
  <r>
    <n v="34"/>
    <n v="70944972"/>
    <s v="CHAT USER "/>
    <s v="Madrugada"/>
    <d v="2023-10-28T00:00:00"/>
    <s v="PART TIME"/>
    <n v="0"/>
    <n v="0"/>
    <s v="FLORES GONZALEZ TAMARA"/>
    <x v="0"/>
    <s v="RAMIREZ ESPIRITU CRESEL NATALY"/>
    <s v="ALONSO RAFAEL ALEJANDRO WLADIMIR"/>
    <x v="1"/>
    <x v="4"/>
    <d v="1899-12-30T07:55:00"/>
    <s v=""/>
    <s v=""/>
    <x v="0"/>
  </r>
  <r>
    <n v="35"/>
    <n v="74664380"/>
    <s v="CHAT USER "/>
    <s v="Madrugada"/>
    <d v="2024-01-03T00:00:00"/>
    <s v="PART TIME"/>
    <n v="0"/>
    <n v="0"/>
    <s v="GONZALES ZAMORA MARIA ISABEL"/>
    <x v="0"/>
    <s v="RAMIREZ ESPIRITU CRESEL NATALY"/>
    <s v="ALONSO RAFAEL ALEJANDRO WLADIMIR"/>
    <x v="2"/>
    <x v="5"/>
    <d v="1899-12-30T08:55:00"/>
    <s v=""/>
    <s v=""/>
    <x v="0"/>
  </r>
  <r>
    <n v="36"/>
    <n v="70897863"/>
    <s v="CHAT USER "/>
    <s v="Madrugada"/>
    <d v="2021-12-14T00:00:00"/>
    <s v="PART TIME"/>
    <n v="0"/>
    <n v="0"/>
    <s v="MONTAÑO QUINTO CARLA MARIANA"/>
    <x v="0"/>
    <s v="RAMIREZ ESPIRITU CRESEL NATALY"/>
    <s v="ALONSO RAFAEL ALEJANDRO WLADIMIR"/>
    <x v="0"/>
    <x v="5"/>
    <d v="1899-12-30T08:55:00"/>
    <s v=""/>
    <s v=""/>
    <x v="0"/>
  </r>
  <r>
    <n v="37"/>
    <n v="40039396"/>
    <s v="CHAT USER "/>
    <s v="Madrugada"/>
    <d v="2022-12-02T00:00:00"/>
    <s v="PART TIME"/>
    <s v="GESTIÓN ADICIONAL"/>
    <s v="MAIL USER"/>
    <s v="DURAND GUZMAN MILUSCHKA ANTUANETTE"/>
    <x v="0"/>
    <s v="RAMIREZ ESPIRITU CRESEL NATALY"/>
    <s v="ALONSO RAFAEL ALEJANDRO WLADIMIR"/>
    <x v="1"/>
    <x v="5"/>
    <d v="1899-12-30T08:55:00"/>
    <s v=""/>
    <s v=""/>
    <x v="0"/>
  </r>
  <r>
    <n v="38"/>
    <n v="46729997"/>
    <s v="CHAT USER "/>
    <s v="Madrugada"/>
    <d v="2023-09-01T00:00:00"/>
    <s v="PART TIME"/>
    <n v="0"/>
    <n v="0"/>
    <s v="MELLADO ZAMBRANO IVELIZ YASMINA"/>
    <x v="0"/>
    <s v="RAMIREZ ESPIRITU CRESEL NATALY"/>
    <s v="ALONSO RAFAEL ALEJANDRO WLADIMIR"/>
    <x v="0"/>
    <x v="5"/>
    <d v="1899-12-30T08:55:00"/>
    <s v=""/>
    <s v=""/>
    <x v="0"/>
  </r>
  <r>
    <n v="39"/>
    <n v="71013596"/>
    <s v="CHAT USER "/>
    <s v="Madrugada"/>
    <d v="2022-12-01T00:00:00"/>
    <s v="PART TIME"/>
    <n v="0"/>
    <n v="0"/>
    <s v="OLAVARRIA FERNANDEZ TAMARA ESTELITA"/>
    <x v="0"/>
    <s v="RAMIREZ ESPIRITU CRESEL NATALY"/>
    <s v="ALONSO RAFAEL ALEJANDRO WLADIMIR"/>
    <x v="1"/>
    <x v="5"/>
    <d v="1899-12-30T08:55:00"/>
    <s v=""/>
    <s v=""/>
    <x v="0"/>
  </r>
  <r>
    <n v="40"/>
    <n v="74433840"/>
    <s v="CHAT USER "/>
    <s v="Mañana"/>
    <d v="2023-06-15T00:00:00"/>
    <s v="FULL TIME"/>
    <n v="0"/>
    <n v="0"/>
    <s v="MALLQUI AYALA FIORELA YIMELA"/>
    <x v="0"/>
    <s v="RAMIREZ ESPIRITU CRESEL NATALY"/>
    <s v="ALONSO RAFAEL ALEJANDRO WLADIMIR"/>
    <x v="1"/>
    <x v="6"/>
    <d v="1899-12-30T14:15:00"/>
    <d v="1899-12-30T09:00:00"/>
    <d v="1899-12-30T09:45:00"/>
    <x v="0"/>
  </r>
  <r>
    <n v="41"/>
    <n v="71025370"/>
    <s v="CHAT USER "/>
    <s v="Madrugada"/>
    <d v="2021-12-15T00:00:00"/>
    <s v="FULL TIME"/>
    <n v="0"/>
    <n v="0"/>
    <s v="ROJAS CCELLCCASCCA BRENDA LILIANA"/>
    <x v="0"/>
    <s v="RAMIREZ ESPIRITU CRESEL NATALY"/>
    <s v="ALONSO RAFAEL ALEJANDRO WLADIMIR"/>
    <x v="1"/>
    <x v="5"/>
    <d v="1899-12-30T13:15:00"/>
    <d v="1899-12-30T10:00:00"/>
    <d v="1899-12-30T10:45:00"/>
    <x v="0"/>
  </r>
  <r>
    <n v="42"/>
    <n v="74742073"/>
    <s v="CHAT USER "/>
    <s v="Madrugada"/>
    <d v="2024-10-01T00:00:00"/>
    <s v="PART TIME"/>
    <n v="0"/>
    <n v="0"/>
    <s v="HUERTA ESPIRITU ELSA KAREN"/>
    <x v="0"/>
    <s v="APONTE COVEÑAS JOSELYN ANDREA"/>
    <s v="ALONSO RAFAEL ALEJANDRO WLADIMIR"/>
    <x v="1"/>
    <x v="5"/>
    <d v="1899-12-30T08:55:00"/>
    <s v=""/>
    <s v=""/>
    <x v="0"/>
  </r>
  <r>
    <n v="43"/>
    <n v="46948356"/>
    <s v="CHAT USER "/>
    <s v="Mañana"/>
    <d v="2023-05-05T00:00:00"/>
    <s v="PART TIME"/>
    <s v="GESTIÓN ADICIONAL"/>
    <s v="MAIL USER"/>
    <s v="JAHNSEN VALDEZ ZIGRICK YOHANNY"/>
    <x v="0"/>
    <s v="ALMEYDA BECERRA YOKO MARGARITA"/>
    <s v="ALONSO RAFAEL ALEJANDRO WLADIMIR"/>
    <x v="0"/>
    <x v="6"/>
    <d v="1899-12-30T09:55:00"/>
    <s v=""/>
    <s v=""/>
    <x v="0"/>
  </r>
  <r>
    <n v="44"/>
    <n v="75125900"/>
    <s v="CHAT USER "/>
    <s v="Mañana"/>
    <d v="2023-09-08T00:00:00"/>
    <s v="FULL TIME"/>
    <n v="0"/>
    <n v="0"/>
    <s v="HUAMANI HUAMAN PAOLA"/>
    <x v="0"/>
    <s v="LARICO ALARCON CHRISTIAN CARLOS"/>
    <s v="ALONSO RAFAEL ALEJANDRO WLADIMIR"/>
    <x v="0"/>
    <x v="6"/>
    <d v="1899-12-30T14:15:00"/>
    <d v="1899-12-30T09:30:00"/>
    <d v="1899-12-30T10:15:00"/>
    <x v="0"/>
  </r>
  <r>
    <n v="45"/>
    <n v="47813074"/>
    <s v="CHAT USER "/>
    <s v="Mañana"/>
    <d v="2024-03-06T00:00:00"/>
    <s v="PART TIME"/>
    <n v="0"/>
    <n v="0"/>
    <s v="CHUNGA MANGOYALLE LOURDES GENOVEVA"/>
    <x v="0"/>
    <s v="ALMEYDA BECERRA YOKO MARGARITA"/>
    <s v="ALONSO RAFAEL ALEJANDRO WLADIMIR"/>
    <x v="0"/>
    <x v="6"/>
    <d v="1899-12-30T09:55:00"/>
    <s v=""/>
    <s v=""/>
    <x v="0"/>
  </r>
  <r>
    <n v="46"/>
    <n v="44814947"/>
    <s v="CHAT USER "/>
    <s v="Mañana"/>
    <d v="2024-03-06T00:00:00"/>
    <s v="PART TIME"/>
    <n v="0"/>
    <n v="0"/>
    <s v="CHIROQUE TUANAMA EVELYN RUTH"/>
    <x v="0"/>
    <s v="ALMEYDA BECERRA YOKO MARGARITA"/>
    <s v="ALONSO RAFAEL ALEJANDRO WLADIMIR"/>
    <x v="0"/>
    <x v="6"/>
    <d v="1899-12-30T09:55:00"/>
    <s v=""/>
    <s v=""/>
    <x v="0"/>
  </r>
  <r>
    <n v="47"/>
    <n v="77299030"/>
    <s v="CHAT USER "/>
    <s v="Mañana"/>
    <d v="2023-09-23T00:00:00"/>
    <s v="PART TIME"/>
    <s v="GESTIÓN ADICIONAL"/>
    <s v="MAIL USER"/>
    <s v="VALENCIA CONTRERAS KEILLY BRIGITTE"/>
    <x v="0"/>
    <s v="ALMEYDA BECERRA YOKO MARGARITA"/>
    <s v="ALONSO RAFAEL ALEJANDRO WLADIMIR"/>
    <x v="2"/>
    <x v="7"/>
    <d v="1899-12-30T10:55:00"/>
    <s v=""/>
    <s v=""/>
    <x v="0"/>
  </r>
  <r>
    <n v="48"/>
    <n v="9858098"/>
    <s v="CHAT USER "/>
    <s v="Mañana"/>
    <d v="2022-12-02T00:00:00"/>
    <s v="FULL TIME"/>
    <n v="0"/>
    <n v="0"/>
    <s v="VILCHEZ TINEO YANET MILAGROS"/>
    <x v="0"/>
    <s v="ALMEYDA BECERRA YOKO MARGARITA"/>
    <s v="ALONSO RAFAEL ALEJANDRO WLADIMIR"/>
    <x v="4"/>
    <x v="6"/>
    <d v="1899-12-30T14:15:00"/>
    <d v="1899-12-30T13:00:00"/>
    <d v="1899-12-30T13:45:00"/>
    <x v="0"/>
  </r>
  <r>
    <n v="49"/>
    <n v="75317110"/>
    <s v="CHAT USER "/>
    <s v="Mañana"/>
    <d v="2023-05-05T00:00:00"/>
    <s v="PART TIME"/>
    <n v="0"/>
    <n v="0"/>
    <s v="SOTO TROYA DAMARIS BRIGETTE"/>
    <x v="0"/>
    <s v="ALMEYDA BECERRA YOKO MARGARITA"/>
    <s v="ALONSO RAFAEL ALEJANDRO WLADIMIR"/>
    <x v="0"/>
    <x v="6"/>
    <d v="1899-12-30T09:55:00"/>
    <s v=""/>
    <s v=""/>
    <x v="0"/>
  </r>
  <r>
    <n v="50"/>
    <n v="44675894"/>
    <s v="CHAT USER "/>
    <s v="Mañana"/>
    <d v="2024-08-08T00:00:00"/>
    <s v="PART TIME"/>
    <n v="0"/>
    <n v="0"/>
    <s v="PICHIHUA PUSE MARTIN GERARDO"/>
    <x v="0"/>
    <s v="WAMPAGKIT LALANGUI SHINA CECILIA"/>
    <s v="ALONSO RAFAEL ALEJANDRO WLADIMIR"/>
    <x v="2"/>
    <x v="6"/>
    <d v="1899-12-30T09:55:00"/>
    <s v=""/>
    <s v=""/>
    <x v="0"/>
  </r>
  <r>
    <n v="51"/>
    <n v="75315039"/>
    <s v="CHAT USER "/>
    <s v="Mañana"/>
    <d v="2024-10-23T00:00:00"/>
    <s v="PART TIME"/>
    <n v="0"/>
    <n v="0"/>
    <s v="CAMPOS AZAÑA ANDREA YSABEL"/>
    <x v="0"/>
    <s v="WAMPAGKIT LALANGUI SHINA CECILIA"/>
    <s v="ALONSO RAFAEL ALEJANDRO WLADIMIR"/>
    <x v="1"/>
    <x v="6"/>
    <d v="1899-12-30T09:55:00"/>
    <s v=""/>
    <s v=""/>
    <x v="0"/>
  </r>
  <r>
    <n v="52"/>
    <n v="75265014"/>
    <s v="CHAT USER "/>
    <s v="Mañana"/>
    <d v="2024-12-31T00:00:00"/>
    <s v="PART TIME"/>
    <s v="CAMBIO DE BREAK POR LEVEL UP"/>
    <n v="0"/>
    <s v="AGUIRRE GAVILAN BRIGITTE JHERALDINE"/>
    <x v="0"/>
    <s v="WAMPAGKIT LALANGUI SHINA CECILIA"/>
    <s v="ALONSO RAFAEL ALEJANDRO WLADIMIR"/>
    <x v="5"/>
    <x v="6"/>
    <d v="1899-12-30T14:35:00"/>
    <d v="1899-12-30T09:00:00"/>
    <d v="1899-12-30T09:45:00"/>
    <x v="0"/>
  </r>
  <r>
    <n v="53"/>
    <n v="77015885"/>
    <s v="CHAT USER "/>
    <s v="Mañana"/>
    <d v="2024-12-31T00:00:00"/>
    <s v="PART TIME"/>
    <s v="CAMBIO DE BREAK POR LEVEL UP"/>
    <n v="0"/>
    <s v="ORBEZO SARZO MONICA MERCEDES"/>
    <x v="0"/>
    <s v="WAMPAGKIT LALANGUI SHINA CECILIA"/>
    <s v="ALONSO RAFAEL ALEJANDRO WLADIMIR"/>
    <x v="5"/>
    <x v="6"/>
    <d v="1899-12-30T14:35:00"/>
    <d v="1899-12-30T09:00:00"/>
    <d v="1899-12-30T09:45:00"/>
    <x v="0"/>
  </r>
  <r>
    <n v="54"/>
    <n v="71474420"/>
    <s v="CHAT USER "/>
    <s v="Mañana"/>
    <d v="2024-12-31T00:00:00"/>
    <s v="PART TIME"/>
    <s v="CAMBIO DE BREAK POR LEVEL UP"/>
    <n v="0"/>
    <s v="CABANILLAS CAPUÑAY VICTOR MANUEL"/>
    <x v="0"/>
    <s v="WAMPAGKIT LALANGUI SHINA CECILIA"/>
    <s v="ALONSO RAFAEL ALEJANDRO WLADIMIR"/>
    <x v="5"/>
    <x v="6"/>
    <d v="1899-12-30T14:35:00"/>
    <d v="1899-12-30T09:30:00"/>
    <d v="1899-12-30T10:15:00"/>
    <x v="0"/>
  </r>
  <r>
    <n v="55"/>
    <n v="70013238"/>
    <s v="CHAT USER "/>
    <s v="Mañana"/>
    <d v="2024-12-31T00:00:00"/>
    <s v="PART TIME"/>
    <s v="CAMBIO DE BREAK POR LEVEL UP"/>
    <n v="0"/>
    <s v="CAMPOS JIMENEZ FIORELLA RUBI"/>
    <x v="0"/>
    <s v="WAMPAGKIT LALANGUI SHINA CECILIA"/>
    <s v="ALONSO RAFAEL ALEJANDRO WLADIMIR"/>
    <x v="5"/>
    <x v="6"/>
    <d v="1899-12-30T14:35:00"/>
    <d v="1899-12-30T10:00:00"/>
    <d v="1899-12-30T10:45:00"/>
    <x v="0"/>
  </r>
  <r>
    <n v="56"/>
    <n v="76672874"/>
    <s v="CHAT USER "/>
    <s v="Mañana"/>
    <d v="2024-12-31T00:00:00"/>
    <s v="PART TIME"/>
    <s v="CAMBIO DE BREAK POR LEVEL UP"/>
    <n v="0"/>
    <s v="AGUILAR SILVA ANA RUBI"/>
    <x v="0"/>
    <s v="WAMPAGKIT LALANGUI SHINA CECILIA"/>
    <s v="ALONSO RAFAEL ALEJANDRO WLADIMIR"/>
    <x v="5"/>
    <x v="6"/>
    <d v="1899-12-30T14:35:00"/>
    <d v="1899-12-30T10:00:00"/>
    <d v="1899-12-30T10:45:00"/>
    <x v="0"/>
  </r>
  <r>
    <n v="57"/>
    <n v="76822239"/>
    <s v="CHAT USER "/>
    <s v="Mañana"/>
    <d v="2024-12-31T00:00:00"/>
    <s v="PART TIME"/>
    <n v="0"/>
    <n v="0"/>
    <s v="CARMEN PALADINES BREYET ANTHONELE"/>
    <x v="0"/>
    <s v="WAMPAGKIT LALANGUI SHINA CECILIA"/>
    <s v="ALONSO RAFAEL ALEJANDRO WLADIMIR"/>
    <x v="5"/>
    <x v="6"/>
    <d v="1899-12-30T14:35:00"/>
    <d v="1899-12-30T11:00:00"/>
    <d v="1899-12-30T11:45:00"/>
    <x v="0"/>
  </r>
  <r>
    <n v="58"/>
    <n v="3691771"/>
    <s v="CHAT USER "/>
    <s v="Mañana"/>
    <d v="2024-12-31T00:00:00"/>
    <s v="PART TIME"/>
    <n v="0"/>
    <n v="0"/>
    <s v="LEOPARDI PUERTA MARIA FERNANDA"/>
    <x v="0"/>
    <s v="RAMIREZ ESPIRITU CRESEL NATALY"/>
    <s v="ALONSO RAFAEL ALEJANDRO WLADIMIR"/>
    <x v="5"/>
    <x v="6"/>
    <d v="1899-12-30T14:35:00"/>
    <d v="1899-12-30T11:00:00"/>
    <d v="1899-12-30T11:45:00"/>
    <x v="0"/>
  </r>
  <r>
    <n v="59"/>
    <n v="70050910"/>
    <s v="CHAT USER "/>
    <s v="Mañana"/>
    <d v="2024-12-31T00:00:00"/>
    <s v="PART TIME"/>
    <n v="0"/>
    <n v="0"/>
    <s v="DIAZ OSORIO PATRICIA CONSUELO"/>
    <x v="0"/>
    <s v="WAMPAGKIT LALANGUI SHINA CECILIA"/>
    <s v="ALONSO RAFAEL ALEJANDRO WLADIMIR"/>
    <x v="5"/>
    <x v="6"/>
    <d v="1899-12-30T14:35:00"/>
    <d v="1899-12-30T11:00:00"/>
    <d v="1899-12-30T11:45:00"/>
    <x v="0"/>
  </r>
  <r>
    <n v="60"/>
    <n v="47951478"/>
    <s v="CHAT USER "/>
    <s v="Mañana"/>
    <d v="2019-12-04T00:00:00"/>
    <s v="FULL TIME"/>
    <s v="APOYO DE SUPERVISION"/>
    <s v="01/03 - 31/03"/>
    <s v="CHINGEL DELGADO CATERIN ESTHER"/>
    <x v="1"/>
    <s v="ABURTO TORRES LILIAN JERALDIN"/>
    <s v="ALONSO RAFAEL ALEJANDRO WLADIMIR"/>
    <x v="6"/>
    <x v="6"/>
    <d v="1899-12-30T14:15:00"/>
    <d v="1899-12-30T09:30:00"/>
    <d v="1899-12-30T10:15:00"/>
    <x v="0"/>
  </r>
  <r>
    <n v="61"/>
    <n v="44692475"/>
    <s v="CHAT USER "/>
    <s v="Mañana"/>
    <d v="2023-10-10T00:00:00"/>
    <s v="FULL TIME"/>
    <n v="0"/>
    <n v="0"/>
    <s v="QUEZADA RUIZ JESUS MANUEL"/>
    <x v="1"/>
    <s v="ABURTO TORRES LILIAN JERALDIN"/>
    <s v="ALONSO RAFAEL ALEJANDRO WLADIMIR"/>
    <x v="1"/>
    <x v="6"/>
    <d v="1899-12-30T14:15:00"/>
    <d v="1899-12-30T12:00:00"/>
    <d v="1899-12-30T12:45:00"/>
    <x v="0"/>
  </r>
  <r>
    <n v="62"/>
    <n v="76569450"/>
    <s v="CHAT USER "/>
    <s v="Mañana"/>
    <d v="2019-11-15T00:00:00"/>
    <s v="FULL TIME"/>
    <n v="0"/>
    <n v="0"/>
    <s v="DIAZ PALHUA HASSLER NIKOLAS"/>
    <x v="0"/>
    <s v="RAMIREZ ESPIRITU CRESEL NATALY"/>
    <s v="ALONSO RAFAEL ALEJANDRO WLADIMIR"/>
    <x v="1"/>
    <x v="6"/>
    <d v="1899-12-30T14:15:00"/>
    <d v="1899-12-30T12:00:00"/>
    <d v="1899-12-30T12:45:00"/>
    <x v="0"/>
  </r>
  <r>
    <n v="63"/>
    <n v="47774179"/>
    <s v="CHAT USER "/>
    <s v="Mañana"/>
    <d v="2022-11-17T00:00:00"/>
    <s v="FULL TIME"/>
    <n v="0"/>
    <n v="0"/>
    <s v="YUPANQUI REYSANCHEZ YURI"/>
    <x v="0"/>
    <s v="LARICO ALARCON CHRISTIAN CARLOS"/>
    <s v="ALONSO RAFAEL ALEJANDRO WLADIMIR"/>
    <x v="2"/>
    <x v="7"/>
    <d v="1899-12-30T15:15:00"/>
    <d v="1899-12-30T13:00:00"/>
    <d v="1899-12-30T13:45:00"/>
    <x v="0"/>
  </r>
  <r>
    <n v="64"/>
    <n v="70800781"/>
    <s v="CHAT USER "/>
    <s v="Mañana"/>
    <d v="2021-02-11T00:00:00"/>
    <s v="FULL TIME"/>
    <s v="GESTIÓN ADICIONAL"/>
    <s v="Project Best Bocata"/>
    <s v="VERGARAY VILLAFANA EDWIN MIGUEL"/>
    <x v="0"/>
    <s v="ALMEYDA BECERRA YOKO MARGARITA"/>
    <s v="ALONSO RAFAEL ALEJANDRO WLADIMIR"/>
    <x v="2"/>
    <x v="6"/>
    <d v="1899-12-30T14:15:00"/>
    <d v="1899-12-30T13:00:00"/>
    <d v="1899-12-30T13:45:00"/>
    <x v="0"/>
  </r>
  <r>
    <n v="65"/>
    <n v="41392591"/>
    <s v="CHAT USER "/>
    <s v="Mañana"/>
    <d v="2022-12-05T00:00:00"/>
    <s v="FULL TIME"/>
    <n v="0"/>
    <n v="0"/>
    <s v="RIMAC BELTRAN ALFREDO"/>
    <x v="0"/>
    <s v="LARICO ALARCON CHRISTIAN CARLOS"/>
    <s v="ALONSO RAFAEL ALEJANDRO WLADIMIR"/>
    <x v="0"/>
    <x v="6"/>
    <d v="1899-12-30T14:15:00"/>
    <d v="1899-12-30T09:00:00"/>
    <d v="1899-12-30T09:45:00"/>
    <x v="0"/>
  </r>
  <r>
    <n v="66"/>
    <n v="74379249"/>
    <s v="CHAT USER "/>
    <s v="Mañana"/>
    <d v="2022-07-02T00:00:00"/>
    <s v="FULL TIME"/>
    <n v="0"/>
    <n v="0"/>
    <s v="HENRIQUEZ QUEIPO NICOLE XIMENA"/>
    <x v="0"/>
    <s v="ALMEYDA BECERRA YOKO MARGARITA"/>
    <s v="ALONSO RAFAEL ALEJANDRO WLADIMIR"/>
    <x v="2"/>
    <x v="6"/>
    <d v="1899-12-30T14:15:00"/>
    <d v="1899-12-30T12:00:00"/>
    <d v="1899-12-30T12:45:00"/>
    <x v="0"/>
  </r>
  <r>
    <n v="67"/>
    <n v="75351436"/>
    <s v="CHAT USER "/>
    <s v="Mañana"/>
    <d v="2024-09-11T00:00:00"/>
    <s v="PART TIME"/>
    <n v="0"/>
    <n v="0"/>
    <s v="ALEJOS GRANDA MILAGROS DEL JESUS"/>
    <x v="0"/>
    <s v="WAMPAGKIT LALANGUI SHINA CECILIA"/>
    <s v="ALONSO RAFAEL ALEJANDRO WLADIMIR"/>
    <x v="1"/>
    <x v="6"/>
    <d v="1899-12-30T09:55:00"/>
    <s v=""/>
    <s v=""/>
    <x v="0"/>
  </r>
  <r>
    <n v="68"/>
    <n v="73228860"/>
    <s v="CHAT USER "/>
    <s v="Mañana"/>
    <d v="2022-11-10T00:00:00"/>
    <s v="FULL TIME"/>
    <n v="0"/>
    <n v="0"/>
    <s v="ZARATE TEMPLE RENZO DAVID"/>
    <x v="0"/>
    <s v="WAMPAGKIT LALANGUI SHINA CECILIA"/>
    <s v="ALONSO RAFAEL ALEJANDRO WLADIMIR"/>
    <x v="0"/>
    <x v="6"/>
    <d v="1899-12-30T14:15:00"/>
    <d v="1899-12-30T13:00:00"/>
    <d v="1899-12-30T13:45:00"/>
    <x v="0"/>
  </r>
  <r>
    <n v="69"/>
    <n v="76691605"/>
    <s v="CHAT USER "/>
    <s v="Mañana"/>
    <d v="2024-09-06T00:00:00"/>
    <s v="PART TIME"/>
    <n v="0"/>
    <n v="0"/>
    <s v="TUESTA REVALO ROBERT STHILL"/>
    <x v="0"/>
    <s v="ALMEYDA BECERRA YOKO MARGARITA"/>
    <s v="ALONSO RAFAEL ALEJANDRO WLADIMIR"/>
    <x v="0"/>
    <x v="7"/>
    <d v="1899-12-30T10:55:00"/>
    <s v=""/>
    <s v=""/>
    <x v="0"/>
  </r>
  <r>
    <n v="70"/>
    <n v="75698877"/>
    <s v="CHAT USER "/>
    <s v="Mañana"/>
    <d v="2023-10-28T00:00:00"/>
    <s v="PART TIME"/>
    <n v="0"/>
    <n v="0"/>
    <s v="NAPAN BERNAOLA ELOY JEFFERSON"/>
    <x v="0"/>
    <s v="ALMEYDA BECERRA YOKO MARGARITA"/>
    <s v="ALONSO RAFAEL ALEJANDRO WLADIMIR"/>
    <x v="2"/>
    <x v="7"/>
    <d v="1899-12-30T10:55:00"/>
    <s v=""/>
    <s v=""/>
    <x v="0"/>
  </r>
  <r>
    <n v="71"/>
    <n v="45360102"/>
    <s v="CHAT USER "/>
    <s v="Mañana"/>
    <d v="2024-09-11T00:00:00"/>
    <s v="PART TIME"/>
    <n v="0"/>
    <n v="0"/>
    <s v="ANCAJIMA FLORES INES ISABEL"/>
    <x v="0"/>
    <s v="LARICO ALARCON CHRISTIAN CARLOS"/>
    <s v="ALONSO RAFAEL ALEJANDRO WLADIMIR"/>
    <x v="0"/>
    <x v="7"/>
    <d v="1899-12-30T10:55:00"/>
    <s v=""/>
    <s v=""/>
    <x v="0"/>
  </r>
  <r>
    <n v="72"/>
    <n v="47843223"/>
    <s v="CHAT USER "/>
    <s v="Mañana"/>
    <d v="2024-09-11T00:00:00"/>
    <s v="PART TIME"/>
    <n v="0"/>
    <n v="0"/>
    <s v="LA MATTA RUIZ GIANFRANCO"/>
    <x v="0"/>
    <s v="LARICO ALARCON CHRISTIAN CARLOS"/>
    <s v="ALONSO RAFAEL ALEJANDRO WLADIMIR"/>
    <x v="0"/>
    <x v="7"/>
    <d v="1899-12-30T10:55:00"/>
    <s v=""/>
    <s v=""/>
    <x v="0"/>
  </r>
  <r>
    <n v="73"/>
    <n v="75150251"/>
    <s v="CHAT USER "/>
    <s v="Mañana"/>
    <d v="2024-09-11T00:00:00"/>
    <s v="PART TIME"/>
    <s v="LACTANCIA"/>
    <s v="09:55 - 10:55"/>
    <s v="CUROTTO VASQUEZ NICOLE STHEFANIE"/>
    <x v="0"/>
    <s v="LARICO ALARCON CHRISTIAN CARLOS"/>
    <s v="ALONSO RAFAEL ALEJANDRO WLADIMIR"/>
    <x v="1"/>
    <x v="7"/>
    <d v="1899-12-30T09:55:00"/>
    <s v=""/>
    <s v=""/>
    <x v="0"/>
  </r>
  <r>
    <n v="74"/>
    <n v="73817318"/>
    <s v="CHAT USER "/>
    <s v="Mañana"/>
    <d v="2024-12-31T00:00:00"/>
    <s v="PART TIME"/>
    <n v="0"/>
    <n v="0"/>
    <s v="HUAMANI CALLE BRYAN ELVIS"/>
    <x v="0"/>
    <s v="APONTE COVEÑAS JOSELYN ANDREA"/>
    <s v="ALONSO RAFAEL ALEJANDRO WLADIMIR"/>
    <x v="5"/>
    <x v="7"/>
    <d v="1899-12-30T15:35:00"/>
    <d v="1899-12-30T10:30:00"/>
    <d v="1899-12-30T11:15:00"/>
    <x v="0"/>
  </r>
  <r>
    <n v="75"/>
    <n v="72794677"/>
    <s v="CHAT USER "/>
    <s v="Mañana"/>
    <d v="2024-09-14T00:00:00"/>
    <s v="PART TIME"/>
    <n v="0"/>
    <n v="0"/>
    <s v="VELASQUEZ CAPCHA CAMILA JOANNA"/>
    <x v="0"/>
    <s v="LARICO ALARCON CHRISTIAN CARLOS"/>
    <s v="ALONSO RAFAEL ALEJANDRO WLADIMIR"/>
    <x v="1"/>
    <x v="7"/>
    <d v="1899-12-30T10:55:00"/>
    <s v=""/>
    <s v=""/>
    <x v="0"/>
  </r>
  <r>
    <n v="76"/>
    <n v="44326240"/>
    <s v="CHAT USER "/>
    <s v="Mañana"/>
    <d v="2024-09-14T00:00:00"/>
    <s v="PART TIME"/>
    <n v="0"/>
    <n v="0"/>
    <s v="OLIVARES YLIANES CYNTHIA PAMELA"/>
    <x v="0"/>
    <s v="LARICO ALARCON CHRISTIAN CARLOS"/>
    <s v="ALONSO RAFAEL ALEJANDRO WLADIMIR"/>
    <x v="2"/>
    <x v="7"/>
    <d v="1899-12-30T10:55:00"/>
    <s v=""/>
    <s v=""/>
    <x v="0"/>
  </r>
  <r>
    <n v="77"/>
    <n v="43888663"/>
    <s v="CHAT USER "/>
    <s v="Mañana"/>
    <d v="2024-10-01T00:00:00"/>
    <s v="PART TIME"/>
    <n v="0"/>
    <n v="0"/>
    <s v="CORASI SILVA SANDRA KARINA"/>
    <x v="0"/>
    <s v="ALMEYDA BECERRA YOKO MARGARITA"/>
    <s v="ALONSO RAFAEL ALEJANDRO WLADIMIR"/>
    <x v="1"/>
    <x v="6"/>
    <d v="1899-12-30T09:55:00"/>
    <s v=""/>
    <s v=""/>
    <x v="0"/>
  </r>
  <r>
    <n v="78"/>
    <n v="46989657"/>
    <s v="CHAT USER "/>
    <s v="Mañana"/>
    <d v="2024-09-06T00:00:00"/>
    <s v="PART TIME"/>
    <n v="0"/>
    <n v="0"/>
    <s v="TARAZONA SACRAMENTO JAVIER"/>
    <x v="0"/>
    <s v="ALMEYDA BECERRA YOKO MARGARITA"/>
    <s v="ALONSO RAFAEL ALEJANDRO WLADIMIR"/>
    <x v="2"/>
    <x v="7"/>
    <d v="1899-12-30T10:55:00"/>
    <s v=""/>
    <s v=""/>
    <x v="0"/>
  </r>
  <r>
    <n v="79"/>
    <n v="70462214"/>
    <s v="CHAT USER "/>
    <s v="Mañana"/>
    <d v="2024-09-26T00:00:00"/>
    <s v="PART TIME"/>
    <n v="0"/>
    <n v="0"/>
    <s v="CASTRO HUAMAN JAMILE YAJAHIRA"/>
    <x v="0"/>
    <s v="APONTE COVEÑAS JOSELYN ANDREA"/>
    <s v="ALONSO RAFAEL ALEJANDRO WLADIMIR"/>
    <x v="2"/>
    <x v="7"/>
    <d v="1899-12-30T10:55:00"/>
    <s v=""/>
    <s v=""/>
    <x v="0"/>
  </r>
  <r>
    <n v="80"/>
    <n v="47850841"/>
    <s v="CHAT USER "/>
    <s v="Mañana"/>
    <d v="2023-09-11T00:00:00"/>
    <s v="PART TIME"/>
    <n v="0"/>
    <n v="0"/>
    <s v="TORRES MURGA LADY JEAN"/>
    <x v="0"/>
    <s v="ALMEYDA BECERRA YOKO MARGARITA"/>
    <s v="ALONSO RAFAEL ALEJANDRO WLADIMIR"/>
    <x v="1"/>
    <x v="7"/>
    <d v="1899-12-30T10:55:00"/>
    <s v=""/>
    <s v=""/>
    <x v="0"/>
  </r>
  <r>
    <n v="81"/>
    <n v="73066617"/>
    <s v="CHAT USER "/>
    <s v="Mañana"/>
    <d v="2023-10-02T00:00:00"/>
    <s v="PART TIME"/>
    <s v="GESTIÓN ADICIONAL"/>
    <s v="MAIL USER"/>
    <s v="TANG BERNILLA ANA"/>
    <x v="0"/>
    <s v="WAMPAGKIT LALANGUI SHINA CECILIA"/>
    <s v="ALONSO RAFAEL ALEJANDRO WLADIMIR"/>
    <x v="0"/>
    <x v="7"/>
    <d v="1899-12-30T10:55:00"/>
    <s v=""/>
    <s v=""/>
    <x v="0"/>
  </r>
  <r>
    <n v="82"/>
    <n v="73123709"/>
    <s v="CHAT USER "/>
    <s v="Mañana"/>
    <d v="2022-10-22T00:00:00"/>
    <s v="FULL TIME"/>
    <n v="0"/>
    <n v="0"/>
    <s v="MEDINA CARBAJAL AXEL MAURICIO"/>
    <x v="0"/>
    <s v="ALMEYDA BECERRA YOKO MARGARITA"/>
    <s v="ALONSO RAFAEL ALEJANDRO WLADIMIR"/>
    <x v="0"/>
    <x v="6"/>
    <d v="1899-12-30T14:15:00"/>
    <d v="1899-12-30T09:30:00"/>
    <d v="1899-12-30T10:15:00"/>
    <x v="0"/>
  </r>
  <r>
    <n v="83"/>
    <n v="73013150"/>
    <s v="CHAT USER "/>
    <s v="Mañana"/>
    <d v="2022-11-05T00:00:00"/>
    <s v="FULL TIME"/>
    <n v="0"/>
    <n v="0"/>
    <s v="GALLOSO TICONA GABRIELA IVON"/>
    <x v="0"/>
    <s v="LARICO ALARCON CHRISTIAN CARLOS"/>
    <s v="ALONSO RAFAEL ALEJANDRO WLADIMIR"/>
    <x v="0"/>
    <x v="6"/>
    <d v="1899-12-30T14:15:00"/>
    <d v="1899-12-30T09:00:00"/>
    <d v="1899-12-30T09:45:00"/>
    <x v="0"/>
  </r>
  <r>
    <n v="84"/>
    <n v="5699722"/>
    <s v="CHAT USER "/>
    <s v="Mañana"/>
    <d v="2024-09-06T00:00:00"/>
    <s v="PART TIME"/>
    <n v="0"/>
    <n v="0"/>
    <s v="TOTESAUT MENDOZA MARY JOHANA"/>
    <x v="0"/>
    <s v="ALMEYDA BECERRA YOKO MARGARITA"/>
    <s v="ALONSO RAFAEL ALEJANDRO WLADIMIR"/>
    <x v="2"/>
    <x v="7"/>
    <d v="1899-12-30T10:55:00"/>
    <s v=""/>
    <s v=""/>
    <x v="0"/>
  </r>
  <r>
    <n v="85"/>
    <n v="74844412"/>
    <s v="CHAT USER "/>
    <s v="Mañana"/>
    <d v="2021-08-02T00:00:00"/>
    <s v="FULL TIME"/>
    <n v="0"/>
    <n v="0"/>
    <s v="MUÑANTE MARCHENA NAYELI KIMBERLY"/>
    <x v="0"/>
    <s v="APONTE COVEÑAS JOSELYN ANDREA"/>
    <s v="ALONSO RAFAEL ALEJANDRO WLADIMIR"/>
    <x v="2"/>
    <x v="7"/>
    <d v="1899-12-30T15:15:00"/>
    <d v="1899-12-30T13:00:00"/>
    <d v="1899-12-30T13:45:00"/>
    <x v="0"/>
  </r>
  <r>
    <n v="86"/>
    <n v="40770306"/>
    <s v="CHAT USER "/>
    <s v="Mañana"/>
    <d v="2024-05-02T00:00:00"/>
    <s v="PART TIME"/>
    <n v="0"/>
    <n v="0"/>
    <s v="LEGUA LUNA LUZ LISETTE"/>
    <x v="0"/>
    <s v="SANEZ DESCALZI SUSAN HEYDI"/>
    <s v="SANCHEZ GRADOS JEAN PIERRE JOAQUIN"/>
    <x v="1"/>
    <x v="7"/>
    <d v="1899-12-30T10:55:00"/>
    <s v=""/>
    <s v=""/>
    <x v="0"/>
  </r>
  <r>
    <n v="87"/>
    <n v="47006125"/>
    <s v="CHAT USER "/>
    <s v="Mañana"/>
    <d v="2024-06-11T00:00:00"/>
    <s v="PART TIME"/>
    <n v="0"/>
    <n v="0"/>
    <s v="LOZANO GAVINO YULIANA ISABEL"/>
    <x v="0"/>
    <s v="SANEZ DESCALZI SUSAN HEYDI"/>
    <s v="SANCHEZ GRADOS JEAN PIERRE JOAQUIN"/>
    <x v="2"/>
    <x v="7"/>
    <d v="1899-12-30T10:55:00"/>
    <s v=""/>
    <s v=""/>
    <x v="0"/>
  </r>
  <r>
    <n v="88"/>
    <n v="74225480"/>
    <s v="CHAT USER "/>
    <s v="Mañana"/>
    <d v="2024-06-11T00:00:00"/>
    <s v="PART TIME"/>
    <n v="0"/>
    <n v="0"/>
    <s v="LOPEZ SOSA ARIANO ABDEL"/>
    <x v="0"/>
    <s v="SANEZ DESCALZI SUSAN HEYDI"/>
    <s v="SANCHEZ GRADOS JEAN PIERRE JOAQUIN"/>
    <x v="0"/>
    <x v="7"/>
    <d v="1899-12-30T10:55:00"/>
    <s v=""/>
    <s v=""/>
    <x v="0"/>
  </r>
  <r>
    <n v="89"/>
    <n v="45109680"/>
    <s v="CHAT USER "/>
    <s v="Mañana"/>
    <d v="2023-06-13T00:00:00"/>
    <s v="PART TIME"/>
    <n v="0"/>
    <n v="0"/>
    <s v="GUERRERO BAZÁN DIEGO ENRIQUE"/>
    <x v="0"/>
    <s v="SANEZ DESCALZI SUSAN HEYDI"/>
    <s v="SANCHEZ GRADOS JEAN PIERRE JOAQUIN"/>
    <x v="2"/>
    <x v="7"/>
    <d v="1899-12-30T10:55:00"/>
    <s v=""/>
    <s v=""/>
    <x v="0"/>
  </r>
  <r>
    <n v="90"/>
    <n v="73456674"/>
    <s v="CHAT USER "/>
    <s v="Mañana"/>
    <d v="2023-12-05T00:00:00"/>
    <s v="PART TIME"/>
    <n v="0"/>
    <n v="0"/>
    <s v="AYALA QUISPE FABRICIO ELOY"/>
    <x v="0"/>
    <s v="SANEZ DESCALZI SUSAN HEYDI"/>
    <s v="SANCHEZ GRADOS JEAN PIERRE JOAQUIN"/>
    <x v="0"/>
    <x v="6"/>
    <d v="1899-12-30T09:55:00"/>
    <s v=""/>
    <s v=""/>
    <x v="0"/>
  </r>
  <r>
    <n v="91"/>
    <n v="73046411"/>
    <s v="CHAT USER "/>
    <s v="Mañana"/>
    <d v="2024-03-01T00:00:00"/>
    <s v="PART TIME"/>
    <n v="0"/>
    <n v="0"/>
    <s v="HUAMANI QUISPE ELIZABETH RAQUEL"/>
    <x v="0"/>
    <s v="SANEZ DESCALZI SUSAN HEYDI"/>
    <s v="SANCHEZ GRADOS JEAN PIERRE JOAQUIN"/>
    <x v="0"/>
    <x v="7"/>
    <d v="1899-12-30T10:55:00"/>
    <s v=""/>
    <s v=""/>
    <x v="0"/>
  </r>
  <r>
    <n v="92"/>
    <n v="45644430"/>
    <s v="CHAT USER "/>
    <s v="Mañana"/>
    <d v="2024-03-01T00:00:00"/>
    <s v="PART TIME"/>
    <n v="0"/>
    <n v="0"/>
    <s v="CUENTAS HUMPIRE JESIBETT ALEJANDRA"/>
    <x v="0"/>
    <s v="SANEZ DESCALZI SUSAN HEYDI"/>
    <s v="SANCHEZ GRADOS JEAN PIERRE JOAQUIN"/>
    <x v="0"/>
    <x v="7"/>
    <d v="1899-12-30T10:55:00"/>
    <s v=""/>
    <s v=""/>
    <x v="0"/>
  </r>
  <r>
    <n v="93"/>
    <n v="72430420"/>
    <s v="CHAT USER "/>
    <s v="Mañana"/>
    <d v="2024-06-11T00:00:00"/>
    <s v="PART TIME"/>
    <n v="0"/>
    <n v="0"/>
    <s v="MOLINA CACERES VALERIE YURIKO APOLONIA"/>
    <x v="0"/>
    <s v="SANEZ DESCALZI SUSAN HEYDI"/>
    <s v="SANCHEZ GRADOS JEAN PIERRE JOAQUIN"/>
    <x v="1"/>
    <x v="7"/>
    <d v="1899-12-30T10:55:00"/>
    <s v=""/>
    <s v=""/>
    <x v="0"/>
  </r>
  <r>
    <n v="94"/>
    <n v="71478774"/>
    <s v="CHAT USER "/>
    <s v="Mañana"/>
    <d v="2023-10-24T00:00:00"/>
    <s v="PART TIME"/>
    <n v="0"/>
    <n v="0"/>
    <s v="CARRILLO ESPINOZA JOSE ANTONIO"/>
    <x v="0"/>
    <s v="SANEZ DESCALZI SUSAN HEYDI"/>
    <s v="SANCHEZ GRADOS JEAN PIERRE JOAQUIN"/>
    <x v="2"/>
    <x v="7"/>
    <d v="1899-12-30T10:55:00"/>
    <s v=""/>
    <s v=""/>
    <x v="0"/>
  </r>
  <r>
    <n v="95"/>
    <n v="74093301"/>
    <s v="CHAT USER "/>
    <s v="Mañana"/>
    <d v="2024-07-05T00:00:00"/>
    <s v="PART TIME"/>
    <n v="0"/>
    <n v="0"/>
    <s v="CARHUAYAL SUAREZ JOAN SALVADOR"/>
    <x v="0"/>
    <s v="SANEZ DESCALZI SUSAN HEYDI"/>
    <s v="SANCHEZ GRADOS JEAN PIERRE JOAQUIN"/>
    <x v="1"/>
    <x v="7"/>
    <d v="1899-12-30T10:55:00"/>
    <s v=""/>
    <s v=""/>
    <x v="0"/>
  </r>
  <r>
    <n v="96"/>
    <n v="70084067"/>
    <s v="CHAT USER "/>
    <s v="Mañana"/>
    <d v="2024-09-06T00:00:00"/>
    <s v="PART TIME"/>
    <n v="0"/>
    <n v="0"/>
    <s v="BARRIAL PAITAMALA DYLAN ROY"/>
    <x v="0"/>
    <s v="SANEZ DESCALZI SUSAN HEYDI"/>
    <s v="SANCHEZ GRADOS JEAN PIERRE JOAQUIN"/>
    <x v="7"/>
    <x v="7"/>
    <d v="1899-12-30T10:55:00"/>
    <s v=""/>
    <s v=""/>
    <x v="0"/>
  </r>
  <r>
    <n v="97"/>
    <n v="44553410"/>
    <s v="CHAT USER "/>
    <s v="Mañana"/>
    <d v="2024-09-06T00:00:00"/>
    <s v="PART TIME"/>
    <n v="0"/>
    <n v="0"/>
    <s v="UBILLUS DIAZ JAHAYRA ELIZETH"/>
    <x v="0"/>
    <s v="SANEZ DESCALZI SUSAN HEYDI"/>
    <s v="SANCHEZ GRADOS JEAN PIERRE JOAQUIN"/>
    <x v="1"/>
    <x v="7"/>
    <d v="1899-12-30T10:55:00"/>
    <s v=""/>
    <s v=""/>
    <x v="0"/>
  </r>
  <r>
    <n v="98"/>
    <n v="47560586"/>
    <s v="CHAT USER "/>
    <s v="Mañana"/>
    <d v="2024-09-06T00:00:00"/>
    <s v="PART TIME"/>
    <n v="0"/>
    <n v="0"/>
    <s v="ORMEÑO ALEJOS MERCEDES DEL ROSARIO"/>
    <x v="0"/>
    <s v="SANEZ DESCALZI SUSAN HEYDI"/>
    <s v="SANCHEZ GRADOS JEAN PIERRE JOAQUIN"/>
    <x v="0"/>
    <x v="7"/>
    <d v="1899-12-30T10:55:00"/>
    <s v=""/>
    <s v=""/>
    <x v="0"/>
  </r>
  <r>
    <n v="99"/>
    <n v="47218276"/>
    <s v="CHAT USER "/>
    <s v="Mañana"/>
    <d v="2024-09-06T00:00:00"/>
    <s v="PART TIME"/>
    <n v="0"/>
    <n v="0"/>
    <s v="ALVAREZ AMARO ANTONELLA YANIS"/>
    <x v="0"/>
    <s v="SANEZ DESCALZI SUSAN HEYDI"/>
    <s v="SANCHEZ GRADOS JEAN PIERRE JOAQUIN"/>
    <x v="1"/>
    <x v="7"/>
    <d v="1899-12-30T10:55:00"/>
    <s v=""/>
    <s v=""/>
    <x v="0"/>
  </r>
  <r>
    <n v="100"/>
    <n v="75259654"/>
    <s v="CHAT USER "/>
    <s v="Mañana"/>
    <d v="2023-10-10T00:00:00"/>
    <s v="PART TIME"/>
    <n v="0"/>
    <n v="0"/>
    <s v="CARRUITERO PANGALIMA AMY"/>
    <x v="1"/>
    <s v="ABURTO TORRES LILIAN JERALDIN"/>
    <s v="ALONSO RAFAEL ALEJANDRO WLADIMIR"/>
    <x v="0"/>
    <x v="7"/>
    <d v="1899-12-30T10:55:00"/>
    <s v=""/>
    <s v=""/>
    <x v="0"/>
  </r>
  <r>
    <n v="101"/>
    <n v="45103199"/>
    <s v="CHAT USER "/>
    <s v="Mañana"/>
    <d v="2021-11-03T00:00:00"/>
    <s v="PART TIME"/>
    <n v="0"/>
    <n v="0"/>
    <s v="PARI PINEDO JULIANA ROSMERY"/>
    <x v="1"/>
    <s v="ABURTO TORRES LILIAN JERALDIN"/>
    <s v="ALONSO RAFAEL ALEJANDRO WLADIMIR"/>
    <x v="0"/>
    <x v="7"/>
    <d v="1899-12-30T10:55:00"/>
    <s v=""/>
    <s v=""/>
    <x v="0"/>
  </r>
  <r>
    <n v="102"/>
    <n v="46463705"/>
    <s v="CHAT USER "/>
    <s v="Mañana"/>
    <d v="2022-11-10T00:00:00"/>
    <s v="PART TIME"/>
    <n v="0"/>
    <n v="0"/>
    <s v="GAMONAL GUEVARA DAGNIA ROSANA"/>
    <x v="1"/>
    <s v="ABURTO TORRES LILIAN JERALDIN"/>
    <s v="ALONSO RAFAEL ALEJANDRO WLADIMIR"/>
    <x v="0"/>
    <x v="7"/>
    <d v="1899-12-30T10:55:00"/>
    <s v=""/>
    <s v=""/>
    <x v="0"/>
  </r>
  <r>
    <n v="103"/>
    <n v="76042727"/>
    <s v="CHAT USER "/>
    <s v="Mañana"/>
    <d v="2020-05-01T00:00:00"/>
    <s v="FULL TIME"/>
    <n v="0"/>
    <n v="0"/>
    <s v="GARCIA USURIN ANGIE REBECA"/>
    <x v="1"/>
    <s v="ABURTO TORRES LILIAN JERALDIN"/>
    <s v="ALONSO RAFAEL ALEJANDRO WLADIMIR"/>
    <x v="0"/>
    <x v="7"/>
    <d v="1899-12-30T15:15:00"/>
    <d v="1899-12-30T08:00:00"/>
    <d v="1899-12-30T08:45:00"/>
    <x v="0"/>
  </r>
  <r>
    <n v="104"/>
    <n v="74105868"/>
    <s v="CHAT USER "/>
    <s v="Mañana"/>
    <d v="2019-09-27T00:00:00"/>
    <s v="PART TIME"/>
    <n v="0"/>
    <n v="0"/>
    <s v="ACUÑA VALDERRAMA GLENDA RICARDINA"/>
    <x v="1"/>
    <s v="ABURTO TORRES LILIAN JERALDIN"/>
    <s v="ALONSO RAFAEL ALEJANDRO WLADIMIR"/>
    <x v="5"/>
    <x v="7"/>
    <d v="1899-12-30T14:50:00"/>
    <s v=""/>
    <s v=""/>
    <x v="0"/>
  </r>
  <r>
    <n v="105"/>
    <n v="70369403"/>
    <s v="CHAT USER "/>
    <s v="Mañana"/>
    <d v="2023-10-10T00:00:00"/>
    <s v="PART TIME"/>
    <n v="0"/>
    <n v="0"/>
    <s v="RENTERIA CHE MISER GUILLERMO"/>
    <x v="1"/>
    <s v="ABURTO TORRES LILIAN JERALDIN"/>
    <s v="ALONSO RAFAEL ALEJANDRO WLADIMIR"/>
    <x v="0"/>
    <x v="7"/>
    <d v="1899-12-30T10:55:00"/>
    <s v=""/>
    <s v=""/>
    <x v="0"/>
  </r>
  <r>
    <n v="106"/>
    <n v="76377895"/>
    <s v="CHAT USER "/>
    <s v="Mañana"/>
    <d v="2023-09-23T00:00:00"/>
    <s v="PART TIME"/>
    <n v="0"/>
    <n v="0"/>
    <s v="GUEVARA YATACO LUIS STWART"/>
    <x v="0"/>
    <s v="APONTE COVEÑAS JOSELYN ANDREA"/>
    <s v="ALONSO RAFAEL ALEJANDRO WLADIMIR"/>
    <x v="1"/>
    <x v="7"/>
    <d v="1899-12-30T10:55:00"/>
    <s v=""/>
    <s v=""/>
    <x v="0"/>
  </r>
  <r>
    <n v="107"/>
    <n v="43555466"/>
    <s v="CHAT USER "/>
    <s v="Mañana"/>
    <d v="2024-03-06T00:00:00"/>
    <s v="PART TIME"/>
    <s v="GESTIÓN ADICIONAL"/>
    <s v="Project Best Bocata"/>
    <s v="QUIJANO BRAVO CATHERINE MILUSKA"/>
    <x v="0"/>
    <s v="LARICO ALARCON CHRISTIAN CARLOS"/>
    <s v="ALONSO RAFAEL ALEJANDRO WLADIMIR"/>
    <x v="1"/>
    <x v="8"/>
    <d v="1899-12-30T11:55:00"/>
    <s v=""/>
    <s v=""/>
    <x v="0"/>
  </r>
  <r>
    <n v="108"/>
    <n v="76050878"/>
    <s v="CHAT USER "/>
    <s v="Mañana"/>
    <d v="2024-09-10T00:00:00"/>
    <s v="PART TIME"/>
    <n v="0"/>
    <n v="0"/>
    <s v="OCHOA AYLAS PAMELA"/>
    <x v="0"/>
    <s v="APONTE COVEÑAS JOSELYN ANDREA"/>
    <s v="ALONSO RAFAEL ALEJANDRO WLADIMIR"/>
    <x v="8"/>
    <x v="7"/>
    <d v="1899-12-30T10:55:00"/>
    <s v=""/>
    <s v=""/>
    <x v="0"/>
  </r>
  <r>
    <n v="109"/>
    <n v="48481370"/>
    <s v="CHAT USER "/>
    <s v="Mañana"/>
    <d v="2024-09-26T00:00:00"/>
    <s v="PART TIME"/>
    <n v="0"/>
    <n v="0"/>
    <s v="PUJALLA FRANCO GIANINA ELIZA ROSARIO"/>
    <x v="0"/>
    <s v="APONTE COVEÑAS JOSELYN ANDREA"/>
    <s v="ALONSO RAFAEL ALEJANDRO WLADIMIR"/>
    <x v="1"/>
    <x v="7"/>
    <d v="1899-12-30T10:55:00"/>
    <s v=""/>
    <s v=""/>
    <x v="0"/>
  </r>
  <r>
    <n v="110"/>
    <n v="70881318"/>
    <s v="CHAT USER "/>
    <s v="Mañana"/>
    <d v="2024-10-18T00:00:00"/>
    <s v="PART TIME"/>
    <n v="0"/>
    <n v="0"/>
    <s v="COBEÑAS ACUÑA VIOLETA JANETH"/>
    <x v="0"/>
    <s v="LARICO ALARCON CHRISTIAN CARLOS"/>
    <s v="ALONSO RAFAEL ALEJANDRO WLADIMIR"/>
    <x v="0"/>
    <x v="9"/>
    <d v="1899-12-30T12:25:00"/>
    <s v=""/>
    <s v=""/>
    <x v="0"/>
  </r>
  <r>
    <n v="111"/>
    <n v="60428069"/>
    <s v="CHAT USER "/>
    <s v="Mañana"/>
    <d v="2024-09-03T00:00:00"/>
    <s v="PART TIME"/>
    <n v="0"/>
    <n v="0"/>
    <s v="MUÑANTE MARCHENA ANHELIN SOLANGE"/>
    <x v="0"/>
    <s v="TORRES BARRIOS YAZURI YARUMI"/>
    <s v="SANCHEZ GRADOS JEAN PIERRE JOAQUIN"/>
    <x v="1"/>
    <x v="7"/>
    <d v="1899-12-30T10:55:00"/>
    <s v=""/>
    <s v=""/>
    <x v="0"/>
  </r>
  <r>
    <n v="112"/>
    <n v="73594249"/>
    <s v="CHAT USER "/>
    <s v="Mañana"/>
    <d v="2024-12-31T00:00:00"/>
    <s v="PART TIME"/>
    <n v="0"/>
    <n v="0"/>
    <s v="MARCHENA PIRCA BRYAN CARLOS"/>
    <x v="0"/>
    <s v="APONTE COVEÑAS JOSELYN ANDREA"/>
    <s v="ALONSO RAFAEL ALEJANDRO WLADIMIR"/>
    <x v="5"/>
    <x v="8"/>
    <d v="1899-12-30T16:35:00"/>
    <d v="1899-12-30T10:30:00"/>
    <d v="1899-12-30T11:15:00"/>
    <x v="0"/>
  </r>
  <r>
    <n v="113"/>
    <n v="76990543"/>
    <s v="CHAT USER "/>
    <s v="Mañana"/>
    <d v="2022-12-01T00:00:00"/>
    <s v="FULL TIME"/>
    <n v="0"/>
    <n v="0"/>
    <s v="BACILIO MENDOZA JORGE BRIAN"/>
    <x v="0"/>
    <s v="LARICO ALARCON CHRISTIAN CARLOS"/>
    <s v="ALONSO RAFAEL ALEJANDRO WLADIMIR"/>
    <x v="1"/>
    <x v="8"/>
    <d v="1899-12-30T16:15:00"/>
    <d v="1899-12-30T12:00:00"/>
    <d v="1899-12-30T12:45:00"/>
    <x v="0"/>
  </r>
  <r>
    <n v="114"/>
    <n v="74641680"/>
    <s v="CHAT USER "/>
    <s v="Mañana"/>
    <d v="2023-06-19T00:00:00"/>
    <s v="FULL TIME"/>
    <n v="0"/>
    <n v="0"/>
    <s v="ONOFRE PARI EDUARDO"/>
    <x v="0"/>
    <s v="LARICO ALARCON CHRISTIAN CARLOS"/>
    <s v="ALONSO RAFAEL ALEJANDRO WLADIMIR"/>
    <x v="0"/>
    <x v="8"/>
    <d v="1899-12-30T16:15:00"/>
    <d v="1899-12-30T13:00:00"/>
    <d v="1899-12-30T13:45:00"/>
    <x v="0"/>
  </r>
  <r>
    <n v="115"/>
    <n v="74929326"/>
    <s v="CHAT USER "/>
    <s v="Mañana"/>
    <d v="2023-09-14T00:00:00"/>
    <s v="FULL TIME"/>
    <n v="0"/>
    <n v="0"/>
    <s v="SILVESTRE SALINAS NATALIE XIOMARA"/>
    <x v="0"/>
    <s v="APONTE COVEÑAS JOSELYN ANDREA"/>
    <s v="ALONSO RAFAEL ALEJANDRO WLADIMIR"/>
    <x v="1"/>
    <x v="8"/>
    <d v="1899-12-30T16:15:00"/>
    <d v="1899-12-30T13:00:00"/>
    <d v="1899-12-30T13:45:00"/>
    <x v="0"/>
  </r>
  <r>
    <n v="116"/>
    <n v="43407219"/>
    <s v="CHAT USER "/>
    <s v="Mañana"/>
    <d v="2024-11-27T00:00:00"/>
    <s v="PART TIME"/>
    <n v="0"/>
    <n v="0"/>
    <s v="NIMA ACOSTA JANET JOANA"/>
    <x v="0"/>
    <s v="APONTE COVEÑAS JOSELYN ANDREA"/>
    <s v="ALONSO RAFAEL ALEJANDRO WLADIMIR"/>
    <x v="0"/>
    <x v="8"/>
    <d v="1899-12-30T11:55:00"/>
    <s v=""/>
    <s v=""/>
    <x v="0"/>
  </r>
  <r>
    <n v="117"/>
    <n v="71276346"/>
    <s v="CHAT USER "/>
    <s v="Mañana"/>
    <d v="2019-10-04T00:00:00"/>
    <s v="FULL TIME"/>
    <n v="0"/>
    <n v="0"/>
    <s v="HUAMAN ROJAS MARIANA ISABEL"/>
    <x v="0"/>
    <s v="LARICO ALARCON CHRISTIAN CARLOS"/>
    <s v="ALONSO RAFAEL ALEJANDRO WLADIMIR"/>
    <x v="7"/>
    <x v="8"/>
    <d v="1899-12-30T16:15:00"/>
    <d v="1899-12-30T11:00:00"/>
    <d v="1899-12-30T11:45:00"/>
    <x v="0"/>
  </r>
  <r>
    <n v="118"/>
    <n v="74472503"/>
    <s v="CHAT USER "/>
    <s v="Mañana"/>
    <d v="2024-09-11T00:00:00"/>
    <s v="PART TIME"/>
    <n v="0"/>
    <n v="0"/>
    <s v="GONZALES SILVA HAROLD JUAN"/>
    <x v="0"/>
    <s v="LARICO ALARCON CHRISTIAN CARLOS"/>
    <s v="ALONSO RAFAEL ALEJANDRO WLADIMIR"/>
    <x v="1"/>
    <x v="9"/>
    <d v="1899-12-30T12:25:00"/>
    <s v=""/>
    <s v=""/>
    <x v="0"/>
  </r>
  <r>
    <n v="119"/>
    <n v="75005486"/>
    <s v="CHAT USER "/>
    <s v="Mañana"/>
    <d v="2023-05-25T00:00:00"/>
    <s v="PART TIME"/>
    <n v="0"/>
    <n v="0"/>
    <s v="GARCÍA ESQUIVEL ANDREA ALEILE"/>
    <x v="0"/>
    <s v="WAMPAGKIT LALANGUI SHINA CECILIA"/>
    <s v="ALONSO RAFAEL ALEJANDRO WLADIMIR"/>
    <x v="1"/>
    <x v="9"/>
    <d v="1899-12-30T12:25:00"/>
    <s v=""/>
    <s v=""/>
    <x v="0"/>
  </r>
  <r>
    <n v="120"/>
    <n v="76139353"/>
    <s v="CHAT USER "/>
    <s v="Mañana"/>
    <d v="2022-12-02T00:00:00"/>
    <s v="PART TIME"/>
    <s v="LACTANCIA"/>
    <s v="07:30 - 08:30"/>
    <s v="CASTERNOQUE TAPULLIMA KAIRA SARAI"/>
    <x v="0"/>
    <s v="APONTE COVEÑAS JOSELYN ANDREA"/>
    <s v="ALONSO RAFAEL ALEJANDRO WLADIMIR"/>
    <x v="0"/>
    <x v="9"/>
    <d v="1899-12-30T11:25:00"/>
    <s v=""/>
    <s v=""/>
    <x v="0"/>
  </r>
  <r>
    <n v="121"/>
    <n v="70876602"/>
    <s v="CHAT USER "/>
    <s v="Mañana"/>
    <d v="2024-09-26T00:00:00"/>
    <s v="PART TIME"/>
    <s v="SXM"/>
    <s v="26/01 - 03/05"/>
    <s v="AYSANOA MEJIA LOLA HIERME"/>
    <x v="0"/>
    <s v="APONTE COVEÑAS JOSELYN ANDREA"/>
    <s v="ALONSO RAFAEL ALEJANDRO WLADIMIR"/>
    <x v="1"/>
    <x v="10"/>
    <d v="1899-12-30T13:55:00"/>
    <s v=""/>
    <s v=""/>
    <x v="0"/>
  </r>
  <r>
    <n v="122"/>
    <n v="73076555"/>
    <s v="CHAT USER "/>
    <s v="Mañana"/>
    <d v="2023-10-07T00:00:00"/>
    <s v="PART TIME"/>
    <n v="0"/>
    <n v="0"/>
    <s v="GUERRERO ACUÑA JOHAN JIDSON"/>
    <x v="0"/>
    <s v="SANEZ DESCALZI SUSAN HEYDI"/>
    <s v="SANCHEZ GRADOS JEAN PIERRE JOAQUIN"/>
    <x v="7"/>
    <x v="10"/>
    <d v="1899-12-30T13:55:00"/>
    <s v=""/>
    <s v=""/>
    <x v="0"/>
  </r>
  <r>
    <n v="123"/>
    <n v="42689179"/>
    <s v="CHAT USER "/>
    <s v="Mañana"/>
    <d v="2023-10-10T00:00:00"/>
    <s v="PART TIME"/>
    <n v="0"/>
    <n v="0"/>
    <s v="AMES MORALES LUIS ENRIQUE"/>
    <x v="0"/>
    <s v="APONTE COVEÑAS JOSELYN ANDREA"/>
    <s v="ALONSO RAFAEL ALEJANDRO WLADIMIR"/>
    <x v="1"/>
    <x v="10"/>
    <d v="1899-12-30T13:55:00"/>
    <s v=""/>
    <s v=""/>
    <x v="0"/>
  </r>
  <r>
    <n v="124"/>
    <n v="76893241"/>
    <s v="CHAT USER "/>
    <s v="Mañana"/>
    <d v="2022-06-22T00:00:00"/>
    <s v="FULL TIME"/>
    <s v="APOYO DE SUPERVISION"/>
    <s v="01/03 - 31/03"/>
    <s v="SANTAMARIA CHASNAMOTE BETHEL BRISSET"/>
    <x v="1"/>
    <s v="QUISPE ACUÑA ALVARO ROBERT"/>
    <s v="SANCHEZ GRADOS JEAN PIERRE JOAQUIN"/>
    <x v="1"/>
    <x v="10"/>
    <d v="1899-12-30T18:15:00"/>
    <d v="1899-12-30T13:30:00"/>
    <d v="1899-12-30T14:15:00"/>
    <x v="0"/>
  </r>
  <r>
    <n v="125"/>
    <n v="78632262"/>
    <s v="CHAT USER "/>
    <s v="Mañana"/>
    <d v="2024-09-26T00:00:00"/>
    <s v="PART TIME"/>
    <s v="GESTIÓN ADICIONAL"/>
    <s v="MAIL USER"/>
    <s v="SANCHEZ BANDA LUIS ANGEL"/>
    <x v="0"/>
    <s v="LARICO ALARCON CHRISTIAN CARLOS"/>
    <s v="ALONSO RAFAEL ALEJANDRO WLADIMIR"/>
    <x v="0"/>
    <x v="11"/>
    <d v="1899-12-30T14:55:00"/>
    <s v=""/>
    <s v=""/>
    <x v="0"/>
  </r>
  <r>
    <n v="126"/>
    <n v="72674272"/>
    <s v="CHAT USER "/>
    <s v="Mañana"/>
    <d v="2024-09-26T00:00:00"/>
    <s v="PART TIME"/>
    <n v="0"/>
    <n v="0"/>
    <s v="RIOS OLIVERO NICOLAS ARTURO"/>
    <x v="0"/>
    <s v="LARICO ALARCON CHRISTIAN CARLOS"/>
    <s v="ALONSO RAFAEL ALEJANDRO WLADIMIR"/>
    <x v="0"/>
    <x v="11"/>
    <d v="1899-12-30T14:55:00"/>
    <s v=""/>
    <s v=""/>
    <x v="0"/>
  </r>
  <r>
    <n v="127"/>
    <n v="73045787"/>
    <s v="CHAT USER "/>
    <s v="Mañana"/>
    <d v="2022-03-01T00:00:00"/>
    <s v="PART TIME"/>
    <n v="0"/>
    <n v="0"/>
    <s v="ESPINOZA MEZA YESSICA ROSMERI"/>
    <x v="0"/>
    <s v="TORRES BARRIOS YAZURI YARUMI"/>
    <s v="SANCHEZ GRADOS JEAN PIERRE JOAQUIN"/>
    <x v="0"/>
    <x v="10"/>
    <d v="1899-12-30T13:55:00"/>
    <s v=""/>
    <s v=""/>
    <x v="0"/>
  </r>
  <r>
    <n v="128"/>
    <n v="77207474"/>
    <s v="CHAT USER "/>
    <s v="Mañana"/>
    <d v="2024-09-10T00:00:00"/>
    <s v="PART TIME"/>
    <n v="0"/>
    <n v="0"/>
    <s v="SANCHEZ YUPANQUI YOMIRA ZOILA"/>
    <x v="0"/>
    <s v="APONTE COVEÑAS JOSELYN ANDREA"/>
    <s v="ALONSO RAFAEL ALEJANDRO WLADIMIR"/>
    <x v="1"/>
    <x v="11"/>
    <d v="1899-12-30T14:55:00"/>
    <s v=""/>
    <s v=""/>
    <x v="0"/>
  </r>
  <r>
    <n v="129"/>
    <n v="76303462"/>
    <s v="CHAT USER "/>
    <s v="Mañana"/>
    <d v="2023-12-01T00:00:00"/>
    <s v="PART TIME"/>
    <n v="0"/>
    <n v="0"/>
    <s v="SEGURA GARCIA PATRICIA MADELEINE"/>
    <x v="0"/>
    <s v="TORRES BARRIOS YAZURI YARUMI"/>
    <s v="SANCHEZ GRADOS JEAN PIERRE JOAQUIN"/>
    <x v="2"/>
    <x v="11"/>
    <d v="1899-12-30T14:55:00"/>
    <s v=""/>
    <s v=""/>
    <x v="0"/>
  </r>
  <r>
    <n v="130"/>
    <n v="2589357"/>
    <s v="CHAT USER "/>
    <s v="Mañana"/>
    <d v="2023-12-06T00:00:00"/>
    <s v="PART TIME"/>
    <n v="0"/>
    <n v="0"/>
    <s v="NUÑEZ LAYA ESTEFANY CECILIA"/>
    <x v="0"/>
    <s v="TORRES BARRIOS YAZURI YARUMI"/>
    <s v="SANCHEZ GRADOS JEAN PIERRE JOAQUIN"/>
    <x v="0"/>
    <x v="11"/>
    <d v="1899-12-30T14:55:00"/>
    <s v=""/>
    <s v=""/>
    <x v="0"/>
  </r>
  <r>
    <n v="131"/>
    <n v="74903262"/>
    <s v="CHAT USER "/>
    <s v="Mañana"/>
    <d v="2024-05-07T00:00:00"/>
    <s v="PART TIME"/>
    <n v="0"/>
    <n v="0"/>
    <s v="BALDEON GUTIERREZ LESLI FIORELA"/>
    <x v="0"/>
    <s v="TORRES BARRIOS YAZURI YARUMI"/>
    <s v="SANCHEZ GRADOS JEAN PIERRE JOAQUIN"/>
    <x v="0"/>
    <x v="11"/>
    <d v="1899-12-30T14:55:00"/>
    <s v=""/>
    <s v=""/>
    <x v="0"/>
  </r>
  <r>
    <n v="132"/>
    <n v="75113053"/>
    <s v="CHAT USER "/>
    <s v="Mañana"/>
    <d v="2023-09-11T00:00:00"/>
    <s v="PART TIME"/>
    <n v="0"/>
    <n v="0"/>
    <s v="VALLADARES BEDOYA ANTON SALOMON"/>
    <x v="0"/>
    <s v="TORRES BARRIOS YAZURI YARUMI"/>
    <s v="SANCHEZ GRADOS JEAN PIERRE JOAQUIN"/>
    <x v="0"/>
    <x v="11"/>
    <d v="1899-12-30T14:55:00"/>
    <s v=""/>
    <s v=""/>
    <x v="0"/>
  </r>
  <r>
    <n v="133"/>
    <n v="74742176"/>
    <s v="CHAT USER "/>
    <s v="Mañana"/>
    <d v="2024-03-01T00:00:00"/>
    <s v="PART TIME"/>
    <n v="0"/>
    <n v="0"/>
    <s v="BENAVIDES SILVERA ANDREA DEL"/>
    <x v="0"/>
    <s v="TORRES BARRIOS YAZURI YARUMI"/>
    <s v="SANCHEZ GRADOS JEAN PIERRE JOAQUIN"/>
    <x v="2"/>
    <x v="11"/>
    <d v="1899-12-30T14:55:00"/>
    <s v=""/>
    <s v=""/>
    <x v="0"/>
  </r>
  <r>
    <n v="134"/>
    <n v="70328053"/>
    <s v="CHAT USER "/>
    <s v="Mañana"/>
    <d v="2022-11-08T00:00:00"/>
    <s v="PART TIME"/>
    <n v="0"/>
    <n v="0"/>
    <s v="YNOUYE CELIS DEISSY MITZUKO"/>
    <x v="0"/>
    <s v="TORRES BARRIOS YAZURI YARUMI"/>
    <s v="SANCHEZ GRADOS JEAN PIERRE JOAQUIN"/>
    <x v="0"/>
    <x v="11"/>
    <d v="1899-12-30T14:55:00"/>
    <s v=""/>
    <s v=""/>
    <x v="0"/>
  </r>
  <r>
    <n v="135"/>
    <n v="48137891"/>
    <s v="CHAT USER "/>
    <s v="Mañana"/>
    <d v="2024-04-04T00:00:00"/>
    <s v="PART TIME"/>
    <n v="0"/>
    <n v="0"/>
    <s v="VASQUEZ ZAVALA JACQUELINE FIORELLA"/>
    <x v="0"/>
    <s v="TORRES BARRIOS YAZURI YARUMI"/>
    <s v="SANCHEZ GRADOS JEAN PIERRE JOAQUIN"/>
    <x v="0"/>
    <x v="11"/>
    <d v="1899-12-30T14:55:00"/>
    <s v=""/>
    <s v=""/>
    <x v="0"/>
  </r>
  <r>
    <n v="136"/>
    <n v="72484281"/>
    <s v="CHAT USER "/>
    <s v="Mañana"/>
    <d v="2023-09-07T00:00:00"/>
    <s v="FULL TIME"/>
    <n v="0"/>
    <n v="0"/>
    <s v="PAUCAR QUISPE STEPHANY LIZET"/>
    <x v="1"/>
    <s v="QUISPE ACUÑA ALVARO ROBERT"/>
    <s v="SANCHEZ GRADOS JEAN PIERRE JOAQUIN"/>
    <x v="2"/>
    <x v="11"/>
    <d v="1899-12-30T19:15:00"/>
    <d v="1899-12-30T14:00:00"/>
    <d v="1899-12-30T14:45:00"/>
    <x v="0"/>
  </r>
  <r>
    <n v="137"/>
    <n v="77392755"/>
    <s v="CHAT USER "/>
    <s v="Tarde"/>
    <d v="2023-08-05T00:00:00"/>
    <s v="PART TIME"/>
    <n v="0"/>
    <s v="PRESENCIAL"/>
    <s v="AMBROSIO SILVA LUCERO ESTEFANI"/>
    <x v="1"/>
    <s v="QUISPE ACUÑA ALVARO ROBERT"/>
    <s v="SANCHEZ GRADOS JEAN PIERRE JOAQUIN"/>
    <x v="2"/>
    <x v="12"/>
    <d v="1899-12-30T16:55:00"/>
    <s v=""/>
    <s v=""/>
    <x v="0"/>
  </r>
  <r>
    <n v="138"/>
    <n v="75103924"/>
    <s v="CHAT USER "/>
    <s v="Mañana"/>
    <d v="2024-02-01T00:00:00"/>
    <s v="PART TIME"/>
    <n v="0"/>
    <n v="0"/>
    <s v="PAIRAZAMAN MATYSEK ASHLY NAOMI"/>
    <x v="1"/>
    <s v="QUISPE ACUÑA ALVARO ROBERT"/>
    <s v="SANCHEZ GRADOS JEAN PIERRE JOAQUIN"/>
    <x v="0"/>
    <x v="11"/>
    <d v="1899-12-30T14:55:00"/>
    <s v=""/>
    <s v=""/>
    <x v="0"/>
  </r>
  <r>
    <n v="139"/>
    <n v="76277042"/>
    <s v="CHAT USER "/>
    <s v="Mañana"/>
    <d v="2023-07-27T00:00:00"/>
    <s v="FULL TIME"/>
    <n v="0"/>
    <n v="0"/>
    <s v="ALVARADO LLIUYA JAMES DERBYS"/>
    <x v="1"/>
    <s v="QUISPE ACUÑA ALVARO ROBERT"/>
    <s v="SANCHEZ GRADOS JEAN PIERRE JOAQUIN"/>
    <x v="1"/>
    <x v="11"/>
    <d v="1899-12-30T19:15:00"/>
    <d v="1899-12-30T15:00:00"/>
    <d v="1899-12-30T15:45:00"/>
    <x v="0"/>
  </r>
  <r>
    <n v="140"/>
    <n v="40448971"/>
    <s v="CHAT USER "/>
    <s v="Tarde"/>
    <d v="2022-12-01T00:00:00"/>
    <s v="FULL TIME"/>
    <n v="0"/>
    <n v="0"/>
    <s v="VASQUEZ FERNANDEZ ANA CECILIA"/>
    <x v="0"/>
    <s v="HUARANGA SABOYA GABRIELA ESTHER"/>
    <s v="PORTILLA REYES YOHANA ARACELLI"/>
    <x v="0"/>
    <x v="13"/>
    <d v="1899-12-30T20:15:00"/>
    <d v="1899-12-30T15:00:00"/>
    <d v="1899-12-30T15:45:00"/>
    <x v="0"/>
  </r>
  <r>
    <n v="141"/>
    <n v="72600259"/>
    <s v="CHAT USER "/>
    <s v="Tarde"/>
    <d v="2023-06-12T00:00:00"/>
    <s v="FULL TIME"/>
    <s v="CAMBIO DE BREAK POR LEVEL UP"/>
    <s v="15/04"/>
    <s v="DÍAZ MEDINA NOELIA MILAGROS"/>
    <x v="0"/>
    <s v="HUARANGA SABOYA GABRIELA ESTHER"/>
    <s v="PORTILLA REYES YOHANA ARACELLI"/>
    <x v="2"/>
    <x v="13"/>
    <d v="1899-12-30T20:15:00"/>
    <d v="1899-12-30T16:30:00"/>
    <d v="1899-12-30T17:15:00"/>
    <x v="0"/>
  </r>
  <r>
    <n v="142"/>
    <n v="40815448"/>
    <s v="CHAT USER "/>
    <s v="Tarde"/>
    <d v="2023-06-12T00:00:00"/>
    <s v="FULL TIME"/>
    <s v="VAC"/>
    <s v="07/04 - 14/04"/>
    <s v="LUNA FLORES DAVID CHRISTIAN"/>
    <x v="0"/>
    <s v="NOVOA VILLAR JULIANA MELISSA"/>
    <s v="PORTILLA REYES YOHANA ARACELLI"/>
    <x v="1"/>
    <x v="13"/>
    <d v="1899-12-30T20:15:00"/>
    <d v="1899-12-30T16:30:00"/>
    <d v="1899-12-30T17:15:00"/>
    <x v="0"/>
  </r>
  <r>
    <n v="143"/>
    <n v="74494691"/>
    <s v="CHAT USER "/>
    <s v="Tarde"/>
    <d v="2022-12-01T00:00:00"/>
    <s v="PART TIME"/>
    <n v="0"/>
    <n v="0"/>
    <s v="ZAMBRANO PEDRAZA VERONICA KARINA"/>
    <x v="0"/>
    <s v="HUARANGA SABOYA GABRIELA ESTHER"/>
    <s v="PORTILLA REYES YOHANA ARACELLI"/>
    <x v="2"/>
    <x v="13"/>
    <d v="1899-12-30T15:55:00"/>
    <s v=""/>
    <s v=""/>
    <x v="0"/>
  </r>
  <r>
    <n v="144"/>
    <n v="74744298"/>
    <s v="CHAT USER "/>
    <s v="Tarde"/>
    <d v="2022-11-04T00:00:00"/>
    <s v="PART TIME"/>
    <n v="0"/>
    <n v="0"/>
    <s v="MORAN OLIVERA NATHALY FRANSCESCA"/>
    <x v="0"/>
    <s v="HUARANGA SABOYA GABRIELA ESTHER"/>
    <s v="PORTILLA REYES YOHANA ARACELLI"/>
    <x v="2"/>
    <x v="14"/>
    <d v="1899-12-30T17:25:00"/>
    <s v=""/>
    <s v=""/>
    <x v="0"/>
  </r>
  <r>
    <n v="145"/>
    <n v="72452178"/>
    <s v="CHAT USER "/>
    <s v="Tarde"/>
    <d v="2023-05-05T00:00:00"/>
    <s v="PART TIME"/>
    <n v="0"/>
    <n v="0"/>
    <s v="HURTADO CHACO LIZ ANDREA"/>
    <x v="0"/>
    <s v="TORRES BARRIOS YAZURI YARUMI"/>
    <s v="SANCHEZ GRADOS JEAN PIERRE JOAQUIN"/>
    <x v="5"/>
    <x v="13"/>
    <d v="1899-12-30T20:35:00"/>
    <d v="1899-12-30T14:00:00"/>
    <d v="1899-12-30T14:45:00"/>
    <x v="0"/>
  </r>
  <r>
    <n v="146"/>
    <n v="70864273"/>
    <s v="CHAT USER "/>
    <s v="Tarde"/>
    <d v="2024-04-20T00:00:00"/>
    <s v="FULL TIME"/>
    <n v="0"/>
    <n v="0"/>
    <s v="PAZ DE LA CRUZ FRANK ALBERTO"/>
    <x v="0"/>
    <s v="NOVOA VILLAR JULIANA MELISSA"/>
    <s v="PORTILLA REYES YOHANA ARACELLI"/>
    <x v="2"/>
    <x v="13"/>
    <d v="1899-12-30T20:15:00"/>
    <d v="1899-12-30T18:30:00"/>
    <d v="1899-12-30T19:15:00"/>
    <x v="0"/>
  </r>
  <r>
    <n v="147"/>
    <n v="73877196"/>
    <s v="CHAT USER "/>
    <s v="Tarde"/>
    <d v="2024-11-27T00:00:00"/>
    <s v="FULL TIME"/>
    <s v="APOYO DE SUPERVISION"/>
    <n v="0"/>
    <s v="COLLANTES LLUNCOR DIANA CAROLINA"/>
    <x v="0"/>
    <s v="ROQUE GOMEZ FRANK PIERCE"/>
    <s v="PORTILLA REYES YOHANA ARACELLI"/>
    <x v="3"/>
    <x v="13"/>
    <d v="1899-12-30T20:15:00"/>
    <d v="1899-12-30T18:00:00"/>
    <d v="1899-12-30T18:45:00"/>
    <x v="0"/>
  </r>
  <r>
    <n v="148"/>
    <n v="45350405"/>
    <s v="CHAT USER "/>
    <s v="Tarde"/>
    <d v="2025-02-13T00:00:00"/>
    <s v="PART TIME"/>
    <s v="CAMBIO DE BREAK POR LEVEL UP"/>
    <s v="19/04"/>
    <s v="AGUILAR LOPEZ KARLA MERCEDES"/>
    <x v="0"/>
    <s v="RODRIGUEZ TOLEDO JAIR STEVEN"/>
    <s v="SANCHEZ GRADOS JEAN PIERRE JOAQUIN"/>
    <x v="5"/>
    <x v="12"/>
    <d v="1899-12-30T21:35:00"/>
    <d v="1899-12-30T17:00:00"/>
    <d v="1899-12-30T17:45:00"/>
    <x v="1"/>
  </r>
  <r>
    <n v="149"/>
    <n v="74698130"/>
    <s v="CHAT USER "/>
    <s v="Tarde"/>
    <d v="2025-02-13T00:00:00"/>
    <s v="PART TIME"/>
    <s v="CAMBIO DE BREAK POR LEVEL UP"/>
    <s v="19/04"/>
    <s v="CABRERA MORON JODIE ASHLEY"/>
    <x v="0"/>
    <s v="RODRIGUEZ TOLEDO JAIR STEVEN"/>
    <s v="SANCHEZ GRADOS JEAN PIERRE JOAQUIN"/>
    <x v="5"/>
    <x v="12"/>
    <d v="1899-12-30T21:35:00"/>
    <d v="1899-12-30T17:00:00"/>
    <d v="1899-12-30T17:45:00"/>
    <x v="0"/>
  </r>
  <r>
    <n v="150"/>
    <n v="45173300"/>
    <s v="CHAT USER "/>
    <s v="Tarde"/>
    <d v="2025-02-13T00:00:00"/>
    <s v="PART TIME"/>
    <s v="CAMBIO DE BREAK POR LEVEL UP"/>
    <s v="19/04"/>
    <s v="CASTILLO BERROSPI ROXANA"/>
    <x v="0"/>
    <s v="TORRES BARRIOS YAZURI YARUMI"/>
    <s v="SANCHEZ GRADOS JEAN PIERRE JOAQUIN"/>
    <x v="5"/>
    <x v="12"/>
    <d v="1899-12-30T21:35:00"/>
    <d v="1899-12-30T17:00:00"/>
    <d v="1899-12-30T17:45:00"/>
    <x v="0"/>
  </r>
  <r>
    <n v="151"/>
    <n v="72578489"/>
    <s v="CHAT USER "/>
    <s v="Tarde"/>
    <d v="2025-02-13T00:00:00"/>
    <s v="PART TIME"/>
    <s v="CAMBIO DE BREAK POR LEVEL UP"/>
    <s v="19/04"/>
    <s v="ESCUDERO PANDO YESENIA DESIRE"/>
    <x v="0"/>
    <s v="CANCHARI ARILUZ JOSH JUAN"/>
    <s v="SANCHEZ GRADOS JEAN PIERRE JOAQUIN"/>
    <x v="5"/>
    <x v="12"/>
    <d v="1899-12-30T21:35:00"/>
    <d v="1899-12-30T17:30:00"/>
    <d v="1899-12-30T18:15:00"/>
    <x v="0"/>
  </r>
  <r>
    <n v="152"/>
    <n v="45541679"/>
    <s v="CHAT USER "/>
    <s v="Tarde"/>
    <d v="2025-02-13T00:00:00"/>
    <s v="PART TIME"/>
    <s v="CAMBIO DE BREAK POR LEVEL UP"/>
    <s v="19/04"/>
    <s v="SALAS GREY CATHERINE"/>
    <x v="0"/>
    <s v="RODRIGUEZ TOLEDO JAIR STEVEN"/>
    <s v="SANCHEZ GRADOS JEAN PIERRE JOAQUIN"/>
    <x v="5"/>
    <x v="12"/>
    <d v="1899-12-30T21:35:00"/>
    <d v="1899-12-30T17:30:00"/>
    <d v="1899-12-30T18:15:00"/>
    <x v="0"/>
  </r>
  <r>
    <n v="153"/>
    <n v="48074216"/>
    <s v="CHAT USER "/>
    <s v="Tarde"/>
    <d v="2025-02-13T00:00:00"/>
    <s v="PART TIME"/>
    <s v="CAMBIO DE BREAK POR LEVEL UP"/>
    <n v="0"/>
    <s v="FERMINI LAZO ALEJANDRA CARLA"/>
    <x v="0"/>
    <s v="TORRES BARRIOS YAZURI YARUMI"/>
    <s v="SANCHEZ GRADOS JEAN PIERRE JOAQUIN"/>
    <x v="5"/>
    <x v="12"/>
    <d v="1899-12-30T21:35:00"/>
    <d v="1899-12-30T18:00:00"/>
    <d v="1899-12-30T18:45:00"/>
    <x v="0"/>
  </r>
  <r>
    <n v="154"/>
    <n v="48153999"/>
    <s v="CHAT USER "/>
    <s v="Tarde"/>
    <d v="2025-02-13T00:00:00"/>
    <s v="PART TIME"/>
    <s v="CAMBIO DE BREAK POR LEVEL UP"/>
    <n v="0"/>
    <s v="DEL AGUILA MORANTE ELIZABETH"/>
    <x v="0"/>
    <s v="RODRIGUEZ TOLEDO JAIR STEVEN"/>
    <s v="SANCHEZ GRADOS JEAN PIERRE JOAQUIN"/>
    <x v="5"/>
    <x v="12"/>
    <d v="1899-12-30T21:35:00"/>
    <d v="1899-12-30T18:00:00"/>
    <d v="1899-12-30T18:45:00"/>
    <x v="0"/>
  </r>
  <r>
    <n v="155"/>
    <n v="47737024"/>
    <s v="CHAT USER "/>
    <s v="Tarde"/>
    <d v="2025-02-13T00:00:00"/>
    <s v="PART TIME"/>
    <s v="CAMBIO DE BREAK POR LEVEL UP"/>
    <n v="0"/>
    <s v="GIRIO FERNÁNDEZ CINTHIA LUZ"/>
    <x v="0"/>
    <s v="RODRIGUEZ TOLEDO JAIR STEVEN"/>
    <s v="SANCHEZ GRADOS JEAN PIERRE JOAQUIN"/>
    <x v="5"/>
    <x v="12"/>
    <d v="1899-12-30T21:35:00"/>
    <d v="1899-12-30T18:00:00"/>
    <d v="1899-12-30T18:45:00"/>
    <x v="1"/>
  </r>
  <r>
    <n v="156"/>
    <n v="74993832"/>
    <s v="CHAT USER "/>
    <s v="Tarde"/>
    <d v="2025-02-13T00:00:00"/>
    <s v="PART TIME"/>
    <n v="0"/>
    <n v="0"/>
    <s v="TORRES MARQUEZ MIRELLA ELIZABETH"/>
    <x v="0"/>
    <s v="CANCHARI ARILUZ JOSH JUAN"/>
    <s v="SANCHEZ GRADOS JEAN PIERRE JOAQUIN"/>
    <x v="5"/>
    <x v="12"/>
    <d v="1899-12-30T21:35:00"/>
    <d v="1899-12-30T18:00:00"/>
    <d v="1899-12-30T18:45:00"/>
    <x v="0"/>
  </r>
  <r>
    <n v="157"/>
    <n v="78200787"/>
    <s v="CHAT USER "/>
    <s v="Tarde"/>
    <d v="2025-02-13T00:00:00"/>
    <s v="PART TIME"/>
    <n v="0"/>
    <n v="0"/>
    <s v="RODRIGUEZ ESTRELLA RUTH"/>
    <x v="0"/>
    <s v="BAO VILELA CESAR ANDRES"/>
    <s v="SANCHEZ GRADOS JEAN PIERRE JOAQUIN"/>
    <x v="5"/>
    <x v="12"/>
    <d v="1899-12-30T21:35:00"/>
    <d v="1899-12-30T18:00:00"/>
    <d v="1899-12-30T18:45:00"/>
    <x v="0"/>
  </r>
  <r>
    <n v="158"/>
    <n v="47454981"/>
    <s v="CHAT USER "/>
    <s v="Tarde"/>
    <d v="2025-02-13T00:00:00"/>
    <s v="PART TIME"/>
    <n v="0"/>
    <n v="0"/>
    <s v="VALLE ARENAS JANNET NELLY"/>
    <x v="0"/>
    <s v="CANCHARI ARILUZ JOSH JUAN"/>
    <s v="SANCHEZ GRADOS JEAN PIERRE JOAQUIN"/>
    <x v="5"/>
    <x v="12"/>
    <d v="1899-12-30T21:35:00"/>
    <d v="1899-12-30T18:00:00"/>
    <d v="1899-12-30T18:45:00"/>
    <x v="0"/>
  </r>
  <r>
    <n v="159"/>
    <n v="77281555"/>
    <s v="CHAT USER "/>
    <s v="Tarde"/>
    <d v="2025-02-13T00:00:00"/>
    <s v="PART TIME"/>
    <s v="CAMBIO DE BREAK POR LEVEL UP"/>
    <n v="0"/>
    <s v="CASAS ZAVALETA MARJORIE GISELLA"/>
    <x v="0"/>
    <s v="RODRIGUEZ TOLEDO JAIR STEVEN"/>
    <s v="SANCHEZ GRADOS JEAN PIERRE JOAQUIN"/>
    <x v="5"/>
    <x v="12"/>
    <d v="1899-12-30T21:35:00"/>
    <d v="1899-12-30T18:00:00"/>
    <d v="1899-12-30T18:45:00"/>
    <x v="0"/>
  </r>
  <r>
    <n v="160"/>
    <n v="43657473"/>
    <s v="CHAT USER "/>
    <s v="Tarde"/>
    <d v="2025-02-13T00:00:00"/>
    <s v="PART TIME"/>
    <n v="0"/>
    <n v="0"/>
    <s v="DIAZ HIDALGO CIRABEL JANET"/>
    <x v="0"/>
    <s v="BAO VILELA CESAR ANDRES"/>
    <s v="SANCHEZ GRADOS JEAN PIERRE JOAQUIN"/>
    <x v="5"/>
    <x v="13"/>
    <d v="1899-12-30T20:35:00"/>
    <d v="1899-12-30T18:00:00"/>
    <d v="1899-12-30T18:45:00"/>
    <x v="0"/>
  </r>
  <r>
    <n v="161"/>
    <n v="47565911"/>
    <s v="CHAT USER "/>
    <s v="Tarde"/>
    <d v="2024-05-07T00:00:00"/>
    <s v="PART TIME"/>
    <n v="0"/>
    <n v="0"/>
    <s v="TULLUME ANCO NOEMI EDITH"/>
    <x v="0"/>
    <s v="NOVOA VILLAR JULIANA MELISSA"/>
    <s v="PORTILLA REYES YOHANA ARACELLI"/>
    <x v="7"/>
    <x v="13"/>
    <d v="1899-12-30T15:55:00"/>
    <s v=""/>
    <s v=""/>
    <x v="0"/>
  </r>
  <r>
    <n v="162"/>
    <n v="74579723"/>
    <s v="CHAT USER "/>
    <s v="Tarde"/>
    <d v="2024-10-23T00:00:00"/>
    <s v="PART TIME"/>
    <n v="0"/>
    <n v="0"/>
    <s v="QUISPE SALDARRIAGA BRISSA NICOLE"/>
    <x v="0"/>
    <s v="ROQUE GOMEZ FRANK PIERCE"/>
    <s v="PORTILLA REYES YOHANA ARACELLI"/>
    <x v="1"/>
    <x v="13"/>
    <d v="1899-12-30T15:55:00"/>
    <s v=""/>
    <s v=""/>
    <x v="0"/>
  </r>
  <r>
    <n v="163"/>
    <n v="75038898"/>
    <s v="CHAT USER "/>
    <s v="Tarde"/>
    <d v="2024-10-18T00:00:00"/>
    <s v="PART TIME"/>
    <n v="0"/>
    <n v="0"/>
    <s v="CORTEZ CCONOVILCA PAOLA SUSANA"/>
    <x v="0"/>
    <s v="VILLAVICENCIO OBANDO ARTURO JOSE"/>
    <s v="PORTILLA REYES YOHANA ARACELLI"/>
    <x v="2"/>
    <x v="13"/>
    <d v="1899-12-30T15:55:00"/>
    <s v=""/>
    <s v=""/>
    <x v="0"/>
  </r>
  <r>
    <n v="164"/>
    <n v="47246205"/>
    <s v="CHAT USER "/>
    <s v="Tarde"/>
    <d v="2024-02-01T00:00:00"/>
    <s v="PART TIME"/>
    <n v="0"/>
    <n v="0"/>
    <s v="HURTADO AYALA LETICIA"/>
    <x v="1"/>
    <s v="QUISPE ACUÑA ALVARO ROBERT"/>
    <s v="SANCHEZ GRADOS JEAN PIERRE JOAQUIN"/>
    <x v="0"/>
    <x v="13"/>
    <d v="1899-12-30T15:55:00"/>
    <s v=""/>
    <s v=""/>
    <x v="0"/>
  </r>
  <r>
    <n v="165"/>
    <n v="43735640"/>
    <s v="CHAT USER "/>
    <s v="Tarde"/>
    <d v="2024-02-01T00:00:00"/>
    <s v="PART TIME"/>
    <n v="0"/>
    <n v="0"/>
    <s v="VILLENA FLORES DEISY SUNITA"/>
    <x v="1"/>
    <s v="QUISPE ACUÑA ALVARO ROBERT"/>
    <s v="SANCHEZ GRADOS JEAN PIERRE JOAQUIN"/>
    <x v="1"/>
    <x v="13"/>
    <d v="1899-12-30T15:55:00"/>
    <s v=""/>
    <s v=""/>
    <x v="0"/>
  </r>
  <r>
    <n v="166"/>
    <n v="74433836"/>
    <s v="CHAT USER "/>
    <s v="Tarde"/>
    <d v="2025-02-27T00:00:00"/>
    <s v="PART TIME"/>
    <n v="0"/>
    <n v="0"/>
    <s v="MALLQUI AYALA AYDE"/>
    <x v="0"/>
    <s v="VILLAVICENCIO OBANDO ARTURO JOSE"/>
    <s v="PORTILLA REYES YOHANA ARACELLI"/>
    <x v="5"/>
    <x v="13"/>
    <d v="1899-12-30T20:35:00"/>
    <d v="1899-12-30T14:00:00"/>
    <d v="1899-12-30T14:45:00"/>
    <x v="0"/>
  </r>
  <r>
    <n v="167"/>
    <n v="70476201"/>
    <s v="CHAT USER "/>
    <s v="Tarde"/>
    <d v="2025-02-27T00:00:00"/>
    <s v="PART TIME"/>
    <n v="0"/>
    <n v="0"/>
    <s v="TICONA CUEVA MARCELA ALEXANDRA"/>
    <x v="0"/>
    <s v="VILLAVICENCIO OBANDO ARTURO JOSE"/>
    <s v="PORTILLA REYES YOHANA ARACELLI"/>
    <x v="5"/>
    <x v="13"/>
    <d v="1899-12-30T20:35:00"/>
    <d v="1899-12-30T14:00:00"/>
    <d v="1899-12-30T14:45:00"/>
    <x v="0"/>
  </r>
  <r>
    <n v="168"/>
    <n v="60447013"/>
    <s v="CHAT USER "/>
    <s v="Tarde"/>
    <d v="2025-02-27T00:00:00"/>
    <s v="PART TIME"/>
    <n v="0"/>
    <n v="0"/>
    <s v="IPANAQUE LEYTON ANGELO JAIR"/>
    <x v="0"/>
    <s v="VILLAVICENCIO OBANDO ARTURO JOSE"/>
    <s v="PORTILLA REYES YOHANA ARACELLI"/>
    <x v="5"/>
    <x v="13"/>
    <d v="1899-12-30T20:35:00"/>
    <d v="1899-12-30T14:00:00"/>
    <d v="1899-12-30T14:45:00"/>
    <x v="0"/>
  </r>
  <r>
    <n v="169"/>
    <n v="73026301"/>
    <s v="CHAT USER "/>
    <s v="Tarde"/>
    <d v="2025-02-27T00:00:00"/>
    <s v="PART TIME"/>
    <n v="0"/>
    <n v="0"/>
    <s v="ARMAS ACOSTA ANDREA ROSA"/>
    <x v="0"/>
    <s v="VILLAVICENCIO OBANDO ARTURO JOSE"/>
    <s v="PORTILLA REYES YOHANA ARACELLI"/>
    <x v="5"/>
    <x v="13"/>
    <d v="1899-12-30T20:35:00"/>
    <d v="1899-12-30T18:00:00"/>
    <d v="1899-12-30T18:45:00"/>
    <x v="0"/>
  </r>
  <r>
    <n v="170"/>
    <n v="75004393"/>
    <s v="CHAT USER "/>
    <s v="Tarde"/>
    <d v="2025-02-27T00:00:00"/>
    <s v="PART TIME"/>
    <n v="0"/>
    <n v="0"/>
    <s v="MENDOZA CANGALAYA LESLIE MARGARITA"/>
    <x v="0"/>
    <s v="VILLAVICENCIO OBANDO ARTURO JOSE"/>
    <s v="PORTILLA REYES YOHANA ARACELLI"/>
    <x v="5"/>
    <x v="13"/>
    <d v="1899-12-30T20:35:00"/>
    <d v="1899-12-30T18:00:00"/>
    <d v="1899-12-30T18:45:00"/>
    <x v="0"/>
  </r>
  <r>
    <n v="171"/>
    <n v="73119562"/>
    <s v="CHAT USER "/>
    <s v="Tarde"/>
    <d v="2025-02-27T00:00:00"/>
    <s v="PART TIME"/>
    <n v="0"/>
    <n v="0"/>
    <s v="ROMAN COBA PABLO JEFFERSON"/>
    <x v="0"/>
    <s v="VILLAVICENCIO OBANDO ARTURO JOSE"/>
    <s v="PORTILLA REYES YOHANA ARACELLI"/>
    <x v="5"/>
    <x v="13"/>
    <d v="1899-12-30T20:35:00"/>
    <d v="1899-12-30T18:00:00"/>
    <d v="1899-12-30T18:45:00"/>
    <x v="0"/>
  </r>
  <r>
    <n v="172"/>
    <n v="76698619"/>
    <s v="CHAT USER "/>
    <s v="Tarde"/>
    <d v="2025-02-27T00:00:00"/>
    <s v="PART TIME"/>
    <n v="0"/>
    <n v="0"/>
    <s v="TAPIA NICHO LEIDY CHRISTEL"/>
    <x v="0"/>
    <s v="VILLAVICENCIO OBANDO ARTURO JOSE"/>
    <s v="PORTILLA REYES YOHANA ARACELLI"/>
    <x v="5"/>
    <x v="13"/>
    <d v="1899-12-30T20:35:00"/>
    <d v="1899-12-30T18:00:00"/>
    <d v="1899-12-30T18:45:00"/>
    <x v="0"/>
  </r>
  <r>
    <n v="173"/>
    <n v="72392132"/>
    <s v="CHAT USER "/>
    <s v="Tarde"/>
    <d v="2025-02-27T00:00:00"/>
    <s v="PART TIME"/>
    <n v="0"/>
    <n v="0"/>
    <s v="MERA GALLARDO ARIANA ALEXANDRA"/>
    <x v="0"/>
    <s v="VILLAVICENCIO OBANDO ARTURO JOSE"/>
    <s v="PORTILLA REYES YOHANA ARACELLI"/>
    <x v="5"/>
    <x v="13"/>
    <d v="1899-12-30T20:35:00"/>
    <d v="1899-12-30T18:00:00"/>
    <d v="1899-12-30T18:45:00"/>
    <x v="0"/>
  </r>
  <r>
    <n v="174"/>
    <n v="72980607"/>
    <s v="CHAT USER "/>
    <s v="Tarde"/>
    <d v="2025-02-27T00:00:00"/>
    <s v="PART TIME"/>
    <n v="0"/>
    <n v="0"/>
    <s v="REVOREDO CAPPA GIORDANNA OFELIA"/>
    <x v="0"/>
    <s v="VILLAVICENCIO OBANDO ARTURO JOSE"/>
    <s v="PORTILLA REYES YOHANA ARACELLI"/>
    <x v="5"/>
    <x v="13"/>
    <d v="1899-12-30T20:35:00"/>
    <d v="1899-12-30T18:30:00"/>
    <d v="1899-12-30T19:15:00"/>
    <x v="0"/>
  </r>
  <r>
    <n v="175"/>
    <n v="40568606"/>
    <s v="CHAT USER "/>
    <s v="Tarde"/>
    <d v="2025-02-27T00:00:00"/>
    <s v="PART TIME"/>
    <n v="0"/>
    <n v="0"/>
    <s v="POCCOMO PORRAS CHRISTIAN RODOLFO"/>
    <x v="0"/>
    <s v="VILLAVICENCIO OBANDO ARTURO JOSE"/>
    <s v="PORTILLA REYES YOHANA ARACELLI"/>
    <x v="5"/>
    <x v="13"/>
    <d v="1899-12-30T20:35:00"/>
    <d v="1899-12-30T18:30:00"/>
    <d v="1899-12-30T19:15:00"/>
    <x v="0"/>
  </r>
  <r>
    <n v="176"/>
    <n v="76871565"/>
    <s v="CHAT USER "/>
    <s v="Tarde"/>
    <d v="2025-02-27T00:00:00"/>
    <s v="PART TIME"/>
    <n v="0"/>
    <n v="0"/>
    <s v="LLATAS NIZAMA NAYIRA ALELI"/>
    <x v="0"/>
    <s v="HUAMAN PALOMINO SULLY MARIEL"/>
    <s v="SANCHEZ GRADOS JEAN PIERRE JOAQUIN"/>
    <x v="5"/>
    <x v="13"/>
    <d v="1899-12-30T20:35:00"/>
    <d v="1899-12-30T14:00:00"/>
    <d v="1899-12-30T14:45:00"/>
    <x v="0"/>
  </r>
  <r>
    <n v="177"/>
    <n v="75126672"/>
    <s v="CHAT USER "/>
    <s v="Tarde"/>
    <d v="2025-02-27T00:00:00"/>
    <s v="PART TIME"/>
    <n v="0"/>
    <n v="0"/>
    <s v="CASTAÑEDA WHILTIMBURY CRISTOPHER GABRIEL"/>
    <x v="0"/>
    <s v="HUAMAN PALOMINO SULLY MARIEL"/>
    <s v="SANCHEZ GRADOS JEAN PIERRE JOAQUIN"/>
    <x v="5"/>
    <x v="13"/>
    <d v="1899-12-30T20:35:00"/>
    <d v="1899-12-30T14:00:00"/>
    <d v="1899-12-30T14:45:00"/>
    <x v="0"/>
  </r>
  <r>
    <n v="178"/>
    <n v="75280459"/>
    <s v="CHAT USER "/>
    <s v="Tarde"/>
    <d v="2025-02-27T00:00:00"/>
    <s v="PART TIME"/>
    <n v="0"/>
    <n v="0"/>
    <s v="FERNANDEZ FERNANDEZ ALEJANDRA NICOL"/>
    <x v="0"/>
    <s v="HUAMAN PALOMINO SULLY MARIEL"/>
    <s v="SANCHEZ GRADOS JEAN PIERRE JOAQUIN"/>
    <x v="5"/>
    <x v="13"/>
    <d v="1899-12-30T20:35:00"/>
    <d v="1899-12-30T14:00:00"/>
    <d v="1899-12-30T14:45:00"/>
    <x v="0"/>
  </r>
  <r>
    <n v="179"/>
    <n v="75695605"/>
    <s v="CHAT USER "/>
    <s v="Tarde"/>
    <d v="2025-02-27T00:00:00"/>
    <s v="PART TIME"/>
    <n v="0"/>
    <n v="0"/>
    <s v="RAMOS PHOCCO EVELYN ESTEFANI"/>
    <x v="0"/>
    <s v="HUAMAN PALOMINO SULLY MARIEL"/>
    <s v="SANCHEZ GRADOS JEAN PIERRE JOAQUIN"/>
    <x v="5"/>
    <x v="13"/>
    <d v="1899-12-30T20:35:00"/>
    <d v="1899-12-30T14:00:00"/>
    <d v="1899-12-30T14:45:00"/>
    <x v="0"/>
  </r>
  <r>
    <n v="180"/>
    <n v="48032029"/>
    <s v="CHAT USER "/>
    <s v="Tarde"/>
    <d v="2025-02-27T00:00:00"/>
    <s v="PART TIME"/>
    <n v="0"/>
    <n v="0"/>
    <s v="MENDEZ HUARCAYA LUCIA SHARELLI"/>
    <x v="0"/>
    <s v="HUAMAN PALOMINO SULLY MARIEL"/>
    <s v="SANCHEZ GRADOS JEAN PIERRE JOAQUIN"/>
    <x v="5"/>
    <x v="13"/>
    <d v="1899-12-30T20:35:00"/>
    <d v="1899-12-30T14:00:00"/>
    <d v="1899-12-30T14:45:00"/>
    <x v="0"/>
  </r>
  <r>
    <n v="181"/>
    <n v="70929711"/>
    <s v="CHAT USER "/>
    <s v="Tarde"/>
    <d v="2025-02-27T00:00:00"/>
    <s v="PART TIME"/>
    <n v="0"/>
    <n v="0"/>
    <s v="CIPOLLA BARBIERI ORNELLA FIORELLA"/>
    <x v="0"/>
    <s v="HUAMAN PALOMINO SULLY MARIEL"/>
    <s v="SANCHEZ GRADOS JEAN PIERRE JOAQUIN"/>
    <x v="5"/>
    <x v="13"/>
    <d v="1899-12-30T20:35:00"/>
    <d v="1899-12-30T18:00:00"/>
    <d v="1899-12-30T18:45:00"/>
    <x v="0"/>
  </r>
  <r>
    <n v="182"/>
    <n v="76030283"/>
    <s v="CHAT USER "/>
    <s v="Tarde"/>
    <d v="2025-02-27T00:00:00"/>
    <s v="PART TIME"/>
    <n v="0"/>
    <n v="0"/>
    <s v="LUJAN LINARES MARIA CRISTINA"/>
    <x v="0"/>
    <s v="HUAMAN PALOMINO SULLY MARIEL"/>
    <s v="SANCHEZ GRADOS JEAN PIERRE JOAQUIN"/>
    <x v="5"/>
    <x v="13"/>
    <d v="1899-12-30T20:35:00"/>
    <d v="1899-12-30T18:00:00"/>
    <d v="1899-12-30T18:45:00"/>
    <x v="1"/>
  </r>
  <r>
    <n v="183"/>
    <n v="44366645"/>
    <s v="CHAT USER "/>
    <s v="Tarde"/>
    <d v="2025-02-27T00:00:00"/>
    <s v="PART TIME"/>
    <n v="0"/>
    <n v="0"/>
    <s v="CALIXTO GUZMAN FLOR DE MARIA"/>
    <x v="0"/>
    <s v="HUAMAN PALOMINO SULLY MARIEL"/>
    <s v="SANCHEZ GRADOS JEAN PIERRE JOAQUIN"/>
    <x v="5"/>
    <x v="13"/>
    <d v="1899-12-30T20:35:00"/>
    <d v="1899-12-30T18:00:00"/>
    <d v="1899-12-30T18:45:00"/>
    <x v="0"/>
  </r>
  <r>
    <n v="184"/>
    <n v="71137720"/>
    <s v="CHAT USER "/>
    <s v="Tarde"/>
    <d v="2025-02-27T00:00:00"/>
    <s v="PART TIME"/>
    <n v="0"/>
    <n v="0"/>
    <s v="MONTES AGUILA STEPHANY LEANDRA"/>
    <x v="0"/>
    <s v="HUAMAN PALOMINO SULLY MARIEL"/>
    <s v="SANCHEZ GRADOS JEAN PIERRE JOAQUIN"/>
    <x v="5"/>
    <x v="13"/>
    <d v="1899-12-30T20:35:00"/>
    <d v="1899-12-30T18:00:00"/>
    <d v="1899-12-30T18:45:00"/>
    <x v="0"/>
  </r>
  <r>
    <n v="185"/>
    <n v="72421287"/>
    <s v="CHAT USER "/>
    <s v="Tarde"/>
    <d v="2025-02-27T00:00:00"/>
    <s v="PART TIME"/>
    <n v="0"/>
    <n v="0"/>
    <s v="QUIÑONES DOMINGUEZ DIANA GERALDINE"/>
    <x v="0"/>
    <s v="HUAMAN PALOMINO SULLY MARIEL"/>
    <s v="SANCHEZ GRADOS JEAN PIERRE JOAQUIN"/>
    <x v="5"/>
    <x v="13"/>
    <d v="1899-12-30T20:35:00"/>
    <d v="1899-12-30T18:30:00"/>
    <d v="1899-12-30T19:15:00"/>
    <x v="0"/>
  </r>
  <r>
    <n v="186"/>
    <n v="70449660"/>
    <s v="CHAT USER "/>
    <s v="Tarde"/>
    <d v="2025-02-27T00:00:00"/>
    <s v="PART TIME"/>
    <n v="0"/>
    <n v="0"/>
    <s v="LEON VELASQUEZ DIEGO FERNANDO"/>
    <x v="0"/>
    <s v="HUAMAN PALOMINO SULLY MARIEL"/>
    <s v="SANCHEZ GRADOS JEAN PIERRE JOAQUIN"/>
    <x v="5"/>
    <x v="13"/>
    <d v="1899-12-30T20:35:00"/>
    <d v="1899-12-30T18:30:00"/>
    <d v="1899-12-30T19:15:00"/>
    <x v="0"/>
  </r>
  <r>
    <n v="187"/>
    <n v="74814816"/>
    <s v="CHAT USER "/>
    <s v="Tarde"/>
    <d v="2025-02-27T00:00:00"/>
    <s v="PART TIME"/>
    <n v="0"/>
    <n v="0"/>
    <s v="PUCHURI CARTOLIN KATHERINE JASMIN"/>
    <x v="0"/>
    <s v="HUAMAN PALOMINO SULLY MARIEL"/>
    <s v="SANCHEZ GRADOS JEAN PIERRE JOAQUIN"/>
    <x v="5"/>
    <x v="13"/>
    <d v="1899-12-30T20:35:00"/>
    <d v="1899-12-30T18:30:00"/>
    <d v="1899-12-30T19:15:00"/>
    <x v="0"/>
  </r>
  <r>
    <n v="188"/>
    <n v="72391696"/>
    <s v="CHAT USER "/>
    <s v="Tarde"/>
    <d v="2022-12-05T00:00:00"/>
    <s v="PART TIME"/>
    <n v="0"/>
    <n v="0"/>
    <s v="OKAMOTO BASURCO MATIAS HIROSHI"/>
    <x v="0"/>
    <s v="CANCHARI ARILUZ JOSH JUAN"/>
    <s v="SANCHEZ GRADOS JEAN PIERRE JOAQUIN"/>
    <x v="9"/>
    <x v="13"/>
    <d v="1899-12-30T20:35:00"/>
    <d v="1899-12-30T18:30:00"/>
    <d v="1899-12-30T19:15:00"/>
    <x v="0"/>
  </r>
  <r>
    <n v="189"/>
    <n v="76121823"/>
    <s v="CHAT USER "/>
    <s v="Tarde"/>
    <d v="2024-06-11T00:00:00"/>
    <s v="PART TIME"/>
    <n v="0"/>
    <n v="0"/>
    <s v="MATOS ANICAMA HELLEN DARLIN"/>
    <x v="0"/>
    <s v="CANCHARI ARILUZ JOSH JUAN"/>
    <s v="SANCHEZ GRADOS JEAN PIERRE JOAQUIN"/>
    <x v="10"/>
    <x v="13"/>
    <d v="1899-12-30T18:20:00"/>
    <d v="1899-12-30T15:00:00"/>
    <d v="1899-12-30T15:20:00"/>
    <x v="0"/>
  </r>
  <r>
    <n v="190"/>
    <n v="47793255"/>
    <s v="CHAT USER "/>
    <s v="Tarde"/>
    <d v="2024-06-11T00:00:00"/>
    <s v="PART TIME"/>
    <n v="0"/>
    <n v="0"/>
    <s v="GAMEZ QUEVEDO JHOSSELING IVON"/>
    <x v="0"/>
    <s v="CANCHARI ARILUZ JOSH JUAN"/>
    <s v="SANCHEZ GRADOS JEAN PIERRE JOAQUIN"/>
    <x v="10"/>
    <x v="13"/>
    <d v="1899-12-30T18:20:00"/>
    <d v="1899-12-30T15:00:00"/>
    <d v="1899-12-30T15:20:00"/>
    <x v="0"/>
  </r>
  <r>
    <n v="191"/>
    <n v="47495137"/>
    <s v="CHAT USER "/>
    <s v="Tarde"/>
    <d v="2023-10-24T00:00:00"/>
    <s v="PART TIME"/>
    <n v="0"/>
    <n v="0"/>
    <s v="MENDOZA TORRES BIANCA"/>
    <x v="0"/>
    <s v="CANCHARI ARILUZ JOSH JUAN"/>
    <s v="SANCHEZ GRADOS JEAN PIERRE JOAQUIN"/>
    <x v="5"/>
    <x v="13"/>
    <d v="1899-12-30T20:35:00"/>
    <d v="1899-12-30T15:00:00"/>
    <d v="1899-12-30T15:45:00"/>
    <x v="0"/>
  </r>
  <r>
    <n v="192"/>
    <n v="7019690"/>
    <s v="CHAT USER "/>
    <s v="Tarde"/>
    <d v="2024-10-30T00:00:00"/>
    <s v="PART TIME"/>
    <n v="0"/>
    <n v="0"/>
    <s v="LIMONTINI MARIÑO YULIAN ALESSANDRO"/>
    <x v="0"/>
    <s v="CANCHARI ARILUZ JOSH JUAN"/>
    <s v="SANCHEZ GRADOS JEAN PIERRE JOAQUIN"/>
    <x v="10"/>
    <x v="13"/>
    <d v="1899-12-30T18:20:00"/>
    <d v="1899-12-30T15:30:00"/>
    <d v="1899-12-30T15:50:00"/>
    <x v="0"/>
  </r>
  <r>
    <n v="193"/>
    <n v="10697945"/>
    <s v="CHAT USER "/>
    <s v="Tarde"/>
    <d v="2024-10-30T00:00:00"/>
    <s v="PART TIME"/>
    <s v="CAMBIO DE BREAK POR LEVEL UP"/>
    <s v="14/04"/>
    <s v="FERNANDEZ BENITES DE ORELLANA GINA CLARA"/>
    <x v="0"/>
    <s v="CANCHARI ARILUZ JOSH JUAN"/>
    <s v="SANCHEZ GRADOS JEAN PIERRE JOAQUIN"/>
    <x v="10"/>
    <x v="12"/>
    <d v="1899-12-30T19:20:00"/>
    <d v="1899-12-30T15:00:00"/>
    <d v="1899-12-30T15:20:00"/>
    <x v="0"/>
  </r>
  <r>
    <n v="194"/>
    <n v="44855882"/>
    <s v="CHAT USER "/>
    <s v="Tarde"/>
    <d v="2024-10-30T00:00:00"/>
    <s v="PART TIME"/>
    <n v="0"/>
    <n v="0"/>
    <s v="PRIETO REYMUNDO ELIZABETH JACKELINE"/>
    <x v="0"/>
    <s v="CANCHARI ARILUZ JOSH JUAN"/>
    <s v="SANCHEZ GRADOS JEAN PIERRE JOAQUIN"/>
    <x v="10"/>
    <x v="13"/>
    <d v="1899-12-30T18:20:00"/>
    <d v="1899-12-30T15:30:00"/>
    <d v="1899-12-30T15:50:00"/>
    <x v="0"/>
  </r>
  <r>
    <n v="195"/>
    <n v="72617907"/>
    <s v="CHAT USER "/>
    <s v="Tarde"/>
    <d v="2023-12-06T00:00:00"/>
    <s v="PART TIME"/>
    <n v="0"/>
    <n v="0"/>
    <s v="HASWANI YSEER PRIYA XIOMARA"/>
    <x v="0"/>
    <s v="CANCHARI ARILUZ JOSH JUAN"/>
    <s v="SANCHEZ GRADOS JEAN PIERRE JOAQUIN"/>
    <x v="10"/>
    <x v="13"/>
    <d v="1899-12-30T18:20:00"/>
    <d v="1899-12-30T16:00:00"/>
    <d v="1899-12-30T16:20:00"/>
    <x v="0"/>
  </r>
  <r>
    <n v="196"/>
    <n v="74768265"/>
    <s v="CHAT USER "/>
    <s v="Tarde"/>
    <d v="2023-09-01T00:00:00"/>
    <s v="PART TIME"/>
    <n v="0"/>
    <n v="0"/>
    <s v="HUGO VILLACIS LESLY KIMBERLY"/>
    <x v="0"/>
    <s v="CANCHARI ARILUZ JOSH JUAN"/>
    <s v="SANCHEZ GRADOS JEAN PIERRE JOAQUIN"/>
    <x v="0"/>
    <x v="12"/>
    <d v="1899-12-30T16:55:00"/>
    <s v=""/>
    <s v=""/>
    <x v="0"/>
  </r>
  <r>
    <n v="197"/>
    <n v="70052574"/>
    <s v="CHAT USER "/>
    <s v="Tarde"/>
    <d v="2024-09-03T00:00:00"/>
    <s v="PART TIME"/>
    <n v="0"/>
    <n v="0"/>
    <s v="VILA ORMEÑO MEDALLITH MICHELLE"/>
    <x v="0"/>
    <s v="CANCHARI ARILUZ JOSH JUAN"/>
    <s v="SANCHEZ GRADOS JEAN PIERRE JOAQUIN"/>
    <x v="10"/>
    <x v="13"/>
    <d v="1899-12-30T18:20:00"/>
    <d v="1899-12-30T16:00:00"/>
    <d v="1899-12-30T16:20:00"/>
    <x v="0"/>
  </r>
  <r>
    <n v="198"/>
    <n v="44433302"/>
    <s v="CHAT USER "/>
    <s v="Tarde"/>
    <d v="2024-09-06T00:00:00"/>
    <s v="PART TIME"/>
    <n v="0"/>
    <n v="0"/>
    <s v="GOMEZ GRADOS LORENA IVON"/>
    <x v="0"/>
    <s v="CANCHARI ARILUZ JOSH JUAN"/>
    <s v="SANCHEZ GRADOS JEAN PIERRE JOAQUIN"/>
    <x v="5"/>
    <x v="13"/>
    <d v="1899-12-30T20:35:00"/>
    <d v="1899-12-30T16:00:00"/>
    <d v="1899-12-30T16:45:00"/>
    <x v="0"/>
  </r>
  <r>
    <n v="199"/>
    <n v="44922017"/>
    <s v="CHAT USER "/>
    <s v="Tarde"/>
    <d v="2022-12-05T00:00:00"/>
    <s v="PART TIME"/>
    <n v="0"/>
    <n v="0"/>
    <s v="LEYVA QUIROZ ELIZABETH ADELINA"/>
    <x v="0"/>
    <s v="CANCHARI ARILUZ JOSH JUAN"/>
    <s v="SANCHEZ GRADOS JEAN PIERRE JOAQUIN"/>
    <x v="10"/>
    <x v="13"/>
    <d v="1899-12-30T18:20:00"/>
    <d v="1899-12-30T16:00:00"/>
    <d v="1899-12-30T16:20:00"/>
    <x v="0"/>
  </r>
  <r>
    <n v="200"/>
    <n v="70553414"/>
    <s v="CHAT USER "/>
    <s v="Tarde"/>
    <d v="2024-12-31T00:00:00"/>
    <s v="PART TIME"/>
    <n v="0"/>
    <n v="0"/>
    <s v="GARCIA QUISPE JAZMIN HERLINDA"/>
    <x v="0"/>
    <s v="CANCHARI ARILUZ JOSH JUAN"/>
    <s v="SANCHEZ GRADOS JEAN PIERRE JOAQUIN"/>
    <x v="10"/>
    <x v="13"/>
    <d v="1899-12-30T18:20:00"/>
    <d v="1899-12-30T15:00:00"/>
    <d v="1899-12-30T15:20:00"/>
    <x v="0"/>
  </r>
  <r>
    <n v="201"/>
    <n v="74750551"/>
    <s v="CHAT USER "/>
    <s v="Tarde"/>
    <d v="2024-12-31T00:00:00"/>
    <s v="PART TIME"/>
    <n v="0"/>
    <n v="0"/>
    <s v="HUATAY ACERO ABRAHAM YAMIL"/>
    <x v="0"/>
    <s v="CANCHARI ARILUZ JOSH JUAN"/>
    <s v="SANCHEZ GRADOS JEAN PIERRE JOAQUIN"/>
    <x v="10"/>
    <x v="13"/>
    <d v="1899-12-30T18:20:00"/>
    <d v="1899-12-30T16:00:00"/>
    <d v="1899-12-30T16:20:00"/>
    <x v="0"/>
  </r>
  <r>
    <n v="202"/>
    <n v="73888502"/>
    <s v="CHAT USER "/>
    <s v="Tarde"/>
    <d v="2025-02-11T00:00:00"/>
    <s v="PART TIME"/>
    <n v="0"/>
    <n v="0"/>
    <s v="ANICAMA FRANCO JUAN CARLOS"/>
    <x v="0"/>
    <s v="HUARANGA SABOYA GABRIELA ESTHER"/>
    <s v="PORTILLA REYES YOHANA ARACELLI"/>
    <x v="5"/>
    <x v="13"/>
    <d v="1899-12-30T20:35:00"/>
    <d v="1899-12-30T18:00:00"/>
    <d v="1899-12-30T18:45:00"/>
    <x v="0"/>
  </r>
  <r>
    <n v="203"/>
    <n v="74218904"/>
    <s v="CHAT USER "/>
    <s v="Tarde"/>
    <d v="2025-02-11T00:00:00"/>
    <s v="PART TIME"/>
    <s v="CAMBIO DE BREAK POR LEVEL UP"/>
    <s v="19/04"/>
    <s v="BENITEZ LEVANO ANDREA BELEN"/>
    <x v="0"/>
    <s v="HUARANGA SABOYA GABRIELA ESTHER"/>
    <s v="PORTILLA REYES YOHANA ARACELLI"/>
    <x v="5"/>
    <x v="13"/>
    <d v="1899-12-30T20:35:00"/>
    <d v="1899-12-30T18:00:00"/>
    <d v="1899-12-30T18:45:00"/>
    <x v="0"/>
  </r>
  <r>
    <n v="204"/>
    <n v="61091471"/>
    <s v="CHAT USER "/>
    <s v="Tarde"/>
    <d v="2025-02-11T00:00:00"/>
    <s v="PART TIME"/>
    <n v="0"/>
    <n v="0"/>
    <s v="CHUMPITAZ QUINCHUYA NAYELI"/>
    <x v="0"/>
    <s v="HUARANGA SABOYA GABRIELA ESTHER"/>
    <s v="PORTILLA REYES YOHANA ARACELLI"/>
    <x v="5"/>
    <x v="13"/>
    <d v="1899-12-30T20:35:00"/>
    <d v="1899-12-30T18:00:00"/>
    <d v="1899-12-30T18:45:00"/>
    <x v="0"/>
  </r>
  <r>
    <n v="205"/>
    <n v="70908405"/>
    <s v="CHAT USER "/>
    <s v="Tarde"/>
    <d v="2025-02-11T00:00:00"/>
    <s v="PART TIME"/>
    <s v="CAMBIO DE BREAK POR LEVEL UP"/>
    <s v="19/04"/>
    <s v="CUMPEN NOLE SOONER STEISY"/>
    <x v="0"/>
    <s v="NOVOA VILLAR JULIANA MELISSA"/>
    <s v="PORTILLA REYES YOHANA ARACELLI"/>
    <x v="5"/>
    <x v="13"/>
    <d v="1899-12-30T20:35:00"/>
    <d v="1899-12-30T18:00:00"/>
    <d v="1899-12-30T18:45:00"/>
    <x v="0"/>
  </r>
  <r>
    <n v="206"/>
    <n v="74373792"/>
    <s v="CHAT USER "/>
    <s v="Tarde"/>
    <d v="2025-02-11T00:00:00"/>
    <s v="PART TIME"/>
    <s v="CAMBIO DE BREAK POR LEVEL UP"/>
    <s v="19/04"/>
    <s v="CUSTODIO LEYTON DARLY NAYELI DEL ROSARIO"/>
    <x v="0"/>
    <s v="NOVOA VILLAR JULIANA MELISSA"/>
    <s v="PORTILLA REYES YOHANA ARACELLI"/>
    <x v="5"/>
    <x v="13"/>
    <d v="1899-12-30T20:35:00"/>
    <d v="1899-12-30T18:00:00"/>
    <d v="1899-12-30T18:45:00"/>
    <x v="0"/>
  </r>
  <r>
    <n v="207"/>
    <n v="46754011"/>
    <s v="CHAT USER "/>
    <s v="Tarde"/>
    <d v="2025-02-11T00:00:00"/>
    <s v="PART TIME"/>
    <n v="0"/>
    <n v="0"/>
    <s v="HERRERA MELLADO PAOLA ARANTXA"/>
    <x v="0"/>
    <s v="ROQUE GOMEZ FRANK PIERCE"/>
    <s v="PORTILLA REYES YOHANA ARACELLI"/>
    <x v="5"/>
    <x v="13"/>
    <d v="1899-12-30T20:35:00"/>
    <d v="1899-12-30T18:00:00"/>
    <d v="1899-12-30T18:45:00"/>
    <x v="0"/>
  </r>
  <r>
    <n v="208"/>
    <n v="47804196"/>
    <s v="CHAT USER "/>
    <s v="Tarde"/>
    <d v="2025-02-11T00:00:00"/>
    <s v="PART TIME"/>
    <n v="0"/>
    <n v="0"/>
    <s v="NIETO PORTURAS ANDREA ISABEL"/>
    <x v="0"/>
    <s v="RUBINA MEDINA GUSTAVO FRANCO"/>
    <s v="PORTILLA REYES YOHANA ARACELLI"/>
    <x v="5"/>
    <x v="13"/>
    <d v="1899-12-30T20:35:00"/>
    <d v="1899-12-30T18:00:00"/>
    <d v="1899-12-30T18:45:00"/>
    <x v="0"/>
  </r>
  <r>
    <n v="209"/>
    <n v="71339485"/>
    <s v="CHAT USER "/>
    <s v="Tarde"/>
    <d v="2025-02-11T00:00:00"/>
    <s v="PART TIME"/>
    <s v="CAMBIO DE BREAK POR LEVEL UP"/>
    <s v="19/04"/>
    <s v="PAUYAC RODRIGUEZ WILDER MAEL"/>
    <x v="0"/>
    <s v="RUBINA MEDINA GUSTAVO FRANCO"/>
    <s v="PORTILLA REYES YOHANA ARACELLI"/>
    <x v="5"/>
    <x v="13"/>
    <d v="1899-12-30T20:35:00"/>
    <d v="1899-12-30T19:00:00"/>
    <d v="1899-12-30T19:45:00"/>
    <x v="0"/>
  </r>
  <r>
    <n v="210"/>
    <n v="73131617"/>
    <s v="CHAT USER "/>
    <s v="Tarde"/>
    <d v="2025-02-11T00:00:00"/>
    <s v="PART TIME"/>
    <s v="CAMBIO DE BREAK POR LEVEL UP"/>
    <s v="19/04"/>
    <s v="PEÑA CORDOVA SANDRA LISBETH"/>
    <x v="0"/>
    <s v="RUBINA MEDINA GUSTAVO FRANCO"/>
    <s v="PORTILLA REYES YOHANA ARACELLI"/>
    <x v="5"/>
    <x v="13"/>
    <d v="1899-12-30T20:35:00"/>
    <d v="1899-12-30T19:00:00"/>
    <d v="1899-12-30T19:45:00"/>
    <x v="0"/>
  </r>
  <r>
    <n v="211"/>
    <n v="48411799"/>
    <s v="CHAT USER "/>
    <s v="Tarde"/>
    <d v="2025-02-11T00:00:00"/>
    <s v="PART TIME"/>
    <n v="0"/>
    <n v="0"/>
    <s v="PORTUGUEZ ESPINO JUANA FIORELA"/>
    <x v="0"/>
    <s v="VILLAVICENCIO OBANDO ARTURO JOSE"/>
    <s v="PORTILLA REYES YOHANA ARACELLI"/>
    <x v="5"/>
    <x v="13"/>
    <d v="1899-12-30T20:35:00"/>
    <d v="1899-12-30T19:00:00"/>
    <d v="1899-12-30T19:45:00"/>
    <x v="0"/>
  </r>
  <r>
    <n v="212"/>
    <n v="47916671"/>
    <s v="CHAT USER "/>
    <s v="Tarde"/>
    <d v="2025-02-11T00:00:00"/>
    <s v="PART TIME"/>
    <n v="0"/>
    <n v="0"/>
    <s v="QUIROZ CANDELA KAREN YESENIA"/>
    <x v="0"/>
    <s v="VILLAVICENCIO OBANDO ARTURO JOSE"/>
    <s v="PORTILLA REYES YOHANA ARACELLI"/>
    <x v="5"/>
    <x v="13"/>
    <d v="1899-12-30T20:35:00"/>
    <d v="1899-12-30T19:00:00"/>
    <d v="1899-12-30T19:45:00"/>
    <x v="0"/>
  </r>
  <r>
    <n v="213"/>
    <n v="75628801"/>
    <s v="CHAT USER "/>
    <s v="Tarde"/>
    <d v="2025-02-11T00:00:00"/>
    <s v="PART TIME"/>
    <s v="CAMBIO DE BREAK POR LEVEL UP"/>
    <s v="19/04"/>
    <s v="SALAS PALACIOS JHAIR JESUS"/>
    <x v="0"/>
    <s v="VILLAVICENCIO OBANDO ARTURO JOSE"/>
    <s v="PORTILLA REYES YOHANA ARACELLI"/>
    <x v="5"/>
    <x v="13"/>
    <d v="1899-12-30T20:35:00"/>
    <d v="1899-12-30T19:00:00"/>
    <d v="1899-12-30T19:45:00"/>
    <x v="0"/>
  </r>
  <r>
    <n v="214"/>
    <n v="45454095"/>
    <s v="CHAT USER "/>
    <s v="Tarde"/>
    <d v="2025-02-11T00:00:00"/>
    <s v="PART TIME"/>
    <n v="0"/>
    <n v="0"/>
    <s v="VELASQUEZ ROMERO DALILA DEL PILAR"/>
    <x v="0"/>
    <s v="RUBINA MEDINA GUSTAVO FRANCO"/>
    <s v="PORTILLA REYES YOHANA ARACELLI"/>
    <x v="5"/>
    <x v="13"/>
    <d v="1899-12-30T20:35:00"/>
    <d v="1899-12-30T19:00:00"/>
    <d v="1899-12-30T19:45:00"/>
    <x v="0"/>
  </r>
  <r>
    <n v="215"/>
    <n v="75819467"/>
    <s v="CHAT USER "/>
    <s v="Tarde"/>
    <d v="2025-02-11T00:00:00"/>
    <s v="PART TIME"/>
    <s v="CAMBIO DE BREAK POR LEVEL UP"/>
    <s v="19/04"/>
    <s v="ZAMUDIO ORDOÑEZ ESTEFANY GABRIELA"/>
    <x v="0"/>
    <s v="VILLAVICENCIO OBANDO ARTURO JOSE"/>
    <s v="PORTILLA REYES YOHANA ARACELLI"/>
    <x v="5"/>
    <x v="13"/>
    <d v="1899-12-30T20:35:00"/>
    <d v="1899-12-30T19:00:00"/>
    <d v="1899-12-30T19:45:00"/>
    <x v="0"/>
  </r>
  <r>
    <n v="216"/>
    <n v="47449059"/>
    <s v="CHAT USER "/>
    <s v="Tarde"/>
    <d v="2024-11-27T00:00:00"/>
    <s v="PART TIME"/>
    <n v="0"/>
    <n v="0"/>
    <s v="FERNANDEZ CONDOR LUCIA ALMENDRA"/>
    <x v="0"/>
    <s v="ROQUE GOMEZ FRANK PIERCE"/>
    <s v="PORTILLA REYES YOHANA ARACELLI"/>
    <x v="8"/>
    <x v="13"/>
    <d v="1899-12-30T15:55:00"/>
    <s v=""/>
    <s v=""/>
    <x v="0"/>
  </r>
  <r>
    <n v="217"/>
    <n v="77660747"/>
    <s v="CHAT USER "/>
    <s v="Tarde"/>
    <d v="2024-10-23T00:00:00"/>
    <s v="PART TIME"/>
    <s v="CAMBIO DE CONDICIÓN"/>
    <s v="01/04"/>
    <s v="SAAVEDRA GUERRERO ESBER RICARDO"/>
    <x v="0"/>
    <s v="ROQUE GOMEZ FRANK PIERCE"/>
    <s v="PORTILLA REYES YOHANA ARACELLI"/>
    <x v="2"/>
    <x v="13"/>
    <d v="1899-12-30T15:55:00"/>
    <d v="1899-12-30T17:00:00"/>
    <d v="1899-12-30T17:45:00"/>
    <x v="0"/>
  </r>
  <r>
    <n v="218"/>
    <n v="3572485"/>
    <s v="CHAT USER "/>
    <s v="Tarde"/>
    <d v="2022-12-01T00:00:00"/>
    <s v="FULL TIME"/>
    <s v="GESTIÓN ADICIONAL"/>
    <s v="MAIL USER"/>
    <s v="CASIQUE RANGEL NOHELY ALEXANDRA"/>
    <x v="0"/>
    <s v="ALMEYDA ALVARADO CARLOS ALEJANDRO"/>
    <s v="SANCHEZ GRADOS JEAN PIERRE JOAQUIN"/>
    <x v="0"/>
    <x v="15"/>
    <d v="1899-12-30T20:45:00"/>
    <d v="1899-12-30T18:00:00"/>
    <d v="1899-12-30T18:45:00"/>
    <x v="0"/>
  </r>
  <r>
    <n v="219"/>
    <n v="71787734"/>
    <s v="CHAT USER "/>
    <s v="Mañana"/>
    <d v="2022-12-01T00:00:00"/>
    <s v="FULL TIME"/>
    <n v="0"/>
    <n v="0"/>
    <s v="ESPEJO GRANDEZ ERIKA"/>
    <x v="0"/>
    <s v="ALMEYDA ALVARADO CARLOS ALEJANDRO"/>
    <s v="SANCHEZ GRADOS JEAN PIERRE JOAQUIN"/>
    <x v="1"/>
    <x v="10"/>
    <d v="1899-12-30T18:15:00"/>
    <d v="1899-12-30T13:00:00"/>
    <d v="1899-12-30T13:45:00"/>
    <x v="0"/>
  </r>
  <r>
    <n v="220"/>
    <n v="78008090"/>
    <s v="CHAT USER "/>
    <s v="Tarde"/>
    <d v="2022-05-12T00:00:00"/>
    <s v="PART TIME"/>
    <n v="0"/>
    <n v="0"/>
    <s v="SALINAS BARDALES NILA MILAGROS"/>
    <x v="0"/>
    <s v="MORALES MAMANI BRADEN SAMUEL"/>
    <s v="PORTILLA REYES YOHANA ARACELLI"/>
    <x v="2"/>
    <x v="12"/>
    <d v="1899-12-30T16:55:00"/>
    <s v=""/>
    <s v=""/>
    <x v="0"/>
  </r>
  <r>
    <n v="221"/>
    <n v="41980152"/>
    <s v="CHAT USER "/>
    <s v="Tarde"/>
    <d v="2023-10-10T00:00:00"/>
    <s v="PART TIME"/>
    <n v="0"/>
    <n v="0"/>
    <s v="REQUEJO MERINO MILAGROS LOURDES"/>
    <x v="0"/>
    <s v="MORALES MAMANI BRADEN SAMUEL"/>
    <s v="PORTILLA REYES YOHANA ARACELLI"/>
    <x v="0"/>
    <x v="13"/>
    <d v="1899-12-30T15:55:00"/>
    <s v=""/>
    <s v=""/>
    <x v="0"/>
  </r>
  <r>
    <n v="222"/>
    <n v="72051758"/>
    <s v="CHAT USER "/>
    <s v="Tarde"/>
    <d v="2024-05-02T00:00:00"/>
    <s v="PART TIME"/>
    <n v="0"/>
    <n v="0"/>
    <s v="SIMEON CHAUPIS YANEL"/>
    <x v="0"/>
    <s v="TORRES BARRIOS YAZURI YARUMI"/>
    <s v="SANCHEZ GRADOS JEAN PIERRE JOAQUIN"/>
    <x v="2"/>
    <x v="12"/>
    <d v="1899-12-30T16:55:00"/>
    <s v=""/>
    <s v=""/>
    <x v="0"/>
  </r>
  <r>
    <n v="223"/>
    <n v="70434812"/>
    <s v="CHAT USER "/>
    <s v="Mañana"/>
    <d v="2023-09-11T00:00:00"/>
    <s v="PART TIME"/>
    <n v="0"/>
    <n v="0"/>
    <s v="CORTIJO FALCONI HECTOR GUILLERMO"/>
    <x v="0"/>
    <s v="TORRES BARRIOS YAZURI YARUMI"/>
    <s v="SANCHEZ GRADOS JEAN PIERRE JOAQUIN"/>
    <x v="1"/>
    <x v="16"/>
    <d v="1899-12-30T12:55:00"/>
    <s v=""/>
    <s v=""/>
    <x v="0"/>
  </r>
  <r>
    <n v="224"/>
    <n v="25801905"/>
    <s v="CHAT USER "/>
    <s v="Tarde"/>
    <d v="2024-09-03T00:00:00"/>
    <s v="PART TIME"/>
    <n v="0"/>
    <n v="0"/>
    <s v="MARTINEZ MARAÑON ERICKA ALEXANDRA"/>
    <x v="0"/>
    <s v="TORRES BARRIOS YAZURI YARUMI"/>
    <s v="SANCHEZ GRADOS JEAN PIERRE JOAQUIN"/>
    <x v="2"/>
    <x v="12"/>
    <d v="1899-12-30T16:55:00"/>
    <s v=""/>
    <s v=""/>
    <x v="0"/>
  </r>
  <r>
    <n v="225"/>
    <n v="48190419"/>
    <s v="CHAT USER "/>
    <s v="Tarde"/>
    <d v="2024-10-11T00:00:00"/>
    <s v="PART TIME"/>
    <n v="0"/>
    <n v="0"/>
    <s v="LONGA SALAZAR PRYSCILLA EVELYN"/>
    <x v="0"/>
    <s v="HUARANGA SABOYA GABRIELA ESTHER"/>
    <s v="PORTILLA REYES YOHANA ARACELLI"/>
    <x v="2"/>
    <x v="12"/>
    <d v="1899-12-30T16:55:00"/>
    <s v=""/>
    <s v=""/>
    <x v="0"/>
  </r>
  <r>
    <n v="226"/>
    <n v="76468913"/>
    <s v="CHAT USER "/>
    <s v="Tarde"/>
    <d v="2024-03-27T00:00:00"/>
    <s v="PART TIME"/>
    <s v="GESTIÓN ADICIONAL"/>
    <s v="MAIL PARTNER"/>
    <s v="CAJUSOL AVALOS KAREN YOJANNY"/>
    <x v="0"/>
    <s v="ALMEYDA ALVARADO CARLOS ALEJANDRO"/>
    <s v="SANCHEZ GRADOS JEAN PIERRE JOAQUIN"/>
    <x v="2"/>
    <x v="12"/>
    <d v="1899-12-30T16:55:00"/>
    <s v=""/>
    <s v=""/>
    <x v="0"/>
  </r>
  <r>
    <n v="227"/>
    <n v="72901938"/>
    <s v="CHAT USER "/>
    <s v="Tarde"/>
    <d v="2023-10-10T00:00:00"/>
    <s v="PART TIME"/>
    <n v="0"/>
    <n v="0"/>
    <s v="YUPANQUI MEZA JOHN ANTONY"/>
    <x v="0"/>
    <s v="MORALES MAMANI BRADEN SAMUEL"/>
    <s v="PORTILLA REYES YOHANA ARACELLI"/>
    <x v="2"/>
    <x v="12"/>
    <d v="1899-12-30T16:55:00"/>
    <s v=""/>
    <s v=""/>
    <x v="0"/>
  </r>
  <r>
    <n v="228"/>
    <n v="74925880"/>
    <s v="CHAT USER "/>
    <s v="Tarde"/>
    <d v="2024-10-23T00:00:00"/>
    <s v="PART TIME"/>
    <n v="0"/>
    <n v="0"/>
    <s v="ALBARRAN LOZADA ANTHONY WILLIAM"/>
    <x v="0"/>
    <s v="RUBINA MEDINA GUSTAVO FRANCO"/>
    <s v="PORTILLA REYES YOHANA ARACELLI"/>
    <x v="0"/>
    <x v="12"/>
    <d v="1899-12-30T16:55:00"/>
    <s v=""/>
    <s v=""/>
    <x v="0"/>
  </r>
  <r>
    <n v="229"/>
    <n v="74254252"/>
    <s v="CHAT USER "/>
    <s v="Tarde"/>
    <d v="2024-10-18T00:00:00"/>
    <s v="PART TIME"/>
    <n v="0"/>
    <n v="0"/>
    <s v="GARCÍA REYES DAYANIRA ALLISSON"/>
    <x v="0"/>
    <s v="ROQUE GOMEZ FRANK PIERCE"/>
    <s v="PORTILLA REYES YOHANA ARACELLI"/>
    <x v="1"/>
    <x v="12"/>
    <d v="1899-12-30T16:55:00"/>
    <s v=""/>
    <s v=""/>
    <x v="0"/>
  </r>
  <r>
    <n v="230"/>
    <n v="45728085"/>
    <s v="CHAT USER "/>
    <s v="Tarde"/>
    <d v="2024-10-18T00:00:00"/>
    <s v="PART TIME"/>
    <n v="0"/>
    <n v="0"/>
    <s v="ABAD ROMERO KATHERIN ESTEFANIA"/>
    <x v="0"/>
    <s v="NOVOA VILLAR JULIANA MELISSA"/>
    <s v="PORTILLA REYES YOHANA ARACELLI"/>
    <x v="2"/>
    <x v="12"/>
    <d v="1899-12-30T16:55:00"/>
    <s v=""/>
    <s v=""/>
    <x v="0"/>
  </r>
  <r>
    <n v="231"/>
    <n v="75320926"/>
    <s v="CHAT USER "/>
    <s v="Tarde"/>
    <d v="2024-06-11T00:00:00"/>
    <s v="FULL TIME"/>
    <n v="0"/>
    <n v="0"/>
    <s v="HORNA ORTIZ JOSEP JONATHAN"/>
    <x v="0"/>
    <s v="TORRES BARRIOS YAZURI YARUMI"/>
    <s v="SANCHEZ GRADOS JEAN PIERRE JOAQUIN"/>
    <x v="0"/>
    <x v="12"/>
    <d v="1899-12-30T21:15:00"/>
    <d v="1899-12-30T19:00:00"/>
    <d v="1899-12-30T19:45:00"/>
    <x v="0"/>
  </r>
  <r>
    <n v="232"/>
    <n v="72710356"/>
    <s v="CHAT USER "/>
    <s v="Tarde"/>
    <d v="2023-06-16T00:00:00"/>
    <s v="PART TIME"/>
    <n v="0"/>
    <n v="0"/>
    <s v="RAMIREZ ALEJOS OLIVER FRANK"/>
    <x v="0"/>
    <s v="HUARANGA SABOYA GABRIELA ESTHER"/>
    <s v="PORTILLA REYES YOHANA ARACELLI"/>
    <x v="0"/>
    <x v="12"/>
    <d v="1899-12-30T16:55:00"/>
    <s v=""/>
    <s v=""/>
    <x v="0"/>
  </r>
  <r>
    <n v="233"/>
    <n v="70916549"/>
    <s v="CHAT USER "/>
    <s v="Mañana"/>
    <d v="2024-10-01T00:00:00"/>
    <s v="PART TIME"/>
    <n v="0"/>
    <n v="0"/>
    <s v="CARRILLO SACA JOSE LUIS"/>
    <x v="0"/>
    <s v="SANEZ DESCALZI SUSAN HEYDI"/>
    <s v="SANCHEZ GRADOS JEAN PIERRE JOAQUIN"/>
    <x v="2"/>
    <x v="7"/>
    <d v="1899-12-30T10:55:00"/>
    <s v=""/>
    <s v=""/>
    <x v="0"/>
  </r>
  <r>
    <n v="234"/>
    <n v="71284728"/>
    <s v="CHAT USER "/>
    <s v="Tarde"/>
    <d v="2023-09-01T00:00:00"/>
    <s v="PART TIME"/>
    <n v="0"/>
    <n v="0"/>
    <s v="LIÑAN MALLQUI MILAGROS MILENA"/>
    <x v="0"/>
    <s v="HUARANGA SABOYA GABRIELA ESTHER"/>
    <s v="PORTILLA REYES YOHANA ARACELLI"/>
    <x v="2"/>
    <x v="14"/>
    <d v="1899-12-30T17:25:00"/>
    <s v=""/>
    <s v=""/>
    <x v="0"/>
  </r>
  <r>
    <n v="235"/>
    <n v="77909031"/>
    <s v="CHAT USER "/>
    <s v="Tarde"/>
    <d v="2024-05-07T00:00:00"/>
    <s v="PART TIME"/>
    <n v="0"/>
    <n v="0"/>
    <s v="NATEROS ENRIQUEZ FRAY EDSSON"/>
    <x v="0"/>
    <s v="MORALES MAMANI BRADEN SAMUEL"/>
    <s v="PORTILLA REYES YOHANA ARACELLI"/>
    <x v="2"/>
    <x v="12"/>
    <d v="1899-12-30T16:55:00"/>
    <s v=""/>
    <s v=""/>
    <x v="0"/>
  </r>
  <r>
    <n v="236"/>
    <n v="75905232"/>
    <s v="CHAT USER "/>
    <s v="Tarde"/>
    <d v="2024-06-11T00:00:00"/>
    <s v="PART TIME"/>
    <n v="0"/>
    <n v="0"/>
    <s v="VILLEGAS QUIÑONES BRAYAN JHAIR"/>
    <x v="0"/>
    <s v="ALMEYDA ALVARADO CARLOS ALEJANDRO"/>
    <s v="SANCHEZ GRADOS JEAN PIERRE JOAQUIN"/>
    <x v="2"/>
    <x v="12"/>
    <d v="1899-12-30T16:55:00"/>
    <s v=""/>
    <s v=""/>
    <x v="0"/>
  </r>
  <r>
    <n v="237"/>
    <n v="45201134"/>
    <s v="CHAT USER "/>
    <s v="Tarde"/>
    <d v="2023-12-01T00:00:00"/>
    <s v="PART TIME"/>
    <n v="0"/>
    <n v="0"/>
    <s v="DEL CARPIO AYALA YASAYRA MARYSABEL"/>
    <x v="0"/>
    <s v="ALMEYDA ALVARADO CARLOS ALEJANDRO"/>
    <s v="SANCHEZ GRADOS JEAN PIERRE JOAQUIN"/>
    <x v="2"/>
    <x v="12"/>
    <d v="1899-12-30T16:55:00"/>
    <s v=""/>
    <s v=""/>
    <x v="0"/>
  </r>
  <r>
    <n v="238"/>
    <n v="72483586"/>
    <s v="CHAT USER "/>
    <s v="Tarde"/>
    <d v="2023-12-06T00:00:00"/>
    <s v="PART TIME"/>
    <n v="0"/>
    <n v="0"/>
    <s v="PEÑALOZA PEÑALOZA ALBERTO"/>
    <x v="0"/>
    <s v="ALMEYDA ALVARADO CARLOS ALEJANDRO"/>
    <s v="SANCHEZ GRADOS JEAN PIERRE JOAQUIN"/>
    <x v="2"/>
    <x v="12"/>
    <d v="1899-12-30T16:55:00"/>
    <s v=""/>
    <s v=""/>
    <x v="0"/>
  </r>
  <r>
    <n v="239"/>
    <n v="70572746"/>
    <s v="CHAT USER "/>
    <s v="Tarde"/>
    <d v="2023-10-10T00:00:00"/>
    <s v="PART TIME"/>
    <n v="0"/>
    <n v="0"/>
    <s v="LEON AGUILAR EVELYN GINA"/>
    <x v="0"/>
    <s v="MORALES MAMANI BRADEN SAMUEL"/>
    <s v="PORTILLA REYES YOHANA ARACELLI"/>
    <x v="2"/>
    <x v="12"/>
    <d v="1899-12-30T16:55:00"/>
    <s v=""/>
    <s v=""/>
    <x v="0"/>
  </r>
  <r>
    <n v="240"/>
    <n v="74718433"/>
    <s v="CHAT USER "/>
    <s v="Tarde"/>
    <d v="2022-11-12T00:00:00"/>
    <s v="PART TIME"/>
    <n v="0"/>
    <n v="0"/>
    <s v="SILVA CAPITÁN NICOLE ALEXANDRA"/>
    <x v="0"/>
    <s v="MORALES MAMANI BRADEN SAMUEL"/>
    <s v="PORTILLA REYES YOHANA ARACELLI"/>
    <x v="2"/>
    <x v="12"/>
    <d v="1899-12-30T16:55:00"/>
    <s v=""/>
    <s v=""/>
    <x v="0"/>
  </r>
  <r>
    <n v="241"/>
    <n v="72261101"/>
    <s v="CHAT USER "/>
    <s v="Tarde"/>
    <d v="2024-04-20T00:00:00"/>
    <s v="PART TIME"/>
    <n v="0"/>
    <n v="0"/>
    <s v="NOBLECILLA CARMONA FRANCHESCA BELEN"/>
    <x v="0"/>
    <s v="MORALES MAMANI BRADEN SAMUEL"/>
    <s v="PORTILLA REYES YOHANA ARACELLI"/>
    <x v="2"/>
    <x v="12"/>
    <d v="1899-12-30T16:55:00"/>
    <s v=""/>
    <s v=""/>
    <x v="0"/>
  </r>
  <r>
    <n v="242"/>
    <n v="72510467"/>
    <s v="CHAT USER "/>
    <s v="Tarde"/>
    <d v="2024-03-01T00:00:00"/>
    <s v="PART TIME"/>
    <n v="0"/>
    <n v="0"/>
    <s v="PONCIANO MEJIA ANGIE LUCERO"/>
    <x v="0"/>
    <s v="NOVOA VILLAR JULIANA MELISSA"/>
    <s v="PORTILLA REYES YOHANA ARACELLI"/>
    <x v="2"/>
    <x v="12"/>
    <d v="1899-12-30T16:55:00"/>
    <s v=""/>
    <s v=""/>
    <x v="0"/>
  </r>
  <r>
    <n v="243"/>
    <n v="45834719"/>
    <s v="CHAT USER "/>
    <s v="Tarde"/>
    <d v="2024-10-01T00:00:00"/>
    <s v="PART TIME"/>
    <n v="0"/>
    <n v="0"/>
    <s v="ROJAS HERRERA CARMEN ROSA"/>
    <x v="0"/>
    <s v="MELLO CORDOVA LUIS ENRIQUE"/>
    <s v="SANCHEZ GRADOS JEAN PIERRE JOAQUIN"/>
    <x v="0"/>
    <x v="12"/>
    <d v="1899-12-30T16:55:00"/>
    <s v=""/>
    <s v=""/>
    <x v="0"/>
  </r>
  <r>
    <n v="244"/>
    <n v="46900624"/>
    <s v="CHAT USER "/>
    <s v="Tarde"/>
    <d v="2024-10-01T00:00:00"/>
    <s v="PART TIME"/>
    <n v="0"/>
    <n v="0"/>
    <s v="TORNERO PABLO VERONICA PATRICIA"/>
    <x v="0"/>
    <s v="MELLO CORDOVA LUIS ENRIQUE"/>
    <s v="SANCHEZ GRADOS JEAN PIERRE JOAQUIN"/>
    <x v="0"/>
    <x v="12"/>
    <d v="1899-12-30T16:55:00"/>
    <s v=""/>
    <s v=""/>
    <x v="0"/>
  </r>
  <r>
    <n v="245"/>
    <n v="74297349"/>
    <s v="CHAT USER "/>
    <s v="Tarde"/>
    <d v="2024-10-18T00:00:00"/>
    <s v="PART TIME"/>
    <n v="0"/>
    <n v="0"/>
    <s v="GOSICHA DIEGUEZ MARIA FERNANDA"/>
    <x v="0"/>
    <s v="MELLO CORDOVA LUIS ENRIQUE"/>
    <s v="SANCHEZ GRADOS JEAN PIERRE JOAQUIN"/>
    <x v="0"/>
    <x v="12"/>
    <d v="1899-12-30T16:55:00"/>
    <s v=""/>
    <s v=""/>
    <x v="0"/>
  </r>
  <r>
    <n v="246"/>
    <n v="72761401"/>
    <s v="CHAT USER "/>
    <s v="Tarde"/>
    <d v="2024-10-18T00:00:00"/>
    <s v="PART TIME"/>
    <n v="0"/>
    <n v="0"/>
    <s v="TUCTO TUANAMA RANDY ALEXANDER"/>
    <x v="0"/>
    <s v="MELLO CORDOVA LUIS ENRIQUE"/>
    <s v="SANCHEZ GRADOS JEAN PIERRE JOAQUIN"/>
    <x v="2"/>
    <x v="12"/>
    <d v="1899-12-30T16:55:00"/>
    <s v=""/>
    <s v=""/>
    <x v="0"/>
  </r>
  <r>
    <n v="247"/>
    <n v="75352726"/>
    <s v="CHAT USER "/>
    <s v="Tarde"/>
    <d v="2025-01-30T00:00:00"/>
    <s v="PART TIME"/>
    <n v="0"/>
    <n v="0"/>
    <s v="CORNEJO MARIÑO HANS PAOLO"/>
    <x v="0"/>
    <s v="BAO VILELA CESAR ANDRES"/>
    <s v="SANCHEZ GRADOS JEAN PIERRE JOAQUIN"/>
    <x v="2"/>
    <x v="12"/>
    <d v="1899-12-30T16:55:00"/>
    <s v=""/>
    <s v=""/>
    <x v="0"/>
  </r>
  <r>
    <n v="248"/>
    <n v="61180382"/>
    <s v="CHAT USER "/>
    <s v="Tarde"/>
    <d v="2025-01-30T00:00:00"/>
    <s v="PART TIME"/>
    <n v="0"/>
    <n v="0"/>
    <s v="HUILLCA SAAVEDRA SANDRA PAOLA"/>
    <x v="0"/>
    <s v="BAO VILELA CESAR ANDRES"/>
    <s v="SANCHEZ GRADOS JEAN PIERRE JOAQUIN"/>
    <x v="0"/>
    <x v="12"/>
    <d v="1899-12-30T16:55:00"/>
    <s v=""/>
    <s v=""/>
    <x v="0"/>
  </r>
  <r>
    <n v="249"/>
    <n v="5023123"/>
    <s v="CHAT USER "/>
    <s v="Tarde"/>
    <d v="2025-01-30T00:00:00"/>
    <s v="PART TIME"/>
    <n v="0"/>
    <n v="0"/>
    <s v="CASTILLO BETANCURT MARIA ALEJANDRA"/>
    <x v="0"/>
    <s v="BAO VILELA CESAR ANDRES"/>
    <s v="SANCHEZ GRADOS JEAN PIERRE JOAQUIN"/>
    <x v="2"/>
    <x v="12"/>
    <d v="1899-12-30T16:55:00"/>
    <s v=""/>
    <s v=""/>
    <x v="0"/>
  </r>
  <r>
    <n v="250"/>
    <n v="62948689"/>
    <s v="CHAT USER "/>
    <s v="Tarde"/>
    <d v="2023-10-10T00:00:00"/>
    <s v="PART TIME"/>
    <n v="0"/>
    <n v="0"/>
    <s v="DIAZ MEDINA FIORELLA SOFIA"/>
    <x v="0"/>
    <s v="MORALES MAMANI BRADEN SAMUEL"/>
    <s v="PORTILLA REYES YOHANA ARACELLI"/>
    <x v="0"/>
    <x v="12"/>
    <d v="1899-12-30T16:55:00"/>
    <s v=""/>
    <s v=""/>
    <x v="0"/>
  </r>
  <r>
    <n v="251"/>
    <n v="74996388"/>
    <s v="CHAT USER "/>
    <s v="Tarde"/>
    <d v="2023-05-10T00:00:00"/>
    <s v="FULL TIME"/>
    <s v="APOYO DE SUPERVISION"/>
    <n v="0"/>
    <s v="JARPI JURADO NICOLE ANTONELLA"/>
    <x v="1"/>
    <s v="PORTILLA REYES YOHANA ARACELLI"/>
    <s v="PORTILLA REYES YOHANA ARACELLI"/>
    <x v="3"/>
    <x v="12"/>
    <d v="1899-12-30T21:15:00"/>
    <d v="1899-12-30T18:30:00"/>
    <d v="1899-12-30T19:15:00"/>
    <x v="0"/>
  </r>
  <r>
    <n v="252"/>
    <n v="60792315"/>
    <s v="CHAT USER "/>
    <s v="Tarde"/>
    <d v="2024-09-10T00:00:00"/>
    <s v="PART TIME"/>
    <s v="GESTIÓN ADICIONAL"/>
    <s v="Base Data deletion"/>
    <s v="VILLANUEVA FERREYRA ANGELLO SAID"/>
    <x v="0"/>
    <s v="HUARANGA SABOYA GABRIELA ESTHER"/>
    <s v="PORTILLA REYES YOHANA ARACELLI"/>
    <x v="2"/>
    <x v="12"/>
    <d v="1899-12-30T16:55:00"/>
    <s v=""/>
    <s v=""/>
    <x v="0"/>
  </r>
  <r>
    <n v="253"/>
    <n v="70889371"/>
    <s v="CHAT USER "/>
    <s v="Tarde"/>
    <d v="2025-01-29T00:00:00"/>
    <s v="PART TIME"/>
    <n v="0"/>
    <n v="0"/>
    <s v="UZQUIANO WARTON ANDREA BEYKI"/>
    <x v="0"/>
    <s v="BAO VILELA CESAR ANDRES"/>
    <s v="SANCHEZ GRADOS JEAN PIERRE JOAQUIN"/>
    <x v="2"/>
    <x v="12"/>
    <d v="1899-12-30T16:55:00"/>
    <s v=""/>
    <s v=""/>
    <x v="0"/>
  </r>
  <r>
    <n v="254"/>
    <n v="73191185"/>
    <s v="CHAT USER "/>
    <s v="Tarde"/>
    <d v="2025-01-29T00:00:00"/>
    <s v="PART TIME"/>
    <n v="0"/>
    <n v="0"/>
    <s v="GUTIERREZ ARONI NANCY YESSENIA"/>
    <x v="0"/>
    <s v="BAO VILELA CESAR ANDRES"/>
    <s v="SANCHEZ GRADOS JEAN PIERRE JOAQUIN"/>
    <x v="2"/>
    <x v="12"/>
    <d v="1899-12-30T16:55:00"/>
    <s v=""/>
    <s v=""/>
    <x v="0"/>
  </r>
  <r>
    <n v="255"/>
    <n v="47278763"/>
    <s v="CHAT USER "/>
    <s v="Tarde"/>
    <d v="2021-12-15T00:00:00"/>
    <s v="PART TIME"/>
    <n v="0"/>
    <n v="0"/>
    <s v="PEÑA VARGAS GINA ALEXANDRA"/>
    <x v="0"/>
    <s v="NOVOA VILLAR JULIANA MELISSA"/>
    <s v="PORTILLA REYES YOHANA ARACELLI"/>
    <x v="2"/>
    <x v="12"/>
    <d v="1899-12-30T16:55:00"/>
    <s v=""/>
    <s v=""/>
    <x v="0"/>
  </r>
  <r>
    <n v="256"/>
    <n v="47148812"/>
    <s v="CHAT USER "/>
    <s v="Tarde"/>
    <d v="2024-03-01T00:00:00"/>
    <s v="FULL TIME"/>
    <n v="0"/>
    <n v="0"/>
    <s v="DAVILA TORDOLLA ROSA STEPHANIE"/>
    <x v="0"/>
    <s v="MELLO CORDOVA LUIS ENRIQUE"/>
    <s v="SANCHEZ GRADOS JEAN PIERRE JOAQUIN"/>
    <x v="1"/>
    <x v="17"/>
    <d v="1899-12-30T22:15:00"/>
    <d v="1899-12-30T16:00:00"/>
    <d v="1899-12-30T16:45:00"/>
    <x v="0"/>
  </r>
  <r>
    <n v="257"/>
    <n v="75510290"/>
    <s v="CHAT USER "/>
    <s v="Tarde"/>
    <d v="2024-05-02T00:00:00"/>
    <s v="FULL TIME"/>
    <n v="0"/>
    <n v="0"/>
    <s v="HUARIPATA TAPULLIMMA YENNIFER PAMELA"/>
    <x v="0"/>
    <s v="ROQUE GOMEZ FRANK PIERCE"/>
    <s v="PORTILLA REYES YOHANA ARACELLI"/>
    <x v="2"/>
    <x v="17"/>
    <d v="1899-12-30T22:15:00"/>
    <d v="1899-12-30T18:00:00"/>
    <d v="1899-12-30T18:45:00"/>
    <x v="0"/>
  </r>
  <r>
    <n v="258"/>
    <n v="75229651"/>
    <s v="CHAT USER "/>
    <s v="Tarde"/>
    <d v="2024-05-02T00:00:00"/>
    <s v="PART TIME"/>
    <s v="GESTIÓN ADICIONAL"/>
    <s v="MAIL PARTNER"/>
    <s v="VASQUEZ JUAN DE DIOS JORGE LUIS"/>
    <x v="0"/>
    <s v="TORRES BARRIOS YAZURI YARUMI"/>
    <s v="SANCHEZ GRADOS JEAN PIERRE JOAQUIN"/>
    <x v="2"/>
    <x v="12"/>
    <d v="1899-12-30T16:55:00"/>
    <s v=""/>
    <s v=""/>
    <x v="0"/>
  </r>
  <r>
    <n v="259"/>
    <n v="73692906"/>
    <s v="CHAT USER "/>
    <s v="Tarde"/>
    <d v="2024-05-02T00:00:00"/>
    <s v="PART TIME"/>
    <n v="0"/>
    <n v="0"/>
    <s v="CASTELLANO GUARACHI JUAN AURIEL"/>
    <x v="0"/>
    <s v="ALMEYDA ALVARADO CARLOS ALEJANDRO"/>
    <s v="SANCHEZ GRADOS JEAN PIERRE JOAQUIN"/>
    <x v="2"/>
    <x v="12"/>
    <d v="1899-12-30T16:55:00"/>
    <s v=""/>
    <s v=""/>
    <x v="0"/>
  </r>
  <r>
    <n v="260"/>
    <n v="43359730"/>
    <s v="CHAT USER "/>
    <s v="Tarde"/>
    <d v="2023-10-24T00:00:00"/>
    <s v="PART TIME"/>
    <n v="0"/>
    <n v="0"/>
    <s v="FLORES ESTRELLA CORINA NATHALY"/>
    <x v="0"/>
    <s v="ALMEYDA ALVARADO CARLOS ALEJANDRO"/>
    <s v="SANCHEZ GRADOS JEAN PIERRE JOAQUIN"/>
    <x v="2"/>
    <x v="12"/>
    <d v="1899-12-30T16:55:00"/>
    <s v=""/>
    <s v=""/>
    <x v="0"/>
  </r>
  <r>
    <n v="261"/>
    <n v="70321178"/>
    <s v="CHAT USER "/>
    <s v="Tarde"/>
    <d v="2024-01-03T00:00:00"/>
    <s v="PART TIME"/>
    <n v="0"/>
    <n v="0"/>
    <s v="BERMEO ZEVALLOS JOHANNA ANTUANNE"/>
    <x v="0"/>
    <s v="HUARANGA SABOYA GABRIELA ESTHER"/>
    <s v="PORTILLA REYES YOHANA ARACELLI"/>
    <x v="2"/>
    <x v="12"/>
    <d v="1899-12-30T16:55:00"/>
    <s v=""/>
    <s v=""/>
    <x v="0"/>
  </r>
  <r>
    <n v="262"/>
    <n v="75589635"/>
    <s v="CHAT USER "/>
    <s v="Tarde"/>
    <d v="2024-09-10T00:00:00"/>
    <s v="PART TIME"/>
    <s v="CAMBIO DE BREAK POR LEVEL UP"/>
    <s v="14/04"/>
    <s v="TICLAVICA TOVAR CRISTHIAN ALEXANDRO"/>
    <x v="0"/>
    <s v="NOVOA VILLAR JULIANA MELISSA"/>
    <s v="PORTILLA REYES YOHANA ARACELLI"/>
    <x v="0"/>
    <x v="12"/>
    <d v="1899-12-30T21:15:00"/>
    <d v="1899-12-30T17:00:00"/>
    <d v="1899-12-30T17:45:00"/>
    <x v="0"/>
  </r>
  <r>
    <n v="263"/>
    <n v="4257408"/>
    <s v="CHAT USER "/>
    <s v="Tarde"/>
    <d v="2023-12-06T00:00:00"/>
    <s v="PART TIME"/>
    <n v="0"/>
    <n v="0"/>
    <s v="PARRA CASANOVA KELLY YOJANA"/>
    <x v="0"/>
    <s v="RODRIGUEZ TOLEDO JAIR STEVEN"/>
    <s v="SANCHEZ GRADOS JEAN PIERRE JOAQUIN"/>
    <x v="2"/>
    <x v="12"/>
    <d v="1899-12-30T16:55:00"/>
    <s v=""/>
    <s v=""/>
    <x v="0"/>
  </r>
  <r>
    <n v="264"/>
    <n v="76588671"/>
    <s v="CHAT USER "/>
    <s v="Tarde"/>
    <d v="2024-10-01T00:00:00"/>
    <s v="PART TIME"/>
    <n v="0"/>
    <n v="0"/>
    <s v="JUSTINIANO MARCHENA WENDY ROCIO"/>
    <x v="0"/>
    <s v="NOVOA VILLAR JULIANA MELISSA"/>
    <s v="PORTILLA REYES YOHANA ARACELLI"/>
    <x v="0"/>
    <x v="12"/>
    <d v="1899-12-30T16:55:00"/>
    <s v=""/>
    <s v=""/>
    <x v="0"/>
  </r>
  <r>
    <n v="265"/>
    <n v="75530388"/>
    <s v="CHAT USER "/>
    <s v="Tarde"/>
    <d v="2024-10-01T00:00:00"/>
    <s v="PART TIME"/>
    <n v="0"/>
    <n v="0"/>
    <s v="MARTÍNEZ MECHÁN FABRIZZIO MANUEL"/>
    <x v="0"/>
    <s v="NOVOA VILLAR JULIANA MELISSA"/>
    <s v="PORTILLA REYES YOHANA ARACELLI"/>
    <x v="2"/>
    <x v="12"/>
    <d v="1899-12-30T16:55:00"/>
    <s v=""/>
    <s v=""/>
    <x v="0"/>
  </r>
  <r>
    <n v="266"/>
    <n v="46417330"/>
    <s v="CHAT USER "/>
    <s v="Tarde"/>
    <d v="2024-10-01T00:00:00"/>
    <s v="PART TIME"/>
    <n v="0"/>
    <n v="0"/>
    <s v="RAMIREZ MORENO GADITH"/>
    <x v="0"/>
    <s v="NOVOA VILLAR JULIANA MELISSA"/>
    <s v="PORTILLA REYES YOHANA ARACELLI"/>
    <x v="2"/>
    <x v="12"/>
    <d v="1899-12-30T16:55:00"/>
    <s v=""/>
    <s v=""/>
    <x v="0"/>
  </r>
  <r>
    <n v="267"/>
    <n v="73764628"/>
    <s v="CHAT USER "/>
    <s v="Mañana"/>
    <d v="2024-10-01T00:00:00"/>
    <s v="PART TIME"/>
    <n v="0"/>
    <n v="0"/>
    <s v="PANTA PAULINO JOSE FABIAN"/>
    <x v="0"/>
    <s v="SANEZ DESCALZI SUSAN HEYDI"/>
    <s v="SANCHEZ GRADOS JEAN PIERRE JOAQUIN"/>
    <x v="0"/>
    <x v="7"/>
    <d v="1899-12-30T10:55:00"/>
    <s v=""/>
    <s v=""/>
    <x v="0"/>
  </r>
  <r>
    <n v="268"/>
    <n v="77145370"/>
    <s v="CHAT USER "/>
    <s v="Tarde"/>
    <d v="2024-10-18T00:00:00"/>
    <s v="PART TIME"/>
    <s v="LEVEL UP MAIL USER"/>
    <s v="18/03"/>
    <s v="ROBLES PINTO BLANCA"/>
    <x v="0"/>
    <s v="ALMEYDA ALVARADO CARLOS ALEJANDRO"/>
    <s v="SANCHEZ GRADOS JEAN PIERRE JOAQUIN"/>
    <x v="2"/>
    <x v="12"/>
    <d v="1899-12-30T16:55:00"/>
    <s v=""/>
    <s v=""/>
    <x v="0"/>
  </r>
  <r>
    <n v="269"/>
    <n v="72541415"/>
    <s v="CHAT USER "/>
    <s v="Tarde"/>
    <d v="2024-10-18T00:00:00"/>
    <s v="PART TIME"/>
    <s v="GESTIÓN ADICIONAL"/>
    <s v="MAIL USER"/>
    <s v="CARRUITERO PERAMAS SOFÍA INES"/>
    <x v="0"/>
    <s v="MELLO CORDOVA LUIS ENRIQUE"/>
    <s v="SANCHEZ GRADOS JEAN PIERRE JOAQUIN"/>
    <x v="2"/>
    <x v="12"/>
    <d v="1899-12-30T16:55:00"/>
    <s v=""/>
    <s v=""/>
    <x v="0"/>
  </r>
  <r>
    <n v="270"/>
    <n v="70272594"/>
    <s v="CHAT USER "/>
    <s v="Tarde"/>
    <d v="2024-10-18T00:00:00"/>
    <s v="PART TIME"/>
    <n v="0"/>
    <n v="0"/>
    <s v="ALVAREZ VARGAS KRISS KIMBERLY"/>
    <x v="0"/>
    <s v="MELLO CORDOVA LUIS ENRIQUE"/>
    <s v="SANCHEZ GRADOS JEAN PIERRE JOAQUIN"/>
    <x v="2"/>
    <x v="12"/>
    <d v="1899-12-30T16:55:00"/>
    <s v=""/>
    <s v=""/>
    <x v="0"/>
  </r>
  <r>
    <n v="271"/>
    <n v="76024523"/>
    <s v="CHAT USER "/>
    <s v="Tarde"/>
    <d v="2024-10-21T00:00:00"/>
    <s v="PART TIME"/>
    <s v="GESTIÓN ADICIONAL"/>
    <s v="MAIL PARTNER"/>
    <s v="RIVADENEYRA QUINTEROS ADRIANA FERNANDA"/>
    <x v="0"/>
    <s v="MELLO CORDOVA LUIS ENRIQUE"/>
    <s v="SANCHEZ GRADOS JEAN PIERRE JOAQUIN"/>
    <x v="2"/>
    <x v="12"/>
    <d v="1899-12-30T16:55:00"/>
    <s v=""/>
    <s v=""/>
    <x v="0"/>
  </r>
  <r>
    <n v="272"/>
    <n v="77820968"/>
    <s v="CHAT USER "/>
    <s v="Tarde"/>
    <d v="2024-10-21T00:00:00"/>
    <s v="PART TIME"/>
    <n v="0"/>
    <n v="0"/>
    <s v="PINEDO JUAREZ GRACE ALESANDRA"/>
    <x v="0"/>
    <s v="MELLO CORDOVA LUIS ENRIQUE"/>
    <s v="SANCHEZ GRADOS JEAN PIERRE JOAQUIN"/>
    <x v="2"/>
    <x v="12"/>
    <d v="1899-12-30T16:55:00"/>
    <s v=""/>
    <s v=""/>
    <x v="0"/>
  </r>
  <r>
    <n v="273"/>
    <n v="43303526"/>
    <s v="CHAT USER "/>
    <s v="Tarde"/>
    <d v="2024-10-21T00:00:00"/>
    <s v="PART TIME"/>
    <n v="0"/>
    <n v="0"/>
    <s v="SÁNCHEZ PÉREZ JULISSA"/>
    <x v="0"/>
    <s v="MELLO CORDOVA LUIS ENRIQUE"/>
    <s v="SANCHEZ GRADOS JEAN PIERRE JOAQUIN"/>
    <x v="2"/>
    <x v="12"/>
    <d v="1899-12-30T16:55:00"/>
    <s v=""/>
    <s v=""/>
    <x v="0"/>
  </r>
  <r>
    <n v="274"/>
    <n v="40831220"/>
    <s v="CHAT USER "/>
    <s v="Tarde"/>
    <d v="2024-10-21T00:00:00"/>
    <s v="PART TIME"/>
    <s v="GESTIÓN ADICIONAL"/>
    <s v="MAIL PARTNER"/>
    <s v="CORRALES VIZCARRA FABIOLA JESUS"/>
    <x v="0"/>
    <s v="MELLO CORDOVA LUIS ENRIQUE"/>
    <s v="SANCHEZ GRADOS JEAN PIERRE JOAQUIN"/>
    <x v="2"/>
    <x v="12"/>
    <d v="1899-12-30T16:55:00"/>
    <s v=""/>
    <s v=""/>
    <x v="0"/>
  </r>
  <r>
    <n v="275"/>
    <n v="41414432"/>
    <s v="CHAT USER "/>
    <s v="Tarde"/>
    <d v="2024-10-21T00:00:00"/>
    <s v="PART TIME"/>
    <s v="GESTIÓN ADICIONAL"/>
    <s v="MAIL PARTNER"/>
    <s v="CASAPERALTA WARTHON WENDY VALESCA"/>
    <x v="0"/>
    <s v="MELLO CORDOVA LUIS ENRIQUE"/>
    <s v="SANCHEZ GRADOS JEAN PIERRE JOAQUIN"/>
    <x v="2"/>
    <x v="12"/>
    <d v="1899-12-30T16:55:00"/>
    <s v=""/>
    <s v=""/>
    <x v="0"/>
  </r>
  <r>
    <n v="276"/>
    <n v="73257390"/>
    <s v="CHAT USER "/>
    <s v="Tarde"/>
    <d v="2024-10-21T00:00:00"/>
    <s v="PART TIME"/>
    <s v="GESTIÓN ADICIONAL"/>
    <s v="MAIL PARTNER"/>
    <s v="FERNANDEZ HERNANDEZ LEYLA VANESSA"/>
    <x v="0"/>
    <s v="MELLO CORDOVA LUIS ENRIQUE"/>
    <s v="SANCHEZ GRADOS JEAN PIERRE JOAQUIN"/>
    <x v="2"/>
    <x v="12"/>
    <d v="1899-12-30T16:55:00"/>
    <s v=""/>
    <s v=""/>
    <x v="0"/>
  </r>
  <r>
    <n v="277"/>
    <n v="47246069"/>
    <s v="CHAT USER "/>
    <s v="Tarde"/>
    <d v="2024-10-21T00:00:00"/>
    <s v="PART TIME"/>
    <n v="0"/>
    <n v="0"/>
    <s v="MAYORGA ARIAS CAROL JESABELL"/>
    <x v="0"/>
    <s v="MELLO CORDOVA LUIS ENRIQUE"/>
    <s v="SANCHEZ GRADOS JEAN PIERRE JOAQUIN"/>
    <x v="2"/>
    <x v="12"/>
    <d v="1899-12-30T16:55:00"/>
    <s v=""/>
    <s v=""/>
    <x v="0"/>
  </r>
  <r>
    <n v="278"/>
    <n v="70598524"/>
    <s v="CHAT USER "/>
    <s v="Tarde"/>
    <d v="2024-10-23T00:00:00"/>
    <s v="PART TIME"/>
    <n v="0"/>
    <n v="0"/>
    <s v="PINTADO CONDE ESTEFANI MADELEIN"/>
    <x v="0"/>
    <s v="ROQUE GOMEZ FRANK PIERCE"/>
    <s v="PORTILLA REYES YOHANA ARACELLI"/>
    <x v="0"/>
    <x v="12"/>
    <d v="1899-12-30T16:55:00"/>
    <s v=""/>
    <s v=""/>
    <x v="0"/>
  </r>
  <r>
    <n v="279"/>
    <n v="74647298"/>
    <s v="CHAT USER "/>
    <s v="Tarde"/>
    <d v="2024-10-23T00:00:00"/>
    <s v="PART TIME"/>
    <s v="GESTIÓN ADICIONAL"/>
    <s v="Base Data deletion"/>
    <s v="MEDINA NUÑEZ FRANK EDUARDO"/>
    <x v="0"/>
    <s v="ROQUE GOMEZ FRANK PIERCE"/>
    <s v="PORTILLA REYES YOHANA ARACELLI"/>
    <x v="2"/>
    <x v="12"/>
    <d v="1899-12-30T16:55:00"/>
    <s v=""/>
    <s v=""/>
    <x v="0"/>
  </r>
  <r>
    <n v="280"/>
    <n v="3034445"/>
    <s v="CHAT USER "/>
    <s v="Tarde"/>
    <d v="2024-10-23T00:00:00"/>
    <s v="PART TIME"/>
    <s v="LEVEL UP MAIL USER"/>
    <s v="18/03"/>
    <s v="VILCHEZ JIMENEZ ANNITHER VERONICA"/>
    <x v="0"/>
    <s v="RUBINA MEDINA GUSTAVO FRANCO"/>
    <s v="PORTILLA REYES YOHANA ARACELLI"/>
    <x v="2"/>
    <x v="12"/>
    <d v="1899-12-30T16:55:00"/>
    <s v=""/>
    <s v=""/>
    <x v="0"/>
  </r>
  <r>
    <n v="281"/>
    <n v="71441694"/>
    <s v="CHAT USER "/>
    <s v="Tarde"/>
    <d v="2024-10-23T00:00:00"/>
    <s v="PART TIME"/>
    <n v="0"/>
    <n v="0"/>
    <s v="UCEDA LINARES POHL SLEYDHER"/>
    <x v="0"/>
    <s v="RUBINA MEDINA GUSTAVO FRANCO"/>
    <s v="PORTILLA REYES YOHANA ARACELLI"/>
    <x v="2"/>
    <x v="12"/>
    <d v="1899-12-30T16:55:00"/>
    <s v=""/>
    <s v=""/>
    <x v="0"/>
  </r>
  <r>
    <n v="282"/>
    <n v="72692622"/>
    <s v="CHAT USER "/>
    <s v="Tarde"/>
    <d v="2024-10-30T00:00:00"/>
    <s v="PART TIME"/>
    <n v="0"/>
    <n v="0"/>
    <s v="CONTRERAS RIVERA RICARDO JEAN POOL"/>
    <x v="0"/>
    <s v="RODRIGUEZ TOLEDO JAIR STEVEN"/>
    <s v="SANCHEZ GRADOS JEAN PIERRE JOAQUIN"/>
    <x v="2"/>
    <x v="12"/>
    <d v="1899-12-30T16:55:00"/>
    <s v=""/>
    <s v=""/>
    <x v="0"/>
  </r>
  <r>
    <n v="283"/>
    <n v="73669849"/>
    <s v="CHAT USER "/>
    <s v="Tarde"/>
    <d v="2024-10-30T00:00:00"/>
    <s v="PART TIME"/>
    <n v="0"/>
    <n v="0"/>
    <s v="REYES VEGA HARUMI ARLETTE"/>
    <x v="0"/>
    <s v="RODRIGUEZ TOLEDO JAIR STEVEN"/>
    <s v="SANCHEZ GRADOS JEAN PIERRE JOAQUIN"/>
    <x v="0"/>
    <x v="12"/>
    <d v="1899-12-30T16:55:00"/>
    <s v=""/>
    <s v=""/>
    <x v="0"/>
  </r>
  <r>
    <n v="284"/>
    <n v="44819437"/>
    <s v="CHAT USER "/>
    <s v="Tarde"/>
    <d v="2024-10-30T00:00:00"/>
    <s v="PART TIME"/>
    <n v="0"/>
    <n v="0"/>
    <s v="BOTIQUIN ALEJOS TONY LONY"/>
    <x v="0"/>
    <s v="RODRIGUEZ TOLEDO JAIR STEVEN"/>
    <s v="SANCHEZ GRADOS JEAN PIERRE JOAQUIN"/>
    <x v="2"/>
    <x v="12"/>
    <d v="1899-12-30T16:55:00"/>
    <s v=""/>
    <s v=""/>
    <x v="0"/>
  </r>
  <r>
    <n v="285"/>
    <n v="75689697"/>
    <s v="CHAT USER "/>
    <s v="Tarde"/>
    <d v="2024-10-30T00:00:00"/>
    <s v="PART TIME"/>
    <s v="GESTIÓN ADICIONAL"/>
    <s v="MAIL PARTNER"/>
    <s v="AVENDAÑO CORONADO SARA MILAGROS"/>
    <x v="0"/>
    <s v="RODRIGUEZ TOLEDO JAIR STEVEN"/>
    <s v="SANCHEZ GRADOS JEAN PIERRE JOAQUIN"/>
    <x v="0"/>
    <x v="12"/>
    <d v="1899-12-30T16:55:00"/>
    <s v=""/>
    <s v=""/>
    <x v="0"/>
  </r>
  <r>
    <n v="286"/>
    <n v="47877030"/>
    <s v="CHAT USER "/>
    <s v="Tarde"/>
    <d v="2024-10-30T00:00:00"/>
    <s v="PART TIME"/>
    <s v="GESTIÓN ADICIONAL"/>
    <s v="MAIL PARTNER"/>
    <s v="TORRES ROSALES CRISTINA FIORELA"/>
    <x v="0"/>
    <s v="RODRIGUEZ TOLEDO JAIR STEVEN"/>
    <s v="SANCHEZ GRADOS JEAN PIERRE JOAQUIN"/>
    <x v="0"/>
    <x v="12"/>
    <d v="1899-12-30T16:55:00"/>
    <s v=""/>
    <s v=""/>
    <x v="0"/>
  </r>
  <r>
    <n v="287"/>
    <n v="46236847"/>
    <s v="CHAT USER "/>
    <s v="Tarde"/>
    <d v="2024-10-30T00:00:00"/>
    <s v="PART TIME"/>
    <s v="LEVEL UP MAIL USER"/>
    <s v="18/03"/>
    <s v="FABIAN TORIBIO BERTHA"/>
    <x v="0"/>
    <s v="RODRIGUEZ TOLEDO JAIR STEVEN"/>
    <s v="SANCHEZ GRADOS JEAN PIERRE JOAQUIN"/>
    <x v="2"/>
    <x v="12"/>
    <d v="1899-12-30T16:55:00"/>
    <s v=""/>
    <s v=""/>
    <x v="0"/>
  </r>
  <r>
    <n v="288"/>
    <n v="70036615"/>
    <s v="CHAT USER "/>
    <s v="Tarde"/>
    <d v="2024-10-30T00:00:00"/>
    <s v="PART TIME"/>
    <n v="0"/>
    <n v="0"/>
    <s v="SESSAREGO BERROSPI GERALDINE RUBY"/>
    <x v="0"/>
    <s v="RODRIGUEZ TOLEDO JAIR STEVEN"/>
    <s v="SANCHEZ GRADOS JEAN PIERRE JOAQUIN"/>
    <x v="0"/>
    <x v="17"/>
    <d v="1899-12-30T17:55:00"/>
    <s v=""/>
    <s v=""/>
    <x v="0"/>
  </r>
  <r>
    <n v="289"/>
    <n v="46381545"/>
    <s v="CHAT USER "/>
    <s v="Tarde"/>
    <d v="2024-10-30T00:00:00"/>
    <s v="PART TIME"/>
    <n v="0"/>
    <n v="0"/>
    <s v="BAIGORREA FARFAN ROSMERI"/>
    <x v="0"/>
    <s v="ALMEYDA ALVARADO CARLOS ALEJANDRO"/>
    <s v="SANCHEZ GRADOS JEAN PIERRE JOAQUIN"/>
    <x v="0"/>
    <x v="12"/>
    <d v="1899-12-30T16:55:00"/>
    <s v=""/>
    <s v=""/>
    <x v="0"/>
  </r>
  <r>
    <n v="290"/>
    <n v="47217360"/>
    <s v="CHAT USER "/>
    <s v="Tarde"/>
    <d v="2024-10-30T00:00:00"/>
    <s v="PART TIME"/>
    <s v="GESTIÓN ADICIONAL"/>
    <s v="MAIL PARTNER"/>
    <s v="VEGA CHALAN VEGA CHALAN PEGUI MERCEDES DE FATIMA"/>
    <x v="0"/>
    <s v="RODRIGUEZ TOLEDO JAIR STEVEN"/>
    <s v="SANCHEZ GRADOS JEAN PIERRE JOAQUIN"/>
    <x v="0"/>
    <x v="12"/>
    <d v="1899-12-30T16:55:00"/>
    <s v=""/>
    <s v=""/>
    <x v="0"/>
  </r>
  <r>
    <n v="291"/>
    <n v="41690229"/>
    <s v="CHAT USER "/>
    <s v="Tarde"/>
    <d v="2024-09-11T00:00:00"/>
    <s v="PART TIME"/>
    <n v="0"/>
    <n v="0"/>
    <s v="ORMEÑO MUNGUIA JANETT CELIA"/>
    <x v="0"/>
    <s v="ALMEYDA ALVARADO CARLOS ALEJANDRO"/>
    <s v="SANCHEZ GRADOS JEAN PIERRE JOAQUIN"/>
    <x v="2"/>
    <x v="12"/>
    <d v="1899-12-30T16:55:00"/>
    <s v=""/>
    <s v=""/>
    <x v="0"/>
  </r>
  <r>
    <n v="292"/>
    <n v="40526692"/>
    <s v="CHAT USER "/>
    <s v="Tarde"/>
    <d v="2024-11-27T00:00:00"/>
    <s v="PART TIME"/>
    <n v="0"/>
    <n v="0"/>
    <s v="CUBAS DIAZ DEISI"/>
    <x v="0"/>
    <s v="ROQUE GOMEZ FRANK PIERCE"/>
    <s v="PORTILLA REYES YOHANA ARACELLI"/>
    <x v="0"/>
    <x v="12"/>
    <d v="1899-12-30T16:55:00"/>
    <s v=""/>
    <s v=""/>
    <x v="0"/>
  </r>
  <r>
    <n v="293"/>
    <n v="43953057"/>
    <s v="CHAT USER "/>
    <s v="Tarde"/>
    <d v="2024-11-27T00:00:00"/>
    <s v="PART TIME"/>
    <s v="GESTIÓN ADICIONAL"/>
    <s v="Base Data deletion"/>
    <s v="ODICIO CRUZ MONICA JOVITA"/>
    <x v="0"/>
    <s v="ROQUE GOMEZ FRANK PIERCE"/>
    <s v="PORTILLA REYES YOHANA ARACELLI"/>
    <x v="0"/>
    <x v="12"/>
    <d v="1899-12-30T16:55:00"/>
    <s v=""/>
    <s v=""/>
    <x v="0"/>
  </r>
  <r>
    <n v="294"/>
    <n v="74650441"/>
    <s v="CHAT USER "/>
    <s v="Mañana"/>
    <d v="2024-11-27T00:00:00"/>
    <s v="PART TIME"/>
    <n v="0"/>
    <n v="0"/>
    <s v="TORRES DEL AGUILA SILVIA MERCEDES"/>
    <x v="0"/>
    <s v="APONTE COVEÑAS JOSELYN ANDREA"/>
    <s v="ALONSO RAFAEL ALEJANDRO WLADIMIR"/>
    <x v="2"/>
    <x v="7"/>
    <d v="1899-12-30T10:55:00"/>
    <s v=""/>
    <s v=""/>
    <x v="0"/>
  </r>
  <r>
    <n v="295"/>
    <n v="70909106"/>
    <s v="CHAT USER "/>
    <s v="Tarde"/>
    <d v="2024-11-27T00:00:00"/>
    <s v="PART TIME"/>
    <n v="0"/>
    <n v="0"/>
    <s v="AGUILAR GÓMEZ LUISA STEPHANY"/>
    <x v="0"/>
    <s v="NOVOA VILLAR JULIANA MELISSA"/>
    <s v="PORTILLA REYES YOHANA ARACELLI"/>
    <x v="2"/>
    <x v="12"/>
    <d v="1899-12-30T16:55:00"/>
    <s v=""/>
    <s v=""/>
    <x v="0"/>
  </r>
  <r>
    <n v="296"/>
    <n v="47445968"/>
    <s v="CHAT USER "/>
    <s v="Tarde"/>
    <d v="2024-11-27T00:00:00"/>
    <s v="PART TIME"/>
    <n v="0"/>
    <n v="0"/>
    <s v="MENDOZA HUAMANYALLI MARIO CAMILO"/>
    <x v="0"/>
    <s v="HUARANGA SABOYA GABRIELA ESTHER"/>
    <s v="PORTILLA REYES YOHANA ARACELLI"/>
    <x v="2"/>
    <x v="17"/>
    <d v="1899-12-30T17:55:00"/>
    <s v=""/>
    <s v=""/>
    <x v="0"/>
  </r>
  <r>
    <n v="297"/>
    <n v="70100804"/>
    <s v="CHAT USER "/>
    <s v="Tarde"/>
    <d v="2024-11-27T00:00:00"/>
    <s v="PART TIME"/>
    <n v="0"/>
    <n v="0"/>
    <s v="SARAVIA SUYO SUSAN MARYORI"/>
    <x v="0"/>
    <s v="NOVOA VILLAR JULIANA MELISSA"/>
    <s v="PORTILLA REYES YOHANA ARACELLI"/>
    <x v="2"/>
    <x v="12"/>
    <d v="1899-12-30T16:55:00"/>
    <s v=""/>
    <s v=""/>
    <x v="0"/>
  </r>
  <r>
    <n v="298"/>
    <n v="71427268"/>
    <s v="CHAT USER "/>
    <s v="Tarde"/>
    <d v="2024-11-27T00:00:00"/>
    <s v="PART TIME"/>
    <n v="0"/>
    <n v="0"/>
    <s v="BALBOA BASURTO LIA ANTONELLA"/>
    <x v="0"/>
    <s v="RUBINA MEDINA GUSTAVO FRANCO"/>
    <s v="PORTILLA REYES YOHANA ARACELLI"/>
    <x v="0"/>
    <x v="13"/>
    <d v="1899-12-30T15:55:00"/>
    <s v=""/>
    <s v=""/>
    <x v="0"/>
  </r>
  <r>
    <n v="299"/>
    <n v="73479673"/>
    <s v="CHAT USER "/>
    <s v="Tarde"/>
    <d v="2024-11-27T00:00:00"/>
    <s v="PART TIME"/>
    <n v="0"/>
    <n v="0"/>
    <s v="TEJADA TEMOCHE NIKY XAVIER"/>
    <x v="0"/>
    <s v="VILLAVICENCIO OBANDO ARTURO JOSE"/>
    <s v="PORTILLA REYES YOHANA ARACELLI"/>
    <x v="0"/>
    <x v="12"/>
    <d v="1899-12-30T16:55:00"/>
    <s v=""/>
    <s v=""/>
    <x v="0"/>
  </r>
  <r>
    <n v="300"/>
    <n v="42346979"/>
    <s v="CHAT USER "/>
    <s v="Tarde"/>
    <d v="2024-11-27T00:00:00"/>
    <s v="PART TIME"/>
    <s v="GESTIÓN ADICIONAL"/>
    <s v="Base Data deletion"/>
    <s v="MAC TAMARIZ SILVIA"/>
    <x v="0"/>
    <s v="ROQUE GOMEZ FRANK PIERCE"/>
    <s v="PORTILLA REYES YOHANA ARACELLI"/>
    <x v="0"/>
    <x v="12"/>
    <d v="1899-12-30T16:55:00"/>
    <s v=""/>
    <s v=""/>
    <x v="0"/>
  </r>
  <r>
    <n v="301"/>
    <n v="76387510"/>
    <s v="CHAT USER "/>
    <s v="Tarde"/>
    <d v="2024-01-03T00:00:00"/>
    <s v="FULL TIME"/>
    <n v="0"/>
    <n v="0"/>
    <s v="RUIZ PILLACA KATHERINE STEFANY"/>
    <x v="0"/>
    <s v="RUBINA MEDINA GUSTAVO FRANCO"/>
    <s v="PORTILLA REYES YOHANA ARACELLI"/>
    <x v="0"/>
    <x v="17"/>
    <d v="1899-12-30T22:15:00"/>
    <d v="1899-12-30T18:30:00"/>
    <d v="1899-12-30T19:15:00"/>
    <x v="0"/>
  </r>
  <r>
    <n v="302"/>
    <n v="73234762"/>
    <s v="CHAT USER "/>
    <s v="Tarde"/>
    <d v="2023-09-11T00:00:00"/>
    <s v="PART TIME"/>
    <s v="LEVEL UP MAIL USER"/>
    <s v="18/03"/>
    <s v="SANCHEZ SANCHEZ CHRISTIAN OMAR"/>
    <x v="0"/>
    <s v="ALMEYDA ALVARADO CARLOS ALEJANDRO"/>
    <s v="SANCHEZ GRADOS JEAN PIERRE JOAQUIN"/>
    <x v="0"/>
    <x v="12"/>
    <d v="1899-12-30T16:55:00"/>
    <s v=""/>
    <s v=""/>
    <x v="0"/>
  </r>
  <r>
    <n v="303"/>
    <n v="74069980"/>
    <s v="CHAT USER "/>
    <s v="Tarde"/>
    <d v="2025-01-30T00:00:00"/>
    <s v="PART TIME"/>
    <n v="0"/>
    <n v="0"/>
    <s v="MEJIA MECA KATTERINE NICOLL"/>
    <x v="0"/>
    <s v="BAO VILELA CESAR ANDRES"/>
    <s v="SANCHEZ GRADOS JEAN PIERRE JOAQUIN"/>
    <x v="0"/>
    <x v="12"/>
    <d v="1899-12-30T16:55:00"/>
    <s v=""/>
    <s v=""/>
    <x v="0"/>
  </r>
  <r>
    <n v="304"/>
    <n v="75283697"/>
    <s v="CHAT USER "/>
    <s v="Tarde"/>
    <d v="2025-01-30T00:00:00"/>
    <s v="PART TIME"/>
    <n v="0"/>
    <n v="0"/>
    <s v="SALAZAR CERVERA PAUL ANTHONY"/>
    <x v="0"/>
    <s v="BAO VILELA CESAR ANDRES"/>
    <s v="SANCHEZ GRADOS JEAN PIERRE JOAQUIN"/>
    <x v="2"/>
    <x v="12"/>
    <d v="1899-12-30T16:55:00"/>
    <s v=""/>
    <s v=""/>
    <x v="1"/>
  </r>
  <r>
    <n v="305"/>
    <n v="70636182"/>
    <s v="CHAT USER "/>
    <s v="Tarde"/>
    <d v="2025-01-30T00:00:00"/>
    <s v="PART TIME"/>
    <n v="0"/>
    <n v="0"/>
    <s v="TORRES FLORES MIREYA ESTEFANY PALOMA"/>
    <x v="0"/>
    <s v="BAO VILELA CESAR ANDRES"/>
    <s v="SANCHEZ GRADOS JEAN PIERRE JOAQUIN"/>
    <x v="2"/>
    <x v="12"/>
    <d v="1899-12-30T16:55:00"/>
    <s v=""/>
    <s v=""/>
    <x v="0"/>
  </r>
  <r>
    <n v="306"/>
    <n v="45963434"/>
    <s v="CHAT USER "/>
    <s v="Tarde"/>
    <d v="2025-01-30T00:00:00"/>
    <s v="PART TIME"/>
    <n v="0"/>
    <n v="0"/>
    <s v="TRILLO PEREZ MAYRA ALEJANDRA"/>
    <x v="0"/>
    <s v="BAO VILELA CESAR ANDRES"/>
    <s v="SANCHEZ GRADOS JEAN PIERRE JOAQUIN"/>
    <x v="0"/>
    <x v="12"/>
    <d v="1899-12-30T16:55:00"/>
    <s v=""/>
    <s v=""/>
    <x v="0"/>
  </r>
  <r>
    <n v="307"/>
    <n v="40166757"/>
    <s v="CHAT USER "/>
    <s v="Tarde"/>
    <d v="2024-09-10T00:00:00"/>
    <s v="PART TIME"/>
    <n v="0"/>
    <n v="0"/>
    <s v="MADRID OCSAS ERIKA WENDY"/>
    <x v="0"/>
    <s v="HUARANGA SABOYA GABRIELA ESTHER"/>
    <s v="PORTILLA REYES YOHANA ARACELLI"/>
    <x v="2"/>
    <x v="12"/>
    <d v="1899-12-30T16:55:00"/>
    <s v=""/>
    <s v=""/>
    <x v="0"/>
  </r>
  <r>
    <n v="308"/>
    <n v="76881591"/>
    <s v="CHAT USER "/>
    <s v="Tarde"/>
    <d v="2023-06-12T00:00:00"/>
    <s v="PART TIME"/>
    <s v="GESTIÓN ADICIONAL"/>
    <s v="MAIL PARTNER"/>
    <s v="SUCASAIRE HERRERA LIZET RUBI"/>
    <x v="0"/>
    <s v="ALMEYDA ALVARADO CARLOS ALEJANDRO"/>
    <s v="SANCHEZ GRADOS JEAN PIERRE JOAQUIN"/>
    <x v="0"/>
    <x v="12"/>
    <d v="1899-12-30T16:55:00"/>
    <s v=""/>
    <s v=""/>
    <x v="0"/>
  </r>
  <r>
    <n v="309"/>
    <n v="46113209"/>
    <s v="CHAT USER "/>
    <s v="Tarde"/>
    <d v="2025-02-19T00:00:00"/>
    <s v="PART TIME"/>
    <n v="0"/>
    <n v="0"/>
    <s v="ATACHAGUA AQUIJE DIANA"/>
    <x v="0"/>
    <s v="VILLAVICENCIO OBANDO ARTURO JOSE"/>
    <s v="PORTILLA REYES YOHANA ARACELLI"/>
    <x v="1"/>
    <x v="12"/>
    <d v="1899-12-30T16:55:00"/>
    <s v=""/>
    <s v=""/>
    <x v="0"/>
  </r>
  <r>
    <n v="310"/>
    <n v="47920835"/>
    <s v="CHAT USER "/>
    <s v="Tarde"/>
    <d v="2025-02-19T00:00:00"/>
    <s v="PART TIME"/>
    <n v="0"/>
    <n v="0"/>
    <s v="CASTAÑEDA MAMANI LIZ MEYLIN"/>
    <x v="0"/>
    <s v="VILLAVICENCIO OBANDO ARTURO JOSE"/>
    <s v="PORTILLA REYES YOHANA ARACELLI"/>
    <x v="2"/>
    <x v="12"/>
    <d v="1899-12-30T16:55:00"/>
    <s v=""/>
    <s v=""/>
    <x v="0"/>
  </r>
  <r>
    <n v="311"/>
    <n v="70625834"/>
    <s v="CHAT USER "/>
    <s v="Tarde"/>
    <d v="2025-02-19T00:00:00"/>
    <s v="PART TIME"/>
    <n v="0"/>
    <n v="0"/>
    <s v="HEREDIA JARA GLORIA ALEXANDRA"/>
    <x v="0"/>
    <s v="VILLAVICENCIO OBANDO ARTURO JOSE"/>
    <s v="PORTILLA REYES YOHANA ARACELLI"/>
    <x v="2"/>
    <x v="18"/>
    <d v="1899-12-30T21:55:00"/>
    <s v=""/>
    <s v=""/>
    <x v="0"/>
  </r>
  <r>
    <n v="312"/>
    <n v="77334711"/>
    <s v="CHAT USER "/>
    <s v="Tarde"/>
    <d v="2025-02-19T00:00:00"/>
    <s v="PART TIME"/>
    <n v="0"/>
    <n v="0"/>
    <s v="NAPANGA AMADO JUAN CARLOS"/>
    <x v="0"/>
    <s v="VILLAVICENCIO OBANDO ARTURO JOSE"/>
    <s v="PORTILLA REYES YOHANA ARACELLI"/>
    <x v="0"/>
    <x v="19"/>
    <d v="1899-12-30T18:25:00"/>
    <s v=""/>
    <s v=""/>
    <x v="0"/>
  </r>
  <r>
    <n v="313"/>
    <n v="70493877"/>
    <s v="CHAT USER "/>
    <s v="Tarde"/>
    <d v="2025-02-19T00:00:00"/>
    <s v="PART TIME"/>
    <n v="0"/>
    <n v="0"/>
    <s v="URBINA PORTAL STEPHANIE JOANNA"/>
    <x v="0"/>
    <s v="VILLAVICENCIO OBANDO ARTURO JOSE"/>
    <s v="PORTILLA REYES YOHANA ARACELLI"/>
    <x v="2"/>
    <x v="19"/>
    <d v="1899-12-30T18:25:00"/>
    <s v=""/>
    <s v=""/>
    <x v="0"/>
  </r>
  <r>
    <n v="314"/>
    <n v="70088468"/>
    <s v="CHAT USER "/>
    <s v="Tarde"/>
    <d v="2025-02-19T00:00:00"/>
    <s v="PART TIME"/>
    <n v="0"/>
    <n v="0"/>
    <s v="VEGA RODRIGUEZ JOSEANTONIO"/>
    <x v="0"/>
    <s v="VILLAVICENCIO OBANDO ARTURO JOSE"/>
    <s v="PORTILLA REYES YOHANA ARACELLI"/>
    <x v="1"/>
    <x v="12"/>
    <d v="1899-12-30T16:55:00"/>
    <s v=""/>
    <s v=""/>
    <x v="0"/>
  </r>
  <r>
    <n v="315"/>
    <n v="45745844"/>
    <s v="CHAT USER "/>
    <s v="Tarde"/>
    <d v="2025-02-19T00:00:00"/>
    <s v="PART TIME"/>
    <n v="0"/>
    <n v="0"/>
    <s v="VENERO ZEA SANDRA NATALIE"/>
    <x v="0"/>
    <s v="VILLAVICENCIO OBANDO ARTURO JOSE"/>
    <s v="PORTILLA REYES YOHANA ARACELLI"/>
    <x v="0"/>
    <x v="12"/>
    <d v="1899-12-30T16:55:00"/>
    <s v=""/>
    <s v=""/>
    <x v="0"/>
  </r>
  <r>
    <n v="316"/>
    <n v="47506438"/>
    <s v="CHAT USER "/>
    <s v="Tarde"/>
    <d v="2025-02-19T00:00:00"/>
    <s v="PART TIME"/>
    <n v="0"/>
    <n v="0"/>
    <s v="VERA MEDRANO ROXANA ESTEFANI"/>
    <x v="0"/>
    <s v="VILLAVICENCIO OBANDO ARTURO JOSE"/>
    <s v="PORTILLA REYES YOHANA ARACELLI"/>
    <x v="0"/>
    <x v="19"/>
    <d v="1899-12-30T18:25:00"/>
    <s v=""/>
    <s v=""/>
    <x v="0"/>
  </r>
  <r>
    <n v="317"/>
    <n v="48501834"/>
    <s v="CHAT USER "/>
    <s v="Tarde"/>
    <d v="2025-02-19T00:00:00"/>
    <s v="PART TIME"/>
    <n v="0"/>
    <n v="0"/>
    <s v="VILLANUEVA SABOYA WALTER LUIS"/>
    <x v="0"/>
    <s v="VILLAVICENCIO OBANDO ARTURO JOSE"/>
    <s v="PORTILLA REYES YOHANA ARACELLI"/>
    <x v="1"/>
    <x v="17"/>
    <d v="1899-12-30T17:55:00"/>
    <s v=""/>
    <s v=""/>
    <x v="0"/>
  </r>
  <r>
    <n v="318"/>
    <n v="60881411"/>
    <s v="CHAT USER "/>
    <s v="Tarde"/>
    <d v="2025-02-19T00:00:00"/>
    <s v="PART TIME"/>
    <n v="0"/>
    <n v="0"/>
    <s v="ZEVALLOS REYES JOEL MATIAS"/>
    <x v="0"/>
    <s v="VILLAVICENCIO OBANDO ARTURO JOSE"/>
    <s v="PORTILLA REYES YOHANA ARACELLI"/>
    <x v="1"/>
    <x v="13"/>
    <d v="1899-12-30T15:55:00"/>
    <s v=""/>
    <s v=""/>
    <x v="0"/>
  </r>
  <r>
    <n v="319"/>
    <n v="48188196"/>
    <s v="CHAT USER "/>
    <s v="Tarde"/>
    <d v="2025-02-25T00:00:00"/>
    <s v="PART TIME"/>
    <n v="0"/>
    <n v="0"/>
    <s v="SANCHEZ ESPINOZA FRANCO JUNIOR"/>
    <x v="0"/>
    <s v="ALMEYDA ALVARADO CARLOS ALEJANDRO"/>
    <s v="SANCHEZ GRADOS JEAN PIERRE JOAQUIN"/>
    <x v="0"/>
    <x v="12"/>
    <d v="1899-12-30T16:55:00"/>
    <s v=""/>
    <s v=""/>
    <x v="0"/>
  </r>
  <r>
    <n v="320"/>
    <n v="46974516"/>
    <s v="CHAT USER "/>
    <s v="Tarde"/>
    <d v="2025-02-25T00:00:00"/>
    <s v="PART TIME"/>
    <n v="0"/>
    <n v="0"/>
    <s v="HERNANDEZ LUQUE JHOSSELYN MELANY"/>
    <x v="0"/>
    <s v="ALMEYDA ALVARADO CARLOS ALEJANDRO"/>
    <s v="SANCHEZ GRADOS JEAN PIERRE JOAQUIN"/>
    <x v="0"/>
    <x v="12"/>
    <d v="1899-12-30T16:55:00"/>
    <s v=""/>
    <s v=""/>
    <x v="0"/>
  </r>
  <r>
    <n v="321"/>
    <n v="77230780"/>
    <s v="CHAT USER "/>
    <s v="Tarde"/>
    <d v="2025-02-25T00:00:00"/>
    <s v="PART TIME"/>
    <n v="0"/>
    <n v="0"/>
    <s v="ACEVEDO JIRÓN ANA FLORENCIA"/>
    <x v="0"/>
    <s v="RODRIGUEZ TOLEDO JAIR STEVEN"/>
    <s v="SANCHEZ GRADOS JEAN PIERRE JOAQUIN"/>
    <x v="0"/>
    <x v="12"/>
    <d v="1899-12-30T16:55:00"/>
    <s v=""/>
    <s v=""/>
    <x v="0"/>
  </r>
  <r>
    <n v="322"/>
    <n v="48381881"/>
    <s v="CHAT USER "/>
    <s v="Tarde"/>
    <d v="2025-02-25T00:00:00"/>
    <s v="PART TIME"/>
    <n v="0"/>
    <n v="0"/>
    <s v="LA MADRID CARLEVARINO JUAN LUIS"/>
    <x v="0"/>
    <s v="RODRIGUEZ TOLEDO JAIR STEVEN"/>
    <s v="SANCHEZ GRADOS JEAN PIERRE JOAQUIN"/>
    <x v="0"/>
    <x v="12"/>
    <d v="1899-12-30T16:55:00"/>
    <s v=""/>
    <s v=""/>
    <x v="0"/>
  </r>
  <r>
    <n v="323"/>
    <n v="72299608"/>
    <s v="CHAT USER "/>
    <s v="Tarde"/>
    <d v="2025-02-25T00:00:00"/>
    <s v="PART TIME"/>
    <n v="0"/>
    <n v="0"/>
    <s v="OROZCO SOTO NOELIA BIANCA"/>
    <x v="0"/>
    <s v="ALMEYDA ALVARADO CARLOS ALEJANDRO"/>
    <s v="SANCHEZ GRADOS JEAN PIERRE JOAQUIN"/>
    <x v="0"/>
    <x v="12"/>
    <d v="1899-12-30T16:55:00"/>
    <s v=""/>
    <s v=""/>
    <x v="0"/>
  </r>
  <r>
    <n v="324"/>
    <n v="47575012"/>
    <s v="CHAT USER "/>
    <s v="Tarde"/>
    <d v="2025-02-25T00:00:00"/>
    <s v="PART TIME"/>
    <n v="0"/>
    <n v="0"/>
    <s v="CEVALLOS PAHUACHO NATHALY KENGUI"/>
    <x v="0"/>
    <s v="SANCHEZ GRADOS JEAN PIERRE JOAQUIN"/>
    <s v="SANCHEZ GRADOS JEAN PIERRE JOAQUIN"/>
    <x v="0"/>
    <x v="12"/>
    <d v="1899-12-30T16:55:00"/>
    <s v=""/>
    <s v=""/>
    <x v="0"/>
  </r>
  <r>
    <n v="325"/>
    <n v="72274351"/>
    <s v="CHAT USER "/>
    <s v="Tarde"/>
    <d v="2025-02-25T00:00:00"/>
    <s v="PART TIME"/>
    <n v="0"/>
    <n v="0"/>
    <s v="ROMERO CUPITAY JULIO CESAR"/>
    <x v="0"/>
    <s v="SANCHEZ GRADOS JEAN PIERRE JOAQUIN"/>
    <s v="SANCHEZ GRADOS JEAN PIERRE JOAQUIN"/>
    <x v="0"/>
    <x v="12"/>
    <d v="1899-12-30T16:55:00"/>
    <s v=""/>
    <s v=""/>
    <x v="0"/>
  </r>
  <r>
    <n v="326"/>
    <n v="74701302"/>
    <s v="CHAT USER "/>
    <s v="Tarde"/>
    <d v="2025-02-25T00:00:00"/>
    <s v="PART TIME"/>
    <n v="0"/>
    <n v="0"/>
    <s v="CUPITAY TTITO ALEXANDRA"/>
    <x v="0"/>
    <s v="ALMEYDA ALVARADO CARLOS ALEJANDRO"/>
    <s v="SANCHEZ GRADOS JEAN PIERRE JOAQUIN"/>
    <x v="0"/>
    <x v="12"/>
    <d v="1899-12-30T16:55:00"/>
    <s v=""/>
    <s v=""/>
    <x v="0"/>
  </r>
  <r>
    <n v="327"/>
    <n v="72414031"/>
    <s v="CHAT USER "/>
    <s v="Tarde"/>
    <d v="2025-02-25T00:00:00"/>
    <s v="PART TIME"/>
    <n v="0"/>
    <n v="0"/>
    <s v="CHINO JALLO DARIAN ZENAIDA"/>
    <x v="0"/>
    <s v="SANCHEZ GRADOS JEAN PIERRE JOAQUIN"/>
    <s v="SANCHEZ GRADOS JEAN PIERRE JOAQUIN"/>
    <x v="0"/>
    <x v="12"/>
    <d v="1899-12-30T16:55:00"/>
    <s v=""/>
    <s v=""/>
    <x v="0"/>
  </r>
  <r>
    <n v="328"/>
    <n v="62700306"/>
    <s v="CHAT USER "/>
    <s v="Tarde"/>
    <d v="2023-05-10T00:00:00"/>
    <s v="FULL TIME"/>
    <n v="0"/>
    <n v="0"/>
    <s v="ISUIZA DELGADO MARIA TERESITA"/>
    <x v="1"/>
    <s v="ROQUE GOMEZ FRANK PIERCE"/>
    <s v="PORTILLA REYES YOHANA ARACELLI"/>
    <x v="2"/>
    <x v="17"/>
    <d v="1899-12-30T22:15:00"/>
    <d v="1899-12-30T18:00:00"/>
    <d v="1899-12-30T18:45:00"/>
    <x v="0"/>
  </r>
  <r>
    <n v="329"/>
    <n v="76291389"/>
    <s v="CHAT USER "/>
    <s v="Tarde"/>
    <d v="2023-08-05T00:00:00"/>
    <s v="FULL TIME"/>
    <n v="0"/>
    <n v="0"/>
    <s v="FULGENCIO CRUZ ANGIE MERCEDES"/>
    <x v="1"/>
    <s v="ROQUE GOMEZ FRANK PIERCE"/>
    <s v="PORTILLA REYES YOHANA ARACELLI"/>
    <x v="0"/>
    <x v="17"/>
    <d v="1899-12-30T22:15:00"/>
    <d v="1899-12-30T18:00:00"/>
    <d v="1899-12-30T18:45:00"/>
    <x v="0"/>
  </r>
  <r>
    <n v="330"/>
    <n v="72221021"/>
    <s v="CHAT USER "/>
    <s v="Tarde"/>
    <d v="2023-12-01T00:00:00"/>
    <s v="PART TIME"/>
    <s v="GESTIÓN ADICIONAL"/>
    <s v="MAIL PARTNER"/>
    <s v="BALDEON GALLEGOS MANUEL ADRIANO"/>
    <x v="0"/>
    <s v="TORRES BARRIOS YAZURI YARUMI"/>
    <s v="SANCHEZ GRADOS JEAN PIERRE JOAQUIN"/>
    <x v="1"/>
    <x v="12"/>
    <d v="1899-12-30T16:55:00"/>
    <s v=""/>
    <s v=""/>
    <x v="0"/>
  </r>
  <r>
    <n v="331"/>
    <n v="75573782"/>
    <s v="CHAT USER "/>
    <s v="Tarde"/>
    <d v="2024-10-18T00:00:00"/>
    <s v="PART TIME"/>
    <s v="GESTIÓN ADICIONAL"/>
    <s v="MAIL PARTNER"/>
    <s v="LLEREN SULCA JENNIFER CHRISTIN"/>
    <x v="0"/>
    <s v="MELLO CORDOVA LUIS ENRIQUE"/>
    <s v="SANCHEZ GRADOS JEAN PIERRE JOAQUIN"/>
    <x v="1"/>
    <x v="12"/>
    <d v="1899-12-30T16:55:00"/>
    <s v=""/>
    <s v=""/>
    <x v="0"/>
  </r>
  <r>
    <n v="332"/>
    <n v="48191026"/>
    <s v="CHAT USER "/>
    <s v="Tarde"/>
    <d v="2024-10-23T00:00:00"/>
    <s v="PART TIME"/>
    <n v="0"/>
    <n v="0"/>
    <s v="ALVAREZ QUISPE GIOSSELINE LISSETT"/>
    <x v="0"/>
    <s v="ROQUE GOMEZ FRANK PIERCE"/>
    <s v="PORTILLA REYES YOHANA ARACELLI"/>
    <x v="1"/>
    <x v="13"/>
    <d v="1899-12-30T15:55:00"/>
    <s v=""/>
    <s v=""/>
    <x v="0"/>
  </r>
  <r>
    <n v="333"/>
    <n v="75594896"/>
    <s v="CHAT USER "/>
    <s v="Tarde"/>
    <d v="2024-10-23T00:00:00"/>
    <s v="PART TIME"/>
    <n v="0"/>
    <n v="0"/>
    <s v="RUIZ FLORES GERALDINE ALMENDRA"/>
    <x v="0"/>
    <s v="RUBINA MEDINA GUSTAVO FRANCO"/>
    <s v="PORTILLA REYES YOHANA ARACELLI"/>
    <x v="0"/>
    <x v="12"/>
    <d v="1899-12-30T16:55:00"/>
    <s v=""/>
    <s v=""/>
    <x v="0"/>
  </r>
  <r>
    <n v="334"/>
    <n v="74494261"/>
    <s v="CHAT USER "/>
    <s v="Tarde"/>
    <d v="2024-09-03T00:00:00"/>
    <s v="PART TIME"/>
    <n v="0"/>
    <n v="0"/>
    <s v="QUISPE DOMINGUEZ ANGIE TERESA"/>
    <x v="0"/>
    <s v="TORRES BARRIOS YAZURI YARUMI"/>
    <s v="SANCHEZ GRADOS JEAN PIERRE JOAQUIN"/>
    <x v="2"/>
    <x v="20"/>
    <d v="1899-12-30T19:55:00"/>
    <s v=""/>
    <s v=""/>
    <x v="0"/>
  </r>
  <r>
    <n v="335"/>
    <n v="76217807"/>
    <s v="CHAT USER "/>
    <s v="Tarde"/>
    <d v="2024-05-02T00:00:00"/>
    <s v="PART TIME"/>
    <n v="0"/>
    <n v="0"/>
    <s v="ACUÑA INOCENTE ALDAIR GUIOSEP"/>
    <x v="0"/>
    <s v="HUARANGA SABOYA GABRIELA ESTHER"/>
    <s v="PORTILLA REYES YOHANA ARACELLI"/>
    <x v="2"/>
    <x v="12"/>
    <d v="1899-12-30T16:55:00"/>
    <s v=""/>
    <s v=""/>
    <x v="0"/>
  </r>
  <r>
    <n v="336"/>
    <n v="48416072"/>
    <s v="CHAT USER "/>
    <s v="Tarde"/>
    <d v="2025-01-30T00:00:00"/>
    <s v="PART TIME"/>
    <n v="0"/>
    <n v="0"/>
    <s v="POMAJULCA VILCA DEYCY ROSARIO"/>
    <x v="0"/>
    <s v="BAO VILELA CESAR ANDRES"/>
    <s v="SANCHEZ GRADOS JEAN PIERRE JOAQUIN"/>
    <x v="0"/>
    <x v="14"/>
    <d v="1899-12-30T17:25:00"/>
    <s v=""/>
    <s v=""/>
    <x v="0"/>
  </r>
  <r>
    <n v="337"/>
    <n v="71733033"/>
    <s v="CHAT USER "/>
    <s v="Tarde"/>
    <d v="2024-10-18T00:00:00"/>
    <s v="PART TIME"/>
    <n v="0"/>
    <n v="0"/>
    <s v="CASTILLO LOARTE JHAIR ROBERT"/>
    <x v="0"/>
    <s v="NOVOA VILLAR JULIANA MELISSA"/>
    <s v="PORTILLA REYES YOHANA ARACELLI"/>
    <x v="2"/>
    <x v="12"/>
    <d v="1899-12-30T16:55:00"/>
    <s v=""/>
    <s v=""/>
    <x v="0"/>
  </r>
  <r>
    <n v="338"/>
    <n v="75154328"/>
    <s v="CHAT USER "/>
    <s v="Tarde"/>
    <d v="2024-11-27T00:00:00"/>
    <s v="PART TIME"/>
    <n v="0"/>
    <n v="0"/>
    <s v="ACHA CASTAÑEDA AMY ALESSANDRA ACHA CASTAÑEDA"/>
    <x v="0"/>
    <s v="VILLAVICENCIO OBANDO ARTURO JOSE"/>
    <s v="PORTILLA REYES YOHANA ARACELLI"/>
    <x v="2"/>
    <x v="13"/>
    <d v="1899-12-30T15:55:00"/>
    <s v=""/>
    <s v=""/>
    <x v="0"/>
  </r>
  <r>
    <n v="339"/>
    <n v="74917890"/>
    <s v="CHAT USER "/>
    <s v="Tarde"/>
    <d v="2024-04-20T00:00:00"/>
    <s v="PART TIME"/>
    <n v="0"/>
    <n v="0"/>
    <s v="SIANCAS LARA NICOL ALEXANDRA"/>
    <x v="0"/>
    <s v="MORALES MAMANI BRADEN SAMUEL"/>
    <s v="PORTILLA REYES YOHANA ARACELLI"/>
    <x v="1"/>
    <x v="17"/>
    <d v="1899-12-30T17:55:00"/>
    <s v=""/>
    <s v=""/>
    <x v="0"/>
  </r>
  <r>
    <n v="340"/>
    <n v="47216367"/>
    <s v="CHAT USER "/>
    <s v="Tarde"/>
    <d v="2024-10-23T00:00:00"/>
    <s v="PART TIME"/>
    <s v="GESTIÓN ADICIONAL"/>
    <s v="Base Data deletion"/>
    <s v="MILIAN RODRIGUEZ GLORIA MAXIMA"/>
    <x v="0"/>
    <s v="RUBINA MEDINA GUSTAVO FRANCO"/>
    <s v="PORTILLA REYES YOHANA ARACELLI"/>
    <x v="1"/>
    <x v="14"/>
    <d v="1899-12-30T17:25:00"/>
    <s v=""/>
    <s v=""/>
    <x v="0"/>
  </r>
  <r>
    <n v="341"/>
    <n v="46137725"/>
    <s v="CHAT USER "/>
    <s v="Tarde"/>
    <d v="2023-09-07T00:00:00"/>
    <s v="PART TIME"/>
    <n v="0"/>
    <n v="0"/>
    <s v="MONTALVO REYES JAQUELIN ABIGAIL"/>
    <x v="1"/>
    <s v="QUISPE ACUÑA ALVARO ROBERT"/>
    <s v="SANCHEZ GRADOS JEAN PIERRE JOAQUIN"/>
    <x v="1"/>
    <x v="14"/>
    <d v="1899-12-30T17:25:00"/>
    <s v=""/>
    <s v=""/>
    <x v="0"/>
  </r>
  <r>
    <n v="342"/>
    <n v="75120335"/>
    <s v="CHAT USER "/>
    <s v="Tarde"/>
    <d v="2024-10-23T00:00:00"/>
    <s v="PART TIME"/>
    <n v="0"/>
    <n v="0"/>
    <s v="PAISIG DELGADO LITTMAN ANENIAS"/>
    <x v="0"/>
    <s v="RUBINA MEDINA GUSTAVO FRANCO"/>
    <s v="PORTILLA REYES YOHANA ARACELLI"/>
    <x v="0"/>
    <x v="14"/>
    <d v="1899-12-30T17:25:00"/>
    <s v=""/>
    <s v=""/>
    <x v="0"/>
  </r>
  <r>
    <n v="343"/>
    <n v="73594324"/>
    <s v="CHAT USER "/>
    <s v="Tarde"/>
    <d v="2022-12-03T00:00:00"/>
    <s v="PART TIME"/>
    <n v="0"/>
    <n v="0"/>
    <s v="VILLAR RIQUELME KIARA"/>
    <x v="0"/>
    <s v="HUARANGA SABOYA GABRIELA ESTHER"/>
    <s v="PORTILLA REYES YOHANA ARACELLI"/>
    <x v="1"/>
    <x v="14"/>
    <d v="1899-12-30T17:25:00"/>
    <s v=""/>
    <s v=""/>
    <x v="0"/>
  </r>
  <r>
    <n v="344"/>
    <n v="25748691"/>
    <s v="CHAT USER "/>
    <s v="Tarde"/>
    <d v="2022-12-03T00:00:00"/>
    <s v="PART TIME"/>
    <n v="0"/>
    <n v="0"/>
    <s v="FLORES CARDO JULISSA LISSETTE"/>
    <x v="0"/>
    <s v="MORALES MAMANI BRADEN SAMUEL"/>
    <s v="PORTILLA REYES YOHANA ARACELLI"/>
    <x v="0"/>
    <x v="21"/>
    <d v="1899-12-30T18:55:00"/>
    <s v=""/>
    <s v=""/>
    <x v="0"/>
  </r>
  <r>
    <n v="345"/>
    <n v="73025642"/>
    <s v="CHAT USER "/>
    <s v="Tarde"/>
    <d v="2022-12-01T00:00:00"/>
    <s v="PART TIME"/>
    <n v="0"/>
    <n v="0"/>
    <s v="LUMBRE CONDOR LUCIA GABRIELA"/>
    <x v="0"/>
    <s v="MORALES MAMANI BRADEN SAMUEL"/>
    <s v="PORTILLA REYES YOHANA ARACELLI"/>
    <x v="1"/>
    <x v="12"/>
    <d v="1899-12-30T16:55:00"/>
    <s v=""/>
    <s v=""/>
    <x v="0"/>
  </r>
  <r>
    <n v="346"/>
    <n v="73769433"/>
    <s v="CHAT USER "/>
    <s v="Tarde"/>
    <d v="2024-10-01T00:00:00"/>
    <s v="PART TIME"/>
    <n v="0"/>
    <n v="0"/>
    <s v="LAMA CESTI ATENAS DEL CARMEN TERESA"/>
    <x v="0"/>
    <s v="NOVOA VILLAR JULIANA MELISSA"/>
    <s v="PORTILLA REYES YOHANA ARACELLI"/>
    <x v="1"/>
    <x v="14"/>
    <d v="1899-12-30T17:25:00"/>
    <s v=""/>
    <s v=""/>
    <x v="0"/>
  </r>
  <r>
    <n v="347"/>
    <n v="2577461"/>
    <s v="CHAT USER "/>
    <s v="Tarde"/>
    <d v="2024-10-23T00:00:00"/>
    <s v="PART TIME"/>
    <n v="0"/>
    <n v="0"/>
    <s v="MEDINA ORTEGA CARLOS ALEXANDER"/>
    <x v="0"/>
    <s v="RUBINA MEDINA GUSTAVO FRANCO"/>
    <s v="PORTILLA REYES YOHANA ARACELLI"/>
    <x v="1"/>
    <x v="19"/>
    <d v="1899-12-30T18:25:00"/>
    <s v=""/>
    <s v=""/>
    <x v="0"/>
  </r>
  <r>
    <n v="348"/>
    <n v="78109382"/>
    <s v="CHAT USER "/>
    <s v="Tarde"/>
    <d v="2024-01-03T00:00:00"/>
    <s v="PART TIME"/>
    <n v="0"/>
    <n v="0"/>
    <s v="TITO ALMANZA ALEJANDRO"/>
    <x v="0"/>
    <s v="ROQUE GOMEZ FRANK PIERCE"/>
    <s v="PORTILLA REYES YOHANA ARACELLI"/>
    <x v="1"/>
    <x v="14"/>
    <d v="1899-12-30T17:25:00"/>
    <s v=""/>
    <s v=""/>
    <x v="0"/>
  </r>
  <r>
    <n v="349"/>
    <n v="42290929"/>
    <s v="CHAT USER "/>
    <s v="Tarde"/>
    <d v="2023-06-12T00:00:00"/>
    <s v="PART TIME"/>
    <s v="GESTIÓN ADICIONAL"/>
    <s v="Project Best Bocata"/>
    <s v="GONZALES PORRAS ERIKA JOHANA"/>
    <x v="0"/>
    <s v="RODRIGUEZ TOLEDO JAIR STEVEN"/>
    <s v="SANCHEZ GRADOS JEAN PIERRE JOAQUIN"/>
    <x v="1"/>
    <x v="14"/>
    <d v="1899-12-30T17:25:00"/>
    <s v=""/>
    <s v=""/>
    <x v="0"/>
  </r>
  <r>
    <n v="350"/>
    <n v="45447108"/>
    <s v="CHAT USER "/>
    <s v="Tarde"/>
    <d v="2024-04-04T00:00:00"/>
    <s v="PART TIME"/>
    <n v="0"/>
    <n v="0"/>
    <s v="ROJAS CHUQUIPIONDO ANGELICA MAIDANE"/>
    <x v="0"/>
    <s v="RODRIGUEZ TOLEDO JAIR STEVEN"/>
    <s v="SANCHEZ GRADOS JEAN PIERRE JOAQUIN"/>
    <x v="2"/>
    <x v="14"/>
    <d v="1899-12-30T17:25:00"/>
    <s v=""/>
    <s v=""/>
    <x v="0"/>
  </r>
  <r>
    <n v="351"/>
    <n v="74068291"/>
    <s v="CHAT USER "/>
    <s v="Tarde"/>
    <d v="2024-10-18T00:00:00"/>
    <s v="PART TIME"/>
    <n v="0"/>
    <n v="0"/>
    <s v="MENDOZA SILVA IRVIS VALERIA"/>
    <x v="0"/>
    <s v="ROQUE GOMEZ FRANK PIERCE"/>
    <s v="PORTILLA REYES YOHANA ARACELLI"/>
    <x v="2"/>
    <x v="14"/>
    <d v="1899-12-30T17:25:00"/>
    <s v=""/>
    <s v=""/>
    <x v="0"/>
  </r>
  <r>
    <n v="352"/>
    <n v="43668490"/>
    <s v="CHAT USER "/>
    <s v="Tarde"/>
    <d v="2024-10-23T00:00:00"/>
    <s v="PART TIME"/>
    <n v="0"/>
    <n v="0"/>
    <s v="UBALDO ZARATE LIZ MILAGROS"/>
    <x v="0"/>
    <s v="RUBINA MEDINA GUSTAVO FRANCO"/>
    <s v="PORTILLA REYES YOHANA ARACELLI"/>
    <x v="2"/>
    <x v="12"/>
    <d v="1899-12-30T16:55:00"/>
    <s v=""/>
    <s v=""/>
    <x v="0"/>
  </r>
  <r>
    <n v="353"/>
    <n v="73092128"/>
    <s v="CHAT USER "/>
    <s v="Tarde"/>
    <d v="2024-11-27T00:00:00"/>
    <s v="PART TIME"/>
    <n v="0"/>
    <n v="0"/>
    <s v="HORNA ZAPATA FERNANDO AARON"/>
    <x v="0"/>
    <s v="HUARANGA SABOYA GABRIELA ESTHER"/>
    <s v="PORTILLA REYES YOHANA ARACELLI"/>
    <x v="2"/>
    <x v="14"/>
    <d v="1899-12-30T17:25:00"/>
    <s v=""/>
    <s v=""/>
    <x v="0"/>
  </r>
  <r>
    <n v="354"/>
    <n v="72185151"/>
    <s v="CHAT USER "/>
    <s v="Tarde"/>
    <d v="2024-09-10T00:00:00"/>
    <s v="PART TIME"/>
    <n v="0"/>
    <n v="0"/>
    <s v="LOPEZ RUIZ EDUARDO MANUEL"/>
    <x v="0"/>
    <s v="MORALES MAMANI BRADEN SAMUEL"/>
    <s v="PORTILLA REYES YOHANA ARACELLI"/>
    <x v="2"/>
    <x v="14"/>
    <d v="1899-12-30T17:25:00"/>
    <s v=""/>
    <s v=""/>
    <x v="0"/>
  </r>
  <r>
    <n v="355"/>
    <n v="70903134"/>
    <s v="CHAT USER "/>
    <s v="Tarde"/>
    <d v="2023-11-22T00:00:00"/>
    <s v="PART TIME"/>
    <n v="0"/>
    <n v="0"/>
    <s v="ZAMORA ROMERO ABIGAIL ULIVE"/>
    <x v="1"/>
    <s v="QUISPE ACUÑA ALVARO ROBERT"/>
    <s v="SANCHEZ GRADOS JEAN PIERRE JOAQUIN"/>
    <x v="2"/>
    <x v="14"/>
    <d v="1899-12-30T17:25:00"/>
    <s v=""/>
    <s v=""/>
    <x v="0"/>
  </r>
  <r>
    <n v="356"/>
    <n v="75398397"/>
    <s v="CHAT USER "/>
    <s v="Tarde"/>
    <d v="2023-07-27T00:00:00"/>
    <s v="PART TIME"/>
    <n v="0"/>
    <n v="0"/>
    <s v="RAMIREZ MENDOZA RODRIGO UBALDO"/>
    <x v="1"/>
    <s v="QUISPE ACUÑA ALVARO ROBERT"/>
    <s v="SANCHEZ GRADOS JEAN PIERRE JOAQUIN"/>
    <x v="2"/>
    <x v="14"/>
    <d v="1899-12-30T17:25:00"/>
    <s v=""/>
    <s v=""/>
    <x v="0"/>
  </r>
  <r>
    <n v="357"/>
    <n v="43405261"/>
    <s v="CHAT USER "/>
    <s v="Tarde"/>
    <d v="2023-10-10T00:00:00"/>
    <s v="PART TIME"/>
    <n v="0"/>
    <n v="0"/>
    <s v="HEREDIA ALANIA ALBERTO JULIAN"/>
    <x v="1"/>
    <s v="ROQUE GOMEZ FRANK PIERCE"/>
    <s v="PORTILLA REYES YOHANA ARACELLI"/>
    <x v="1"/>
    <x v="14"/>
    <d v="1899-12-30T17:25:00"/>
    <s v=""/>
    <s v=""/>
    <x v="0"/>
  </r>
  <r>
    <n v="358"/>
    <n v="41331785"/>
    <s v="CHAT USER "/>
    <s v="Tarde"/>
    <d v="2023-08-05T00:00:00"/>
    <s v="FULL TIME"/>
    <n v="0"/>
    <n v="0"/>
    <s v="NUÑEZ FRANCO NANCY LOURDES"/>
    <x v="1"/>
    <s v="ROQUE GOMEZ FRANK PIERCE"/>
    <s v="PORTILLA REYES YOHANA ARACELLI"/>
    <x v="2"/>
    <x v="22"/>
    <d v="1899-12-30T22:00:00"/>
    <d v="1899-12-30T19:00:00"/>
    <d v="1899-12-30T19:45:00"/>
    <x v="0"/>
  </r>
  <r>
    <n v="359"/>
    <n v="70611169"/>
    <s v="CHAT USER "/>
    <s v="Tarde"/>
    <d v="2024-02-01T00:00:00"/>
    <s v="FULL TIME"/>
    <n v="0"/>
    <n v="0"/>
    <s v="CASTILLO BALTAZAR EDITH CASTILLO BALTAZAR"/>
    <x v="1"/>
    <s v="ROQUE GOMEZ FRANK PIERCE"/>
    <s v="PORTILLA REYES YOHANA ARACELLI"/>
    <x v="0"/>
    <x v="22"/>
    <d v="1899-12-30T22:00:00"/>
    <d v="1899-12-30T18:15:00"/>
    <d v="1899-12-30T19:00:00"/>
    <x v="0"/>
  </r>
  <r>
    <n v="360"/>
    <n v="71727097"/>
    <s v="CHAT USER "/>
    <s v="Mañana"/>
    <d v="2024-06-11T00:00:00"/>
    <s v="PART TIME"/>
    <n v="0"/>
    <n v="0"/>
    <s v="CHANCO ANTICONA ARIANNA KORITTA"/>
    <x v="0"/>
    <s v="SANEZ DESCALZI SUSAN HEYDI"/>
    <s v="SANCHEZ GRADOS JEAN PIERRE JOAQUIN"/>
    <x v="1"/>
    <x v="7"/>
    <d v="1899-12-30T10:55:00"/>
    <s v=""/>
    <s v=""/>
    <x v="0"/>
  </r>
  <r>
    <n v="361"/>
    <n v="74130972"/>
    <s v="CHAT USER "/>
    <s v="Tarde"/>
    <d v="2024-10-21T00:00:00"/>
    <s v="PART TIME"/>
    <n v="0"/>
    <n v="0"/>
    <s v="MEDRANO HUAMANI ANA CAROLINA"/>
    <x v="0"/>
    <s v="ALMEYDA ALVARADO CARLOS ALEJANDRO"/>
    <s v="SANCHEZ GRADOS JEAN PIERRE JOAQUIN"/>
    <x v="2"/>
    <x v="12"/>
    <d v="1899-12-30T16:55:00"/>
    <s v=""/>
    <s v=""/>
    <x v="0"/>
  </r>
  <r>
    <n v="362"/>
    <n v="41921430"/>
    <s v="CHAT USER "/>
    <s v="Tarde"/>
    <d v="2025-01-30T00:00:00"/>
    <s v="PART TIME"/>
    <n v="0"/>
    <n v="0"/>
    <s v="VASQUEZ RIOS MILAGROS DEL PILAR"/>
    <x v="0"/>
    <s v="BAO VILELA CESAR ANDRES"/>
    <s v="SANCHEZ GRADOS JEAN PIERRE JOAQUIN"/>
    <x v="0"/>
    <x v="17"/>
    <d v="1899-12-30T17:55:00"/>
    <s v=""/>
    <s v=""/>
    <x v="0"/>
  </r>
  <r>
    <n v="363"/>
    <n v="6047350"/>
    <s v="CHAT USER "/>
    <s v="Tarde"/>
    <d v="2023-10-17T00:00:00"/>
    <s v="FULL TIME"/>
    <n v="0"/>
    <n v="0"/>
    <s v="OLAN POOL KAREN DHAMAR"/>
    <x v="1"/>
    <s v="ROQUE GOMEZ FRANK PIERCE"/>
    <s v="PORTILLA REYES YOHANA ARACELLI"/>
    <x v="8"/>
    <x v="17"/>
    <d v="1899-12-30T22:15:00"/>
    <d v="1899-12-30T17:30:00"/>
    <d v="1899-12-30T18:15:00"/>
    <x v="0"/>
  </r>
  <r>
    <n v="364"/>
    <n v="47395339"/>
    <s v="CHAT USER "/>
    <s v="Tarde"/>
    <d v="2022-12-05T00:00:00"/>
    <s v="PART TIME"/>
    <n v="0"/>
    <n v="0"/>
    <s v="RISCO ALVARADO NELIDA SOFIA"/>
    <x v="0"/>
    <s v="ROQUE GOMEZ FRANK PIERCE"/>
    <s v="PORTILLA REYES YOHANA ARACELLI"/>
    <x v="2"/>
    <x v="19"/>
    <d v="1899-12-30T18:25:00"/>
    <s v=""/>
    <s v=""/>
    <x v="0"/>
  </r>
  <r>
    <n v="365"/>
    <n v="70253197"/>
    <s v="CHAT USER "/>
    <s v="Tarde"/>
    <d v="2024-10-23T00:00:00"/>
    <s v="PART TIME"/>
    <n v="0"/>
    <n v="0"/>
    <s v="CHALCO CHAVEZ MAYTE DEL CARMEN"/>
    <x v="0"/>
    <s v="ROQUE GOMEZ FRANK PIERCE"/>
    <s v="PORTILLA REYES YOHANA ARACELLI"/>
    <x v="2"/>
    <x v="19"/>
    <d v="1899-12-30T18:25:00"/>
    <s v=""/>
    <s v=""/>
    <x v="0"/>
  </r>
  <r>
    <n v="366"/>
    <n v="74288218"/>
    <s v="CHAT USER "/>
    <s v="Tarde"/>
    <d v="2024-10-23T00:00:00"/>
    <s v="PART TIME"/>
    <n v="0"/>
    <n v="0"/>
    <s v="SUYURI GOMEZ ROCIO ESTHER"/>
    <x v="0"/>
    <s v="ROQUE GOMEZ FRANK PIERCE"/>
    <s v="PORTILLA REYES YOHANA ARACELLI"/>
    <x v="0"/>
    <x v="12"/>
    <d v="1899-12-30T16:55:00"/>
    <s v=""/>
    <s v=""/>
    <x v="0"/>
  </r>
  <r>
    <n v="367"/>
    <n v="73042605"/>
    <s v="CHAT USER "/>
    <s v="Tarde"/>
    <d v="2024-10-23T00:00:00"/>
    <s v="PART TIME"/>
    <n v="0"/>
    <n v="0"/>
    <s v="PARIONA GALLARDO EDUARDO NOAH BEN"/>
    <x v="0"/>
    <s v="RUBINA MEDINA GUSTAVO FRANCO"/>
    <s v="PORTILLA REYES YOHANA ARACELLI"/>
    <x v="0"/>
    <x v="12"/>
    <d v="1899-12-30T16:55:00"/>
    <s v=""/>
    <s v=""/>
    <x v="0"/>
  </r>
  <r>
    <n v="368"/>
    <n v="73043016"/>
    <s v="CHAT USER "/>
    <s v="Tarde"/>
    <d v="2024-10-23T00:00:00"/>
    <s v="PART TIME"/>
    <s v="LEVEL UP MAIL USER"/>
    <s v="20/03"/>
    <s v="ARGE LOZANO JAQUELINE SOFIA"/>
    <x v="0"/>
    <s v="RUBINA MEDINA GUSTAVO FRANCO"/>
    <s v="PORTILLA REYES YOHANA ARACELLI"/>
    <x v="1"/>
    <x v="19"/>
    <d v="1899-12-30T18:25:00"/>
    <s v=""/>
    <s v=""/>
    <x v="0"/>
  </r>
  <r>
    <n v="369"/>
    <n v="41152694"/>
    <s v="CHAT USER "/>
    <s v="Tarde"/>
    <d v="2024-10-23T00:00:00"/>
    <s v="PART TIME"/>
    <s v="LEVEL UP MAIL USER"/>
    <s v="20/03"/>
    <s v="SANCHEZ AYALA JORGE ARMANDO"/>
    <x v="0"/>
    <s v="RUBINA MEDINA GUSTAVO FRANCO"/>
    <s v="PORTILLA REYES YOHANA ARACELLI"/>
    <x v="2"/>
    <x v="14"/>
    <d v="1899-12-30T17:25:00"/>
    <s v=""/>
    <s v=""/>
    <x v="0"/>
  </r>
  <r>
    <n v="370"/>
    <n v="73144849"/>
    <s v="CHAT USER "/>
    <s v="Tarde"/>
    <d v="2024-10-23T00:00:00"/>
    <s v="PART TIME"/>
    <n v="0"/>
    <n v="0"/>
    <s v="LIMAHUAY MANCILLA CHRISTIAN ANGEL"/>
    <x v="0"/>
    <s v="RUBINA MEDINA GUSTAVO FRANCO"/>
    <s v="PORTILLA REYES YOHANA ARACELLI"/>
    <x v="1"/>
    <x v="12"/>
    <d v="1899-12-30T16:55:00"/>
    <s v=""/>
    <s v=""/>
    <x v="0"/>
  </r>
  <r>
    <n v="371"/>
    <n v="44546851"/>
    <s v="CHAT USER "/>
    <s v="Tarde"/>
    <d v="2024-10-23T00:00:00"/>
    <s v="PART TIME"/>
    <n v="0"/>
    <n v="0"/>
    <s v="VERASTEGUI HUAMAN ESTHER ABIGAIL"/>
    <x v="0"/>
    <s v="RUBINA MEDINA GUSTAVO FRANCO"/>
    <s v="PORTILLA REYES YOHANA ARACELLI"/>
    <x v="0"/>
    <x v="19"/>
    <d v="1899-12-30T18:25:00"/>
    <s v=""/>
    <s v=""/>
    <x v="0"/>
  </r>
  <r>
    <n v="372"/>
    <n v="73083433"/>
    <s v="CHAT USER "/>
    <s v="Tarde"/>
    <d v="2024-11-27T00:00:00"/>
    <s v="PART TIME"/>
    <n v="0"/>
    <n v="0"/>
    <s v="RENGIFO ARROYO MARCO LEONARDO"/>
    <x v="0"/>
    <s v="HUARANGA SABOYA GABRIELA ESTHER"/>
    <s v="PORTILLA REYES YOHANA ARACELLI"/>
    <x v="8"/>
    <x v="21"/>
    <d v="1899-12-30T18:55:00"/>
    <s v=""/>
    <s v=""/>
    <x v="0"/>
  </r>
  <r>
    <n v="373"/>
    <n v="72712313"/>
    <s v="CHAT USER "/>
    <s v="Tarde"/>
    <d v="2023-10-21T00:00:00"/>
    <s v="PART TIME"/>
    <n v="0"/>
    <n v="0"/>
    <s v="SALAZAR VILLANO ROCIO"/>
    <x v="0"/>
    <s v="MORALES MAMANI BRADEN SAMUEL"/>
    <s v="PORTILLA REYES YOHANA ARACELLI"/>
    <x v="2"/>
    <x v="14"/>
    <d v="1899-12-30T17:25:00"/>
    <s v=""/>
    <s v=""/>
    <x v="0"/>
  </r>
  <r>
    <n v="374"/>
    <n v="48131456"/>
    <s v="CHAT USER "/>
    <s v="Tarde"/>
    <d v="2024-04-20T00:00:00"/>
    <s v="PART TIME"/>
    <n v="0"/>
    <n v="0"/>
    <s v="SALINAS COCHACHIN BETTSY JODELY"/>
    <x v="0"/>
    <s v="MORALES MAMANI BRADEN SAMUEL"/>
    <s v="PORTILLA REYES YOHANA ARACELLI"/>
    <x v="2"/>
    <x v="12"/>
    <d v="1899-12-30T16:55:00"/>
    <s v=""/>
    <s v=""/>
    <x v="0"/>
  </r>
  <r>
    <n v="375"/>
    <n v="75954523"/>
    <s v="CHAT USER "/>
    <s v="Tarde"/>
    <d v="2023-10-21T00:00:00"/>
    <s v="PART TIME"/>
    <n v="0"/>
    <n v="0"/>
    <s v="SILVA CASTILLO LUCIA MELANIE"/>
    <x v="0"/>
    <s v="HUARANGA SABOYA GABRIELA ESTHER"/>
    <s v="PORTILLA REYES YOHANA ARACELLI"/>
    <x v="2"/>
    <x v="12"/>
    <d v="1899-12-30T16:55:00"/>
    <s v=""/>
    <s v=""/>
    <x v="0"/>
  </r>
  <r>
    <n v="376"/>
    <n v="72182198"/>
    <s v="CHAT USER "/>
    <s v="Tarde"/>
    <d v="2024-10-21T00:00:00"/>
    <s v="PART TIME"/>
    <n v="0"/>
    <n v="0"/>
    <s v="HUARICALLO PACUALA JOSSELIN KARIN"/>
    <x v="0"/>
    <s v="ALMEYDA ALVARADO CARLOS ALEJANDRO"/>
    <s v="SANCHEZ GRADOS JEAN PIERRE JOAQUIN"/>
    <x v="0"/>
    <x v="20"/>
    <d v="1899-12-30T19:55:00"/>
    <s v=""/>
    <s v=""/>
    <x v="0"/>
  </r>
  <r>
    <n v="377"/>
    <n v="76496538"/>
    <s v="CHAT USER "/>
    <s v="Tarde"/>
    <d v="2024-10-18T00:00:00"/>
    <s v="PART TIME"/>
    <n v="0"/>
    <n v="0"/>
    <s v="QUISPE REYES ANGI ALEXANDRA"/>
    <x v="0"/>
    <s v="VILLAVICENCIO OBANDO ARTURO JOSE"/>
    <s v="PORTILLA REYES YOHANA ARACELLI"/>
    <x v="0"/>
    <x v="12"/>
    <d v="1899-12-30T16:55:00"/>
    <s v=""/>
    <s v=""/>
    <x v="0"/>
  </r>
  <r>
    <n v="378"/>
    <n v="76699114"/>
    <s v="CHAT USER "/>
    <s v="Tarde"/>
    <d v="2025-03-27T00:00:00"/>
    <s v="PART TIME"/>
    <s v="DESPEGANDO"/>
    <s v="28/03 - 30/03 / 25/04 - 27/04 conexión total  en seguimiento"/>
    <s v="CHIPANA GARCIA KIABECK AKEMY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79"/>
    <n v="72655097"/>
    <s v="CHAT USER "/>
    <s v="Tarde"/>
    <d v="2025-03-27T00:00:00"/>
    <s v="PART TIME"/>
    <s v="DESPEGANDO"/>
    <s v="28/03 - 30/03 / 25/04 - 27/04 conexión total  en seguimiento"/>
    <s v="PRETEL GARCIA MARIAFERNANDA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0"/>
    <n v="71259375"/>
    <s v="CHAT USER "/>
    <s v="Tarde"/>
    <d v="2025-03-27T00:00:00"/>
    <s v="PART TIME"/>
    <s v="DESPEGANDO"/>
    <s v="28/03 - 30/03 / 25/04 - 27/04 conexión total  en seguimiento"/>
    <s v="PAUCAR CASAS AMILCAR FRANCISCO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1"/>
    <n v="73696749"/>
    <s v="CHAT USER "/>
    <s v="Tarde"/>
    <d v="2025-03-27T00:00:00"/>
    <s v="PART TIME"/>
    <s v="DESPEGANDO"/>
    <s v="28/03 - 30/03 / 25/04 - 27/04 conexión total  en seguimiento"/>
    <s v="RUIZ MENDOZA KAROLAY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2"/>
    <n v="44461248"/>
    <s v="CHAT USER "/>
    <s v="Tarde"/>
    <d v="2025-03-27T00:00:00"/>
    <s v="PART TIME"/>
    <s v="DESPEGANDO"/>
    <s v="28/03 - 30/03 / 25/04 - 27/04 conexión total  en seguimiento"/>
    <s v="CARMEN TANTAVILCA FIORELLA LIZBETH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3"/>
    <n v="75016251"/>
    <s v="CHAT USER "/>
    <s v="Tarde"/>
    <d v="2025-03-27T00:00:00"/>
    <s v="PART TIME"/>
    <s v="DESPEGANDO"/>
    <s v="28/03 - 30/03 / 25/04 - 27/04 conexión total  en seguimiento"/>
    <s v="CABEZAS SOBRINO AITANA ARLES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4"/>
    <n v="77648196"/>
    <s v="CHAT USER "/>
    <s v="Tarde"/>
    <d v="2025-03-27T00:00:00"/>
    <s v="PART TIME"/>
    <s v="DESPEGANDO"/>
    <s v="28/03 - 30/03 / 25/04 - 27/04 conexión total  en seguimiento"/>
    <s v="FAJARDO APARICIO ESTRELLA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5"/>
    <n v="6274994"/>
    <s v="CHAT USER "/>
    <s v="Tarde"/>
    <d v="2025-03-27T00:00:00"/>
    <s v="PART TIME"/>
    <s v="DESPEGANDO"/>
    <s v="28/03 - 30/03 / 25/04 - 27/04 conexión total  en seguimiento"/>
    <s v="RONDON GOMEZ MARIA DE LOS ANGELES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6"/>
    <n v="74436304"/>
    <s v="CHAT USER "/>
    <s v="Tarde"/>
    <d v="2025-03-27T00:00:00"/>
    <s v="PART TIME"/>
    <s v="DESPEGANDO"/>
    <s v="28/03 - 30/03 / 25/04 - 27/04 conexión total  en seguimiento"/>
    <s v="PEREZ HUALLASCO JEAN PIERE JOSEPH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7"/>
    <n v="75132187"/>
    <s v="CHAT USER "/>
    <s v="Tarde"/>
    <d v="2025-03-27T00:00:00"/>
    <s v="PART TIME"/>
    <s v="DESPEGANDO"/>
    <s v="28/03 - 30/03 / 25/04 - 27/04 conexión total  en seguimiento"/>
    <s v="HUAMAN ECHEGARAY FRANCHESCO JARED"/>
    <x v="0"/>
    <s v="MARCELO QUESQUEN NELLY AZUCENA"/>
    <s v="SANCHEZ GRADOS JEAN PIERRE JOAQUIN"/>
    <x v="5"/>
    <x v="13"/>
    <d v="1899-12-30T20:35:00"/>
    <d v="1899-12-30T17:00:00"/>
    <d v="1899-12-30T17:45:00"/>
    <x v="0"/>
  </r>
  <r>
    <n v="388"/>
    <n v="70882085"/>
    <s v="CHAT GLOVER"/>
    <s v="Tarde"/>
    <d v="2020-05-27T00:00:00"/>
    <s v="FULL TIME"/>
    <n v="0"/>
    <n v="0"/>
    <s v="TINCO DE LA CRUZ ANGELICA ISABEL"/>
    <x v="2"/>
    <s v="AZABACHE GARCIA HILDA MERCEDES"/>
    <s v="CARAZA MORENO JONATHAN "/>
    <x v="6"/>
    <x v="23"/>
    <d v="1899-12-30T05:15:00"/>
    <d v="1899-12-30T03:00:00"/>
    <d v="1899-12-30T03:45:00"/>
    <x v="0"/>
  </r>
  <r>
    <n v="389"/>
    <n v="72540200"/>
    <s v="CHAT GLOVER"/>
    <s v="Madrugada"/>
    <d v="2022-03-01T00:00:00"/>
    <s v="FULL TIME"/>
    <n v="0"/>
    <n v="0"/>
    <s v="AYALA PEREZ EDDY ALONSO"/>
    <x v="2"/>
    <s v="AZABACHE GARCIA HILDA MERCEDES"/>
    <s v="CARAZA MORENO JONATHAN "/>
    <x v="0"/>
    <x v="1"/>
    <d v="1899-12-30T06:15:00"/>
    <d v="1899-12-30T05:00:00"/>
    <d v="1899-12-30T05:45:00"/>
    <x v="0"/>
  </r>
  <r>
    <n v="390"/>
    <n v="42935728"/>
    <s v="CHAT GLOVER"/>
    <s v="Madrugada"/>
    <d v="2020-05-27T00:00:00"/>
    <s v="FULL TIME"/>
    <n v="0"/>
    <n v="0"/>
    <s v="OLIVARES MEZONES CYNTHIA PAMELA"/>
    <x v="2"/>
    <s v="ALDANA CORDOVA PAOLA FRANCISCA"/>
    <s v="CARAZA MORENO JONATHAN "/>
    <x v="1"/>
    <x v="1"/>
    <d v="1899-12-30T06:15:00"/>
    <d v="1899-12-30T04:00:00"/>
    <d v="1899-12-30T04:45:00"/>
    <x v="0"/>
  </r>
  <r>
    <n v="391"/>
    <n v="77517363"/>
    <s v="CHAT GLOVER"/>
    <s v="Madrugada"/>
    <d v="2019-06-04T00:00:00"/>
    <s v="FULL TIME"/>
    <n v="0"/>
    <n v="0"/>
    <s v="LOYOLA LEON JACQUELIN NICOL"/>
    <x v="2"/>
    <s v="ALDANA CORDOVA PAOLA FRANCISCA"/>
    <s v="CARAZA MORENO JONATHAN "/>
    <x v="2"/>
    <x v="5"/>
    <d v="1899-12-30T13:15:00"/>
    <d v="1899-12-30T08:00:00"/>
    <d v="1899-12-30T08:45:00"/>
    <x v="0"/>
  </r>
  <r>
    <n v="392"/>
    <n v="70512381"/>
    <s v="CHAT GLOVER"/>
    <s v="Madrugada"/>
    <d v="2019-09-03T00:00:00"/>
    <s v="FULL TIME"/>
    <s v="VAC"/>
    <s v="01/04 - 15/04"/>
    <s v="ANTICONA CONTRERAS MARLENY VANESSA"/>
    <x v="2"/>
    <s v="MARTEL TOLENTINO ERIKA LEIDY"/>
    <s v="CARAZA MORENO JONATHAN "/>
    <x v="1"/>
    <x v="5"/>
    <d v="1899-12-30T13:15:00"/>
    <d v="1899-12-30T09:30:00"/>
    <d v="1899-12-30T10:15:00"/>
    <x v="0"/>
  </r>
  <r>
    <n v="393"/>
    <n v="74075526"/>
    <s v="CHAT GLOVER"/>
    <s v="Madrugada"/>
    <d v="2023-02-04T00:00:00"/>
    <s v="FULL TIME"/>
    <s v="VAC"/>
    <s v="01/04 - 15/04"/>
    <s v="BRAVO CHILON MARIA DEL PILAR"/>
    <x v="2"/>
    <s v="ALDANA CORDOVA PAOLA FRANCISCA"/>
    <s v="CARAZA MORENO JONATHAN "/>
    <x v="8"/>
    <x v="5"/>
    <d v="1899-12-30T13:15:00"/>
    <d v="1899-12-30T11:00:00"/>
    <d v="1899-12-30T11:45:00"/>
    <x v="0"/>
  </r>
  <r>
    <n v="394"/>
    <n v="10887254"/>
    <s v="CHAT GLOVER"/>
    <s v="Mañana"/>
    <d v="2018-09-22T00:00:00"/>
    <s v="FULL TIME"/>
    <n v="0"/>
    <n v="0"/>
    <s v="NUÑEZ CUNYA LISET ARLITA"/>
    <x v="2"/>
    <s v="MENDIZABAL BERMUDEZ OSCAR OWENCESLAO"/>
    <s v="CARAZA MORENO JONATHAN "/>
    <x v="2"/>
    <x v="8"/>
    <d v="1899-12-30T16:15:00"/>
    <d v="1899-12-30T11:15:00"/>
    <d v="1899-12-30T12:00:00"/>
    <x v="0"/>
  </r>
  <r>
    <n v="395"/>
    <n v="72719204"/>
    <s v="CHAT GLOVER"/>
    <s v="Mañana"/>
    <d v="2024-04-12T00:00:00"/>
    <s v="FULL TIME"/>
    <n v="0"/>
    <n v="0"/>
    <s v="SANTANA GOMEZ EDUARDO JESUS"/>
    <x v="2"/>
    <s v="AZABACHE GARCIA HILDA MERCEDES"/>
    <s v="CARAZA MORENO JONATHAN "/>
    <x v="1"/>
    <x v="7"/>
    <d v="1899-12-30T15:15:00"/>
    <d v="1899-12-30T09:00:00"/>
    <d v="1899-12-30T09:45:00"/>
    <x v="0"/>
  </r>
  <r>
    <n v="396"/>
    <n v="72323137"/>
    <s v="CHAT GLOVER"/>
    <s v="Tarde"/>
    <d v="2024-04-12T00:00:00"/>
    <s v="PART TIME"/>
    <s v="SXM"/>
    <s v="18/02 - 16/05"/>
    <s v="ORTEGA SILVESTRE STHEFANY MICHELLE"/>
    <x v="2"/>
    <s v="MENDIZABAL BERMUDEZ OSCAR OWENCESLAO"/>
    <s v="CARAZA MORENO JONATHAN "/>
    <x v="1"/>
    <x v="17"/>
    <d v="1899-12-30T17:55:00"/>
    <s v=""/>
    <s v=""/>
    <x v="0"/>
  </r>
  <r>
    <n v="397"/>
    <n v="73066591"/>
    <s v="CHAT GLOVER"/>
    <s v="Mañana"/>
    <d v="2024-04-12T00:00:00"/>
    <s v="FULL TIME"/>
    <n v="0"/>
    <n v="0"/>
    <s v="TAFUR CAVERO XIOMARA MILAGROS"/>
    <x v="2"/>
    <s v="MARTEL TOLENTINO ERIKA LEIDY"/>
    <s v="CARAZA MORENO JONATHAN "/>
    <x v="2"/>
    <x v="7"/>
    <d v="1899-12-30T15:15:00"/>
    <d v="1899-12-30T13:00:00"/>
    <d v="1899-12-30T13:45:00"/>
    <x v="0"/>
  </r>
  <r>
    <n v="398"/>
    <n v="73240582"/>
    <s v="CHAT GLOVER"/>
    <s v="Tarde"/>
    <d v="2019-11-28T00:00:00"/>
    <s v="FULL TIME"/>
    <n v="0"/>
    <n v="0"/>
    <s v="ROJAS CAMACHO NATHALY GERALDINE"/>
    <x v="2"/>
    <s v="MENDIZABAL BERMUDEZ OSCAR OWENCESLAO"/>
    <s v="CARAZA MORENO JONATHAN "/>
    <x v="2"/>
    <x v="17"/>
    <d v="1899-12-30T22:15:00"/>
    <d v="1899-12-30T17:00:00"/>
    <d v="1899-12-30T17:45:00"/>
    <x v="0"/>
  </r>
  <r>
    <n v="399"/>
    <n v="74714071"/>
    <s v="CHAT GLOVER"/>
    <s v="Tarde"/>
    <d v="2022-04-01T00:00:00"/>
    <s v="PART TIME"/>
    <n v="0"/>
    <n v="0"/>
    <s v="RODRIGUEZ HUAHUATICO NOEMI ESTEFANI"/>
    <x v="2"/>
    <s v="AZABACHE GARCIA HILDA MERCEDES"/>
    <s v="CARAZA MORENO JONATHAN "/>
    <x v="1"/>
    <x v="24"/>
    <d v="1899-12-30T22:25:00"/>
    <s v=""/>
    <s v=""/>
    <x v="0"/>
  </r>
  <r>
    <n v="400"/>
    <n v="75324501"/>
    <s v="CHAT GLOVER"/>
    <s v="Mañana"/>
    <d v="2023-05-30T00:00:00"/>
    <s v="FULL TIME"/>
    <n v="0"/>
    <n v="0"/>
    <s v="ESPINOZA VILLANES ANA ALEJANDRA"/>
    <x v="2"/>
    <s v="MENDIZABAL BERMUDEZ OSCAR OWENCESLAO"/>
    <s v="CARAZA MORENO JONATHAN "/>
    <x v="1"/>
    <x v="7"/>
    <d v="1899-12-30T15:15:00"/>
    <d v="1899-12-30T12:30:00"/>
    <d v="1899-12-30T13:15:00"/>
    <x v="0"/>
  </r>
  <r>
    <n v="401"/>
    <n v="75414800"/>
    <s v="CHAT GLOVER"/>
    <s v="Mañana"/>
    <d v="2024-07-05T00:00:00"/>
    <s v="FULL TIME"/>
    <s v="GESTION ADICIONAL"/>
    <s v="Base Data deletion"/>
    <s v="CACERES ESTEBAN ANDREA LILIANA"/>
    <x v="2"/>
    <s v="MENDIZABAL BERMUDEZ OSCAR OWENCESLAO"/>
    <s v="CARAZA MORENO JONATHAN "/>
    <x v="1"/>
    <x v="7"/>
    <d v="1899-12-30T15:15:00"/>
    <d v="1899-12-30T13:30:00"/>
    <d v="1899-12-30T14:15:00"/>
    <x v="0"/>
  </r>
  <r>
    <n v="402"/>
    <n v="46310319"/>
    <s v="CHAT GLOVER"/>
    <s v="Mañana"/>
    <d v="2024-09-06T00:00:00"/>
    <s v="FULL TIME"/>
    <n v="0"/>
    <n v="0"/>
    <s v="SACO ZAPATA MARIA DOMENICA"/>
    <x v="2"/>
    <s v="MENDIZABAL BERMUDEZ OSCAR OWENCESLAO"/>
    <s v="CARAZA MORENO JONATHAN "/>
    <x v="1"/>
    <x v="16"/>
    <d v="1899-12-30T17:15:00"/>
    <d v="1899-12-30T14:30:00"/>
    <d v="1899-12-30T15:15:00"/>
    <x v="0"/>
  </r>
  <r>
    <n v="403"/>
    <n v="75837533"/>
    <s v="CHAT GLOVER"/>
    <s v="Tarde"/>
    <d v="2024-12-31T00:00:00"/>
    <s v="PART TIME"/>
    <n v="0"/>
    <n v="0"/>
    <s v="FRANCO OJEDA BRENDA MADELEYNE"/>
    <x v="2"/>
    <s v="MENDIZABAL BERMUDEZ OSCAR OWENCESLAO"/>
    <s v="CARAZA MORENO JONATHAN "/>
    <x v="0"/>
    <x v="12"/>
    <d v="1899-12-30T16:55:00"/>
    <s v=""/>
    <s v=""/>
    <x v="0"/>
  </r>
  <r>
    <n v="404"/>
    <n v="72324218"/>
    <s v="CHAT GLOVER"/>
    <s v="Tarde"/>
    <d v="2024-12-31T00:00:00"/>
    <s v="PART TIME"/>
    <n v="0"/>
    <n v="0"/>
    <s v="CONTRERAS LANDA MIRIAN MARINA"/>
    <x v="2"/>
    <s v="AZABACHE GARCIA HILDA MERCEDES"/>
    <s v="CARAZA MORENO JONATHAN "/>
    <x v="2"/>
    <x v="25"/>
    <d v="1899-12-30T22:55:00"/>
    <s v=""/>
    <s v=""/>
    <x v="0"/>
  </r>
  <r>
    <n v="405"/>
    <n v="76927839"/>
    <s v="CHAT GLOVER"/>
    <s v="Tarde"/>
    <d v="2024-12-31T00:00:00"/>
    <s v="PART TIME"/>
    <n v="0"/>
    <n v="0"/>
    <s v="GUTIERREZ URBANO JORDAN FRANCIS"/>
    <x v="2"/>
    <s v="AZABACHE GARCIA HILDA MERCEDES"/>
    <s v="CARAZA MORENO JONATHAN "/>
    <x v="1"/>
    <x v="17"/>
    <d v="1899-12-30T17:55:00"/>
    <s v=""/>
    <s v=""/>
    <x v="0"/>
  </r>
  <r>
    <n v="406"/>
    <n v="74347325"/>
    <s v="CHAT GLOVER"/>
    <s v="Tarde"/>
    <d v="2024-12-31T00:00:00"/>
    <s v="PART TIME"/>
    <n v="0"/>
    <n v="0"/>
    <s v="VILLA CASTILLO EMELY YOSELYN"/>
    <x v="2"/>
    <s v="AZABACHE GARCIA HILDA MERCEDES"/>
    <s v="CARAZA MORENO JONATHAN "/>
    <x v="2"/>
    <x v="12"/>
    <d v="1899-12-30T16:55:00"/>
    <s v=""/>
    <s v=""/>
    <x v="0"/>
  </r>
  <r>
    <n v="407"/>
    <n v="73777130"/>
    <s v="CHAT GLOVER"/>
    <s v="Tarde"/>
    <d v="2024-12-31T00:00:00"/>
    <s v="PART TIME"/>
    <n v="0"/>
    <n v="0"/>
    <s v="GUZMAN CHIRI PABLO MANUEL"/>
    <x v="2"/>
    <s v="AZABACHE GARCIA HILDA MERCEDES"/>
    <s v="CARAZA MORENO JONATHAN "/>
    <x v="2"/>
    <x v="12"/>
    <d v="1899-12-30T16:55:00"/>
    <s v=""/>
    <s v=""/>
    <x v="0"/>
  </r>
  <r>
    <n v="408"/>
    <n v="74972096"/>
    <s v="CHAT GLOVER"/>
    <s v="Tarde"/>
    <d v="2024-12-31T00:00:00"/>
    <s v="PART TIME"/>
    <n v="0"/>
    <n v="0"/>
    <s v="RIVAS DIOSIS SAMANTHA VANESSA"/>
    <x v="2"/>
    <s v="MENDIZABAL BERMUDEZ OSCAR OWENCESLAO"/>
    <s v="CARAZA MORENO JONATHAN "/>
    <x v="2"/>
    <x v="19"/>
    <d v="1899-12-30T18:25:00"/>
    <s v=""/>
    <s v=""/>
    <x v="0"/>
  </r>
  <r>
    <n v="409"/>
    <n v="73591043"/>
    <s v="CHAT GLOVER"/>
    <s v="Tarde"/>
    <d v="2024-12-31T00:00:00"/>
    <s v="PART TIME"/>
    <n v="0"/>
    <n v="0"/>
    <s v="MONTES CAMPOS MANUEL ALEXIS"/>
    <x v="2"/>
    <s v="MENDIZABAL BERMUDEZ OSCAR OWENCESLAO"/>
    <s v="CARAZA MORENO JONATHAN "/>
    <x v="0"/>
    <x v="12"/>
    <d v="1899-12-30T16:55:00"/>
    <s v=""/>
    <s v=""/>
    <x v="0"/>
  </r>
  <r>
    <n v="410"/>
    <n v="70824924"/>
    <s v="CHAT GLOVER"/>
    <s v="Mañana"/>
    <d v="2025-01-31T00:00:00"/>
    <s v="FULL TIME"/>
    <n v="0"/>
    <n v="0"/>
    <s v="SANTOS RODRIGUEZ DHANA ZAMIRA"/>
    <x v="2"/>
    <s v="MARTEL TOLENTINO ERIKA LEIDY"/>
    <s v="CARAZA MORENO JONATHAN "/>
    <x v="1"/>
    <x v="6"/>
    <d v="1899-12-30T14:15:00"/>
    <d v="1899-12-30T09:00:00"/>
    <d v="1899-12-30T09:45:00"/>
    <x v="0"/>
  </r>
  <r>
    <n v="411"/>
    <n v="77226653"/>
    <s v="CHAT GLOVER"/>
    <s v="Mañana"/>
    <d v="2025-01-31T00:00:00"/>
    <s v="FULL TIME"/>
    <n v="0"/>
    <n v="0"/>
    <s v="CUENCA RAMOS DANIELA CAROLINA"/>
    <x v="2"/>
    <s v="MARTEL TOLENTINO ERIKA LEIDY"/>
    <s v="CARAZA MORENO JONATHAN "/>
    <x v="0"/>
    <x v="6"/>
    <d v="1899-12-30T14:15:00"/>
    <d v="1899-12-30T09:00:00"/>
    <d v="1899-12-30T09:45:00"/>
    <x v="0"/>
  </r>
  <r>
    <n v="412"/>
    <n v="70902828"/>
    <s v="CHAT GLOVER"/>
    <s v="Mañana"/>
    <d v="2025-01-31T00:00:00"/>
    <s v="FULL TIME"/>
    <n v="0"/>
    <n v="0"/>
    <s v="RUIZ MEDINA MARILYN RUTH"/>
    <x v="2"/>
    <s v="MARTEL TOLENTINO ERIKA LEIDY"/>
    <s v="CARAZA MORENO JONATHAN "/>
    <x v="1"/>
    <x v="8"/>
    <d v="1899-12-30T16:15:00"/>
    <d v="1899-12-30T10:00:00"/>
    <d v="1899-12-30T10:45:00"/>
    <x v="0"/>
  </r>
  <r>
    <n v="413"/>
    <n v="72227180"/>
    <s v="CHAT GLOVER"/>
    <s v="Mañana"/>
    <d v="2025-01-31T00:00:00"/>
    <s v="FULL TIME"/>
    <n v="0"/>
    <n v="0"/>
    <s v="ORTIZ ECHEGARAY ANA YSABEL"/>
    <x v="2"/>
    <s v="MARTEL TOLENTINO ERIKA LEIDY"/>
    <s v="CARAZA MORENO JONATHAN "/>
    <x v="0"/>
    <x v="6"/>
    <d v="1899-12-30T14:15:00"/>
    <d v="1899-12-30T09:30:00"/>
    <d v="1899-12-30T10:15:00"/>
    <x v="0"/>
  </r>
  <r>
    <n v="414"/>
    <n v="46410499"/>
    <s v="CHAT GLOVER"/>
    <s v="Mañana"/>
    <d v="2025-01-31T00:00:00"/>
    <s v="FULL TIME"/>
    <n v="0"/>
    <n v="0"/>
    <s v="MARTINEZ CHAIGUAQUE KELLY ELIZABETH"/>
    <x v="2"/>
    <s v="MARTEL TOLENTINO ERIKA LEIDY"/>
    <s v="CARAZA MORENO JONATHAN "/>
    <x v="1"/>
    <x v="8"/>
    <d v="1899-12-30T16:15:00"/>
    <d v="1899-12-30T10:00:00"/>
    <d v="1899-12-30T10:45:00"/>
    <x v="0"/>
  </r>
  <r>
    <n v="415"/>
    <n v="46388254"/>
    <s v="CHAT GLOVER"/>
    <s v="Mañana"/>
    <d v="2025-01-31T00:00:00"/>
    <s v="FULL TIME"/>
    <n v="0"/>
    <n v="0"/>
    <s v="DAVILA FIGUEROA NOELIA"/>
    <x v="2"/>
    <s v="MARTEL TOLENTINO ERIKA LEIDY"/>
    <s v="CARAZA MORENO JONATHAN "/>
    <x v="1"/>
    <x v="8"/>
    <d v="1899-12-30T16:15:00"/>
    <d v="1899-12-30T10:30:00"/>
    <d v="1899-12-30T11:15:00"/>
    <x v="0"/>
  </r>
  <r>
    <n v="416"/>
    <n v="48363824"/>
    <s v="CHAT GLOVER"/>
    <s v="Madrugada"/>
    <d v="2025-01-31T00:00:00"/>
    <s v="FULL TIME"/>
    <n v="0"/>
    <n v="0"/>
    <s v="ALCANTARA PEREZ DELVIS ANGUAR"/>
    <x v="2"/>
    <s v="ALDANA CORDOVA PAOLA FRANCISCA"/>
    <s v="CARAZA MORENO JONATHAN "/>
    <x v="1"/>
    <x v="4"/>
    <d v="1899-12-30T12:15:00"/>
    <d v="1899-12-30T09:30:00"/>
    <d v="1899-12-30T10:15:00"/>
    <x v="0"/>
  </r>
  <r>
    <n v="417"/>
    <n v="47774656"/>
    <s v="CHAT GLOVER"/>
    <s v="Mañana"/>
    <d v="2025-01-31T00:00:00"/>
    <s v="FULL TIME"/>
    <n v="0"/>
    <n v="0"/>
    <s v="TRAMONTANA PUENTE DE LA VEGA MELISSA"/>
    <x v="2"/>
    <s v="AZABACHE GARCIA HILDA MERCEDES"/>
    <s v="CARAZA MORENO JONATHAN "/>
    <x v="2"/>
    <x v="6"/>
    <d v="1899-12-30T14:15:00"/>
    <d v="1899-12-30T09:30:00"/>
    <d v="1899-12-30T10:15:00"/>
    <x v="0"/>
  </r>
  <r>
    <n v="418"/>
    <n v="47420724"/>
    <s v="CHAT GLOVER"/>
    <s v="Mañana"/>
    <d v="2025-01-31T00:00:00"/>
    <s v="FULL TIME"/>
    <n v="0"/>
    <n v="0"/>
    <s v="VIERA JUAREZ SHIRLEY KATTERINE"/>
    <x v="2"/>
    <s v="ALDANA CORDOVA PAOLA FRANCISCA"/>
    <s v="CARAZA MORENO JONATHAN "/>
    <x v="0"/>
    <x v="6"/>
    <d v="1899-12-30T14:15:00"/>
    <d v="1899-12-30T09:00:00"/>
    <d v="1899-12-30T09:45:00"/>
    <x v="0"/>
  </r>
  <r>
    <n v="419"/>
    <n v="72902278"/>
    <s v="CHAT GLOVER"/>
    <s v="Mañana"/>
    <d v="2025-01-31T00:00:00"/>
    <s v="FULL TIME"/>
    <s v="CAMBIO DE CONDICION"/>
    <n v="45748"/>
    <s v="YALAN JAUCHA PEDRO ANGEL"/>
    <x v="2"/>
    <s v="ALDANA CORDOVA PAOLA FRANCISCA"/>
    <s v="CARAZA MORENO JONATHAN "/>
    <x v="0"/>
    <x v="7"/>
    <d v="1899-12-30T10:55:00"/>
    <s v=""/>
    <s v=""/>
    <x v="0"/>
  </r>
  <r>
    <n v="420"/>
    <n v="72432847"/>
    <s v="CHAT GLOVER"/>
    <s v="Mañana"/>
    <d v="2025-01-31T00:00:00"/>
    <s v="FULL TIME"/>
    <n v="0"/>
    <n v="0"/>
    <s v="PIZARRO RIOS NICOLLE ALITH"/>
    <x v="2"/>
    <s v="ALDANA CORDOVA PAOLA FRANCISCA"/>
    <s v="CARAZA MORENO JONATHAN "/>
    <x v="2"/>
    <x v="8"/>
    <d v="1899-12-30T16:15:00"/>
    <d v="1899-12-30T10:30:00"/>
    <d v="1899-12-30T11:15:00"/>
    <x v="0"/>
  </r>
  <r>
    <n v="421"/>
    <n v="72969172"/>
    <s v="CHAT GLOVER"/>
    <s v="Mañana"/>
    <d v="2025-01-31T00:00:00"/>
    <s v="FULL TIME"/>
    <n v="0"/>
    <n v="0"/>
    <s v="MUÑOZ JAIMES ZE PAULA PAULETTE"/>
    <x v="2"/>
    <s v="ALDANA CORDOVA PAOLA FRANCISCA"/>
    <s v="CARAZA MORENO JONATHAN "/>
    <x v="2"/>
    <x v="6"/>
    <d v="1899-12-30T14:15:00"/>
    <d v="1899-12-30T09:30:00"/>
    <d v="1899-12-30T10:15:00"/>
    <x v="0"/>
  </r>
  <r>
    <n v="422"/>
    <n v="71262811"/>
    <s v="CHAT GLOVER"/>
    <s v="Mañana"/>
    <d v="2025-02-19T00:00:00"/>
    <s v="FULL TIME"/>
    <n v="0"/>
    <n v="0"/>
    <s v="FLORES CAMPOS ABIGAIL DAMARY"/>
    <x v="2"/>
    <s v="ALDANA CORDOVA PAOLA FRANCISCA"/>
    <s v="CARAZA MORENO JONATHAN "/>
    <x v="2"/>
    <x v="7"/>
    <d v="1899-12-30T15:15:00"/>
    <d v="1899-12-30T12:30:00"/>
    <d v="1899-12-30T13:15:00"/>
    <x v="0"/>
  </r>
  <r>
    <n v="423"/>
    <n v="48673050"/>
    <s v="CHAT GLOVER"/>
    <s v="Mañana"/>
    <d v="2025-02-19T00:00:00"/>
    <s v="FULL TIME"/>
    <n v="0"/>
    <n v="0"/>
    <s v="FUENTES SALGUEDO CARMEN GEOVANNA"/>
    <x v="2"/>
    <s v="MARTEL TOLENTINO ERIKA LEIDY"/>
    <s v="CARAZA MORENO JONATHAN "/>
    <x v="0"/>
    <x v="7"/>
    <d v="1899-12-30T15:15:00"/>
    <d v="1899-12-30T11:00:00"/>
    <d v="1899-12-30T11:45:00"/>
    <x v="0"/>
  </r>
  <r>
    <n v="424"/>
    <n v="73791480"/>
    <s v="CHAT GLOVER"/>
    <s v="Mañana"/>
    <d v="2025-02-19T00:00:00"/>
    <s v="FULL TIME"/>
    <n v="0"/>
    <n v="0"/>
    <s v="CANCHO RAMIREZ DAYSI DAMARIS"/>
    <x v="2"/>
    <s v="ALDANA CORDOVA PAOLA FRANCISCA"/>
    <s v="CARAZA MORENO JONATHAN "/>
    <x v="0"/>
    <x v="7"/>
    <d v="1899-12-30T15:15:00"/>
    <d v="1899-12-30T11:00:00"/>
    <d v="1899-12-30T11:45:00"/>
    <x v="0"/>
  </r>
  <r>
    <n v="425"/>
    <n v="77569052"/>
    <s v="CHAT GLOVER"/>
    <s v="Madrugada"/>
    <d v="2025-02-19T00:00:00"/>
    <s v="FULL TIME"/>
    <n v="0"/>
    <n v="0"/>
    <s v="CARRASCO SOCOLA JAZMIN MILENE"/>
    <x v="2"/>
    <s v="ALDANA CORDOVA PAOLA FRANCISCA"/>
    <s v="CARAZA MORENO JONATHAN "/>
    <x v="8"/>
    <x v="5"/>
    <d v="1899-12-30T13:15:00"/>
    <d v="1899-12-30T07:00:00"/>
    <d v="1899-12-30T07:45:00"/>
    <x v="0"/>
  </r>
  <r>
    <n v="426"/>
    <n v="76458705"/>
    <s v="CHAT GLOVER"/>
    <s v="Mañana"/>
    <d v="2025-02-19T00:00:00"/>
    <s v="FULL TIME"/>
    <n v="0"/>
    <n v="0"/>
    <s v="ALMEIDA LOPEZ JORGE LUIS"/>
    <x v="2"/>
    <s v="MARTEL TOLENTINO ERIKA LEIDY"/>
    <s v="CARAZA MORENO JONATHAN "/>
    <x v="0"/>
    <x v="7"/>
    <d v="1899-12-30T15:15:00"/>
    <d v="1899-12-30T11:30:00"/>
    <d v="1899-12-30T12:15:00"/>
    <x v="0"/>
  </r>
  <r>
    <n v="427"/>
    <n v="45241097"/>
    <s v="CHAT GLOVER"/>
    <s v="Mañana"/>
    <d v="2025-02-19T00:00:00"/>
    <s v="FULL TIME"/>
    <n v="0"/>
    <n v="0"/>
    <s v="ORTEGA WUANG LAURA BEATRIZ"/>
    <x v="2"/>
    <s v="ALDANA CORDOVA PAOLA FRANCISCA"/>
    <s v="CARAZA MORENO JONATHAN "/>
    <x v="1"/>
    <x v="7"/>
    <d v="1899-12-30T15:15:00"/>
    <d v="1899-12-30T11:30:00"/>
    <d v="1899-12-30T12:15:00"/>
    <x v="0"/>
  </r>
  <r>
    <n v="428"/>
    <n v="76372998"/>
    <s v="CHAT GLOVER"/>
    <s v="Mañana"/>
    <d v="2025-02-19T00:00:00"/>
    <s v="FULL TIME"/>
    <n v="0"/>
    <n v="0"/>
    <s v="PAREDES RAMOS ROXANA LIZBETH"/>
    <x v="2"/>
    <s v="MARTEL TOLENTINO ERIKA LEIDY"/>
    <s v="CARAZA MORENO JONATHAN "/>
    <x v="2"/>
    <x v="7"/>
    <d v="1899-12-30T15:15:00"/>
    <d v="1899-12-30T11:30:00"/>
    <d v="1899-12-30T12:15:00"/>
    <x v="0"/>
  </r>
  <r>
    <n v="429"/>
    <n v="49028712"/>
    <s v="CHAT GLOVER"/>
    <s v="Mañana"/>
    <d v="2025-02-19T00:00:00"/>
    <s v="FULL TIME"/>
    <s v="GESTION ADICIONAL"/>
    <s v="Base Data deletion"/>
    <s v="YEPEZ CAMPOS YESSICA GUADALUPE"/>
    <x v="2"/>
    <s v="ALDANA CORDOVA PAOLA FRANCISCA"/>
    <s v="CARAZA MORENO JONATHAN "/>
    <x v="0"/>
    <x v="7"/>
    <d v="1899-12-30T15:15:00"/>
    <d v="1899-12-30T12:00:00"/>
    <d v="1899-12-30T12:45:00"/>
    <x v="0"/>
  </r>
  <r>
    <n v="430"/>
    <n v="72312641"/>
    <s v="CHAT GLOVER"/>
    <s v="Mañana"/>
    <d v="2025-02-19T00:00:00"/>
    <s v="FULL TIME"/>
    <n v="0"/>
    <n v="0"/>
    <s v="YSIQUE GARCIA ALEXANDRA"/>
    <x v="2"/>
    <s v="MARTEL TOLENTINO ERIKA LEIDY"/>
    <s v="CARAZA MORENO JONATHAN "/>
    <x v="1"/>
    <x v="7"/>
    <d v="1899-12-30T15:15:00"/>
    <d v="1899-12-30T12:00:00"/>
    <d v="1899-12-30T12:45:00"/>
    <x v="0"/>
  </r>
  <r>
    <n v="431"/>
    <n v="72808446"/>
    <s v="CHAT GLOVER"/>
    <s v="Mañana"/>
    <d v="2025-02-19T00:00:00"/>
    <s v="FULL TIME"/>
    <n v="0"/>
    <n v="0"/>
    <s v="VILLAVICENCIO ARANDA FREDDY JUNIOR"/>
    <x v="2"/>
    <s v="MARTEL TOLENTINO ERIKA LEIDY"/>
    <s v="CARAZA MORENO JONATHAN "/>
    <x v="2"/>
    <x v="7"/>
    <d v="1899-12-30T15:15:00"/>
    <d v="1899-12-30T12:00:00"/>
    <d v="1899-12-30T12:45:00"/>
    <x v="0"/>
  </r>
  <r>
    <n v="432"/>
    <n v="71023585"/>
    <s v="CHAT GLOVER"/>
    <s v="Mañana"/>
    <d v="2025-02-28T00:00:00"/>
    <s v="PART TIME"/>
    <s v="GESTION ADICIONAL"/>
    <s v="Base Data deletion"/>
    <s v="AMPUERO SUAREZ JOSE JULIAN"/>
    <x v="2"/>
    <s v="AZABACHE GARCIA HILDA MERCEDES"/>
    <s v="CARAZA MORENO JONATHAN "/>
    <x v="0"/>
    <x v="16"/>
    <d v="1899-12-30T12:55:00"/>
    <s v=""/>
    <s v=""/>
    <x v="0"/>
  </r>
  <r>
    <n v="433"/>
    <n v="76189073"/>
    <s v="CHAT GLOVER"/>
    <s v="Tarde"/>
    <d v="2025-02-28T00:00:00"/>
    <s v="PART TIME"/>
    <n v="0"/>
    <n v="0"/>
    <s v="LIÑAN CHAVEZ PATRICIA PAOLA"/>
    <x v="2"/>
    <s v="AZABACHE GARCIA HILDA MERCEDES"/>
    <s v="CARAZA MORENO JONATHAN "/>
    <x v="0"/>
    <x v="12"/>
    <d v="1899-12-30T16:55:00"/>
    <s v=""/>
    <s v=""/>
    <x v="0"/>
  </r>
  <r>
    <n v="434"/>
    <n v="76217764"/>
    <s v="CHAT GLOVER"/>
    <s v="Tarde"/>
    <d v="2025-02-28T00:00:00"/>
    <s v="PART TIME"/>
    <n v="0"/>
    <n v="0"/>
    <s v="ORTIZ MORON CLAUDIA FERNANDA"/>
    <x v="2"/>
    <s v="AZABACHE GARCIA HILDA MERCEDES"/>
    <s v="CARAZA MORENO JONATHAN "/>
    <x v="0"/>
    <x v="12"/>
    <d v="1899-12-30T16:55:00"/>
    <s v=""/>
    <s v=""/>
    <x v="0"/>
  </r>
  <r>
    <n v="435"/>
    <n v="70572649"/>
    <s v="CHAT GLOVER"/>
    <s v="Tarde"/>
    <d v="2025-02-28T00:00:00"/>
    <s v="PART TIME"/>
    <n v="0"/>
    <n v="0"/>
    <s v="PALACIOS SEBASTIAN CARLOS EDUARDO"/>
    <x v="2"/>
    <s v="AZABACHE GARCIA HILDA MERCEDES"/>
    <s v="CARAZA MORENO JONATHAN "/>
    <x v="0"/>
    <x v="12"/>
    <d v="1899-12-30T16:55:00"/>
    <s v=""/>
    <s v=""/>
    <x v="0"/>
  </r>
  <r>
    <n v="436"/>
    <n v="75171080"/>
    <s v="CHAT GLOVER"/>
    <s v="Madrugada"/>
    <d v="2025-02-28T00:00:00"/>
    <s v="PART TIME"/>
    <n v="0"/>
    <n v="0"/>
    <s v="PEREZ VILLEGAS ZIHOMARA"/>
    <x v="2"/>
    <s v="AZABACHE GARCIA HILDA MERCEDES"/>
    <s v="CARAZA MORENO JONATHAN "/>
    <x v="0"/>
    <x v="4"/>
    <d v="1899-12-30T07:55:00"/>
    <s v=""/>
    <s v=""/>
    <x v="0"/>
  </r>
  <r>
    <n v="437"/>
    <n v="71212889"/>
    <s v="CHAT GLOVER"/>
    <s v="Tarde"/>
    <d v="2025-02-28T00:00:00"/>
    <s v="PART TIME"/>
    <n v="0"/>
    <n v="0"/>
    <s v="DEL POZO PASACHE ALBERTO NOGAMI"/>
    <x v="2"/>
    <s v="MENDIZABAL BERMUDEZ OSCAR OWENCESLAO"/>
    <s v="CARAZA MORENO JONATHAN "/>
    <x v="1"/>
    <x v="12"/>
    <d v="1899-12-30T16:55:00"/>
    <s v=""/>
    <s v=""/>
    <x v="0"/>
  </r>
  <r>
    <n v="438"/>
    <n v="76381842"/>
    <s v="CHAT GLOVER"/>
    <s v="Tarde"/>
    <d v="2025-02-28T00:00:00"/>
    <s v="PART TIME"/>
    <n v="0"/>
    <n v="0"/>
    <s v="QUIÑONES CORTEZ ANA VICTORIA"/>
    <x v="2"/>
    <s v="MENDIZABAL BERMUDEZ OSCAR OWENCESLAO"/>
    <s v="CARAZA MORENO JONATHAN "/>
    <x v="1"/>
    <x v="12"/>
    <d v="1899-12-30T16:55:00"/>
    <s v=""/>
    <s v=""/>
    <x v="0"/>
  </r>
  <r>
    <n v="439"/>
    <n v="70286700"/>
    <s v="CHAT GLOVER"/>
    <s v="Tarde"/>
    <d v="2025-02-28T00:00:00"/>
    <s v="PART TIME"/>
    <n v="0"/>
    <n v="0"/>
    <s v="URETA YAURI BRANDON"/>
    <x v="2"/>
    <s v="MENDIZABAL BERMUDEZ OSCAR OWENCESLAO"/>
    <s v="CARAZA MORENO JONATHAN "/>
    <x v="1"/>
    <x v="13"/>
    <d v="1899-12-30T15:55:00"/>
    <s v=""/>
    <s v=""/>
    <x v="0"/>
  </r>
  <r>
    <n v="440"/>
    <n v="45989505"/>
    <s v="CHAT GLOVER"/>
    <s v="Tarde"/>
    <d v="2025-02-28T00:00:00"/>
    <s v="PART TIME"/>
    <n v="0"/>
    <n v="0"/>
    <s v="VASQUEZ RAFAEL ALDAIR"/>
    <x v="2"/>
    <s v="MENDIZABAL BERMUDEZ OSCAR OWENCESLAO"/>
    <s v="CARAZA MORENO JONATHAN "/>
    <x v="0"/>
    <x v="12"/>
    <d v="1899-12-30T16:55:00"/>
    <s v=""/>
    <s v=""/>
    <x v="0"/>
  </r>
  <r>
    <n v="441"/>
    <n v="74356328"/>
    <s v="CHAT GLOVER"/>
    <s v="Tarde"/>
    <d v="2025-02-28T00:00:00"/>
    <s v="PART TIME"/>
    <n v="0"/>
    <n v="0"/>
    <s v="VERA SALINAS BRIGGITH VICKY JULEISSY"/>
    <x v="2"/>
    <s v="MENDIZABAL BERMUDEZ OSCAR OWENCESLAO"/>
    <s v="CARAZA MORENO JONATHAN "/>
    <x v="1"/>
    <x v="12"/>
    <d v="1899-12-30T16:55:00"/>
    <s v=""/>
    <s v=""/>
    <x v="0"/>
  </r>
  <r>
    <n v="442"/>
    <n v="71583160"/>
    <s v="PARTNERCALL "/>
    <s v="Madrugada"/>
    <d v="2022-10-15T00:00:00"/>
    <s v="FULL TIME"/>
    <n v="0"/>
    <n v="0"/>
    <s v="CAMPOBLANCO NORIEGA JORGE RAUL"/>
    <x v="3"/>
    <s v="ÑIQUEN DEL AGUILA WALTERS DAVID"/>
    <s v="CARAZA MORENO JONATHAN "/>
    <x v="1"/>
    <x v="1"/>
    <d v="1899-12-30T06:15:00"/>
    <d v="1899-12-30T01:00:00"/>
    <d v="1899-12-30T01:45:00"/>
    <x v="0"/>
  </r>
  <r>
    <n v="443"/>
    <n v="71677369"/>
    <s v="PARTNERCALL "/>
    <s v="Madrugada"/>
    <d v="2019-03-27T00:00:00"/>
    <s v="FULL TIME"/>
    <n v="0"/>
    <n v="0"/>
    <s v="GUARDIA BREÑA JAIME GEAMPIERRE"/>
    <x v="3"/>
    <s v="MONTERO ESPINOZA RENATO ALONSO"/>
    <s v="CARAZA MORENO JONATHAN "/>
    <x v="2"/>
    <x v="1"/>
    <d v="1899-12-30T06:15:00"/>
    <d v="1899-12-30T02:00:00"/>
    <d v="1899-12-30T02:45:00"/>
    <x v="0"/>
  </r>
  <r>
    <n v="444"/>
    <n v="75488295"/>
    <s v="PARTNERCALL "/>
    <s v="Madrugada"/>
    <d v="2024-09-27T00:00:00"/>
    <s v="FULL TIME"/>
    <n v="0"/>
    <n v="0"/>
    <s v="TEMOCHE MOZO LAURA SOFIA"/>
    <x v="3"/>
    <s v="DUEÑAS LEANDRO ANGGY LEIDY MIRELLA"/>
    <s v="CARAZA MORENO JONATHAN "/>
    <x v="8"/>
    <x v="1"/>
    <d v="1899-12-30T06:15:00"/>
    <d v="1899-12-30T03:00:00"/>
    <d v="1899-12-30T03:45:00"/>
    <x v="0"/>
  </r>
  <r>
    <n v="445"/>
    <n v="72403200"/>
    <s v="PARTNERCALL "/>
    <s v="Mañana"/>
    <d v="2023-06-23T00:00:00"/>
    <s v="FULL TIME"/>
    <s v="GESTION ADICIONAL"/>
    <s v="L2"/>
    <s v="MANRIQUE ASCENCIO FABRIZIO JOHNNY"/>
    <x v="3"/>
    <s v="MONTERO ESPINOZA RENATO ALONSO"/>
    <s v="CARAZA MORENO JONATHAN "/>
    <x v="8"/>
    <x v="26"/>
    <d v="1899-12-30T19:00:00"/>
    <d v="1899-12-30T17:00:00"/>
    <d v="1899-12-30T17:45:00"/>
    <x v="0"/>
  </r>
  <r>
    <n v="446"/>
    <n v="43713203"/>
    <s v="PARTNERCALL "/>
    <s v="Mañana"/>
    <d v="2019-02-01T00:00:00"/>
    <s v="FULL TIME"/>
    <s v="GESTION ADICIONAL"/>
    <s v="L2"/>
    <s v="QUINTE VILA JESSICA"/>
    <x v="3"/>
    <s v="ÑIQUEN DEL AGUILA WALTERS DAVID"/>
    <s v="CARAZA MORENO JONATHAN "/>
    <x v="1"/>
    <x v="7"/>
    <d v="1899-12-30T15:15:00"/>
    <d v="1899-12-30T12:00:00"/>
    <d v="1899-12-30T12:45:00"/>
    <x v="0"/>
  </r>
  <r>
    <n v="447"/>
    <n v="74044303"/>
    <s v="PARTNERCALL "/>
    <s v="Mañana"/>
    <d v="2022-11-02T00:00:00"/>
    <s v="FULL TIME"/>
    <s v="GESTION ADICIONAL / VAC"/>
    <s v="L2 / 01/04 - 15/04"/>
    <s v="REA LEGUA FIORELLA LISSETT"/>
    <x v="3"/>
    <s v="VASQUEZ SERON ANTUANETH ALEXANDRA"/>
    <s v="ALLPAS GUARDAMINO RODOLFO ANDRE"/>
    <x v="8"/>
    <x v="7"/>
    <d v="1899-12-30T15:15:00"/>
    <d v="1899-12-30T13:00:00"/>
    <d v="1899-12-30T13:45:00"/>
    <x v="0"/>
  </r>
  <r>
    <n v="448"/>
    <n v="72493717"/>
    <s v="PARTNERCALL "/>
    <s v="Mañana"/>
    <d v="2023-08-03T00:00:00"/>
    <s v="FULL TIME"/>
    <n v="0"/>
    <n v="0"/>
    <s v="PAREDES ALEGRE MAYELI CLAUDIA"/>
    <x v="3"/>
    <s v="ÑIQUEN DEL AGUILA WALTERS DAVID"/>
    <s v="CARAZA MORENO JONATHAN "/>
    <x v="8"/>
    <x v="27"/>
    <d v="1899-12-30T17:00:00"/>
    <d v="1899-12-30T14:00:00"/>
    <d v="1899-12-30T14:45:00"/>
    <x v="0"/>
  </r>
  <r>
    <n v="449"/>
    <n v="71871031"/>
    <s v="PARTNERCALL "/>
    <s v="Mañana"/>
    <d v="2023-09-08T00:00:00"/>
    <s v="FULL TIME"/>
    <s v="GESTION ADICIONAL"/>
    <s v="L2 / SOLO MAIL - NO MULTISKILL"/>
    <s v="ESPINOZA CHAPILLIQUEN YURI DIADEMA"/>
    <x v="3"/>
    <s v="VILCA ARTEAGA NOEMI "/>
    <s v="CARAZA MORENO JONATHAN "/>
    <x v="7"/>
    <x v="6"/>
    <d v="1899-12-30T14:15:00"/>
    <d v="1899-12-30T08:00:00"/>
    <d v="1899-12-30T08:45:00"/>
    <x v="0"/>
  </r>
  <r>
    <n v="450"/>
    <n v="72550131"/>
    <s v="PARTNERCALL "/>
    <s v="Mañana"/>
    <d v="2023-09-01T00:00:00"/>
    <s v="FULL TIME"/>
    <s v="GESTION ADICIONAL"/>
    <s v="L2 / SOLO MAIL - NO MULTISKILL"/>
    <s v="MAGUIÑO ALVA DIANA MARIA"/>
    <x v="3"/>
    <s v="DUEÑAS LEANDRO ANGGY LEIDY MIRELLA"/>
    <s v="CARAZA MORENO JONATHAN "/>
    <x v="8"/>
    <x v="11"/>
    <d v="1899-12-30T19:15:00"/>
    <d v="1899-12-30T15:00:00"/>
    <d v="1899-12-30T15:45:00"/>
    <x v="0"/>
  </r>
  <r>
    <n v="451"/>
    <n v="76322791"/>
    <s v="PARTNERCALL "/>
    <s v="Tarde"/>
    <d v="2024-03-27T00:00:00"/>
    <s v="PART TIME"/>
    <s v="GESTION ADICIONAL"/>
    <s v="SOLO MAIL - NO MULTISKILL"/>
    <s v="GUTIERREZ LLACZA HEIDY JHOJAIRA"/>
    <x v="3"/>
    <s v="DUEÑAS LEANDRO ANGGY LEIDY MIRELLA"/>
    <s v="CARAZA MORENO JONATHAN "/>
    <x v="8"/>
    <x v="18"/>
    <d v="1899-12-30T21:55:00"/>
    <s v=""/>
    <s v=""/>
    <x v="1"/>
  </r>
  <r>
    <n v="452"/>
    <n v="47245890"/>
    <s v="PARTNERCALL "/>
    <s v="Mañana"/>
    <d v="2024-07-17T00:00:00"/>
    <s v="FULL TIME"/>
    <s v="APOYO CALIDAD"/>
    <s v="01/04 - 15/04"/>
    <s v="RUIZ DIAZ SHIRLEY SILVANA"/>
    <x v="3"/>
    <s v="ÑIQUEN DEL AGUILA WALTERS DAVID"/>
    <s v="CARAZA MORENO JONATHAN "/>
    <x v="7"/>
    <x v="6"/>
    <d v="1899-12-30T14:15:00"/>
    <d v="1899-12-30T09:00:00"/>
    <d v="1899-12-30T09:45:00"/>
    <x v="0"/>
  </r>
  <r>
    <n v="453"/>
    <n v="73125479"/>
    <s v="PARTNERCALL "/>
    <s v="Mañana"/>
    <d v="2024-10-11T00:00:00"/>
    <s v="FULL TIME"/>
    <n v="0"/>
    <n v="0"/>
    <s v="OSORIO COLLANQUE XIOMARA JAZMIN"/>
    <x v="3"/>
    <s v="VILCA ARTEAGA NOEMI "/>
    <s v="CARAZA MORENO JONATHAN "/>
    <x v="0"/>
    <x v="7"/>
    <d v="1899-12-30T15:15:00"/>
    <d v="1899-12-30T11:00:00"/>
    <d v="1899-12-30T11:45:00"/>
    <x v="0"/>
  </r>
  <r>
    <n v="454"/>
    <n v="45701144"/>
    <s v="PARTNERCALL "/>
    <s v="Mañana"/>
    <d v="2025-02-12T00:00:00"/>
    <s v="PART TIME"/>
    <n v="0"/>
    <n v="0"/>
    <s v="CASTILLO FLORES EVELYN SOFIA"/>
    <x v="3"/>
    <s v="ÑIQUEN DEL AGUILA WALTERS DAVID"/>
    <s v="CARAZA MORENO JONATHAN "/>
    <x v="1"/>
    <x v="7"/>
    <d v="1899-12-30T10:55:00"/>
    <s v=""/>
    <s v=""/>
    <x v="0"/>
  </r>
  <r>
    <n v="455"/>
    <n v="48535293"/>
    <s v="PARTNERCALL "/>
    <s v="Mañana"/>
    <d v="2025-02-12T00:00:00"/>
    <s v="PART TIME"/>
    <n v="0"/>
    <n v="0"/>
    <s v="MARQUEZ SOLIS MONSERRAT ESTEFANI"/>
    <x v="3"/>
    <s v="ÑIQUEN DEL AGUILA WALTERS DAVID"/>
    <s v="CARAZA MORENO JONATHAN "/>
    <x v="8"/>
    <x v="7"/>
    <d v="1899-12-30T10:55:00"/>
    <s v=""/>
    <s v=""/>
    <x v="0"/>
  </r>
  <r>
    <n v="456"/>
    <n v="43873079"/>
    <s v="PARTNERCALL "/>
    <s v="Mañana"/>
    <d v="2025-02-12T00:00:00"/>
    <s v="PART TIME"/>
    <n v="0"/>
    <n v="0"/>
    <s v="GONZALES VARGAS KATIA MARIBEL"/>
    <x v="3"/>
    <s v="ÑIQUEN DEL AGUILA WALTERS DAVID"/>
    <s v="CARAZA MORENO JONATHAN "/>
    <x v="0"/>
    <x v="7"/>
    <d v="1899-12-30T10:55:00"/>
    <s v=""/>
    <s v=""/>
    <x v="0"/>
  </r>
  <r>
    <n v="457"/>
    <n v="75295675"/>
    <s v="PARTNERCALL "/>
    <s v="Mañana"/>
    <d v="2025-02-12T00:00:00"/>
    <s v="PART TIME"/>
    <n v="0"/>
    <n v="0"/>
    <s v="PINTO RUTTI IRENE SARAI"/>
    <x v="3"/>
    <s v="VILCA ARTEAGA NOEMI "/>
    <s v="CARAZA MORENO JONATHAN "/>
    <x v="0"/>
    <x v="6"/>
    <d v="1899-12-30T09:55:00"/>
    <s v=""/>
    <s v=""/>
    <x v="0"/>
  </r>
  <r>
    <n v="458"/>
    <n v="77334201"/>
    <s v="PARTNERCALL "/>
    <s v="Madrugada"/>
    <d v="2020-05-05T00:00:00"/>
    <s v="FULL TIME"/>
    <s v="VAC"/>
    <s v="10/04 - 30/04"/>
    <s v="NICOLAS JULCA KATERINE"/>
    <x v="4"/>
    <s v="DUEÑAS LEANDRO ANGGY LEIDY MIRELLA"/>
    <s v="CARAZA MORENO JONATHAN "/>
    <x v="1"/>
    <x v="1"/>
    <d v="1899-12-30T06:15:00"/>
    <d v="1899-12-30T03:00:00"/>
    <d v="1899-12-30T03:45:00"/>
    <x v="0"/>
  </r>
  <r>
    <n v="459"/>
    <n v="72364338"/>
    <s v="PARTNERCALL "/>
    <s v="Madrugada"/>
    <d v="2019-10-05T00:00:00"/>
    <s v="FULL TIME"/>
    <s v="GESTION ADICIONAL "/>
    <s v="PARTNER ONLINECALLS"/>
    <s v="HUAMAN VASQUEZ JESUS ALEXANDER"/>
    <x v="4"/>
    <s v="DUEÑAS LEANDRO ANGGY LEIDY MIRELLA"/>
    <s v="CARAZA MORENO JONATHAN "/>
    <x v="0"/>
    <x v="1"/>
    <d v="1899-12-30T06:15:00"/>
    <d v="1899-12-30T02:00:00"/>
    <d v="1899-12-30T02:45:00"/>
    <x v="0"/>
  </r>
  <r>
    <n v="460"/>
    <n v="48551956"/>
    <s v="PARTNERCALL "/>
    <s v="Madrugada"/>
    <d v="2023-08-03T00:00:00"/>
    <s v="FULL TIME"/>
    <s v="VAC"/>
    <s v="01/05 - 31/05"/>
    <s v="SALAZAR OBREGÓN ELSA JOHANNY"/>
    <x v="4"/>
    <s v="MONTERO ESPINOZA RENATO ALONSO"/>
    <s v="CARAZA MORENO JONATHAN "/>
    <x v="3"/>
    <x v="1"/>
    <d v="1899-12-30T06:15:00"/>
    <d v="1899-12-30T01:00:00"/>
    <d v="1899-12-30T01:45:00"/>
    <x v="0"/>
  </r>
  <r>
    <n v="461"/>
    <n v="75272300"/>
    <s v="PARTNERCALL "/>
    <s v="Madrugada"/>
    <d v="2024-12-16T00:00:00"/>
    <s v="FULL TIME"/>
    <n v="0"/>
    <n v="0"/>
    <s v="TUFIÑO PISCOYA ESTEFANIA LUCIA"/>
    <x v="4"/>
    <s v="DUEÑAS LEANDRO ANGGY LEIDY MIRELLA"/>
    <s v="CARAZA MORENO JONATHAN "/>
    <x v="2"/>
    <x v="1"/>
    <d v="1899-12-30T06:15:00"/>
    <d v="1899-12-30T04:00:00"/>
    <d v="1899-12-30T04:45:00"/>
    <x v="0"/>
  </r>
  <r>
    <n v="462"/>
    <n v="48289565"/>
    <s v="PARTNERCALL "/>
    <s v="Madrugada"/>
    <d v="2018-05-02T00:00:00"/>
    <s v="FULL TIME"/>
    <s v="GESTION ADICIONAL"/>
    <s v="BK PARTNER ONLINECALLS / PRESENCIAL"/>
    <s v="ANGASI INFANTE ANGIE"/>
    <x v="4"/>
    <s v="VILCA ARTEAGA NOEMI "/>
    <s v="CARAZA MORENO JONATHAN "/>
    <x v="6"/>
    <x v="1"/>
    <d v="1899-12-30T06:15:00"/>
    <d v="1899-12-30T01:30:00"/>
    <d v="1899-12-30T02:15:00"/>
    <x v="0"/>
  </r>
  <r>
    <n v="463"/>
    <n v="74851122"/>
    <s v="PARTNERCALL "/>
    <s v="Madrugada"/>
    <d v="2020-02-18T00:00:00"/>
    <s v="PART TIME"/>
    <s v="B2B / GESTION ADICIONAL / PRESENCIAL"/>
    <s v="PARTNER ONLINECALLS"/>
    <s v="APONTE MATEO BRENDA XIOMARA"/>
    <x v="4"/>
    <s v="VILCA ARTEAGA NOEMI "/>
    <s v="CARAZA MORENO JONATHAN "/>
    <x v="1"/>
    <x v="2"/>
    <d v="1899-12-30T05:55:00"/>
    <s v=""/>
    <s v=""/>
    <x v="0"/>
  </r>
  <r>
    <n v="464"/>
    <n v="73132988"/>
    <s v="PARTNERCALL "/>
    <s v="Tarde"/>
    <d v="2025-01-23T00:00:00"/>
    <s v="PART TIME"/>
    <n v="0"/>
    <n v="0"/>
    <s v="RAMIREZ CESPEDES CAMILA PILAR"/>
    <x v="4"/>
    <s v="CARAZA MORENO JONATHAN "/>
    <s v="CARAZA MORENO JONATHAN "/>
    <x v="1"/>
    <x v="2"/>
    <d v="1899-12-30T05:55:00"/>
    <s v=""/>
    <s v=""/>
    <x v="0"/>
  </r>
  <r>
    <n v="465"/>
    <n v="72669020"/>
    <s v="PARTNERCALL "/>
    <s v="Madrugada"/>
    <d v="2020-05-25T00:00:00"/>
    <s v="PART TIME"/>
    <n v="0"/>
    <n v="0"/>
    <s v="SALAZAR JULCA GERALDINE MARSOL"/>
    <x v="4"/>
    <s v="VILCA ARTEAGA NOEMI "/>
    <s v="CARAZA MORENO JONATHAN "/>
    <x v="0"/>
    <x v="3"/>
    <d v="1899-12-30T06:55:00"/>
    <s v=""/>
    <s v=""/>
    <x v="0"/>
  </r>
  <r>
    <n v="466"/>
    <n v="77702936"/>
    <s v="PARTNERCALL "/>
    <s v="Madrugada"/>
    <d v="2023-02-07T00:00:00"/>
    <s v="PART TIME"/>
    <s v="B2B"/>
    <n v="0"/>
    <s v="TESORE QUISPE ORIANA BELEN"/>
    <x v="4"/>
    <s v="ÑIQUEN DEL AGUILA WALTERS DAVID"/>
    <s v="CARAZA MORENO JONATHAN "/>
    <x v="7"/>
    <x v="4"/>
    <d v="1899-12-30T07:55:00"/>
    <s v=""/>
    <s v=""/>
    <x v="0"/>
  </r>
  <r>
    <n v="467"/>
    <n v="71737434"/>
    <s v="PARTNERCALL "/>
    <s v="Madrugada"/>
    <d v="2025-01-23T00:00:00"/>
    <s v="PART TIME"/>
    <n v="0"/>
    <n v="0"/>
    <s v="CALMET CAJA CORAIMA LESLY"/>
    <x v="4"/>
    <s v="VILCA ARTEAGA NOEMI "/>
    <s v="CARAZA MORENO JONATHAN "/>
    <x v="2"/>
    <x v="4"/>
    <d v="1899-12-30T07:55:00"/>
    <s v=""/>
    <s v=""/>
    <x v="0"/>
  </r>
  <r>
    <n v="468"/>
    <n v="76633584"/>
    <s v="PARTNERCALL "/>
    <s v="Madrugada"/>
    <d v="2025-01-23T00:00:00"/>
    <s v="PART TIME"/>
    <n v="0"/>
    <n v="0"/>
    <s v="SHUÑA MEZA MARIA DE LOS ANGELES"/>
    <x v="4"/>
    <s v="VILCA ARTEAGA NOEMI "/>
    <s v="CARAZA MORENO JONATHAN "/>
    <x v="1"/>
    <x v="4"/>
    <d v="1899-12-30T07:55:00"/>
    <s v=""/>
    <s v=""/>
    <x v="0"/>
  </r>
  <r>
    <n v="469"/>
    <n v="71284748"/>
    <s v="PARTNERCALL "/>
    <s v="Madrugada"/>
    <d v="2020-05-23T00:00:00"/>
    <s v="FULL TIME"/>
    <n v="0"/>
    <n v="0"/>
    <s v="RAMOS BAZÁN ROSSEMERY"/>
    <x v="4"/>
    <s v="VILCA ARTEAGA NOEMI "/>
    <s v="CARAZA MORENO JONATHAN "/>
    <x v="2"/>
    <x v="5"/>
    <d v="1899-12-30T13:15:00"/>
    <d v="1899-12-30T07:00:00"/>
    <d v="1899-12-30T07:45:00"/>
    <x v="0"/>
  </r>
  <r>
    <n v="470"/>
    <n v="74582001"/>
    <s v="PARTNERCALL "/>
    <s v="Mañana"/>
    <d v="2019-11-27T00:00:00"/>
    <s v="FULL TIME"/>
    <s v="GESTION ADICIONAL"/>
    <s v="PARTNER ONLINECALLS"/>
    <s v="CARRION ZAQUINAULA ANDREA GIRELA"/>
    <x v="4"/>
    <s v="ÑIQUEN DEL AGUILA WALTERS DAVID"/>
    <s v="CARAZA MORENO JONATHAN "/>
    <x v="2"/>
    <x v="6"/>
    <d v="1899-12-30T14:15:00"/>
    <d v="1899-12-30T09:00:00"/>
    <d v="1899-12-30T09:45:00"/>
    <x v="0"/>
  </r>
  <r>
    <n v="471"/>
    <n v="47348644"/>
    <s v="PARTNERCALL "/>
    <s v="Mañana"/>
    <d v="2024-07-17T00:00:00"/>
    <s v="FULL TIME"/>
    <n v="0"/>
    <n v="0"/>
    <s v="TEODOR VELASQUEZ MANUEL FREDDY"/>
    <x v="4"/>
    <s v="VILCA ARTEAGA NOEMI "/>
    <s v="CARAZA MORENO JONATHAN "/>
    <x v="7"/>
    <x v="6"/>
    <d v="1899-12-30T14:15:00"/>
    <d v="1899-12-30T08:00:00"/>
    <d v="1899-12-30T08:45:00"/>
    <x v="0"/>
  </r>
  <r>
    <n v="472"/>
    <n v="72735819"/>
    <s v="PARTNERCALL "/>
    <s v="Mañana"/>
    <d v="2024-07-17T00:00:00"/>
    <s v="FULL TIME"/>
    <n v="0"/>
    <n v="0"/>
    <s v="MARQUEZ HUAMAN DIANA IBETH"/>
    <x v="4"/>
    <s v="MONTERO ESPINOZA RENATO ALONSO"/>
    <s v="CARAZA MORENO JONATHAN "/>
    <x v="2"/>
    <x v="6"/>
    <d v="1899-12-30T14:15:00"/>
    <d v="1899-12-30T11:00:00"/>
    <d v="1899-12-30T11:45:00"/>
    <x v="0"/>
  </r>
  <r>
    <n v="473"/>
    <n v="72173383"/>
    <s v="PARTNERCALL "/>
    <s v="Mañana"/>
    <d v="2022-05-02T00:00:00"/>
    <s v="FULL TIME"/>
    <s v="GESTION ADICIONAL / PRESENCIAL"/>
    <s v="BK PARTNER ONLINECALLS"/>
    <s v="IPARRAGUIRRE ALCARRAZ JOSE ROBERTO"/>
    <x v="4"/>
    <s v="VILCA ARTEAGA NOEMI "/>
    <s v="CARAZA MORENO JONATHAN "/>
    <x v="2"/>
    <x v="6"/>
    <d v="1899-12-30T14:15:00"/>
    <d v="1899-12-30T08:00:00"/>
    <d v="1899-12-30T08:45:00"/>
    <x v="0"/>
  </r>
  <r>
    <n v="474"/>
    <n v="48095660"/>
    <s v="PARTNERCALL "/>
    <s v="Mañana"/>
    <d v="2025-02-12T00:00:00"/>
    <s v="PART TIME"/>
    <n v="0"/>
    <n v="0"/>
    <s v="AGUILAR NAVARRO INGRID MARISOL"/>
    <x v="4"/>
    <s v="VILCA ARTEAGA NOEMI "/>
    <s v="CARAZA MORENO JONATHAN "/>
    <x v="2"/>
    <x v="6"/>
    <d v="1899-12-30T09:55:00"/>
    <s v=""/>
    <s v=""/>
    <x v="0"/>
  </r>
  <r>
    <n v="475"/>
    <n v="47514703"/>
    <s v="PARTNERCALL "/>
    <s v="Mañana"/>
    <d v="2025-02-12T00:00:00"/>
    <s v="PART TIME"/>
    <n v="0"/>
    <n v="0"/>
    <s v="ARNAO VILCARROMERO ROY"/>
    <x v="4"/>
    <s v="VILCA ARTEAGA NOEMI "/>
    <s v="CARAZA MORENO JONATHAN "/>
    <x v="2"/>
    <x v="6"/>
    <d v="1899-12-30T09:55:00"/>
    <s v=""/>
    <s v=""/>
    <x v="0"/>
  </r>
  <r>
    <n v="476"/>
    <n v="1786688"/>
    <s v="PARTNERCALL "/>
    <s v="Mañana"/>
    <d v="2025-02-12T00:00:00"/>
    <s v="PART TIME"/>
    <n v="0"/>
    <n v="0"/>
    <s v="FERNÁNDEZ DE TORINO MARÍA FERNANDA"/>
    <x v="4"/>
    <s v="VILCA ARTEAGA NOEMI "/>
    <s v="CARAZA MORENO JONATHAN "/>
    <x v="1"/>
    <x v="6"/>
    <d v="1899-12-30T09:55:00"/>
    <s v=""/>
    <s v=""/>
    <x v="0"/>
  </r>
  <r>
    <n v="477"/>
    <n v="40911934"/>
    <s v="PARTNERCALL "/>
    <s v="Mañana"/>
    <d v="2025-02-12T00:00:00"/>
    <s v="PART TIME"/>
    <n v="0"/>
    <n v="0"/>
    <s v="SIPIRAN BORJA DE CHAVEZ NATALY YANINA"/>
    <x v="4"/>
    <s v="VILCA ARTEAGA NOEMI "/>
    <s v="CARAZA MORENO JONATHAN "/>
    <x v="0"/>
    <x v="6"/>
    <d v="1899-12-30T09:55:00"/>
    <s v=""/>
    <s v=""/>
    <x v="0"/>
  </r>
  <r>
    <n v="478"/>
    <n v="45865188"/>
    <s v="PARTNERCALL "/>
    <s v="Mañana"/>
    <d v="2023-04-12T00:00:00"/>
    <s v="FULL TIME"/>
    <s v="VAC"/>
    <s v="01/06 - 30/06"/>
    <s v="TORRES OSTOS SILVIA PATRICIA"/>
    <x v="4"/>
    <s v="ÑIQUEN DEL AGUILA WALTERS DAVID"/>
    <s v="CARAZA MORENO JONATHAN "/>
    <x v="0"/>
    <x v="7"/>
    <d v="1899-12-30T15:15:00"/>
    <d v="1899-12-30T12:00:00"/>
    <d v="1899-12-30T12:45:00"/>
    <x v="0"/>
  </r>
  <r>
    <n v="479"/>
    <n v="47790865"/>
    <s v="PARTNERCALL "/>
    <s v="Mañana"/>
    <d v="2024-03-14T00:00:00"/>
    <s v="FULL TIME"/>
    <n v="0"/>
    <n v="0"/>
    <s v="PAZ SALAZAR KAZUKO RAQUEL"/>
    <x v="4"/>
    <s v="MONTERO ESPINOZA RENATO ALONSO"/>
    <s v="CARAZA MORENO JONATHAN "/>
    <x v="1"/>
    <x v="7"/>
    <d v="1899-12-30T15:15:00"/>
    <d v="1899-12-30T13:00:00"/>
    <d v="1899-12-30T13:45:00"/>
    <x v="0"/>
  </r>
  <r>
    <n v="480"/>
    <n v="2490397"/>
    <s v="PARTNERCALL "/>
    <s v="Mañana"/>
    <d v="2025-02-12T00:00:00"/>
    <s v="PART TIME"/>
    <n v="0"/>
    <n v="0"/>
    <s v="GOMEZ SUNIAGA DAMARIS"/>
    <x v="4"/>
    <s v="ÑIQUEN DEL AGUILA WALTERS DAVID"/>
    <s v="CARAZA MORENO JONATHAN "/>
    <x v="1"/>
    <x v="7"/>
    <d v="1899-12-30T10:55:00"/>
    <s v=""/>
    <s v=""/>
    <x v="0"/>
  </r>
  <r>
    <n v="481"/>
    <n v="73149382"/>
    <s v="PARTNERCALL "/>
    <s v="Mañana"/>
    <d v="2025-02-12T00:00:00"/>
    <s v="PART TIME"/>
    <n v="0"/>
    <n v="0"/>
    <s v="HUAMAN COTOS ZAIDA MILUSKA ISABEL"/>
    <x v="4"/>
    <s v="ÑIQUEN DEL AGUILA WALTERS DAVID"/>
    <s v="CARAZA MORENO JONATHAN "/>
    <x v="2"/>
    <x v="7"/>
    <d v="1899-12-30T10:55:00"/>
    <s v=""/>
    <s v=""/>
    <x v="0"/>
  </r>
  <r>
    <n v="482"/>
    <n v="10686635"/>
    <s v="PARTNERCALL "/>
    <s v="Mañana"/>
    <d v="2025-01-23T00:00:00"/>
    <s v="PART TIME"/>
    <n v="0"/>
    <n v="0"/>
    <s v="FLORES OLIVOS ROY ERNESTO"/>
    <x v="4"/>
    <s v="ÑIQUEN DEL AGUILA WALTERS DAVID"/>
    <s v="CARAZA MORENO JONATHAN "/>
    <x v="0"/>
    <x v="7"/>
    <d v="1899-12-30T10:55:00"/>
    <s v=""/>
    <s v=""/>
    <x v="0"/>
  </r>
  <r>
    <n v="483"/>
    <n v="47516022"/>
    <s v="PARTNERCALL "/>
    <s v="Mañana"/>
    <d v="2025-02-12T00:00:00"/>
    <s v="PART TIME"/>
    <n v="0"/>
    <n v="0"/>
    <s v="ELESCANO GARCÍA DE CAMPOS YSABEL RUBY"/>
    <x v="4"/>
    <s v="ÑIQUEN DEL AGUILA WALTERS DAVID"/>
    <s v="CARAZA MORENO JONATHAN "/>
    <x v="2"/>
    <x v="16"/>
    <d v="1899-12-30T12:55:00"/>
    <s v=""/>
    <s v=""/>
    <x v="0"/>
  </r>
  <r>
    <n v="484"/>
    <n v="75197285"/>
    <s v="PARTNERCALL "/>
    <s v="Mañana"/>
    <d v="2024-07-17T00:00:00"/>
    <s v="FULL TIME"/>
    <s v="GESTION ADICIONAL"/>
    <s v="L2"/>
    <s v="LA MADRID DAVILA ALBA LUCIA"/>
    <x v="4"/>
    <s v="DUEÑAS LEANDRO ANGGY LEIDY MIRELLA"/>
    <s v="CARAZA MORENO JONATHAN "/>
    <x v="2"/>
    <x v="11"/>
    <d v="1899-12-30T19:15:00"/>
    <d v="1899-12-30T13:00:00"/>
    <d v="1899-12-30T13:45:00"/>
    <x v="0"/>
  </r>
  <r>
    <n v="485"/>
    <n v="74360802"/>
    <s v="PARTNERCALL "/>
    <s v="Tarde"/>
    <d v="2024-12-16T00:00:00"/>
    <s v="PART TIME"/>
    <s v="CAMBIO DE CONDICIÓN"/>
    <n v="45748"/>
    <s v="SANCHEZ BRITO SAMANTHA ESTHER"/>
    <x v="4"/>
    <s v="MONTERO ESPINOZA RENATO ALONSO"/>
    <s v="CARAZA MORENO JONATHAN "/>
    <x v="1"/>
    <x v="12"/>
    <d v="1899-12-30T16:55:00"/>
    <s v=""/>
    <s v=""/>
    <x v="0"/>
  </r>
  <r>
    <n v="486"/>
    <n v="60750668"/>
    <s v="PARTNERCALL "/>
    <s v="Tarde"/>
    <d v="2025-02-12T00:00:00"/>
    <s v="PART TIME"/>
    <s v="CAMBIO DE CONDICIÓN"/>
    <n v="45748"/>
    <s v="LOAYZA RIMARI ESTEFANY"/>
    <x v="4"/>
    <s v="MONTERO ESPINOZA RENATO ALONSO"/>
    <s v="CARAZA MORENO JONATHAN "/>
    <x v="0"/>
    <x v="12"/>
    <d v="1899-12-30T16:55:00"/>
    <s v=""/>
    <s v=""/>
    <x v="0"/>
  </r>
  <r>
    <n v="487"/>
    <n v="75911747"/>
    <s v="PARTNERCALL "/>
    <s v="Tarde"/>
    <d v="2023-12-01T00:00:00"/>
    <s v="PART TIME"/>
    <n v="0"/>
    <n v="0"/>
    <s v="ESTRADA MONTALVO JOSE JESUS"/>
    <x v="4"/>
    <s v="MONTERO ESPINOZA RENATO ALONSO"/>
    <s v="CARAZA MORENO JONATHAN "/>
    <x v="1"/>
    <x v="12"/>
    <d v="1899-12-30T16:55:00"/>
    <s v=""/>
    <s v=""/>
    <x v="0"/>
  </r>
  <r>
    <n v="488"/>
    <n v="73447612"/>
    <s v="PARTNERCALL "/>
    <s v="Tarde"/>
    <d v="2025-01-23T00:00:00"/>
    <s v="PART TIME"/>
    <n v="0"/>
    <n v="0"/>
    <s v="CACERES ALBUJAR PIERINA JANET"/>
    <x v="4"/>
    <s v="ÑIQUEN DEL AGUILA WALTERS DAVID"/>
    <s v="CARAZA MORENO JONATHAN "/>
    <x v="1"/>
    <x v="12"/>
    <d v="1899-12-30T16:55:00"/>
    <s v=""/>
    <s v=""/>
    <x v="0"/>
  </r>
  <r>
    <n v="489"/>
    <n v="72983016"/>
    <s v="PARTNERCALL "/>
    <s v="Tarde"/>
    <d v="2025-01-23T00:00:00"/>
    <s v="PART TIME"/>
    <n v="0"/>
    <n v="0"/>
    <s v="TORRES NARVAEZ ITALO YOSHUE"/>
    <x v="4"/>
    <s v="MONTERO ESPINOZA RENATO ALONSO"/>
    <s v="CARAZA MORENO JONATHAN "/>
    <x v="1"/>
    <x v="12"/>
    <d v="1899-12-30T16:55:00"/>
    <s v=""/>
    <s v=""/>
    <x v="0"/>
  </r>
  <r>
    <n v="490"/>
    <n v="77819603"/>
    <s v="PARTNERCALL "/>
    <s v="Tarde"/>
    <d v="2025-02-21T00:00:00"/>
    <s v="PART TIME"/>
    <n v="0"/>
    <n v="0"/>
    <s v="PANTA VILLAGOMEZ ARIANA JOANNE"/>
    <x v="4"/>
    <s v="MONTERO ESPINOZA RENATO ALONSO"/>
    <s v="CARAZA MORENO JONATHAN "/>
    <x v="1"/>
    <x v="12"/>
    <d v="1899-12-30T16:55:00"/>
    <s v=""/>
    <s v=""/>
    <x v="0"/>
  </r>
  <r>
    <n v="491"/>
    <n v="42328576"/>
    <s v="PARTNERCALL "/>
    <s v="Tarde"/>
    <d v="2025-02-21T00:00:00"/>
    <s v="PART TIME"/>
    <n v="0"/>
    <n v="0"/>
    <s v="AURELIO MENACHO CATHARINE"/>
    <x v="4"/>
    <s v="DUEÑAS LEANDRO ANGGY LEIDY MIRELLA"/>
    <s v="CARAZA MORENO JONATHAN "/>
    <x v="2"/>
    <x v="12"/>
    <d v="1899-12-30T16:55:00"/>
    <s v=""/>
    <s v=""/>
    <x v="0"/>
  </r>
  <r>
    <n v="492"/>
    <n v="45379714"/>
    <s v="PARTNERCALL "/>
    <s v="Tarde"/>
    <d v="2025-02-21T00:00:00"/>
    <s v="PART TIME"/>
    <n v="0"/>
    <n v="0"/>
    <s v="CCOICCA ANARA RAQUEL DIANA"/>
    <x v="4"/>
    <s v="DUEÑAS LEANDRO ANGGY LEIDY MIRELLA"/>
    <s v="CARAZA MORENO JONATHAN "/>
    <x v="0"/>
    <x v="17"/>
    <d v="1899-12-30T17:55:00"/>
    <s v=""/>
    <s v=""/>
    <x v="0"/>
  </r>
  <r>
    <n v="493"/>
    <n v="46285165"/>
    <s v="PARTNERCALL "/>
    <s v="Tarde"/>
    <d v="2025-02-21T00:00:00"/>
    <s v="PART TIME"/>
    <n v="0"/>
    <n v="0"/>
    <s v="ASAN WU RICARDO ALFREDO"/>
    <x v="4"/>
    <s v="MONTERO ESPINOZA RENATO ALONSO"/>
    <s v="CARAZA MORENO JONATHAN "/>
    <x v="1"/>
    <x v="12"/>
    <d v="1899-12-30T16:55:00"/>
    <s v=""/>
    <s v=""/>
    <x v="0"/>
  </r>
  <r>
    <n v="494"/>
    <n v="70418362"/>
    <s v="PARTNERCALL "/>
    <s v="Tarde"/>
    <d v="2025-02-21T00:00:00"/>
    <s v="PART TIME"/>
    <n v="0"/>
    <n v="0"/>
    <s v="VIVANCO MIRANDA THAMIRIS JANETH"/>
    <x v="4"/>
    <s v="MONTERO ESPINOZA RENATO ALONSO"/>
    <s v="CARAZA MORENO JONATHAN "/>
    <x v="2"/>
    <x v="12"/>
    <d v="1899-12-30T16:55:00"/>
    <s v=""/>
    <s v=""/>
    <x v="0"/>
  </r>
  <r>
    <n v="495"/>
    <n v="76874265"/>
    <s v="PARTNERCALL "/>
    <s v="Tarde"/>
    <d v="2025-02-21T00:00:00"/>
    <s v="PART TIME"/>
    <n v="0"/>
    <n v="0"/>
    <s v="CORDOVA CONDOR YASUMI CELEDONIA"/>
    <x v="4"/>
    <s v="MONTERO ESPINOZA RENATO ALONSO"/>
    <s v="CARAZA MORENO JONATHAN "/>
    <x v="1"/>
    <x v="12"/>
    <d v="1899-12-30T16:55:00"/>
    <s v=""/>
    <s v=""/>
    <x v="0"/>
  </r>
  <r>
    <n v="496"/>
    <n v="71237680"/>
    <s v="PARTNERCALL "/>
    <s v="Tarde"/>
    <d v="2025-02-12T00:00:00"/>
    <s v="PART TIME"/>
    <n v="0"/>
    <n v="0"/>
    <s v="LIVIAS ACEVEDO ANDREA ELIZABETH"/>
    <x v="4"/>
    <s v="MONTERO ESPINOZA RENATO ALONSO"/>
    <s v="CARAZA MORENO JONATHAN "/>
    <x v="0"/>
    <x v="12"/>
    <d v="1899-12-30T16:55:00"/>
    <s v=""/>
    <s v=""/>
    <x v="0"/>
  </r>
  <r>
    <n v="497"/>
    <n v="47990588"/>
    <s v="PARTNERCALL "/>
    <s v="Tarde"/>
    <d v="2025-01-23T00:00:00"/>
    <s v="PART TIME"/>
    <n v="0"/>
    <n v="0"/>
    <s v="BACA SANCHEZ CRISTINA"/>
    <x v="4"/>
    <s v="DUEÑAS LEANDRO ANGGY LEIDY MIRELLA"/>
    <s v="CARAZA MORENO JONATHAN "/>
    <x v="0"/>
    <x v="12"/>
    <d v="1899-12-30T16:55:00"/>
    <s v=""/>
    <s v=""/>
    <x v="0"/>
  </r>
  <r>
    <n v="498"/>
    <n v="70570865"/>
    <s v="PARTNERCALL "/>
    <s v="Tarde"/>
    <d v="2025-02-21T00:00:00"/>
    <s v="PART TIME"/>
    <n v="0"/>
    <n v="0"/>
    <s v="MOSTACERO GRADOS ADRIAN ANTERO GUILLERMO"/>
    <x v="4"/>
    <s v="DUEÑAS LEANDRO ANGGY LEIDY MIRELLA"/>
    <s v="CARAZA MORENO JONATHAN "/>
    <x v="2"/>
    <x v="20"/>
    <d v="1899-12-30T19:55:00"/>
    <s v=""/>
    <s v=""/>
    <x v="0"/>
  </r>
  <r>
    <n v="499"/>
    <n v="73090285"/>
    <s v="PARTNERCALL "/>
    <s v="Madrugada"/>
    <d v="2023-04-12T00:00:00"/>
    <s v="FULL TIME"/>
    <s v="APOYO A OPERACIONES"/>
    <n v="0"/>
    <s v="TERRY GARCIA ROBERT JESUS"/>
    <x v="4"/>
    <s v="DUEÑAS LEANDRO ANGGY LEIDY MIRELLA"/>
    <s v="CARAZA MORENO JONATHAN "/>
    <x v="3"/>
    <x v="1"/>
    <d v="1899-12-30T06:15:00"/>
    <d v="1899-12-30T02:00:00"/>
    <d v="1899-12-30T02:45:00"/>
    <x v="0"/>
  </r>
  <r>
    <n v="500"/>
    <n v="46717936"/>
    <s v="PARTNERCALL "/>
    <s v="Tarde"/>
    <d v="2024-03-01T00:00:00"/>
    <s v="PART TIME"/>
    <n v="0"/>
    <n v="0"/>
    <s v="ESCUDERO CRUZADO PAMELA JESUS"/>
    <x v="4"/>
    <s v="MONTERO ESPINOZA RENATO ALONSO"/>
    <s v="CARAZA MORENO JONATHAN "/>
    <x v="2"/>
    <x v="17"/>
    <d v="1899-12-30T17:55:00"/>
    <s v=""/>
    <s v=""/>
    <x v="0"/>
  </r>
  <r>
    <n v="501"/>
    <n v="71387969"/>
    <s v="PARTNERCALL "/>
    <s v="Tarde"/>
    <d v="2025-01-23T00:00:00"/>
    <s v="PART TIME"/>
    <n v="0"/>
    <n v="0"/>
    <s v="DE LA CRUZ MAGAN JANITZA SAYURI"/>
    <x v="4"/>
    <s v="DUEÑAS LEANDRO ANGGY LEIDY MIRELLA"/>
    <s v="CARAZA MORENO JONATHAN "/>
    <x v="1"/>
    <x v="21"/>
    <d v="1899-12-30T18:55:00"/>
    <s v=""/>
    <s v=""/>
    <x v="0"/>
  </r>
  <r>
    <n v="502"/>
    <n v="73290882"/>
    <s v="PARTNERCALL "/>
    <s v="Tarde"/>
    <d v="2021-11-02T00:00:00"/>
    <s v="PART TIME"/>
    <s v="GESTION ADICIONAL"/>
    <s v="PARTNER ONLINECALLS"/>
    <s v="CALIXTO RODRIGUEZ JAHAYRA KATHERINE"/>
    <x v="4"/>
    <s v="DUEÑAS LEANDRO ANGGY LEIDY MIRELLA"/>
    <s v="CARAZA MORENO JONATHAN "/>
    <x v="0"/>
    <x v="28"/>
    <d v="1899-12-30T18:40:00"/>
    <s v=""/>
    <s v=""/>
    <x v="0"/>
  </r>
  <r>
    <n v="503"/>
    <n v="74850534"/>
    <s v="PARTNERCALL "/>
    <s v="Tarde"/>
    <d v="2025-02-21T00:00:00"/>
    <s v="PART TIME"/>
    <n v="0"/>
    <n v="0"/>
    <s v="MENDOZA RAMOS FLAVIA ESMERALDA"/>
    <x v="4"/>
    <s v="DUEÑAS LEANDRO ANGGY LEIDY MIRELLA"/>
    <s v="CARAZA MORENO JONATHAN "/>
    <x v="2"/>
    <x v="18"/>
    <d v="1899-12-30T21:55:00"/>
    <s v=""/>
    <s v=""/>
    <x v="0"/>
  </r>
  <r>
    <n v="504"/>
    <n v="10740231"/>
    <s v="PARTNERCALL "/>
    <s v="Tarde"/>
    <d v="2025-01-23T00:00:00"/>
    <s v="PART TIME"/>
    <n v="0"/>
    <n v="0"/>
    <s v="ROMERO RAMIREZ ETTEY COSETH"/>
    <x v="4"/>
    <s v="DUEÑAS LEANDRO ANGGY LEIDY MIRELLA"/>
    <s v="CARAZA MORENO JONATHAN "/>
    <x v="7"/>
    <x v="18"/>
    <d v="1899-12-30T21:55:00"/>
    <s v=""/>
    <s v=""/>
    <x v="0"/>
  </r>
  <r>
    <n v="505"/>
    <n v="71409638"/>
    <s v="PARTNERCALL "/>
    <s v="Tarde"/>
    <d v="2025-03-29T00:00:00"/>
    <s v="PART TIME"/>
    <n v="0"/>
    <n v="0"/>
    <s v="AGURTO VERGARA JHEISON JOSEPH"/>
    <x v="4"/>
    <s v="CARAZA MORENO JONATHAN "/>
    <s v="CARAZA MORENO JONATHAN "/>
    <x v="0"/>
    <x v="3"/>
    <d v="1899-12-30T06:55:00"/>
    <s v=""/>
    <s v=""/>
    <x v="0"/>
  </r>
  <r>
    <n v="506"/>
    <n v="71425481"/>
    <s v="PARTNERCALL "/>
    <s v="Tarde"/>
    <d v="2025-03-29T00:00:00"/>
    <s v="PART TIME"/>
    <n v="0"/>
    <n v="0"/>
    <s v="BORJAS CHUQUIZUTA AHYLEN KYARA"/>
    <x v="4"/>
    <s v="CARAZA MORENO JONATHAN "/>
    <s v="CARAZA MORENO JONATHAN "/>
    <x v="1"/>
    <x v="3"/>
    <d v="1899-12-30T06:55:00"/>
    <s v=""/>
    <s v=""/>
    <x v="0"/>
  </r>
  <r>
    <n v="507"/>
    <n v="71489902"/>
    <s v="PARTNERCALL "/>
    <s v="Tarde"/>
    <d v="2025-03-29T00:00:00"/>
    <s v="PART TIME"/>
    <n v="0"/>
    <n v="0"/>
    <s v="CALLIRGOS FIESTAS RONNY DANIEL"/>
    <x v="4"/>
    <s v="CARAZA MORENO JONATHAN "/>
    <s v="CARAZA MORENO JONATHAN "/>
    <x v="2"/>
    <x v="3"/>
    <d v="1899-12-30T06:55:00"/>
    <s v=""/>
    <s v=""/>
    <x v="0"/>
  </r>
  <r>
    <n v="508"/>
    <n v="60976665"/>
    <s v="PARTNERCALL "/>
    <s v="Tarde"/>
    <d v="2025-03-29T00:00:00"/>
    <s v="PART TIME"/>
    <n v="0"/>
    <n v="0"/>
    <s v="LURITA ANCLAS MADELINE GERALDINE"/>
    <x v="4"/>
    <s v="CARAZA MORENO JONATHAN "/>
    <s v="CARAZA MORENO JONATHAN "/>
    <x v="0"/>
    <x v="3"/>
    <d v="1899-12-30T06:55:00"/>
    <s v=""/>
    <s v=""/>
    <x v="0"/>
  </r>
  <r>
    <n v="509"/>
    <n v="45220346"/>
    <s v="PARTNERCALL "/>
    <s v="Tarde"/>
    <d v="2025-03-29T00:00:00"/>
    <s v="PART TIME"/>
    <n v="0"/>
    <n v="0"/>
    <s v="PEREZ PORTOCARRERO PRISCILLA FIORELLA"/>
    <x v="4"/>
    <s v="CARAZA MORENO JONATHAN "/>
    <s v="CARAZA MORENO JONATHAN "/>
    <x v="2"/>
    <x v="3"/>
    <d v="1899-12-30T06:55:00"/>
    <s v=""/>
    <s v=""/>
    <x v="0"/>
  </r>
  <r>
    <n v="510"/>
    <n v="47035789"/>
    <s v="PARTNERCALL "/>
    <s v="Tarde"/>
    <d v="2025-03-29T00:00:00"/>
    <s v="PART TIME"/>
    <n v="0"/>
    <n v="0"/>
    <s v="PRADO SANTIAGO SARA LIDIA"/>
    <x v="4"/>
    <s v="CARAZA MORENO JONATHAN "/>
    <s v="CARAZA MORENO JONATHAN "/>
    <x v="1"/>
    <x v="3"/>
    <d v="1899-12-30T06:55:00"/>
    <s v=""/>
    <s v=""/>
    <x v="0"/>
  </r>
  <r>
    <n v="511"/>
    <n v="72013360"/>
    <s v="PARTNERCALL "/>
    <s v="Tarde"/>
    <d v="2025-03-29T00:00:00"/>
    <s v="PART TIME"/>
    <n v="0"/>
    <n v="0"/>
    <s v="GARCIA YANTAS DIEGO"/>
    <x v="4"/>
    <s v="CARAZA MORENO JONATHAN "/>
    <s v="CARAZA MORENO JONATHAN "/>
    <x v="0"/>
    <x v="3"/>
    <d v="1899-12-30T06:55:00"/>
    <s v=""/>
    <s v=""/>
    <x v="0"/>
  </r>
  <r>
    <n v="512"/>
    <n v="76785234"/>
    <s v="MAIL USER"/>
    <s v="Madrugada"/>
    <d v="2020-01-24T00:00:00"/>
    <s v="FULL TIME"/>
    <n v="0"/>
    <n v="0"/>
    <s v="MINAYA MENA HILDA JASMYN"/>
    <x v="5"/>
    <s v="QUISPE LUNA VICTOR HUGO"/>
    <s v="SALVADOR CAMPOS EDUAR ANDRES"/>
    <x v="0"/>
    <x v="0"/>
    <d v="1899-12-30T07:15:00"/>
    <d v="1899-12-30T04:00:00"/>
    <d v="1899-12-30T04:45:00"/>
    <x v="0"/>
  </r>
  <r>
    <n v="513"/>
    <n v="73303500"/>
    <s v="MAIL USER"/>
    <s v="Madrugada"/>
    <d v="2022-12-02T00:00:00"/>
    <s v="FULL TIME"/>
    <n v="0"/>
    <n v="0"/>
    <s v="MEJIA AYASTA ROSSANA NAYELI"/>
    <x v="5"/>
    <s v="QUISPE LUNA VICTOR HUGO"/>
    <s v="SALVADOR CAMPOS EDUAR ANDRES"/>
    <x v="6"/>
    <x v="1"/>
    <d v="1899-12-30T06:15:00"/>
    <d v="1899-12-30T00:00:00"/>
    <d v="1899-12-30T00:45:00"/>
    <x v="0"/>
  </r>
  <r>
    <n v="514"/>
    <n v="10708088"/>
    <s v="MAIL USER"/>
    <s v="Madrugada"/>
    <d v="2019-11-15T00:00:00"/>
    <s v="PART TIME"/>
    <n v="0"/>
    <n v="0"/>
    <s v="DELGADO ESPINOZA MELINA VICTORIA"/>
    <x v="5"/>
    <s v="MONIGOTE VEGA LUIS ALBERTO"/>
    <s v="SALVADOR CAMPOS EDUAR ANDRES"/>
    <x v="3"/>
    <x v="1"/>
    <d v="1899-12-30T01:55:00"/>
    <s v=""/>
    <s v=""/>
    <x v="0"/>
  </r>
  <r>
    <n v="515"/>
    <n v="47028052"/>
    <s v="MAIL USER"/>
    <s v="Madrugada"/>
    <d v="2021-12-14T00:00:00"/>
    <s v="PART TIME"/>
    <s v="LACTANCIA"/>
    <s v="02:00 - 03:00"/>
    <s v="QUISPE HUARCAYA KARINA BEATRIZ"/>
    <x v="5"/>
    <s v="MONIGOTE VEGA LUIS ALBERTO"/>
    <s v="SALVADOR CAMPOS EDUAR ANDRES"/>
    <x v="7"/>
    <x v="0"/>
    <d v="1899-12-30T01:55:00"/>
    <s v=""/>
    <s v=""/>
    <x v="0"/>
  </r>
  <r>
    <n v="516"/>
    <n v="76510902"/>
    <s v="MAIL USER"/>
    <s v="Mañana"/>
    <d v="2022-12-02T00:00:00"/>
    <s v="FULL TIME"/>
    <n v="0"/>
    <n v="0"/>
    <s v="APONTE OTINIANO MAYRA ALEXANDRA"/>
    <x v="5"/>
    <s v="FLORES VELA PIERO ANGELO"/>
    <s v="ALONSO RAFAEL ALEJANDRO WLADIMIR"/>
    <x v="2"/>
    <x v="6"/>
    <d v="1899-12-30T14:15:00"/>
    <d v="1899-12-30T08:30:00"/>
    <d v="1899-12-30T09:15:00"/>
    <x v="0"/>
  </r>
  <r>
    <n v="517"/>
    <n v="70104126"/>
    <s v="MAIL USER"/>
    <s v="Mañana"/>
    <d v="2019-12-17T00:00:00"/>
    <s v="FULL TIME"/>
    <s v="CAMBIO DE BREAK POR LEVEL UP / LACTANCIA"/>
    <s v="14:15-15:15"/>
    <s v="LAVADO PALOMINO LAYDY LIZ"/>
    <x v="5"/>
    <s v="ALONSO RAFAEL ALEJANDRO WLADIMIR"/>
    <s v="ALONSO RAFAEL ALEJANDRO WLADIMIR"/>
    <x v="2"/>
    <x v="7"/>
    <d v="1899-12-30T14:15:00"/>
    <d v="1899-12-30T12:00:00"/>
    <d v="1899-12-30T12:45:00"/>
    <x v="0"/>
  </r>
  <r>
    <n v="518"/>
    <n v="76682645"/>
    <s v="MAIL USER"/>
    <s v="Tarde"/>
    <d v="2019-09-28T00:00:00"/>
    <s v="PART TIME"/>
    <n v="0"/>
    <n v="0"/>
    <s v="SANCHEZ AGUIRRE DORIS"/>
    <x v="5"/>
    <s v="QUISPE ACUÑA ALVARO ROBERT"/>
    <s v="SANCHEZ GRADOS JEAN PIERRE JOAQUIN"/>
    <x v="8"/>
    <x v="29"/>
    <d v="1899-12-30T20:55:00"/>
    <s v=""/>
    <s v=""/>
    <x v="0"/>
  </r>
  <r>
    <n v="519"/>
    <n v="74834317"/>
    <s v="MAIL USER"/>
    <s v="Tarde"/>
    <d v="2023-05-27T00:00:00"/>
    <s v="FULL TIME"/>
    <s v="CAMBIO DE BREAK POR LEVEL UP"/>
    <n v="0"/>
    <s v="CASTILLO CORDOVA ZORAIDE ELIZABETH"/>
    <x v="5"/>
    <s v="QUISPE ACUÑA ALVARO ROBERT"/>
    <s v="SANCHEZ GRADOS JEAN PIERRE JOAQUIN"/>
    <x v="2"/>
    <x v="21"/>
    <d v="1899-12-30T23:15:00"/>
    <d v="1899-12-30T17:00:00"/>
    <d v="1899-12-30T17:45:00"/>
    <x v="0"/>
  </r>
  <r>
    <n v="520"/>
    <n v="48408258"/>
    <s v="MAIL USER"/>
    <s v="Mañana"/>
    <d v="2023-08-16T00:00:00"/>
    <s v="FULL TIME"/>
    <s v="LACTANCIA "/>
    <s v=" 10:55 - 11:55 "/>
    <s v="CORREA LANDA AMELIA MARGARETH"/>
    <x v="5"/>
    <s v="FLORES VELA PIERO ANGELO"/>
    <s v="ALONSO RAFAEL ALEJANDRO WLADIMIR"/>
    <x v="8"/>
    <x v="6"/>
    <d v="1899-12-30T13:15:00"/>
    <d v="1899-12-30T10:00:00"/>
    <d v="1899-12-30T10:45:00"/>
    <x v="0"/>
  </r>
  <r>
    <n v="521"/>
    <n v="72231611"/>
    <s v="MAIL USER"/>
    <s v="Mañana"/>
    <d v="2024-03-27T00:00:00"/>
    <s v="FULL TIME"/>
    <s v="GESTIÓN ADICIONAL"/>
    <s v="BACKUP MAIL USER"/>
    <s v="GUTIERREZ LAYME FIORELLA ERIKA"/>
    <x v="5"/>
    <s v="QUISPE ACUÑA ALVARO ROBERT"/>
    <s v="SANCHEZ GRADOS JEAN PIERRE JOAQUIN"/>
    <x v="0"/>
    <x v="11"/>
    <d v="1899-12-30T19:15:00"/>
    <d v="1899-12-30T15:00:00"/>
    <d v="1899-12-30T15:45:00"/>
    <x v="0"/>
  </r>
  <r>
    <n v="522"/>
    <n v="75858036"/>
    <s v="MAIL USER"/>
    <s v="Tarde"/>
    <d v="2023-06-13T00:00:00"/>
    <s v="PART TIME"/>
    <s v="GESTIÓN ADICIONAL"/>
    <s v="BACKUP MAIL USER"/>
    <s v="LOAYZA LAUREANO NAYELY FIORELLA"/>
    <x v="5"/>
    <s v="QUISPE ACUÑA ALVARO ROBERT"/>
    <s v="SANCHEZ GRADOS JEAN PIERRE JOAQUIN"/>
    <x v="1"/>
    <x v="13"/>
    <d v="1899-12-30T15:55:00"/>
    <s v=""/>
    <s v=""/>
    <x v="0"/>
  </r>
  <r>
    <n v="523"/>
    <n v="76837873"/>
    <s v="MAIL USER"/>
    <s v="Mañana"/>
    <d v="2022-11-12T00:00:00"/>
    <s v="FULL TIME"/>
    <s v="VAC / GESTIÓN ADICIONAL"/>
    <s v="21/04 - 04/05 / BACKUP MAIL USER"/>
    <s v="MATTOS CARDENAS LUISA ROSA"/>
    <x v="5"/>
    <s v="FLORES VELA PIERO ANGELO"/>
    <s v="ALONSO RAFAEL ALEJANDRO WLADIMIR"/>
    <x v="0"/>
    <x v="6"/>
    <d v="1899-12-30T14:15:00"/>
    <d v="1899-12-30T12:00:00"/>
    <d v="1899-12-30T12:45:00"/>
    <x v="0"/>
  </r>
  <r>
    <n v="524"/>
    <n v="71504553"/>
    <s v="MAIL USER"/>
    <s v="Madrugada"/>
    <d v="2024-10-01T00:00:00"/>
    <s v="FULL TIME"/>
    <s v="GESTIÓN ADICIONAL"/>
    <s v="MAIL USER"/>
    <s v="CALDERON URIARTE GRACE XIOMARA"/>
    <x v="5"/>
    <s v="FLORES VELA PIERO ANGELO"/>
    <s v="ALONSO RAFAEL ALEJANDRO WLADIMIR"/>
    <x v="0"/>
    <x v="4"/>
    <d v="1899-12-30T12:15:00"/>
    <d v="1899-12-30T10:00:00"/>
    <d v="1899-12-30T10:45:00"/>
    <x v="0"/>
  </r>
  <r>
    <n v="525"/>
    <n v="78463090"/>
    <s v="MAIL USER"/>
    <s v="Mañana"/>
    <d v="2024-09-11T00:00:00"/>
    <s v="PART TIME"/>
    <n v="0"/>
    <n v="0"/>
    <s v="GARCIA LLANOS GRECIA BELEN"/>
    <x v="5"/>
    <s v="FLORES VELA PIERO ANGELO"/>
    <s v="ALONSO RAFAEL ALEJANDRO WLADIMIR"/>
    <x v="1"/>
    <x v="16"/>
    <d v="1899-12-30T12:55:00"/>
    <s v=""/>
    <s v=""/>
    <x v="0"/>
  </r>
  <r>
    <n v="526"/>
    <n v="75929401"/>
    <s v="MAIL USER"/>
    <s v="Tarde"/>
    <d v="2023-05-27T00:00:00"/>
    <s v="PART TIME"/>
    <n v="0"/>
    <s v="PRESENCIAL"/>
    <s v="MENDEZ BOLO LUIS ENRIQUE"/>
    <x v="5"/>
    <s v="QUISPE ACUÑA ALVARO ROBERT"/>
    <s v="SANCHEZ GRADOS JEAN PIERRE JOAQUIN"/>
    <x v="2"/>
    <x v="28"/>
    <d v="1899-12-30T18:40:00"/>
    <s v=""/>
    <s v=""/>
    <x v="0"/>
  </r>
  <r>
    <n v="527"/>
    <n v="75961983"/>
    <s v="MAIL GLOVER "/>
    <s v="Madrugada"/>
    <d v="2018-11-16T00:00:00"/>
    <s v="FULL TIME"/>
    <n v="0"/>
    <n v="0"/>
    <s v="MENDEZ LOPEZ INGRID"/>
    <x v="6"/>
    <s v="MENDIZABAL BERMUDEZ OSCAR OWENCESLAO"/>
    <s v="CARAZA MORENO JONATHAN "/>
    <x v="7"/>
    <x v="1"/>
    <d v="1899-12-30T06:15:00"/>
    <d v="1899-12-30T01:00:00"/>
    <d v="1899-12-30T01:45:00"/>
    <x v="0"/>
  </r>
  <r>
    <n v="528"/>
    <n v="76597717"/>
    <s v="MAIL GLOVER "/>
    <s v="Madrugada"/>
    <d v="2018-10-31T00:00:00"/>
    <s v="FULL TIME"/>
    <s v="APOYO"/>
    <s v="CHAT GLOVER"/>
    <s v="COTERA PALOMINO JOSE MANUEL"/>
    <x v="6"/>
    <s v="MARTEL TOLENTINO ERIKA LEIDY"/>
    <s v="CARAZA MORENO JONATHAN "/>
    <x v="8"/>
    <x v="1"/>
    <d v="1899-12-30T06:15:00"/>
    <d v="1899-12-30T00:45:00"/>
    <d v="1899-12-30T01:30:00"/>
    <x v="0"/>
  </r>
  <r>
    <n v="529"/>
    <n v="42911698"/>
    <s v="MAIL GLOVER "/>
    <s v="Madrugada"/>
    <d v="2019-02-21T00:00:00"/>
    <s v="FULL TIME"/>
    <n v="0"/>
    <n v="0"/>
    <s v="ROQUE CASTRO ROSA ANGELICA"/>
    <x v="6"/>
    <s v="MENDIZABAL BERMUDEZ OSCAR OWENCESLAO"/>
    <s v="CARAZA MORENO JONATHAN "/>
    <x v="7"/>
    <x v="1"/>
    <d v="1899-12-30T06:15:00"/>
    <d v="1899-12-30T03:00:00"/>
    <d v="1899-12-30T03:45:00"/>
    <x v="0"/>
  </r>
  <r>
    <n v="530"/>
    <n v="73243648"/>
    <s v="MAIL GLOVER "/>
    <s v="Madrugada"/>
    <d v="2020-06-15T00:00:00"/>
    <s v="FULL TIME"/>
    <n v="0"/>
    <n v="0"/>
    <s v="GAMARRA LOPEZ ISABEL PRISCILA ANDREA"/>
    <x v="6"/>
    <s v="MARTEL TOLENTINO ERIKA LEIDY"/>
    <s v="CARAZA MORENO JONATHAN "/>
    <x v="1"/>
    <x v="5"/>
    <d v="1899-12-30T13:15:00"/>
    <d v="1899-12-30T10:00:00"/>
    <d v="1899-12-30T10:45:00"/>
    <x v="0"/>
  </r>
  <r>
    <n v="531"/>
    <n v="71259327"/>
    <s v="MAIL GLOVER "/>
    <s v="Madrugada"/>
    <d v="2018-07-13T00:00:00"/>
    <s v="FULL TIME"/>
    <n v="0"/>
    <n v="0"/>
    <s v="ANAPAN LOZANO ABIGAIL KELLY"/>
    <x v="6"/>
    <s v="MENDIZABAL BERMUDEZ OSCAR OWENCESLAO"/>
    <s v="CARAZA MORENO JONATHAN "/>
    <x v="2"/>
    <x v="5"/>
    <d v="1899-12-30T13:15:00"/>
    <d v="1899-12-30T09:00:00"/>
    <d v="1899-12-30T09:45:00"/>
    <x v="0"/>
  </r>
  <r>
    <n v="532"/>
    <n v="47681554"/>
    <s v="MAIL GLOVER "/>
    <s v="Madrugada"/>
    <d v="2020-02-21T00:00:00"/>
    <s v="FULL TIME"/>
    <n v="0"/>
    <n v="0"/>
    <s v="MOORE YSMINIO GALIA SYLVIA"/>
    <x v="6"/>
    <s v="MARTEL TOLENTINO ERIKA LEIDY"/>
    <s v="CARAZA MORENO JONATHAN "/>
    <x v="0"/>
    <x v="5"/>
    <d v="1899-12-30T13:15:00"/>
    <d v="1899-12-30T10:00:00"/>
    <d v="1899-12-30T10:45:00"/>
    <x v="0"/>
  </r>
  <r>
    <n v="533"/>
    <n v="41872961"/>
    <s v="MAIL GLOVER "/>
    <s v="Mañana"/>
    <d v="2018-12-01T00:00:00"/>
    <s v="FULL TIME"/>
    <n v="0"/>
    <n v="0"/>
    <s v="ESTEBAN CANO NORA CINTIA"/>
    <x v="6"/>
    <s v="MARTEL TOLENTINO ERIKA LEIDY"/>
    <s v="CARAZA MORENO JONATHAN "/>
    <x v="0"/>
    <x v="6"/>
    <d v="1899-12-30T14:15:00"/>
    <d v="1899-12-30T08:00:00"/>
    <d v="1899-12-30T08:45:00"/>
    <x v="0"/>
  </r>
  <r>
    <n v="534"/>
    <n v="48265909"/>
    <s v="MAIL GLOVER "/>
    <s v="Mañana"/>
    <d v="2018-11-23T00:00:00"/>
    <s v="FULL TIME"/>
    <n v="0"/>
    <n v="0"/>
    <s v="HUAROC FLORES GABRIELA DEL PILAR"/>
    <x v="6"/>
    <s v="MENDIZABAL BERMUDEZ OSCAR OWENCESLAO"/>
    <s v="CARAZA MORENO JONATHAN "/>
    <x v="1"/>
    <x v="6"/>
    <d v="1899-12-30T14:15:00"/>
    <d v="1899-12-30T10:00:00"/>
    <d v="1899-12-30T10:45:00"/>
    <x v="0"/>
  </r>
  <r>
    <n v="535"/>
    <n v="45977669"/>
    <s v="MAIL GLOVER "/>
    <s v="Mañana"/>
    <d v="2019-04-16T00:00:00"/>
    <s v="FULL TIME"/>
    <s v="LACTANCIA"/>
    <s v="14:15 - 15:15"/>
    <s v="CALLE ÑIQUEN MASSIEL STEPFANY"/>
    <x v="6"/>
    <s v="MARTEL TOLENTINO ERIKA LEIDY"/>
    <s v="CARAZA MORENO JONATHAN "/>
    <x v="8"/>
    <x v="7"/>
    <d v="1899-12-30T14:15:00"/>
    <d v="1899-12-30T11:00:00"/>
    <d v="1899-12-30T11:45:00"/>
    <x v="0"/>
  </r>
  <r>
    <n v="536"/>
    <n v="75966239"/>
    <s v="MAIL GLOVER "/>
    <s v="Mañana"/>
    <d v="2021-12-11T00:00:00"/>
    <s v="FULL TIME"/>
    <n v="0"/>
    <n v="0"/>
    <s v="DE LA CRUZ ROQUE BRANDON MANUEL"/>
    <x v="6"/>
    <s v="MARTEL TOLENTINO ERIKA LEIDY"/>
    <s v="CARAZA MORENO JONATHAN "/>
    <x v="8"/>
    <x v="8"/>
    <d v="1899-12-30T16:15:00"/>
    <d v="1899-12-30T11:00:00"/>
    <d v="1899-12-30T11:45:00"/>
    <x v="0"/>
  </r>
  <r>
    <n v="537"/>
    <n v="76423836"/>
    <s v="MAIL GLOVER "/>
    <s v="Mañana"/>
    <d v="2024-04-20T00:00:00"/>
    <s v="FULL TIME"/>
    <s v="CAMBIO DE CONDICIÓN / TRASLADO A MAIL GLOVER 01/02"/>
    <s v="01/02"/>
    <s v="GODOY NECIOSUP DANTE JHORDAN"/>
    <x v="6"/>
    <s v="MENDIZABAL BERMUDEZ OSCAR OWENCESLAO"/>
    <s v="CARAZA MORENO JONATHAN "/>
    <x v="2"/>
    <x v="16"/>
    <d v="1899-12-30T17:15:00"/>
    <d v="1899-12-30T14:00:00"/>
    <d v="1899-12-30T14:45:00"/>
    <x v="0"/>
  </r>
  <r>
    <n v="538"/>
    <n v="76196379"/>
    <s v="MAIL GLOVER "/>
    <s v="Mañana"/>
    <d v="2024-07-05T00:00:00"/>
    <s v="FULL TIME"/>
    <s v="CAMBIO DE CONDICIÓN / TRASLADO A MAIL GLOVER 01/02"/>
    <s v="01/02"/>
    <s v="NOLE ORIHUELA KARINA ISABEL"/>
    <x v="6"/>
    <s v="MENDIZABAL BERMUDEZ OSCAR OWENCESLAO"/>
    <s v="CARAZA MORENO JONATHAN "/>
    <x v="2"/>
    <x v="16"/>
    <d v="1899-12-30T17:15:00"/>
    <d v="1899-12-30T15:00:00"/>
    <d v="1899-12-30T15:45:00"/>
    <x v="0"/>
  </r>
  <r>
    <n v="539"/>
    <n v="73076634"/>
    <s v="MAIL GLOVER "/>
    <s v="Tarde"/>
    <d v="2020-05-13T00:00:00"/>
    <s v="FULL TIME"/>
    <n v="0"/>
    <n v="0"/>
    <s v="HERRERA CABRERA AXEL DIEGO"/>
    <x v="6"/>
    <s v="MENDIZABAL BERMUDEZ OSCAR OWENCESLAO"/>
    <s v="CARAZA MORENO JONATHAN "/>
    <x v="1"/>
    <x v="17"/>
    <d v="1899-12-30T22:15:00"/>
    <d v="1899-12-30T19:00:00"/>
    <d v="1899-12-30T19:45:00"/>
    <x v="0"/>
  </r>
  <r>
    <n v="540"/>
    <n v="72228328"/>
    <s v="MAIL GLOVER "/>
    <s v="Tarde"/>
    <d v="2023-05-25T00:00:00"/>
    <s v="FULL TIME"/>
    <s v="CAMBIO DE CONDICIÓN / TRASLADO A MAIL GLOVER 01/02"/>
    <s v="01/02"/>
    <s v="HOYOS HUAMANI MARITA MARIBEL"/>
    <x v="6"/>
    <s v="MARTEL TOLENTINO ERIKA LEIDY"/>
    <s v="CARAZA MORENO JONATHAN "/>
    <x v="8"/>
    <x v="21"/>
    <d v="1899-12-30T23:15:00"/>
    <d v="1899-12-30T18:00:00"/>
    <d v="1899-12-30T18:45:00"/>
    <x v="0"/>
  </r>
  <r>
    <n v="541"/>
    <n v="46072010"/>
    <s v="OTROS CANALES LOH"/>
    <s v="Mañana"/>
    <d v="2020-05-26T00:00:00"/>
    <s v="FULL TIME"/>
    <n v="0"/>
    <n v="0"/>
    <s v="BARDALES TAFUR BERONICA MILAGROS"/>
    <x v="7"/>
    <s v="DUEÑAS LEANDRO ANGGY LEIDY MIRELLA"/>
    <s v="CARAZA MORENO JONATHAN "/>
    <x v="11"/>
    <x v="6"/>
    <d v="1899-12-30T16:00:00"/>
    <d v="1899-12-30T13:30:00"/>
    <d v="1899-12-30T14:15:00"/>
    <x v="0"/>
  </r>
  <r>
    <n v="542"/>
    <n v="72369963"/>
    <s v="OTROS CANALES LOH"/>
    <s v="Mañana"/>
    <d v="2019-08-01T00:00:00"/>
    <s v="FULL TIME"/>
    <n v="0"/>
    <n v="0"/>
    <s v="CANALES SALDARRIAGA EDSON JOSUE"/>
    <x v="7"/>
    <s v="FLORES VELA PIERO ANGELO"/>
    <s v="ALONSO RAFAEL ALEJANDRO WLADIMIR"/>
    <x v="11"/>
    <x v="6"/>
    <d v="1899-12-30T16:00:00"/>
    <d v="1899-12-30T10:30:00"/>
    <d v="1899-12-30T11:15:00"/>
    <x v="0"/>
  </r>
  <r>
    <n v="543"/>
    <n v="70453451"/>
    <s v="OTROS CANALES LOH"/>
    <s v="Madrugada"/>
    <d v="2020-09-11T00:00:00"/>
    <s v="FULL TIME"/>
    <n v="0"/>
    <n v="0"/>
    <s v="RAMOS HERRERA JEAN BRYAN"/>
    <x v="8"/>
    <s v="FLORES VELA PIERO ANGELO"/>
    <s v="ALONSO RAFAEL ALEJANDRO WLADIMIR"/>
    <x v="0"/>
    <x v="5"/>
    <d v="1899-12-30T13:15:00"/>
    <d v="1899-12-30T12:00:00"/>
    <d v="1899-12-30T12:45:00"/>
    <x v="0"/>
  </r>
  <r>
    <n v="544"/>
    <n v="70245927"/>
    <s v="OTROS CANALES LOH"/>
    <s v="Mañana"/>
    <d v="2022-05-18T00:00:00"/>
    <s v="FULL TIME"/>
    <s v="GESTION ADICIONAL"/>
    <s v="Global HQ"/>
    <s v="VALDERRAMA PILLACA LESLY CIELO"/>
    <x v="9"/>
    <s v="AZABACHE GARCIA HILDA MERCEDES"/>
    <s v="CARAZA MORENO JONATHAN "/>
    <x v="12"/>
    <x v="6"/>
    <d v="1899-12-30T16:10:00"/>
    <d v="1899-12-30T13:10:00"/>
    <d v="1899-12-30T13:55:00"/>
    <x v="0"/>
  </r>
  <r>
    <n v="545"/>
    <n v="75514264"/>
    <s v="OTROS CANALES LOH"/>
    <s v="Mañana"/>
    <d v="2020-05-06T00:00:00"/>
    <s v="FULL TIME"/>
    <n v="0"/>
    <n v="0"/>
    <s v="CAIRO CALLA GUSTAVO YUSDAO"/>
    <x v="7"/>
    <s v="ÑIQUEN DEL AGUILA WALTERS DAVID"/>
    <s v="CARAZA MORENO JONATHAN "/>
    <x v="13"/>
    <x v="6"/>
    <d v="1899-12-30T16:00:00"/>
    <d v="1899-12-30T09:00:00"/>
    <d v="1899-12-30T09:45:00"/>
    <x v="0"/>
  </r>
  <r>
    <n v="546"/>
    <n v="73042847"/>
    <s v="OTROS CANALES LOH"/>
    <s v="Mañana"/>
    <d v="2019-11-12T00:00:00"/>
    <s v="FULL TIME"/>
    <s v="GESTION ADICIONAL"/>
    <s v="Content HQ"/>
    <s v="LOZANO LAMA DEBORA BETSABE"/>
    <x v="9"/>
    <s v="ALLPAS GUARDAMINO RODOLFO ANDRE"/>
    <s v="ALLPAS GUARDAMINO RODOLFO ANDRE"/>
    <x v="12"/>
    <x v="7"/>
    <d v="1899-12-30T16:45:00"/>
    <d v="1899-12-30T13:00:00"/>
    <d v="1899-12-30T13:45:00"/>
    <x v="0"/>
  </r>
  <r>
    <n v="547"/>
    <n v="70293067"/>
    <s v="OTROS CANALES LOH"/>
    <s v="Mañana"/>
    <d v="2022-12-02T00:00:00"/>
    <s v="FULL TIME"/>
    <n v="0"/>
    <n v="0"/>
    <s v="PEÑA FREITAS SORINA VICTORIA"/>
    <x v="7"/>
    <s v="MONTERO ESPINOZA RENATO ALONSO"/>
    <s v="CARAZA MORENO JONATHAN "/>
    <x v="3"/>
    <x v="6"/>
    <d v="1899-12-30T14:15:00"/>
    <d v="1899-12-30T10:00:00"/>
    <d v="1899-12-30T10:45:00"/>
    <x v="0"/>
  </r>
  <r>
    <n v="548"/>
    <n v="71574070"/>
    <s v="OTROS CANALES LOH"/>
    <s v="Mañana"/>
    <d v="2022-12-03T00:00:00"/>
    <s v="PART TIME"/>
    <n v="0"/>
    <n v="0"/>
    <s v="RODRIGUEZ MINO WENDY MEDALID"/>
    <x v="7"/>
    <s v="FLORES VELA PIERO ANGELO"/>
    <s v="ALONSO RAFAEL ALEJANDRO WLADIMIR"/>
    <x v="6"/>
    <x v="7"/>
    <d v="1899-12-30T10:55:00"/>
    <s v=""/>
    <s v=""/>
    <x v="0"/>
  </r>
  <r>
    <n v="549"/>
    <n v="75487664"/>
    <s v="OTROS CANALES LOH"/>
    <s v="Mañana"/>
    <d v="2020-01-08T00:00:00"/>
    <s v="FULL TIME"/>
    <s v="GESTION ADICIONAL"/>
    <s v="Bad CsaT"/>
    <s v="TAME VASQUEZ MIRIAM ROSA"/>
    <x v="7"/>
    <s v="FLORES VELA PIERO ANGELO"/>
    <s v="ALONSO RAFAEL ALEJANDRO WLADIMIR"/>
    <x v="3"/>
    <x v="7"/>
    <d v="1899-12-30T15:15:00"/>
    <d v="1899-12-30T12:00:00"/>
    <d v="1899-12-30T12:45:00"/>
    <x v="0"/>
  </r>
  <r>
    <n v="550"/>
    <n v="72012282"/>
    <s v="OTROS CANALES LOH"/>
    <s v="Mañana"/>
    <d v="2021-12-14T00:00:00"/>
    <s v="FULL TIME"/>
    <n v="0"/>
    <n v="0"/>
    <s v="DURAN LANDA LUIS FELIPE"/>
    <x v="8"/>
    <s v="FLORES VELA PIERO ANGELO"/>
    <s v="ALONSO RAFAEL ALEJANDRO WLADIMIR"/>
    <x v="2"/>
    <x v="6"/>
    <d v="1899-12-30T14:15:00"/>
    <d v="1899-12-30T10:00:00"/>
    <d v="1899-12-30T10:45:00"/>
    <x v="0"/>
  </r>
  <r>
    <n v="551"/>
    <n v="77209106"/>
    <s v="OTROS CANALES LOH"/>
    <s v="Mañana"/>
    <d v="2022-05-05T00:00:00"/>
    <s v="FULL TIME"/>
    <n v="0"/>
    <n v="0"/>
    <s v="MARTEL CHACALTANA GEANPIERO"/>
    <x v="8"/>
    <s v="FLORES VELA PIERO ANGELO"/>
    <s v="SANCHEZ ASCENCIO JESUS GERARDO"/>
    <x v="3"/>
    <x v="6"/>
    <d v="1899-12-30T14:15:00"/>
    <d v="1899-12-30T09:00:00"/>
    <d v="1899-12-30T09:45:00"/>
    <x v="0"/>
  </r>
  <r>
    <n v="552"/>
    <n v="73039088"/>
    <s v="OTROS CANALES LOH"/>
    <s v="Mañana"/>
    <d v="2024-09-26T00:00:00"/>
    <s v="FULL TIME"/>
    <s v="CAMBIO DE BREAK POR LEVEL UP / CAMBIO DE CONDICIÓN"/>
    <s v="01/03"/>
    <s v="VÁSQUEZ GALLARDO JEANCARLO RAFAEL"/>
    <x v="8"/>
    <s v="FLORES VELA PIERO ANGELO"/>
    <s v="SANCHEZ ASCENCIO JESUS GERARDO"/>
    <x v="3"/>
    <x v="6"/>
    <d v="1899-12-30T14:15:00"/>
    <d v="1899-12-30T11:00:00"/>
    <d v="1899-12-30T11:45:00"/>
    <x v="0"/>
  </r>
  <r>
    <n v="553"/>
    <n v="73184291"/>
    <s v="OTROS CANALES LOH"/>
    <s v="Mañana"/>
    <d v="2024-09-06T00:00:00"/>
    <s v="PART TIME"/>
    <n v="0"/>
    <n v="0"/>
    <s v="SALAZAR CUYUTUPAC DENISSE ALEXANDRA"/>
    <x v="7"/>
    <s v="FLORES VELA PIERO ANGELO"/>
    <s v="ALONSO RAFAEL ALEJANDRO WLADIMIR"/>
    <x v="3"/>
    <x v="10"/>
    <d v="1899-12-30T13:55:00"/>
    <s v=""/>
    <s v=""/>
    <x v="0"/>
  </r>
  <r>
    <n v="554"/>
    <n v="44785131"/>
    <s v="OTROS CANALES LOH"/>
    <s v="Mañana"/>
    <d v="2024-10-11T00:00:00"/>
    <s v="PART TIME"/>
    <n v="0"/>
    <n v="0"/>
    <s v="SUASNABAR SALINAS JAZMÍN EDITH"/>
    <x v="8"/>
    <s v="FLORES VELA PIERO ANGELO"/>
    <s v="ALONSO RAFAEL ALEJANDRO WLADIMIR"/>
    <x v="0"/>
    <x v="6"/>
    <d v="1899-12-30T09:55:00"/>
    <s v=""/>
    <s v=""/>
    <x v="0"/>
  </r>
  <r>
    <n v="555"/>
    <n v="74742566"/>
    <s v="OTROS CANALES LOH"/>
    <s v="Mañana"/>
    <d v="2025-03-26T00:00:00"/>
    <s v="PART TIME"/>
    <s v="GESTION ADICIONAL"/>
    <s v="Legal HQ"/>
    <s v="RODRIGUEZ ESPINOZA BRIDNEY STEFFY"/>
    <x v="9"/>
    <s v="ALDANA CORDOVA PAOLA FRANCISCA"/>
    <s v="CARAZA MORENO JONATHAN "/>
    <x v="12"/>
    <x v="6"/>
    <d v="1899-12-30T10:30:00"/>
    <s v=""/>
    <s v=""/>
    <x v="0"/>
  </r>
  <r>
    <n v="556"/>
    <n v="44211533"/>
    <s v="OTROS CANALES LOH"/>
    <s v="Madrugada"/>
    <d v="2020-05-26T00:00:00"/>
    <s v="FULL TIME"/>
    <s v="VAC"/>
    <s v="01/04 - 15/04"/>
    <s v="FALCON ESPIRITU LISSET FLORENI"/>
    <x v="8"/>
    <s v="FLORES VELA PIERO ANGELO"/>
    <s v="ALONSO RAFAEL ALEJANDRO WLADIMIR"/>
    <x v="0"/>
    <x v="3"/>
    <d v="1899-12-30T11:15:00"/>
    <d v="1899-12-30T09:30:00"/>
    <d v="1899-12-30T10:15:00"/>
    <x v="0"/>
  </r>
  <r>
    <n v="557"/>
    <n v="72837461"/>
    <s v="OTROS DEPARTAMENTOS GLOVO"/>
    <s v="Mañana"/>
    <d v="2022-12-24T00:00:00"/>
    <s v="FULL TIME"/>
    <s v="BILINGÜE"/>
    <s v="Italiano"/>
    <s v="ABUHADBA TORRES VALERIA RITA"/>
    <x v="10"/>
    <s v="COLCA PAITAN GLORIA AMELIA"/>
    <s v="ROJAS LUPERDI ZARELA "/>
    <x v="7"/>
    <x v="7"/>
    <d v="1899-12-30T15:15:00"/>
    <d v="1899-12-30T11:30:00"/>
    <d v="1899-12-30T12:15:00"/>
    <x v="0"/>
  </r>
  <r>
    <n v="558"/>
    <n v="76163004"/>
    <s v="OTROS DEPARTAMENTOS GLOVO"/>
    <s v="Mañana"/>
    <d v="2023-09-01T00:00:00"/>
    <s v="FULL TIME"/>
    <s v="BILINGÜE"/>
    <s v="Portugues"/>
    <s v="GUTIERREZ CASTRO ERICK SANTIAGO"/>
    <x v="10"/>
    <s v="COLCA PAITAN GLORIA AMELIA"/>
    <s v="ROJAS LUPERDI ZARELA "/>
    <x v="8"/>
    <x v="8"/>
    <d v="1899-12-30T16:15:00"/>
    <d v="1899-12-30T13:30:00"/>
    <d v="1899-12-30T14:15:00"/>
    <x v="0"/>
  </r>
  <r>
    <n v="559"/>
    <n v="75673168"/>
    <s v="OTROS DEPARTAMENTOS GLOVO"/>
    <s v="Mañana"/>
    <d v="2024-10-04T00:00:00"/>
    <s v="FULL TIME"/>
    <s v="BILINGÜE"/>
    <s v="Portugues"/>
    <s v="IPANAQUE RIVERA ANYELO JESUS MARTIN"/>
    <x v="10"/>
    <s v="COLCA PAITAN GLORIA AMELIA"/>
    <s v="ROJAS LUPERDI ZARELA "/>
    <x v="7"/>
    <x v="8"/>
    <d v="1899-12-30T16:15:00"/>
    <d v="1899-12-30T13:30:00"/>
    <d v="1899-12-30T14:15:00"/>
    <x v="0"/>
  </r>
  <r>
    <n v="560"/>
    <n v="77700823"/>
    <s v="DASHBOARD ES"/>
    <s v="Mañana"/>
    <d v="2019-06-08T00:00:00"/>
    <s v="FULL TIME"/>
    <n v="0"/>
    <n v="0"/>
    <s v="ALCCA CASTILLO DEIVIS BRAYAN"/>
    <x v="11"/>
    <s v="COLCA PAITAN GLORIA AMELIA"/>
    <s v="ROJAS LUPERDI ZARELA "/>
    <x v="7"/>
    <x v="27"/>
    <d v="1899-12-30T17:00:00"/>
    <d v="1899-12-30T15:00:00"/>
    <d v="1899-12-30T15:45:00"/>
    <x v="0"/>
  </r>
  <r>
    <n v="561"/>
    <n v="75339998"/>
    <s v="DASHBOARD ES"/>
    <s v="Mañana"/>
    <d v="2019-03-12T00:00:00"/>
    <s v="FULL TIME"/>
    <s v="VAC / GESTION ADICIONAL"/>
    <s v="01/04 - 30/04 / ONBOARDING CALL"/>
    <s v="LOPE SOCA SARAI"/>
    <x v="11"/>
    <s v="COLCA PAITAN GLORIA AMELIA"/>
    <s v="ROJAS LUPERDI ZARELA "/>
    <x v="8"/>
    <x v="6"/>
    <d v="1899-12-30T14:15:00"/>
    <d v="1899-12-30T10:00:00"/>
    <d v="1899-12-30T10:45:00"/>
    <x v="0"/>
  </r>
  <r>
    <n v="562"/>
    <n v="76419116"/>
    <s v="DASHBOARD ES"/>
    <s v="Mañana"/>
    <d v="2020-01-08T00:00:00"/>
    <s v="FULL TIME"/>
    <n v="0"/>
    <n v="0"/>
    <s v="SANTISTEBAN SALCEDO LAURA FIORELLA"/>
    <x v="11"/>
    <s v="COLCA PAITAN GLORIA AMELIA"/>
    <s v="ROJAS LUPERDI ZARELA "/>
    <x v="7"/>
    <x v="7"/>
    <d v="1899-12-30T15:15:00"/>
    <d v="1899-12-30T11:00:00"/>
    <d v="1899-12-30T11:45:00"/>
    <x v="0"/>
  </r>
  <r>
    <n v="563"/>
    <n v="76374951"/>
    <s v="DASHBOARD ES"/>
    <s v="Madrugada"/>
    <d v="2019-03-12T00:00:00"/>
    <s v="FULL TIME"/>
    <n v="0"/>
    <n v="0"/>
    <s v="HERRERA FERNANDEZ GINA CALINA"/>
    <x v="11"/>
    <s v="COLCA PAITAN GLORIA AMELIA"/>
    <s v="ROJAS LUPERDI ZARELA "/>
    <x v="8"/>
    <x v="30"/>
    <d v="1899-12-30T09:15:00"/>
    <d v="1899-12-30T06:00:00"/>
    <d v="1899-12-30T06:45:00"/>
    <x v="0"/>
  </r>
  <r>
    <n v="564"/>
    <n v="70358599"/>
    <s v="DASHBOARD ES"/>
    <s v="Mañana"/>
    <d v="2018-10-02T00:00:00"/>
    <s v="FULL TIME"/>
    <n v="0"/>
    <n v="0"/>
    <s v="QUISPE SEQUEIROS SARA YASIRE"/>
    <x v="11"/>
    <s v="COLCA PAITAN GLORIA AMELIA"/>
    <s v="ROJAS LUPERDI ZARELA "/>
    <x v="0"/>
    <x v="6"/>
    <d v="1899-12-30T14:15:00"/>
    <d v="1899-12-30T10:00:00"/>
    <d v="1899-12-30T10:45:00"/>
    <x v="0"/>
  </r>
  <r>
    <n v="565"/>
    <n v="41186113"/>
    <s v="DASHBOARD ES"/>
    <s v="Mañana"/>
    <d v="2022-11-10T00:00:00"/>
    <s v="FULL TIME"/>
    <n v="0"/>
    <n v="0"/>
    <s v="GASTELU VEGA ADELY LIZARIT"/>
    <x v="11"/>
    <s v="COLCA PAITAN GLORIA AMELIA"/>
    <s v="ROJAS LUPERDI ZARELA "/>
    <x v="8"/>
    <x v="27"/>
    <d v="1899-12-30T17:00:00"/>
    <d v="1899-12-30T13:00:00"/>
    <d v="1899-12-30T13:45:00"/>
    <x v="0"/>
  </r>
  <r>
    <n v="566"/>
    <n v="75096135"/>
    <s v="DASHBOARD ES"/>
    <s v="Madrugada"/>
    <d v="2019-12-27T00:00:00"/>
    <s v="PART TIME"/>
    <n v="0"/>
    <n v="0"/>
    <s v="VALERIO GALDOS LESLIE LEEANN"/>
    <x v="11"/>
    <s v="COLCA PAITAN GLORIA AMELIA"/>
    <s v="ROJAS LUPERDI ZARELA "/>
    <x v="1"/>
    <x v="3"/>
    <d v="1899-12-30T06:55:00"/>
    <s v=""/>
    <s v=""/>
    <x v="0"/>
  </r>
  <r>
    <n v="567"/>
    <n v="40752818"/>
    <s v="DASHBOARD ES"/>
    <s v="Madrugada"/>
    <d v="2019-06-03T00:00:00"/>
    <s v="FULL TIME"/>
    <s v="VAC / GESTION ADICIONAL"/>
    <s v="01/04 - 15/04 / ONBOARDING CALL"/>
    <s v="YNFANZON FLORES LISSETH"/>
    <x v="11"/>
    <s v="COLCA PAITAN GLORIA AMELIA"/>
    <s v="ROJAS LUPERDI ZARELA "/>
    <x v="8"/>
    <x v="4"/>
    <d v="1899-12-30T12:15:00"/>
    <d v="1899-12-30T08:00:00"/>
    <d v="1899-12-30T08:45:00"/>
    <x v="0"/>
  </r>
  <r>
    <n v="568"/>
    <n v="40677831"/>
    <s v="DASHBOARD ES"/>
    <s v="Madrugada"/>
    <d v="2024-05-07T00:00:00"/>
    <s v="FULL TIME"/>
    <n v="0"/>
    <n v="0"/>
    <s v="MAMANI LINARES JENNY"/>
    <x v="11"/>
    <s v="COLCA PAITAN GLORIA AMELIA"/>
    <s v="ROJAS LUPERDI ZARELA "/>
    <x v="7"/>
    <x v="4"/>
    <d v="1899-12-30T12:15:00"/>
    <d v="1899-12-30T09:00:00"/>
    <d v="1899-12-30T09:45:00"/>
    <x v="0"/>
  </r>
  <r>
    <n v="569"/>
    <n v="76917511"/>
    <s v="DASHBOARD ES"/>
    <s v="Madrugada"/>
    <d v="2024-05-07T00:00:00"/>
    <s v="FULL TIME"/>
    <n v="0"/>
    <n v="0"/>
    <s v="ZUBIETA ANICAMA MAGGIELY NICOLE"/>
    <x v="11"/>
    <s v="COLCA PAITAN GLORIA AMELIA"/>
    <s v="ROJAS LUPERDI ZARELA "/>
    <x v="3"/>
    <x v="5"/>
    <d v="1899-12-30T13:15:00"/>
    <d v="1899-12-30T09:00:00"/>
    <d v="1899-12-30T09:45:00"/>
    <x v="0"/>
  </r>
  <r>
    <n v="570"/>
    <n v="70605781"/>
    <s v="DASHBOARD ES"/>
    <s v="Mañana"/>
    <d v="2024-02-20T00:00:00"/>
    <s v="FULL TIME"/>
    <n v="0"/>
    <n v="0"/>
    <s v="OTERO PAZ ANDREA NATALIA"/>
    <x v="11"/>
    <s v="COLCA PAITAN GLORIA AMELIA"/>
    <s v="ROJAS LUPERDI ZARELA "/>
    <x v="6"/>
    <x v="27"/>
    <d v="1899-12-30T17:00:00"/>
    <d v="1899-12-30T13:45:00"/>
    <d v="1899-12-30T14:30:00"/>
    <x v="0"/>
  </r>
  <r>
    <n v="571"/>
    <n v="76396422"/>
    <s v="DASHBOARD ES"/>
    <s v="Mañana"/>
    <d v="2024-09-20T00:00:00"/>
    <s v="FULL TIME"/>
    <n v="0"/>
    <n v="0"/>
    <s v="MOTTOCCANCHI RAMOS GUSTAVO"/>
    <x v="11"/>
    <s v="COLCA PAITAN GLORIA AMELIA"/>
    <s v="ROJAS LUPERDI ZARELA "/>
    <x v="1"/>
    <x v="8"/>
    <d v="1899-12-30T16:15:00"/>
    <d v="1899-12-30T11:00:00"/>
    <d v="1899-12-30T11:45:00"/>
    <x v="0"/>
  </r>
  <r>
    <n v="572"/>
    <n v="43745066"/>
    <s v="OTROS CANALES LOH"/>
    <s v="Madrugada"/>
    <d v="2020-08-29T00:00:00"/>
    <s v="FULL TIME"/>
    <n v="0"/>
    <n v="0"/>
    <s v="ACUÑA JACINTO EVELYN YURI"/>
    <x v="12"/>
    <s v="ALDANA CORDOVA PAOLA FRANCISCA"/>
    <s v="CARAZA MORENO JONATHAN "/>
    <x v="3"/>
    <x v="5"/>
    <d v="1899-12-30T13:15:00"/>
    <d v="1899-12-30T10:00:00"/>
    <d v="1899-12-30T10:45:00"/>
    <x v="0"/>
  </r>
  <r>
    <n v="573"/>
    <n v="44260041"/>
    <s v="OTROS CANALES LOH"/>
    <s v="Madrugada"/>
    <d v="2018-09-24T00:00:00"/>
    <s v="FULL TIME"/>
    <n v="0"/>
    <n v="0"/>
    <s v="CACERES URBANO INGRID FIORELLA"/>
    <x v="12"/>
    <s v="ALDANA CORDOVA PAOLA FRANCISCA"/>
    <s v="CARAZA MORENO JONATHAN "/>
    <x v="0"/>
    <x v="2"/>
    <d v="1899-12-30T10:15:00"/>
    <d v="1899-12-30T05:00:00"/>
    <d v="1899-12-30T05:45:00"/>
    <x v="0"/>
  </r>
  <r>
    <n v="574"/>
    <n v="78021996"/>
    <s v="OTROS CANALES LOH"/>
    <s v="Mañana"/>
    <d v="2022-03-02T00:00:00"/>
    <s v="FULL TIME"/>
    <s v="VAC"/>
    <s v="01/05 - 30/05"/>
    <s v="PALACIN YPARRAGUIRRE DANA VANESA"/>
    <x v="12"/>
    <s v="AZABACHE GARCIA HILDA MERCEDES"/>
    <s v="CARAZA MORENO JONATHAN "/>
    <x v="8"/>
    <x v="16"/>
    <d v="1899-12-30T17:15:00"/>
    <d v="1899-12-30T12:00:00"/>
    <d v="1899-12-30T12:45:00"/>
    <x v="0"/>
  </r>
  <r>
    <n v="575"/>
    <n v="70405507"/>
    <s v="OTROS CANALES LOH"/>
    <s v="Mañana"/>
    <d v="2018-12-13T00:00:00"/>
    <s v="FULL TIME"/>
    <s v="VAC"/>
    <s v="01/04 - 30/04"/>
    <s v="HUAMAN FERNANDEZ DIANA LIZ"/>
    <x v="12"/>
    <s v="ALDANA CORDOVA PAOLA FRANCISCA"/>
    <s v="CARAZA MORENO JONATHAN "/>
    <x v="1"/>
    <x v="16"/>
    <d v="1899-12-30T17:15:00"/>
    <d v="1899-12-30T11:00:00"/>
    <d v="1899-12-30T11:45:00"/>
    <x v="0"/>
  </r>
  <r>
    <n v="576"/>
    <n v="72127153"/>
    <s v="OTROS CANALES LOH"/>
    <s v="Mañana"/>
    <d v="2024-03-14T00:00:00"/>
    <s v="FULL TIME"/>
    <n v="0"/>
    <n v="0"/>
    <s v="GRADOS SANTISTEBAN DANICA NICOOL"/>
    <x v="12"/>
    <s v="AZABACHE GARCIA HILDA MERCEDES"/>
    <s v="CARAZA MORENO JONATHAN "/>
    <x v="2"/>
    <x v="16"/>
    <d v="1899-12-30T17:15:00"/>
    <d v="1899-12-30T12:30:00"/>
    <d v="1899-12-30T13:15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9F0F9-6AB4-4998-A1C2-91706862556D}" name="TablaDinámica1" cacheId="1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7" indent="0" outline="1" outlineData="1" multipleFieldFilters="0">
  <location ref="B5:D20" firstHeaderRow="1" firstDataRow="2" firstDataCol="1" rowPageCount="1" colPageCount="1"/>
  <pivotFields count="17">
    <pivotField dataField="1" showAll="0"/>
    <pivotField showAll="0"/>
    <pivotField showAll="0"/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14">
        <item x="2"/>
        <item x="0"/>
        <item x="9"/>
        <item x="8"/>
        <item x="6"/>
        <item x="3"/>
        <item x="5"/>
        <item x="4"/>
        <item x="10"/>
        <item x="1"/>
        <item x="11"/>
        <item x="7"/>
        <item x="12"/>
        <item t="default"/>
      </items>
    </pivotField>
    <pivotField showAll="0"/>
    <pivotField showAll="0"/>
    <pivotField showAll="0"/>
    <pivotField numFmtId="167" showAll="0"/>
    <pivotField numFmtId="167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2">
    <i>
      <x/>
    </i>
    <i>
      <x v="1"/>
    </i>
  </colItems>
  <pageFields count="1">
    <pageField fld="16" hier="-1"/>
  </pageFields>
  <dataFields count="1">
    <dataField name="Cuenta de DNI" fld="0" subtotal="count" baseField="7" baseItem="8"/>
  </dataFields>
  <formats count="18">
    <format dxfId="1148">
      <pivotArea type="all" dataOnly="0" outline="0" fieldPosition="0"/>
    </format>
    <format dxfId="1147">
      <pivotArea outline="0" collapsedLevelsAreSubtotals="1" fieldPosition="0"/>
    </format>
    <format dxfId="1146">
      <pivotArea type="origin" dataOnly="0" labelOnly="1" outline="0" fieldPosition="0"/>
    </format>
    <format dxfId="1145">
      <pivotArea field="4" type="button" dataOnly="0" labelOnly="1" outline="0" axis="axisCol" fieldPosition="0"/>
    </format>
    <format dxfId="1144">
      <pivotArea type="topRight" dataOnly="0" labelOnly="1" outline="0" fieldPosition="0"/>
    </format>
    <format dxfId="1143">
      <pivotArea field="8" type="button" dataOnly="0" labelOnly="1" outline="0" axis="axisRow" fieldPosition="0"/>
    </format>
    <format dxfId="1142">
      <pivotArea dataOnly="0" labelOnly="1" fieldPosition="0">
        <references count="1">
          <reference field="8" count="0"/>
        </references>
      </pivotArea>
    </format>
    <format dxfId="1141">
      <pivotArea dataOnly="0" labelOnly="1" grandRow="1" outline="0" fieldPosition="0"/>
    </format>
    <format dxfId="1140">
      <pivotArea dataOnly="0" labelOnly="1" fieldPosition="0">
        <references count="1">
          <reference field="4" count="0"/>
        </references>
      </pivotArea>
    </format>
    <format dxfId="1139">
      <pivotArea type="all" dataOnly="0" outline="0" fieldPosition="0"/>
    </format>
    <format dxfId="1138">
      <pivotArea outline="0" collapsedLevelsAreSubtotals="1" fieldPosition="0"/>
    </format>
    <format dxfId="1137">
      <pivotArea type="origin" dataOnly="0" labelOnly="1" outline="0" fieldPosition="0"/>
    </format>
    <format dxfId="1136">
      <pivotArea field="4" type="button" dataOnly="0" labelOnly="1" outline="0" axis="axisCol" fieldPosition="0"/>
    </format>
    <format dxfId="1135">
      <pivotArea type="topRight" dataOnly="0" labelOnly="1" outline="0" fieldPosition="0"/>
    </format>
    <format dxfId="1134">
      <pivotArea field="8" type="button" dataOnly="0" labelOnly="1" outline="0" axis="axisRow" fieldPosition="0"/>
    </format>
    <format dxfId="1133">
      <pivotArea dataOnly="0" labelOnly="1" fieldPosition="0">
        <references count="1">
          <reference field="8" count="0"/>
        </references>
      </pivotArea>
    </format>
    <format dxfId="1132">
      <pivotArea dataOnly="0" labelOnly="1" grandRow="1" outline="0" fieldPosition="0"/>
    </format>
    <format dxfId="1131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849BE-B943-493F-84C6-CAB1D8661F25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B30:B39" firstHeaderRow="1" firstDataRow="1" firstDataCol="1"/>
  <pivotFields count="9">
    <pivotField showAll="0"/>
    <pivotField axis="axisRow" showAll="0">
      <items count="12">
        <item x="1"/>
        <item x="0"/>
        <item m="1" x="9"/>
        <item x="4"/>
        <item x="3"/>
        <item x="5"/>
        <item x="6"/>
        <item x="2"/>
        <item m="1" x="10"/>
        <item x="7"/>
        <item m="1" x="8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</pivotFields>
  <rowFields count="1">
    <field x="1"/>
  </rowFields>
  <rowItems count="9">
    <i>
      <x/>
    </i>
    <i>
      <x v="1"/>
    </i>
    <i>
      <x v="3"/>
    </i>
    <i>
      <x v="4"/>
    </i>
    <i>
      <x v="5"/>
    </i>
    <i>
      <x v="6"/>
    </i>
    <i>
      <x v="7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D1F78-E95A-469D-B367-07205FF98F00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A6:M31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h="1" x="7"/>
        <item h="1" x="2"/>
        <item x="0"/>
        <item h="1" x="9"/>
        <item h="1" x="11"/>
        <item x="1"/>
        <item h="1" x="8"/>
        <item h="1" x="6"/>
        <item h="1" x="3"/>
        <item h="1" x="5"/>
        <item h="1" x="4"/>
        <item h="1" x="10"/>
        <item h="1" x="12"/>
        <item h="1" m="1" x="13"/>
        <item t="default"/>
      </items>
    </pivotField>
    <pivotField showAll="0"/>
    <pivotField showAll="0"/>
    <pivotField axis="axisCol" showAll="0">
      <items count="18">
        <item x="2"/>
        <item x="0"/>
        <item x="1"/>
        <item x="3"/>
        <item x="6"/>
        <item x="8"/>
        <item x="7"/>
        <item x="11"/>
        <item x="5"/>
        <item x="13"/>
        <item x="12"/>
        <item m="1" x="14"/>
        <item x="4"/>
        <item m="1" x="15"/>
        <item m="1" x="16"/>
        <item x="10"/>
        <item x="9"/>
        <item t="default"/>
      </items>
    </pivotField>
    <pivotField axis="axisRow" numFmtId="167" showAll="0" sortType="ascending">
      <items count="35">
        <item m="1" x="31"/>
        <item x="30"/>
        <item x="2"/>
        <item x="3"/>
        <item x="4"/>
        <item x="5"/>
        <item x="6"/>
        <item m="1" x="32"/>
        <item x="7"/>
        <item x="8"/>
        <item x="9"/>
        <item x="27"/>
        <item x="16"/>
        <item m="1" x="33"/>
        <item x="10"/>
        <item x="26"/>
        <item x="11"/>
        <item x="13"/>
        <item x="15"/>
        <item x="12"/>
        <item x="14"/>
        <item x="22"/>
        <item x="17"/>
        <item x="19"/>
        <item x="28"/>
        <item x="21"/>
        <item x="20"/>
        <item x="29"/>
        <item x="18"/>
        <item x="24"/>
        <item x="25"/>
        <item x="23"/>
        <item x="1"/>
        <item x="0"/>
        <item t="default"/>
      </items>
    </pivotField>
    <pivotField numFmtId="167"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13"/>
  </rowFields>
  <rowItems count="24"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8"/>
    </i>
    <i>
      <x v="32"/>
    </i>
    <i>
      <x v="33"/>
    </i>
    <i t="grand">
      <x/>
    </i>
  </rowItems>
  <colFields count="1">
    <field x="1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12"/>
    </i>
    <i>
      <x v="15"/>
    </i>
    <i>
      <x v="16"/>
    </i>
    <i t="grand">
      <x/>
    </i>
  </colItems>
  <pageFields count="2">
    <pageField fld="9" hier="-1"/>
    <pageField fld="17" item="0" hier="-1"/>
  </pageFields>
  <dataFields count="1">
    <dataField name="Cuenta de DNI" fld="1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E26A6-23F7-4B4C-8ACA-5760900EB67C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CG2:CG3" firstHeaderRow="1" firstDataRow="1" firstDataCol="0"/>
  <pivotFields count="12"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0"/>
        <item x="2"/>
        <item x="5"/>
        <item x="1"/>
        <item x="4"/>
        <item x="3"/>
        <item x="6"/>
        <item x="8"/>
        <item x="9"/>
        <item x="7"/>
        <item x="10"/>
        <item t="default"/>
      </items>
    </pivotField>
  </pivotFields>
  <rowItems count="1">
    <i/>
  </rowItems>
  <colItems count="1">
    <i/>
  </colItems>
  <dataFields count="1">
    <dataField name="Cuenta de DNI" fld="0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4-05-08T13:33:10.96" personId="{B2B500A1-205C-473A-852D-F7312B16975B}" id="{FB8C9639-4E8C-48C7-9D76-33107CA1B7E0}">
    <text xml:space="preserve">RECORDAR QUE SOLO SE DEBE INGRESAR AL PERSONAL QUE GESTIONA Y SOLICITAN ALGUN CAMBIO PARTICULAR NO DEBE INGRESARSE APOYOS BACKUP GESTIONES ADICIONALES, TAMPOCO DEBE INGRESARSE AGENTES QUE CAMBIEN DE HORARIO PERO SE ADECUAN A LA CURVA
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E651-5DC6-415E-8E78-408D83824A84}">
  <sheetPr codeName="Hoja2"/>
  <dimension ref="B2:R78"/>
  <sheetViews>
    <sheetView topLeftCell="A22" zoomScale="70" zoomScaleNormal="70" workbookViewId="0">
      <selection activeCell="Q48" sqref="Q48:Q78"/>
    </sheetView>
  </sheetViews>
  <sheetFormatPr baseColWidth="10" defaultColWidth="11.42578125" defaultRowHeight="12.75" x14ac:dyDescent="0.2"/>
  <cols>
    <col min="3" max="3" width="7" bestFit="1" customWidth="1"/>
    <col min="9" max="9" width="13.7109375" bestFit="1" customWidth="1"/>
    <col min="10" max="10" width="20.7109375" bestFit="1" customWidth="1"/>
    <col min="12" max="12" width="19.5703125" bestFit="1" customWidth="1"/>
    <col min="16" max="16" width="15.140625" customWidth="1"/>
  </cols>
  <sheetData>
    <row r="2" spans="2:18" ht="22.5" x14ac:dyDescent="0.25">
      <c r="I2" s="41" t="s">
        <v>0</v>
      </c>
      <c r="J2" s="42" t="s">
        <v>1</v>
      </c>
      <c r="K2" s="42" t="s">
        <v>2</v>
      </c>
      <c r="L2" s="41" t="s">
        <v>0</v>
      </c>
      <c r="N2" s="129" t="s">
        <v>3</v>
      </c>
      <c r="O2" s="43" t="s">
        <v>4</v>
      </c>
      <c r="P2" s="43" t="s">
        <v>5</v>
      </c>
      <c r="Q2" s="43" t="s">
        <v>6</v>
      </c>
      <c r="R2" s="40"/>
    </row>
    <row r="3" spans="2:18" ht="15" x14ac:dyDescent="0.25">
      <c r="B3" s="38">
        <v>0</v>
      </c>
      <c r="C3" s="38">
        <v>0</v>
      </c>
      <c r="D3" s="37" t="s">
        <v>7</v>
      </c>
      <c r="I3" s="44" t="s">
        <v>8</v>
      </c>
      <c r="J3" s="44" t="s">
        <v>8</v>
      </c>
      <c r="K3" s="44" t="s">
        <v>9</v>
      </c>
      <c r="L3" s="45" t="s">
        <v>10</v>
      </c>
      <c r="N3" s="132"/>
      <c r="O3" s="131" t="s">
        <v>11</v>
      </c>
      <c r="P3" s="46" t="s">
        <v>11</v>
      </c>
      <c r="Q3" s="46" t="s">
        <v>11</v>
      </c>
      <c r="R3" s="40"/>
    </row>
    <row r="4" spans="2:18" ht="22.5" x14ac:dyDescent="0.25">
      <c r="B4" s="38">
        <v>2.0833333333333332E-2</v>
      </c>
      <c r="C4" s="39">
        <v>2.0833333333333332E-2</v>
      </c>
      <c r="D4" t="s">
        <v>7</v>
      </c>
      <c r="I4" s="126" t="s">
        <v>12</v>
      </c>
      <c r="J4" s="44" t="s">
        <v>12</v>
      </c>
      <c r="K4" s="44" t="s">
        <v>9</v>
      </c>
      <c r="L4" s="45" t="s">
        <v>10</v>
      </c>
      <c r="N4" s="132"/>
      <c r="O4" s="134"/>
      <c r="P4" s="46" t="s">
        <v>13</v>
      </c>
      <c r="Q4" s="46" t="s">
        <v>11</v>
      </c>
      <c r="R4" s="40"/>
    </row>
    <row r="5" spans="2:18" ht="15" x14ac:dyDescent="0.25">
      <c r="B5" s="38">
        <v>4.1666666666666664E-2</v>
      </c>
      <c r="C5" s="39">
        <v>4.1666666666666699E-2</v>
      </c>
      <c r="D5" t="s">
        <v>7</v>
      </c>
      <c r="I5" s="128"/>
      <c r="J5" s="44" t="s">
        <v>14</v>
      </c>
      <c r="K5" s="44" t="s">
        <v>9</v>
      </c>
      <c r="L5" s="45" t="s">
        <v>10</v>
      </c>
      <c r="N5" s="132"/>
      <c r="O5" s="131" t="s">
        <v>15</v>
      </c>
      <c r="P5" s="46" t="s">
        <v>16</v>
      </c>
      <c r="Q5" s="47" t="s">
        <v>15</v>
      </c>
      <c r="R5" s="40"/>
    </row>
    <row r="6" spans="2:18" ht="22.5" x14ac:dyDescent="0.25">
      <c r="B6" s="38">
        <v>6.25E-2</v>
      </c>
      <c r="C6" s="39">
        <v>6.25E-2</v>
      </c>
      <c r="D6" t="s">
        <v>7</v>
      </c>
      <c r="I6" s="126" t="s">
        <v>10</v>
      </c>
      <c r="J6" s="44" t="s">
        <v>17</v>
      </c>
      <c r="K6" s="44" t="s">
        <v>9</v>
      </c>
      <c r="L6" s="45" t="s">
        <v>18</v>
      </c>
      <c r="N6" s="132"/>
      <c r="O6" s="125"/>
      <c r="P6" s="46" t="s">
        <v>19</v>
      </c>
      <c r="Q6" s="47" t="s">
        <v>15</v>
      </c>
      <c r="R6" s="40"/>
    </row>
    <row r="7" spans="2:18" ht="15" x14ac:dyDescent="0.25">
      <c r="B7" s="38">
        <v>8.3333333333333329E-2</v>
      </c>
      <c r="C7" s="39">
        <v>8.3333333333333301E-2</v>
      </c>
      <c r="D7" t="s">
        <v>7</v>
      </c>
      <c r="I7" s="127"/>
      <c r="J7" s="44" t="s">
        <v>20</v>
      </c>
      <c r="K7" s="44" t="s">
        <v>9</v>
      </c>
      <c r="L7" s="45" t="s">
        <v>18</v>
      </c>
      <c r="N7" s="132"/>
      <c r="O7" s="46" t="s">
        <v>21</v>
      </c>
      <c r="P7" s="46" t="s">
        <v>22</v>
      </c>
      <c r="Q7" s="46" t="s">
        <v>21</v>
      </c>
      <c r="R7" s="40"/>
    </row>
    <row r="8" spans="2:18" ht="15" x14ac:dyDescent="0.25">
      <c r="B8" s="38">
        <v>0.10416666666666667</v>
      </c>
      <c r="C8" s="39">
        <v>0.104166666666667</v>
      </c>
      <c r="D8" t="s">
        <v>7</v>
      </c>
      <c r="I8" s="127"/>
      <c r="J8" s="44" t="s">
        <v>23</v>
      </c>
      <c r="K8" s="44" t="s">
        <v>9</v>
      </c>
      <c r="L8" s="45" t="s">
        <v>10</v>
      </c>
      <c r="N8" s="132"/>
      <c r="O8" s="46" t="s">
        <v>24</v>
      </c>
      <c r="P8" s="46" t="s">
        <v>24</v>
      </c>
      <c r="Q8" s="46" t="s">
        <v>24</v>
      </c>
      <c r="R8" s="40"/>
    </row>
    <row r="9" spans="2:18" ht="15" x14ac:dyDescent="0.25">
      <c r="B9" s="38">
        <v>0.125</v>
      </c>
      <c r="C9" s="39">
        <v>0.125</v>
      </c>
      <c r="D9" t="s">
        <v>7</v>
      </c>
      <c r="I9" s="127"/>
      <c r="J9" s="44" t="s">
        <v>25</v>
      </c>
      <c r="K9" s="44" t="s">
        <v>9</v>
      </c>
      <c r="L9" s="45" t="s">
        <v>18</v>
      </c>
      <c r="N9" s="132"/>
      <c r="O9" s="131" t="s">
        <v>26</v>
      </c>
      <c r="P9" s="46" t="s">
        <v>27</v>
      </c>
      <c r="Q9" s="47" t="s">
        <v>26</v>
      </c>
      <c r="R9" s="40"/>
    </row>
    <row r="10" spans="2:18" ht="15" x14ac:dyDescent="0.25">
      <c r="B10" s="38">
        <v>0.14583333333333334</v>
      </c>
      <c r="C10" s="39">
        <v>0.14583333333333301</v>
      </c>
      <c r="D10" t="s">
        <v>7</v>
      </c>
      <c r="I10" s="128"/>
      <c r="J10" s="44" t="s">
        <v>28</v>
      </c>
      <c r="K10" s="44" t="s">
        <v>9</v>
      </c>
      <c r="L10" s="45" t="s">
        <v>10</v>
      </c>
      <c r="N10" s="132"/>
      <c r="O10" s="125"/>
      <c r="P10" s="46" t="s">
        <v>29</v>
      </c>
      <c r="Q10" s="47" t="s">
        <v>26</v>
      </c>
      <c r="R10" s="40"/>
    </row>
    <row r="11" spans="2:18" ht="22.5" x14ac:dyDescent="0.25">
      <c r="B11" s="38">
        <v>0.16666666666666666</v>
      </c>
      <c r="C11" s="39">
        <v>0.16666666666666699</v>
      </c>
      <c r="D11" t="s">
        <v>7</v>
      </c>
      <c r="I11" s="45" t="s">
        <v>30</v>
      </c>
      <c r="J11" s="44" t="s">
        <v>30</v>
      </c>
      <c r="K11" s="44" t="s">
        <v>31</v>
      </c>
      <c r="L11" s="44" t="s">
        <v>30</v>
      </c>
      <c r="N11" s="132"/>
      <c r="O11" s="131" t="s">
        <v>32</v>
      </c>
      <c r="P11" s="46" t="s">
        <v>12</v>
      </c>
      <c r="Q11" s="47" t="s">
        <v>32</v>
      </c>
      <c r="R11" s="40"/>
    </row>
    <row r="12" spans="2:18" ht="22.5" x14ac:dyDescent="0.25">
      <c r="B12" s="38">
        <v>0.1875</v>
      </c>
      <c r="C12" s="39">
        <v>0.1875</v>
      </c>
      <c r="D12" t="s">
        <v>7</v>
      </c>
      <c r="I12" s="48" t="s">
        <v>10</v>
      </c>
      <c r="J12" s="44" t="s">
        <v>33</v>
      </c>
      <c r="K12" s="44" t="s">
        <v>31</v>
      </c>
      <c r="L12" s="48" t="s">
        <v>10</v>
      </c>
      <c r="N12" s="132"/>
      <c r="O12" s="130"/>
      <c r="P12" s="46" t="s">
        <v>14</v>
      </c>
      <c r="Q12" s="47" t="s">
        <v>32</v>
      </c>
      <c r="R12" s="40"/>
    </row>
    <row r="13" spans="2:18" ht="22.5" x14ac:dyDescent="0.25">
      <c r="B13" s="70">
        <v>0.19791666666666666</v>
      </c>
      <c r="C13" s="39">
        <v>0.19791666666666666</v>
      </c>
      <c r="D13" t="s">
        <v>7</v>
      </c>
      <c r="I13" s="44" t="s">
        <v>34</v>
      </c>
      <c r="J13" s="44" t="s">
        <v>34</v>
      </c>
      <c r="K13" s="44" t="s">
        <v>31</v>
      </c>
      <c r="L13" s="44" t="s">
        <v>34</v>
      </c>
      <c r="N13" s="132"/>
      <c r="O13" s="130"/>
      <c r="P13" s="46" t="s">
        <v>23</v>
      </c>
      <c r="Q13" s="47" t="s">
        <v>32</v>
      </c>
      <c r="R13" s="40"/>
    </row>
    <row r="14" spans="2:18" ht="22.5" x14ac:dyDescent="0.25">
      <c r="B14" s="38">
        <v>0.20833333333333334</v>
      </c>
      <c r="C14" s="39">
        <v>0.20833333333333301</v>
      </c>
      <c r="D14" t="s">
        <v>7</v>
      </c>
      <c r="I14" s="49" t="s">
        <v>11</v>
      </c>
      <c r="J14" s="44" t="s">
        <v>11</v>
      </c>
      <c r="K14" s="44" t="s">
        <v>35</v>
      </c>
      <c r="L14" s="45" t="s">
        <v>11</v>
      </c>
      <c r="N14" s="132"/>
      <c r="O14" s="130"/>
      <c r="P14" s="46" t="s">
        <v>36</v>
      </c>
      <c r="Q14" s="47" t="s">
        <v>32</v>
      </c>
      <c r="R14" s="46" t="s">
        <v>37</v>
      </c>
    </row>
    <row r="15" spans="2:18" ht="22.5" x14ac:dyDescent="0.25">
      <c r="B15" s="38">
        <v>0.22916666666666666</v>
      </c>
      <c r="C15" s="39">
        <v>0.22916666666666699</v>
      </c>
      <c r="D15" t="s">
        <v>7</v>
      </c>
      <c r="I15" s="50"/>
      <c r="J15" s="44" t="s">
        <v>38</v>
      </c>
      <c r="K15" s="44" t="s">
        <v>35</v>
      </c>
      <c r="L15" s="45" t="s">
        <v>11</v>
      </c>
      <c r="N15" s="133"/>
      <c r="O15" s="125"/>
      <c r="P15" s="46" t="s">
        <v>39</v>
      </c>
      <c r="Q15" s="47" t="s">
        <v>32</v>
      </c>
      <c r="R15" s="40"/>
    </row>
    <row r="16" spans="2:18" ht="15" x14ac:dyDescent="0.25">
      <c r="B16" s="38">
        <v>0.25</v>
      </c>
      <c r="C16" s="39">
        <v>0.25</v>
      </c>
      <c r="D16" t="s">
        <v>40</v>
      </c>
      <c r="I16" s="126" t="s">
        <v>16</v>
      </c>
      <c r="J16" s="44" t="s">
        <v>16</v>
      </c>
      <c r="K16" s="44" t="s">
        <v>35</v>
      </c>
      <c r="L16" s="45" t="s">
        <v>16</v>
      </c>
      <c r="N16" s="51"/>
      <c r="O16" s="52"/>
      <c r="P16" s="52"/>
      <c r="Q16" s="52"/>
      <c r="R16" s="40"/>
    </row>
    <row r="17" spans="2:18" ht="15" x14ac:dyDescent="0.25">
      <c r="B17" s="38">
        <v>0.27083333333333331</v>
      </c>
      <c r="C17" s="39">
        <v>0.27083333333333298</v>
      </c>
      <c r="D17" t="s">
        <v>40</v>
      </c>
      <c r="I17" s="127"/>
      <c r="J17" s="44" t="s">
        <v>41</v>
      </c>
      <c r="K17" s="44" t="s">
        <v>35</v>
      </c>
      <c r="L17" s="45" t="s">
        <v>16</v>
      </c>
      <c r="N17" s="129" t="s">
        <v>42</v>
      </c>
      <c r="O17" s="43" t="s">
        <v>4</v>
      </c>
      <c r="P17" s="43" t="s">
        <v>5</v>
      </c>
      <c r="Q17" s="43" t="s">
        <v>4</v>
      </c>
      <c r="R17" s="40"/>
    </row>
    <row r="18" spans="2:18" ht="15" x14ac:dyDescent="0.25">
      <c r="B18" s="38">
        <v>0.29166666666666669</v>
      </c>
      <c r="C18" s="39">
        <v>0.29166666666666702</v>
      </c>
      <c r="D18" t="s">
        <v>40</v>
      </c>
      <c r="I18" s="128"/>
      <c r="J18" s="44" t="s">
        <v>43</v>
      </c>
      <c r="K18" s="44" t="s">
        <v>35</v>
      </c>
      <c r="L18" s="45" t="s">
        <v>16</v>
      </c>
      <c r="N18" s="130"/>
      <c r="O18" s="131" t="s">
        <v>44</v>
      </c>
      <c r="P18" s="46" t="s">
        <v>44</v>
      </c>
      <c r="Q18" s="47" t="s">
        <v>44</v>
      </c>
      <c r="R18" s="40"/>
    </row>
    <row r="19" spans="2:18" ht="15" x14ac:dyDescent="0.25">
      <c r="B19" s="38">
        <v>0.3125</v>
      </c>
      <c r="C19" s="39">
        <v>0.3125</v>
      </c>
      <c r="D19" t="s">
        <v>40</v>
      </c>
      <c r="I19" s="44" t="s">
        <v>22</v>
      </c>
      <c r="J19" s="44" t="s">
        <v>22</v>
      </c>
      <c r="K19" s="44" t="s">
        <v>35</v>
      </c>
      <c r="L19" s="44" t="s">
        <v>22</v>
      </c>
      <c r="N19" s="130"/>
      <c r="O19" s="125"/>
      <c r="P19" s="46" t="s">
        <v>38</v>
      </c>
      <c r="Q19" s="47" t="s">
        <v>44</v>
      </c>
      <c r="R19" s="40"/>
    </row>
    <row r="20" spans="2:18" ht="15" x14ac:dyDescent="0.25">
      <c r="B20" s="38">
        <v>0.33333333333333331</v>
      </c>
      <c r="C20" s="39">
        <v>0.33333333333333298</v>
      </c>
      <c r="D20" t="s">
        <v>40</v>
      </c>
      <c r="I20" s="44" t="s">
        <v>27</v>
      </c>
      <c r="J20" s="44" t="s">
        <v>27</v>
      </c>
      <c r="K20" s="44" t="s">
        <v>35</v>
      </c>
      <c r="L20" s="45" t="s">
        <v>29</v>
      </c>
      <c r="N20" s="130"/>
      <c r="O20" s="131" t="s">
        <v>15</v>
      </c>
      <c r="P20" s="46" t="s">
        <v>16</v>
      </c>
      <c r="Q20" s="47" t="s">
        <v>15</v>
      </c>
      <c r="R20" s="40"/>
    </row>
    <row r="21" spans="2:18" ht="15" x14ac:dyDescent="0.25">
      <c r="B21" s="38">
        <v>0.35416666666666669</v>
      </c>
      <c r="C21" s="39">
        <v>0.35416666666666702</v>
      </c>
      <c r="D21" t="s">
        <v>40</v>
      </c>
      <c r="I21" s="44" t="s">
        <v>45</v>
      </c>
      <c r="J21" s="44" t="s">
        <v>45</v>
      </c>
      <c r="K21" s="44" t="s">
        <v>35</v>
      </c>
      <c r="L21" s="44" t="s">
        <v>45</v>
      </c>
      <c r="N21" s="130"/>
      <c r="O21" s="130"/>
      <c r="P21" s="46" t="s">
        <v>46</v>
      </c>
      <c r="Q21" s="47" t="s">
        <v>15</v>
      </c>
      <c r="R21" s="40"/>
    </row>
    <row r="22" spans="2:18" ht="15" x14ac:dyDescent="0.25">
      <c r="B22" s="39">
        <v>0.36458333333333331</v>
      </c>
      <c r="C22" s="39">
        <v>0.36458333333333331</v>
      </c>
      <c r="D22" t="s">
        <v>40</v>
      </c>
      <c r="I22" s="126" t="s">
        <v>29</v>
      </c>
      <c r="J22" s="44" t="s">
        <v>29</v>
      </c>
      <c r="K22" s="44" t="s">
        <v>35</v>
      </c>
      <c r="L22" s="45" t="s">
        <v>29</v>
      </c>
      <c r="N22" s="130"/>
      <c r="O22" s="125"/>
      <c r="P22" s="46" t="s">
        <v>43</v>
      </c>
      <c r="Q22" s="47" t="s">
        <v>15</v>
      </c>
      <c r="R22" s="40"/>
    </row>
    <row r="23" spans="2:18" ht="15" x14ac:dyDescent="0.25">
      <c r="B23" s="38">
        <v>0.375</v>
      </c>
      <c r="C23" s="39">
        <v>0.375</v>
      </c>
      <c r="D23" t="s">
        <v>40</v>
      </c>
      <c r="I23" s="127"/>
      <c r="J23" s="44" t="s">
        <v>47</v>
      </c>
      <c r="K23" s="44" t="s">
        <v>35</v>
      </c>
      <c r="L23" s="45" t="s">
        <v>29</v>
      </c>
      <c r="N23" s="130"/>
      <c r="O23" s="46" t="s">
        <v>21</v>
      </c>
      <c r="P23" s="46" t="s">
        <v>21</v>
      </c>
      <c r="Q23" s="46" t="s">
        <v>21</v>
      </c>
      <c r="R23" s="40"/>
    </row>
    <row r="24" spans="2:18" ht="22.5" x14ac:dyDescent="0.25">
      <c r="B24" s="38">
        <v>0.39583333333333331</v>
      </c>
      <c r="C24" s="39">
        <v>0.39583333333333298</v>
      </c>
      <c r="D24" t="s">
        <v>40</v>
      </c>
      <c r="I24" s="128"/>
      <c r="J24" s="44" t="s">
        <v>48</v>
      </c>
      <c r="K24" s="44" t="s">
        <v>35</v>
      </c>
      <c r="L24" s="45" t="s">
        <v>29</v>
      </c>
      <c r="N24" s="130"/>
      <c r="O24" s="46" t="s">
        <v>45</v>
      </c>
      <c r="P24" s="46" t="s">
        <v>45</v>
      </c>
      <c r="Q24" s="46" t="s">
        <v>45</v>
      </c>
      <c r="R24" s="46" t="s">
        <v>49</v>
      </c>
    </row>
    <row r="25" spans="2:18" ht="22.5" x14ac:dyDescent="0.25">
      <c r="B25" s="39">
        <v>0.40625</v>
      </c>
      <c r="C25" s="39">
        <v>0.40625</v>
      </c>
      <c r="D25" t="s">
        <v>40</v>
      </c>
      <c r="N25" s="130"/>
      <c r="O25" s="131" t="s">
        <v>50</v>
      </c>
      <c r="P25" s="46" t="s">
        <v>51</v>
      </c>
      <c r="Q25" s="47" t="s">
        <v>50</v>
      </c>
      <c r="R25" s="40"/>
    </row>
    <row r="26" spans="2:18" ht="22.5" x14ac:dyDescent="0.25">
      <c r="B26" s="38">
        <v>0.41666666666666669</v>
      </c>
      <c r="C26" s="39">
        <v>0.41666666666666702</v>
      </c>
      <c r="D26" t="s">
        <v>40</v>
      </c>
      <c r="N26" s="130"/>
      <c r="O26" s="130"/>
      <c r="P26" s="46" t="s">
        <v>47</v>
      </c>
      <c r="Q26" s="47" t="s">
        <v>50</v>
      </c>
      <c r="R26" s="40"/>
    </row>
    <row r="27" spans="2:18" ht="15" x14ac:dyDescent="0.25">
      <c r="B27" s="38">
        <v>0.4375</v>
      </c>
      <c r="C27" s="39">
        <v>0.4375</v>
      </c>
      <c r="D27" t="s">
        <v>40</v>
      </c>
      <c r="N27" s="130"/>
      <c r="O27" s="125"/>
      <c r="P27" s="46" t="s">
        <v>26</v>
      </c>
      <c r="Q27" s="47" t="s">
        <v>50</v>
      </c>
      <c r="R27" s="40"/>
    </row>
    <row r="28" spans="2:18" ht="22.5" x14ac:dyDescent="0.25">
      <c r="B28" s="38">
        <v>0.45833333333333331</v>
      </c>
      <c r="C28" s="39">
        <v>0.45833333333333298</v>
      </c>
      <c r="D28" t="s">
        <v>40</v>
      </c>
      <c r="N28" s="130"/>
      <c r="O28" s="131" t="s">
        <v>10</v>
      </c>
      <c r="P28" s="46" t="s">
        <v>33</v>
      </c>
      <c r="Q28" s="47" t="s">
        <v>10</v>
      </c>
      <c r="R28" s="46" t="s">
        <v>52</v>
      </c>
    </row>
    <row r="29" spans="2:18" ht="15" x14ac:dyDescent="0.25">
      <c r="B29" s="38">
        <v>0.47916666666666669</v>
      </c>
      <c r="C29" s="39">
        <v>0.47916666666666702</v>
      </c>
      <c r="D29" t="s">
        <v>40</v>
      </c>
      <c r="N29" s="125"/>
      <c r="O29" s="125"/>
      <c r="P29" s="46" t="s">
        <v>23</v>
      </c>
      <c r="Q29" s="47" t="s">
        <v>10</v>
      </c>
      <c r="R29" s="40"/>
    </row>
    <row r="30" spans="2:18" ht="15" x14ac:dyDescent="0.25">
      <c r="B30" s="38">
        <v>0.5</v>
      </c>
      <c r="C30" s="39">
        <v>0.5</v>
      </c>
      <c r="D30" t="s">
        <v>53</v>
      </c>
      <c r="N30" s="51"/>
      <c r="O30" s="52"/>
      <c r="P30" s="52"/>
      <c r="Q30" s="52"/>
      <c r="R30" s="40"/>
    </row>
    <row r="31" spans="2:18" ht="15" x14ac:dyDescent="0.25">
      <c r="B31" s="38">
        <v>0.52083333333333337</v>
      </c>
      <c r="C31" s="39">
        <v>0.52083333333333304</v>
      </c>
      <c r="D31" t="s">
        <v>53</v>
      </c>
      <c r="N31" s="122" t="s">
        <v>30</v>
      </c>
      <c r="O31" s="43" t="s">
        <v>4</v>
      </c>
      <c r="P31" s="43" t="s">
        <v>5</v>
      </c>
      <c r="Q31" s="43" t="s">
        <v>4</v>
      </c>
      <c r="R31" s="40"/>
    </row>
    <row r="32" spans="2:18" ht="15" x14ac:dyDescent="0.25">
      <c r="B32" s="38">
        <v>0.54166666666666663</v>
      </c>
      <c r="C32" s="39">
        <v>0.54166666666666696</v>
      </c>
      <c r="D32" t="s">
        <v>53</v>
      </c>
      <c r="N32" s="123"/>
      <c r="O32" s="124" t="s">
        <v>54</v>
      </c>
      <c r="P32" s="46" t="s">
        <v>30</v>
      </c>
      <c r="Q32" s="43" t="s">
        <v>55</v>
      </c>
      <c r="R32" s="40"/>
    </row>
    <row r="33" spans="2:18" ht="15" x14ac:dyDescent="0.25">
      <c r="B33" s="38">
        <v>0.55208333333333337</v>
      </c>
      <c r="C33" s="39">
        <v>0.55208333333333337</v>
      </c>
      <c r="D33" t="s">
        <v>53</v>
      </c>
      <c r="N33" s="123"/>
      <c r="O33" s="125"/>
      <c r="P33" s="46" t="s">
        <v>56</v>
      </c>
      <c r="Q33" s="53"/>
      <c r="R33" s="40"/>
    </row>
    <row r="34" spans="2:18" ht="15" x14ac:dyDescent="0.25">
      <c r="B34" s="38">
        <v>0.5625</v>
      </c>
      <c r="C34" s="39">
        <v>0.5625</v>
      </c>
      <c r="D34" t="s">
        <v>53</v>
      </c>
      <c r="N34" s="123"/>
      <c r="O34" s="43" t="s">
        <v>55</v>
      </c>
      <c r="P34" s="46" t="s">
        <v>55</v>
      </c>
      <c r="Q34" s="43" t="s">
        <v>55</v>
      </c>
      <c r="R34" s="40"/>
    </row>
    <row r="35" spans="2:18" ht="15" x14ac:dyDescent="0.25">
      <c r="B35" s="38">
        <v>0.57291666666666663</v>
      </c>
      <c r="C35" s="39">
        <v>0.57291666666666663</v>
      </c>
      <c r="D35" t="s">
        <v>53</v>
      </c>
      <c r="N35" s="123"/>
      <c r="O35" s="43" t="s">
        <v>57</v>
      </c>
      <c r="P35" s="46" t="s">
        <v>34</v>
      </c>
      <c r="Q35" s="43" t="s">
        <v>57</v>
      </c>
      <c r="R35" s="40"/>
    </row>
    <row r="36" spans="2:18" ht="15" x14ac:dyDescent="0.25">
      <c r="B36" s="38">
        <v>0.58333333333333337</v>
      </c>
      <c r="C36" s="39">
        <v>0.58333333333333304</v>
      </c>
      <c r="D36" t="s">
        <v>53</v>
      </c>
      <c r="N36" s="40"/>
      <c r="O36" s="40"/>
      <c r="P36" s="46" t="s">
        <v>58</v>
      </c>
      <c r="Q36" s="47" t="s">
        <v>15</v>
      </c>
      <c r="R36" s="40"/>
    </row>
    <row r="37" spans="2:18" ht="33.75" x14ac:dyDescent="0.25">
      <c r="B37" s="38">
        <v>0.59375</v>
      </c>
      <c r="C37" s="39">
        <v>0.59375</v>
      </c>
      <c r="D37" t="s">
        <v>53</v>
      </c>
      <c r="N37" s="40"/>
      <c r="O37" s="120" t="s">
        <v>59</v>
      </c>
      <c r="P37" s="43"/>
      <c r="Q37" s="53" t="s">
        <v>59</v>
      </c>
      <c r="R37" s="40"/>
    </row>
    <row r="38" spans="2:18" ht="33.75" x14ac:dyDescent="0.25">
      <c r="B38" s="38">
        <v>0.60416666666666663</v>
      </c>
      <c r="C38" s="39">
        <v>0.60416666666666696</v>
      </c>
      <c r="D38" t="s">
        <v>53</v>
      </c>
      <c r="N38" s="40"/>
      <c r="O38" s="121"/>
      <c r="P38" s="46" t="s">
        <v>60</v>
      </c>
      <c r="Q38" s="53" t="s">
        <v>59</v>
      </c>
      <c r="R38" s="40"/>
    </row>
    <row r="39" spans="2:18" ht="33.75" x14ac:dyDescent="0.25">
      <c r="B39" s="38">
        <v>0.61458333333333337</v>
      </c>
      <c r="C39" s="39">
        <v>0.61458333333333337</v>
      </c>
      <c r="D39" t="s">
        <v>53</v>
      </c>
      <c r="N39" s="40"/>
      <c r="O39" s="121"/>
      <c r="P39" s="46" t="s">
        <v>17</v>
      </c>
      <c r="Q39" s="53" t="s">
        <v>59</v>
      </c>
      <c r="R39" s="46" t="s">
        <v>61</v>
      </c>
    </row>
    <row r="40" spans="2:18" ht="33.75" x14ac:dyDescent="0.25">
      <c r="B40" s="38">
        <v>0.625</v>
      </c>
      <c r="C40" s="39">
        <v>0.625</v>
      </c>
      <c r="D40" t="s">
        <v>53</v>
      </c>
      <c r="N40" s="40"/>
      <c r="O40" s="121"/>
      <c r="P40" s="46" t="s">
        <v>62</v>
      </c>
      <c r="Q40" s="53" t="s">
        <v>59</v>
      </c>
      <c r="R40" s="46" t="s">
        <v>62</v>
      </c>
    </row>
    <row r="41" spans="2:18" ht="33.75" x14ac:dyDescent="0.25">
      <c r="B41" s="38">
        <v>0.64583333333333337</v>
      </c>
      <c r="C41" s="39">
        <v>0.64583333333333304</v>
      </c>
      <c r="D41" t="s">
        <v>53</v>
      </c>
      <c r="N41" s="40"/>
      <c r="O41" s="121"/>
      <c r="P41" s="46" t="s">
        <v>63</v>
      </c>
      <c r="Q41" s="53" t="s">
        <v>59</v>
      </c>
      <c r="R41" s="40"/>
    </row>
    <row r="42" spans="2:18" ht="33.75" x14ac:dyDescent="0.25">
      <c r="B42" s="38">
        <v>0.66666666666666663</v>
      </c>
      <c r="C42" s="39">
        <v>0.66666666666666696</v>
      </c>
      <c r="D42" t="s">
        <v>53</v>
      </c>
      <c r="N42" s="40"/>
      <c r="O42" s="121"/>
      <c r="P42" s="46" t="s">
        <v>64</v>
      </c>
      <c r="Q42" s="53" t="s">
        <v>59</v>
      </c>
      <c r="R42" s="40"/>
    </row>
    <row r="43" spans="2:18" ht="33.75" x14ac:dyDescent="0.25">
      <c r="B43" s="38">
        <v>0.6875</v>
      </c>
      <c r="C43" s="39">
        <v>0.6875</v>
      </c>
      <c r="D43" t="s">
        <v>53</v>
      </c>
      <c r="N43" s="40"/>
      <c r="O43" s="121"/>
      <c r="P43" s="46" t="s">
        <v>65</v>
      </c>
      <c r="Q43" s="53" t="s">
        <v>59</v>
      </c>
      <c r="R43" s="40"/>
    </row>
    <row r="44" spans="2:18" ht="22.5" x14ac:dyDescent="0.25">
      <c r="B44" s="38">
        <v>0.70833333333333337</v>
      </c>
      <c r="C44" s="39">
        <v>0.70833333333333304</v>
      </c>
      <c r="D44" t="s">
        <v>53</v>
      </c>
      <c r="N44" s="40"/>
      <c r="O44" s="121"/>
      <c r="P44" s="46" t="s">
        <v>66</v>
      </c>
      <c r="Q44" s="53" t="s">
        <v>32</v>
      </c>
      <c r="R44" s="40"/>
    </row>
    <row r="45" spans="2:18" ht="22.5" x14ac:dyDescent="0.25">
      <c r="B45" s="38">
        <v>0.72916666666666663</v>
      </c>
      <c r="C45" s="39">
        <v>0.72916666666666696</v>
      </c>
      <c r="D45" t="s">
        <v>53</v>
      </c>
      <c r="N45" s="40"/>
      <c r="O45" s="121"/>
      <c r="P45" s="46" t="s">
        <v>67</v>
      </c>
      <c r="Q45" s="53" t="s">
        <v>32</v>
      </c>
      <c r="R45" s="40"/>
    </row>
    <row r="46" spans="2:18" ht="33.75" x14ac:dyDescent="0.25">
      <c r="B46" s="38">
        <v>0.75</v>
      </c>
      <c r="C46" s="39">
        <v>0.75</v>
      </c>
      <c r="D46" t="s">
        <v>53</v>
      </c>
      <c r="O46" s="121"/>
      <c r="P46" s="46" t="s">
        <v>68</v>
      </c>
      <c r="Q46" s="53" t="s">
        <v>59</v>
      </c>
    </row>
    <row r="47" spans="2:18" ht="22.5" x14ac:dyDescent="0.25">
      <c r="B47" s="38">
        <v>0.77083333333333337</v>
      </c>
      <c r="C47" s="39">
        <v>0.77083333333333304</v>
      </c>
      <c r="D47" t="s">
        <v>53</v>
      </c>
      <c r="P47" s="67" t="s">
        <v>69</v>
      </c>
      <c r="Q47" s="53" t="s">
        <v>32</v>
      </c>
    </row>
    <row r="48" spans="2:18" ht="15" x14ac:dyDescent="0.25">
      <c r="B48" s="38">
        <v>0.79166666666666663</v>
      </c>
      <c r="C48" s="39">
        <v>0.79166666666666663</v>
      </c>
      <c r="D48" t="s">
        <v>53</v>
      </c>
      <c r="P48" t="s">
        <v>70</v>
      </c>
      <c r="Q48" t="s">
        <v>70</v>
      </c>
    </row>
    <row r="49" spans="2:17" ht="15" x14ac:dyDescent="0.25">
      <c r="B49" s="38">
        <v>0.8125</v>
      </c>
      <c r="C49" s="39">
        <v>0.8125</v>
      </c>
      <c r="D49" t="s">
        <v>53</v>
      </c>
      <c r="P49" t="s">
        <v>70</v>
      </c>
      <c r="Q49" t="s">
        <v>70</v>
      </c>
    </row>
    <row r="50" spans="2:17" ht="15" x14ac:dyDescent="0.25">
      <c r="B50" s="38">
        <v>0.83333333333333337</v>
      </c>
      <c r="C50" s="39">
        <v>0.83333333333333304</v>
      </c>
      <c r="D50" t="s">
        <v>53</v>
      </c>
      <c r="P50" t="s">
        <v>70</v>
      </c>
      <c r="Q50" t="s">
        <v>70</v>
      </c>
    </row>
    <row r="51" spans="2:17" ht="15" x14ac:dyDescent="0.25">
      <c r="B51" s="38">
        <v>0.85416666666666663</v>
      </c>
      <c r="C51" s="39">
        <v>0.85416666666666696</v>
      </c>
      <c r="D51" t="s">
        <v>53</v>
      </c>
      <c r="P51" t="s">
        <v>70</v>
      </c>
      <c r="Q51" t="s">
        <v>70</v>
      </c>
    </row>
    <row r="52" spans="2:17" ht="15" x14ac:dyDescent="0.25">
      <c r="B52" s="38">
        <v>0.875</v>
      </c>
      <c r="C52" s="39">
        <v>0.875</v>
      </c>
      <c r="D52" t="s">
        <v>53</v>
      </c>
      <c r="P52" t="s">
        <v>70</v>
      </c>
      <c r="Q52" t="s">
        <v>70</v>
      </c>
    </row>
    <row r="53" spans="2:17" ht="15" x14ac:dyDescent="0.25">
      <c r="B53" s="38">
        <v>0.89583333333333337</v>
      </c>
      <c r="C53" s="39">
        <v>0.89583333333333304</v>
      </c>
      <c r="D53" t="s">
        <v>53</v>
      </c>
      <c r="P53" t="s">
        <v>70</v>
      </c>
      <c r="Q53" t="s">
        <v>70</v>
      </c>
    </row>
    <row r="54" spans="2:17" ht="15" x14ac:dyDescent="0.25">
      <c r="B54" s="38">
        <v>0.91666666666666663</v>
      </c>
      <c r="C54" s="39">
        <v>0.91666666666666696</v>
      </c>
      <c r="D54" t="s">
        <v>7</v>
      </c>
      <c r="P54" t="s">
        <v>70</v>
      </c>
      <c r="Q54" t="s">
        <v>70</v>
      </c>
    </row>
    <row r="55" spans="2:17" ht="15" x14ac:dyDescent="0.25">
      <c r="B55" s="38">
        <v>0.9375</v>
      </c>
      <c r="C55" s="39">
        <v>0.9375</v>
      </c>
      <c r="D55" t="s">
        <v>7</v>
      </c>
      <c r="P55" t="s">
        <v>70</v>
      </c>
      <c r="Q55" t="s">
        <v>70</v>
      </c>
    </row>
    <row r="56" spans="2:17" ht="15" x14ac:dyDescent="0.25">
      <c r="B56" s="38">
        <v>0.95833333333333337</v>
      </c>
      <c r="C56" s="39">
        <v>0.95833333333333304</v>
      </c>
      <c r="D56" t="s">
        <v>7</v>
      </c>
      <c r="P56" t="s">
        <v>70</v>
      </c>
      <c r="Q56" t="s">
        <v>70</v>
      </c>
    </row>
    <row r="57" spans="2:17" ht="15" x14ac:dyDescent="0.25">
      <c r="B57" s="38">
        <v>0.97916666666666663</v>
      </c>
      <c r="C57" s="39">
        <v>0.97916666666666663</v>
      </c>
      <c r="D57" t="s">
        <v>7</v>
      </c>
      <c r="P57" t="s">
        <v>70</v>
      </c>
      <c r="Q57" t="s">
        <v>70</v>
      </c>
    </row>
    <row r="58" spans="2:17" ht="15" x14ac:dyDescent="0.25">
      <c r="B58" s="38">
        <v>0.59027777777777779</v>
      </c>
      <c r="C58" s="38">
        <v>0.59027777777777779</v>
      </c>
      <c r="D58" t="s">
        <v>53</v>
      </c>
      <c r="P58" t="s">
        <v>70</v>
      </c>
      <c r="Q58" t="s">
        <v>70</v>
      </c>
    </row>
    <row r="59" spans="2:17" ht="15" x14ac:dyDescent="0.25">
      <c r="B59" s="38">
        <v>0.38541666666666669</v>
      </c>
      <c r="C59" s="38">
        <v>0.38541666666666669</v>
      </c>
      <c r="D59" t="s">
        <v>40</v>
      </c>
      <c r="P59" t="s">
        <v>70</v>
      </c>
      <c r="Q59" t="s">
        <v>70</v>
      </c>
    </row>
    <row r="60" spans="2:17" ht="15" x14ac:dyDescent="0.25">
      <c r="B60" s="38">
        <v>0.53125</v>
      </c>
      <c r="C60" s="38">
        <v>0.875</v>
      </c>
      <c r="D60" t="s">
        <v>53</v>
      </c>
      <c r="P60" t="s">
        <v>71</v>
      </c>
      <c r="Q60" t="s">
        <v>71</v>
      </c>
    </row>
    <row r="61" spans="2:17" x14ac:dyDescent="0.2">
      <c r="B61" s="14">
        <v>0.44791666666666669</v>
      </c>
      <c r="C61" s="14">
        <v>0.79166666666666663</v>
      </c>
      <c r="D61" t="s">
        <v>40</v>
      </c>
      <c r="P61" t="s">
        <v>71</v>
      </c>
      <c r="Q61" t="s">
        <v>71</v>
      </c>
    </row>
    <row r="62" spans="2:17" x14ac:dyDescent="0.2">
      <c r="P62" t="s">
        <v>71</v>
      </c>
      <c r="Q62" t="s">
        <v>71</v>
      </c>
    </row>
    <row r="63" spans="2:17" x14ac:dyDescent="0.2">
      <c r="P63" t="s">
        <v>71</v>
      </c>
      <c r="Q63" t="s">
        <v>71</v>
      </c>
    </row>
    <row r="64" spans="2:17" x14ac:dyDescent="0.2">
      <c r="P64" t="s">
        <v>71</v>
      </c>
      <c r="Q64" t="s">
        <v>71</v>
      </c>
    </row>
    <row r="65" spans="16:17" x14ac:dyDescent="0.2">
      <c r="P65" t="s">
        <v>71</v>
      </c>
      <c r="Q65" t="s">
        <v>71</v>
      </c>
    </row>
    <row r="66" spans="16:17" x14ac:dyDescent="0.2">
      <c r="P66" t="s">
        <v>71</v>
      </c>
      <c r="Q66" t="s">
        <v>71</v>
      </c>
    </row>
    <row r="67" spans="16:17" x14ac:dyDescent="0.2">
      <c r="P67" t="s">
        <v>71</v>
      </c>
      <c r="Q67" t="s">
        <v>71</v>
      </c>
    </row>
    <row r="68" spans="16:17" x14ac:dyDescent="0.2">
      <c r="P68" t="s">
        <v>71</v>
      </c>
      <c r="Q68" t="s">
        <v>71</v>
      </c>
    </row>
    <row r="69" spans="16:17" x14ac:dyDescent="0.2">
      <c r="P69" t="s">
        <v>71</v>
      </c>
      <c r="Q69" t="s">
        <v>71</v>
      </c>
    </row>
    <row r="70" spans="16:17" x14ac:dyDescent="0.2">
      <c r="P70" t="s">
        <v>72</v>
      </c>
      <c r="Q70" t="s">
        <v>72</v>
      </c>
    </row>
    <row r="71" spans="16:17" x14ac:dyDescent="0.2">
      <c r="P71" t="s">
        <v>72</v>
      </c>
      <c r="Q71" t="s">
        <v>72</v>
      </c>
    </row>
    <row r="72" spans="16:17" x14ac:dyDescent="0.2">
      <c r="P72" t="s">
        <v>72</v>
      </c>
      <c r="Q72" t="s">
        <v>72</v>
      </c>
    </row>
    <row r="73" spans="16:17" x14ac:dyDescent="0.2">
      <c r="P73" t="s">
        <v>72</v>
      </c>
      <c r="Q73" t="s">
        <v>72</v>
      </c>
    </row>
    <row r="74" spans="16:17" x14ac:dyDescent="0.2">
      <c r="P74" t="s">
        <v>72</v>
      </c>
      <c r="Q74" t="s">
        <v>72</v>
      </c>
    </row>
    <row r="75" spans="16:17" x14ac:dyDescent="0.2">
      <c r="P75" t="s">
        <v>72</v>
      </c>
      <c r="Q75" t="s">
        <v>72</v>
      </c>
    </row>
    <row r="76" spans="16:17" x14ac:dyDescent="0.2">
      <c r="P76" t="s">
        <v>72</v>
      </c>
      <c r="Q76" t="s">
        <v>72</v>
      </c>
    </row>
    <row r="77" spans="16:17" x14ac:dyDescent="0.2">
      <c r="P77" t="s">
        <v>72</v>
      </c>
      <c r="Q77" t="s">
        <v>72</v>
      </c>
    </row>
    <row r="78" spans="16:17" x14ac:dyDescent="0.2">
      <c r="P78" t="s">
        <v>72</v>
      </c>
      <c r="Q78" t="s">
        <v>72</v>
      </c>
    </row>
  </sheetData>
  <mergeCells count="17">
    <mergeCell ref="N2:N15"/>
    <mergeCell ref="O3:O4"/>
    <mergeCell ref="I4:I5"/>
    <mergeCell ref="O5:O6"/>
    <mergeCell ref="I6:I10"/>
    <mergeCell ref="O9:O10"/>
    <mergeCell ref="O11:O15"/>
    <mergeCell ref="O37:O46"/>
    <mergeCell ref="N31:N35"/>
    <mergeCell ref="O32:O33"/>
    <mergeCell ref="I16:I18"/>
    <mergeCell ref="N17:N29"/>
    <mergeCell ref="O18:O19"/>
    <mergeCell ref="O20:O22"/>
    <mergeCell ref="I22:I24"/>
    <mergeCell ref="O25:O27"/>
    <mergeCell ref="O28:O29"/>
  </mergeCells>
  <pageMargins left="0.7" right="0.7" top="0.75" bottom="0.75" header="0.3" footer="0.3"/>
  <headerFooter>
    <oddHeader>&amp;L&amp;"Calibri"&amp;10&amp;K000000 Concentrix Classified - Confidential&amp;1#_x000D_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1772C-A5BB-47BA-A888-3ABD9B5ADF2A}">
  <sheetPr codeName="Hoja4"/>
  <dimension ref="B3:X39"/>
  <sheetViews>
    <sheetView showGridLines="0" zoomScaleNormal="100" workbookViewId="0">
      <selection activeCell="I18" sqref="I18"/>
    </sheetView>
  </sheetViews>
  <sheetFormatPr baseColWidth="10" defaultColWidth="11.42578125" defaultRowHeight="12.75" x14ac:dyDescent="0.2"/>
  <cols>
    <col min="1" max="1" width="11.42578125" style="2"/>
    <col min="2" max="2" width="32.28515625" style="2" bestFit="1" customWidth="1"/>
    <col min="3" max="3" width="25.28515625" style="2" bestFit="1" customWidth="1"/>
    <col min="4" max="4" width="11" style="2" bestFit="1" customWidth="1"/>
    <col min="5" max="5" width="2.140625" style="2" bestFit="1" customWidth="1"/>
    <col min="6" max="6" width="6" style="2" bestFit="1" customWidth="1"/>
    <col min="7" max="7" width="11.7109375" style="2" bestFit="1" customWidth="1"/>
    <col min="8" max="8" width="4" style="2" bestFit="1" customWidth="1"/>
    <col min="9" max="9" width="4.7109375" style="2" bestFit="1" customWidth="1"/>
    <col min="10" max="10" width="2.140625" style="2" bestFit="1" customWidth="1"/>
    <col min="11" max="12" width="3.140625" style="2" bestFit="1" customWidth="1"/>
    <col min="13" max="13" width="11.7109375" style="2" bestFit="1" customWidth="1"/>
    <col min="14" max="14" width="6" style="2" bestFit="1" customWidth="1"/>
    <col min="15" max="15" width="5" style="2" bestFit="1" customWidth="1"/>
    <col min="16" max="16" width="6.7109375" style="2" bestFit="1" customWidth="1"/>
    <col min="17" max="17" width="3" style="2" bestFit="1" customWidth="1"/>
    <col min="18" max="18" width="3.140625" style="2" bestFit="1" customWidth="1"/>
    <col min="19" max="19" width="4" style="2" bestFit="1" customWidth="1"/>
    <col min="20" max="20" width="6.5703125" style="2" bestFit="1" customWidth="1"/>
    <col min="21" max="21" width="16.85546875" style="2" bestFit="1" customWidth="1"/>
    <col min="22" max="22" width="4" style="2" bestFit="1" customWidth="1"/>
    <col min="23" max="23" width="5" style="2" bestFit="1" customWidth="1"/>
    <col min="24" max="24" width="7.28515625" style="2" customWidth="1"/>
    <col min="25" max="25" width="3.140625" style="2" bestFit="1" customWidth="1"/>
    <col min="26" max="26" width="6.5703125" style="2" bestFit="1" customWidth="1"/>
    <col min="27" max="47" width="3.140625" style="2" bestFit="1" customWidth="1"/>
    <col min="48" max="48" width="5.140625" style="2" bestFit="1" customWidth="1"/>
    <col min="49" max="49" width="13.28515625" style="2" bestFit="1" customWidth="1"/>
    <col min="50" max="16384" width="11.42578125" style="2"/>
  </cols>
  <sheetData>
    <row r="3" spans="2:24" x14ac:dyDescent="0.2">
      <c r="B3" s="35" t="s">
        <v>73</v>
      </c>
      <c r="C3" s="2" t="s">
        <v>74</v>
      </c>
      <c r="D3"/>
    </row>
    <row r="4" spans="2:24" x14ac:dyDescent="0.2">
      <c r="B4"/>
      <c r="C4"/>
      <c r="D4"/>
    </row>
    <row r="5" spans="2:24" x14ac:dyDescent="0.2">
      <c r="B5" s="35" t="s">
        <v>75</v>
      </c>
      <c r="C5" s="35" t="s">
        <v>76</v>
      </c>
    </row>
    <row r="6" spans="2:24" x14ac:dyDescent="0.2">
      <c r="B6" s="35" t="s">
        <v>77</v>
      </c>
      <c r="C6" s="2" t="s">
        <v>78</v>
      </c>
      <c r="D6" s="2" t="s">
        <v>79</v>
      </c>
      <c r="G6" s="54"/>
      <c r="M6" s="54"/>
      <c r="P6" s="63"/>
    </row>
    <row r="7" spans="2:24" x14ac:dyDescent="0.2">
      <c r="B7" s="2" t="s">
        <v>11</v>
      </c>
      <c r="C7" s="2">
        <v>35</v>
      </c>
      <c r="D7" s="2">
        <v>19</v>
      </c>
      <c r="F7" s="2">
        <f>+C7+D7/2</f>
        <v>44.5</v>
      </c>
      <c r="G7" s="54" t="s">
        <v>80</v>
      </c>
      <c r="H7" s="2">
        <f>+C7+C9</f>
        <v>37</v>
      </c>
      <c r="I7" s="2">
        <f>+D7+D9</f>
        <v>20</v>
      </c>
      <c r="M7" s="54" t="s">
        <v>80</v>
      </c>
      <c r="N7" s="2">
        <v>50</v>
      </c>
      <c r="O7" s="2">
        <f>+F7</f>
        <v>44.5</v>
      </c>
      <c r="P7" s="63">
        <f t="shared" ref="P7:P13" si="0">+O7-N7</f>
        <v>-5.5</v>
      </c>
      <c r="T7" s="64"/>
      <c r="U7" s="65" t="s">
        <v>81</v>
      </c>
      <c r="V7" s="2">
        <v>5</v>
      </c>
      <c r="W7" s="2">
        <v>5.5</v>
      </c>
      <c r="X7" s="63"/>
    </row>
    <row r="8" spans="2:24" x14ac:dyDescent="0.2">
      <c r="B8" s="2" t="s">
        <v>16</v>
      </c>
      <c r="C8" s="2">
        <v>35</v>
      </c>
      <c r="D8" s="2">
        <v>318</v>
      </c>
      <c r="F8" s="2">
        <f t="shared" ref="F8:F24" si="1">+C8+D8/2</f>
        <v>194</v>
      </c>
      <c r="G8" s="54" t="s">
        <v>82</v>
      </c>
      <c r="H8" s="2">
        <f>+C10+C20</f>
        <v>167</v>
      </c>
      <c r="I8" s="2">
        <f>+D10+D20</f>
        <v>406</v>
      </c>
      <c r="M8" s="54" t="s">
        <v>82</v>
      </c>
      <c r="N8" s="2">
        <v>176</v>
      </c>
      <c r="O8" s="2">
        <f>+F8+F16</f>
        <v>217.5</v>
      </c>
      <c r="P8" s="63">
        <f t="shared" si="0"/>
        <v>41.5</v>
      </c>
      <c r="T8" s="64"/>
      <c r="U8" s="65" t="s">
        <v>83</v>
      </c>
      <c r="X8" s="63"/>
    </row>
    <row r="9" spans="2:24" x14ac:dyDescent="0.2">
      <c r="B9" s="2" t="s">
        <v>66</v>
      </c>
      <c r="C9" s="2">
        <v>2</v>
      </c>
      <c r="D9" s="2">
        <v>1</v>
      </c>
      <c r="F9" s="2">
        <f t="shared" si="1"/>
        <v>2.5</v>
      </c>
      <c r="G9" s="54" t="s">
        <v>84</v>
      </c>
      <c r="H9" s="2">
        <f>+C14</f>
        <v>14</v>
      </c>
      <c r="I9" s="2">
        <f>+D14</f>
        <v>40</v>
      </c>
      <c r="M9" s="54" t="s">
        <v>84</v>
      </c>
      <c r="N9" s="2">
        <v>6</v>
      </c>
      <c r="O9" s="2">
        <f>+F11</f>
        <v>14</v>
      </c>
      <c r="P9" s="63">
        <f t="shared" si="0"/>
        <v>8</v>
      </c>
      <c r="T9" s="64"/>
      <c r="U9" s="65" t="s">
        <v>85</v>
      </c>
      <c r="X9" s="63"/>
    </row>
    <row r="10" spans="2:24" x14ac:dyDescent="0.2">
      <c r="B10" s="2" t="s">
        <v>14</v>
      </c>
      <c r="C10" s="2">
        <v>5</v>
      </c>
      <c r="D10" s="2">
        <v>1</v>
      </c>
      <c r="F10" s="2">
        <f t="shared" si="1"/>
        <v>5.5</v>
      </c>
      <c r="G10" s="54" t="s">
        <v>86</v>
      </c>
      <c r="H10" s="2">
        <f>+C16</f>
        <v>17</v>
      </c>
      <c r="I10" s="2">
        <f>+D16</f>
        <v>13</v>
      </c>
      <c r="M10" s="54" t="s">
        <v>86</v>
      </c>
      <c r="N10" s="2">
        <v>2</v>
      </c>
      <c r="O10" s="2">
        <f>+F13</f>
        <v>12</v>
      </c>
      <c r="P10" s="63">
        <f t="shared" si="0"/>
        <v>10</v>
      </c>
      <c r="T10" s="64"/>
      <c r="U10" s="65" t="s">
        <v>87</v>
      </c>
      <c r="V10" s="2">
        <v>2</v>
      </c>
      <c r="W10" s="2">
        <v>2</v>
      </c>
      <c r="X10" s="63"/>
    </row>
    <row r="11" spans="2:24" x14ac:dyDescent="0.2">
      <c r="B11" s="2" t="s">
        <v>22</v>
      </c>
      <c r="C11" s="2">
        <v>14</v>
      </c>
      <c r="F11" s="2">
        <f>+C11+D11/2</f>
        <v>14</v>
      </c>
      <c r="G11" s="54" t="s">
        <v>88</v>
      </c>
      <c r="H11" s="2">
        <f>+C17</f>
        <v>11</v>
      </c>
      <c r="I11" s="2">
        <f>+D17</f>
        <v>1</v>
      </c>
      <c r="M11" s="54" t="s">
        <v>88</v>
      </c>
      <c r="N11" s="2">
        <v>23</v>
      </c>
      <c r="O11" s="2">
        <f>+F14</f>
        <v>34</v>
      </c>
      <c r="P11" s="63">
        <f t="shared" si="0"/>
        <v>11</v>
      </c>
      <c r="T11" s="64"/>
      <c r="U11" s="65" t="s">
        <v>89</v>
      </c>
      <c r="V11" s="2">
        <v>10</v>
      </c>
      <c r="W11" s="2">
        <v>11</v>
      </c>
      <c r="X11" s="63"/>
    </row>
    <row r="12" spans="2:24" x14ac:dyDescent="0.2">
      <c r="B12" s="2" t="s">
        <v>27</v>
      </c>
      <c r="C12" s="2">
        <v>11</v>
      </c>
      <c r="D12" s="2">
        <v>4</v>
      </c>
      <c r="F12" s="2">
        <f t="shared" si="1"/>
        <v>13</v>
      </c>
      <c r="G12" s="54" t="s">
        <v>90</v>
      </c>
      <c r="H12" s="2">
        <f>+C15</f>
        <v>3</v>
      </c>
      <c r="I12" s="2">
        <f>+D15</f>
        <v>0</v>
      </c>
      <c r="M12" s="54" t="s">
        <v>90</v>
      </c>
      <c r="N12" s="2">
        <v>12</v>
      </c>
      <c r="O12" s="2">
        <f>+F12</f>
        <v>13</v>
      </c>
      <c r="P12" s="63">
        <f t="shared" si="0"/>
        <v>1</v>
      </c>
      <c r="T12" s="64"/>
      <c r="U12" s="65"/>
      <c r="X12" s="63"/>
    </row>
    <row r="13" spans="2:24" x14ac:dyDescent="0.2">
      <c r="B13" s="2" t="s">
        <v>45</v>
      </c>
      <c r="C13" s="2">
        <v>9</v>
      </c>
      <c r="D13" s="2">
        <v>6</v>
      </c>
      <c r="F13" s="2">
        <f t="shared" si="1"/>
        <v>12</v>
      </c>
      <c r="G13" s="2" t="s">
        <v>91</v>
      </c>
      <c r="H13" s="2">
        <f>+C19+C9+C10</f>
        <v>8</v>
      </c>
      <c r="I13" s="2">
        <f>+D18+D9+D10</f>
        <v>4</v>
      </c>
      <c r="M13" s="54" t="s">
        <v>91</v>
      </c>
      <c r="N13" s="2">
        <v>10.5</v>
      </c>
      <c r="O13" s="2">
        <f>+F18+F10</f>
        <v>11.5</v>
      </c>
      <c r="P13" s="63">
        <f t="shared" si="0"/>
        <v>1</v>
      </c>
      <c r="T13" s="64"/>
      <c r="V13" s="54">
        <f>+SUM(V7:V12)</f>
        <v>17</v>
      </c>
      <c r="W13" s="54">
        <f>+SUM(W7:W12)</f>
        <v>18.5</v>
      </c>
      <c r="X13" s="62">
        <f>+W13/V13-1</f>
        <v>8.8235294117646967E-2</v>
      </c>
    </row>
    <row r="14" spans="2:24" x14ac:dyDescent="0.2">
      <c r="B14" s="2" t="s">
        <v>29</v>
      </c>
      <c r="C14" s="2">
        <v>14</v>
      </c>
      <c r="D14" s="2">
        <v>40</v>
      </c>
      <c r="F14" s="2">
        <f t="shared" si="1"/>
        <v>34</v>
      </c>
      <c r="G14" s="2" t="s">
        <v>92</v>
      </c>
      <c r="H14" s="2">
        <v>0</v>
      </c>
      <c r="I14" s="2">
        <f>+D19</f>
        <v>0</v>
      </c>
      <c r="M14" s="54"/>
      <c r="N14" s="2">
        <f>+SUM(N7:N13)</f>
        <v>279.5</v>
      </c>
      <c r="O14" s="2">
        <f>+SUM(O7:O13)</f>
        <v>346.5</v>
      </c>
      <c r="P14" s="62">
        <f>+O14/N14-1</f>
        <v>0.23971377459749554</v>
      </c>
      <c r="T14" s="64"/>
      <c r="W14" s="62"/>
    </row>
    <row r="15" spans="2:24" x14ac:dyDescent="0.2">
      <c r="B15" s="2" t="s">
        <v>25</v>
      </c>
      <c r="C15" s="2">
        <v>3</v>
      </c>
      <c r="F15" s="2">
        <f t="shared" si="1"/>
        <v>3</v>
      </c>
      <c r="G15" s="2" t="s">
        <v>81</v>
      </c>
      <c r="H15" s="2">
        <f>+C11</f>
        <v>14</v>
      </c>
      <c r="I15" s="2">
        <f>+D11</f>
        <v>0</v>
      </c>
      <c r="T15" s="64"/>
    </row>
    <row r="16" spans="2:24" x14ac:dyDescent="0.2">
      <c r="B16" s="2" t="s">
        <v>19</v>
      </c>
      <c r="C16" s="2">
        <v>17</v>
      </c>
      <c r="D16" s="2">
        <v>13</v>
      </c>
      <c r="F16" s="2">
        <f t="shared" si="1"/>
        <v>23.5</v>
      </c>
      <c r="G16" s="2" t="s">
        <v>93</v>
      </c>
      <c r="H16" s="2">
        <f>+C8</f>
        <v>35</v>
      </c>
      <c r="I16" s="2">
        <f>+D8</f>
        <v>318</v>
      </c>
      <c r="T16" s="64"/>
    </row>
    <row r="17" spans="2:9" x14ac:dyDescent="0.2">
      <c r="B17" s="2" t="s">
        <v>30</v>
      </c>
      <c r="C17" s="2">
        <v>11</v>
      </c>
      <c r="D17" s="2">
        <v>1</v>
      </c>
      <c r="F17" s="2">
        <f t="shared" si="1"/>
        <v>11.5</v>
      </c>
      <c r="H17" s="2">
        <f>+SUM(H7:H14)</f>
        <v>257</v>
      </c>
      <c r="I17" s="2">
        <f>+SUM(I7:I14)</f>
        <v>484</v>
      </c>
    </row>
    <row r="18" spans="2:9" x14ac:dyDescent="0.2">
      <c r="B18" s="2" t="s">
        <v>36</v>
      </c>
      <c r="C18" s="2">
        <v>5</v>
      </c>
      <c r="D18" s="2">
        <v>2</v>
      </c>
      <c r="F18" s="2">
        <f t="shared" si="1"/>
        <v>6</v>
      </c>
      <c r="I18" s="2">
        <f>+I17+H17</f>
        <v>741</v>
      </c>
    </row>
    <row r="19" spans="2:9" x14ac:dyDescent="0.2">
      <c r="B19" s="2" t="s">
        <v>39</v>
      </c>
      <c r="C19" s="2">
        <v>1</v>
      </c>
      <c r="F19" s="2">
        <f t="shared" si="1"/>
        <v>1</v>
      </c>
      <c r="I19" s="62">
        <f>+H17/I18</f>
        <v>0.34682860998650472</v>
      </c>
    </row>
    <row r="20" spans="2:9" x14ac:dyDescent="0.2">
      <c r="B20" s="2" t="s">
        <v>94</v>
      </c>
      <c r="C20" s="2">
        <v>162</v>
      </c>
      <c r="D20" s="2">
        <v>405</v>
      </c>
      <c r="F20" s="2">
        <f t="shared" si="1"/>
        <v>364.5</v>
      </c>
      <c r="I20" s="62">
        <f>+I17/I18</f>
        <v>0.65317139001349522</v>
      </c>
    </row>
    <row r="21" spans="2:9" x14ac:dyDescent="0.2">
      <c r="B21"/>
      <c r="C21"/>
      <c r="D21"/>
      <c r="F21" s="2">
        <f t="shared" si="1"/>
        <v>0</v>
      </c>
    </row>
    <row r="22" spans="2:9" x14ac:dyDescent="0.2">
      <c r="B22"/>
      <c r="C22"/>
      <c r="D22"/>
      <c r="F22" s="2">
        <f t="shared" si="1"/>
        <v>0</v>
      </c>
    </row>
    <row r="23" spans="2:9" x14ac:dyDescent="0.2">
      <c r="B23"/>
      <c r="C23"/>
      <c r="D23"/>
      <c r="F23" s="2">
        <f t="shared" si="1"/>
        <v>0</v>
      </c>
    </row>
    <row r="24" spans="2:9" x14ac:dyDescent="0.2">
      <c r="B24"/>
      <c r="C24"/>
      <c r="D24"/>
      <c r="F24" s="2">
        <f t="shared" si="1"/>
        <v>0</v>
      </c>
    </row>
    <row r="25" spans="2:9" x14ac:dyDescent="0.2">
      <c r="B25"/>
      <c r="C25"/>
      <c r="D25"/>
    </row>
    <row r="30" spans="2:9" x14ac:dyDescent="0.2">
      <c r="B30" s="59" t="s">
        <v>77</v>
      </c>
      <c r="C30"/>
      <c r="D30"/>
      <c r="E30"/>
      <c r="F30"/>
      <c r="G30"/>
      <c r="H30"/>
      <c r="I30"/>
    </row>
    <row r="31" spans="2:9" x14ac:dyDescent="0.2">
      <c r="B31" s="60" t="s">
        <v>11</v>
      </c>
      <c r="C31"/>
      <c r="D31"/>
      <c r="E31"/>
      <c r="F31"/>
      <c r="G31"/>
      <c r="H31"/>
      <c r="I31"/>
    </row>
    <row r="32" spans="2:9" x14ac:dyDescent="0.2">
      <c r="B32" s="60" t="s">
        <v>15</v>
      </c>
      <c r="C32"/>
      <c r="D32"/>
      <c r="E32"/>
      <c r="F32"/>
      <c r="G32"/>
      <c r="H32"/>
      <c r="I32"/>
    </row>
    <row r="33" spans="2:2" x14ac:dyDescent="0.2">
      <c r="B33" s="60" t="s">
        <v>21</v>
      </c>
    </row>
    <row r="34" spans="2:2" x14ac:dyDescent="0.2">
      <c r="B34" s="60" t="s">
        <v>45</v>
      </c>
    </row>
    <row r="35" spans="2:2" x14ac:dyDescent="0.2">
      <c r="B35" s="60" t="s">
        <v>32</v>
      </c>
    </row>
    <row r="36" spans="2:2" x14ac:dyDescent="0.2">
      <c r="B36" s="60" t="s">
        <v>59</v>
      </c>
    </row>
    <row r="37" spans="2:2" x14ac:dyDescent="0.2">
      <c r="B37" s="60" t="s">
        <v>26</v>
      </c>
    </row>
    <row r="38" spans="2:2" x14ac:dyDescent="0.2">
      <c r="B38" s="60" t="s">
        <v>55</v>
      </c>
    </row>
    <row r="39" spans="2:2" x14ac:dyDescent="0.2">
      <c r="B39" s="60" t="s">
        <v>94</v>
      </c>
    </row>
  </sheetData>
  <pageMargins left="0.7" right="0.7" top="0.75" bottom="0.75" header="0.3" footer="0.3"/>
  <headerFooter>
    <oddHeader>&amp;L&amp;"Calibri"&amp;10&amp;K000000 Concentrix Classified - Confidential&amp;1#_x000D_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0ED3-3D2B-486D-B80E-A2951CB8547A}">
  <sheetPr codeName="Hoja5"/>
  <dimension ref="A3:M31"/>
  <sheetViews>
    <sheetView showGridLines="0" zoomScale="145" zoomScaleNormal="145" workbookViewId="0">
      <selection activeCell="C25" sqref="C25"/>
    </sheetView>
  </sheetViews>
  <sheetFormatPr baseColWidth="10" defaultColWidth="11.42578125" defaultRowHeight="12.75" x14ac:dyDescent="0.2"/>
  <cols>
    <col min="1" max="1" width="17.85546875" bestFit="1" customWidth="1"/>
    <col min="2" max="2" width="23" bestFit="1" customWidth="1"/>
    <col min="3" max="3" width="7.28515625" bestFit="1" customWidth="1"/>
    <col min="4" max="4" width="9.85546875" bestFit="1" customWidth="1"/>
    <col min="5" max="5" width="7.5703125" bestFit="1" customWidth="1"/>
    <col min="6" max="6" width="7.85546875" bestFit="1" customWidth="1"/>
    <col min="7" max="7" width="8" bestFit="1" customWidth="1"/>
    <col min="8" max="8" width="9.140625" bestFit="1" customWidth="1"/>
    <col min="9" max="9" width="30.28515625" bestFit="1" customWidth="1"/>
    <col min="10" max="10" width="16.140625" bestFit="1" customWidth="1"/>
    <col min="11" max="11" width="24" bestFit="1" customWidth="1"/>
    <col min="12" max="12" width="31.5703125" bestFit="1" customWidth="1"/>
    <col min="13" max="14" width="13.140625" bestFit="1" customWidth="1"/>
    <col min="15" max="15" width="16.85546875" bestFit="1" customWidth="1"/>
    <col min="16" max="16" width="13.140625" bestFit="1" customWidth="1"/>
  </cols>
  <sheetData>
    <row r="3" spans="1:13" x14ac:dyDescent="0.2">
      <c r="A3" s="59" t="s">
        <v>95</v>
      </c>
      <c r="B3" t="s">
        <v>96</v>
      </c>
    </row>
    <row r="4" spans="1:13" x14ac:dyDescent="0.2">
      <c r="A4" s="59" t="s">
        <v>73</v>
      </c>
      <c r="B4" t="s">
        <v>74</v>
      </c>
    </row>
    <row r="6" spans="1:13" x14ac:dyDescent="0.2">
      <c r="A6" s="59" t="s">
        <v>75</v>
      </c>
      <c r="B6" s="59" t="s">
        <v>76</v>
      </c>
    </row>
    <row r="7" spans="1:13" x14ac:dyDescent="0.2">
      <c r="A7" s="59" t="s">
        <v>77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2276</v>
      </c>
      <c r="L7" t="s">
        <v>2351</v>
      </c>
      <c r="M7" t="s">
        <v>94</v>
      </c>
    </row>
    <row r="8" spans="1:13" x14ac:dyDescent="0.2">
      <c r="A8" s="69">
        <v>8.3333333333333329E-2</v>
      </c>
      <c r="B8">
        <v>5</v>
      </c>
      <c r="C8">
        <v>6</v>
      </c>
      <c r="D8">
        <v>2</v>
      </c>
      <c r="M8">
        <v>13</v>
      </c>
    </row>
    <row r="9" spans="1:13" x14ac:dyDescent="0.2">
      <c r="A9" s="69">
        <v>0.125</v>
      </c>
      <c r="B9">
        <v>1</v>
      </c>
      <c r="C9">
        <v>4</v>
      </c>
      <c r="D9">
        <v>1</v>
      </c>
      <c r="M9">
        <v>6</v>
      </c>
    </row>
    <row r="10" spans="1:13" x14ac:dyDescent="0.2">
      <c r="A10" s="69">
        <v>0.16666666666666666</v>
      </c>
      <c r="C10">
        <v>2</v>
      </c>
      <c r="D10">
        <v>1</v>
      </c>
      <c r="M10">
        <v>3</v>
      </c>
    </row>
    <row r="11" spans="1:13" x14ac:dyDescent="0.2">
      <c r="A11" s="69">
        <v>0.20833333333333334</v>
      </c>
      <c r="B11">
        <v>1</v>
      </c>
      <c r="C11">
        <v>2</v>
      </c>
      <c r="D11">
        <v>4</v>
      </c>
      <c r="M11">
        <v>7</v>
      </c>
    </row>
    <row r="12" spans="1:13" x14ac:dyDescent="0.2">
      <c r="A12" s="69">
        <v>0.25</v>
      </c>
      <c r="B12">
        <v>3</v>
      </c>
      <c r="C12">
        <v>10</v>
      </c>
      <c r="D12">
        <v>6</v>
      </c>
      <c r="F12">
        <v>1</v>
      </c>
      <c r="I12">
        <v>8</v>
      </c>
      <c r="J12">
        <v>1</v>
      </c>
      <c r="M12">
        <v>29</v>
      </c>
    </row>
    <row r="13" spans="1:13" x14ac:dyDescent="0.2">
      <c r="A13" s="69">
        <v>0.29166666666666669</v>
      </c>
      <c r="B13">
        <v>13</v>
      </c>
      <c r="C13">
        <v>14</v>
      </c>
      <c r="D13">
        <v>12</v>
      </c>
      <c r="G13">
        <v>1</v>
      </c>
      <c r="H13">
        <v>1</v>
      </c>
      <c r="I13">
        <v>2</v>
      </c>
      <c r="M13">
        <v>43</v>
      </c>
    </row>
    <row r="14" spans="1:13" x14ac:dyDescent="0.2">
      <c r="A14" s="69">
        <v>0.33333333333333331</v>
      </c>
      <c r="C14">
        <v>2</v>
      </c>
      <c r="D14">
        <v>3</v>
      </c>
      <c r="H14">
        <v>1</v>
      </c>
      <c r="I14">
        <v>1</v>
      </c>
      <c r="M14">
        <v>7</v>
      </c>
    </row>
    <row r="15" spans="1:13" x14ac:dyDescent="0.2">
      <c r="A15" s="69">
        <v>0.35416666666666669</v>
      </c>
      <c r="C15">
        <v>2</v>
      </c>
      <c r="D15">
        <v>2</v>
      </c>
      <c r="M15">
        <v>4</v>
      </c>
    </row>
    <row r="16" spans="1:13" x14ac:dyDescent="0.2">
      <c r="A16" s="69">
        <v>0.375</v>
      </c>
      <c r="D16">
        <v>1</v>
      </c>
      <c r="M16">
        <v>1</v>
      </c>
    </row>
    <row r="17" spans="1:13" x14ac:dyDescent="0.2">
      <c r="A17" s="69">
        <v>0.41666666666666669</v>
      </c>
      <c r="C17">
        <v>1</v>
      </c>
      <c r="D17">
        <v>4</v>
      </c>
      <c r="H17">
        <v>1</v>
      </c>
      <c r="M17">
        <v>6</v>
      </c>
    </row>
    <row r="18" spans="1:13" x14ac:dyDescent="0.2">
      <c r="A18" s="69">
        <v>0.45833333333333331</v>
      </c>
      <c r="B18">
        <v>3</v>
      </c>
      <c r="C18">
        <v>8</v>
      </c>
      <c r="D18">
        <v>2</v>
      </c>
      <c r="M18">
        <v>13</v>
      </c>
    </row>
    <row r="19" spans="1:13" x14ac:dyDescent="0.2">
      <c r="A19" s="69">
        <v>0.5</v>
      </c>
      <c r="B19">
        <v>6</v>
      </c>
      <c r="C19">
        <v>4</v>
      </c>
      <c r="D19">
        <v>5</v>
      </c>
      <c r="E19">
        <v>1</v>
      </c>
      <c r="G19">
        <v>1</v>
      </c>
      <c r="H19">
        <v>1</v>
      </c>
      <c r="I19">
        <v>49</v>
      </c>
      <c r="K19">
        <v>9</v>
      </c>
      <c r="L19">
        <v>1</v>
      </c>
      <c r="M19">
        <v>77</v>
      </c>
    </row>
    <row r="20" spans="1:13" x14ac:dyDescent="0.2">
      <c r="A20" s="69">
        <v>0.52083333333333337</v>
      </c>
      <c r="C20">
        <v>1</v>
      </c>
      <c r="M20">
        <v>1</v>
      </c>
    </row>
    <row r="21" spans="1:13" x14ac:dyDescent="0.2">
      <c r="A21" s="69">
        <v>0.54166666666666663</v>
      </c>
      <c r="B21">
        <v>58</v>
      </c>
      <c r="C21">
        <v>39</v>
      </c>
      <c r="D21">
        <v>7</v>
      </c>
      <c r="E21">
        <v>1</v>
      </c>
      <c r="I21">
        <v>10</v>
      </c>
      <c r="K21">
        <v>1</v>
      </c>
      <c r="M21">
        <v>116</v>
      </c>
    </row>
    <row r="22" spans="1:13" x14ac:dyDescent="0.2">
      <c r="A22" s="69">
        <v>0.5625</v>
      </c>
      <c r="B22">
        <v>10</v>
      </c>
      <c r="C22">
        <v>2</v>
      </c>
      <c r="D22">
        <v>7</v>
      </c>
      <c r="M22">
        <v>19</v>
      </c>
    </row>
    <row r="23" spans="1:13" x14ac:dyDescent="0.2">
      <c r="A23" s="69">
        <v>0.57291666666666663</v>
      </c>
      <c r="B23">
        <v>1</v>
      </c>
      <c r="C23">
        <v>1</v>
      </c>
      <c r="M23">
        <v>2</v>
      </c>
    </row>
    <row r="24" spans="1:13" x14ac:dyDescent="0.2">
      <c r="A24" s="69">
        <v>0.58333333333333337</v>
      </c>
      <c r="B24">
        <v>3</v>
      </c>
      <c r="C24">
        <v>4</v>
      </c>
      <c r="D24">
        <v>3</v>
      </c>
      <c r="G24">
        <v>1</v>
      </c>
      <c r="M24">
        <v>11</v>
      </c>
    </row>
    <row r="25" spans="1:13" x14ac:dyDescent="0.2">
      <c r="A25" s="69">
        <v>0.60416666666666663</v>
      </c>
      <c r="B25">
        <v>3</v>
      </c>
      <c r="C25">
        <v>3</v>
      </c>
      <c r="D25">
        <v>2</v>
      </c>
      <c r="M25">
        <v>8</v>
      </c>
    </row>
    <row r="26" spans="1:13" x14ac:dyDescent="0.2">
      <c r="A26" s="69">
        <v>0.625</v>
      </c>
      <c r="C26">
        <v>1</v>
      </c>
      <c r="G26">
        <v>1</v>
      </c>
      <c r="M26">
        <v>2</v>
      </c>
    </row>
    <row r="27" spans="1:13" x14ac:dyDescent="0.2">
      <c r="A27" s="69">
        <v>0.66666666666666663</v>
      </c>
      <c r="B27">
        <v>1</v>
      </c>
      <c r="C27">
        <v>1</v>
      </c>
      <c r="M27">
        <v>2</v>
      </c>
    </row>
    <row r="28" spans="1:13" x14ac:dyDescent="0.2">
      <c r="A28" s="69">
        <v>0.75</v>
      </c>
      <c r="B28">
        <v>1</v>
      </c>
      <c r="M28">
        <v>1</v>
      </c>
    </row>
    <row r="29" spans="1:13" x14ac:dyDescent="0.2">
      <c r="A29" s="69">
        <v>0.91666666666666663</v>
      </c>
      <c r="B29">
        <v>3</v>
      </c>
      <c r="C29">
        <v>2</v>
      </c>
      <c r="E29">
        <v>3</v>
      </c>
      <c r="M29">
        <v>8</v>
      </c>
    </row>
    <row r="30" spans="1:13" x14ac:dyDescent="0.2">
      <c r="A30" s="69">
        <v>0.95833333333333337</v>
      </c>
      <c r="B30">
        <v>2</v>
      </c>
      <c r="C30">
        <v>1</v>
      </c>
      <c r="D30">
        <v>1</v>
      </c>
      <c r="M30">
        <v>4</v>
      </c>
    </row>
    <row r="31" spans="1:13" x14ac:dyDescent="0.2">
      <c r="A31" s="69" t="s">
        <v>94</v>
      </c>
      <c r="B31">
        <v>114</v>
      </c>
      <c r="C31">
        <v>110</v>
      </c>
      <c r="D31">
        <v>63</v>
      </c>
      <c r="E31">
        <v>5</v>
      </c>
      <c r="F31">
        <v>1</v>
      </c>
      <c r="G31">
        <v>4</v>
      </c>
      <c r="H31">
        <v>4</v>
      </c>
      <c r="I31">
        <v>70</v>
      </c>
      <c r="J31">
        <v>1</v>
      </c>
      <c r="K31">
        <v>10</v>
      </c>
      <c r="L31">
        <v>1</v>
      </c>
      <c r="M31">
        <v>383</v>
      </c>
    </row>
  </sheetData>
  <pageMargins left="0.7" right="0.7" top="0.75" bottom="0.75" header="0.3" footer="0.3"/>
  <headerFooter>
    <oddHeader>&amp;L&amp;"Calibri"&amp;10&amp;K000000 Concentrix Classified - Confidential&amp;1#_x000D_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5851-31D2-47C8-86F0-040F3DFFC34A}">
  <sheetPr codeName="Hoja3" filterMode="1"/>
  <dimension ref="A3:BZ668"/>
  <sheetViews>
    <sheetView showGridLines="0" topLeftCell="BU593" zoomScale="85" zoomScaleNormal="85" workbookViewId="0">
      <selection activeCell="BX632" sqref="A3:BZ668"/>
    </sheetView>
  </sheetViews>
  <sheetFormatPr baseColWidth="10" defaultColWidth="5.5703125" defaultRowHeight="12" customHeight="1" x14ac:dyDescent="0.2"/>
  <cols>
    <col min="1" max="1" width="6.140625" style="2" bestFit="1" customWidth="1"/>
    <col min="2" max="2" width="10.42578125" style="2" bestFit="1" customWidth="1"/>
    <col min="3" max="3" width="16.85546875" style="2" customWidth="1"/>
    <col min="4" max="4" width="10.85546875" style="2" customWidth="1"/>
    <col min="5" max="5" width="16" style="2" customWidth="1"/>
    <col min="6" max="6" width="14.7109375" style="2" customWidth="1"/>
    <col min="7" max="7" width="33.28515625" style="2" customWidth="1"/>
    <col min="8" max="8" width="33.5703125" style="2" customWidth="1"/>
    <col min="9" max="9" width="41.7109375" style="2" customWidth="1"/>
    <col min="10" max="10" width="26" style="2" customWidth="1"/>
    <col min="11" max="11" width="45.5703125" style="2" customWidth="1"/>
    <col min="12" max="12" width="40.28515625" style="2" customWidth="1"/>
    <col min="13" max="13" width="27.42578125" style="2" customWidth="1"/>
    <col min="14" max="18" width="11.42578125" style="2" customWidth="1"/>
    <col min="19" max="19" width="14.140625" style="2" customWidth="1"/>
    <col min="20" max="20" width="11.28515625" style="2" customWidth="1"/>
    <col min="21" max="21" width="13.140625" style="2" customWidth="1"/>
    <col min="22" max="22" width="13.7109375" style="2" customWidth="1"/>
    <col min="23" max="23" width="19.5703125" style="2" customWidth="1"/>
    <col min="24" max="24" width="16.5703125" style="2" customWidth="1"/>
    <col min="25" max="25" width="13.42578125" style="2" customWidth="1"/>
    <col min="26" max="26" width="13.85546875" style="2" customWidth="1"/>
    <col min="27" max="27" width="14.140625" style="2" customWidth="1"/>
    <col min="28" max="28" width="11.28515625" style="2" customWidth="1"/>
    <col min="29" max="29" width="13.140625" style="2" customWidth="1"/>
    <col min="30" max="30" width="13.7109375" style="2" customWidth="1"/>
    <col min="31" max="31" width="19.5703125" style="2" customWidth="1"/>
    <col min="32" max="32" width="16.5703125" style="2" customWidth="1"/>
    <col min="33" max="33" width="13.42578125" style="2" customWidth="1"/>
    <col min="34" max="34" width="13.85546875" style="2" customWidth="1"/>
    <col min="35" max="35" width="14.140625" style="2" customWidth="1"/>
    <col min="36" max="36" width="11.28515625" style="2" customWidth="1"/>
    <col min="37" max="37" width="13.140625" style="2" customWidth="1"/>
    <col min="38" max="38" width="13.7109375" style="2" customWidth="1"/>
    <col min="39" max="39" width="19.5703125" style="2" customWidth="1"/>
    <col min="40" max="40" width="16.5703125" style="2" customWidth="1"/>
    <col min="41" max="41" width="13.42578125" style="2" customWidth="1"/>
    <col min="42" max="42" width="13.85546875" style="2" customWidth="1"/>
    <col min="43" max="43" width="14.140625" style="2" customWidth="1"/>
    <col min="44" max="44" width="11.28515625" style="2" customWidth="1"/>
    <col min="45" max="45" width="13.140625" style="2" customWidth="1"/>
    <col min="46" max="46" width="13.7109375" style="2" customWidth="1"/>
    <col min="47" max="47" width="19.5703125" style="2" customWidth="1"/>
    <col min="48" max="48" width="16.5703125" style="2" customWidth="1"/>
    <col min="49" max="49" width="13.42578125" style="2" customWidth="1"/>
    <col min="50" max="50" width="13.85546875" style="2" customWidth="1"/>
    <col min="51" max="51" width="14.140625" style="2" customWidth="1"/>
    <col min="52" max="52" width="11.28515625" style="2" customWidth="1"/>
    <col min="53" max="53" width="13.140625" style="2" customWidth="1"/>
    <col min="54" max="54" width="13.7109375" style="2" customWidth="1"/>
    <col min="55" max="55" width="19.5703125" style="2" customWidth="1"/>
    <col min="56" max="56" width="16.5703125" style="2" customWidth="1"/>
    <col min="57" max="57" width="13.42578125" style="2" customWidth="1"/>
    <col min="58" max="58" width="13.85546875" style="2" customWidth="1"/>
    <col min="59" max="59" width="14.140625" style="2" customWidth="1"/>
    <col min="60" max="60" width="11.28515625" style="2" customWidth="1"/>
    <col min="61" max="61" width="13.140625" style="2" customWidth="1"/>
    <col min="62" max="62" width="13.7109375" style="2" customWidth="1"/>
    <col min="63" max="63" width="19.5703125" style="2" customWidth="1"/>
    <col min="64" max="64" width="16.5703125" style="2" customWidth="1"/>
    <col min="65" max="65" width="13.42578125" style="2" customWidth="1"/>
    <col min="66" max="66" width="13.85546875" style="2" customWidth="1"/>
    <col min="67" max="67" width="14.140625" style="2" customWidth="1"/>
    <col min="68" max="68" width="11.28515625" style="2" customWidth="1"/>
    <col min="69" max="69" width="13.140625" style="2" customWidth="1"/>
    <col min="70" max="70" width="13.7109375" style="2" customWidth="1"/>
    <col min="71" max="71" width="19.5703125" style="2" customWidth="1"/>
    <col min="72" max="72" width="16.5703125" style="2" customWidth="1"/>
    <col min="73" max="73" width="13.42578125" style="2" customWidth="1"/>
    <col min="74" max="74" width="13.85546875" style="2" customWidth="1"/>
    <col min="75" max="75" width="26" style="68" customWidth="1"/>
    <col min="76" max="76" width="22.28515625" style="2" customWidth="1"/>
    <col min="77" max="78" width="13.5703125" style="2" bestFit="1" customWidth="1"/>
    <col min="79" max="16384" width="5.5703125" style="2"/>
  </cols>
  <sheetData>
    <row r="3" spans="1:78" ht="12" customHeight="1" thickBot="1" x14ac:dyDescent="0.25"/>
    <row r="4" spans="1:78" ht="12" customHeight="1" thickBot="1" x14ac:dyDescent="0.25">
      <c r="S4" s="135">
        <f>S5</f>
        <v>45782</v>
      </c>
      <c r="T4" s="136"/>
      <c r="U4" s="136"/>
      <c r="V4" s="136"/>
      <c r="W4" s="136"/>
      <c r="X4" s="136"/>
      <c r="Y4" s="136"/>
      <c r="Z4" s="137"/>
      <c r="AA4" s="135">
        <f>AA5</f>
        <v>45783</v>
      </c>
      <c r="AB4" s="136"/>
      <c r="AC4" s="136"/>
      <c r="AD4" s="136"/>
      <c r="AE4" s="136"/>
      <c r="AF4" s="136"/>
      <c r="AG4" s="136"/>
      <c r="AH4" s="137"/>
      <c r="AI4" s="135">
        <f>AI5</f>
        <v>45784</v>
      </c>
      <c r="AJ4" s="136"/>
      <c r="AK4" s="136"/>
      <c r="AL4" s="136"/>
      <c r="AM4" s="136"/>
      <c r="AN4" s="136"/>
      <c r="AO4" s="136"/>
      <c r="AP4" s="137"/>
      <c r="AQ4" s="135">
        <f>AQ5</f>
        <v>45785</v>
      </c>
      <c r="AR4" s="136"/>
      <c r="AS4" s="136"/>
      <c r="AT4" s="136"/>
      <c r="AU4" s="136"/>
      <c r="AV4" s="136"/>
      <c r="AW4" s="136"/>
      <c r="AX4" s="137"/>
      <c r="AY4" s="135">
        <f>AY5</f>
        <v>45786</v>
      </c>
      <c r="AZ4" s="136"/>
      <c r="BA4" s="136"/>
      <c r="BB4" s="136"/>
      <c r="BC4" s="136"/>
      <c r="BD4" s="136"/>
      <c r="BE4" s="136"/>
      <c r="BF4" s="137"/>
      <c r="BG4" s="135">
        <f>BG5</f>
        <v>45787</v>
      </c>
      <c r="BH4" s="136"/>
      <c r="BI4" s="136"/>
      <c r="BJ4" s="136"/>
      <c r="BK4" s="136"/>
      <c r="BL4" s="136"/>
      <c r="BM4" s="136"/>
      <c r="BN4" s="137"/>
      <c r="BO4" s="135">
        <f>BO5</f>
        <v>45788</v>
      </c>
      <c r="BP4" s="136"/>
      <c r="BQ4" s="136"/>
      <c r="BR4" s="136"/>
      <c r="BS4" s="136"/>
      <c r="BT4" s="136"/>
      <c r="BU4" s="136"/>
      <c r="BV4" s="137"/>
      <c r="BY4" s="2">
        <f>+COUNT(B7:B1048576)</f>
        <v>641</v>
      </c>
      <c r="BZ4" s="2">
        <f>+USER!BX6+BOMCDONALDSM!BX6+GLOVER!BX6+'B2B ONDEMAND'!BX6+MAILGLOVER!BX6+MAILUSER!BX6+PARTNERCALL!BX6+MAILPARTNER!BX6+DASHBOARD!BX6+TRANSFERPROCURMENT!BX6+MIGRACION!BX6</f>
        <v>641</v>
      </c>
    </row>
    <row r="5" spans="1:78" ht="14.25" customHeight="1" thickBot="1" x14ac:dyDescent="0.25"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138">
        <v>45782</v>
      </c>
      <c r="T5" s="139"/>
      <c r="U5" s="139"/>
      <c r="V5" s="139"/>
      <c r="W5" s="139"/>
      <c r="X5" s="139"/>
      <c r="Y5" s="139"/>
      <c r="Z5" s="140"/>
      <c r="AA5" s="138">
        <f>+S5+1</f>
        <v>45783</v>
      </c>
      <c r="AB5" s="139"/>
      <c r="AC5" s="139"/>
      <c r="AD5" s="139"/>
      <c r="AE5" s="139"/>
      <c r="AF5" s="139"/>
      <c r="AG5" s="139"/>
      <c r="AH5" s="140"/>
      <c r="AI5" s="138">
        <f>+AA5+1</f>
        <v>45784</v>
      </c>
      <c r="AJ5" s="139"/>
      <c r="AK5" s="139"/>
      <c r="AL5" s="139"/>
      <c r="AM5" s="139"/>
      <c r="AN5" s="139"/>
      <c r="AO5" s="139"/>
      <c r="AP5" s="140"/>
      <c r="AQ5" s="138">
        <f>+AI5+1</f>
        <v>45785</v>
      </c>
      <c r="AR5" s="139"/>
      <c r="AS5" s="139"/>
      <c r="AT5" s="139"/>
      <c r="AU5" s="139"/>
      <c r="AV5" s="139"/>
      <c r="AW5" s="139"/>
      <c r="AX5" s="140"/>
      <c r="AY5" s="138">
        <f>+AQ5+1</f>
        <v>45786</v>
      </c>
      <c r="AZ5" s="139"/>
      <c r="BA5" s="139"/>
      <c r="BB5" s="139"/>
      <c r="BC5" s="139"/>
      <c r="BD5" s="139"/>
      <c r="BE5" s="139"/>
      <c r="BF5" s="140"/>
      <c r="BG5" s="138">
        <f>+AY5+1</f>
        <v>45787</v>
      </c>
      <c r="BH5" s="139"/>
      <c r="BI5" s="139"/>
      <c r="BJ5" s="139"/>
      <c r="BK5" s="139"/>
      <c r="BL5" s="139"/>
      <c r="BM5" s="139"/>
      <c r="BN5" s="140"/>
      <c r="BO5" s="138">
        <f>+BG5+1</f>
        <v>45788</v>
      </c>
      <c r="BP5" s="139"/>
      <c r="BQ5" s="139"/>
      <c r="BR5" s="139"/>
      <c r="BS5" s="139"/>
      <c r="BT5" s="139"/>
      <c r="BU5" s="139"/>
      <c r="BV5" s="140"/>
    </row>
    <row r="6" spans="1:78" ht="27.75" customHeight="1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9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W6" s="68" t="s">
        <v>125</v>
      </c>
      <c r="BX6" s="55" t="s">
        <v>126</v>
      </c>
      <c r="BY6" s="55"/>
      <c r="BZ6" s="55"/>
    </row>
    <row r="7" spans="1:78" ht="12" customHeight="1" x14ac:dyDescent="0.2">
      <c r="A7" s="31">
        <v>1</v>
      </c>
      <c r="B7" s="74">
        <f>+USER!B7</f>
        <v>70285227</v>
      </c>
      <c r="C7" s="61" t="str">
        <f>+VLOOKUP(J7,TURNO!P:Q,2,0)</f>
        <v xml:space="preserve">CHAT USER </v>
      </c>
      <c r="D7" s="61" t="str">
        <f>+USER!D7</f>
        <v>Madrugada</v>
      </c>
      <c r="E7" s="75">
        <f>+VLOOKUP(B7,GESEM!B:M,12,0)</f>
        <v>44595</v>
      </c>
      <c r="F7" s="61" t="str">
        <f>+USER!F7</f>
        <v>FULL TIME</v>
      </c>
      <c r="G7" s="61" t="str">
        <f>+USER!G7</f>
        <v>VAC</v>
      </c>
      <c r="H7" s="61" t="str">
        <f>+USER!H7</f>
        <v>16/05 - 30/05</v>
      </c>
      <c r="I7" s="61" t="str">
        <f>+USER!I7</f>
        <v>POLANCO QUISPE CHRISTIAN JEFFERSON</v>
      </c>
      <c r="J7" s="61" t="str">
        <f>+USER!J7</f>
        <v>CHAT USER</v>
      </c>
      <c r="K7" s="61" t="str">
        <f>+USER!K7</f>
        <v>QUISPE LUNA VICTOR HUGO</v>
      </c>
      <c r="L7" s="61" t="str">
        <f>+USER!L7</f>
        <v>SALVADOR CAMPOS EDUAR ANDRES</v>
      </c>
      <c r="M7" s="61" t="str">
        <f>+USER!M7</f>
        <v>Jueves</v>
      </c>
      <c r="N7" s="32">
        <f>+IF(USER!N7="","",USER!N7)</f>
        <v>0.95833333333333337</v>
      </c>
      <c r="O7" s="33">
        <f>+IF(USER!O7="","",USER!O7)</f>
        <v>0.30208333333333331</v>
      </c>
      <c r="P7" s="32">
        <f>+IF(USER!P7="","",USER!P7)</f>
        <v>0.125</v>
      </c>
      <c r="Q7" s="33">
        <f>+IF(USER!Q7="","",USER!Q7)</f>
        <v>0.15625</v>
      </c>
      <c r="R7" s="34" t="str">
        <f>+VLOOKUP(B7,GESEM!B:R,9,0)</f>
        <v>ACTIVO</v>
      </c>
      <c r="S7" s="19">
        <f>+IF(USER!S7="","",USER!S7)</f>
        <v>0.95833333333333337</v>
      </c>
      <c r="T7" s="14">
        <f>+IF(USER!T7="","",USER!T7)</f>
        <v>0.30208333333333331</v>
      </c>
      <c r="U7" s="14" t="str">
        <f>+IF(USER!U7="","",USER!U7)</f>
        <v/>
      </c>
      <c r="V7" s="14" t="str">
        <f>+IF(USER!V7="","",USER!V7)</f>
        <v/>
      </c>
      <c r="W7" s="14">
        <f>+IF(USER!W7="","",USER!W7)</f>
        <v>0.125</v>
      </c>
      <c r="X7" s="14">
        <f>+IF(USER!X7="","",USER!X7)</f>
        <v>0.15625</v>
      </c>
      <c r="Y7" s="14" t="str">
        <f>+IF(USER!Y7="","",USER!Y7)</f>
        <v/>
      </c>
      <c r="Z7" s="20" t="str">
        <f>+IF(USER!Z7="","",USER!Z7)</f>
        <v/>
      </c>
      <c r="AA7" s="19">
        <f>+IF(USER!AA7="","",USER!AA7)</f>
        <v>0.95833333333333337</v>
      </c>
      <c r="AB7" s="13">
        <f>+IF(USER!AB7="","",USER!AB7)</f>
        <v>0.30208333333333331</v>
      </c>
      <c r="AC7" s="14" t="str">
        <f>+IF(USER!AC7="","",USER!AC7)</f>
        <v/>
      </c>
      <c r="AD7" s="14" t="str">
        <f>+IF(USER!AD7="","",USER!AD7)</f>
        <v/>
      </c>
      <c r="AE7" s="13">
        <f>+IF(USER!AE7="","",USER!AE7)</f>
        <v>0.125</v>
      </c>
      <c r="AF7" s="13">
        <f>+IF(USER!AF7="","",USER!AF7)</f>
        <v>0.15625</v>
      </c>
      <c r="AG7" s="14" t="str">
        <f>+IF(USER!AG7="","",USER!AG7)</f>
        <v/>
      </c>
      <c r="AH7" s="20" t="str">
        <f>+IF(USER!AH7="","",USER!AH7)</f>
        <v/>
      </c>
      <c r="AI7" s="19">
        <f>+IF(USER!AI7="","",USER!AI7)</f>
        <v>0.95833333333333337</v>
      </c>
      <c r="AJ7" s="13">
        <f>+IF(USER!AJ7="","",USER!AJ7)</f>
        <v>0.30208333333333331</v>
      </c>
      <c r="AK7" s="14" t="str">
        <f>+IF(USER!AK7="","",USER!AK7)</f>
        <v/>
      </c>
      <c r="AL7" s="14" t="str">
        <f>+IF(USER!AL7="","",USER!AL7)</f>
        <v/>
      </c>
      <c r="AM7" s="13">
        <f>+IF(USER!AM7="","",USER!AM7)</f>
        <v>0.125</v>
      </c>
      <c r="AN7" s="13">
        <f>+IF(USER!AN7="","",USER!AN7)</f>
        <v>0.15625</v>
      </c>
      <c r="AO7" s="14" t="str">
        <f>+IF(USER!AO7="","",USER!AO7)</f>
        <v/>
      </c>
      <c r="AP7" s="20" t="str">
        <f>+IF(USER!AP7="","",USER!AP7)</f>
        <v/>
      </c>
      <c r="AQ7" s="19" t="str">
        <f>+IF(USER!AQ7="","",USER!AQ7)</f>
        <v/>
      </c>
      <c r="AR7" s="13" t="str">
        <f>+IF(USER!AR7="","",USER!AR7)</f>
        <v/>
      </c>
      <c r="AS7" s="14" t="str">
        <f>+IF(USER!AS7="","",USER!AS7)</f>
        <v/>
      </c>
      <c r="AT7" s="14" t="str">
        <f>+IF(USER!AT7="","",USER!AT7)</f>
        <v/>
      </c>
      <c r="AU7" s="13" t="str">
        <f>+IF(USER!AU7="","",USER!AU7)</f>
        <v/>
      </c>
      <c r="AV7" s="13" t="str">
        <f>+IF(USER!AV7="","",USER!AV7)</f>
        <v/>
      </c>
      <c r="AW7" s="14" t="str">
        <f>+IF(USER!AW7="","",USER!AW7)</f>
        <v/>
      </c>
      <c r="AX7" s="20" t="str">
        <f>+IF(USER!AX7="","",USER!AX7)</f>
        <v/>
      </c>
      <c r="AY7" s="19">
        <f>+IF(USER!AY7="","",USER!AY7)</f>
        <v>0.95833333333333337</v>
      </c>
      <c r="AZ7" s="13">
        <f>+IF(USER!AZ7="","",USER!AZ7)</f>
        <v>0.30208333333333331</v>
      </c>
      <c r="BA7" s="14" t="str">
        <f>+IF(USER!BA7="","",USER!BA7)</f>
        <v/>
      </c>
      <c r="BB7" s="14" t="str">
        <f>+IF(USER!BB7="","",USER!BB7)</f>
        <v/>
      </c>
      <c r="BC7" s="13">
        <f>+IF(USER!BC7="","",USER!BC7)</f>
        <v>0.125</v>
      </c>
      <c r="BD7" s="13">
        <f>+IF(USER!BD7="","",USER!BD7)</f>
        <v>0.15625</v>
      </c>
      <c r="BE7" s="14" t="str">
        <f>+IF(USER!BE7="","",USER!BE7)</f>
        <v/>
      </c>
      <c r="BF7" s="20" t="str">
        <f>+IF(USER!BF7="","",USER!BF7)</f>
        <v/>
      </c>
      <c r="BG7" s="19">
        <f>+IF(USER!BG7="","",USER!BG7)</f>
        <v>0.95833333333333337</v>
      </c>
      <c r="BH7" s="13">
        <f>+IF(USER!BH7="","",USER!BH7)</f>
        <v>0.30208333333333331</v>
      </c>
      <c r="BI7" s="14" t="str">
        <f>+IF(USER!BI7="","",USER!BI7)</f>
        <v/>
      </c>
      <c r="BJ7" s="14" t="str">
        <f>+IF(USER!BJ7="","",USER!BJ7)</f>
        <v/>
      </c>
      <c r="BK7" s="13">
        <f>+IF(USER!BK7="","",USER!BK7)</f>
        <v>0.125</v>
      </c>
      <c r="BL7" s="13">
        <f>+IF(USER!BL7="","",USER!BL7)</f>
        <v>0.15625</v>
      </c>
      <c r="BM7" s="14" t="str">
        <f>+IF(USER!BM7="","",USER!BM7)</f>
        <v/>
      </c>
      <c r="BN7" s="20" t="str">
        <f>+IF(USER!BN7="","",USER!BN7)</f>
        <v/>
      </c>
      <c r="BO7" s="19">
        <f>+IF(USER!BO7="","",USER!BO7)</f>
        <v>0.95833333333333337</v>
      </c>
      <c r="BP7" s="13">
        <f>+IF(USER!BP7="","",USER!BP7)</f>
        <v>0.30208333333333331</v>
      </c>
      <c r="BQ7" s="14" t="str">
        <f>+IF(USER!BQ7="","",USER!BQ7)</f>
        <v/>
      </c>
      <c r="BR7" s="14" t="str">
        <f>+IF(USER!BR7="","",USER!BR7)</f>
        <v/>
      </c>
      <c r="BS7" s="13">
        <f>+IF(USER!BS7="","",USER!BS7)</f>
        <v>0.125</v>
      </c>
      <c r="BT7" s="13">
        <f>+IF(USER!BT7="","",USER!BT7)</f>
        <v>0.15625</v>
      </c>
      <c r="BU7" s="14" t="str">
        <f>+IF(USER!BU7="","",USER!BU7)</f>
        <v/>
      </c>
      <c r="BV7" s="20" t="str">
        <f>+IF(USER!BV7="","",USER!BV7)</f>
        <v/>
      </c>
      <c r="BW7" s="68" t="str">
        <f>+VLOOKUP(B7,GESEM!B:H,7,0)</f>
        <v>CHAT USER</v>
      </c>
      <c r="BX7" s="2" t="str">
        <f>+VLOOKUP(B7,GESEM!B:H,6,0)</f>
        <v>AGENTE</v>
      </c>
    </row>
    <row r="8" spans="1:78" ht="12" customHeight="1" x14ac:dyDescent="0.2">
      <c r="A8" s="31">
        <f t="shared" ref="A8:A71" si="0">+A7+1</f>
        <v>2</v>
      </c>
      <c r="B8" s="74">
        <f>+USER!B8</f>
        <v>47192922</v>
      </c>
      <c r="C8" s="61" t="str">
        <f>+VLOOKUP(J8,TURNO!P:Q,2,0)</f>
        <v xml:space="preserve">CHAT USER </v>
      </c>
      <c r="D8" s="61" t="str">
        <f>+USER!D8</f>
        <v>Madrugada</v>
      </c>
      <c r="E8" s="75">
        <f>+VLOOKUP(B8,GESEM!B:M,12,0)</f>
        <v>43411</v>
      </c>
      <c r="F8" s="61" t="str">
        <f>+USER!F8</f>
        <v>FULL TIME</v>
      </c>
      <c r="G8" s="61" t="str">
        <f>+USER!G8</f>
        <v>VAC</v>
      </c>
      <c r="H8" s="61" t="str">
        <f>+USER!H8</f>
        <v>01/05 - 15/05</v>
      </c>
      <c r="I8" s="61" t="str">
        <f>+USER!I8</f>
        <v>ROMERO ANYAIPOMA LUIS ENRIQUE</v>
      </c>
      <c r="J8" s="61" t="str">
        <f>+USER!J8</f>
        <v>CHAT USER</v>
      </c>
      <c r="K8" s="61" t="str">
        <f>+USER!K8</f>
        <v>QUISPE LUNA VICTOR HUGO</v>
      </c>
      <c r="L8" s="61" t="str">
        <f>+USER!L8</f>
        <v>SALVADOR CAMPOS EDUAR ANDRES</v>
      </c>
      <c r="M8" s="61" t="str">
        <f>+USER!M8</f>
        <v>Miércoles</v>
      </c>
      <c r="N8" s="32">
        <f>+IF(USER!N8="","",USER!N8)</f>
        <v>0.95833333333333337</v>
      </c>
      <c r="O8" s="33">
        <f>+IF(USER!O8="","",USER!O8)</f>
        <v>0.30208333333333331</v>
      </c>
      <c r="P8" s="32">
        <f>+IF(USER!P8="","",USER!P8)</f>
        <v>9.375E-2</v>
      </c>
      <c r="Q8" s="33">
        <f>+IF(USER!Q8="","",USER!Q8)</f>
        <v>0.125</v>
      </c>
      <c r="R8" s="34" t="str">
        <f>+VLOOKUP(B8,GESEM!B:R,9,0)</f>
        <v>ACTIVO</v>
      </c>
      <c r="S8" s="19">
        <f>+IF(USER!S8="","",USER!S8)</f>
        <v>0.95833333333333337</v>
      </c>
      <c r="T8" s="14">
        <f>+IF(USER!T8="","",USER!T8)</f>
        <v>0.30208333333333331</v>
      </c>
      <c r="U8" s="14" t="str">
        <f>+IF(USER!U8="","",USER!U8)</f>
        <v/>
      </c>
      <c r="V8" s="14" t="str">
        <f>+IF(USER!V8="","",USER!V8)</f>
        <v/>
      </c>
      <c r="W8" s="14">
        <f>+IF(USER!W8="","",USER!W8)</f>
        <v>9.375E-2</v>
      </c>
      <c r="X8" s="14">
        <f>+IF(USER!X8="","",USER!X8)</f>
        <v>0.125</v>
      </c>
      <c r="Y8" s="14" t="str">
        <f>+IF(USER!Y8="","",USER!Y8)</f>
        <v/>
      </c>
      <c r="Z8" s="20" t="str">
        <f>+IF(USER!Z8="","",USER!Z8)</f>
        <v/>
      </c>
      <c r="AA8" s="19">
        <f>+IF(USER!AA8="","",USER!AA8)</f>
        <v>0.95833333333333337</v>
      </c>
      <c r="AB8" s="13">
        <f>+IF(USER!AB8="","",USER!AB8)</f>
        <v>0.30208333333333331</v>
      </c>
      <c r="AC8" s="14" t="str">
        <f>+IF(USER!AC8="","",USER!AC8)</f>
        <v/>
      </c>
      <c r="AD8" s="14" t="str">
        <f>+IF(USER!AD8="","",USER!AD8)</f>
        <v/>
      </c>
      <c r="AE8" s="13">
        <f>+IF(USER!AE8="","",USER!AE8)</f>
        <v>9.375E-2</v>
      </c>
      <c r="AF8" s="13">
        <f>+IF(USER!AF8="","",USER!AF8)</f>
        <v>0.125</v>
      </c>
      <c r="AG8" s="14" t="str">
        <f>+IF(USER!AG8="","",USER!AG8)</f>
        <v/>
      </c>
      <c r="AH8" s="20" t="str">
        <f>+IF(USER!AH8="","",USER!AH8)</f>
        <v/>
      </c>
      <c r="AI8" s="19" t="str">
        <f>+IF(USER!AI8="","",USER!AI8)</f>
        <v/>
      </c>
      <c r="AJ8" s="13" t="str">
        <f>+IF(USER!AJ8="","",USER!AJ8)</f>
        <v/>
      </c>
      <c r="AK8" s="14" t="str">
        <f>+IF(USER!AK8="","",USER!AK8)</f>
        <v/>
      </c>
      <c r="AL8" s="14" t="str">
        <f>+IF(USER!AL8="","",USER!AL8)</f>
        <v/>
      </c>
      <c r="AM8" s="13" t="str">
        <f>+IF(USER!AM8="","",USER!AM8)</f>
        <v/>
      </c>
      <c r="AN8" s="13" t="str">
        <f>+IF(USER!AN8="","",USER!AN8)</f>
        <v/>
      </c>
      <c r="AO8" s="14" t="str">
        <f>+IF(USER!AO8="","",USER!AO8)</f>
        <v/>
      </c>
      <c r="AP8" s="20" t="str">
        <f>+IF(USER!AP8="","",USER!AP8)</f>
        <v/>
      </c>
      <c r="AQ8" s="19">
        <f>+IF(USER!AQ8="","",USER!AQ8)</f>
        <v>0.95833333333333337</v>
      </c>
      <c r="AR8" s="13">
        <f>+IF(USER!AR8="","",USER!AR8)</f>
        <v>0.30208333333333331</v>
      </c>
      <c r="AS8" s="14" t="str">
        <f>+IF(USER!AS8="","",USER!AS8)</f>
        <v/>
      </c>
      <c r="AT8" s="14" t="str">
        <f>+IF(USER!AT8="","",USER!AT8)</f>
        <v/>
      </c>
      <c r="AU8" s="13">
        <f>+IF(USER!AU8="","",USER!AU8)</f>
        <v>9.375E-2</v>
      </c>
      <c r="AV8" s="13">
        <f>+IF(USER!AV8="","",USER!AV8)</f>
        <v>0.125</v>
      </c>
      <c r="AW8" s="14" t="str">
        <f>+IF(USER!AW8="","",USER!AW8)</f>
        <v/>
      </c>
      <c r="AX8" s="20" t="str">
        <f>+IF(USER!AX8="","",USER!AX8)</f>
        <v/>
      </c>
      <c r="AY8" s="19">
        <f>+IF(USER!AY8="","",USER!AY8)</f>
        <v>0.95833333333333337</v>
      </c>
      <c r="AZ8" s="13">
        <f>+IF(USER!AZ8="","",USER!AZ8)</f>
        <v>0.30208333333333331</v>
      </c>
      <c r="BA8" s="14" t="str">
        <f>+IF(USER!BA8="","",USER!BA8)</f>
        <v/>
      </c>
      <c r="BB8" s="14" t="str">
        <f>+IF(USER!BB8="","",USER!BB8)</f>
        <v/>
      </c>
      <c r="BC8" s="13">
        <f>+IF(USER!BC8="","",USER!BC8)</f>
        <v>9.375E-2</v>
      </c>
      <c r="BD8" s="13">
        <f>+IF(USER!BD8="","",USER!BD8)</f>
        <v>0.125</v>
      </c>
      <c r="BE8" s="14" t="str">
        <f>+IF(USER!BE8="","",USER!BE8)</f>
        <v/>
      </c>
      <c r="BF8" s="20" t="str">
        <f>+IF(USER!BF8="","",USER!BF8)</f>
        <v/>
      </c>
      <c r="BG8" s="19">
        <f>+IF(USER!BG8="","",USER!BG8)</f>
        <v>0.95833333333333337</v>
      </c>
      <c r="BH8" s="13">
        <f>+IF(USER!BH8="","",USER!BH8)</f>
        <v>0.30208333333333331</v>
      </c>
      <c r="BI8" s="14" t="str">
        <f>+IF(USER!BI8="","",USER!BI8)</f>
        <v/>
      </c>
      <c r="BJ8" s="14" t="str">
        <f>+IF(USER!BJ8="","",USER!BJ8)</f>
        <v/>
      </c>
      <c r="BK8" s="13">
        <f>+IF(USER!BK8="","",USER!BK8)</f>
        <v>9.375E-2</v>
      </c>
      <c r="BL8" s="13">
        <f>+IF(USER!BL8="","",USER!BL8)</f>
        <v>0.125</v>
      </c>
      <c r="BM8" s="14" t="str">
        <f>+IF(USER!BM8="","",USER!BM8)</f>
        <v/>
      </c>
      <c r="BN8" s="20" t="str">
        <f>+IF(USER!BN8="","",USER!BN8)</f>
        <v/>
      </c>
      <c r="BO8" s="19">
        <f>+IF(USER!BO8="","",USER!BO8)</f>
        <v>0.95833333333333337</v>
      </c>
      <c r="BP8" s="13">
        <f>+IF(USER!BP8="","",USER!BP8)</f>
        <v>0.30208333333333331</v>
      </c>
      <c r="BQ8" s="14" t="str">
        <f>+IF(USER!BQ8="","",USER!BQ8)</f>
        <v/>
      </c>
      <c r="BR8" s="14" t="str">
        <f>+IF(USER!BR8="","",USER!BR8)</f>
        <v/>
      </c>
      <c r="BS8" s="13">
        <f>+IF(USER!BS8="","",USER!BS8)</f>
        <v>9.375E-2</v>
      </c>
      <c r="BT8" s="13">
        <f>+IF(USER!BT8="","",USER!BT8)</f>
        <v>0.125</v>
      </c>
      <c r="BU8" s="14" t="str">
        <f>+IF(USER!BU8="","",USER!BU8)</f>
        <v/>
      </c>
      <c r="BV8" s="20" t="str">
        <f>+IF(USER!BV8="","",USER!BV8)</f>
        <v/>
      </c>
      <c r="BW8" s="68" t="str">
        <f>+VLOOKUP(B8,GESEM!B:H,7,0)</f>
        <v xml:space="preserve">ID VERIFY + PAYMENT ES </v>
      </c>
      <c r="BX8" s="2" t="str">
        <f>+VLOOKUP(B8,GESEM!B:H,6,0)</f>
        <v>AGENTE</v>
      </c>
    </row>
    <row r="9" spans="1:78" ht="12" customHeight="1" x14ac:dyDescent="0.2">
      <c r="A9" s="31">
        <f t="shared" si="0"/>
        <v>3</v>
      </c>
      <c r="B9" s="74">
        <f>+USER!B9</f>
        <v>72239249</v>
      </c>
      <c r="C9" s="61" t="str">
        <f>+VLOOKUP(J9,TURNO!P:Q,2,0)</f>
        <v xml:space="preserve">CHAT USER </v>
      </c>
      <c r="D9" s="61" t="str">
        <f>+USER!D9</f>
        <v>Madrugada</v>
      </c>
      <c r="E9" s="75">
        <f>+VLOOKUP(B9,GESEM!B:M,12,0)</f>
        <v>44875</v>
      </c>
      <c r="F9" s="61" t="str">
        <f>+USER!F9</f>
        <v>FULL TIME</v>
      </c>
      <c r="G9" s="61">
        <f>+USER!G9</f>
        <v>0</v>
      </c>
      <c r="H9" s="61">
        <f>+USER!H9</f>
        <v>0</v>
      </c>
      <c r="I9" s="61" t="str">
        <f>+USER!I9</f>
        <v>HUANCAHUARI YALLICO ARLET SILENE</v>
      </c>
      <c r="J9" s="61" t="str">
        <f>+USER!J9</f>
        <v>CHAT USER</v>
      </c>
      <c r="K9" s="61" t="str">
        <f>+USER!K9</f>
        <v>QUISPE LUNA VICTOR HUGO</v>
      </c>
      <c r="L9" s="61" t="str">
        <f>+USER!L9</f>
        <v>SALVADOR CAMPOS EDUAR ANDRES</v>
      </c>
      <c r="M9" s="61" t="str">
        <f>+USER!M9</f>
        <v>Lunes</v>
      </c>
      <c r="N9" s="32">
        <f>+IF(USER!N9="","",USER!N9)</f>
        <v>0.95833333333333337</v>
      </c>
      <c r="O9" s="33">
        <f>+IF(USER!O9="","",USER!O9)</f>
        <v>0.30208333333333331</v>
      </c>
      <c r="P9" s="32">
        <f>+IF(USER!P9="","",USER!P9)</f>
        <v>6.25E-2</v>
      </c>
      <c r="Q9" s="33">
        <f>+IF(USER!Q9="","",USER!Q9)</f>
        <v>9.375E-2</v>
      </c>
      <c r="R9" s="34" t="str">
        <f>+VLOOKUP(B9,GESEM!B:R,9,0)</f>
        <v>ACTIVO</v>
      </c>
      <c r="S9" s="19" t="str">
        <f>+IF(USER!S9="","",USER!S9)</f>
        <v/>
      </c>
      <c r="T9" s="14" t="str">
        <f>+IF(USER!T9="","",USER!T9)</f>
        <v/>
      </c>
      <c r="U9" s="14" t="str">
        <f>+IF(USER!U9="","",USER!U9)</f>
        <v/>
      </c>
      <c r="V9" s="14" t="str">
        <f>+IF(USER!V9="","",USER!V9)</f>
        <v/>
      </c>
      <c r="W9" s="14" t="str">
        <f>+IF(USER!W9="","",USER!W9)</f>
        <v/>
      </c>
      <c r="X9" s="14" t="str">
        <f>+IF(USER!X9="","",USER!X9)</f>
        <v/>
      </c>
      <c r="Y9" s="14" t="str">
        <f>+IF(USER!Y9="","",USER!Y9)</f>
        <v/>
      </c>
      <c r="Z9" s="20" t="str">
        <f>+IF(USER!Z9="","",USER!Z9)</f>
        <v/>
      </c>
      <c r="AA9" s="19">
        <f>+IF(USER!AA9="","",USER!AA9)</f>
        <v>0.95833333333333337</v>
      </c>
      <c r="AB9" s="13">
        <f>+IF(USER!AB9="","",USER!AB9)</f>
        <v>0.30208333333333331</v>
      </c>
      <c r="AC9" s="14" t="str">
        <f>+IF(USER!AC9="","",USER!AC9)</f>
        <v/>
      </c>
      <c r="AD9" s="14" t="str">
        <f>+IF(USER!AD9="","",USER!AD9)</f>
        <v/>
      </c>
      <c r="AE9" s="13">
        <f>+IF(USER!AE9="","",USER!AE9)</f>
        <v>6.25E-2</v>
      </c>
      <c r="AF9" s="13">
        <f>+IF(USER!AF9="","",USER!AF9)</f>
        <v>9.375E-2</v>
      </c>
      <c r="AG9" s="14" t="str">
        <f>+IF(USER!AG9="","",USER!AG9)</f>
        <v/>
      </c>
      <c r="AH9" s="20" t="str">
        <f>+IF(USER!AH9="","",USER!AH9)</f>
        <v/>
      </c>
      <c r="AI9" s="19">
        <f>+IF(USER!AI9="","",USER!AI9)</f>
        <v>0.95833333333333337</v>
      </c>
      <c r="AJ9" s="13">
        <f>+IF(USER!AJ9="","",USER!AJ9)</f>
        <v>0.30208333333333331</v>
      </c>
      <c r="AK9" s="14" t="str">
        <f>+IF(USER!AK9="","",USER!AK9)</f>
        <v/>
      </c>
      <c r="AL9" s="14" t="str">
        <f>+IF(USER!AL9="","",USER!AL9)</f>
        <v/>
      </c>
      <c r="AM9" s="13">
        <f>+IF(USER!AM9="","",USER!AM9)</f>
        <v>6.25E-2</v>
      </c>
      <c r="AN9" s="13">
        <f>+IF(USER!AN9="","",USER!AN9)</f>
        <v>9.375E-2</v>
      </c>
      <c r="AO9" s="14" t="str">
        <f>+IF(USER!AO9="","",USER!AO9)</f>
        <v/>
      </c>
      <c r="AP9" s="20" t="str">
        <f>+IF(USER!AP9="","",USER!AP9)</f>
        <v/>
      </c>
      <c r="AQ9" s="19">
        <f>+IF(USER!AQ9="","",USER!AQ9)</f>
        <v>0.95833333333333337</v>
      </c>
      <c r="AR9" s="13">
        <f>+IF(USER!AR9="","",USER!AR9)</f>
        <v>0.30208333333333331</v>
      </c>
      <c r="AS9" s="14" t="str">
        <f>+IF(USER!AS9="","",USER!AS9)</f>
        <v/>
      </c>
      <c r="AT9" s="14" t="str">
        <f>+IF(USER!AT9="","",USER!AT9)</f>
        <v/>
      </c>
      <c r="AU9" s="13">
        <f>+IF(USER!AU9="","",USER!AU9)</f>
        <v>6.25E-2</v>
      </c>
      <c r="AV9" s="13">
        <f>+IF(USER!AV9="","",USER!AV9)</f>
        <v>9.375E-2</v>
      </c>
      <c r="AW9" s="14" t="str">
        <f>+IF(USER!AW9="","",USER!AW9)</f>
        <v/>
      </c>
      <c r="AX9" s="20" t="str">
        <f>+IF(USER!AX9="","",USER!AX9)</f>
        <v/>
      </c>
      <c r="AY9" s="19">
        <f>+IF(USER!AY9="","",USER!AY9)</f>
        <v>0.95833333333333337</v>
      </c>
      <c r="AZ9" s="13">
        <f>+IF(USER!AZ9="","",USER!AZ9)</f>
        <v>0.30208333333333331</v>
      </c>
      <c r="BA9" s="14" t="str">
        <f>+IF(USER!BA9="","",USER!BA9)</f>
        <v/>
      </c>
      <c r="BB9" s="14" t="str">
        <f>+IF(USER!BB9="","",USER!BB9)</f>
        <v/>
      </c>
      <c r="BC9" s="13">
        <f>+IF(USER!BC9="","",USER!BC9)</f>
        <v>6.25E-2</v>
      </c>
      <c r="BD9" s="13">
        <f>+IF(USER!BD9="","",USER!BD9)</f>
        <v>9.375E-2</v>
      </c>
      <c r="BE9" s="14" t="str">
        <f>+IF(USER!BE9="","",USER!BE9)</f>
        <v/>
      </c>
      <c r="BF9" s="20" t="str">
        <f>+IF(USER!BF9="","",USER!BF9)</f>
        <v/>
      </c>
      <c r="BG9" s="19">
        <f>+IF(USER!BG9="","",USER!BG9)</f>
        <v>0.95833333333333337</v>
      </c>
      <c r="BH9" s="13">
        <f>+IF(USER!BH9="","",USER!BH9)</f>
        <v>0.30208333333333331</v>
      </c>
      <c r="BI9" s="14" t="str">
        <f>+IF(USER!BI9="","",USER!BI9)</f>
        <v/>
      </c>
      <c r="BJ9" s="14" t="str">
        <f>+IF(USER!BJ9="","",USER!BJ9)</f>
        <v/>
      </c>
      <c r="BK9" s="13">
        <f>+IF(USER!BK9="","",USER!BK9)</f>
        <v>6.25E-2</v>
      </c>
      <c r="BL9" s="13">
        <f>+IF(USER!BL9="","",USER!BL9)</f>
        <v>9.375E-2</v>
      </c>
      <c r="BM9" s="14" t="str">
        <f>+IF(USER!BM9="","",USER!BM9)</f>
        <v/>
      </c>
      <c r="BN9" s="20" t="str">
        <f>+IF(USER!BN9="","",USER!BN9)</f>
        <v/>
      </c>
      <c r="BO9" s="19">
        <f>+IF(USER!BO9="","",USER!BO9)</f>
        <v>0.95833333333333337</v>
      </c>
      <c r="BP9" s="13">
        <f>+IF(USER!BP9="","",USER!BP9)</f>
        <v>0.30208333333333331</v>
      </c>
      <c r="BQ9" s="14" t="str">
        <f>+IF(USER!BQ9="","",USER!BQ9)</f>
        <v/>
      </c>
      <c r="BR9" s="14" t="str">
        <f>+IF(USER!BR9="","",USER!BR9)</f>
        <v/>
      </c>
      <c r="BS9" s="13">
        <f>+IF(USER!BS9="","",USER!BS9)</f>
        <v>6.25E-2</v>
      </c>
      <c r="BT9" s="13">
        <f>+IF(USER!BT9="","",USER!BT9)</f>
        <v>9.375E-2</v>
      </c>
      <c r="BU9" s="14" t="str">
        <f>+IF(USER!BU9="","",USER!BU9)</f>
        <v/>
      </c>
      <c r="BV9" s="20" t="str">
        <f>+IF(USER!BV9="","",USER!BV9)</f>
        <v/>
      </c>
      <c r="BW9" s="68" t="str">
        <f>+VLOOKUP(B9,GESEM!B:H,7,0)</f>
        <v xml:space="preserve">ID VERIFY + PAYMENT ES </v>
      </c>
      <c r="BX9" s="2" t="str">
        <f>+VLOOKUP(B9,GESEM!B:H,6,0)</f>
        <v>AGENTE</v>
      </c>
    </row>
    <row r="10" spans="1:78" ht="12" customHeight="1" x14ac:dyDescent="0.2">
      <c r="A10" s="31">
        <f t="shared" si="0"/>
        <v>4</v>
      </c>
      <c r="B10" s="74">
        <f>+USER!B10</f>
        <v>72168763</v>
      </c>
      <c r="C10" s="61" t="str">
        <f>+VLOOKUP(J10,TURNO!P:Q,2,0)</f>
        <v xml:space="preserve">CHAT USER </v>
      </c>
      <c r="D10" s="61" t="str">
        <f>+USER!D10</f>
        <v>Madrugada</v>
      </c>
      <c r="E10" s="75">
        <f>+VLOOKUP(B10,GESEM!B:M,12,0)</f>
        <v>45588</v>
      </c>
      <c r="F10" s="61" t="str">
        <f>+USER!F10</f>
        <v>FULL TIME</v>
      </c>
      <c r="G10" s="61">
        <f>+USER!G10</f>
        <v>0</v>
      </c>
      <c r="H10" s="61">
        <f>+USER!H10</f>
        <v>0</v>
      </c>
      <c r="I10" s="61" t="str">
        <f>+USER!I10</f>
        <v>LINARES MEDRANO BRENDA CAROLINA</v>
      </c>
      <c r="J10" s="61" t="str">
        <f>+USER!J10</f>
        <v>CHAT USER</v>
      </c>
      <c r="K10" s="61" t="str">
        <f>+USER!K10</f>
        <v>MONIGOTE VEGA LUIS ALBERTO</v>
      </c>
      <c r="L10" s="61" t="str">
        <f>+USER!L10</f>
        <v>SALVADOR CAMPOS EDUAR ANDRES</v>
      </c>
      <c r="M10" s="61" t="str">
        <f>+USER!M10</f>
        <v>Lunes</v>
      </c>
      <c r="N10" s="32">
        <f>+IF(USER!N10="","",USER!N10)</f>
        <v>0.95833333333333337</v>
      </c>
      <c r="O10" s="33">
        <f>+IF(USER!O10="","",USER!O10)</f>
        <v>0.30208333333333331</v>
      </c>
      <c r="P10" s="32">
        <f>+IF(USER!P10="","",USER!P10)</f>
        <v>0.16666666666666666</v>
      </c>
      <c r="Q10" s="33">
        <f>+IF(USER!Q10="","",USER!Q10)</f>
        <v>0.19791666666666666</v>
      </c>
      <c r="R10" s="34" t="str">
        <f>+VLOOKUP(B10,GESEM!B:R,9,0)</f>
        <v>ACTIVO</v>
      </c>
      <c r="S10" s="19" t="str">
        <f>+IF(USER!S10="","",USER!S10)</f>
        <v/>
      </c>
      <c r="T10" s="14" t="str">
        <f>+IF(USER!T10="","",USER!T10)</f>
        <v/>
      </c>
      <c r="U10" s="14" t="str">
        <f>+IF(USER!U10="","",USER!U10)</f>
        <v/>
      </c>
      <c r="V10" s="14" t="str">
        <f>+IF(USER!V10="","",USER!V10)</f>
        <v/>
      </c>
      <c r="W10" s="14" t="str">
        <f>+IF(USER!W10="","",USER!W10)</f>
        <v/>
      </c>
      <c r="X10" s="14" t="str">
        <f>+IF(USER!X10="","",USER!X10)</f>
        <v/>
      </c>
      <c r="Y10" s="14" t="str">
        <f>+IF(USER!Y10="","",USER!Y10)</f>
        <v/>
      </c>
      <c r="Z10" s="20" t="str">
        <f>+IF(USER!Z10="","",USER!Z10)</f>
        <v/>
      </c>
      <c r="AA10" s="19">
        <f>+IF(USER!AA10="","",USER!AA10)</f>
        <v>0.95833333333333337</v>
      </c>
      <c r="AB10" s="13">
        <f>+IF(USER!AB10="","",USER!AB10)</f>
        <v>0.30208333333333331</v>
      </c>
      <c r="AC10" s="14" t="str">
        <f>+IF(USER!AC10="","",USER!AC10)</f>
        <v/>
      </c>
      <c r="AD10" s="14" t="str">
        <f>+IF(USER!AD10="","",USER!AD10)</f>
        <v/>
      </c>
      <c r="AE10" s="13">
        <f>+IF(USER!AE10="","",USER!AE10)</f>
        <v>0.16666666666666666</v>
      </c>
      <c r="AF10" s="13">
        <f>+IF(USER!AF10="","",USER!AF10)</f>
        <v>0.19791666666666666</v>
      </c>
      <c r="AG10" s="14" t="str">
        <f>+IF(USER!AG10="","",USER!AG10)</f>
        <v/>
      </c>
      <c r="AH10" s="20" t="str">
        <f>+IF(USER!AH10="","",USER!AH10)</f>
        <v/>
      </c>
      <c r="AI10" s="19">
        <f>+IF(USER!AI10="","",USER!AI10)</f>
        <v>0.95833333333333337</v>
      </c>
      <c r="AJ10" s="13">
        <f>+IF(USER!AJ10="","",USER!AJ10)</f>
        <v>0.30208333333333331</v>
      </c>
      <c r="AK10" s="14" t="str">
        <f>+IF(USER!AK10="","",USER!AK10)</f>
        <v/>
      </c>
      <c r="AL10" s="14" t="str">
        <f>+IF(USER!AL10="","",USER!AL10)</f>
        <v/>
      </c>
      <c r="AM10" s="13">
        <f>+IF(USER!AM10="","",USER!AM10)</f>
        <v>0.16666666666666666</v>
      </c>
      <c r="AN10" s="13">
        <f>+IF(USER!AN10="","",USER!AN10)</f>
        <v>0.19791666666666666</v>
      </c>
      <c r="AO10" s="14" t="str">
        <f>+IF(USER!AO10="","",USER!AO10)</f>
        <v/>
      </c>
      <c r="AP10" s="20" t="str">
        <f>+IF(USER!AP10="","",USER!AP10)</f>
        <v/>
      </c>
      <c r="AQ10" s="19">
        <f>+IF(USER!AQ10="","",USER!AQ10)</f>
        <v>0.95833333333333337</v>
      </c>
      <c r="AR10" s="13">
        <f>+IF(USER!AR10="","",USER!AR10)</f>
        <v>0.30208333333333331</v>
      </c>
      <c r="AS10" s="14" t="str">
        <f>+IF(USER!AS10="","",USER!AS10)</f>
        <v/>
      </c>
      <c r="AT10" s="14" t="str">
        <f>+IF(USER!AT10="","",USER!AT10)</f>
        <v/>
      </c>
      <c r="AU10" s="13">
        <f>+IF(USER!AU10="","",USER!AU10)</f>
        <v>0.16666666666666666</v>
      </c>
      <c r="AV10" s="13">
        <f>+IF(USER!AV10="","",USER!AV10)</f>
        <v>0.19791666666666666</v>
      </c>
      <c r="AW10" s="14" t="str">
        <f>+IF(USER!AW10="","",USER!AW10)</f>
        <v/>
      </c>
      <c r="AX10" s="20" t="str">
        <f>+IF(USER!AX10="","",USER!AX10)</f>
        <v/>
      </c>
      <c r="AY10" s="19">
        <f>+IF(USER!AY10="","",USER!AY10)</f>
        <v>0.95833333333333337</v>
      </c>
      <c r="AZ10" s="13">
        <f>+IF(USER!AZ10="","",USER!AZ10)</f>
        <v>0.30208333333333331</v>
      </c>
      <c r="BA10" s="14" t="str">
        <f>+IF(USER!BA10="","",USER!BA10)</f>
        <v/>
      </c>
      <c r="BB10" s="14" t="str">
        <f>+IF(USER!BB10="","",USER!BB10)</f>
        <v/>
      </c>
      <c r="BC10" s="13">
        <f>+IF(USER!BC10="","",USER!BC10)</f>
        <v>0.16666666666666666</v>
      </c>
      <c r="BD10" s="13">
        <f>+IF(USER!BD10="","",USER!BD10)</f>
        <v>0.19791666666666666</v>
      </c>
      <c r="BE10" s="14" t="str">
        <f>+IF(USER!BE10="","",USER!BE10)</f>
        <v/>
      </c>
      <c r="BF10" s="20" t="str">
        <f>+IF(USER!BF10="","",USER!BF10)</f>
        <v/>
      </c>
      <c r="BG10" s="19">
        <f>+IF(USER!BG10="","",USER!BG10)</f>
        <v>0.95833333333333337</v>
      </c>
      <c r="BH10" s="13">
        <f>+IF(USER!BH10="","",USER!BH10)</f>
        <v>0.30208333333333331</v>
      </c>
      <c r="BI10" s="14" t="str">
        <f>+IF(USER!BI10="","",USER!BI10)</f>
        <v/>
      </c>
      <c r="BJ10" s="14" t="str">
        <f>+IF(USER!BJ10="","",USER!BJ10)</f>
        <v/>
      </c>
      <c r="BK10" s="13">
        <f>+IF(USER!BK10="","",USER!BK10)</f>
        <v>0.16666666666666666</v>
      </c>
      <c r="BL10" s="13">
        <f>+IF(USER!BL10="","",USER!BL10)</f>
        <v>0.19791666666666666</v>
      </c>
      <c r="BM10" s="14" t="str">
        <f>+IF(USER!BM10="","",USER!BM10)</f>
        <v/>
      </c>
      <c r="BN10" s="20" t="str">
        <f>+IF(USER!BN10="","",USER!BN10)</f>
        <v/>
      </c>
      <c r="BO10" s="19">
        <f>+IF(USER!BO10="","",USER!BO10)</f>
        <v>0.95833333333333337</v>
      </c>
      <c r="BP10" s="13">
        <f>+IF(USER!BP10="","",USER!BP10)</f>
        <v>0.30208333333333331</v>
      </c>
      <c r="BQ10" s="14" t="str">
        <f>+IF(USER!BQ10="","",USER!BQ10)</f>
        <v/>
      </c>
      <c r="BR10" s="14" t="str">
        <f>+IF(USER!BR10="","",USER!BR10)</f>
        <v/>
      </c>
      <c r="BS10" s="13">
        <f>+IF(USER!BS10="","",USER!BS10)</f>
        <v>0.16666666666666666</v>
      </c>
      <c r="BT10" s="13">
        <f>+IF(USER!BT10="","",USER!BT10)</f>
        <v>0.19791666666666666</v>
      </c>
      <c r="BU10" s="14" t="str">
        <f>+IF(USER!BU10="","",USER!BU10)</f>
        <v/>
      </c>
      <c r="BV10" s="20" t="str">
        <f>+IF(USER!BV10="","",USER!BV10)</f>
        <v/>
      </c>
      <c r="BW10" s="68" t="str">
        <f>+VLOOKUP(B10,GESEM!B:H,7,0)</f>
        <v>CHAT USER</v>
      </c>
      <c r="BX10" s="2" t="str">
        <f>+VLOOKUP(B10,GESEM!B:H,6,0)</f>
        <v>AGENTE</v>
      </c>
    </row>
    <row r="11" spans="1:78" ht="12" customHeight="1" x14ac:dyDescent="0.2">
      <c r="A11" s="31">
        <f t="shared" si="0"/>
        <v>5</v>
      </c>
      <c r="B11" s="74">
        <f>+USER!B11</f>
        <v>75987438</v>
      </c>
      <c r="C11" s="61" t="str">
        <f>+VLOOKUP(J11,TURNO!P:Q,2,0)</f>
        <v xml:space="preserve">CHAT USER </v>
      </c>
      <c r="D11" s="61" t="str">
        <f>+USER!D11</f>
        <v>Madrugada</v>
      </c>
      <c r="E11" s="75">
        <f>+VLOOKUP(B11,GESEM!B:M,12,0)</f>
        <v>43897</v>
      </c>
      <c r="F11" s="61" t="str">
        <f>+USER!F11</f>
        <v>FULL TIME</v>
      </c>
      <c r="G11" s="61">
        <f>+USER!G11</f>
        <v>0</v>
      </c>
      <c r="H11" s="61">
        <f>+USER!H11</f>
        <v>0</v>
      </c>
      <c r="I11" s="61" t="str">
        <f>+USER!I11</f>
        <v>COBA YUPANQUI NISSY IVETTE</v>
      </c>
      <c r="J11" s="61" t="str">
        <f>+USER!J11</f>
        <v>CHAT USER</v>
      </c>
      <c r="K11" s="61" t="str">
        <f>+USER!K11</f>
        <v>MONIGOTE VEGA LUIS ALBERTO</v>
      </c>
      <c r="L11" s="61" t="str">
        <f>+USER!L11</f>
        <v>SALVADOR CAMPOS EDUAR ANDRES</v>
      </c>
      <c r="M11" s="61" t="str">
        <f>+USER!M11</f>
        <v>Lunes</v>
      </c>
      <c r="N11" s="32">
        <f>+IF(USER!N11="","",USER!N11)</f>
        <v>0.91666666666666663</v>
      </c>
      <c r="O11" s="33">
        <f>+IF(USER!O11="","",USER!O11)</f>
        <v>0.26041666666666669</v>
      </c>
      <c r="P11" s="32">
        <f>+IF(USER!P11="","",USER!P11)</f>
        <v>0.10416666666666667</v>
      </c>
      <c r="Q11" s="33">
        <f>+IF(USER!Q11="","",USER!Q11)</f>
        <v>0.13541666666666666</v>
      </c>
      <c r="R11" s="34" t="str">
        <f>+VLOOKUP(B11,GESEM!B:R,9,0)</f>
        <v>ACTIVO</v>
      </c>
      <c r="S11" s="19" t="str">
        <f>+IF(USER!S11="","",USER!S11)</f>
        <v/>
      </c>
      <c r="T11" s="14" t="str">
        <f>+IF(USER!T11="","",USER!T11)</f>
        <v/>
      </c>
      <c r="U11" s="14" t="str">
        <f>+IF(USER!U11="","",USER!U11)</f>
        <v/>
      </c>
      <c r="V11" s="14" t="str">
        <f>+IF(USER!V11="","",USER!V11)</f>
        <v/>
      </c>
      <c r="W11" s="14" t="str">
        <f>+IF(USER!W11="","",USER!W11)</f>
        <v/>
      </c>
      <c r="X11" s="14" t="str">
        <f>+IF(USER!X11="","",USER!X11)</f>
        <v/>
      </c>
      <c r="Y11" s="14" t="str">
        <f>+IF(USER!Y11="","",USER!Y11)</f>
        <v/>
      </c>
      <c r="Z11" s="20" t="str">
        <f>+IF(USER!Z11="","",USER!Z11)</f>
        <v/>
      </c>
      <c r="AA11" s="19">
        <f>+IF(USER!AA11="","",USER!AA11)</f>
        <v>0.91666666666666663</v>
      </c>
      <c r="AB11" s="13">
        <f>+IF(USER!AB11="","",USER!AB11)</f>
        <v>0.26041666666666669</v>
      </c>
      <c r="AC11" s="14" t="str">
        <f>+IF(USER!AC11="","",USER!AC11)</f>
        <v/>
      </c>
      <c r="AD11" s="14" t="str">
        <f>+IF(USER!AD11="","",USER!AD11)</f>
        <v/>
      </c>
      <c r="AE11" s="13">
        <f>+IF(USER!AE11="","",USER!AE11)</f>
        <v>0.10416666666666667</v>
      </c>
      <c r="AF11" s="13">
        <f>+IF(USER!AF11="","",USER!AF11)</f>
        <v>0.13541666666666666</v>
      </c>
      <c r="AG11" s="14" t="str">
        <f>+IF(USER!AG11="","",USER!AG11)</f>
        <v/>
      </c>
      <c r="AH11" s="20" t="str">
        <f>+IF(USER!AH11="","",USER!AH11)</f>
        <v/>
      </c>
      <c r="AI11" s="19">
        <f>+IF(USER!AI11="","",USER!AI11)</f>
        <v>0.91666666666666663</v>
      </c>
      <c r="AJ11" s="13">
        <f>+IF(USER!AJ11="","",USER!AJ11)</f>
        <v>0.26041666666666669</v>
      </c>
      <c r="AK11" s="14" t="str">
        <f>+IF(USER!AK11="","",USER!AK11)</f>
        <v/>
      </c>
      <c r="AL11" s="14" t="str">
        <f>+IF(USER!AL11="","",USER!AL11)</f>
        <v/>
      </c>
      <c r="AM11" s="13">
        <f>+IF(USER!AM11="","",USER!AM11)</f>
        <v>0.10416666666666667</v>
      </c>
      <c r="AN11" s="13">
        <f>+IF(USER!AN11="","",USER!AN11)</f>
        <v>0.13541666666666666</v>
      </c>
      <c r="AO11" s="14" t="str">
        <f>+IF(USER!AO11="","",USER!AO11)</f>
        <v/>
      </c>
      <c r="AP11" s="20" t="str">
        <f>+IF(USER!AP11="","",USER!AP11)</f>
        <v/>
      </c>
      <c r="AQ11" s="19">
        <f>+IF(USER!AQ11="","",USER!AQ11)</f>
        <v>0.91666666666666663</v>
      </c>
      <c r="AR11" s="13">
        <f>+IF(USER!AR11="","",USER!AR11)</f>
        <v>0.26041666666666669</v>
      </c>
      <c r="AS11" s="14" t="str">
        <f>+IF(USER!AS11="","",USER!AS11)</f>
        <v/>
      </c>
      <c r="AT11" s="14" t="str">
        <f>+IF(USER!AT11="","",USER!AT11)</f>
        <v/>
      </c>
      <c r="AU11" s="13">
        <f>+IF(USER!AU11="","",USER!AU11)</f>
        <v>0.10416666666666667</v>
      </c>
      <c r="AV11" s="13">
        <f>+IF(USER!AV11="","",USER!AV11)</f>
        <v>0.13541666666666666</v>
      </c>
      <c r="AW11" s="14" t="str">
        <f>+IF(USER!AW11="","",USER!AW11)</f>
        <v/>
      </c>
      <c r="AX11" s="20" t="str">
        <f>+IF(USER!AX11="","",USER!AX11)</f>
        <v/>
      </c>
      <c r="AY11" s="19">
        <f>+IF(USER!AY11="","",USER!AY11)</f>
        <v>0.91666666666666663</v>
      </c>
      <c r="AZ11" s="13">
        <f>+IF(USER!AZ11="","",USER!AZ11)</f>
        <v>0.26041666666666669</v>
      </c>
      <c r="BA11" s="14" t="str">
        <f>+IF(USER!BA11="","",USER!BA11)</f>
        <v/>
      </c>
      <c r="BB11" s="14" t="str">
        <f>+IF(USER!BB11="","",USER!BB11)</f>
        <v/>
      </c>
      <c r="BC11" s="13">
        <f>+IF(USER!BC11="","",USER!BC11)</f>
        <v>0.10416666666666667</v>
      </c>
      <c r="BD11" s="13">
        <f>+IF(USER!BD11="","",USER!BD11)</f>
        <v>0.13541666666666666</v>
      </c>
      <c r="BE11" s="14" t="str">
        <f>+IF(USER!BE11="","",USER!BE11)</f>
        <v/>
      </c>
      <c r="BF11" s="20" t="str">
        <f>+IF(USER!BF11="","",USER!BF11)</f>
        <v/>
      </c>
      <c r="BG11" s="19">
        <f>+IF(USER!BG11="","",USER!BG11)</f>
        <v>0.91666666666666663</v>
      </c>
      <c r="BH11" s="13">
        <f>+IF(USER!BH11="","",USER!BH11)</f>
        <v>0.26041666666666669</v>
      </c>
      <c r="BI11" s="14" t="str">
        <f>+IF(USER!BI11="","",USER!BI11)</f>
        <v/>
      </c>
      <c r="BJ11" s="14" t="str">
        <f>+IF(USER!BJ11="","",USER!BJ11)</f>
        <v/>
      </c>
      <c r="BK11" s="13">
        <f>+IF(USER!BK11="","",USER!BK11)</f>
        <v>0.10416666666666667</v>
      </c>
      <c r="BL11" s="13">
        <f>+IF(USER!BL11="","",USER!BL11)</f>
        <v>0.13541666666666666</v>
      </c>
      <c r="BM11" s="14" t="str">
        <f>+IF(USER!BM11="","",USER!BM11)</f>
        <v/>
      </c>
      <c r="BN11" s="20" t="str">
        <f>+IF(USER!BN11="","",USER!BN11)</f>
        <v/>
      </c>
      <c r="BO11" s="19">
        <f>+IF(USER!BO11="","",USER!BO11)</f>
        <v>0.91666666666666663</v>
      </c>
      <c r="BP11" s="13">
        <f>+IF(USER!BP11="","",USER!BP11)</f>
        <v>0.26041666666666669</v>
      </c>
      <c r="BQ11" s="14" t="str">
        <f>+IF(USER!BQ11="","",USER!BQ11)</f>
        <v/>
      </c>
      <c r="BR11" s="14" t="str">
        <f>+IF(USER!BR11="","",USER!BR11)</f>
        <v/>
      </c>
      <c r="BS11" s="13">
        <f>+IF(USER!BS11="","",USER!BS11)</f>
        <v>0.10416666666666667</v>
      </c>
      <c r="BT11" s="13">
        <f>+IF(USER!BT11="","",USER!BT11)</f>
        <v>0.13541666666666666</v>
      </c>
      <c r="BU11" s="14" t="str">
        <f>+IF(USER!BU11="","",USER!BU11)</f>
        <v/>
      </c>
      <c r="BV11" s="20" t="str">
        <f>+IF(USER!BV11="","",USER!BV11)</f>
        <v/>
      </c>
      <c r="BW11" s="68" t="str">
        <f>+VLOOKUP(B11,GESEM!B:H,7,0)</f>
        <v>CHAT USER</v>
      </c>
      <c r="BX11" s="2" t="str">
        <f>+VLOOKUP(B11,GESEM!B:H,6,0)</f>
        <v>AGENTE</v>
      </c>
    </row>
    <row r="12" spans="1:78" ht="12" customHeight="1" x14ac:dyDescent="0.2">
      <c r="A12" s="31">
        <f t="shared" si="0"/>
        <v>6</v>
      </c>
      <c r="B12" s="74">
        <f>+USER!B12</f>
        <v>47920560</v>
      </c>
      <c r="C12" s="61" t="str">
        <f>+VLOOKUP(J12,TURNO!P:Q,2,0)</f>
        <v xml:space="preserve">CHAT USER </v>
      </c>
      <c r="D12" s="61" t="str">
        <f>+USER!D12</f>
        <v>Madrugada</v>
      </c>
      <c r="E12" s="75">
        <f>+VLOOKUP(B12,GESEM!B:M,12,0)</f>
        <v>45237</v>
      </c>
      <c r="F12" s="61" t="str">
        <f>+USER!F12</f>
        <v>FULL TIME</v>
      </c>
      <c r="G12" s="61" t="str">
        <f>+USER!G12</f>
        <v>APOYO DE SUPERVISION</v>
      </c>
      <c r="H12" s="61" t="str">
        <f>+USER!H12</f>
        <v>CUBRE DESCANSO</v>
      </c>
      <c r="I12" s="61" t="str">
        <f>+USER!I12</f>
        <v>SAENZ RUIZ JESSICA MARIBEL</v>
      </c>
      <c r="J12" s="61" t="str">
        <f>+USER!J12</f>
        <v>CHAT USER</v>
      </c>
      <c r="K12" s="61" t="str">
        <f>+USER!K12</f>
        <v>MONIGOTE VEGA LUIS ALBERTO</v>
      </c>
      <c r="L12" s="61" t="str">
        <f>+USER!L12</f>
        <v>SALVADOR CAMPOS EDUAR ANDRES</v>
      </c>
      <c r="M12" s="61" t="str">
        <f>+USER!M12</f>
        <v>Martes</v>
      </c>
      <c r="N12" s="32">
        <f>+IF(USER!N12="","",USER!N12)</f>
        <v>0.91666666666666663</v>
      </c>
      <c r="O12" s="33">
        <f>+IF(USER!O12="","",USER!O12)</f>
        <v>0.26041666666666669</v>
      </c>
      <c r="P12" s="32">
        <f>+IF(USER!P12="","",USER!P12)</f>
        <v>8.3333333333333329E-2</v>
      </c>
      <c r="Q12" s="33">
        <f>+IF(USER!Q12="","",USER!Q12)</f>
        <v>0.11458333333333333</v>
      </c>
      <c r="R12" s="34" t="str">
        <f>+VLOOKUP(B12,GESEM!B:R,9,0)</f>
        <v>ACTIVO</v>
      </c>
      <c r="S12" s="19">
        <f>+IF(USER!S12="","",USER!S12)</f>
        <v>0.91666666666666663</v>
      </c>
      <c r="T12" s="14">
        <f>+IF(USER!T12="","",USER!T12)</f>
        <v>0.26041666666666669</v>
      </c>
      <c r="U12" s="14" t="str">
        <f>+IF(USER!U12="","",USER!U12)</f>
        <v/>
      </c>
      <c r="V12" s="14" t="str">
        <f>+IF(USER!V12="","",USER!V12)</f>
        <v/>
      </c>
      <c r="W12" s="14">
        <f>+IF(USER!W12="","",USER!W12)</f>
        <v>8.3333333333333329E-2</v>
      </c>
      <c r="X12" s="14">
        <f>+IF(USER!X12="","",USER!X12)</f>
        <v>0.11458333333333333</v>
      </c>
      <c r="Y12" s="14" t="str">
        <f>+IF(USER!Y12="","",USER!Y12)</f>
        <v/>
      </c>
      <c r="Z12" s="20" t="str">
        <f>+IF(USER!Z12="","",USER!Z12)</f>
        <v/>
      </c>
      <c r="AA12" s="19" t="str">
        <f>+IF(USER!AA12="","",USER!AA12)</f>
        <v/>
      </c>
      <c r="AB12" s="13" t="str">
        <f>+IF(USER!AB12="","",USER!AB12)</f>
        <v/>
      </c>
      <c r="AC12" s="14" t="str">
        <f>+IF(USER!AC12="","",USER!AC12)</f>
        <v/>
      </c>
      <c r="AD12" s="14" t="str">
        <f>+IF(USER!AD12="","",USER!AD12)</f>
        <v/>
      </c>
      <c r="AE12" s="13" t="str">
        <f>+IF(USER!AE12="","",USER!AE12)</f>
        <v/>
      </c>
      <c r="AF12" s="13" t="str">
        <f>+IF(USER!AF12="","",USER!AF12)</f>
        <v/>
      </c>
      <c r="AG12" s="14" t="str">
        <f>+IF(USER!AG12="","",USER!AG12)</f>
        <v/>
      </c>
      <c r="AH12" s="20" t="str">
        <f>+IF(USER!AH12="","",USER!AH12)</f>
        <v/>
      </c>
      <c r="AI12" s="19">
        <f>+IF(USER!AI12="","",USER!AI12)</f>
        <v>0.91666666666666663</v>
      </c>
      <c r="AJ12" s="13">
        <f>+IF(USER!AJ12="","",USER!AJ12)</f>
        <v>0.26041666666666669</v>
      </c>
      <c r="AK12" s="14" t="str">
        <f>+IF(USER!AK12="","",USER!AK12)</f>
        <v/>
      </c>
      <c r="AL12" s="14" t="str">
        <f>+IF(USER!AL12="","",USER!AL12)</f>
        <v/>
      </c>
      <c r="AM12" s="13">
        <f>+IF(USER!AM12="","",USER!AM12)</f>
        <v>8.3333333333333329E-2</v>
      </c>
      <c r="AN12" s="13">
        <f>+IF(USER!AN12="","",USER!AN12)</f>
        <v>0.11458333333333333</v>
      </c>
      <c r="AO12" s="14" t="str">
        <f>+IF(USER!AO12="","",USER!AO12)</f>
        <v/>
      </c>
      <c r="AP12" s="20" t="str">
        <f>+IF(USER!AP12="","",USER!AP12)</f>
        <v/>
      </c>
      <c r="AQ12" s="19">
        <f>+IF(USER!AQ12="","",USER!AQ12)</f>
        <v>0.91666666666666663</v>
      </c>
      <c r="AR12" s="13">
        <f>+IF(USER!AR12="","",USER!AR12)</f>
        <v>0.26041666666666669</v>
      </c>
      <c r="AS12" s="14" t="str">
        <f>+IF(USER!AS12="","",USER!AS12)</f>
        <v/>
      </c>
      <c r="AT12" s="14" t="str">
        <f>+IF(USER!AT12="","",USER!AT12)</f>
        <v/>
      </c>
      <c r="AU12" s="13">
        <f>+IF(USER!AU12="","",USER!AU12)</f>
        <v>8.3333333333333329E-2</v>
      </c>
      <c r="AV12" s="13">
        <f>+IF(USER!AV12="","",USER!AV12)</f>
        <v>0.11458333333333333</v>
      </c>
      <c r="AW12" s="14" t="str">
        <f>+IF(USER!AW12="","",USER!AW12)</f>
        <v/>
      </c>
      <c r="AX12" s="20" t="str">
        <f>+IF(USER!AX12="","",USER!AX12)</f>
        <v/>
      </c>
      <c r="AY12" s="19">
        <f>+IF(USER!AY12="","",USER!AY12)</f>
        <v>0.91666666666666663</v>
      </c>
      <c r="AZ12" s="13">
        <f>+IF(USER!AZ12="","",USER!AZ12)</f>
        <v>0.26041666666666669</v>
      </c>
      <c r="BA12" s="14" t="str">
        <f>+IF(USER!BA12="","",USER!BA12)</f>
        <v/>
      </c>
      <c r="BB12" s="14" t="str">
        <f>+IF(USER!BB12="","",USER!BB12)</f>
        <v/>
      </c>
      <c r="BC12" s="13">
        <f>+IF(USER!BC12="","",USER!BC12)</f>
        <v>8.3333333333333329E-2</v>
      </c>
      <c r="BD12" s="13">
        <f>+IF(USER!BD12="","",USER!BD12)</f>
        <v>0.11458333333333333</v>
      </c>
      <c r="BE12" s="14" t="str">
        <f>+IF(USER!BE12="","",USER!BE12)</f>
        <v/>
      </c>
      <c r="BF12" s="20" t="str">
        <f>+IF(USER!BF12="","",USER!BF12)</f>
        <v/>
      </c>
      <c r="BG12" s="19">
        <f>+IF(USER!BG12="","",USER!BG12)</f>
        <v>0.91666666666666663</v>
      </c>
      <c r="BH12" s="13">
        <f>+IF(USER!BH12="","",USER!BH12)</f>
        <v>0.26041666666666669</v>
      </c>
      <c r="BI12" s="14" t="str">
        <f>+IF(USER!BI12="","",USER!BI12)</f>
        <v/>
      </c>
      <c r="BJ12" s="14" t="str">
        <f>+IF(USER!BJ12="","",USER!BJ12)</f>
        <v/>
      </c>
      <c r="BK12" s="13">
        <f>+IF(USER!BK12="","",USER!BK12)</f>
        <v>8.3333333333333329E-2</v>
      </c>
      <c r="BL12" s="13">
        <f>+IF(USER!BL12="","",USER!BL12)</f>
        <v>0.11458333333333333</v>
      </c>
      <c r="BM12" s="14" t="str">
        <f>+IF(USER!BM12="","",USER!BM12)</f>
        <v/>
      </c>
      <c r="BN12" s="20" t="str">
        <f>+IF(USER!BN12="","",USER!BN12)</f>
        <v/>
      </c>
      <c r="BO12" s="19">
        <f>+IF(USER!BO12="","",USER!BO12)</f>
        <v>0.91666666666666663</v>
      </c>
      <c r="BP12" s="13">
        <f>+IF(USER!BP12="","",USER!BP12)</f>
        <v>0.26041666666666669</v>
      </c>
      <c r="BQ12" s="14" t="str">
        <f>+IF(USER!BQ12="","",USER!BQ12)</f>
        <v/>
      </c>
      <c r="BR12" s="14" t="str">
        <f>+IF(USER!BR12="","",USER!BR12)</f>
        <v/>
      </c>
      <c r="BS12" s="13">
        <f>+IF(USER!BS12="","",USER!BS12)</f>
        <v>8.3333333333333329E-2</v>
      </c>
      <c r="BT12" s="13">
        <f>+IF(USER!BT12="","",USER!BT12)</f>
        <v>0.11458333333333333</v>
      </c>
      <c r="BU12" s="14" t="str">
        <f>+IF(USER!BU12="","",USER!BU12)</f>
        <v/>
      </c>
      <c r="BV12" s="20" t="str">
        <f>+IF(USER!BV12="","",USER!BV12)</f>
        <v/>
      </c>
      <c r="BW12" s="68" t="str">
        <f>+VLOOKUP(B12,GESEM!B:H,7,0)</f>
        <v>CHAT USER</v>
      </c>
      <c r="BX12" s="2" t="str">
        <f>+VLOOKUP(B12,GESEM!B:H,6,0)</f>
        <v>AGENTE</v>
      </c>
    </row>
    <row r="13" spans="1:78" ht="12" customHeight="1" x14ac:dyDescent="0.2">
      <c r="A13" s="31">
        <f t="shared" si="0"/>
        <v>7</v>
      </c>
      <c r="B13" s="74">
        <f>+USER!B13</f>
        <v>72495722</v>
      </c>
      <c r="C13" s="61" t="str">
        <f>+VLOOKUP(J13,TURNO!P:Q,2,0)</f>
        <v xml:space="preserve">CHAT USER </v>
      </c>
      <c r="D13" s="61" t="str">
        <f>+USER!D13</f>
        <v>Madrugada</v>
      </c>
      <c r="E13" s="75">
        <f>+VLOOKUP(B13,GESEM!B:M,12,0)</f>
        <v>44425</v>
      </c>
      <c r="F13" s="61" t="str">
        <f>+USER!F13</f>
        <v>FULL TIME</v>
      </c>
      <c r="G13" s="61">
        <f>+USER!G13</f>
        <v>0</v>
      </c>
      <c r="H13" s="61">
        <f>+USER!H13</f>
        <v>0</v>
      </c>
      <c r="I13" s="61" t="str">
        <f>+USER!I13</f>
        <v>PAREDES ACOSTA GERALDINE ANGELA</v>
      </c>
      <c r="J13" s="61" t="str">
        <f>+USER!J13</f>
        <v>CHAT USER</v>
      </c>
      <c r="K13" s="61" t="str">
        <f>+USER!K13</f>
        <v>MONIGOTE VEGA LUIS ALBERTO</v>
      </c>
      <c r="L13" s="61" t="str">
        <f>+USER!L13</f>
        <v>SALVADOR CAMPOS EDUAR ANDRES</v>
      </c>
      <c r="M13" s="61" t="str">
        <f>+USER!M13</f>
        <v>Jueves</v>
      </c>
      <c r="N13" s="32">
        <f>+IF(USER!N13="","",USER!N13)</f>
        <v>0.91666666666666663</v>
      </c>
      <c r="O13" s="33">
        <f>+IF(USER!O13="","",USER!O13)</f>
        <v>0.26041666666666669</v>
      </c>
      <c r="P13" s="32">
        <f>+IF(USER!P13="","",USER!P13)</f>
        <v>3.125E-2</v>
      </c>
      <c r="Q13" s="33">
        <f>+IF(USER!Q13="","",USER!Q13)</f>
        <v>6.25E-2</v>
      </c>
      <c r="R13" s="34" t="str">
        <f>+VLOOKUP(B13,GESEM!B:R,9,0)</f>
        <v>ACTIVO</v>
      </c>
      <c r="S13" s="19">
        <f>+IF(USER!S13="","",USER!S13)</f>
        <v>0.91666666666666663</v>
      </c>
      <c r="T13" s="14">
        <f>+IF(USER!T13="","",USER!T13)</f>
        <v>0.26041666666666669</v>
      </c>
      <c r="U13" s="14" t="str">
        <f>+IF(USER!U13="","",USER!U13)</f>
        <v/>
      </c>
      <c r="V13" s="14" t="str">
        <f>+IF(USER!V13="","",USER!V13)</f>
        <v/>
      </c>
      <c r="W13" s="14">
        <f>+IF(USER!W13="","",USER!W13)</f>
        <v>3.125E-2</v>
      </c>
      <c r="X13" s="14">
        <f>+IF(USER!X13="","",USER!X13)</f>
        <v>6.25E-2</v>
      </c>
      <c r="Y13" s="14" t="str">
        <f>+IF(USER!Y13="","",USER!Y13)</f>
        <v/>
      </c>
      <c r="Z13" s="20" t="str">
        <f>+IF(USER!Z13="","",USER!Z13)</f>
        <v/>
      </c>
      <c r="AA13" s="19">
        <f>+IF(USER!AA13="","",USER!AA13)</f>
        <v>0.91666666666666663</v>
      </c>
      <c r="AB13" s="13">
        <f>+IF(USER!AB13="","",USER!AB13)</f>
        <v>0.26041666666666669</v>
      </c>
      <c r="AC13" s="14" t="str">
        <f>+IF(USER!AC13="","",USER!AC13)</f>
        <v/>
      </c>
      <c r="AD13" s="14" t="str">
        <f>+IF(USER!AD13="","",USER!AD13)</f>
        <v/>
      </c>
      <c r="AE13" s="13">
        <f>+IF(USER!AE13="","",USER!AE13)</f>
        <v>3.125E-2</v>
      </c>
      <c r="AF13" s="13">
        <f>+IF(USER!AF13="","",USER!AF13)</f>
        <v>6.25E-2</v>
      </c>
      <c r="AG13" s="14" t="str">
        <f>+IF(USER!AG13="","",USER!AG13)</f>
        <v/>
      </c>
      <c r="AH13" s="20" t="str">
        <f>+IF(USER!AH13="","",USER!AH13)</f>
        <v/>
      </c>
      <c r="AI13" s="19">
        <f>+IF(USER!AI13="","",USER!AI13)</f>
        <v>0.91666666666666663</v>
      </c>
      <c r="AJ13" s="13">
        <f>+IF(USER!AJ13="","",USER!AJ13)</f>
        <v>0.26041666666666669</v>
      </c>
      <c r="AK13" s="14" t="str">
        <f>+IF(USER!AK13="","",USER!AK13)</f>
        <v/>
      </c>
      <c r="AL13" s="14" t="str">
        <f>+IF(USER!AL13="","",USER!AL13)</f>
        <v/>
      </c>
      <c r="AM13" s="13">
        <f>+IF(USER!AM13="","",USER!AM13)</f>
        <v>3.125E-2</v>
      </c>
      <c r="AN13" s="13">
        <f>+IF(USER!AN13="","",USER!AN13)</f>
        <v>6.25E-2</v>
      </c>
      <c r="AO13" s="14" t="str">
        <f>+IF(USER!AO13="","",USER!AO13)</f>
        <v/>
      </c>
      <c r="AP13" s="20" t="str">
        <f>+IF(USER!AP13="","",USER!AP13)</f>
        <v/>
      </c>
      <c r="AQ13" s="19" t="str">
        <f>+IF(USER!AQ13="","",USER!AQ13)</f>
        <v/>
      </c>
      <c r="AR13" s="13" t="str">
        <f>+IF(USER!AR13="","",USER!AR13)</f>
        <v/>
      </c>
      <c r="AS13" s="14" t="str">
        <f>+IF(USER!AS13="","",USER!AS13)</f>
        <v/>
      </c>
      <c r="AT13" s="14" t="str">
        <f>+IF(USER!AT13="","",USER!AT13)</f>
        <v/>
      </c>
      <c r="AU13" s="13" t="str">
        <f>+IF(USER!AU13="","",USER!AU13)</f>
        <v/>
      </c>
      <c r="AV13" s="13" t="str">
        <f>+IF(USER!AV13="","",USER!AV13)</f>
        <v/>
      </c>
      <c r="AW13" s="14" t="str">
        <f>+IF(USER!AW13="","",USER!AW13)</f>
        <v/>
      </c>
      <c r="AX13" s="20" t="str">
        <f>+IF(USER!AX13="","",USER!AX13)</f>
        <v/>
      </c>
      <c r="AY13" s="19">
        <f>+IF(USER!AY13="","",USER!AY13)</f>
        <v>0.91666666666666663</v>
      </c>
      <c r="AZ13" s="13">
        <f>+IF(USER!AZ13="","",USER!AZ13)</f>
        <v>0.26041666666666669</v>
      </c>
      <c r="BA13" s="14" t="str">
        <f>+IF(USER!BA13="","",USER!BA13)</f>
        <v/>
      </c>
      <c r="BB13" s="14" t="str">
        <f>+IF(USER!BB13="","",USER!BB13)</f>
        <v/>
      </c>
      <c r="BC13" s="13">
        <f>+IF(USER!BC13="","",USER!BC13)</f>
        <v>3.125E-2</v>
      </c>
      <c r="BD13" s="13">
        <f>+IF(USER!BD13="","",USER!BD13)</f>
        <v>6.25E-2</v>
      </c>
      <c r="BE13" s="14" t="str">
        <f>+IF(USER!BE13="","",USER!BE13)</f>
        <v/>
      </c>
      <c r="BF13" s="20" t="str">
        <f>+IF(USER!BF13="","",USER!BF13)</f>
        <v/>
      </c>
      <c r="BG13" s="19">
        <f>+IF(USER!BG13="","",USER!BG13)</f>
        <v>0.91666666666666663</v>
      </c>
      <c r="BH13" s="13">
        <f>+IF(USER!BH13="","",USER!BH13)</f>
        <v>0.26041666666666669</v>
      </c>
      <c r="BI13" s="14" t="str">
        <f>+IF(USER!BI13="","",USER!BI13)</f>
        <v/>
      </c>
      <c r="BJ13" s="14" t="str">
        <f>+IF(USER!BJ13="","",USER!BJ13)</f>
        <v/>
      </c>
      <c r="BK13" s="13">
        <f>+IF(USER!BK13="","",USER!BK13)</f>
        <v>3.125E-2</v>
      </c>
      <c r="BL13" s="13">
        <f>+IF(USER!BL13="","",USER!BL13)</f>
        <v>6.25E-2</v>
      </c>
      <c r="BM13" s="14" t="str">
        <f>+IF(USER!BM13="","",USER!BM13)</f>
        <v/>
      </c>
      <c r="BN13" s="20" t="str">
        <f>+IF(USER!BN13="","",USER!BN13)</f>
        <v/>
      </c>
      <c r="BO13" s="19">
        <f>+IF(USER!BO13="","",USER!BO13)</f>
        <v>0.91666666666666663</v>
      </c>
      <c r="BP13" s="13">
        <f>+IF(USER!BP13="","",USER!BP13)</f>
        <v>0.26041666666666669</v>
      </c>
      <c r="BQ13" s="14" t="str">
        <f>+IF(USER!BQ13="","",USER!BQ13)</f>
        <v/>
      </c>
      <c r="BR13" s="14" t="str">
        <f>+IF(USER!BR13="","",USER!BR13)</f>
        <v/>
      </c>
      <c r="BS13" s="13">
        <f>+IF(USER!BS13="","",USER!BS13)</f>
        <v>3.125E-2</v>
      </c>
      <c r="BT13" s="13">
        <f>+IF(USER!BT13="","",USER!BT13)</f>
        <v>6.25E-2</v>
      </c>
      <c r="BU13" s="14" t="str">
        <f>+IF(USER!BU13="","",USER!BU13)</f>
        <v/>
      </c>
      <c r="BV13" s="20" t="str">
        <f>+IF(USER!BV13="","",USER!BV13)</f>
        <v/>
      </c>
      <c r="BW13" s="68" t="str">
        <f>+VLOOKUP(B13,GESEM!B:H,7,0)</f>
        <v xml:space="preserve">ID VERIFY + PAYMENT ES </v>
      </c>
      <c r="BX13" s="2" t="str">
        <f>+VLOOKUP(B13,GESEM!B:H,6,0)</f>
        <v>AGENTE</v>
      </c>
    </row>
    <row r="14" spans="1:78" ht="12" customHeight="1" x14ac:dyDescent="0.2">
      <c r="A14" s="31">
        <f t="shared" si="0"/>
        <v>8</v>
      </c>
      <c r="B14" s="74">
        <f>+USER!B14</f>
        <v>74463935</v>
      </c>
      <c r="C14" s="61" t="str">
        <f>+VLOOKUP(J14,TURNO!P:Q,2,0)</f>
        <v xml:space="preserve">CHAT USER </v>
      </c>
      <c r="D14" s="61" t="str">
        <f>+USER!D14</f>
        <v>Madrugada</v>
      </c>
      <c r="E14" s="75">
        <f>+VLOOKUP(B14,GESEM!B:M,12,0)</f>
        <v>44897</v>
      </c>
      <c r="F14" s="61" t="str">
        <f>+USER!F14</f>
        <v>FULL TIME</v>
      </c>
      <c r="G14" s="61">
        <f>+USER!G14</f>
        <v>0</v>
      </c>
      <c r="H14" s="61">
        <f>+USER!H14</f>
        <v>0</v>
      </c>
      <c r="I14" s="61" t="str">
        <f>+USER!I14</f>
        <v>GÓMEZ AGUINAGA DE DIAZ MARY ANN</v>
      </c>
      <c r="J14" s="61" t="str">
        <f>+USER!J14</f>
        <v>CHAT USER</v>
      </c>
      <c r="K14" s="61" t="str">
        <f>+USER!K14</f>
        <v>QUISPE LUNA VICTOR HUGO</v>
      </c>
      <c r="L14" s="61" t="str">
        <f>+USER!L14</f>
        <v>SALVADOR CAMPOS EDUAR ANDRES</v>
      </c>
      <c r="M14" s="61" t="str">
        <f>+USER!M14</f>
        <v>Martes</v>
      </c>
      <c r="N14" s="32">
        <f>+IF(USER!N14="","",USER!N14)</f>
        <v>0.91666666666666663</v>
      </c>
      <c r="O14" s="33">
        <f>+IF(USER!O14="","",USER!O14)</f>
        <v>0.26041666666666669</v>
      </c>
      <c r="P14" s="32">
        <f>+IF(USER!P14="","",USER!P14)</f>
        <v>0.125</v>
      </c>
      <c r="Q14" s="33">
        <f>+IF(USER!Q14="","",USER!Q14)</f>
        <v>0.15625</v>
      </c>
      <c r="R14" s="34" t="str">
        <f>+VLOOKUP(B14,GESEM!B:R,9,0)</f>
        <v>ACTIVO</v>
      </c>
      <c r="S14" s="19">
        <f>+IF(USER!S14="","",USER!S14)</f>
        <v>0.91666666666666663</v>
      </c>
      <c r="T14" s="14">
        <f>+IF(USER!T14="","",USER!T14)</f>
        <v>0.26041666666666669</v>
      </c>
      <c r="U14" s="14" t="str">
        <f>+IF(USER!U14="","",USER!U14)</f>
        <v/>
      </c>
      <c r="V14" s="14" t="str">
        <f>+IF(USER!V14="","",USER!V14)</f>
        <v/>
      </c>
      <c r="W14" s="14">
        <f>+IF(USER!W14="","",USER!W14)</f>
        <v>0.125</v>
      </c>
      <c r="X14" s="14">
        <f>+IF(USER!X14="","",USER!X14)</f>
        <v>0.15625</v>
      </c>
      <c r="Y14" s="14" t="str">
        <f>+IF(USER!Y14="","",USER!Y14)</f>
        <v/>
      </c>
      <c r="Z14" s="20" t="str">
        <f>+IF(USER!Z14="","",USER!Z14)</f>
        <v/>
      </c>
      <c r="AA14" s="19" t="str">
        <f>+IF(USER!AA14="","",USER!AA14)</f>
        <v/>
      </c>
      <c r="AB14" s="13" t="str">
        <f>+IF(USER!AB14="","",USER!AB14)</f>
        <v/>
      </c>
      <c r="AC14" s="14" t="str">
        <f>+IF(USER!AC14="","",USER!AC14)</f>
        <v/>
      </c>
      <c r="AD14" s="14" t="str">
        <f>+IF(USER!AD14="","",USER!AD14)</f>
        <v/>
      </c>
      <c r="AE14" s="13" t="str">
        <f>+IF(USER!AE14="","",USER!AE14)</f>
        <v/>
      </c>
      <c r="AF14" s="13" t="str">
        <f>+IF(USER!AF14="","",USER!AF14)</f>
        <v/>
      </c>
      <c r="AG14" s="14" t="str">
        <f>+IF(USER!AG14="","",USER!AG14)</f>
        <v/>
      </c>
      <c r="AH14" s="20" t="str">
        <f>+IF(USER!AH14="","",USER!AH14)</f>
        <v/>
      </c>
      <c r="AI14" s="19">
        <f>+IF(USER!AI14="","",USER!AI14)</f>
        <v>0.91666666666666663</v>
      </c>
      <c r="AJ14" s="13">
        <f>+IF(USER!AJ14="","",USER!AJ14)</f>
        <v>0.26041666666666669</v>
      </c>
      <c r="AK14" s="14" t="str">
        <f>+IF(USER!AK14="","",USER!AK14)</f>
        <v/>
      </c>
      <c r="AL14" s="14" t="str">
        <f>+IF(USER!AL14="","",USER!AL14)</f>
        <v/>
      </c>
      <c r="AM14" s="13">
        <f>+IF(USER!AM14="","",USER!AM14)</f>
        <v>0.125</v>
      </c>
      <c r="AN14" s="13">
        <f>+IF(USER!AN14="","",USER!AN14)</f>
        <v>0.15625</v>
      </c>
      <c r="AO14" s="14" t="str">
        <f>+IF(USER!AO14="","",USER!AO14)</f>
        <v/>
      </c>
      <c r="AP14" s="20" t="str">
        <f>+IF(USER!AP14="","",USER!AP14)</f>
        <v/>
      </c>
      <c r="AQ14" s="19">
        <f>+IF(USER!AQ14="","",USER!AQ14)</f>
        <v>0.91666666666666663</v>
      </c>
      <c r="AR14" s="13">
        <f>+IF(USER!AR14="","",USER!AR14)</f>
        <v>0.26041666666666669</v>
      </c>
      <c r="AS14" s="14" t="str">
        <f>+IF(USER!AS14="","",USER!AS14)</f>
        <v/>
      </c>
      <c r="AT14" s="14" t="str">
        <f>+IF(USER!AT14="","",USER!AT14)</f>
        <v/>
      </c>
      <c r="AU14" s="13">
        <f>+IF(USER!AU14="","",USER!AU14)</f>
        <v>0.125</v>
      </c>
      <c r="AV14" s="13">
        <f>+IF(USER!AV14="","",USER!AV14)</f>
        <v>0.15625</v>
      </c>
      <c r="AW14" s="14" t="str">
        <f>+IF(USER!AW14="","",USER!AW14)</f>
        <v/>
      </c>
      <c r="AX14" s="20" t="str">
        <f>+IF(USER!AX14="","",USER!AX14)</f>
        <v/>
      </c>
      <c r="AY14" s="19">
        <f>+IF(USER!AY14="","",USER!AY14)</f>
        <v>0.91666666666666663</v>
      </c>
      <c r="AZ14" s="13">
        <f>+IF(USER!AZ14="","",USER!AZ14)</f>
        <v>0.26041666666666669</v>
      </c>
      <c r="BA14" s="14" t="str">
        <f>+IF(USER!BA14="","",USER!BA14)</f>
        <v/>
      </c>
      <c r="BB14" s="14" t="str">
        <f>+IF(USER!BB14="","",USER!BB14)</f>
        <v/>
      </c>
      <c r="BC14" s="13">
        <f>+IF(USER!BC14="","",USER!BC14)</f>
        <v>0.125</v>
      </c>
      <c r="BD14" s="13">
        <f>+IF(USER!BD14="","",USER!BD14)</f>
        <v>0.15625</v>
      </c>
      <c r="BE14" s="14" t="str">
        <f>+IF(USER!BE14="","",USER!BE14)</f>
        <v/>
      </c>
      <c r="BF14" s="20" t="str">
        <f>+IF(USER!BF14="","",USER!BF14)</f>
        <v/>
      </c>
      <c r="BG14" s="19">
        <f>+IF(USER!BG14="","",USER!BG14)</f>
        <v>0.91666666666666663</v>
      </c>
      <c r="BH14" s="13">
        <f>+IF(USER!BH14="","",USER!BH14)</f>
        <v>0.26041666666666669</v>
      </c>
      <c r="BI14" s="14" t="str">
        <f>+IF(USER!BI14="","",USER!BI14)</f>
        <v/>
      </c>
      <c r="BJ14" s="14" t="str">
        <f>+IF(USER!BJ14="","",USER!BJ14)</f>
        <v/>
      </c>
      <c r="BK14" s="13">
        <f>+IF(USER!BK14="","",USER!BK14)</f>
        <v>0.125</v>
      </c>
      <c r="BL14" s="13">
        <f>+IF(USER!BL14="","",USER!BL14)</f>
        <v>0.15625</v>
      </c>
      <c r="BM14" s="14" t="str">
        <f>+IF(USER!BM14="","",USER!BM14)</f>
        <v/>
      </c>
      <c r="BN14" s="20" t="str">
        <f>+IF(USER!BN14="","",USER!BN14)</f>
        <v/>
      </c>
      <c r="BO14" s="19">
        <f>+IF(USER!BO14="","",USER!BO14)</f>
        <v>0.91666666666666663</v>
      </c>
      <c r="BP14" s="13">
        <f>+IF(USER!BP14="","",USER!BP14)</f>
        <v>0.26041666666666669</v>
      </c>
      <c r="BQ14" s="14" t="str">
        <f>+IF(USER!BQ14="","",USER!BQ14)</f>
        <v/>
      </c>
      <c r="BR14" s="14" t="str">
        <f>+IF(USER!BR14="","",USER!BR14)</f>
        <v/>
      </c>
      <c r="BS14" s="13">
        <f>+IF(USER!BS14="","",USER!BS14)</f>
        <v>0.125</v>
      </c>
      <c r="BT14" s="13">
        <f>+IF(USER!BT14="","",USER!BT14)</f>
        <v>0.15625</v>
      </c>
      <c r="BU14" s="14" t="str">
        <f>+IF(USER!BU14="","",USER!BU14)</f>
        <v/>
      </c>
      <c r="BV14" s="20" t="str">
        <f>+IF(USER!BV14="","",USER!BV14)</f>
        <v/>
      </c>
      <c r="BW14" s="68" t="str">
        <f>+VLOOKUP(B14,GESEM!B:H,7,0)</f>
        <v xml:space="preserve">ID VERIFY + PAYMENT ES </v>
      </c>
      <c r="BX14" s="2" t="str">
        <f>+VLOOKUP(B14,GESEM!B:H,6,0)</f>
        <v>AGENTE</v>
      </c>
    </row>
    <row r="15" spans="1:78" ht="12" customHeight="1" x14ac:dyDescent="0.2">
      <c r="A15" s="31">
        <f t="shared" si="0"/>
        <v>9</v>
      </c>
      <c r="B15" s="74">
        <f>+USER!B15</f>
        <v>72525148</v>
      </c>
      <c r="C15" s="61" t="str">
        <f>+VLOOKUP(J15,TURNO!P:Q,2,0)</f>
        <v xml:space="preserve">CHAT USER </v>
      </c>
      <c r="D15" s="61" t="str">
        <f>+USER!D15</f>
        <v>Madrugada</v>
      </c>
      <c r="E15" s="75">
        <f>+VLOOKUP(B15,GESEM!B:M,12,0)</f>
        <v>45328</v>
      </c>
      <c r="F15" s="61" t="str">
        <f>+USER!F15</f>
        <v>FULL TIME</v>
      </c>
      <c r="G15" s="61">
        <f>+USER!G15</f>
        <v>0</v>
      </c>
      <c r="H15" s="61">
        <f>+USER!H15</f>
        <v>0</v>
      </c>
      <c r="I15" s="61" t="str">
        <f>+USER!I15</f>
        <v>RUIZ HUAMANI AMANDA CELIA</v>
      </c>
      <c r="J15" s="61" t="str">
        <f>+USER!J15</f>
        <v>CHAT USER</v>
      </c>
      <c r="K15" s="61" t="str">
        <f>+USER!K15</f>
        <v>QUISPE LUNA VICTOR HUGO</v>
      </c>
      <c r="L15" s="61" t="str">
        <f>+USER!L15</f>
        <v>SALVADOR CAMPOS EDUAR ANDRES</v>
      </c>
      <c r="M15" s="61" t="str">
        <f>+USER!M15</f>
        <v>Viernes</v>
      </c>
      <c r="N15" s="32">
        <f>+IF(USER!N15="","",USER!N15)</f>
        <v>0.91666666666666663</v>
      </c>
      <c r="O15" s="33">
        <f>+IF(USER!O15="","",USER!O15)</f>
        <v>0.26041666666666669</v>
      </c>
      <c r="P15" s="32">
        <f>+IF(USER!P15="","",USER!P15)</f>
        <v>4.1666666666666664E-2</v>
      </c>
      <c r="Q15" s="33">
        <f>+IF(USER!Q15="","",USER!Q15)</f>
        <v>7.2916666666666671E-2</v>
      </c>
      <c r="R15" s="34" t="str">
        <f>+VLOOKUP(B15,GESEM!B:R,9,0)</f>
        <v>ACTIVO</v>
      </c>
      <c r="S15" s="19">
        <f>+IF(USER!S15="","",USER!S15)</f>
        <v>0.91666666666666663</v>
      </c>
      <c r="T15" s="14">
        <f>+IF(USER!T15="","",USER!T15)</f>
        <v>0.26041666666666669</v>
      </c>
      <c r="U15" s="14" t="str">
        <f>+IF(USER!U15="","",USER!U15)</f>
        <v/>
      </c>
      <c r="V15" s="14" t="str">
        <f>+IF(USER!V15="","",USER!V15)</f>
        <v/>
      </c>
      <c r="W15" s="14">
        <f>+IF(USER!W15="","",USER!W15)</f>
        <v>4.1666666666666664E-2</v>
      </c>
      <c r="X15" s="14">
        <f>+IF(USER!X15="","",USER!X15)</f>
        <v>7.2916666666666671E-2</v>
      </c>
      <c r="Y15" s="14" t="str">
        <f>+IF(USER!Y15="","",USER!Y15)</f>
        <v/>
      </c>
      <c r="Z15" s="20" t="str">
        <f>+IF(USER!Z15="","",USER!Z15)</f>
        <v/>
      </c>
      <c r="AA15" s="19">
        <f>+IF(USER!AA15="","",USER!AA15)</f>
        <v>0.91666666666666663</v>
      </c>
      <c r="AB15" s="13">
        <f>+IF(USER!AB15="","",USER!AB15)</f>
        <v>0.26041666666666669</v>
      </c>
      <c r="AC15" s="14" t="str">
        <f>+IF(USER!AC15="","",USER!AC15)</f>
        <v/>
      </c>
      <c r="AD15" s="14" t="str">
        <f>+IF(USER!AD15="","",USER!AD15)</f>
        <v/>
      </c>
      <c r="AE15" s="13">
        <f>+IF(USER!AE15="","",USER!AE15)</f>
        <v>4.1666666666666664E-2</v>
      </c>
      <c r="AF15" s="13">
        <f>+IF(USER!AF15="","",USER!AF15)</f>
        <v>7.2916666666666671E-2</v>
      </c>
      <c r="AG15" s="14" t="str">
        <f>+IF(USER!AG15="","",USER!AG15)</f>
        <v/>
      </c>
      <c r="AH15" s="20" t="str">
        <f>+IF(USER!AH15="","",USER!AH15)</f>
        <v/>
      </c>
      <c r="AI15" s="19">
        <f>+IF(USER!AI15="","",USER!AI15)</f>
        <v>0.91666666666666663</v>
      </c>
      <c r="AJ15" s="13">
        <f>+IF(USER!AJ15="","",USER!AJ15)</f>
        <v>0.26041666666666669</v>
      </c>
      <c r="AK15" s="14" t="str">
        <f>+IF(USER!AK15="","",USER!AK15)</f>
        <v/>
      </c>
      <c r="AL15" s="14" t="str">
        <f>+IF(USER!AL15="","",USER!AL15)</f>
        <v/>
      </c>
      <c r="AM15" s="13">
        <f>+IF(USER!AM15="","",USER!AM15)</f>
        <v>4.1666666666666664E-2</v>
      </c>
      <c r="AN15" s="13">
        <f>+IF(USER!AN15="","",USER!AN15)</f>
        <v>7.2916666666666671E-2</v>
      </c>
      <c r="AO15" s="14" t="str">
        <f>+IF(USER!AO15="","",USER!AO15)</f>
        <v/>
      </c>
      <c r="AP15" s="20" t="str">
        <f>+IF(USER!AP15="","",USER!AP15)</f>
        <v/>
      </c>
      <c r="AQ15" s="19">
        <f>+IF(USER!AQ15="","",USER!AQ15)</f>
        <v>0.91666666666666663</v>
      </c>
      <c r="AR15" s="13">
        <f>+IF(USER!AR15="","",USER!AR15)</f>
        <v>0.26041666666666669</v>
      </c>
      <c r="AS15" s="14" t="str">
        <f>+IF(USER!AS15="","",USER!AS15)</f>
        <v/>
      </c>
      <c r="AT15" s="14" t="str">
        <f>+IF(USER!AT15="","",USER!AT15)</f>
        <v/>
      </c>
      <c r="AU15" s="13">
        <f>+IF(USER!AU15="","",USER!AU15)</f>
        <v>4.1666666666666664E-2</v>
      </c>
      <c r="AV15" s="13">
        <f>+IF(USER!AV15="","",USER!AV15)</f>
        <v>7.2916666666666671E-2</v>
      </c>
      <c r="AW15" s="14" t="str">
        <f>+IF(USER!AW15="","",USER!AW15)</f>
        <v/>
      </c>
      <c r="AX15" s="20" t="str">
        <f>+IF(USER!AX15="","",USER!AX15)</f>
        <v/>
      </c>
      <c r="AY15" s="19" t="str">
        <f>+IF(USER!AY15="","",USER!AY15)</f>
        <v/>
      </c>
      <c r="AZ15" s="13" t="str">
        <f>+IF(USER!AZ15="","",USER!AZ15)</f>
        <v/>
      </c>
      <c r="BA15" s="14" t="str">
        <f>+IF(USER!BA15="","",USER!BA15)</f>
        <v/>
      </c>
      <c r="BB15" s="14" t="str">
        <f>+IF(USER!BB15="","",USER!BB15)</f>
        <v/>
      </c>
      <c r="BC15" s="13" t="str">
        <f>+IF(USER!BC15="","",USER!BC15)</f>
        <v/>
      </c>
      <c r="BD15" s="13" t="str">
        <f>+IF(USER!BD15="","",USER!BD15)</f>
        <v/>
      </c>
      <c r="BE15" s="14" t="str">
        <f>+IF(USER!BE15="","",USER!BE15)</f>
        <v/>
      </c>
      <c r="BF15" s="20" t="str">
        <f>+IF(USER!BF15="","",USER!BF15)</f>
        <v/>
      </c>
      <c r="BG15" s="19">
        <f>+IF(USER!BG15="","",USER!BG15)</f>
        <v>0.91666666666666663</v>
      </c>
      <c r="BH15" s="13">
        <f>+IF(USER!BH15="","",USER!BH15)</f>
        <v>0.26041666666666669</v>
      </c>
      <c r="BI15" s="14" t="str">
        <f>+IF(USER!BI15="","",USER!BI15)</f>
        <v/>
      </c>
      <c r="BJ15" s="14" t="str">
        <f>+IF(USER!BJ15="","",USER!BJ15)</f>
        <v/>
      </c>
      <c r="BK15" s="13">
        <f>+IF(USER!BK15="","",USER!BK15)</f>
        <v>4.1666666666666664E-2</v>
      </c>
      <c r="BL15" s="13">
        <f>+IF(USER!BL15="","",USER!BL15)</f>
        <v>7.2916666666666671E-2</v>
      </c>
      <c r="BM15" s="14" t="str">
        <f>+IF(USER!BM15="","",USER!BM15)</f>
        <v/>
      </c>
      <c r="BN15" s="20" t="str">
        <f>+IF(USER!BN15="","",USER!BN15)</f>
        <v/>
      </c>
      <c r="BO15" s="19">
        <f>+IF(USER!BO15="","",USER!BO15)</f>
        <v>0.91666666666666663</v>
      </c>
      <c r="BP15" s="13">
        <f>+IF(USER!BP15="","",USER!BP15)</f>
        <v>0.26041666666666669</v>
      </c>
      <c r="BQ15" s="14" t="str">
        <f>+IF(USER!BQ15="","",USER!BQ15)</f>
        <v/>
      </c>
      <c r="BR15" s="14" t="str">
        <f>+IF(USER!BR15="","",USER!BR15)</f>
        <v/>
      </c>
      <c r="BS15" s="13">
        <f>+IF(USER!BS15="","",USER!BS15)</f>
        <v>4.1666666666666664E-2</v>
      </c>
      <c r="BT15" s="13">
        <f>+IF(USER!BT15="","",USER!BT15)</f>
        <v>7.2916666666666671E-2</v>
      </c>
      <c r="BU15" s="14" t="str">
        <f>+IF(USER!BU15="","",USER!BU15)</f>
        <v/>
      </c>
      <c r="BV15" s="20" t="str">
        <f>+IF(USER!BV15="","",USER!BV15)</f>
        <v/>
      </c>
      <c r="BW15" s="68" t="str">
        <f>+VLOOKUP(B15,GESEM!B:H,7,0)</f>
        <v>CHAT USER</v>
      </c>
      <c r="BX15" s="2" t="str">
        <f>+VLOOKUP(B15,GESEM!B:H,6,0)</f>
        <v>AGENTE</v>
      </c>
    </row>
    <row r="16" spans="1:78" ht="12" customHeight="1" x14ac:dyDescent="0.2">
      <c r="A16" s="31">
        <f t="shared" si="0"/>
        <v>10</v>
      </c>
      <c r="B16" s="74">
        <f>+USER!B16</f>
        <v>45870916</v>
      </c>
      <c r="C16" s="61" t="str">
        <f>+VLOOKUP(J16,TURNO!P:Q,2,0)</f>
        <v xml:space="preserve">CHAT USER </v>
      </c>
      <c r="D16" s="61" t="str">
        <f>+USER!D16</f>
        <v>Madrugada</v>
      </c>
      <c r="E16" s="75">
        <f>+VLOOKUP(B16,GESEM!B:M,12,0)</f>
        <v>45156</v>
      </c>
      <c r="F16" s="61" t="str">
        <f>+USER!F16</f>
        <v>PART TIME</v>
      </c>
      <c r="G16" s="61">
        <f>+USER!G16</f>
        <v>0</v>
      </c>
      <c r="H16" s="61">
        <f>+USER!H16</f>
        <v>0</v>
      </c>
      <c r="I16" s="61" t="str">
        <f>+USER!I16</f>
        <v>REBAZA FLORES MAGALI YANEH</v>
      </c>
      <c r="J16" s="61" t="str">
        <f>+USER!J16</f>
        <v>CHAT USER</v>
      </c>
      <c r="K16" s="61" t="str">
        <f>+USER!K16</f>
        <v>MONIGOTE VEGA LUIS ALBERTO</v>
      </c>
      <c r="L16" s="61" t="str">
        <f>+USER!L16</f>
        <v>SALVADOR CAMPOS EDUAR ANDRES</v>
      </c>
      <c r="M16" s="61" t="str">
        <f>+USER!M16</f>
        <v>Martes</v>
      </c>
      <c r="N16" s="32">
        <f>+IF(USER!N16="","",USER!N16)</f>
        <v>0.91666666666666663</v>
      </c>
      <c r="O16" s="33">
        <f>+IF(USER!O16="","",USER!O16)</f>
        <v>7.9861111111111105E-2</v>
      </c>
      <c r="P16" s="32" t="str">
        <f>+IF(USER!P16="","",USER!P16)</f>
        <v/>
      </c>
      <c r="Q16" s="33" t="str">
        <f>+IF(USER!Q16="","",USER!Q16)</f>
        <v/>
      </c>
      <c r="R16" s="34" t="str">
        <f>+VLOOKUP(B16,GESEM!B:R,9,0)</f>
        <v>ACTIVO</v>
      </c>
      <c r="S16" s="19">
        <f>+IF(USER!S16="","",USER!S16)</f>
        <v>0.91666666666666663</v>
      </c>
      <c r="T16" s="14">
        <f>+IF(USER!T16="","",USER!T16)</f>
        <v>7.9861111111111105E-2</v>
      </c>
      <c r="U16" s="14" t="str">
        <f>+IF(USER!U16="","",USER!U16)</f>
        <v/>
      </c>
      <c r="V16" s="14" t="str">
        <f>+IF(USER!V16="","",USER!V16)</f>
        <v/>
      </c>
      <c r="W16" s="14" t="str">
        <f>+IF(USER!W16="","",USER!W16)</f>
        <v/>
      </c>
      <c r="X16" s="14" t="str">
        <f>+IF(USER!X16="","",USER!X16)</f>
        <v/>
      </c>
      <c r="Y16" s="14" t="str">
        <f>+IF(USER!Y16="","",USER!Y16)</f>
        <v/>
      </c>
      <c r="Z16" s="20" t="str">
        <f>+IF(USER!Z16="","",USER!Z16)</f>
        <v/>
      </c>
      <c r="AA16" s="19" t="str">
        <f>+IF(USER!AA16="","",USER!AA16)</f>
        <v/>
      </c>
      <c r="AB16" s="13" t="str">
        <f>+IF(USER!AB16="","",USER!AB16)</f>
        <v/>
      </c>
      <c r="AC16" s="14" t="str">
        <f>+IF(USER!AC16="","",USER!AC16)</f>
        <v/>
      </c>
      <c r="AD16" s="14" t="str">
        <f>+IF(USER!AD16="","",USER!AD16)</f>
        <v/>
      </c>
      <c r="AE16" s="13" t="str">
        <f>+IF(USER!AE16="","",USER!AE16)</f>
        <v/>
      </c>
      <c r="AF16" s="13" t="str">
        <f>+IF(USER!AF16="","",USER!AF16)</f>
        <v/>
      </c>
      <c r="AG16" s="14" t="str">
        <f>+IF(USER!AG16="","",USER!AG16)</f>
        <v/>
      </c>
      <c r="AH16" s="20" t="str">
        <f>+IF(USER!AH16="","",USER!AH16)</f>
        <v/>
      </c>
      <c r="AI16" s="19">
        <f>+IF(USER!AI16="","",USER!AI16)</f>
        <v>0.91666666666666663</v>
      </c>
      <c r="AJ16" s="13">
        <f>+IF(USER!AJ16="","",USER!AJ16)</f>
        <v>7.9861111111111105E-2</v>
      </c>
      <c r="AK16" s="14" t="str">
        <f>+IF(USER!AK16="","",USER!AK16)</f>
        <v/>
      </c>
      <c r="AL16" s="14" t="str">
        <f>+IF(USER!AL16="","",USER!AL16)</f>
        <v/>
      </c>
      <c r="AM16" s="13" t="str">
        <f>+IF(USER!AM16="","",USER!AM16)</f>
        <v/>
      </c>
      <c r="AN16" s="13" t="str">
        <f>+IF(USER!AN16="","",USER!AN16)</f>
        <v/>
      </c>
      <c r="AO16" s="14" t="str">
        <f>+IF(USER!AO16="","",USER!AO16)</f>
        <v/>
      </c>
      <c r="AP16" s="20" t="str">
        <f>+IF(USER!AP16="","",USER!AP16)</f>
        <v/>
      </c>
      <c r="AQ16" s="19">
        <f>+IF(USER!AQ16="","",USER!AQ16)</f>
        <v>0.91666666666666663</v>
      </c>
      <c r="AR16" s="13">
        <f>+IF(USER!AR16="","",USER!AR16)</f>
        <v>7.9861111111111105E-2</v>
      </c>
      <c r="AS16" s="14" t="str">
        <f>+IF(USER!AS16="","",USER!AS16)</f>
        <v/>
      </c>
      <c r="AT16" s="14" t="str">
        <f>+IF(USER!AT16="","",USER!AT16)</f>
        <v/>
      </c>
      <c r="AU16" s="13" t="str">
        <f>+IF(USER!AU16="","",USER!AU16)</f>
        <v/>
      </c>
      <c r="AV16" s="13" t="str">
        <f>+IF(USER!AV16="","",USER!AV16)</f>
        <v/>
      </c>
      <c r="AW16" s="14" t="str">
        <f>+IF(USER!AW16="","",USER!AW16)</f>
        <v/>
      </c>
      <c r="AX16" s="20" t="str">
        <f>+IF(USER!AX16="","",USER!AX16)</f>
        <v/>
      </c>
      <c r="AY16" s="19">
        <f>+IF(USER!AY16="","",USER!AY16)</f>
        <v>0.91666666666666663</v>
      </c>
      <c r="AZ16" s="13">
        <f>+IF(USER!AZ16="","",USER!AZ16)</f>
        <v>7.9861111111111105E-2</v>
      </c>
      <c r="BA16" s="14" t="str">
        <f>+IF(USER!BA16="","",USER!BA16)</f>
        <v/>
      </c>
      <c r="BB16" s="14" t="str">
        <f>+IF(USER!BB16="","",USER!BB16)</f>
        <v/>
      </c>
      <c r="BC16" s="13" t="str">
        <f>+IF(USER!BC16="","",USER!BC16)</f>
        <v/>
      </c>
      <c r="BD16" s="13" t="str">
        <f>+IF(USER!BD16="","",USER!BD16)</f>
        <v/>
      </c>
      <c r="BE16" s="14" t="str">
        <f>+IF(USER!BE16="","",USER!BE16)</f>
        <v/>
      </c>
      <c r="BF16" s="20" t="str">
        <f>+IF(USER!BF16="","",USER!BF16)</f>
        <v/>
      </c>
      <c r="BG16" s="19">
        <f>+IF(USER!BG16="","",USER!BG16)</f>
        <v>0.91666666666666663</v>
      </c>
      <c r="BH16" s="13">
        <f>+IF(USER!BH16="","",USER!BH16)</f>
        <v>7.9861111111111105E-2</v>
      </c>
      <c r="BI16" s="14" t="str">
        <f>+IF(USER!BI16="","",USER!BI16)</f>
        <v/>
      </c>
      <c r="BJ16" s="14" t="str">
        <f>+IF(USER!BJ16="","",USER!BJ16)</f>
        <v/>
      </c>
      <c r="BK16" s="13" t="str">
        <f>+IF(USER!BK16="","",USER!BK16)</f>
        <v/>
      </c>
      <c r="BL16" s="13" t="str">
        <f>+IF(USER!BL16="","",USER!BL16)</f>
        <v/>
      </c>
      <c r="BM16" s="14" t="str">
        <f>+IF(USER!BM16="","",USER!BM16)</f>
        <v/>
      </c>
      <c r="BN16" s="20" t="str">
        <f>+IF(USER!BN16="","",USER!BN16)</f>
        <v/>
      </c>
      <c r="BO16" s="19">
        <f>+IF(USER!BO16="","",USER!BO16)</f>
        <v>0.91666666666666663</v>
      </c>
      <c r="BP16" s="13">
        <f>+IF(USER!BP16="","",USER!BP16)</f>
        <v>7.9861111111111105E-2</v>
      </c>
      <c r="BQ16" s="14" t="str">
        <f>+IF(USER!BQ16="","",USER!BQ16)</f>
        <v/>
      </c>
      <c r="BR16" s="14" t="str">
        <f>+IF(USER!BR16="","",USER!BR16)</f>
        <v/>
      </c>
      <c r="BS16" s="13" t="str">
        <f>+IF(USER!BS16="","",USER!BS16)</f>
        <v/>
      </c>
      <c r="BT16" s="13" t="str">
        <f>+IF(USER!BT16="","",USER!BT16)</f>
        <v/>
      </c>
      <c r="BU16" s="14" t="str">
        <f>+IF(USER!BU16="","",USER!BU16)</f>
        <v/>
      </c>
      <c r="BV16" s="20" t="str">
        <f>+IF(USER!BV16="","",USER!BV16)</f>
        <v/>
      </c>
      <c r="BW16" s="68" t="str">
        <f>+VLOOKUP(B16,GESEM!B:H,7,0)</f>
        <v>CHAT USER</v>
      </c>
      <c r="BX16" s="2" t="str">
        <f>+VLOOKUP(B16,GESEM!B:H,6,0)</f>
        <v>AGENTE</v>
      </c>
    </row>
    <row r="17" spans="1:76" ht="12" customHeight="1" x14ac:dyDescent="0.2">
      <c r="A17" s="31">
        <f t="shared" si="0"/>
        <v>11</v>
      </c>
      <c r="B17" s="74">
        <f>+USER!B17</f>
        <v>48057993</v>
      </c>
      <c r="C17" s="61" t="str">
        <f>+VLOOKUP(J17,TURNO!P:Q,2,0)</f>
        <v xml:space="preserve">CHAT USER </v>
      </c>
      <c r="D17" s="61" t="str">
        <f>+USER!D17</f>
        <v>Madrugada</v>
      </c>
      <c r="E17" s="75">
        <f>+VLOOKUP(B17,GESEM!B:M,12,0)</f>
        <v>45686</v>
      </c>
      <c r="F17" s="61" t="str">
        <f>+USER!F17</f>
        <v>PART TIME</v>
      </c>
      <c r="G17" s="61">
        <f>+USER!G17</f>
        <v>0</v>
      </c>
      <c r="H17" s="61">
        <f>+USER!H17</f>
        <v>0</v>
      </c>
      <c r="I17" s="61" t="str">
        <f>+USER!I17</f>
        <v>ESPINOZA VELA JULIA VANESA</v>
      </c>
      <c r="J17" s="61" t="str">
        <f>+USER!J17</f>
        <v>CHAT USER</v>
      </c>
      <c r="K17" s="61" t="str">
        <f>+USER!K17</f>
        <v>MONIGOTE VEGA LUIS ALBERTO</v>
      </c>
      <c r="L17" s="61" t="str">
        <f>+USER!L17</f>
        <v>SALVADOR CAMPOS EDUAR ANDRES</v>
      </c>
      <c r="M17" s="61" t="str">
        <f>+USER!M17</f>
        <v>Lunes</v>
      </c>
      <c r="N17" s="32">
        <f>+IF(USER!N17="","",USER!N17)</f>
        <v>0.91666666666666663</v>
      </c>
      <c r="O17" s="33">
        <f>+IF(USER!O17="","",USER!O17)</f>
        <v>7.9861111111111105E-2</v>
      </c>
      <c r="P17" s="32" t="str">
        <f>+IF(USER!P17="","",USER!P17)</f>
        <v/>
      </c>
      <c r="Q17" s="33" t="str">
        <f>+IF(USER!Q17="","",USER!Q17)</f>
        <v/>
      </c>
      <c r="R17" s="34" t="str">
        <f>+VLOOKUP(B17,GESEM!B:R,9,0)</f>
        <v>ACTIVO</v>
      </c>
      <c r="S17" s="19" t="str">
        <f>+IF(USER!S17="","",USER!S17)</f>
        <v/>
      </c>
      <c r="T17" s="14" t="str">
        <f>+IF(USER!T17="","",USER!T17)</f>
        <v/>
      </c>
      <c r="U17" s="14" t="str">
        <f>+IF(USER!U17="","",USER!U17)</f>
        <v/>
      </c>
      <c r="V17" s="14" t="str">
        <f>+IF(USER!V17="","",USER!V17)</f>
        <v/>
      </c>
      <c r="W17" s="14" t="str">
        <f>+IF(USER!W17="","",USER!W17)</f>
        <v/>
      </c>
      <c r="X17" s="14" t="str">
        <f>+IF(USER!X17="","",USER!X17)</f>
        <v/>
      </c>
      <c r="Y17" s="14" t="str">
        <f>+IF(USER!Y17="","",USER!Y17)</f>
        <v/>
      </c>
      <c r="Z17" s="20" t="str">
        <f>+IF(USER!Z17="","",USER!Z17)</f>
        <v/>
      </c>
      <c r="AA17" s="19">
        <f>+IF(USER!AA17="","",USER!AA17)</f>
        <v>0.91666666666666663</v>
      </c>
      <c r="AB17" s="13">
        <f>+IF(USER!AB17="","",USER!AB17)</f>
        <v>7.9861111111111105E-2</v>
      </c>
      <c r="AC17" s="14" t="str">
        <f>+IF(USER!AC17="","",USER!AC17)</f>
        <v/>
      </c>
      <c r="AD17" s="14" t="str">
        <f>+IF(USER!AD17="","",USER!AD17)</f>
        <v/>
      </c>
      <c r="AE17" s="13" t="str">
        <f>+IF(USER!AE17="","",USER!AE17)</f>
        <v/>
      </c>
      <c r="AF17" s="13" t="str">
        <f>+IF(USER!AF17="","",USER!AF17)</f>
        <v/>
      </c>
      <c r="AG17" s="14" t="str">
        <f>+IF(USER!AG17="","",USER!AG17)</f>
        <v/>
      </c>
      <c r="AH17" s="20" t="str">
        <f>+IF(USER!AH17="","",USER!AH17)</f>
        <v/>
      </c>
      <c r="AI17" s="19">
        <f>+IF(USER!AI17="","",USER!AI17)</f>
        <v>0.91666666666666663</v>
      </c>
      <c r="AJ17" s="13">
        <f>+IF(USER!AJ17="","",USER!AJ17)</f>
        <v>7.9861111111111105E-2</v>
      </c>
      <c r="AK17" s="14" t="str">
        <f>+IF(USER!AK17="","",USER!AK17)</f>
        <v/>
      </c>
      <c r="AL17" s="14" t="str">
        <f>+IF(USER!AL17="","",USER!AL17)</f>
        <v/>
      </c>
      <c r="AM17" s="13" t="str">
        <f>+IF(USER!AM17="","",USER!AM17)</f>
        <v/>
      </c>
      <c r="AN17" s="13" t="str">
        <f>+IF(USER!AN17="","",USER!AN17)</f>
        <v/>
      </c>
      <c r="AO17" s="14" t="str">
        <f>+IF(USER!AO17="","",USER!AO17)</f>
        <v/>
      </c>
      <c r="AP17" s="20" t="str">
        <f>+IF(USER!AP17="","",USER!AP17)</f>
        <v/>
      </c>
      <c r="AQ17" s="19">
        <f>+IF(USER!AQ17="","",USER!AQ17)</f>
        <v>0.91666666666666663</v>
      </c>
      <c r="AR17" s="13">
        <f>+IF(USER!AR17="","",USER!AR17)</f>
        <v>7.9861111111111105E-2</v>
      </c>
      <c r="AS17" s="14" t="str">
        <f>+IF(USER!AS17="","",USER!AS17)</f>
        <v/>
      </c>
      <c r="AT17" s="14" t="str">
        <f>+IF(USER!AT17="","",USER!AT17)</f>
        <v/>
      </c>
      <c r="AU17" s="13" t="str">
        <f>+IF(USER!AU17="","",USER!AU17)</f>
        <v/>
      </c>
      <c r="AV17" s="13" t="str">
        <f>+IF(USER!AV17="","",USER!AV17)</f>
        <v/>
      </c>
      <c r="AW17" s="14" t="str">
        <f>+IF(USER!AW17="","",USER!AW17)</f>
        <v/>
      </c>
      <c r="AX17" s="20" t="str">
        <f>+IF(USER!AX17="","",USER!AX17)</f>
        <v/>
      </c>
      <c r="AY17" s="19">
        <f>+IF(USER!AY17="","",USER!AY17)</f>
        <v>0.91666666666666663</v>
      </c>
      <c r="AZ17" s="13">
        <f>+IF(USER!AZ17="","",USER!AZ17)</f>
        <v>7.9861111111111105E-2</v>
      </c>
      <c r="BA17" s="14" t="str">
        <f>+IF(USER!BA17="","",USER!BA17)</f>
        <v/>
      </c>
      <c r="BB17" s="14" t="str">
        <f>+IF(USER!BB17="","",USER!BB17)</f>
        <v/>
      </c>
      <c r="BC17" s="13" t="str">
        <f>+IF(USER!BC17="","",USER!BC17)</f>
        <v/>
      </c>
      <c r="BD17" s="13" t="str">
        <f>+IF(USER!BD17="","",USER!BD17)</f>
        <v/>
      </c>
      <c r="BE17" s="14" t="str">
        <f>+IF(USER!BE17="","",USER!BE17)</f>
        <v/>
      </c>
      <c r="BF17" s="20" t="str">
        <f>+IF(USER!BF17="","",USER!BF17)</f>
        <v/>
      </c>
      <c r="BG17" s="19">
        <f>+IF(USER!BG17="","",USER!BG17)</f>
        <v>0.91666666666666663</v>
      </c>
      <c r="BH17" s="13">
        <f>+IF(USER!BH17="","",USER!BH17)</f>
        <v>7.9861111111111105E-2</v>
      </c>
      <c r="BI17" s="14" t="str">
        <f>+IF(USER!BI17="","",USER!BI17)</f>
        <v/>
      </c>
      <c r="BJ17" s="14" t="str">
        <f>+IF(USER!BJ17="","",USER!BJ17)</f>
        <v/>
      </c>
      <c r="BK17" s="13" t="str">
        <f>+IF(USER!BK17="","",USER!BK17)</f>
        <v/>
      </c>
      <c r="BL17" s="13" t="str">
        <f>+IF(USER!BL17="","",USER!BL17)</f>
        <v/>
      </c>
      <c r="BM17" s="14" t="str">
        <f>+IF(USER!BM17="","",USER!BM17)</f>
        <v/>
      </c>
      <c r="BN17" s="20" t="str">
        <f>+IF(USER!BN17="","",USER!BN17)</f>
        <v/>
      </c>
      <c r="BO17" s="19">
        <f>+IF(USER!BO17="","",USER!BO17)</f>
        <v>0.91666666666666663</v>
      </c>
      <c r="BP17" s="13">
        <f>+IF(USER!BP17="","",USER!BP17)</f>
        <v>7.9861111111111105E-2</v>
      </c>
      <c r="BQ17" s="14" t="str">
        <f>+IF(USER!BQ17="","",USER!BQ17)</f>
        <v/>
      </c>
      <c r="BR17" s="14" t="str">
        <f>+IF(USER!BR17="","",USER!BR17)</f>
        <v/>
      </c>
      <c r="BS17" s="13" t="str">
        <f>+IF(USER!BS17="","",USER!BS17)</f>
        <v/>
      </c>
      <c r="BT17" s="13" t="str">
        <f>+IF(USER!BT17="","",USER!BT17)</f>
        <v/>
      </c>
      <c r="BU17" s="14" t="str">
        <f>+IF(USER!BU17="","",USER!BU17)</f>
        <v/>
      </c>
      <c r="BV17" s="20" t="str">
        <f>+IF(USER!BV17="","",USER!BV17)</f>
        <v/>
      </c>
      <c r="BW17" s="68" t="str">
        <f>+VLOOKUP(B17,GESEM!B:H,7,0)</f>
        <v>CHAT USER</v>
      </c>
      <c r="BX17" s="2" t="str">
        <f>+VLOOKUP(B17,GESEM!B:H,6,0)</f>
        <v>AGENTE</v>
      </c>
    </row>
    <row r="18" spans="1:76" ht="12" customHeight="1" x14ac:dyDescent="0.2">
      <c r="A18" s="31">
        <f t="shared" si="0"/>
        <v>12</v>
      </c>
      <c r="B18" s="74">
        <f>+USER!B18</f>
        <v>75119396</v>
      </c>
      <c r="C18" s="61" t="str">
        <f>+VLOOKUP(J18,TURNO!P:Q,2,0)</f>
        <v xml:space="preserve">CHAT USER </v>
      </c>
      <c r="D18" s="61" t="str">
        <f>+USER!D18</f>
        <v>Madrugada</v>
      </c>
      <c r="E18" s="75">
        <f>+VLOOKUP(B18,GESEM!B:M,12,0)</f>
        <v>45328</v>
      </c>
      <c r="F18" s="61" t="str">
        <f>+USER!F18</f>
        <v>FULL TIME</v>
      </c>
      <c r="G18" s="61">
        <f>+USER!G18</f>
        <v>0</v>
      </c>
      <c r="H18" s="61">
        <f>+USER!H18</f>
        <v>0</v>
      </c>
      <c r="I18" s="61" t="str">
        <f>+USER!I18</f>
        <v>CORTEZ TAYÑA TANIA ERIKA</v>
      </c>
      <c r="J18" s="61" t="str">
        <f>+USER!J18</f>
        <v>CHAT USER</v>
      </c>
      <c r="K18" s="61" t="str">
        <f>+USER!K18</f>
        <v>QUISPE LUNA VICTOR HUGO</v>
      </c>
      <c r="L18" s="61" t="str">
        <f>+USER!L18</f>
        <v>SALVADOR CAMPOS EDUAR ANDRES</v>
      </c>
      <c r="M18" s="61" t="str">
        <f>+USER!M18</f>
        <v>Miércoles</v>
      </c>
      <c r="N18" s="32">
        <f>+IF(USER!N18="","",USER!N18)</f>
        <v>0.91666666666666663</v>
      </c>
      <c r="O18" s="33">
        <f>+IF(USER!O18="","",USER!O18)</f>
        <v>0.26041666666666669</v>
      </c>
      <c r="P18" s="32">
        <f>+IF(USER!P18="","",USER!P18)</f>
        <v>0.16666666666666666</v>
      </c>
      <c r="Q18" s="33">
        <f>+IF(USER!Q18="","",USER!Q18)</f>
        <v>0.19791666666666666</v>
      </c>
      <c r="R18" s="34" t="str">
        <f>+VLOOKUP(B18,GESEM!B:R,9,0)</f>
        <v>ACTIVO</v>
      </c>
      <c r="S18" s="19">
        <f>+IF(USER!S18="","",USER!S18)</f>
        <v>0.91666666666666663</v>
      </c>
      <c r="T18" s="14">
        <f>+IF(USER!T18="","",USER!T18)</f>
        <v>0.26041666666666669</v>
      </c>
      <c r="U18" s="14" t="str">
        <f>+IF(USER!U18="","",USER!U18)</f>
        <v/>
      </c>
      <c r="V18" s="14" t="str">
        <f>+IF(USER!V18="","",USER!V18)</f>
        <v/>
      </c>
      <c r="W18" s="14">
        <f>+IF(USER!W18="","",USER!W18)</f>
        <v>4.1666666666666664E-2</v>
      </c>
      <c r="X18" s="14">
        <f>+IF(USER!X18="","",USER!X18)</f>
        <v>7.2916666666666671E-2</v>
      </c>
      <c r="Y18" s="14" t="str">
        <f>+IF(USER!Y18="","",USER!Y18)</f>
        <v/>
      </c>
      <c r="Z18" s="20" t="str">
        <f>+IF(USER!Z18="","",USER!Z18)</f>
        <v/>
      </c>
      <c r="AA18" s="19">
        <f>+IF(USER!AA18="","",USER!AA18)</f>
        <v>0.91666666666666663</v>
      </c>
      <c r="AB18" s="13">
        <f>+IF(USER!AB18="","",USER!AB18)</f>
        <v>0.26041666666666669</v>
      </c>
      <c r="AC18" s="14" t="str">
        <f>+IF(USER!AC18="","",USER!AC18)</f>
        <v/>
      </c>
      <c r="AD18" s="14" t="str">
        <f>+IF(USER!AD18="","",USER!AD18)</f>
        <v/>
      </c>
      <c r="AE18" s="13">
        <f>+IF(USER!AE18="","",USER!AE18)</f>
        <v>4.1666666666666664E-2</v>
      </c>
      <c r="AF18" s="13">
        <f>+IF(USER!AF18="","",USER!AF18)</f>
        <v>7.2916666666666671E-2</v>
      </c>
      <c r="AG18" s="14" t="str">
        <f>+IF(USER!AG18="","",USER!AG18)</f>
        <v/>
      </c>
      <c r="AH18" s="20" t="str">
        <f>+IF(USER!AH18="","",USER!AH18)</f>
        <v/>
      </c>
      <c r="AI18" s="19" t="str">
        <f>+IF(USER!AI18="","",USER!AI18)</f>
        <v/>
      </c>
      <c r="AJ18" s="13" t="str">
        <f>+IF(USER!AJ18="","",USER!AJ18)</f>
        <v/>
      </c>
      <c r="AK18" s="14" t="str">
        <f>+IF(USER!AK18="","",USER!AK18)</f>
        <v/>
      </c>
      <c r="AL18" s="14" t="str">
        <f>+IF(USER!AL18="","",USER!AL18)</f>
        <v/>
      </c>
      <c r="AM18" s="13" t="str">
        <f>+IF(USER!AM18="","",USER!AM18)</f>
        <v/>
      </c>
      <c r="AN18" s="13" t="str">
        <f>+IF(USER!AN18="","",USER!AN18)</f>
        <v/>
      </c>
      <c r="AO18" s="14" t="str">
        <f>+IF(USER!AO18="","",USER!AO18)</f>
        <v/>
      </c>
      <c r="AP18" s="20" t="str">
        <f>+IF(USER!AP18="","",USER!AP18)</f>
        <v/>
      </c>
      <c r="AQ18" s="19">
        <f>+IF(USER!AQ18="","",USER!AQ18)</f>
        <v>0.91666666666666663</v>
      </c>
      <c r="AR18" s="13">
        <f>+IF(USER!AR18="","",USER!AR18)</f>
        <v>0.26041666666666669</v>
      </c>
      <c r="AS18" s="14" t="str">
        <f>+IF(USER!AS18="","",USER!AS18)</f>
        <v/>
      </c>
      <c r="AT18" s="14" t="str">
        <f>+IF(USER!AT18="","",USER!AT18)</f>
        <v/>
      </c>
      <c r="AU18" s="13">
        <f>+IF(USER!AU18="","",USER!AU18)</f>
        <v>0.16666666666666666</v>
      </c>
      <c r="AV18" s="13">
        <f>+IF(USER!AV18="","",USER!AV18)</f>
        <v>0.19791666666666666</v>
      </c>
      <c r="AW18" s="14" t="str">
        <f>+IF(USER!AW18="","",USER!AW18)</f>
        <v/>
      </c>
      <c r="AX18" s="20" t="str">
        <f>+IF(USER!AX18="","",USER!AX18)</f>
        <v/>
      </c>
      <c r="AY18" s="19">
        <f>+IF(USER!AY18="","",USER!AY18)</f>
        <v>0.91666666666666663</v>
      </c>
      <c r="AZ18" s="13">
        <f>+IF(USER!AZ18="","",USER!AZ18)</f>
        <v>0.26041666666666669</v>
      </c>
      <c r="BA18" s="14" t="str">
        <f>+IF(USER!BA18="","",USER!BA18)</f>
        <v/>
      </c>
      <c r="BB18" s="14" t="str">
        <f>+IF(USER!BB18="","",USER!BB18)</f>
        <v/>
      </c>
      <c r="BC18" s="13">
        <f>+IF(USER!BC18="","",USER!BC18)</f>
        <v>0.16666666666666666</v>
      </c>
      <c r="BD18" s="13">
        <f>+IF(USER!BD18="","",USER!BD18)</f>
        <v>0.19791666666666666</v>
      </c>
      <c r="BE18" s="14" t="str">
        <f>+IF(USER!BE18="","",USER!BE18)</f>
        <v/>
      </c>
      <c r="BF18" s="20" t="str">
        <f>+IF(USER!BF18="","",USER!BF18)</f>
        <v/>
      </c>
      <c r="BG18" s="19">
        <f>+IF(USER!BG18="","",USER!BG18)</f>
        <v>0.91666666666666663</v>
      </c>
      <c r="BH18" s="13">
        <f>+IF(USER!BH18="","",USER!BH18)</f>
        <v>0.26041666666666669</v>
      </c>
      <c r="BI18" s="14" t="str">
        <f>+IF(USER!BI18="","",USER!BI18)</f>
        <v/>
      </c>
      <c r="BJ18" s="14" t="str">
        <f>+IF(USER!BJ18="","",USER!BJ18)</f>
        <v/>
      </c>
      <c r="BK18" s="13">
        <f>+IF(USER!BK18="","",USER!BK18)</f>
        <v>0.16666666666666666</v>
      </c>
      <c r="BL18" s="13">
        <f>+IF(USER!BL18="","",USER!BL18)</f>
        <v>0.19791666666666666</v>
      </c>
      <c r="BM18" s="14" t="str">
        <f>+IF(USER!BM18="","",USER!BM18)</f>
        <v/>
      </c>
      <c r="BN18" s="20" t="str">
        <f>+IF(USER!BN18="","",USER!BN18)</f>
        <v/>
      </c>
      <c r="BO18" s="19">
        <f>+IF(USER!BO18="","",USER!BO18)</f>
        <v>0.91666666666666663</v>
      </c>
      <c r="BP18" s="13">
        <f>+IF(USER!BP18="","",USER!BP18)</f>
        <v>0.26041666666666669</v>
      </c>
      <c r="BQ18" s="14" t="str">
        <f>+IF(USER!BQ18="","",USER!BQ18)</f>
        <v/>
      </c>
      <c r="BR18" s="14" t="str">
        <f>+IF(USER!BR18="","",USER!BR18)</f>
        <v/>
      </c>
      <c r="BS18" s="13">
        <f>+IF(USER!BS18="","",USER!BS18)</f>
        <v>0.16666666666666666</v>
      </c>
      <c r="BT18" s="13">
        <f>+IF(USER!BT18="","",USER!BT18)</f>
        <v>0.19791666666666666</v>
      </c>
      <c r="BU18" s="14" t="str">
        <f>+IF(USER!BU18="","",USER!BU18)</f>
        <v/>
      </c>
      <c r="BV18" s="20" t="str">
        <f>+IF(USER!BV18="","",USER!BV18)</f>
        <v/>
      </c>
      <c r="BW18" s="68" t="str">
        <f>+VLOOKUP(B18,GESEM!B:H,7,0)</f>
        <v>CHAT USER</v>
      </c>
      <c r="BX18" s="2" t="str">
        <f>+VLOOKUP(B18,GESEM!B:H,6,0)</f>
        <v>AGENTE</v>
      </c>
    </row>
    <row r="19" spans="1:76" ht="12" customHeight="1" x14ac:dyDescent="0.2">
      <c r="A19" s="31">
        <f t="shared" si="0"/>
        <v>13</v>
      </c>
      <c r="B19" s="74">
        <f>+USER!B19</f>
        <v>46968034</v>
      </c>
      <c r="C19" s="61" t="str">
        <f>+VLOOKUP(J19,TURNO!P:Q,2,0)</f>
        <v xml:space="preserve">CHAT USER </v>
      </c>
      <c r="D19" s="61" t="str">
        <f>+USER!D19</f>
        <v>Madrugada</v>
      </c>
      <c r="E19" s="75">
        <f>+VLOOKUP(B19,GESEM!B:M,12,0)</f>
        <v>45237</v>
      </c>
      <c r="F19" s="61" t="str">
        <f>+USER!F19</f>
        <v>PART TIME</v>
      </c>
      <c r="G19" s="61">
        <f>+USER!G19</f>
        <v>0</v>
      </c>
      <c r="H19" s="61">
        <f>+USER!H19</f>
        <v>0</v>
      </c>
      <c r="I19" s="61" t="str">
        <f>+USER!I19</f>
        <v>ORTIZ GUEVARA LUCILA</v>
      </c>
      <c r="J19" s="61" t="str">
        <f>+USER!J19</f>
        <v>CHAT USER</v>
      </c>
      <c r="K19" s="61" t="str">
        <f>+USER!K19</f>
        <v>QUISPE LUNA VICTOR HUGO</v>
      </c>
      <c r="L19" s="61" t="str">
        <f>+USER!L19</f>
        <v>SALVADOR CAMPOS EDUAR ANDRES</v>
      </c>
      <c r="M19" s="61" t="str">
        <f>+USER!M19</f>
        <v>Miércoles</v>
      </c>
      <c r="N19" s="32">
        <f>+IF(USER!N19="","",USER!N19)</f>
        <v>4.1666666666666664E-2</v>
      </c>
      <c r="O19" s="33">
        <f>+IF(USER!O19="","",USER!O19)</f>
        <v>0.2048611111111111</v>
      </c>
      <c r="P19" s="32" t="str">
        <f>+IF(USER!P19="","",USER!P19)</f>
        <v/>
      </c>
      <c r="Q19" s="33" t="str">
        <f>+IF(USER!Q19="","",USER!Q19)</f>
        <v/>
      </c>
      <c r="R19" s="34" t="str">
        <f>+VLOOKUP(B19,GESEM!B:R,9,0)</f>
        <v>ACTIVO</v>
      </c>
      <c r="S19" s="19">
        <f>+IF(USER!S19="","",USER!S19)</f>
        <v>4.1666666666666664E-2</v>
      </c>
      <c r="T19" s="14">
        <f>+IF(USER!T19="","",USER!T19)</f>
        <v>0.2048611111111111</v>
      </c>
      <c r="U19" s="14" t="str">
        <f>+IF(USER!U19="","",USER!U19)</f>
        <v/>
      </c>
      <c r="V19" s="14" t="str">
        <f>+IF(USER!V19="","",USER!V19)</f>
        <v/>
      </c>
      <c r="W19" s="14" t="str">
        <f>+IF(USER!W19="","",USER!W19)</f>
        <v/>
      </c>
      <c r="X19" s="14" t="str">
        <f>+IF(USER!X19="","",USER!X19)</f>
        <v/>
      </c>
      <c r="Y19" s="14" t="str">
        <f>+IF(USER!Y19="","",USER!Y19)</f>
        <v/>
      </c>
      <c r="Z19" s="20" t="str">
        <f>+IF(USER!Z19="","",USER!Z19)</f>
        <v/>
      </c>
      <c r="AA19" s="19">
        <f>+IF(USER!AA19="","",USER!AA19)</f>
        <v>4.1666666666666664E-2</v>
      </c>
      <c r="AB19" s="13">
        <f>+IF(USER!AB19="","",USER!AB19)</f>
        <v>0.2048611111111111</v>
      </c>
      <c r="AC19" s="14" t="str">
        <f>+IF(USER!AC19="","",USER!AC19)</f>
        <v/>
      </c>
      <c r="AD19" s="14" t="str">
        <f>+IF(USER!AD19="","",USER!AD19)</f>
        <v/>
      </c>
      <c r="AE19" s="13" t="str">
        <f>+IF(USER!AE19="","",USER!AE19)</f>
        <v/>
      </c>
      <c r="AF19" s="13" t="str">
        <f>+IF(USER!AF19="","",USER!AF19)</f>
        <v/>
      </c>
      <c r="AG19" s="14" t="str">
        <f>+IF(USER!AG19="","",USER!AG19)</f>
        <v/>
      </c>
      <c r="AH19" s="20" t="str">
        <f>+IF(USER!AH19="","",USER!AH19)</f>
        <v/>
      </c>
      <c r="AI19" s="19" t="str">
        <f>+IF(USER!AI19="","",USER!AI19)</f>
        <v/>
      </c>
      <c r="AJ19" s="13" t="str">
        <f>+IF(USER!AJ19="","",USER!AJ19)</f>
        <v/>
      </c>
      <c r="AK19" s="14" t="str">
        <f>+IF(USER!AK19="","",USER!AK19)</f>
        <v/>
      </c>
      <c r="AL19" s="14" t="str">
        <f>+IF(USER!AL19="","",USER!AL19)</f>
        <v/>
      </c>
      <c r="AM19" s="13" t="str">
        <f>+IF(USER!AM19="","",USER!AM19)</f>
        <v/>
      </c>
      <c r="AN19" s="13" t="str">
        <f>+IF(USER!AN19="","",USER!AN19)</f>
        <v/>
      </c>
      <c r="AO19" s="14" t="str">
        <f>+IF(USER!AO19="","",USER!AO19)</f>
        <v/>
      </c>
      <c r="AP19" s="20" t="str">
        <f>+IF(USER!AP19="","",USER!AP19)</f>
        <v/>
      </c>
      <c r="AQ19" s="19">
        <f>+IF(USER!AQ19="","",USER!AQ19)</f>
        <v>4.1666666666666664E-2</v>
      </c>
      <c r="AR19" s="13">
        <f>+IF(USER!AR19="","",USER!AR19)</f>
        <v>0.2048611111111111</v>
      </c>
      <c r="AS19" s="14" t="str">
        <f>+IF(USER!AS19="","",USER!AS19)</f>
        <v/>
      </c>
      <c r="AT19" s="14" t="str">
        <f>+IF(USER!AT19="","",USER!AT19)</f>
        <v/>
      </c>
      <c r="AU19" s="13" t="str">
        <f>+IF(USER!AU19="","",USER!AU19)</f>
        <v/>
      </c>
      <c r="AV19" s="13" t="str">
        <f>+IF(USER!AV19="","",USER!AV19)</f>
        <v/>
      </c>
      <c r="AW19" s="14" t="str">
        <f>+IF(USER!AW19="","",USER!AW19)</f>
        <v/>
      </c>
      <c r="AX19" s="20" t="str">
        <f>+IF(USER!AX19="","",USER!AX19)</f>
        <v/>
      </c>
      <c r="AY19" s="19">
        <f>+IF(USER!AY19="","",USER!AY19)</f>
        <v>4.1666666666666664E-2</v>
      </c>
      <c r="AZ19" s="13">
        <f>+IF(USER!AZ19="","",USER!AZ19)</f>
        <v>0.2048611111111111</v>
      </c>
      <c r="BA19" s="14" t="str">
        <f>+IF(USER!BA19="","",USER!BA19)</f>
        <v/>
      </c>
      <c r="BB19" s="14" t="str">
        <f>+IF(USER!BB19="","",USER!BB19)</f>
        <v/>
      </c>
      <c r="BC19" s="13" t="str">
        <f>+IF(USER!BC19="","",USER!BC19)</f>
        <v/>
      </c>
      <c r="BD19" s="13" t="str">
        <f>+IF(USER!BD19="","",USER!BD19)</f>
        <v/>
      </c>
      <c r="BE19" s="14" t="str">
        <f>+IF(USER!BE19="","",USER!BE19)</f>
        <v/>
      </c>
      <c r="BF19" s="20" t="str">
        <f>+IF(USER!BF19="","",USER!BF19)</f>
        <v/>
      </c>
      <c r="BG19" s="19">
        <f>+IF(USER!BG19="","",USER!BG19)</f>
        <v>4.1666666666666664E-2</v>
      </c>
      <c r="BH19" s="13">
        <f>+IF(USER!BH19="","",USER!BH19)</f>
        <v>0.2048611111111111</v>
      </c>
      <c r="BI19" s="14" t="str">
        <f>+IF(USER!BI19="","",USER!BI19)</f>
        <v/>
      </c>
      <c r="BJ19" s="14" t="str">
        <f>+IF(USER!BJ19="","",USER!BJ19)</f>
        <v/>
      </c>
      <c r="BK19" s="13" t="str">
        <f>+IF(USER!BK19="","",USER!BK19)</f>
        <v/>
      </c>
      <c r="BL19" s="13" t="str">
        <f>+IF(USER!BL19="","",USER!BL19)</f>
        <v/>
      </c>
      <c r="BM19" s="14" t="str">
        <f>+IF(USER!BM19="","",USER!BM19)</f>
        <v/>
      </c>
      <c r="BN19" s="20" t="str">
        <f>+IF(USER!BN19="","",USER!BN19)</f>
        <v/>
      </c>
      <c r="BO19" s="19">
        <f>+IF(USER!BO19="","",USER!BO19)</f>
        <v>4.1666666666666664E-2</v>
      </c>
      <c r="BP19" s="13">
        <f>+IF(USER!BP19="","",USER!BP19)</f>
        <v>0.2048611111111111</v>
      </c>
      <c r="BQ19" s="14" t="str">
        <f>+IF(USER!BQ19="","",USER!BQ19)</f>
        <v/>
      </c>
      <c r="BR19" s="14" t="str">
        <f>+IF(USER!BR19="","",USER!BR19)</f>
        <v/>
      </c>
      <c r="BS19" s="13" t="str">
        <f>+IF(USER!BS19="","",USER!BS19)</f>
        <v/>
      </c>
      <c r="BT19" s="13" t="str">
        <f>+IF(USER!BT19="","",USER!BT19)</f>
        <v/>
      </c>
      <c r="BU19" s="14" t="str">
        <f>+IF(USER!BU19="","",USER!BU19)</f>
        <v/>
      </c>
      <c r="BV19" s="20" t="str">
        <f>+IF(USER!BV19="","",USER!BV19)</f>
        <v/>
      </c>
      <c r="BW19" s="68" t="str">
        <f>+VLOOKUP(B19,GESEM!B:H,7,0)</f>
        <v>CHAT USER</v>
      </c>
      <c r="BX19" s="2" t="str">
        <f>+VLOOKUP(B19,GESEM!B:H,6,0)</f>
        <v>AGENTE</v>
      </c>
    </row>
    <row r="20" spans="1:76" ht="12" customHeight="1" x14ac:dyDescent="0.2">
      <c r="A20" s="31">
        <f t="shared" si="0"/>
        <v>14</v>
      </c>
      <c r="B20" s="74">
        <f>+USER!B20</f>
        <v>47164033</v>
      </c>
      <c r="C20" s="61" t="str">
        <f>+VLOOKUP(J20,TURNO!P:Q,2,0)</f>
        <v xml:space="preserve">CHAT USER </v>
      </c>
      <c r="D20" s="61" t="str">
        <f>+USER!D20</f>
        <v>Madrugada</v>
      </c>
      <c r="E20" s="75">
        <f>+VLOOKUP(B20,GESEM!B:M,12,0)</f>
        <v>44503</v>
      </c>
      <c r="F20" s="61" t="str">
        <f>+USER!F20</f>
        <v>FULL TIME</v>
      </c>
      <c r="G20" s="61">
        <f>+USER!G20</f>
        <v>0</v>
      </c>
      <c r="H20" s="61">
        <f>+USER!H20</f>
        <v>0</v>
      </c>
      <c r="I20" s="61" t="str">
        <f>+USER!I20</f>
        <v>ONOFRE PARI ISABEL MARLENE</v>
      </c>
      <c r="J20" s="61" t="str">
        <f>+USER!J20</f>
        <v>CHAT USER</v>
      </c>
      <c r="K20" s="61" t="str">
        <f>+USER!K20</f>
        <v>QUISPE LUNA VICTOR HUGO</v>
      </c>
      <c r="L20" s="61" t="str">
        <f>+USER!L20</f>
        <v>SALVADOR CAMPOS EDUAR ANDRES</v>
      </c>
      <c r="M20" s="61" t="str">
        <f>+USER!M20</f>
        <v>Martes</v>
      </c>
      <c r="N20" s="32">
        <f>+IF(USER!N20="","",USER!N20)</f>
        <v>4.1666666666666664E-2</v>
      </c>
      <c r="O20" s="33">
        <f>+IF(USER!O20="","",USER!O20)</f>
        <v>0.38541666666666669</v>
      </c>
      <c r="P20" s="32">
        <f>+IF(USER!P20="","",USER!P20)</f>
        <v>0.29166666666666669</v>
      </c>
      <c r="Q20" s="33">
        <f>+IF(USER!Q20="","",USER!Q20)</f>
        <v>0.32291666666666669</v>
      </c>
      <c r="R20" s="34" t="str">
        <f>+VLOOKUP(B20,GESEM!B:R,9,0)</f>
        <v>ACTIVO</v>
      </c>
      <c r="S20" s="19">
        <f>+IF(USER!S20="","",USER!S20)</f>
        <v>4.1666666666666664E-2</v>
      </c>
      <c r="T20" s="14">
        <f>+IF(USER!T20="","",USER!T20)</f>
        <v>0.38541666666666669</v>
      </c>
      <c r="U20" s="14" t="str">
        <f>+IF(USER!U20="","",USER!U20)</f>
        <v/>
      </c>
      <c r="V20" s="14" t="str">
        <f>+IF(USER!V20="","",USER!V20)</f>
        <v/>
      </c>
      <c r="W20" s="14">
        <f>+IF(USER!W20="","",USER!W20)</f>
        <v>0.29166666666666669</v>
      </c>
      <c r="X20" s="14">
        <f>+IF(USER!X20="","",USER!X20)</f>
        <v>0.32291666666666669</v>
      </c>
      <c r="Y20" s="14" t="str">
        <f>+IF(USER!Y20="","",USER!Y20)</f>
        <v/>
      </c>
      <c r="Z20" s="20" t="str">
        <f>+IF(USER!Z20="","",USER!Z20)</f>
        <v/>
      </c>
      <c r="AA20" s="19" t="str">
        <f>+IF(USER!AA20="","",USER!AA20)</f>
        <v/>
      </c>
      <c r="AB20" s="13" t="str">
        <f>+IF(USER!AB20="","",USER!AB20)</f>
        <v/>
      </c>
      <c r="AC20" s="14" t="str">
        <f>+IF(USER!AC20="","",USER!AC20)</f>
        <v/>
      </c>
      <c r="AD20" s="14" t="str">
        <f>+IF(USER!AD20="","",USER!AD20)</f>
        <v/>
      </c>
      <c r="AE20" s="13" t="str">
        <f>+IF(USER!AE20="","",USER!AE20)</f>
        <v/>
      </c>
      <c r="AF20" s="13" t="str">
        <f>+IF(USER!AF20="","",USER!AF20)</f>
        <v/>
      </c>
      <c r="AG20" s="14" t="str">
        <f>+IF(USER!AG20="","",USER!AG20)</f>
        <v/>
      </c>
      <c r="AH20" s="20" t="str">
        <f>+IF(USER!AH20="","",USER!AH20)</f>
        <v/>
      </c>
      <c r="AI20" s="19">
        <f>+IF(USER!AI20="","",USER!AI20)</f>
        <v>4.1666666666666664E-2</v>
      </c>
      <c r="AJ20" s="13">
        <f>+IF(USER!AJ20="","",USER!AJ20)</f>
        <v>0.38541666666666669</v>
      </c>
      <c r="AK20" s="14" t="str">
        <f>+IF(USER!AK20="","",USER!AK20)</f>
        <v/>
      </c>
      <c r="AL20" s="14" t="str">
        <f>+IF(USER!AL20="","",USER!AL20)</f>
        <v/>
      </c>
      <c r="AM20" s="13">
        <f>+IF(USER!AM20="","",USER!AM20)</f>
        <v>0.29166666666666669</v>
      </c>
      <c r="AN20" s="13">
        <f>+IF(USER!AN20="","",USER!AN20)</f>
        <v>0.32291666666666669</v>
      </c>
      <c r="AO20" s="14" t="str">
        <f>+IF(USER!AO20="","",USER!AO20)</f>
        <v/>
      </c>
      <c r="AP20" s="20" t="str">
        <f>+IF(USER!AP20="","",USER!AP20)</f>
        <v/>
      </c>
      <c r="AQ20" s="19">
        <f>+IF(USER!AQ20="","",USER!AQ20)</f>
        <v>4.1666666666666664E-2</v>
      </c>
      <c r="AR20" s="13">
        <f>+IF(USER!AR20="","",USER!AR20)</f>
        <v>0.38541666666666669</v>
      </c>
      <c r="AS20" s="14" t="str">
        <f>+IF(USER!AS20="","",USER!AS20)</f>
        <v/>
      </c>
      <c r="AT20" s="14" t="str">
        <f>+IF(USER!AT20="","",USER!AT20)</f>
        <v/>
      </c>
      <c r="AU20" s="13">
        <f>+IF(USER!AU20="","",USER!AU20)</f>
        <v>0.29166666666666669</v>
      </c>
      <c r="AV20" s="13">
        <f>+IF(USER!AV20="","",USER!AV20)</f>
        <v>0.32291666666666669</v>
      </c>
      <c r="AW20" s="14" t="str">
        <f>+IF(USER!AW20="","",USER!AW20)</f>
        <v/>
      </c>
      <c r="AX20" s="20" t="str">
        <f>+IF(USER!AX20="","",USER!AX20)</f>
        <v/>
      </c>
      <c r="AY20" s="19">
        <f>+IF(USER!AY20="","",USER!AY20)</f>
        <v>4.1666666666666664E-2</v>
      </c>
      <c r="AZ20" s="13">
        <f>+IF(USER!AZ20="","",USER!AZ20)</f>
        <v>0.38541666666666669</v>
      </c>
      <c r="BA20" s="14" t="str">
        <f>+IF(USER!BA20="","",USER!BA20)</f>
        <v/>
      </c>
      <c r="BB20" s="14" t="str">
        <f>+IF(USER!BB20="","",USER!BB20)</f>
        <v/>
      </c>
      <c r="BC20" s="13">
        <f>+IF(USER!BC20="","",USER!BC20)</f>
        <v>0.29166666666666669</v>
      </c>
      <c r="BD20" s="13">
        <f>+IF(USER!BD20="","",USER!BD20)</f>
        <v>0.32291666666666669</v>
      </c>
      <c r="BE20" s="14" t="str">
        <f>+IF(USER!BE20="","",USER!BE20)</f>
        <v/>
      </c>
      <c r="BF20" s="20" t="str">
        <f>+IF(USER!BF20="","",USER!BF20)</f>
        <v/>
      </c>
      <c r="BG20" s="19">
        <f>+IF(USER!BG20="","",USER!BG20)</f>
        <v>4.1666666666666664E-2</v>
      </c>
      <c r="BH20" s="13">
        <f>+IF(USER!BH20="","",USER!BH20)</f>
        <v>0.38541666666666669</v>
      </c>
      <c r="BI20" s="14" t="str">
        <f>+IF(USER!BI20="","",USER!BI20)</f>
        <v/>
      </c>
      <c r="BJ20" s="14" t="str">
        <f>+IF(USER!BJ20="","",USER!BJ20)</f>
        <v/>
      </c>
      <c r="BK20" s="13">
        <f>+IF(USER!BK20="","",USER!BK20)</f>
        <v>0.29166666666666669</v>
      </c>
      <c r="BL20" s="13">
        <f>+IF(USER!BL20="","",USER!BL20)</f>
        <v>0.32291666666666669</v>
      </c>
      <c r="BM20" s="14" t="str">
        <f>+IF(USER!BM20="","",USER!BM20)</f>
        <v/>
      </c>
      <c r="BN20" s="20" t="str">
        <f>+IF(USER!BN20="","",USER!BN20)</f>
        <v/>
      </c>
      <c r="BO20" s="19">
        <f>+IF(USER!BO20="","",USER!BO20)</f>
        <v>4.1666666666666664E-2</v>
      </c>
      <c r="BP20" s="13">
        <f>+IF(USER!BP20="","",USER!BP20)</f>
        <v>0.38541666666666669</v>
      </c>
      <c r="BQ20" s="14" t="str">
        <f>+IF(USER!BQ20="","",USER!BQ20)</f>
        <v/>
      </c>
      <c r="BR20" s="14" t="str">
        <f>+IF(USER!BR20="","",USER!BR20)</f>
        <v/>
      </c>
      <c r="BS20" s="13">
        <f>+IF(USER!BS20="","",USER!BS20)</f>
        <v>0.29166666666666669</v>
      </c>
      <c r="BT20" s="13">
        <f>+IF(USER!BT20="","",USER!BT20)</f>
        <v>0.32291666666666669</v>
      </c>
      <c r="BU20" s="14" t="str">
        <f>+IF(USER!BU20="","",USER!BU20)</f>
        <v/>
      </c>
      <c r="BV20" s="20" t="str">
        <f>+IF(USER!BV20="","",USER!BV20)</f>
        <v/>
      </c>
      <c r="BW20" s="68" t="str">
        <f>+VLOOKUP(B20,GESEM!B:H,7,0)</f>
        <v>CHAT USER</v>
      </c>
      <c r="BX20" s="2" t="str">
        <f>+VLOOKUP(B20,GESEM!B:H,6,0)</f>
        <v>AGENTE</v>
      </c>
    </row>
    <row r="21" spans="1:76" ht="12" customHeight="1" x14ac:dyDescent="0.2">
      <c r="A21" s="31">
        <f t="shared" si="0"/>
        <v>15</v>
      </c>
      <c r="B21" s="74">
        <f>+USER!B21</f>
        <v>72613420</v>
      </c>
      <c r="C21" s="61" t="str">
        <f>+VLOOKUP(J21,TURNO!P:Q,2,0)</f>
        <v xml:space="preserve">CHAT USER </v>
      </c>
      <c r="D21" s="61" t="str">
        <f>+USER!D21</f>
        <v>Mañana</v>
      </c>
      <c r="E21" s="75">
        <f>+VLOOKUP(B21,GESEM!B:M,12,0)</f>
        <v>45588</v>
      </c>
      <c r="F21" s="61" t="str">
        <f>+USER!F21</f>
        <v>PART TIME</v>
      </c>
      <c r="G21" s="61">
        <f>+USER!G21</f>
        <v>0</v>
      </c>
      <c r="H21" s="61">
        <f>+USER!H21</f>
        <v>0</v>
      </c>
      <c r="I21" s="61" t="str">
        <f>+USER!I21</f>
        <v>ATOCHE DE LA CRUZ CARMEN MORELIA</v>
      </c>
      <c r="J21" s="61" t="str">
        <f>+USER!J21</f>
        <v>CHAT USER</v>
      </c>
      <c r="K21" s="61" t="str">
        <f>+USER!K21</f>
        <v>WAMPAGKIT LALANGUI SHINA CECILIA</v>
      </c>
      <c r="L21" s="61" t="str">
        <f>+USER!L21</f>
        <v>ALONSO RAFAEL ALEJANDRO WLADIMIR</v>
      </c>
      <c r="M21" s="61" t="str">
        <f>+USER!M21</f>
        <v>Martes</v>
      </c>
      <c r="N21" s="32">
        <f>+IF(USER!N21="","",USER!N21)</f>
        <v>0.33333333333333331</v>
      </c>
      <c r="O21" s="33">
        <f>+IF(USER!O21="","",USER!O21)</f>
        <v>0.49652777777777779</v>
      </c>
      <c r="P21" s="32" t="str">
        <f>+IF(USER!P21="","",USER!P21)</f>
        <v/>
      </c>
      <c r="Q21" s="33" t="str">
        <f>+IF(USER!Q21="","",USER!Q21)</f>
        <v/>
      </c>
      <c r="R21" s="34" t="str">
        <f>+VLOOKUP(B21,GESEM!B:R,9,0)</f>
        <v>ACTIVO</v>
      </c>
      <c r="S21" s="19">
        <f>+IF(USER!S21="","",USER!S21)</f>
        <v>0.33333333333333331</v>
      </c>
      <c r="T21" s="14">
        <f>+IF(USER!T21="","",USER!T21)</f>
        <v>0.49652777777777779</v>
      </c>
      <c r="U21" s="14" t="str">
        <f>+IF(USER!U21="","",USER!U21)</f>
        <v/>
      </c>
      <c r="V21" s="14" t="str">
        <f>+IF(USER!V21="","",USER!V21)</f>
        <v/>
      </c>
      <c r="W21" s="14" t="str">
        <f>+IF(USER!W21="","",USER!W21)</f>
        <v/>
      </c>
      <c r="X21" s="14" t="str">
        <f>+IF(USER!X21="","",USER!X21)</f>
        <v/>
      </c>
      <c r="Y21" s="14" t="str">
        <f>+IF(USER!Y21="","",USER!Y21)</f>
        <v/>
      </c>
      <c r="Z21" s="20" t="str">
        <f>+IF(USER!Z21="","",USER!Z21)</f>
        <v/>
      </c>
      <c r="AA21" s="19" t="str">
        <f>+IF(USER!AA21="","",USER!AA21)</f>
        <v/>
      </c>
      <c r="AB21" s="13" t="str">
        <f>+IF(USER!AB21="","",USER!AB21)</f>
        <v/>
      </c>
      <c r="AC21" s="14" t="str">
        <f>+IF(USER!AC21="","",USER!AC21)</f>
        <v/>
      </c>
      <c r="AD21" s="14" t="str">
        <f>+IF(USER!AD21="","",USER!AD21)</f>
        <v/>
      </c>
      <c r="AE21" s="13" t="str">
        <f>+IF(USER!AE21="","",USER!AE21)</f>
        <v/>
      </c>
      <c r="AF21" s="13" t="str">
        <f>+IF(USER!AF21="","",USER!AF21)</f>
        <v/>
      </c>
      <c r="AG21" s="14" t="str">
        <f>+IF(USER!AG21="","",USER!AG21)</f>
        <v/>
      </c>
      <c r="AH21" s="20" t="str">
        <f>+IF(USER!AH21="","",USER!AH21)</f>
        <v/>
      </c>
      <c r="AI21" s="19">
        <f>+IF(USER!AI21="","",USER!AI21)</f>
        <v>0.33333333333333331</v>
      </c>
      <c r="AJ21" s="13">
        <f>+IF(USER!AJ21="","",USER!AJ21)</f>
        <v>0.49652777777777779</v>
      </c>
      <c r="AK21" s="14" t="str">
        <f>+IF(USER!AK21="","",USER!AK21)</f>
        <v/>
      </c>
      <c r="AL21" s="14" t="str">
        <f>+IF(USER!AL21="","",USER!AL21)</f>
        <v/>
      </c>
      <c r="AM21" s="13" t="str">
        <f>+IF(USER!AM21="","",USER!AM21)</f>
        <v/>
      </c>
      <c r="AN21" s="13" t="str">
        <f>+IF(USER!AN21="","",USER!AN21)</f>
        <v/>
      </c>
      <c r="AO21" s="14" t="str">
        <f>+IF(USER!AO21="","",USER!AO21)</f>
        <v/>
      </c>
      <c r="AP21" s="20" t="str">
        <f>+IF(USER!AP21="","",USER!AP21)</f>
        <v/>
      </c>
      <c r="AQ21" s="19">
        <f>+IF(USER!AQ21="","",USER!AQ21)</f>
        <v>0.33333333333333331</v>
      </c>
      <c r="AR21" s="13">
        <f>+IF(USER!AR21="","",USER!AR21)</f>
        <v>0.49652777777777779</v>
      </c>
      <c r="AS21" s="14" t="str">
        <f>+IF(USER!AS21="","",USER!AS21)</f>
        <v/>
      </c>
      <c r="AT21" s="14" t="str">
        <f>+IF(USER!AT21="","",USER!AT21)</f>
        <v/>
      </c>
      <c r="AU21" s="13" t="str">
        <f>+IF(USER!AU21="","",USER!AU21)</f>
        <v/>
      </c>
      <c r="AV21" s="13" t="str">
        <f>+IF(USER!AV21="","",USER!AV21)</f>
        <v/>
      </c>
      <c r="AW21" s="14" t="str">
        <f>+IF(USER!AW21="","",USER!AW21)</f>
        <v/>
      </c>
      <c r="AX21" s="20" t="str">
        <f>+IF(USER!AX21="","",USER!AX21)</f>
        <v/>
      </c>
      <c r="AY21" s="19">
        <f>+IF(USER!AY21="","",USER!AY21)</f>
        <v>0.33333333333333331</v>
      </c>
      <c r="AZ21" s="13">
        <f>+IF(USER!AZ21="","",USER!AZ21)</f>
        <v>0.49652777777777779</v>
      </c>
      <c r="BA21" s="14" t="str">
        <f>+IF(USER!BA21="","",USER!BA21)</f>
        <v/>
      </c>
      <c r="BB21" s="14" t="str">
        <f>+IF(USER!BB21="","",USER!BB21)</f>
        <v/>
      </c>
      <c r="BC21" s="13" t="str">
        <f>+IF(USER!BC21="","",USER!BC21)</f>
        <v/>
      </c>
      <c r="BD21" s="13" t="str">
        <f>+IF(USER!BD21="","",USER!BD21)</f>
        <v/>
      </c>
      <c r="BE21" s="14" t="str">
        <f>+IF(USER!BE21="","",USER!BE21)</f>
        <v/>
      </c>
      <c r="BF21" s="20" t="str">
        <f>+IF(USER!BF21="","",USER!BF21)</f>
        <v/>
      </c>
      <c r="BG21" s="19">
        <f>+IF(USER!BG21="","",USER!BG21)</f>
        <v>0.33333333333333331</v>
      </c>
      <c r="BH21" s="13">
        <f>+IF(USER!BH21="","",USER!BH21)</f>
        <v>0.49652777777777779</v>
      </c>
      <c r="BI21" s="14" t="str">
        <f>+IF(USER!BI21="","",USER!BI21)</f>
        <v/>
      </c>
      <c r="BJ21" s="14" t="str">
        <f>+IF(USER!BJ21="","",USER!BJ21)</f>
        <v/>
      </c>
      <c r="BK21" s="13" t="str">
        <f>+IF(USER!BK21="","",USER!BK21)</f>
        <v/>
      </c>
      <c r="BL21" s="13" t="str">
        <f>+IF(USER!BL21="","",USER!BL21)</f>
        <v/>
      </c>
      <c r="BM21" s="14" t="str">
        <f>+IF(USER!BM21="","",USER!BM21)</f>
        <v/>
      </c>
      <c r="BN21" s="20" t="str">
        <f>+IF(USER!BN21="","",USER!BN21)</f>
        <v/>
      </c>
      <c r="BO21" s="19">
        <f>+IF(USER!BO21="","",USER!BO21)</f>
        <v>0.33333333333333331</v>
      </c>
      <c r="BP21" s="13">
        <f>+IF(USER!BP21="","",USER!BP21)</f>
        <v>0.49652777777777779</v>
      </c>
      <c r="BQ21" s="14" t="str">
        <f>+IF(USER!BQ21="","",USER!BQ21)</f>
        <v/>
      </c>
      <c r="BR21" s="14" t="str">
        <f>+IF(USER!BR21="","",USER!BR21)</f>
        <v/>
      </c>
      <c r="BS21" s="13" t="str">
        <f>+IF(USER!BS21="","",USER!BS21)</f>
        <v/>
      </c>
      <c r="BT21" s="13" t="str">
        <f>+IF(USER!BT21="","",USER!BT21)</f>
        <v/>
      </c>
      <c r="BU21" s="14" t="str">
        <f>+IF(USER!BU21="","",USER!BU21)</f>
        <v/>
      </c>
      <c r="BV21" s="20" t="str">
        <f>+IF(USER!BV21="","",USER!BV21)</f>
        <v/>
      </c>
      <c r="BW21" s="68" t="str">
        <f>+VLOOKUP(B21,GESEM!B:H,7,0)</f>
        <v>CHAT USER</v>
      </c>
      <c r="BX21" s="2" t="str">
        <f>+VLOOKUP(B21,GESEM!B:H,6,0)</f>
        <v>AGENTE</v>
      </c>
    </row>
    <row r="22" spans="1:76" ht="12" customHeight="1" x14ac:dyDescent="0.2">
      <c r="A22" s="31">
        <f t="shared" si="0"/>
        <v>16</v>
      </c>
      <c r="B22" s="74">
        <f>+USER!B22</f>
        <v>40935543</v>
      </c>
      <c r="C22" s="61" t="str">
        <f>+VLOOKUP(J22,TURNO!P:Q,2,0)</f>
        <v xml:space="preserve">CHAT USER </v>
      </c>
      <c r="D22" s="61" t="str">
        <f>+USER!D22</f>
        <v>Madrugada</v>
      </c>
      <c r="E22" s="75">
        <f>+VLOOKUP(B22,GESEM!B:M,12,0)</f>
        <v>44002</v>
      </c>
      <c r="F22" s="61" t="str">
        <f>+USER!F22</f>
        <v>FULL TIME</v>
      </c>
      <c r="G22" s="61">
        <f>+USER!G22</f>
        <v>0</v>
      </c>
      <c r="H22" s="61">
        <f>+USER!H22</f>
        <v>0</v>
      </c>
      <c r="I22" s="61" t="str">
        <f>+USER!I22</f>
        <v>CORDOVA VILLANUEVA LILIANA</v>
      </c>
      <c r="J22" s="61" t="str">
        <f>+USER!J22</f>
        <v>CHAT USER</v>
      </c>
      <c r="K22" s="61" t="str">
        <f>+USER!K22</f>
        <v>QUISPE LUNA VICTOR HUGO</v>
      </c>
      <c r="L22" s="61" t="str">
        <f>+USER!L22</f>
        <v>SALVADOR CAMPOS EDUAR ANDRES</v>
      </c>
      <c r="M22" s="61" t="str">
        <f>+USER!M22</f>
        <v>Martes</v>
      </c>
      <c r="N22" s="32">
        <f>+IF(USER!N22="","",USER!N22)</f>
        <v>4.1666666666666664E-2</v>
      </c>
      <c r="O22" s="33">
        <f>+IF(USER!O22="","",USER!O22)</f>
        <v>0.38541666666666669</v>
      </c>
      <c r="P22" s="32">
        <f>+IF(USER!P22="","",USER!P22)</f>
        <v>0.16666666666666666</v>
      </c>
      <c r="Q22" s="33">
        <f>+IF(USER!Q22="","",USER!Q22)</f>
        <v>0.19791666666666666</v>
      </c>
      <c r="R22" s="34" t="str">
        <f>+VLOOKUP(B22,GESEM!B:R,9,0)</f>
        <v>ACTIVO</v>
      </c>
      <c r="S22" s="19">
        <f>+IF(USER!S22="","",USER!S22)</f>
        <v>4.1666666666666664E-2</v>
      </c>
      <c r="T22" s="14">
        <f>+IF(USER!T22="","",USER!T22)</f>
        <v>0.38541666666666669</v>
      </c>
      <c r="U22" s="14" t="str">
        <f>+IF(USER!U22="","",USER!U22)</f>
        <v/>
      </c>
      <c r="V22" s="14" t="str">
        <f>+IF(USER!V22="","",USER!V22)</f>
        <v/>
      </c>
      <c r="W22" s="14">
        <f>+IF(USER!W22="","",USER!W22)</f>
        <v>0.16666666666666666</v>
      </c>
      <c r="X22" s="14">
        <f>+IF(USER!X22="","",USER!X22)</f>
        <v>0.19791666666666666</v>
      </c>
      <c r="Y22" s="14" t="str">
        <f>+IF(USER!Y22="","",USER!Y22)</f>
        <v/>
      </c>
      <c r="Z22" s="20" t="str">
        <f>+IF(USER!Z22="","",USER!Z22)</f>
        <v/>
      </c>
      <c r="AA22" s="19" t="str">
        <f>+IF(USER!AA22="","",USER!AA22)</f>
        <v/>
      </c>
      <c r="AB22" s="13" t="str">
        <f>+IF(USER!AB22="","",USER!AB22)</f>
        <v/>
      </c>
      <c r="AC22" s="14" t="str">
        <f>+IF(USER!AC22="","",USER!AC22)</f>
        <v/>
      </c>
      <c r="AD22" s="14" t="str">
        <f>+IF(USER!AD22="","",USER!AD22)</f>
        <v/>
      </c>
      <c r="AE22" s="13" t="str">
        <f>+IF(USER!AE22="","",USER!AE22)</f>
        <v/>
      </c>
      <c r="AF22" s="13" t="str">
        <f>+IF(USER!AF22="","",USER!AF22)</f>
        <v/>
      </c>
      <c r="AG22" s="14" t="str">
        <f>+IF(USER!AG22="","",USER!AG22)</f>
        <v/>
      </c>
      <c r="AH22" s="20" t="str">
        <f>+IF(USER!AH22="","",USER!AH22)</f>
        <v/>
      </c>
      <c r="AI22" s="19">
        <f>+IF(USER!AI22="","",USER!AI22)</f>
        <v>4.1666666666666664E-2</v>
      </c>
      <c r="AJ22" s="13">
        <f>+IF(USER!AJ22="","",USER!AJ22)</f>
        <v>0.38541666666666669</v>
      </c>
      <c r="AK22" s="14" t="str">
        <f>+IF(USER!AK22="","",USER!AK22)</f>
        <v/>
      </c>
      <c r="AL22" s="14" t="str">
        <f>+IF(USER!AL22="","",USER!AL22)</f>
        <v/>
      </c>
      <c r="AM22" s="13">
        <f>+IF(USER!AM22="","",USER!AM22)</f>
        <v>0.29166666666666669</v>
      </c>
      <c r="AN22" s="13">
        <f>+IF(USER!AN22="","",USER!AN22)</f>
        <v>0.32291666666666669</v>
      </c>
      <c r="AO22" s="14" t="str">
        <f>+IF(USER!AO22="","",USER!AO22)</f>
        <v/>
      </c>
      <c r="AP22" s="20" t="str">
        <f>+IF(USER!AP22="","",USER!AP22)</f>
        <v/>
      </c>
      <c r="AQ22" s="19">
        <f>+IF(USER!AQ22="","",USER!AQ22)</f>
        <v>4.1666666666666664E-2</v>
      </c>
      <c r="AR22" s="13">
        <f>+IF(USER!AR22="","",USER!AR22)</f>
        <v>0.38541666666666669</v>
      </c>
      <c r="AS22" s="14" t="str">
        <f>+IF(USER!AS22="","",USER!AS22)</f>
        <v/>
      </c>
      <c r="AT22" s="14" t="str">
        <f>+IF(USER!AT22="","",USER!AT22)</f>
        <v/>
      </c>
      <c r="AU22" s="13">
        <f>+IF(USER!AU22="","",USER!AU22)</f>
        <v>0.29166666666666669</v>
      </c>
      <c r="AV22" s="13">
        <f>+IF(USER!AV22="","",USER!AV22)</f>
        <v>0.32291666666666669</v>
      </c>
      <c r="AW22" s="14" t="str">
        <f>+IF(USER!AW22="","",USER!AW22)</f>
        <v/>
      </c>
      <c r="AX22" s="20" t="str">
        <f>+IF(USER!AX22="","",USER!AX22)</f>
        <v/>
      </c>
      <c r="AY22" s="19">
        <f>+IF(USER!AY22="","",USER!AY22)</f>
        <v>4.1666666666666664E-2</v>
      </c>
      <c r="AZ22" s="13">
        <f>+IF(USER!AZ22="","",USER!AZ22)</f>
        <v>0.38541666666666669</v>
      </c>
      <c r="BA22" s="14" t="str">
        <f>+IF(USER!BA22="","",USER!BA22)</f>
        <v/>
      </c>
      <c r="BB22" s="14" t="str">
        <f>+IF(USER!BB22="","",USER!BB22)</f>
        <v/>
      </c>
      <c r="BC22" s="13">
        <f>+IF(USER!BC22="","",USER!BC22)</f>
        <v>0.29166666666666669</v>
      </c>
      <c r="BD22" s="13">
        <f>+IF(USER!BD22="","",USER!BD22)</f>
        <v>0.32291666666666669</v>
      </c>
      <c r="BE22" s="14" t="str">
        <f>+IF(USER!BE22="","",USER!BE22)</f>
        <v/>
      </c>
      <c r="BF22" s="20" t="str">
        <f>+IF(USER!BF22="","",USER!BF22)</f>
        <v/>
      </c>
      <c r="BG22" s="19">
        <f>+IF(USER!BG22="","",USER!BG22)</f>
        <v>4.1666666666666664E-2</v>
      </c>
      <c r="BH22" s="13">
        <f>+IF(USER!BH22="","",USER!BH22)</f>
        <v>0.38541666666666669</v>
      </c>
      <c r="BI22" s="14" t="str">
        <f>+IF(USER!BI22="","",USER!BI22)</f>
        <v/>
      </c>
      <c r="BJ22" s="14" t="str">
        <f>+IF(USER!BJ22="","",USER!BJ22)</f>
        <v/>
      </c>
      <c r="BK22" s="13">
        <f>+IF(USER!BK22="","",USER!BK22)</f>
        <v>0.16666666666666666</v>
      </c>
      <c r="BL22" s="13">
        <f>+IF(USER!BL22="","",USER!BL22)</f>
        <v>0.19791666666666666</v>
      </c>
      <c r="BM22" s="14" t="str">
        <f>+IF(USER!BM22="","",USER!BM22)</f>
        <v/>
      </c>
      <c r="BN22" s="20" t="str">
        <f>+IF(USER!BN22="","",USER!BN22)</f>
        <v/>
      </c>
      <c r="BO22" s="19">
        <f>+IF(USER!BO22="","",USER!BO22)</f>
        <v>4.1666666666666664E-2</v>
      </c>
      <c r="BP22" s="13">
        <f>+IF(USER!BP22="","",USER!BP22)</f>
        <v>0.38541666666666669</v>
      </c>
      <c r="BQ22" s="14" t="str">
        <f>+IF(USER!BQ22="","",USER!BQ22)</f>
        <v/>
      </c>
      <c r="BR22" s="14" t="str">
        <f>+IF(USER!BR22="","",USER!BR22)</f>
        <v/>
      </c>
      <c r="BS22" s="13">
        <f>+IF(USER!BS22="","",USER!BS22)</f>
        <v>0.16666666666666666</v>
      </c>
      <c r="BT22" s="13">
        <f>+IF(USER!BT22="","",USER!BT22)</f>
        <v>0.19791666666666666</v>
      </c>
      <c r="BU22" s="14" t="str">
        <f>+IF(USER!BU22="","",USER!BU22)</f>
        <v/>
      </c>
      <c r="BV22" s="20" t="str">
        <f>+IF(USER!BV22="","",USER!BV22)</f>
        <v/>
      </c>
      <c r="BW22" s="68" t="str">
        <f>+VLOOKUP(B22,GESEM!B:H,7,0)</f>
        <v xml:space="preserve">ID VERIFY + PAYMENT ES </v>
      </c>
      <c r="BX22" s="2" t="str">
        <f>+VLOOKUP(B22,GESEM!B:H,6,0)</f>
        <v>AGENTE</v>
      </c>
    </row>
    <row r="23" spans="1:76" ht="12" customHeight="1" x14ac:dyDescent="0.2">
      <c r="A23" s="31">
        <f t="shared" si="0"/>
        <v>17</v>
      </c>
      <c r="B23" s="74">
        <f>+USER!B23</f>
        <v>74048180</v>
      </c>
      <c r="C23" s="61" t="str">
        <f>+VLOOKUP(J23,TURNO!P:Q,2,0)</f>
        <v xml:space="preserve">CHAT USER </v>
      </c>
      <c r="D23" s="61" t="str">
        <f>+USER!D23</f>
        <v>Madrugada</v>
      </c>
      <c r="E23" s="75">
        <f>+VLOOKUP(B23,GESEM!B:M,12,0)</f>
        <v>45154</v>
      </c>
      <c r="F23" s="61" t="str">
        <f>+USER!F23</f>
        <v>PART TIME</v>
      </c>
      <c r="G23" s="61">
        <f>+USER!G23</f>
        <v>0</v>
      </c>
      <c r="H23" s="61">
        <f>+USER!H23</f>
        <v>0</v>
      </c>
      <c r="I23" s="61" t="str">
        <f>+USER!I23</f>
        <v>PUCUHUAYLA VIZCARRA DANIELA SILVANA</v>
      </c>
      <c r="J23" s="61" t="str">
        <f>+USER!J23</f>
        <v>CHAT USER</v>
      </c>
      <c r="K23" s="61" t="str">
        <f>+USER!K23</f>
        <v>QUISPE LUNA VICTOR HUGO</v>
      </c>
      <c r="L23" s="61" t="str">
        <f>+USER!L23</f>
        <v>SALVADOR CAMPOS EDUAR ANDRES</v>
      </c>
      <c r="M23" s="61" t="str">
        <f>+USER!M23</f>
        <v>Miércoles</v>
      </c>
      <c r="N23" s="32">
        <f>+IF(USER!N23="","",USER!N23)</f>
        <v>4.1666666666666664E-2</v>
      </c>
      <c r="O23" s="33">
        <f>+IF(USER!O23="","",USER!O23)</f>
        <v>0.2048611111111111</v>
      </c>
      <c r="P23" s="32" t="str">
        <f>+IF(USER!P23="","",USER!P23)</f>
        <v/>
      </c>
      <c r="Q23" s="33" t="str">
        <f>+IF(USER!Q23="","",USER!Q23)</f>
        <v/>
      </c>
      <c r="R23" s="34" t="str">
        <f>+VLOOKUP(B23,GESEM!B:R,9,0)</f>
        <v>ACTIVO</v>
      </c>
      <c r="S23" s="19">
        <f>+IF(USER!S23="","",USER!S23)</f>
        <v>4.1666666666666664E-2</v>
      </c>
      <c r="T23" s="14">
        <f>+IF(USER!T23="","",USER!T23)</f>
        <v>0.2048611111111111</v>
      </c>
      <c r="U23" s="14" t="str">
        <f>+IF(USER!U23="","",USER!U23)</f>
        <v/>
      </c>
      <c r="V23" s="14" t="str">
        <f>+IF(USER!V23="","",USER!V23)</f>
        <v/>
      </c>
      <c r="W23" s="14" t="str">
        <f>+IF(USER!W23="","",USER!W23)</f>
        <v/>
      </c>
      <c r="X23" s="14" t="str">
        <f>+IF(USER!X23="","",USER!X23)</f>
        <v/>
      </c>
      <c r="Y23" s="14" t="str">
        <f>+IF(USER!Y23="","",USER!Y23)</f>
        <v/>
      </c>
      <c r="Z23" s="20" t="str">
        <f>+IF(USER!Z23="","",USER!Z23)</f>
        <v/>
      </c>
      <c r="AA23" s="19">
        <f>+IF(USER!AA23="","",USER!AA23)</f>
        <v>4.1666666666666664E-2</v>
      </c>
      <c r="AB23" s="13">
        <f>+IF(USER!AB23="","",USER!AB23)</f>
        <v>0.2048611111111111</v>
      </c>
      <c r="AC23" s="14" t="str">
        <f>+IF(USER!AC23="","",USER!AC23)</f>
        <v/>
      </c>
      <c r="AD23" s="14" t="str">
        <f>+IF(USER!AD23="","",USER!AD23)</f>
        <v/>
      </c>
      <c r="AE23" s="13" t="str">
        <f>+IF(USER!AE23="","",USER!AE23)</f>
        <v/>
      </c>
      <c r="AF23" s="13" t="str">
        <f>+IF(USER!AF23="","",USER!AF23)</f>
        <v/>
      </c>
      <c r="AG23" s="14" t="str">
        <f>+IF(USER!AG23="","",USER!AG23)</f>
        <v/>
      </c>
      <c r="AH23" s="20" t="str">
        <f>+IF(USER!AH23="","",USER!AH23)</f>
        <v/>
      </c>
      <c r="AI23" s="19" t="str">
        <f>+IF(USER!AI23="","",USER!AI23)</f>
        <v/>
      </c>
      <c r="AJ23" s="13" t="str">
        <f>+IF(USER!AJ23="","",USER!AJ23)</f>
        <v/>
      </c>
      <c r="AK23" s="14" t="str">
        <f>+IF(USER!AK23="","",USER!AK23)</f>
        <v/>
      </c>
      <c r="AL23" s="14" t="str">
        <f>+IF(USER!AL23="","",USER!AL23)</f>
        <v/>
      </c>
      <c r="AM23" s="13" t="str">
        <f>+IF(USER!AM23="","",USER!AM23)</f>
        <v/>
      </c>
      <c r="AN23" s="13" t="str">
        <f>+IF(USER!AN23="","",USER!AN23)</f>
        <v/>
      </c>
      <c r="AO23" s="14" t="str">
        <f>+IF(USER!AO23="","",USER!AO23)</f>
        <v/>
      </c>
      <c r="AP23" s="20" t="str">
        <f>+IF(USER!AP23="","",USER!AP23)</f>
        <v/>
      </c>
      <c r="AQ23" s="19">
        <f>+IF(USER!AQ23="","",USER!AQ23)</f>
        <v>4.1666666666666664E-2</v>
      </c>
      <c r="AR23" s="13">
        <f>+IF(USER!AR23="","",USER!AR23)</f>
        <v>0.2048611111111111</v>
      </c>
      <c r="AS23" s="14" t="str">
        <f>+IF(USER!AS23="","",USER!AS23)</f>
        <v/>
      </c>
      <c r="AT23" s="14" t="str">
        <f>+IF(USER!AT23="","",USER!AT23)</f>
        <v/>
      </c>
      <c r="AU23" s="13" t="str">
        <f>+IF(USER!AU23="","",USER!AU23)</f>
        <v/>
      </c>
      <c r="AV23" s="13" t="str">
        <f>+IF(USER!AV23="","",USER!AV23)</f>
        <v/>
      </c>
      <c r="AW23" s="14" t="str">
        <f>+IF(USER!AW23="","",USER!AW23)</f>
        <v/>
      </c>
      <c r="AX23" s="20" t="str">
        <f>+IF(USER!AX23="","",USER!AX23)</f>
        <v/>
      </c>
      <c r="AY23" s="19">
        <f>+IF(USER!AY23="","",USER!AY23)</f>
        <v>4.1666666666666664E-2</v>
      </c>
      <c r="AZ23" s="13">
        <f>+IF(USER!AZ23="","",USER!AZ23)</f>
        <v>0.2048611111111111</v>
      </c>
      <c r="BA23" s="14" t="str">
        <f>+IF(USER!BA23="","",USER!BA23)</f>
        <v/>
      </c>
      <c r="BB23" s="14" t="str">
        <f>+IF(USER!BB23="","",USER!BB23)</f>
        <v/>
      </c>
      <c r="BC23" s="13" t="str">
        <f>+IF(USER!BC23="","",USER!BC23)</f>
        <v/>
      </c>
      <c r="BD23" s="13" t="str">
        <f>+IF(USER!BD23="","",USER!BD23)</f>
        <v/>
      </c>
      <c r="BE23" s="14" t="str">
        <f>+IF(USER!BE23="","",USER!BE23)</f>
        <v/>
      </c>
      <c r="BF23" s="20" t="str">
        <f>+IF(USER!BF23="","",USER!BF23)</f>
        <v/>
      </c>
      <c r="BG23" s="19">
        <f>+IF(USER!BG23="","",USER!BG23)</f>
        <v>4.1666666666666664E-2</v>
      </c>
      <c r="BH23" s="13">
        <f>+IF(USER!BH23="","",USER!BH23)</f>
        <v>0.2048611111111111</v>
      </c>
      <c r="BI23" s="14" t="str">
        <f>+IF(USER!BI23="","",USER!BI23)</f>
        <v/>
      </c>
      <c r="BJ23" s="14" t="str">
        <f>+IF(USER!BJ23="","",USER!BJ23)</f>
        <v/>
      </c>
      <c r="BK23" s="13" t="str">
        <f>+IF(USER!BK23="","",USER!BK23)</f>
        <v/>
      </c>
      <c r="BL23" s="13" t="str">
        <f>+IF(USER!BL23="","",USER!BL23)</f>
        <v/>
      </c>
      <c r="BM23" s="14" t="str">
        <f>+IF(USER!BM23="","",USER!BM23)</f>
        <v/>
      </c>
      <c r="BN23" s="20" t="str">
        <f>+IF(USER!BN23="","",USER!BN23)</f>
        <v/>
      </c>
      <c r="BO23" s="19">
        <f>+IF(USER!BO23="","",USER!BO23)</f>
        <v>4.1666666666666664E-2</v>
      </c>
      <c r="BP23" s="13">
        <f>+IF(USER!BP23="","",USER!BP23)</f>
        <v>0.2048611111111111</v>
      </c>
      <c r="BQ23" s="14" t="str">
        <f>+IF(USER!BQ23="","",USER!BQ23)</f>
        <v/>
      </c>
      <c r="BR23" s="14" t="str">
        <f>+IF(USER!BR23="","",USER!BR23)</f>
        <v/>
      </c>
      <c r="BS23" s="13" t="str">
        <f>+IF(USER!BS23="","",USER!BS23)</f>
        <v/>
      </c>
      <c r="BT23" s="13" t="str">
        <f>+IF(USER!BT23="","",USER!BT23)</f>
        <v/>
      </c>
      <c r="BU23" s="14" t="str">
        <f>+IF(USER!BU23="","",USER!BU23)</f>
        <v/>
      </c>
      <c r="BV23" s="20" t="str">
        <f>+IF(USER!BV23="","",USER!BV23)</f>
        <v/>
      </c>
      <c r="BW23" s="68" t="str">
        <f>+VLOOKUP(B23,GESEM!B:H,7,0)</f>
        <v>CHAT USER</v>
      </c>
      <c r="BX23" s="2" t="str">
        <f>+VLOOKUP(B23,GESEM!B:H,6,0)</f>
        <v>AGENTE</v>
      </c>
    </row>
    <row r="24" spans="1:76" ht="12" customHeight="1" x14ac:dyDescent="0.2">
      <c r="A24" s="31">
        <f t="shared" si="0"/>
        <v>18</v>
      </c>
      <c r="B24" s="74">
        <f>+USER!B24</f>
        <v>71323521</v>
      </c>
      <c r="C24" s="61" t="str">
        <f>+VLOOKUP(J24,TURNO!P:Q,2,0)</f>
        <v xml:space="preserve">CHAT USER </v>
      </c>
      <c r="D24" s="61" t="str">
        <f>+USER!D24</f>
        <v>Madrugada</v>
      </c>
      <c r="E24" s="75">
        <f>+VLOOKUP(B24,GESEM!B:M,12,0)</f>
        <v>45686</v>
      </c>
      <c r="F24" s="61" t="str">
        <f>+USER!F24</f>
        <v>PART TIME</v>
      </c>
      <c r="G24" s="61">
        <f>+USER!G24</f>
        <v>0</v>
      </c>
      <c r="H24" s="61">
        <f>+USER!H24</f>
        <v>0</v>
      </c>
      <c r="I24" s="61" t="str">
        <f>+USER!I24</f>
        <v>ALTAMIRANO GIMENEZ ANGELA ALLISON</v>
      </c>
      <c r="J24" s="61" t="str">
        <f>+USER!J24</f>
        <v>CHAT USER</v>
      </c>
      <c r="K24" s="61" t="str">
        <f>+USER!K24</f>
        <v>MONIGOTE VEGA LUIS ALBERTO</v>
      </c>
      <c r="L24" s="61" t="str">
        <f>+USER!L24</f>
        <v>SALVADOR CAMPOS EDUAR ANDRES</v>
      </c>
      <c r="M24" s="61" t="str">
        <f>+USER!M24</f>
        <v>Miércoles</v>
      </c>
      <c r="N24" s="32">
        <f>+IF(USER!N24="","",USER!N24)</f>
        <v>8.3333333333333329E-2</v>
      </c>
      <c r="O24" s="33">
        <f>+IF(USER!O24="","",USER!O24)</f>
        <v>0.24652777777777779</v>
      </c>
      <c r="P24" s="32" t="str">
        <f>+IF(USER!P24="","",USER!P24)</f>
        <v/>
      </c>
      <c r="Q24" s="33" t="str">
        <f>+IF(USER!Q24="","",USER!Q24)</f>
        <v/>
      </c>
      <c r="R24" s="34" t="str">
        <f>+VLOOKUP(B24,GESEM!B:R,9,0)</f>
        <v>ACTIVO</v>
      </c>
      <c r="S24" s="19">
        <f>+IF(USER!S24="","",USER!S24)</f>
        <v>8.3333333333333329E-2</v>
      </c>
      <c r="T24" s="14">
        <f>+IF(USER!T24="","",USER!T24)</f>
        <v>0.24652777777777779</v>
      </c>
      <c r="U24" s="14" t="str">
        <f>+IF(USER!U24="","",USER!U24)</f>
        <v/>
      </c>
      <c r="V24" s="14" t="str">
        <f>+IF(USER!V24="","",USER!V24)</f>
        <v/>
      </c>
      <c r="W24" s="14" t="str">
        <f>+IF(USER!W24="","",USER!W24)</f>
        <v/>
      </c>
      <c r="X24" s="14" t="str">
        <f>+IF(USER!X24="","",USER!X24)</f>
        <v/>
      </c>
      <c r="Y24" s="14" t="str">
        <f>+IF(USER!Y24="","",USER!Y24)</f>
        <v/>
      </c>
      <c r="Z24" s="20" t="str">
        <f>+IF(USER!Z24="","",USER!Z24)</f>
        <v/>
      </c>
      <c r="AA24" s="19">
        <f>+IF(USER!AA24="","",USER!AA24)</f>
        <v>8.3333333333333329E-2</v>
      </c>
      <c r="AB24" s="13">
        <f>+IF(USER!AB24="","",USER!AB24)</f>
        <v>0.24652777777777779</v>
      </c>
      <c r="AC24" s="14" t="str">
        <f>+IF(USER!AC24="","",USER!AC24)</f>
        <v/>
      </c>
      <c r="AD24" s="14" t="str">
        <f>+IF(USER!AD24="","",USER!AD24)</f>
        <v/>
      </c>
      <c r="AE24" s="13" t="str">
        <f>+IF(USER!AE24="","",USER!AE24)</f>
        <v/>
      </c>
      <c r="AF24" s="13" t="str">
        <f>+IF(USER!AF24="","",USER!AF24)</f>
        <v/>
      </c>
      <c r="AG24" s="14" t="str">
        <f>+IF(USER!AG24="","",USER!AG24)</f>
        <v/>
      </c>
      <c r="AH24" s="20" t="str">
        <f>+IF(USER!AH24="","",USER!AH24)</f>
        <v/>
      </c>
      <c r="AI24" s="19" t="str">
        <f>+IF(USER!AI24="","",USER!AI24)</f>
        <v/>
      </c>
      <c r="AJ24" s="13" t="str">
        <f>+IF(USER!AJ24="","",USER!AJ24)</f>
        <v/>
      </c>
      <c r="AK24" s="14" t="str">
        <f>+IF(USER!AK24="","",USER!AK24)</f>
        <v/>
      </c>
      <c r="AL24" s="14" t="str">
        <f>+IF(USER!AL24="","",USER!AL24)</f>
        <v/>
      </c>
      <c r="AM24" s="13" t="str">
        <f>+IF(USER!AM24="","",USER!AM24)</f>
        <v/>
      </c>
      <c r="AN24" s="13" t="str">
        <f>+IF(USER!AN24="","",USER!AN24)</f>
        <v/>
      </c>
      <c r="AO24" s="14" t="str">
        <f>+IF(USER!AO24="","",USER!AO24)</f>
        <v/>
      </c>
      <c r="AP24" s="20" t="str">
        <f>+IF(USER!AP24="","",USER!AP24)</f>
        <v/>
      </c>
      <c r="AQ24" s="19">
        <f>+IF(USER!AQ24="","",USER!AQ24)</f>
        <v>8.3333333333333329E-2</v>
      </c>
      <c r="AR24" s="13">
        <f>+IF(USER!AR24="","",USER!AR24)</f>
        <v>0.24652777777777779</v>
      </c>
      <c r="AS24" s="14" t="str">
        <f>+IF(USER!AS24="","",USER!AS24)</f>
        <v/>
      </c>
      <c r="AT24" s="14" t="str">
        <f>+IF(USER!AT24="","",USER!AT24)</f>
        <v/>
      </c>
      <c r="AU24" s="13" t="str">
        <f>+IF(USER!AU24="","",USER!AU24)</f>
        <v/>
      </c>
      <c r="AV24" s="13" t="str">
        <f>+IF(USER!AV24="","",USER!AV24)</f>
        <v/>
      </c>
      <c r="AW24" s="14" t="str">
        <f>+IF(USER!AW24="","",USER!AW24)</f>
        <v/>
      </c>
      <c r="AX24" s="20" t="str">
        <f>+IF(USER!AX24="","",USER!AX24)</f>
        <v/>
      </c>
      <c r="AY24" s="19">
        <f>+IF(USER!AY24="","",USER!AY24)</f>
        <v>8.3333333333333329E-2</v>
      </c>
      <c r="AZ24" s="13">
        <f>+IF(USER!AZ24="","",USER!AZ24)</f>
        <v>0.24652777777777779</v>
      </c>
      <c r="BA24" s="14" t="str">
        <f>+IF(USER!BA24="","",USER!BA24)</f>
        <v/>
      </c>
      <c r="BB24" s="14" t="str">
        <f>+IF(USER!BB24="","",USER!BB24)</f>
        <v/>
      </c>
      <c r="BC24" s="13" t="str">
        <f>+IF(USER!BC24="","",USER!BC24)</f>
        <v/>
      </c>
      <c r="BD24" s="13" t="str">
        <f>+IF(USER!BD24="","",USER!BD24)</f>
        <v/>
      </c>
      <c r="BE24" s="14" t="str">
        <f>+IF(USER!BE24="","",USER!BE24)</f>
        <v/>
      </c>
      <c r="BF24" s="20" t="str">
        <f>+IF(USER!BF24="","",USER!BF24)</f>
        <v/>
      </c>
      <c r="BG24" s="19">
        <f>+IF(USER!BG24="","",USER!BG24)</f>
        <v>8.3333333333333329E-2</v>
      </c>
      <c r="BH24" s="13">
        <f>+IF(USER!BH24="","",USER!BH24)</f>
        <v>0.24652777777777779</v>
      </c>
      <c r="BI24" s="14" t="str">
        <f>+IF(USER!BI24="","",USER!BI24)</f>
        <v/>
      </c>
      <c r="BJ24" s="14" t="str">
        <f>+IF(USER!BJ24="","",USER!BJ24)</f>
        <v/>
      </c>
      <c r="BK24" s="13" t="str">
        <f>+IF(USER!BK24="","",USER!BK24)</f>
        <v/>
      </c>
      <c r="BL24" s="13" t="str">
        <f>+IF(USER!BL24="","",USER!BL24)</f>
        <v/>
      </c>
      <c r="BM24" s="14" t="str">
        <f>+IF(USER!BM24="","",USER!BM24)</f>
        <v/>
      </c>
      <c r="BN24" s="20" t="str">
        <f>+IF(USER!BN24="","",USER!BN24)</f>
        <v/>
      </c>
      <c r="BO24" s="19">
        <f>+IF(USER!BO24="","",USER!BO24)</f>
        <v>8.3333333333333329E-2</v>
      </c>
      <c r="BP24" s="13">
        <f>+IF(USER!BP24="","",USER!BP24)</f>
        <v>0.24652777777777779</v>
      </c>
      <c r="BQ24" s="14" t="str">
        <f>+IF(USER!BQ24="","",USER!BQ24)</f>
        <v/>
      </c>
      <c r="BR24" s="14" t="str">
        <f>+IF(USER!BR24="","",USER!BR24)</f>
        <v/>
      </c>
      <c r="BS24" s="13" t="str">
        <f>+IF(USER!BS24="","",USER!BS24)</f>
        <v/>
      </c>
      <c r="BT24" s="13" t="str">
        <f>+IF(USER!BT24="","",USER!BT24)</f>
        <v/>
      </c>
      <c r="BU24" s="14" t="str">
        <f>+IF(USER!BU24="","",USER!BU24)</f>
        <v/>
      </c>
      <c r="BV24" s="20" t="str">
        <f>+IF(USER!BV24="","",USER!BV24)</f>
        <v/>
      </c>
      <c r="BW24" s="68" t="str">
        <f>+VLOOKUP(B24,GESEM!B:H,7,0)</f>
        <v>CHAT USER</v>
      </c>
      <c r="BX24" s="2" t="str">
        <f>+VLOOKUP(B24,GESEM!B:H,6,0)</f>
        <v>AGENTE</v>
      </c>
    </row>
    <row r="25" spans="1:76" ht="12" customHeight="1" x14ac:dyDescent="0.2">
      <c r="A25" s="31">
        <f t="shared" si="0"/>
        <v>19</v>
      </c>
      <c r="B25" s="74">
        <f>+USER!B25</f>
        <v>73572102</v>
      </c>
      <c r="C25" s="61" t="str">
        <f>+VLOOKUP(J25,TURNO!P:Q,2,0)</f>
        <v xml:space="preserve">CHAT USER </v>
      </c>
      <c r="D25" s="61" t="str">
        <f>+USER!D25</f>
        <v>Madrugada</v>
      </c>
      <c r="E25" s="75">
        <f>+VLOOKUP(B25,GESEM!B:M,12,0)</f>
        <v>45686</v>
      </c>
      <c r="F25" s="61" t="str">
        <f>+USER!F25</f>
        <v>PART TIME</v>
      </c>
      <c r="G25" s="61">
        <f>+USER!G25</f>
        <v>0</v>
      </c>
      <c r="H25" s="61">
        <f>+USER!H25</f>
        <v>0</v>
      </c>
      <c r="I25" s="61" t="str">
        <f>+USER!I25</f>
        <v>TOCTO JIMENEZ WENDY ANABEL</v>
      </c>
      <c r="J25" s="61" t="str">
        <f>+USER!J25</f>
        <v>CHAT USER</v>
      </c>
      <c r="K25" s="61" t="str">
        <f>+USER!K25</f>
        <v>MONIGOTE VEGA LUIS ALBERTO</v>
      </c>
      <c r="L25" s="61" t="str">
        <f>+USER!L25</f>
        <v>SALVADOR CAMPOS EDUAR ANDRES</v>
      </c>
      <c r="M25" s="61" t="str">
        <f>+USER!M25</f>
        <v>Miércoles</v>
      </c>
      <c r="N25" s="32">
        <f>+IF(USER!N25="","",USER!N25)</f>
        <v>8.3333333333333329E-2</v>
      </c>
      <c r="O25" s="33">
        <f>+IF(USER!O25="","",USER!O25)</f>
        <v>0.24652777777777779</v>
      </c>
      <c r="P25" s="32" t="str">
        <f>+IF(USER!P25="","",USER!P25)</f>
        <v/>
      </c>
      <c r="Q25" s="33" t="str">
        <f>+IF(USER!Q25="","",USER!Q25)</f>
        <v/>
      </c>
      <c r="R25" s="34" t="str">
        <f>+VLOOKUP(B25,GESEM!B:R,9,0)</f>
        <v>ACTIVO</v>
      </c>
      <c r="S25" s="19">
        <f>+IF(USER!S25="","",USER!S25)</f>
        <v>8.3333333333333329E-2</v>
      </c>
      <c r="T25" s="14">
        <f>+IF(USER!T25="","",USER!T25)</f>
        <v>0.24652777777777779</v>
      </c>
      <c r="U25" s="14" t="str">
        <f>+IF(USER!U25="","",USER!U25)</f>
        <v/>
      </c>
      <c r="V25" s="14" t="str">
        <f>+IF(USER!V25="","",USER!V25)</f>
        <v/>
      </c>
      <c r="W25" s="14" t="str">
        <f>+IF(USER!W25="","",USER!W25)</f>
        <v/>
      </c>
      <c r="X25" s="14" t="str">
        <f>+IF(USER!X25="","",USER!X25)</f>
        <v/>
      </c>
      <c r="Y25" s="14" t="str">
        <f>+IF(USER!Y25="","",USER!Y25)</f>
        <v/>
      </c>
      <c r="Z25" s="20" t="str">
        <f>+IF(USER!Z25="","",USER!Z25)</f>
        <v/>
      </c>
      <c r="AA25" s="19">
        <f>+IF(USER!AA25="","",USER!AA25)</f>
        <v>8.3333333333333329E-2</v>
      </c>
      <c r="AB25" s="13">
        <f>+IF(USER!AB25="","",USER!AB25)</f>
        <v>0.24652777777777779</v>
      </c>
      <c r="AC25" s="14" t="str">
        <f>+IF(USER!AC25="","",USER!AC25)</f>
        <v/>
      </c>
      <c r="AD25" s="14" t="str">
        <f>+IF(USER!AD25="","",USER!AD25)</f>
        <v/>
      </c>
      <c r="AE25" s="13" t="str">
        <f>+IF(USER!AE25="","",USER!AE25)</f>
        <v/>
      </c>
      <c r="AF25" s="13" t="str">
        <f>+IF(USER!AF25="","",USER!AF25)</f>
        <v/>
      </c>
      <c r="AG25" s="14" t="str">
        <f>+IF(USER!AG25="","",USER!AG25)</f>
        <v/>
      </c>
      <c r="AH25" s="20" t="str">
        <f>+IF(USER!AH25="","",USER!AH25)</f>
        <v/>
      </c>
      <c r="AI25" s="19" t="str">
        <f>+IF(USER!AI25="","",USER!AI25)</f>
        <v/>
      </c>
      <c r="AJ25" s="13" t="str">
        <f>+IF(USER!AJ25="","",USER!AJ25)</f>
        <v/>
      </c>
      <c r="AK25" s="14" t="str">
        <f>+IF(USER!AK25="","",USER!AK25)</f>
        <v/>
      </c>
      <c r="AL25" s="14" t="str">
        <f>+IF(USER!AL25="","",USER!AL25)</f>
        <v/>
      </c>
      <c r="AM25" s="13" t="str">
        <f>+IF(USER!AM25="","",USER!AM25)</f>
        <v/>
      </c>
      <c r="AN25" s="13" t="str">
        <f>+IF(USER!AN25="","",USER!AN25)</f>
        <v/>
      </c>
      <c r="AO25" s="14" t="str">
        <f>+IF(USER!AO25="","",USER!AO25)</f>
        <v/>
      </c>
      <c r="AP25" s="20" t="str">
        <f>+IF(USER!AP25="","",USER!AP25)</f>
        <v/>
      </c>
      <c r="AQ25" s="19">
        <f>+IF(USER!AQ25="","",USER!AQ25)</f>
        <v>8.3333333333333329E-2</v>
      </c>
      <c r="AR25" s="13">
        <f>+IF(USER!AR25="","",USER!AR25)</f>
        <v>0.24652777777777779</v>
      </c>
      <c r="AS25" s="14" t="str">
        <f>+IF(USER!AS25="","",USER!AS25)</f>
        <v/>
      </c>
      <c r="AT25" s="14" t="str">
        <f>+IF(USER!AT25="","",USER!AT25)</f>
        <v/>
      </c>
      <c r="AU25" s="13" t="str">
        <f>+IF(USER!AU25="","",USER!AU25)</f>
        <v/>
      </c>
      <c r="AV25" s="13" t="str">
        <f>+IF(USER!AV25="","",USER!AV25)</f>
        <v/>
      </c>
      <c r="AW25" s="14" t="str">
        <f>+IF(USER!AW25="","",USER!AW25)</f>
        <v/>
      </c>
      <c r="AX25" s="20" t="str">
        <f>+IF(USER!AX25="","",USER!AX25)</f>
        <v/>
      </c>
      <c r="AY25" s="19">
        <f>+IF(USER!AY25="","",USER!AY25)</f>
        <v>8.3333333333333329E-2</v>
      </c>
      <c r="AZ25" s="13">
        <f>+IF(USER!AZ25="","",USER!AZ25)</f>
        <v>0.24652777777777779</v>
      </c>
      <c r="BA25" s="14" t="str">
        <f>+IF(USER!BA25="","",USER!BA25)</f>
        <v/>
      </c>
      <c r="BB25" s="14" t="str">
        <f>+IF(USER!BB25="","",USER!BB25)</f>
        <v/>
      </c>
      <c r="BC25" s="13" t="str">
        <f>+IF(USER!BC25="","",USER!BC25)</f>
        <v/>
      </c>
      <c r="BD25" s="13" t="str">
        <f>+IF(USER!BD25="","",USER!BD25)</f>
        <v/>
      </c>
      <c r="BE25" s="14" t="str">
        <f>+IF(USER!BE25="","",USER!BE25)</f>
        <v/>
      </c>
      <c r="BF25" s="20" t="str">
        <f>+IF(USER!BF25="","",USER!BF25)</f>
        <v/>
      </c>
      <c r="BG25" s="19">
        <f>+IF(USER!BG25="","",USER!BG25)</f>
        <v>8.3333333333333329E-2</v>
      </c>
      <c r="BH25" s="13">
        <f>+IF(USER!BH25="","",USER!BH25)</f>
        <v>0.24652777777777779</v>
      </c>
      <c r="BI25" s="14" t="str">
        <f>+IF(USER!BI25="","",USER!BI25)</f>
        <v/>
      </c>
      <c r="BJ25" s="14" t="str">
        <f>+IF(USER!BJ25="","",USER!BJ25)</f>
        <v/>
      </c>
      <c r="BK25" s="13" t="str">
        <f>+IF(USER!BK25="","",USER!BK25)</f>
        <v/>
      </c>
      <c r="BL25" s="13" t="str">
        <f>+IF(USER!BL25="","",USER!BL25)</f>
        <v/>
      </c>
      <c r="BM25" s="14" t="str">
        <f>+IF(USER!BM25="","",USER!BM25)</f>
        <v/>
      </c>
      <c r="BN25" s="20" t="str">
        <f>+IF(USER!BN25="","",USER!BN25)</f>
        <v/>
      </c>
      <c r="BO25" s="19">
        <f>+IF(USER!BO25="","",USER!BO25)</f>
        <v>8.3333333333333329E-2</v>
      </c>
      <c r="BP25" s="13">
        <f>+IF(USER!BP25="","",USER!BP25)</f>
        <v>0.24652777777777779</v>
      </c>
      <c r="BQ25" s="14" t="str">
        <f>+IF(USER!BQ25="","",USER!BQ25)</f>
        <v/>
      </c>
      <c r="BR25" s="14" t="str">
        <f>+IF(USER!BR25="","",USER!BR25)</f>
        <v/>
      </c>
      <c r="BS25" s="13" t="str">
        <f>+IF(USER!BS25="","",USER!BS25)</f>
        <v/>
      </c>
      <c r="BT25" s="13" t="str">
        <f>+IF(USER!BT25="","",USER!BT25)</f>
        <v/>
      </c>
      <c r="BU25" s="14" t="str">
        <f>+IF(USER!BU25="","",USER!BU25)</f>
        <v/>
      </c>
      <c r="BV25" s="20" t="str">
        <f>+IF(USER!BV25="","",USER!BV25)</f>
        <v/>
      </c>
      <c r="BW25" s="68" t="str">
        <f>+VLOOKUP(B25,GESEM!B:H,7,0)</f>
        <v>CHAT USER</v>
      </c>
      <c r="BX25" s="2" t="str">
        <f>+VLOOKUP(B25,GESEM!B:H,6,0)</f>
        <v>AGENTE</v>
      </c>
    </row>
    <row r="26" spans="1:76" ht="12" customHeight="1" x14ac:dyDescent="0.2">
      <c r="A26" s="31">
        <f t="shared" si="0"/>
        <v>20</v>
      </c>
      <c r="B26" s="74">
        <f>+USER!B26</f>
        <v>70448565</v>
      </c>
      <c r="C26" s="61" t="str">
        <f>+VLOOKUP(J26,TURNO!P:Q,2,0)</f>
        <v xml:space="preserve">CHAT USER </v>
      </c>
      <c r="D26" s="61" t="str">
        <f>+USER!D26</f>
        <v>Madrugada</v>
      </c>
      <c r="E26" s="75">
        <f>+VLOOKUP(B26,GESEM!B:M,12,0)</f>
        <v>45686</v>
      </c>
      <c r="F26" s="61" t="str">
        <f>+USER!F26</f>
        <v>PART TIME</v>
      </c>
      <c r="G26" s="61">
        <f>+USER!G26</f>
        <v>0</v>
      </c>
      <c r="H26" s="61">
        <f>+USER!H26</f>
        <v>0</v>
      </c>
      <c r="I26" s="61" t="str">
        <f>+USER!I26</f>
        <v>SALDARRIAGA ROSAS DANUSKA SARAHY</v>
      </c>
      <c r="J26" s="61" t="str">
        <f>+USER!J26</f>
        <v>CHAT USER</v>
      </c>
      <c r="K26" s="61" t="str">
        <f>+USER!K26</f>
        <v>MONIGOTE VEGA LUIS ALBERTO</v>
      </c>
      <c r="L26" s="61" t="str">
        <f>+USER!L26</f>
        <v>SALVADOR CAMPOS EDUAR ANDRES</v>
      </c>
      <c r="M26" s="61" t="str">
        <f>+USER!M26</f>
        <v>Miércoles</v>
      </c>
      <c r="N26" s="32">
        <f>+IF(USER!N26="","",USER!N26)</f>
        <v>8.3333333333333329E-2</v>
      </c>
      <c r="O26" s="33">
        <f>+IF(USER!O26="","",USER!O26)</f>
        <v>0.24652777777777779</v>
      </c>
      <c r="P26" s="32" t="str">
        <f>+IF(USER!P26="","",USER!P26)</f>
        <v/>
      </c>
      <c r="Q26" s="33" t="str">
        <f>+IF(USER!Q26="","",USER!Q26)</f>
        <v/>
      </c>
      <c r="R26" s="34" t="str">
        <f>+VLOOKUP(B26,GESEM!B:R,9,0)</f>
        <v>ACTIVO</v>
      </c>
      <c r="S26" s="19">
        <f>+IF(USER!S26="","",USER!S26)</f>
        <v>8.3333333333333329E-2</v>
      </c>
      <c r="T26" s="14">
        <f>+IF(USER!T26="","",USER!T26)</f>
        <v>0.24652777777777779</v>
      </c>
      <c r="U26" s="14" t="str">
        <f>+IF(USER!U26="","",USER!U26)</f>
        <v/>
      </c>
      <c r="V26" s="14" t="str">
        <f>+IF(USER!V26="","",USER!V26)</f>
        <v/>
      </c>
      <c r="W26" s="14" t="str">
        <f>+IF(USER!W26="","",USER!W26)</f>
        <v/>
      </c>
      <c r="X26" s="14" t="str">
        <f>+IF(USER!X26="","",USER!X26)</f>
        <v/>
      </c>
      <c r="Y26" s="14" t="str">
        <f>+IF(USER!Y26="","",USER!Y26)</f>
        <v/>
      </c>
      <c r="Z26" s="20" t="str">
        <f>+IF(USER!Z26="","",USER!Z26)</f>
        <v/>
      </c>
      <c r="AA26" s="19">
        <f>+IF(USER!AA26="","",USER!AA26)</f>
        <v>8.3333333333333329E-2</v>
      </c>
      <c r="AB26" s="13">
        <f>+IF(USER!AB26="","",USER!AB26)</f>
        <v>0.24652777777777779</v>
      </c>
      <c r="AC26" s="14" t="str">
        <f>+IF(USER!AC26="","",USER!AC26)</f>
        <v/>
      </c>
      <c r="AD26" s="14" t="str">
        <f>+IF(USER!AD26="","",USER!AD26)</f>
        <v/>
      </c>
      <c r="AE26" s="13" t="str">
        <f>+IF(USER!AE26="","",USER!AE26)</f>
        <v/>
      </c>
      <c r="AF26" s="13" t="str">
        <f>+IF(USER!AF26="","",USER!AF26)</f>
        <v/>
      </c>
      <c r="AG26" s="14" t="str">
        <f>+IF(USER!AG26="","",USER!AG26)</f>
        <v/>
      </c>
      <c r="AH26" s="20" t="str">
        <f>+IF(USER!AH26="","",USER!AH26)</f>
        <v/>
      </c>
      <c r="AI26" s="19" t="str">
        <f>+IF(USER!AI26="","",USER!AI26)</f>
        <v/>
      </c>
      <c r="AJ26" s="13" t="str">
        <f>+IF(USER!AJ26="","",USER!AJ26)</f>
        <v/>
      </c>
      <c r="AK26" s="14" t="str">
        <f>+IF(USER!AK26="","",USER!AK26)</f>
        <v/>
      </c>
      <c r="AL26" s="14" t="str">
        <f>+IF(USER!AL26="","",USER!AL26)</f>
        <v/>
      </c>
      <c r="AM26" s="13" t="str">
        <f>+IF(USER!AM26="","",USER!AM26)</f>
        <v/>
      </c>
      <c r="AN26" s="13" t="str">
        <f>+IF(USER!AN26="","",USER!AN26)</f>
        <v/>
      </c>
      <c r="AO26" s="14" t="str">
        <f>+IF(USER!AO26="","",USER!AO26)</f>
        <v/>
      </c>
      <c r="AP26" s="20" t="str">
        <f>+IF(USER!AP26="","",USER!AP26)</f>
        <v/>
      </c>
      <c r="AQ26" s="19">
        <f>+IF(USER!AQ26="","",USER!AQ26)</f>
        <v>8.3333333333333329E-2</v>
      </c>
      <c r="AR26" s="13">
        <f>+IF(USER!AR26="","",USER!AR26)</f>
        <v>0.24652777777777779</v>
      </c>
      <c r="AS26" s="14" t="str">
        <f>+IF(USER!AS26="","",USER!AS26)</f>
        <v/>
      </c>
      <c r="AT26" s="14" t="str">
        <f>+IF(USER!AT26="","",USER!AT26)</f>
        <v/>
      </c>
      <c r="AU26" s="13" t="str">
        <f>+IF(USER!AU26="","",USER!AU26)</f>
        <v/>
      </c>
      <c r="AV26" s="13" t="str">
        <f>+IF(USER!AV26="","",USER!AV26)</f>
        <v/>
      </c>
      <c r="AW26" s="14" t="str">
        <f>+IF(USER!AW26="","",USER!AW26)</f>
        <v/>
      </c>
      <c r="AX26" s="20" t="str">
        <f>+IF(USER!AX26="","",USER!AX26)</f>
        <v/>
      </c>
      <c r="AY26" s="19">
        <f>+IF(USER!AY26="","",USER!AY26)</f>
        <v>8.3333333333333329E-2</v>
      </c>
      <c r="AZ26" s="13">
        <f>+IF(USER!AZ26="","",USER!AZ26)</f>
        <v>0.24652777777777779</v>
      </c>
      <c r="BA26" s="14" t="str">
        <f>+IF(USER!BA26="","",USER!BA26)</f>
        <v/>
      </c>
      <c r="BB26" s="14" t="str">
        <f>+IF(USER!BB26="","",USER!BB26)</f>
        <v/>
      </c>
      <c r="BC26" s="13" t="str">
        <f>+IF(USER!BC26="","",USER!BC26)</f>
        <v/>
      </c>
      <c r="BD26" s="13" t="str">
        <f>+IF(USER!BD26="","",USER!BD26)</f>
        <v/>
      </c>
      <c r="BE26" s="14" t="str">
        <f>+IF(USER!BE26="","",USER!BE26)</f>
        <v/>
      </c>
      <c r="BF26" s="20" t="str">
        <f>+IF(USER!BF26="","",USER!BF26)</f>
        <v/>
      </c>
      <c r="BG26" s="19">
        <f>+IF(USER!BG26="","",USER!BG26)</f>
        <v>8.3333333333333329E-2</v>
      </c>
      <c r="BH26" s="13">
        <f>+IF(USER!BH26="","",USER!BH26)</f>
        <v>0.24652777777777779</v>
      </c>
      <c r="BI26" s="14" t="str">
        <f>+IF(USER!BI26="","",USER!BI26)</f>
        <v/>
      </c>
      <c r="BJ26" s="14" t="str">
        <f>+IF(USER!BJ26="","",USER!BJ26)</f>
        <v/>
      </c>
      <c r="BK26" s="13" t="str">
        <f>+IF(USER!BK26="","",USER!BK26)</f>
        <v/>
      </c>
      <c r="BL26" s="13" t="str">
        <f>+IF(USER!BL26="","",USER!BL26)</f>
        <v/>
      </c>
      <c r="BM26" s="14" t="str">
        <f>+IF(USER!BM26="","",USER!BM26)</f>
        <v/>
      </c>
      <c r="BN26" s="20" t="str">
        <f>+IF(USER!BN26="","",USER!BN26)</f>
        <v/>
      </c>
      <c r="BO26" s="19">
        <f>+IF(USER!BO26="","",USER!BO26)</f>
        <v>8.3333333333333329E-2</v>
      </c>
      <c r="BP26" s="13">
        <f>+IF(USER!BP26="","",USER!BP26)</f>
        <v>0.24652777777777779</v>
      </c>
      <c r="BQ26" s="14" t="str">
        <f>+IF(USER!BQ26="","",USER!BQ26)</f>
        <v/>
      </c>
      <c r="BR26" s="14" t="str">
        <f>+IF(USER!BR26="","",USER!BR26)</f>
        <v/>
      </c>
      <c r="BS26" s="13" t="str">
        <f>+IF(USER!BS26="","",USER!BS26)</f>
        <v/>
      </c>
      <c r="BT26" s="13" t="str">
        <f>+IF(USER!BT26="","",USER!BT26)</f>
        <v/>
      </c>
      <c r="BU26" s="14" t="str">
        <f>+IF(USER!BU26="","",USER!BU26)</f>
        <v/>
      </c>
      <c r="BV26" s="20" t="str">
        <f>+IF(USER!BV26="","",USER!BV26)</f>
        <v/>
      </c>
      <c r="BW26" s="68" t="str">
        <f>+VLOOKUP(B26,GESEM!B:H,7,0)</f>
        <v>CHAT USER</v>
      </c>
      <c r="BX26" s="2" t="str">
        <f>+VLOOKUP(B26,GESEM!B:H,6,0)</f>
        <v>AGENTE</v>
      </c>
    </row>
    <row r="27" spans="1:76" ht="12" customHeight="1" x14ac:dyDescent="0.2">
      <c r="A27" s="31">
        <f t="shared" si="0"/>
        <v>21</v>
      </c>
      <c r="B27" s="74">
        <f>+USER!B27</f>
        <v>42398932</v>
      </c>
      <c r="C27" s="61" t="str">
        <f>+VLOOKUP(J27,TURNO!P:Q,2,0)</f>
        <v xml:space="preserve">CHAT USER </v>
      </c>
      <c r="D27" s="61" t="str">
        <f>+USER!D27</f>
        <v>Madrugada</v>
      </c>
      <c r="E27" s="75">
        <f>+VLOOKUP(B27,GESEM!B:M,12,0)</f>
        <v>45686</v>
      </c>
      <c r="F27" s="61" t="str">
        <f>+USER!F27</f>
        <v>PART TIME</v>
      </c>
      <c r="G27" s="61">
        <f>+USER!G27</f>
        <v>0</v>
      </c>
      <c r="H27" s="61">
        <f>+USER!H27</f>
        <v>0</v>
      </c>
      <c r="I27" s="61" t="str">
        <f>+USER!I27</f>
        <v>ADVINCULA ROSSEL ELIZABETH ROCIO</v>
      </c>
      <c r="J27" s="61" t="str">
        <f>+USER!J27</f>
        <v>CHAT USER</v>
      </c>
      <c r="K27" s="61" t="str">
        <f>+USER!K27</f>
        <v>MONIGOTE VEGA LUIS ALBERTO</v>
      </c>
      <c r="L27" s="61" t="str">
        <f>+USER!L27</f>
        <v>SALVADOR CAMPOS EDUAR ANDRES</v>
      </c>
      <c r="M27" s="61" t="str">
        <f>+USER!M27</f>
        <v>Miércoles</v>
      </c>
      <c r="N27" s="32">
        <f>+IF(USER!N27="","",USER!N27)</f>
        <v>0.125</v>
      </c>
      <c r="O27" s="33">
        <f>+IF(USER!O27="","",USER!O27)</f>
        <v>0.28819444444444442</v>
      </c>
      <c r="P27" s="32" t="str">
        <f>+IF(USER!P27="","",USER!P27)</f>
        <v/>
      </c>
      <c r="Q27" s="33" t="str">
        <f>+IF(USER!Q27="","",USER!Q27)</f>
        <v/>
      </c>
      <c r="R27" s="34" t="str">
        <f>+VLOOKUP(B27,GESEM!B:R,9,0)</f>
        <v>ACTIVO</v>
      </c>
      <c r="S27" s="19">
        <f>+IF(USER!S27="","",USER!S27)</f>
        <v>0.125</v>
      </c>
      <c r="T27" s="14">
        <f>+IF(USER!T27="","",USER!T27)</f>
        <v>0.28819444444444442</v>
      </c>
      <c r="U27" s="14" t="str">
        <f>+IF(USER!U27="","",USER!U27)</f>
        <v/>
      </c>
      <c r="V27" s="14" t="str">
        <f>+IF(USER!V27="","",USER!V27)</f>
        <v/>
      </c>
      <c r="W27" s="14" t="str">
        <f>+IF(USER!W27="","",USER!W27)</f>
        <v/>
      </c>
      <c r="X27" s="14" t="str">
        <f>+IF(USER!X27="","",USER!X27)</f>
        <v/>
      </c>
      <c r="Y27" s="14" t="str">
        <f>+IF(USER!Y27="","",USER!Y27)</f>
        <v/>
      </c>
      <c r="Z27" s="20" t="str">
        <f>+IF(USER!Z27="","",USER!Z27)</f>
        <v/>
      </c>
      <c r="AA27" s="19">
        <f>+IF(USER!AA27="","",USER!AA27)</f>
        <v>0.125</v>
      </c>
      <c r="AB27" s="13">
        <f>+IF(USER!AB27="","",USER!AB27)</f>
        <v>0.28819444444444442</v>
      </c>
      <c r="AC27" s="14" t="str">
        <f>+IF(USER!AC27="","",USER!AC27)</f>
        <v/>
      </c>
      <c r="AD27" s="14" t="str">
        <f>+IF(USER!AD27="","",USER!AD27)</f>
        <v/>
      </c>
      <c r="AE27" s="13" t="str">
        <f>+IF(USER!AE27="","",USER!AE27)</f>
        <v/>
      </c>
      <c r="AF27" s="13" t="str">
        <f>+IF(USER!AF27="","",USER!AF27)</f>
        <v/>
      </c>
      <c r="AG27" s="14" t="str">
        <f>+IF(USER!AG27="","",USER!AG27)</f>
        <v/>
      </c>
      <c r="AH27" s="20" t="str">
        <f>+IF(USER!AH27="","",USER!AH27)</f>
        <v/>
      </c>
      <c r="AI27" s="19" t="str">
        <f>+IF(USER!AI27="","",USER!AI27)</f>
        <v/>
      </c>
      <c r="AJ27" s="13" t="str">
        <f>+IF(USER!AJ27="","",USER!AJ27)</f>
        <v/>
      </c>
      <c r="AK27" s="14" t="str">
        <f>+IF(USER!AK27="","",USER!AK27)</f>
        <v/>
      </c>
      <c r="AL27" s="14" t="str">
        <f>+IF(USER!AL27="","",USER!AL27)</f>
        <v/>
      </c>
      <c r="AM27" s="13" t="str">
        <f>+IF(USER!AM27="","",USER!AM27)</f>
        <v/>
      </c>
      <c r="AN27" s="13" t="str">
        <f>+IF(USER!AN27="","",USER!AN27)</f>
        <v/>
      </c>
      <c r="AO27" s="14" t="str">
        <f>+IF(USER!AO27="","",USER!AO27)</f>
        <v/>
      </c>
      <c r="AP27" s="20" t="str">
        <f>+IF(USER!AP27="","",USER!AP27)</f>
        <v/>
      </c>
      <c r="AQ27" s="19">
        <f>+IF(USER!AQ27="","",USER!AQ27)</f>
        <v>0.125</v>
      </c>
      <c r="AR27" s="13">
        <f>+IF(USER!AR27="","",USER!AR27)</f>
        <v>0.28819444444444442</v>
      </c>
      <c r="AS27" s="14" t="str">
        <f>+IF(USER!AS27="","",USER!AS27)</f>
        <v/>
      </c>
      <c r="AT27" s="14" t="str">
        <f>+IF(USER!AT27="","",USER!AT27)</f>
        <v/>
      </c>
      <c r="AU27" s="13" t="str">
        <f>+IF(USER!AU27="","",USER!AU27)</f>
        <v/>
      </c>
      <c r="AV27" s="13" t="str">
        <f>+IF(USER!AV27="","",USER!AV27)</f>
        <v/>
      </c>
      <c r="AW27" s="14" t="str">
        <f>+IF(USER!AW27="","",USER!AW27)</f>
        <v/>
      </c>
      <c r="AX27" s="20" t="str">
        <f>+IF(USER!AX27="","",USER!AX27)</f>
        <v/>
      </c>
      <c r="AY27" s="19">
        <f>+IF(USER!AY27="","",USER!AY27)</f>
        <v>0.125</v>
      </c>
      <c r="AZ27" s="13">
        <f>+IF(USER!AZ27="","",USER!AZ27)</f>
        <v>0.28819444444444442</v>
      </c>
      <c r="BA27" s="14" t="str">
        <f>+IF(USER!BA27="","",USER!BA27)</f>
        <v/>
      </c>
      <c r="BB27" s="14" t="str">
        <f>+IF(USER!BB27="","",USER!BB27)</f>
        <v/>
      </c>
      <c r="BC27" s="13" t="str">
        <f>+IF(USER!BC27="","",USER!BC27)</f>
        <v/>
      </c>
      <c r="BD27" s="13" t="str">
        <f>+IF(USER!BD27="","",USER!BD27)</f>
        <v/>
      </c>
      <c r="BE27" s="14" t="str">
        <f>+IF(USER!BE27="","",USER!BE27)</f>
        <v/>
      </c>
      <c r="BF27" s="20" t="str">
        <f>+IF(USER!BF27="","",USER!BF27)</f>
        <v/>
      </c>
      <c r="BG27" s="19">
        <f>+IF(USER!BG27="","",USER!BG27)</f>
        <v>0.125</v>
      </c>
      <c r="BH27" s="13">
        <f>+IF(USER!BH27="","",USER!BH27)</f>
        <v>0.28819444444444442</v>
      </c>
      <c r="BI27" s="14" t="str">
        <f>+IF(USER!BI27="","",USER!BI27)</f>
        <v/>
      </c>
      <c r="BJ27" s="14" t="str">
        <f>+IF(USER!BJ27="","",USER!BJ27)</f>
        <v/>
      </c>
      <c r="BK27" s="13" t="str">
        <f>+IF(USER!BK27="","",USER!BK27)</f>
        <v/>
      </c>
      <c r="BL27" s="13" t="str">
        <f>+IF(USER!BL27="","",USER!BL27)</f>
        <v/>
      </c>
      <c r="BM27" s="14" t="str">
        <f>+IF(USER!BM27="","",USER!BM27)</f>
        <v/>
      </c>
      <c r="BN27" s="20" t="str">
        <f>+IF(USER!BN27="","",USER!BN27)</f>
        <v/>
      </c>
      <c r="BO27" s="19">
        <f>+IF(USER!BO27="","",USER!BO27)</f>
        <v>0.125</v>
      </c>
      <c r="BP27" s="13">
        <f>+IF(USER!BP27="","",USER!BP27)</f>
        <v>0.28819444444444442</v>
      </c>
      <c r="BQ27" s="14" t="str">
        <f>+IF(USER!BQ27="","",USER!BQ27)</f>
        <v/>
      </c>
      <c r="BR27" s="14" t="str">
        <f>+IF(USER!BR27="","",USER!BR27)</f>
        <v/>
      </c>
      <c r="BS27" s="13" t="str">
        <f>+IF(USER!BS27="","",USER!BS27)</f>
        <v/>
      </c>
      <c r="BT27" s="13" t="str">
        <f>+IF(USER!BT27="","",USER!BT27)</f>
        <v/>
      </c>
      <c r="BU27" s="14" t="str">
        <f>+IF(USER!BU27="","",USER!BU27)</f>
        <v/>
      </c>
      <c r="BV27" s="20" t="str">
        <f>+IF(USER!BV27="","",USER!BV27)</f>
        <v/>
      </c>
      <c r="BW27" s="68" t="str">
        <f>+VLOOKUP(B27,GESEM!B:H,7,0)</f>
        <v>CHAT USER</v>
      </c>
      <c r="BX27" s="2" t="str">
        <f>+VLOOKUP(B27,GESEM!B:H,6,0)</f>
        <v>AGENTE</v>
      </c>
    </row>
    <row r="28" spans="1:76" ht="12" customHeight="1" x14ac:dyDescent="0.2">
      <c r="A28" s="31">
        <f t="shared" si="0"/>
        <v>22</v>
      </c>
      <c r="B28" s="74">
        <f>+USER!B28</f>
        <v>74494407</v>
      </c>
      <c r="C28" s="61" t="str">
        <f>+VLOOKUP(J28,TURNO!P:Q,2,0)</f>
        <v xml:space="preserve">CHAT USER </v>
      </c>
      <c r="D28" s="61" t="str">
        <f>+USER!D28</f>
        <v>Madrugada</v>
      </c>
      <c r="E28" s="75">
        <f>+VLOOKUP(B28,GESEM!B:M,12,0)</f>
        <v>45686</v>
      </c>
      <c r="F28" s="61" t="str">
        <f>+USER!F28</f>
        <v>PART TIME</v>
      </c>
      <c r="G28" s="61">
        <f>+USER!G28</f>
        <v>0</v>
      </c>
      <c r="H28" s="61">
        <f>+USER!H28</f>
        <v>0</v>
      </c>
      <c r="I28" s="61" t="str">
        <f>+USER!I28</f>
        <v>MOYANO SUAREZ ALEXIA XIMENA</v>
      </c>
      <c r="J28" s="61" t="str">
        <f>+USER!J28</f>
        <v>CHAT USER</v>
      </c>
      <c r="K28" s="61" t="str">
        <f>+USER!K28</f>
        <v>MONIGOTE VEGA LUIS ALBERTO</v>
      </c>
      <c r="L28" s="61" t="str">
        <f>+USER!L28</f>
        <v>SALVADOR CAMPOS EDUAR ANDRES</v>
      </c>
      <c r="M28" s="61" t="str">
        <f>+USER!M28</f>
        <v>Lunes</v>
      </c>
      <c r="N28" s="32">
        <f>+IF(USER!N28="","",USER!N28)</f>
        <v>8.3333333333333329E-2</v>
      </c>
      <c r="O28" s="33">
        <f>+IF(USER!O28="","",USER!O28)</f>
        <v>0.24652777777777779</v>
      </c>
      <c r="P28" s="32" t="str">
        <f>+IF(USER!P28="","",USER!P28)</f>
        <v/>
      </c>
      <c r="Q28" s="33" t="str">
        <f>+IF(USER!Q28="","",USER!Q28)</f>
        <v/>
      </c>
      <c r="R28" s="34" t="str">
        <f>+VLOOKUP(B28,GESEM!B:R,9,0)</f>
        <v>ACTIVO</v>
      </c>
      <c r="S28" s="19" t="str">
        <f>+IF(USER!S28="","",USER!S28)</f>
        <v/>
      </c>
      <c r="T28" s="14" t="str">
        <f>+IF(USER!T28="","",USER!T28)</f>
        <v/>
      </c>
      <c r="U28" s="14" t="str">
        <f>+IF(USER!U28="","",USER!U28)</f>
        <v/>
      </c>
      <c r="V28" s="14" t="str">
        <f>+IF(USER!V28="","",USER!V28)</f>
        <v/>
      </c>
      <c r="W28" s="14" t="str">
        <f>+IF(USER!W28="","",USER!W28)</f>
        <v/>
      </c>
      <c r="X28" s="14" t="str">
        <f>+IF(USER!X28="","",USER!X28)</f>
        <v/>
      </c>
      <c r="Y28" s="14" t="str">
        <f>+IF(USER!Y28="","",USER!Y28)</f>
        <v/>
      </c>
      <c r="Z28" s="20" t="str">
        <f>+IF(USER!Z28="","",USER!Z28)</f>
        <v/>
      </c>
      <c r="AA28" s="19">
        <f>+IF(USER!AA28="","",USER!AA28)</f>
        <v>8.3333333333333329E-2</v>
      </c>
      <c r="AB28" s="13">
        <f>+IF(USER!AB28="","",USER!AB28)</f>
        <v>0.24652777777777779</v>
      </c>
      <c r="AC28" s="14" t="str">
        <f>+IF(USER!AC28="","",USER!AC28)</f>
        <v/>
      </c>
      <c r="AD28" s="14" t="str">
        <f>+IF(USER!AD28="","",USER!AD28)</f>
        <v/>
      </c>
      <c r="AE28" s="13" t="str">
        <f>+IF(USER!AE28="","",USER!AE28)</f>
        <v/>
      </c>
      <c r="AF28" s="13" t="str">
        <f>+IF(USER!AF28="","",USER!AF28)</f>
        <v/>
      </c>
      <c r="AG28" s="14" t="str">
        <f>+IF(USER!AG28="","",USER!AG28)</f>
        <v/>
      </c>
      <c r="AH28" s="20" t="str">
        <f>+IF(USER!AH28="","",USER!AH28)</f>
        <v/>
      </c>
      <c r="AI28" s="19">
        <f>+IF(USER!AI28="","",USER!AI28)</f>
        <v>8.3333333333333329E-2</v>
      </c>
      <c r="AJ28" s="13">
        <f>+IF(USER!AJ28="","",USER!AJ28)</f>
        <v>0.24652777777777779</v>
      </c>
      <c r="AK28" s="14" t="str">
        <f>+IF(USER!AK28="","",USER!AK28)</f>
        <v/>
      </c>
      <c r="AL28" s="14" t="str">
        <f>+IF(USER!AL28="","",USER!AL28)</f>
        <v/>
      </c>
      <c r="AM28" s="13" t="str">
        <f>+IF(USER!AM28="","",USER!AM28)</f>
        <v/>
      </c>
      <c r="AN28" s="13" t="str">
        <f>+IF(USER!AN28="","",USER!AN28)</f>
        <v/>
      </c>
      <c r="AO28" s="14" t="str">
        <f>+IF(USER!AO28="","",USER!AO28)</f>
        <v/>
      </c>
      <c r="AP28" s="20" t="str">
        <f>+IF(USER!AP28="","",USER!AP28)</f>
        <v/>
      </c>
      <c r="AQ28" s="19">
        <f>+IF(USER!AQ28="","",USER!AQ28)</f>
        <v>8.3333333333333329E-2</v>
      </c>
      <c r="AR28" s="13">
        <f>+IF(USER!AR28="","",USER!AR28)</f>
        <v>0.24652777777777779</v>
      </c>
      <c r="AS28" s="14" t="str">
        <f>+IF(USER!AS28="","",USER!AS28)</f>
        <v/>
      </c>
      <c r="AT28" s="14" t="str">
        <f>+IF(USER!AT28="","",USER!AT28)</f>
        <v/>
      </c>
      <c r="AU28" s="13" t="str">
        <f>+IF(USER!AU28="","",USER!AU28)</f>
        <v/>
      </c>
      <c r="AV28" s="13" t="str">
        <f>+IF(USER!AV28="","",USER!AV28)</f>
        <v/>
      </c>
      <c r="AW28" s="14" t="str">
        <f>+IF(USER!AW28="","",USER!AW28)</f>
        <v/>
      </c>
      <c r="AX28" s="20" t="str">
        <f>+IF(USER!AX28="","",USER!AX28)</f>
        <v/>
      </c>
      <c r="AY28" s="19">
        <f>+IF(USER!AY28="","",USER!AY28)</f>
        <v>8.3333333333333329E-2</v>
      </c>
      <c r="AZ28" s="13">
        <f>+IF(USER!AZ28="","",USER!AZ28)</f>
        <v>0.24652777777777779</v>
      </c>
      <c r="BA28" s="14" t="str">
        <f>+IF(USER!BA28="","",USER!BA28)</f>
        <v/>
      </c>
      <c r="BB28" s="14" t="str">
        <f>+IF(USER!BB28="","",USER!BB28)</f>
        <v/>
      </c>
      <c r="BC28" s="13" t="str">
        <f>+IF(USER!BC28="","",USER!BC28)</f>
        <v/>
      </c>
      <c r="BD28" s="13" t="str">
        <f>+IF(USER!BD28="","",USER!BD28)</f>
        <v/>
      </c>
      <c r="BE28" s="14" t="str">
        <f>+IF(USER!BE28="","",USER!BE28)</f>
        <v/>
      </c>
      <c r="BF28" s="20" t="str">
        <f>+IF(USER!BF28="","",USER!BF28)</f>
        <v/>
      </c>
      <c r="BG28" s="19">
        <f>+IF(USER!BG28="","",USER!BG28)</f>
        <v>8.3333333333333329E-2</v>
      </c>
      <c r="BH28" s="13">
        <f>+IF(USER!BH28="","",USER!BH28)</f>
        <v>0.24652777777777779</v>
      </c>
      <c r="BI28" s="14" t="str">
        <f>+IF(USER!BI28="","",USER!BI28)</f>
        <v/>
      </c>
      <c r="BJ28" s="14" t="str">
        <f>+IF(USER!BJ28="","",USER!BJ28)</f>
        <v/>
      </c>
      <c r="BK28" s="13" t="str">
        <f>+IF(USER!BK28="","",USER!BK28)</f>
        <v/>
      </c>
      <c r="BL28" s="13" t="str">
        <f>+IF(USER!BL28="","",USER!BL28)</f>
        <v/>
      </c>
      <c r="BM28" s="14" t="str">
        <f>+IF(USER!BM28="","",USER!BM28)</f>
        <v/>
      </c>
      <c r="BN28" s="20" t="str">
        <f>+IF(USER!BN28="","",USER!BN28)</f>
        <v/>
      </c>
      <c r="BO28" s="19">
        <f>+IF(USER!BO28="","",USER!BO28)</f>
        <v>8.3333333333333329E-2</v>
      </c>
      <c r="BP28" s="13">
        <f>+IF(USER!BP28="","",USER!BP28)</f>
        <v>0.24652777777777779</v>
      </c>
      <c r="BQ28" s="14" t="str">
        <f>+IF(USER!BQ28="","",USER!BQ28)</f>
        <v/>
      </c>
      <c r="BR28" s="14" t="str">
        <f>+IF(USER!BR28="","",USER!BR28)</f>
        <v/>
      </c>
      <c r="BS28" s="13" t="str">
        <f>+IF(USER!BS28="","",USER!BS28)</f>
        <v/>
      </c>
      <c r="BT28" s="13" t="str">
        <f>+IF(USER!BT28="","",USER!BT28)</f>
        <v/>
      </c>
      <c r="BU28" s="14" t="str">
        <f>+IF(USER!BU28="","",USER!BU28)</f>
        <v/>
      </c>
      <c r="BV28" s="20" t="str">
        <f>+IF(USER!BV28="","",USER!BV28)</f>
        <v/>
      </c>
      <c r="BW28" s="68" t="str">
        <f>+VLOOKUP(B28,GESEM!B:H,7,0)</f>
        <v>CHAT USER</v>
      </c>
      <c r="BX28" s="2" t="str">
        <f>+VLOOKUP(B28,GESEM!B:H,6,0)</f>
        <v>AGENTE</v>
      </c>
    </row>
    <row r="29" spans="1:76" ht="12" customHeight="1" x14ac:dyDescent="0.2">
      <c r="A29" s="31">
        <f t="shared" si="0"/>
        <v>23</v>
      </c>
      <c r="B29" s="74">
        <f>+USER!B29</f>
        <v>76637261</v>
      </c>
      <c r="C29" s="61" t="str">
        <f>+VLOOKUP(J29,TURNO!P:Q,2,0)</f>
        <v xml:space="preserve">CHAT USER </v>
      </c>
      <c r="D29" s="61" t="str">
        <f>+USER!D29</f>
        <v>Madrugada</v>
      </c>
      <c r="E29" s="75">
        <f>+VLOOKUP(B29,GESEM!B:M,12,0)</f>
        <v>45686</v>
      </c>
      <c r="F29" s="61" t="str">
        <f>+USER!F29</f>
        <v>PART TIME</v>
      </c>
      <c r="G29" s="61">
        <f>+USER!G29</f>
        <v>0</v>
      </c>
      <c r="H29" s="61">
        <f>+USER!H29</f>
        <v>0</v>
      </c>
      <c r="I29" s="61" t="str">
        <f>+USER!I29</f>
        <v>CARRASCO GARCIA AMIRA GERALDINE</v>
      </c>
      <c r="J29" s="61" t="str">
        <f>+USER!J29</f>
        <v>CHAT USER</v>
      </c>
      <c r="K29" s="61" t="str">
        <f>+USER!K29</f>
        <v>MONIGOTE VEGA LUIS ALBERTO</v>
      </c>
      <c r="L29" s="61" t="str">
        <f>+USER!L29</f>
        <v>SALVADOR CAMPOS EDUAR ANDRES</v>
      </c>
      <c r="M29" s="61" t="str">
        <f>+USER!M29</f>
        <v>Martes</v>
      </c>
      <c r="N29" s="32">
        <f>+IF(USER!N29="","",USER!N29)</f>
        <v>8.3333333333333329E-2</v>
      </c>
      <c r="O29" s="33">
        <f>+IF(USER!O29="","",USER!O29)</f>
        <v>0.24652777777777779</v>
      </c>
      <c r="P29" s="32" t="str">
        <f>+IF(USER!P29="","",USER!P29)</f>
        <v/>
      </c>
      <c r="Q29" s="33" t="str">
        <f>+IF(USER!Q29="","",USER!Q29)</f>
        <v/>
      </c>
      <c r="R29" s="34" t="str">
        <f>+VLOOKUP(B29,GESEM!B:R,9,0)</f>
        <v>ACTIVO</v>
      </c>
      <c r="S29" s="19">
        <f>+IF(USER!S29="","",USER!S29)</f>
        <v>8.3333333333333329E-2</v>
      </c>
      <c r="T29" s="14">
        <f>+IF(USER!T29="","",USER!T29)</f>
        <v>0.24652777777777779</v>
      </c>
      <c r="U29" s="14" t="str">
        <f>+IF(USER!U29="","",USER!U29)</f>
        <v/>
      </c>
      <c r="V29" s="14" t="str">
        <f>+IF(USER!V29="","",USER!V29)</f>
        <v/>
      </c>
      <c r="W29" s="14" t="str">
        <f>+IF(USER!W29="","",USER!W29)</f>
        <v/>
      </c>
      <c r="X29" s="14" t="str">
        <f>+IF(USER!X29="","",USER!X29)</f>
        <v/>
      </c>
      <c r="Y29" s="14" t="str">
        <f>+IF(USER!Y29="","",USER!Y29)</f>
        <v/>
      </c>
      <c r="Z29" s="20" t="str">
        <f>+IF(USER!Z29="","",USER!Z29)</f>
        <v/>
      </c>
      <c r="AA29" s="19" t="str">
        <f>+IF(USER!AA29="","",USER!AA29)</f>
        <v/>
      </c>
      <c r="AB29" s="13" t="str">
        <f>+IF(USER!AB29="","",USER!AB29)</f>
        <v/>
      </c>
      <c r="AC29" s="14" t="str">
        <f>+IF(USER!AC29="","",USER!AC29)</f>
        <v/>
      </c>
      <c r="AD29" s="14" t="str">
        <f>+IF(USER!AD29="","",USER!AD29)</f>
        <v/>
      </c>
      <c r="AE29" s="13" t="str">
        <f>+IF(USER!AE29="","",USER!AE29)</f>
        <v/>
      </c>
      <c r="AF29" s="13" t="str">
        <f>+IF(USER!AF29="","",USER!AF29)</f>
        <v/>
      </c>
      <c r="AG29" s="14" t="str">
        <f>+IF(USER!AG29="","",USER!AG29)</f>
        <v/>
      </c>
      <c r="AH29" s="20" t="str">
        <f>+IF(USER!AH29="","",USER!AH29)</f>
        <v/>
      </c>
      <c r="AI29" s="19">
        <f>+IF(USER!AI29="","",USER!AI29)</f>
        <v>8.3333333333333329E-2</v>
      </c>
      <c r="AJ29" s="13">
        <f>+IF(USER!AJ29="","",USER!AJ29)</f>
        <v>0.24652777777777779</v>
      </c>
      <c r="AK29" s="14" t="str">
        <f>+IF(USER!AK29="","",USER!AK29)</f>
        <v/>
      </c>
      <c r="AL29" s="14" t="str">
        <f>+IF(USER!AL29="","",USER!AL29)</f>
        <v/>
      </c>
      <c r="AM29" s="13" t="str">
        <f>+IF(USER!AM29="","",USER!AM29)</f>
        <v/>
      </c>
      <c r="AN29" s="13" t="str">
        <f>+IF(USER!AN29="","",USER!AN29)</f>
        <v/>
      </c>
      <c r="AO29" s="14" t="str">
        <f>+IF(USER!AO29="","",USER!AO29)</f>
        <v/>
      </c>
      <c r="AP29" s="20" t="str">
        <f>+IF(USER!AP29="","",USER!AP29)</f>
        <v/>
      </c>
      <c r="AQ29" s="19">
        <f>+IF(USER!AQ29="","",USER!AQ29)</f>
        <v>8.3333333333333329E-2</v>
      </c>
      <c r="AR29" s="13">
        <f>+IF(USER!AR29="","",USER!AR29)</f>
        <v>0.24652777777777779</v>
      </c>
      <c r="AS29" s="14" t="str">
        <f>+IF(USER!AS29="","",USER!AS29)</f>
        <v/>
      </c>
      <c r="AT29" s="14" t="str">
        <f>+IF(USER!AT29="","",USER!AT29)</f>
        <v/>
      </c>
      <c r="AU29" s="13" t="str">
        <f>+IF(USER!AU29="","",USER!AU29)</f>
        <v/>
      </c>
      <c r="AV29" s="13" t="str">
        <f>+IF(USER!AV29="","",USER!AV29)</f>
        <v/>
      </c>
      <c r="AW29" s="14" t="str">
        <f>+IF(USER!AW29="","",USER!AW29)</f>
        <v/>
      </c>
      <c r="AX29" s="20" t="str">
        <f>+IF(USER!AX29="","",USER!AX29)</f>
        <v/>
      </c>
      <c r="AY29" s="19">
        <f>+IF(USER!AY29="","",USER!AY29)</f>
        <v>8.3333333333333329E-2</v>
      </c>
      <c r="AZ29" s="13">
        <f>+IF(USER!AZ29="","",USER!AZ29)</f>
        <v>0.24652777777777779</v>
      </c>
      <c r="BA29" s="14" t="str">
        <f>+IF(USER!BA29="","",USER!BA29)</f>
        <v/>
      </c>
      <c r="BB29" s="14" t="str">
        <f>+IF(USER!BB29="","",USER!BB29)</f>
        <v/>
      </c>
      <c r="BC29" s="13" t="str">
        <f>+IF(USER!BC29="","",USER!BC29)</f>
        <v/>
      </c>
      <c r="BD29" s="13" t="str">
        <f>+IF(USER!BD29="","",USER!BD29)</f>
        <v/>
      </c>
      <c r="BE29" s="14" t="str">
        <f>+IF(USER!BE29="","",USER!BE29)</f>
        <v/>
      </c>
      <c r="BF29" s="20" t="str">
        <f>+IF(USER!BF29="","",USER!BF29)</f>
        <v/>
      </c>
      <c r="BG29" s="19">
        <f>+IF(USER!BG29="","",USER!BG29)</f>
        <v>8.3333333333333329E-2</v>
      </c>
      <c r="BH29" s="13">
        <f>+IF(USER!BH29="","",USER!BH29)</f>
        <v>0.24652777777777779</v>
      </c>
      <c r="BI29" s="14" t="str">
        <f>+IF(USER!BI29="","",USER!BI29)</f>
        <v/>
      </c>
      <c r="BJ29" s="14" t="str">
        <f>+IF(USER!BJ29="","",USER!BJ29)</f>
        <v/>
      </c>
      <c r="BK29" s="13" t="str">
        <f>+IF(USER!BK29="","",USER!BK29)</f>
        <v/>
      </c>
      <c r="BL29" s="13" t="str">
        <f>+IF(USER!BL29="","",USER!BL29)</f>
        <v/>
      </c>
      <c r="BM29" s="14" t="str">
        <f>+IF(USER!BM29="","",USER!BM29)</f>
        <v/>
      </c>
      <c r="BN29" s="20" t="str">
        <f>+IF(USER!BN29="","",USER!BN29)</f>
        <v/>
      </c>
      <c r="BO29" s="19">
        <f>+IF(USER!BO29="","",USER!BO29)</f>
        <v>8.3333333333333329E-2</v>
      </c>
      <c r="BP29" s="13">
        <f>+IF(USER!BP29="","",USER!BP29)</f>
        <v>0.24652777777777779</v>
      </c>
      <c r="BQ29" s="14" t="str">
        <f>+IF(USER!BQ29="","",USER!BQ29)</f>
        <v/>
      </c>
      <c r="BR29" s="14" t="str">
        <f>+IF(USER!BR29="","",USER!BR29)</f>
        <v/>
      </c>
      <c r="BS29" s="13" t="str">
        <f>+IF(USER!BS29="","",USER!BS29)</f>
        <v/>
      </c>
      <c r="BT29" s="13" t="str">
        <f>+IF(USER!BT29="","",USER!BT29)</f>
        <v/>
      </c>
      <c r="BU29" s="14" t="str">
        <f>+IF(USER!BU29="","",USER!BU29)</f>
        <v/>
      </c>
      <c r="BV29" s="20" t="str">
        <f>+IF(USER!BV29="","",USER!BV29)</f>
        <v/>
      </c>
      <c r="BW29" s="68" t="str">
        <f>+VLOOKUP(B29,GESEM!B:H,7,0)</f>
        <v>CHAT USER</v>
      </c>
      <c r="BX29" s="2" t="str">
        <f>+VLOOKUP(B29,GESEM!B:H,6,0)</f>
        <v>AGENTE</v>
      </c>
    </row>
    <row r="30" spans="1:76" ht="12" customHeight="1" x14ac:dyDescent="0.2">
      <c r="A30" s="31">
        <f t="shared" si="0"/>
        <v>24</v>
      </c>
      <c r="B30" s="74">
        <f>+USER!B30</f>
        <v>77812979</v>
      </c>
      <c r="C30" s="61" t="str">
        <f>+VLOOKUP(J30,TURNO!P:Q,2,0)</f>
        <v xml:space="preserve">CHAT USER </v>
      </c>
      <c r="D30" s="61" t="str">
        <f>+USER!D30</f>
        <v>Madrugada</v>
      </c>
      <c r="E30" s="75">
        <f>+VLOOKUP(B30,GESEM!B:M,12,0)</f>
        <v>45686</v>
      </c>
      <c r="F30" s="61" t="str">
        <f>+USER!F30</f>
        <v>PART TIME</v>
      </c>
      <c r="G30" s="61">
        <f>+USER!G30</f>
        <v>0</v>
      </c>
      <c r="H30" s="61">
        <f>+USER!H30</f>
        <v>0</v>
      </c>
      <c r="I30" s="61" t="str">
        <f>+USER!I30</f>
        <v>VERGARAY CERVANTES LESLLY</v>
      </c>
      <c r="J30" s="61" t="str">
        <f>+USER!J30</f>
        <v>CHAT USER</v>
      </c>
      <c r="K30" s="61" t="str">
        <f>+USER!K30</f>
        <v>MONIGOTE VEGA LUIS ALBERTO</v>
      </c>
      <c r="L30" s="61" t="str">
        <f>+USER!L30</f>
        <v>SALVADOR CAMPOS EDUAR ANDRES</v>
      </c>
      <c r="M30" s="61" t="str">
        <f>+USER!M30</f>
        <v>Lunes</v>
      </c>
      <c r="N30" s="32">
        <f>+IF(USER!N30="","",USER!N30)</f>
        <v>8.3333333333333329E-2</v>
      </c>
      <c r="O30" s="33">
        <f>+IF(USER!O30="","",USER!O30)</f>
        <v>0.24652777777777779</v>
      </c>
      <c r="P30" s="32" t="str">
        <f>+IF(USER!P30="","",USER!P30)</f>
        <v/>
      </c>
      <c r="Q30" s="33" t="str">
        <f>+IF(USER!Q30="","",USER!Q30)</f>
        <v/>
      </c>
      <c r="R30" s="34" t="str">
        <f>+VLOOKUP(B30,GESEM!B:R,9,0)</f>
        <v>ACTIVO</v>
      </c>
      <c r="S30" s="19" t="str">
        <f>+IF(USER!S30="","",USER!S30)</f>
        <v/>
      </c>
      <c r="T30" s="14" t="str">
        <f>+IF(USER!T30="","",USER!T30)</f>
        <v/>
      </c>
      <c r="U30" s="14" t="str">
        <f>+IF(USER!U30="","",USER!U30)</f>
        <v/>
      </c>
      <c r="V30" s="14" t="str">
        <f>+IF(USER!V30="","",USER!V30)</f>
        <v/>
      </c>
      <c r="W30" s="14" t="str">
        <f>+IF(USER!W30="","",USER!W30)</f>
        <v/>
      </c>
      <c r="X30" s="14" t="str">
        <f>+IF(USER!X30="","",USER!X30)</f>
        <v/>
      </c>
      <c r="Y30" s="14" t="str">
        <f>+IF(USER!Y30="","",USER!Y30)</f>
        <v/>
      </c>
      <c r="Z30" s="20" t="str">
        <f>+IF(USER!Z30="","",USER!Z30)</f>
        <v/>
      </c>
      <c r="AA30" s="19">
        <f>+IF(USER!AA30="","",USER!AA30)</f>
        <v>8.3333333333333329E-2</v>
      </c>
      <c r="AB30" s="13">
        <f>+IF(USER!AB30="","",USER!AB30)</f>
        <v>0.24652777777777779</v>
      </c>
      <c r="AC30" s="14" t="str">
        <f>+IF(USER!AC30="","",USER!AC30)</f>
        <v/>
      </c>
      <c r="AD30" s="14" t="str">
        <f>+IF(USER!AD30="","",USER!AD30)</f>
        <v/>
      </c>
      <c r="AE30" s="13" t="str">
        <f>+IF(USER!AE30="","",USER!AE30)</f>
        <v/>
      </c>
      <c r="AF30" s="13" t="str">
        <f>+IF(USER!AF30="","",USER!AF30)</f>
        <v/>
      </c>
      <c r="AG30" s="14" t="str">
        <f>+IF(USER!AG30="","",USER!AG30)</f>
        <v/>
      </c>
      <c r="AH30" s="20" t="str">
        <f>+IF(USER!AH30="","",USER!AH30)</f>
        <v/>
      </c>
      <c r="AI30" s="19">
        <f>+IF(USER!AI30="","",USER!AI30)</f>
        <v>8.3333333333333329E-2</v>
      </c>
      <c r="AJ30" s="13">
        <f>+IF(USER!AJ30="","",USER!AJ30)</f>
        <v>0.24652777777777779</v>
      </c>
      <c r="AK30" s="14" t="str">
        <f>+IF(USER!AK30="","",USER!AK30)</f>
        <v/>
      </c>
      <c r="AL30" s="14" t="str">
        <f>+IF(USER!AL30="","",USER!AL30)</f>
        <v/>
      </c>
      <c r="AM30" s="13" t="str">
        <f>+IF(USER!AM30="","",USER!AM30)</f>
        <v/>
      </c>
      <c r="AN30" s="13" t="str">
        <f>+IF(USER!AN30="","",USER!AN30)</f>
        <v/>
      </c>
      <c r="AO30" s="14" t="str">
        <f>+IF(USER!AO30="","",USER!AO30)</f>
        <v/>
      </c>
      <c r="AP30" s="20" t="str">
        <f>+IF(USER!AP30="","",USER!AP30)</f>
        <v/>
      </c>
      <c r="AQ30" s="19">
        <f>+IF(USER!AQ30="","",USER!AQ30)</f>
        <v>8.3333333333333329E-2</v>
      </c>
      <c r="AR30" s="13">
        <f>+IF(USER!AR30="","",USER!AR30)</f>
        <v>0.24652777777777779</v>
      </c>
      <c r="AS30" s="14" t="str">
        <f>+IF(USER!AS30="","",USER!AS30)</f>
        <v/>
      </c>
      <c r="AT30" s="14" t="str">
        <f>+IF(USER!AT30="","",USER!AT30)</f>
        <v/>
      </c>
      <c r="AU30" s="13" t="str">
        <f>+IF(USER!AU30="","",USER!AU30)</f>
        <v/>
      </c>
      <c r="AV30" s="13" t="str">
        <f>+IF(USER!AV30="","",USER!AV30)</f>
        <v/>
      </c>
      <c r="AW30" s="14" t="str">
        <f>+IF(USER!AW30="","",USER!AW30)</f>
        <v/>
      </c>
      <c r="AX30" s="20" t="str">
        <f>+IF(USER!AX30="","",USER!AX30)</f>
        <v/>
      </c>
      <c r="AY30" s="19">
        <f>+IF(USER!AY30="","",USER!AY30)</f>
        <v>8.3333333333333329E-2</v>
      </c>
      <c r="AZ30" s="13">
        <f>+IF(USER!AZ30="","",USER!AZ30)</f>
        <v>0.24652777777777779</v>
      </c>
      <c r="BA30" s="14" t="str">
        <f>+IF(USER!BA30="","",USER!BA30)</f>
        <v/>
      </c>
      <c r="BB30" s="14" t="str">
        <f>+IF(USER!BB30="","",USER!BB30)</f>
        <v/>
      </c>
      <c r="BC30" s="13" t="str">
        <f>+IF(USER!BC30="","",USER!BC30)</f>
        <v/>
      </c>
      <c r="BD30" s="13" t="str">
        <f>+IF(USER!BD30="","",USER!BD30)</f>
        <v/>
      </c>
      <c r="BE30" s="14" t="str">
        <f>+IF(USER!BE30="","",USER!BE30)</f>
        <v/>
      </c>
      <c r="BF30" s="20" t="str">
        <f>+IF(USER!BF30="","",USER!BF30)</f>
        <v/>
      </c>
      <c r="BG30" s="19">
        <f>+IF(USER!BG30="","",USER!BG30)</f>
        <v>8.3333333333333329E-2</v>
      </c>
      <c r="BH30" s="13">
        <f>+IF(USER!BH30="","",USER!BH30)</f>
        <v>0.24652777777777779</v>
      </c>
      <c r="BI30" s="14" t="str">
        <f>+IF(USER!BI30="","",USER!BI30)</f>
        <v/>
      </c>
      <c r="BJ30" s="14" t="str">
        <f>+IF(USER!BJ30="","",USER!BJ30)</f>
        <v/>
      </c>
      <c r="BK30" s="13" t="str">
        <f>+IF(USER!BK30="","",USER!BK30)</f>
        <v/>
      </c>
      <c r="BL30" s="13" t="str">
        <f>+IF(USER!BL30="","",USER!BL30)</f>
        <v/>
      </c>
      <c r="BM30" s="14" t="str">
        <f>+IF(USER!BM30="","",USER!BM30)</f>
        <v/>
      </c>
      <c r="BN30" s="20" t="str">
        <f>+IF(USER!BN30="","",USER!BN30)</f>
        <v/>
      </c>
      <c r="BO30" s="19">
        <f>+IF(USER!BO30="","",USER!BO30)</f>
        <v>8.3333333333333329E-2</v>
      </c>
      <c r="BP30" s="13">
        <f>+IF(USER!BP30="","",USER!BP30)</f>
        <v>0.24652777777777779</v>
      </c>
      <c r="BQ30" s="14" t="str">
        <f>+IF(USER!BQ30="","",USER!BQ30)</f>
        <v/>
      </c>
      <c r="BR30" s="14" t="str">
        <f>+IF(USER!BR30="","",USER!BR30)</f>
        <v/>
      </c>
      <c r="BS30" s="13" t="str">
        <f>+IF(USER!BS30="","",USER!BS30)</f>
        <v/>
      </c>
      <c r="BT30" s="13" t="str">
        <f>+IF(USER!BT30="","",USER!BT30)</f>
        <v/>
      </c>
      <c r="BU30" s="14" t="str">
        <f>+IF(USER!BU30="","",USER!BU30)</f>
        <v/>
      </c>
      <c r="BV30" s="20" t="str">
        <f>+IF(USER!BV30="","",USER!BV30)</f>
        <v/>
      </c>
      <c r="BW30" s="68" t="str">
        <f>+VLOOKUP(B30,GESEM!B:H,7,0)</f>
        <v>CHAT USER</v>
      </c>
      <c r="BX30" s="2" t="str">
        <f>+VLOOKUP(B30,GESEM!B:H,6,0)</f>
        <v>AGENTE</v>
      </c>
    </row>
    <row r="31" spans="1:76" ht="12" customHeight="1" x14ac:dyDescent="0.2">
      <c r="A31" s="31">
        <f t="shared" si="0"/>
        <v>25</v>
      </c>
      <c r="B31" s="74">
        <f>+USER!B31</f>
        <v>41414542</v>
      </c>
      <c r="C31" s="61" t="str">
        <f>+VLOOKUP(J31,TURNO!P:Q,2,0)</f>
        <v xml:space="preserve">CHAT USER </v>
      </c>
      <c r="D31" s="61" t="str">
        <f>+USER!D31</f>
        <v>Madrugada</v>
      </c>
      <c r="E31" s="75">
        <f>+VLOOKUP(B31,GESEM!B:M,12,0)</f>
        <v>45686</v>
      </c>
      <c r="F31" s="61" t="str">
        <f>+USER!F31</f>
        <v>PART TIME</v>
      </c>
      <c r="G31" s="61">
        <f>+USER!G31</f>
        <v>0</v>
      </c>
      <c r="H31" s="61">
        <f>+USER!H31</f>
        <v>0</v>
      </c>
      <c r="I31" s="61" t="str">
        <f>+USER!I31</f>
        <v>GOMEZ SULCA PATRICIA TANIA</v>
      </c>
      <c r="J31" s="61" t="str">
        <f>+USER!J31</f>
        <v>CHAT USER</v>
      </c>
      <c r="K31" s="61" t="str">
        <f>+USER!K31</f>
        <v>MONIGOTE VEGA LUIS ALBERTO</v>
      </c>
      <c r="L31" s="61" t="str">
        <f>+USER!L31</f>
        <v>SALVADOR CAMPOS EDUAR ANDRES</v>
      </c>
      <c r="M31" s="61" t="str">
        <f>+USER!M31</f>
        <v>Lunes</v>
      </c>
      <c r="N31" s="32">
        <f>+IF(USER!N31="","",USER!N31)</f>
        <v>8.3333333333333329E-2</v>
      </c>
      <c r="O31" s="33">
        <f>+IF(USER!O31="","",USER!O31)</f>
        <v>0.24652777777777779</v>
      </c>
      <c r="P31" s="32" t="str">
        <f>+IF(USER!P31="","",USER!P31)</f>
        <v/>
      </c>
      <c r="Q31" s="33" t="str">
        <f>+IF(USER!Q31="","",USER!Q31)</f>
        <v/>
      </c>
      <c r="R31" s="34" t="str">
        <f>+VLOOKUP(B31,GESEM!B:R,9,0)</f>
        <v>ACTIVO</v>
      </c>
      <c r="S31" s="19" t="str">
        <f>+IF(USER!S31="","",USER!S31)</f>
        <v/>
      </c>
      <c r="T31" s="14" t="str">
        <f>+IF(USER!T31="","",USER!T31)</f>
        <v/>
      </c>
      <c r="U31" s="14" t="str">
        <f>+IF(USER!U31="","",USER!U31)</f>
        <v/>
      </c>
      <c r="V31" s="14" t="str">
        <f>+IF(USER!V31="","",USER!V31)</f>
        <v/>
      </c>
      <c r="W31" s="14" t="str">
        <f>+IF(USER!W31="","",USER!W31)</f>
        <v/>
      </c>
      <c r="X31" s="14" t="str">
        <f>+IF(USER!X31="","",USER!X31)</f>
        <v/>
      </c>
      <c r="Y31" s="14" t="str">
        <f>+IF(USER!Y31="","",USER!Y31)</f>
        <v/>
      </c>
      <c r="Z31" s="20" t="str">
        <f>+IF(USER!Z31="","",USER!Z31)</f>
        <v/>
      </c>
      <c r="AA31" s="19">
        <f>+IF(USER!AA31="","",USER!AA31)</f>
        <v>8.3333333333333329E-2</v>
      </c>
      <c r="AB31" s="13">
        <f>+IF(USER!AB31="","",USER!AB31)</f>
        <v>0.24652777777777779</v>
      </c>
      <c r="AC31" s="14" t="str">
        <f>+IF(USER!AC31="","",USER!AC31)</f>
        <v/>
      </c>
      <c r="AD31" s="14" t="str">
        <f>+IF(USER!AD31="","",USER!AD31)</f>
        <v/>
      </c>
      <c r="AE31" s="13" t="str">
        <f>+IF(USER!AE31="","",USER!AE31)</f>
        <v/>
      </c>
      <c r="AF31" s="13" t="str">
        <f>+IF(USER!AF31="","",USER!AF31)</f>
        <v/>
      </c>
      <c r="AG31" s="14" t="str">
        <f>+IF(USER!AG31="","",USER!AG31)</f>
        <v/>
      </c>
      <c r="AH31" s="20" t="str">
        <f>+IF(USER!AH31="","",USER!AH31)</f>
        <v/>
      </c>
      <c r="AI31" s="19">
        <f>+IF(USER!AI31="","",USER!AI31)</f>
        <v>8.3333333333333329E-2</v>
      </c>
      <c r="AJ31" s="13">
        <f>+IF(USER!AJ31="","",USER!AJ31)</f>
        <v>0.24652777777777779</v>
      </c>
      <c r="AK31" s="14" t="str">
        <f>+IF(USER!AK31="","",USER!AK31)</f>
        <v/>
      </c>
      <c r="AL31" s="14" t="str">
        <f>+IF(USER!AL31="","",USER!AL31)</f>
        <v/>
      </c>
      <c r="AM31" s="13" t="str">
        <f>+IF(USER!AM31="","",USER!AM31)</f>
        <v/>
      </c>
      <c r="AN31" s="13" t="str">
        <f>+IF(USER!AN31="","",USER!AN31)</f>
        <v/>
      </c>
      <c r="AO31" s="14" t="str">
        <f>+IF(USER!AO31="","",USER!AO31)</f>
        <v/>
      </c>
      <c r="AP31" s="20" t="str">
        <f>+IF(USER!AP31="","",USER!AP31)</f>
        <v/>
      </c>
      <c r="AQ31" s="19">
        <f>+IF(USER!AQ31="","",USER!AQ31)</f>
        <v>8.3333333333333329E-2</v>
      </c>
      <c r="AR31" s="13">
        <f>+IF(USER!AR31="","",USER!AR31)</f>
        <v>0.24652777777777779</v>
      </c>
      <c r="AS31" s="14" t="str">
        <f>+IF(USER!AS31="","",USER!AS31)</f>
        <v/>
      </c>
      <c r="AT31" s="14" t="str">
        <f>+IF(USER!AT31="","",USER!AT31)</f>
        <v/>
      </c>
      <c r="AU31" s="13" t="str">
        <f>+IF(USER!AU31="","",USER!AU31)</f>
        <v/>
      </c>
      <c r="AV31" s="13" t="str">
        <f>+IF(USER!AV31="","",USER!AV31)</f>
        <v/>
      </c>
      <c r="AW31" s="14" t="str">
        <f>+IF(USER!AW31="","",USER!AW31)</f>
        <v/>
      </c>
      <c r="AX31" s="20" t="str">
        <f>+IF(USER!AX31="","",USER!AX31)</f>
        <v/>
      </c>
      <c r="AY31" s="19">
        <f>+IF(USER!AY31="","",USER!AY31)</f>
        <v>8.3333333333333329E-2</v>
      </c>
      <c r="AZ31" s="13">
        <f>+IF(USER!AZ31="","",USER!AZ31)</f>
        <v>0.24652777777777779</v>
      </c>
      <c r="BA31" s="14" t="str">
        <f>+IF(USER!BA31="","",USER!BA31)</f>
        <v/>
      </c>
      <c r="BB31" s="14" t="str">
        <f>+IF(USER!BB31="","",USER!BB31)</f>
        <v/>
      </c>
      <c r="BC31" s="13" t="str">
        <f>+IF(USER!BC31="","",USER!BC31)</f>
        <v/>
      </c>
      <c r="BD31" s="13" t="str">
        <f>+IF(USER!BD31="","",USER!BD31)</f>
        <v/>
      </c>
      <c r="BE31" s="14" t="str">
        <f>+IF(USER!BE31="","",USER!BE31)</f>
        <v/>
      </c>
      <c r="BF31" s="20" t="str">
        <f>+IF(USER!BF31="","",USER!BF31)</f>
        <v/>
      </c>
      <c r="BG31" s="19">
        <f>+IF(USER!BG31="","",USER!BG31)</f>
        <v>8.3333333333333329E-2</v>
      </c>
      <c r="BH31" s="13">
        <f>+IF(USER!BH31="","",USER!BH31)</f>
        <v>0.24652777777777779</v>
      </c>
      <c r="BI31" s="14" t="str">
        <f>+IF(USER!BI31="","",USER!BI31)</f>
        <v/>
      </c>
      <c r="BJ31" s="14" t="str">
        <f>+IF(USER!BJ31="","",USER!BJ31)</f>
        <v/>
      </c>
      <c r="BK31" s="13" t="str">
        <f>+IF(USER!BK31="","",USER!BK31)</f>
        <v/>
      </c>
      <c r="BL31" s="13" t="str">
        <f>+IF(USER!BL31="","",USER!BL31)</f>
        <v/>
      </c>
      <c r="BM31" s="14" t="str">
        <f>+IF(USER!BM31="","",USER!BM31)</f>
        <v/>
      </c>
      <c r="BN31" s="20" t="str">
        <f>+IF(USER!BN31="","",USER!BN31)</f>
        <v/>
      </c>
      <c r="BO31" s="19">
        <f>+IF(USER!BO31="","",USER!BO31)</f>
        <v>8.3333333333333329E-2</v>
      </c>
      <c r="BP31" s="13">
        <f>+IF(USER!BP31="","",USER!BP31)</f>
        <v>0.24652777777777779</v>
      </c>
      <c r="BQ31" s="14" t="str">
        <f>+IF(USER!BQ31="","",USER!BQ31)</f>
        <v/>
      </c>
      <c r="BR31" s="14" t="str">
        <f>+IF(USER!BR31="","",USER!BR31)</f>
        <v/>
      </c>
      <c r="BS31" s="13" t="str">
        <f>+IF(USER!BS31="","",USER!BS31)</f>
        <v/>
      </c>
      <c r="BT31" s="13" t="str">
        <f>+IF(USER!BT31="","",USER!BT31)</f>
        <v/>
      </c>
      <c r="BU31" s="14" t="str">
        <f>+IF(USER!BU31="","",USER!BU31)</f>
        <v/>
      </c>
      <c r="BV31" s="20" t="str">
        <f>+IF(USER!BV31="","",USER!BV31)</f>
        <v/>
      </c>
      <c r="BW31" s="68" t="str">
        <f>+VLOOKUP(B31,GESEM!B:H,7,0)</f>
        <v>CHAT USER</v>
      </c>
      <c r="BX31" s="2" t="str">
        <f>+VLOOKUP(B31,GESEM!B:H,6,0)</f>
        <v>AGENTE</v>
      </c>
    </row>
    <row r="32" spans="1:76" ht="12" customHeight="1" x14ac:dyDescent="0.2">
      <c r="A32" s="31">
        <f t="shared" si="0"/>
        <v>26</v>
      </c>
      <c r="B32" s="74">
        <f>+USER!B32</f>
        <v>73339978</v>
      </c>
      <c r="C32" s="61" t="str">
        <f>+VLOOKUP(J32,TURNO!P:Q,2,0)</f>
        <v xml:space="preserve">CHAT USER </v>
      </c>
      <c r="D32" s="61" t="str">
        <f>+USER!D32</f>
        <v>Madrugada</v>
      </c>
      <c r="E32" s="75">
        <f>+VLOOKUP(B32,GESEM!B:M,12,0)</f>
        <v>45686</v>
      </c>
      <c r="F32" s="61" t="str">
        <f>+USER!F32</f>
        <v>PART TIME</v>
      </c>
      <c r="G32" s="61">
        <f>+USER!G32</f>
        <v>0</v>
      </c>
      <c r="H32" s="61">
        <f>+USER!H32</f>
        <v>0</v>
      </c>
      <c r="I32" s="61" t="str">
        <f>+USER!I32</f>
        <v>REYMUNDO RAMIREZ CARMEN EMILIA</v>
      </c>
      <c r="J32" s="61" t="str">
        <f>+USER!J32</f>
        <v>CHAT USER</v>
      </c>
      <c r="K32" s="61" t="str">
        <f>+USER!K32</f>
        <v>MONIGOTE VEGA LUIS ALBERTO</v>
      </c>
      <c r="L32" s="61" t="str">
        <f>+USER!L32</f>
        <v>SALVADOR CAMPOS EDUAR ANDRES</v>
      </c>
      <c r="M32" s="61" t="str">
        <f>+USER!M32</f>
        <v>Martes</v>
      </c>
      <c r="N32" s="32">
        <f>+IF(USER!N32="","",USER!N32)</f>
        <v>0.125</v>
      </c>
      <c r="O32" s="33">
        <f>+IF(USER!O32="","",USER!O32)</f>
        <v>0.28819444444444442</v>
      </c>
      <c r="P32" s="32" t="str">
        <f>+IF(USER!P32="","",USER!P32)</f>
        <v/>
      </c>
      <c r="Q32" s="33" t="str">
        <f>+IF(USER!Q32="","",USER!Q32)</f>
        <v/>
      </c>
      <c r="R32" s="34" t="str">
        <f>+VLOOKUP(B32,GESEM!B:R,9,0)</f>
        <v>ACTIVO</v>
      </c>
      <c r="S32" s="19">
        <f>+IF(USER!S32="","",USER!S32)</f>
        <v>0.125</v>
      </c>
      <c r="T32" s="14">
        <f>+IF(USER!T32="","",USER!T32)</f>
        <v>0.28819444444444442</v>
      </c>
      <c r="U32" s="14" t="str">
        <f>+IF(USER!U32="","",USER!U32)</f>
        <v/>
      </c>
      <c r="V32" s="14" t="str">
        <f>+IF(USER!V32="","",USER!V32)</f>
        <v/>
      </c>
      <c r="W32" s="14" t="str">
        <f>+IF(USER!W32="","",USER!W32)</f>
        <v/>
      </c>
      <c r="X32" s="14" t="str">
        <f>+IF(USER!X32="","",USER!X32)</f>
        <v/>
      </c>
      <c r="Y32" s="14" t="str">
        <f>+IF(USER!Y32="","",USER!Y32)</f>
        <v/>
      </c>
      <c r="Z32" s="20" t="str">
        <f>+IF(USER!Z32="","",USER!Z32)</f>
        <v/>
      </c>
      <c r="AA32" s="19" t="str">
        <f>+IF(USER!AA32="","",USER!AA32)</f>
        <v/>
      </c>
      <c r="AB32" s="13" t="str">
        <f>+IF(USER!AB32="","",USER!AB32)</f>
        <v/>
      </c>
      <c r="AC32" s="14" t="str">
        <f>+IF(USER!AC32="","",USER!AC32)</f>
        <v/>
      </c>
      <c r="AD32" s="14" t="str">
        <f>+IF(USER!AD32="","",USER!AD32)</f>
        <v/>
      </c>
      <c r="AE32" s="13" t="str">
        <f>+IF(USER!AE32="","",USER!AE32)</f>
        <v/>
      </c>
      <c r="AF32" s="13" t="str">
        <f>+IF(USER!AF32="","",USER!AF32)</f>
        <v/>
      </c>
      <c r="AG32" s="14" t="str">
        <f>+IF(USER!AG32="","",USER!AG32)</f>
        <v/>
      </c>
      <c r="AH32" s="20" t="str">
        <f>+IF(USER!AH32="","",USER!AH32)</f>
        <v/>
      </c>
      <c r="AI32" s="19">
        <f>+IF(USER!AI32="","",USER!AI32)</f>
        <v>0.125</v>
      </c>
      <c r="AJ32" s="13">
        <f>+IF(USER!AJ32="","",USER!AJ32)</f>
        <v>0.28819444444444442</v>
      </c>
      <c r="AK32" s="14" t="str">
        <f>+IF(USER!AK32="","",USER!AK32)</f>
        <v/>
      </c>
      <c r="AL32" s="14" t="str">
        <f>+IF(USER!AL32="","",USER!AL32)</f>
        <v/>
      </c>
      <c r="AM32" s="13" t="str">
        <f>+IF(USER!AM32="","",USER!AM32)</f>
        <v/>
      </c>
      <c r="AN32" s="13" t="str">
        <f>+IF(USER!AN32="","",USER!AN32)</f>
        <v/>
      </c>
      <c r="AO32" s="14" t="str">
        <f>+IF(USER!AO32="","",USER!AO32)</f>
        <v/>
      </c>
      <c r="AP32" s="20" t="str">
        <f>+IF(USER!AP32="","",USER!AP32)</f>
        <v/>
      </c>
      <c r="AQ32" s="19">
        <f>+IF(USER!AQ32="","",USER!AQ32)</f>
        <v>0.125</v>
      </c>
      <c r="AR32" s="13">
        <f>+IF(USER!AR32="","",USER!AR32)</f>
        <v>0.28819444444444442</v>
      </c>
      <c r="AS32" s="14" t="str">
        <f>+IF(USER!AS32="","",USER!AS32)</f>
        <v/>
      </c>
      <c r="AT32" s="14" t="str">
        <f>+IF(USER!AT32="","",USER!AT32)</f>
        <v/>
      </c>
      <c r="AU32" s="13" t="str">
        <f>+IF(USER!AU32="","",USER!AU32)</f>
        <v/>
      </c>
      <c r="AV32" s="13" t="str">
        <f>+IF(USER!AV32="","",USER!AV32)</f>
        <v/>
      </c>
      <c r="AW32" s="14" t="str">
        <f>+IF(USER!AW32="","",USER!AW32)</f>
        <v/>
      </c>
      <c r="AX32" s="20" t="str">
        <f>+IF(USER!AX32="","",USER!AX32)</f>
        <v/>
      </c>
      <c r="AY32" s="19">
        <f>+IF(USER!AY32="","",USER!AY32)</f>
        <v>0.125</v>
      </c>
      <c r="AZ32" s="13">
        <f>+IF(USER!AZ32="","",USER!AZ32)</f>
        <v>0.28819444444444442</v>
      </c>
      <c r="BA32" s="14" t="str">
        <f>+IF(USER!BA32="","",USER!BA32)</f>
        <v/>
      </c>
      <c r="BB32" s="14" t="str">
        <f>+IF(USER!BB32="","",USER!BB32)</f>
        <v/>
      </c>
      <c r="BC32" s="13" t="str">
        <f>+IF(USER!BC32="","",USER!BC32)</f>
        <v/>
      </c>
      <c r="BD32" s="13" t="str">
        <f>+IF(USER!BD32="","",USER!BD32)</f>
        <v/>
      </c>
      <c r="BE32" s="14" t="str">
        <f>+IF(USER!BE32="","",USER!BE32)</f>
        <v/>
      </c>
      <c r="BF32" s="20" t="str">
        <f>+IF(USER!BF32="","",USER!BF32)</f>
        <v/>
      </c>
      <c r="BG32" s="19">
        <f>+IF(USER!BG32="","",USER!BG32)</f>
        <v>0.125</v>
      </c>
      <c r="BH32" s="13">
        <f>+IF(USER!BH32="","",USER!BH32)</f>
        <v>0.28819444444444442</v>
      </c>
      <c r="BI32" s="14" t="str">
        <f>+IF(USER!BI32="","",USER!BI32)</f>
        <v/>
      </c>
      <c r="BJ32" s="14" t="str">
        <f>+IF(USER!BJ32="","",USER!BJ32)</f>
        <v/>
      </c>
      <c r="BK32" s="13" t="str">
        <f>+IF(USER!BK32="","",USER!BK32)</f>
        <v/>
      </c>
      <c r="BL32" s="13" t="str">
        <f>+IF(USER!BL32="","",USER!BL32)</f>
        <v/>
      </c>
      <c r="BM32" s="14" t="str">
        <f>+IF(USER!BM32="","",USER!BM32)</f>
        <v/>
      </c>
      <c r="BN32" s="20" t="str">
        <f>+IF(USER!BN32="","",USER!BN32)</f>
        <v/>
      </c>
      <c r="BO32" s="19">
        <f>+IF(USER!BO32="","",USER!BO32)</f>
        <v>0.125</v>
      </c>
      <c r="BP32" s="13">
        <f>+IF(USER!BP32="","",USER!BP32)</f>
        <v>0.28819444444444442</v>
      </c>
      <c r="BQ32" s="14" t="str">
        <f>+IF(USER!BQ32="","",USER!BQ32)</f>
        <v/>
      </c>
      <c r="BR32" s="14" t="str">
        <f>+IF(USER!BR32="","",USER!BR32)</f>
        <v/>
      </c>
      <c r="BS32" s="13" t="str">
        <f>+IF(USER!BS32="","",USER!BS32)</f>
        <v/>
      </c>
      <c r="BT32" s="13" t="str">
        <f>+IF(USER!BT32="","",USER!BT32)</f>
        <v/>
      </c>
      <c r="BU32" s="14" t="str">
        <f>+IF(USER!BU32="","",USER!BU32)</f>
        <v/>
      </c>
      <c r="BV32" s="20" t="str">
        <f>+IF(USER!BV32="","",USER!BV32)</f>
        <v/>
      </c>
      <c r="BW32" s="68" t="str">
        <f>+VLOOKUP(B32,GESEM!B:H,7,0)</f>
        <v>CHAT USER</v>
      </c>
      <c r="BX32" s="2" t="str">
        <f>+VLOOKUP(B32,GESEM!B:H,6,0)</f>
        <v>AGENTE</v>
      </c>
    </row>
    <row r="33" spans="1:76" ht="12" customHeight="1" x14ac:dyDescent="0.2">
      <c r="A33" s="31">
        <f t="shared" si="0"/>
        <v>27</v>
      </c>
      <c r="B33" s="74">
        <f>+USER!B33</f>
        <v>46655858</v>
      </c>
      <c r="C33" s="61" t="str">
        <f>+VLOOKUP(J33,TURNO!P:Q,2,0)</f>
        <v xml:space="preserve">CHAT USER </v>
      </c>
      <c r="D33" s="61" t="str">
        <f>+USER!D33</f>
        <v>Madrugada</v>
      </c>
      <c r="E33" s="75">
        <f>+VLOOKUP(B33,GESEM!B:M,12,0)</f>
        <v>45686</v>
      </c>
      <c r="F33" s="61" t="str">
        <f>+USER!F33</f>
        <v>PART TIME</v>
      </c>
      <c r="G33" s="61">
        <f>+USER!G33</f>
        <v>0</v>
      </c>
      <c r="H33" s="61">
        <f>+USER!H33</f>
        <v>0</v>
      </c>
      <c r="I33" s="61" t="str">
        <f>+USER!I33</f>
        <v>VALDERA VILCHEZ HILDA MARIA</v>
      </c>
      <c r="J33" s="61" t="str">
        <f>+USER!J33</f>
        <v>CHAT USER</v>
      </c>
      <c r="K33" s="61" t="str">
        <f>+USER!K33</f>
        <v>MONIGOTE VEGA LUIS ALBERTO</v>
      </c>
      <c r="L33" s="61" t="str">
        <f>+USER!L33</f>
        <v>SALVADOR CAMPOS EDUAR ANDRES</v>
      </c>
      <c r="M33" s="61" t="str">
        <f>+USER!M33</f>
        <v>Martes</v>
      </c>
      <c r="N33" s="32">
        <f>+IF(USER!N33="","",USER!N33)</f>
        <v>0.125</v>
      </c>
      <c r="O33" s="33">
        <f>+IF(USER!O33="","",USER!O33)</f>
        <v>0.28819444444444442</v>
      </c>
      <c r="P33" s="32" t="str">
        <f>+IF(USER!P33="","",USER!P33)</f>
        <v/>
      </c>
      <c r="Q33" s="33" t="str">
        <f>+IF(USER!Q33="","",USER!Q33)</f>
        <v/>
      </c>
      <c r="R33" s="34" t="str">
        <f>+VLOOKUP(B33,GESEM!B:R,9,0)</f>
        <v>ACTIVO</v>
      </c>
      <c r="S33" s="19">
        <f>+IF(USER!S33="","",USER!S33)</f>
        <v>0.125</v>
      </c>
      <c r="T33" s="14">
        <f>+IF(USER!T33="","",USER!T33)</f>
        <v>0.28819444444444442</v>
      </c>
      <c r="U33" s="14" t="str">
        <f>+IF(USER!U33="","",USER!U33)</f>
        <v/>
      </c>
      <c r="V33" s="14" t="str">
        <f>+IF(USER!V33="","",USER!V33)</f>
        <v/>
      </c>
      <c r="W33" s="14" t="str">
        <f>+IF(USER!W33="","",USER!W33)</f>
        <v/>
      </c>
      <c r="X33" s="14" t="str">
        <f>+IF(USER!X33="","",USER!X33)</f>
        <v/>
      </c>
      <c r="Y33" s="14" t="str">
        <f>+IF(USER!Y33="","",USER!Y33)</f>
        <v/>
      </c>
      <c r="Z33" s="20" t="str">
        <f>+IF(USER!Z33="","",USER!Z33)</f>
        <v/>
      </c>
      <c r="AA33" s="19" t="str">
        <f>+IF(USER!AA33="","",USER!AA33)</f>
        <v/>
      </c>
      <c r="AB33" s="13" t="str">
        <f>+IF(USER!AB33="","",USER!AB33)</f>
        <v/>
      </c>
      <c r="AC33" s="14" t="str">
        <f>+IF(USER!AC33="","",USER!AC33)</f>
        <v/>
      </c>
      <c r="AD33" s="14" t="str">
        <f>+IF(USER!AD33="","",USER!AD33)</f>
        <v/>
      </c>
      <c r="AE33" s="13" t="str">
        <f>+IF(USER!AE33="","",USER!AE33)</f>
        <v/>
      </c>
      <c r="AF33" s="13" t="str">
        <f>+IF(USER!AF33="","",USER!AF33)</f>
        <v/>
      </c>
      <c r="AG33" s="14" t="str">
        <f>+IF(USER!AG33="","",USER!AG33)</f>
        <v/>
      </c>
      <c r="AH33" s="20" t="str">
        <f>+IF(USER!AH33="","",USER!AH33)</f>
        <v/>
      </c>
      <c r="AI33" s="19">
        <f>+IF(USER!AI33="","",USER!AI33)</f>
        <v>0.125</v>
      </c>
      <c r="AJ33" s="13">
        <f>+IF(USER!AJ33="","",USER!AJ33)</f>
        <v>0.28819444444444442</v>
      </c>
      <c r="AK33" s="14" t="str">
        <f>+IF(USER!AK33="","",USER!AK33)</f>
        <v/>
      </c>
      <c r="AL33" s="14" t="str">
        <f>+IF(USER!AL33="","",USER!AL33)</f>
        <v/>
      </c>
      <c r="AM33" s="13" t="str">
        <f>+IF(USER!AM33="","",USER!AM33)</f>
        <v/>
      </c>
      <c r="AN33" s="13" t="str">
        <f>+IF(USER!AN33="","",USER!AN33)</f>
        <v/>
      </c>
      <c r="AO33" s="14" t="str">
        <f>+IF(USER!AO33="","",USER!AO33)</f>
        <v/>
      </c>
      <c r="AP33" s="20" t="str">
        <f>+IF(USER!AP33="","",USER!AP33)</f>
        <v/>
      </c>
      <c r="AQ33" s="19">
        <f>+IF(USER!AQ33="","",USER!AQ33)</f>
        <v>0.125</v>
      </c>
      <c r="AR33" s="13">
        <f>+IF(USER!AR33="","",USER!AR33)</f>
        <v>0.28819444444444442</v>
      </c>
      <c r="AS33" s="14" t="str">
        <f>+IF(USER!AS33="","",USER!AS33)</f>
        <v/>
      </c>
      <c r="AT33" s="14" t="str">
        <f>+IF(USER!AT33="","",USER!AT33)</f>
        <v/>
      </c>
      <c r="AU33" s="13" t="str">
        <f>+IF(USER!AU33="","",USER!AU33)</f>
        <v/>
      </c>
      <c r="AV33" s="13" t="str">
        <f>+IF(USER!AV33="","",USER!AV33)</f>
        <v/>
      </c>
      <c r="AW33" s="14" t="str">
        <f>+IF(USER!AW33="","",USER!AW33)</f>
        <v/>
      </c>
      <c r="AX33" s="20" t="str">
        <f>+IF(USER!AX33="","",USER!AX33)</f>
        <v/>
      </c>
      <c r="AY33" s="19">
        <f>+IF(USER!AY33="","",USER!AY33)</f>
        <v>0.125</v>
      </c>
      <c r="AZ33" s="13">
        <f>+IF(USER!AZ33="","",USER!AZ33)</f>
        <v>0.28819444444444442</v>
      </c>
      <c r="BA33" s="14" t="str">
        <f>+IF(USER!BA33="","",USER!BA33)</f>
        <v/>
      </c>
      <c r="BB33" s="14" t="str">
        <f>+IF(USER!BB33="","",USER!BB33)</f>
        <v/>
      </c>
      <c r="BC33" s="13" t="str">
        <f>+IF(USER!BC33="","",USER!BC33)</f>
        <v/>
      </c>
      <c r="BD33" s="13" t="str">
        <f>+IF(USER!BD33="","",USER!BD33)</f>
        <v/>
      </c>
      <c r="BE33" s="14" t="str">
        <f>+IF(USER!BE33="","",USER!BE33)</f>
        <v/>
      </c>
      <c r="BF33" s="20" t="str">
        <f>+IF(USER!BF33="","",USER!BF33)</f>
        <v/>
      </c>
      <c r="BG33" s="19">
        <f>+IF(USER!BG33="","",USER!BG33)</f>
        <v>0.125</v>
      </c>
      <c r="BH33" s="13">
        <f>+IF(USER!BH33="","",USER!BH33)</f>
        <v>0.28819444444444442</v>
      </c>
      <c r="BI33" s="14" t="str">
        <f>+IF(USER!BI33="","",USER!BI33)</f>
        <v/>
      </c>
      <c r="BJ33" s="14" t="str">
        <f>+IF(USER!BJ33="","",USER!BJ33)</f>
        <v/>
      </c>
      <c r="BK33" s="13" t="str">
        <f>+IF(USER!BK33="","",USER!BK33)</f>
        <v/>
      </c>
      <c r="BL33" s="13" t="str">
        <f>+IF(USER!BL33="","",USER!BL33)</f>
        <v/>
      </c>
      <c r="BM33" s="14" t="str">
        <f>+IF(USER!BM33="","",USER!BM33)</f>
        <v/>
      </c>
      <c r="BN33" s="20" t="str">
        <f>+IF(USER!BN33="","",USER!BN33)</f>
        <v/>
      </c>
      <c r="BO33" s="19">
        <f>+IF(USER!BO33="","",USER!BO33)</f>
        <v>0.125</v>
      </c>
      <c r="BP33" s="13">
        <f>+IF(USER!BP33="","",USER!BP33)</f>
        <v>0.28819444444444442</v>
      </c>
      <c r="BQ33" s="14" t="str">
        <f>+IF(USER!BQ33="","",USER!BQ33)</f>
        <v/>
      </c>
      <c r="BR33" s="14" t="str">
        <f>+IF(USER!BR33="","",USER!BR33)</f>
        <v/>
      </c>
      <c r="BS33" s="13" t="str">
        <f>+IF(USER!BS33="","",USER!BS33)</f>
        <v/>
      </c>
      <c r="BT33" s="13" t="str">
        <f>+IF(USER!BT33="","",USER!BT33)</f>
        <v/>
      </c>
      <c r="BU33" s="14" t="str">
        <f>+IF(USER!BU33="","",USER!BU33)</f>
        <v/>
      </c>
      <c r="BV33" s="20" t="str">
        <f>+IF(USER!BV33="","",USER!BV33)</f>
        <v/>
      </c>
      <c r="BW33" s="68" t="str">
        <f>+VLOOKUP(B33,GESEM!B:H,7,0)</f>
        <v>CHAT USER</v>
      </c>
      <c r="BX33" s="2" t="str">
        <f>+VLOOKUP(B33,GESEM!B:H,6,0)</f>
        <v>AGENTE</v>
      </c>
    </row>
    <row r="34" spans="1:76" ht="12" customHeight="1" x14ac:dyDescent="0.2">
      <c r="A34" s="31">
        <f t="shared" si="0"/>
        <v>28</v>
      </c>
      <c r="B34" s="74">
        <f>+USER!B34</f>
        <v>42108594</v>
      </c>
      <c r="C34" s="61" t="str">
        <f>+VLOOKUP(J34,TURNO!P:Q,2,0)</f>
        <v xml:space="preserve">CHAT USER </v>
      </c>
      <c r="D34" s="61" t="str">
        <f>+USER!D34</f>
        <v>Madrugada</v>
      </c>
      <c r="E34" s="75">
        <f>+VLOOKUP(B34,GESEM!B:M,12,0)</f>
        <v>44896</v>
      </c>
      <c r="F34" s="61" t="str">
        <f>+USER!F34</f>
        <v>PART TIME</v>
      </c>
      <c r="G34" s="61">
        <f>+USER!G34</f>
        <v>0</v>
      </c>
      <c r="H34" s="61">
        <f>+USER!H34</f>
        <v>0</v>
      </c>
      <c r="I34" s="61" t="str">
        <f>+USER!I34</f>
        <v>VEGA VIDALON CAROLINA ELIZABETH</v>
      </c>
      <c r="J34" s="61" t="str">
        <f>+USER!J34</f>
        <v>CHAT USER</v>
      </c>
      <c r="K34" s="61" t="str">
        <f>+USER!K34</f>
        <v>FLORES VELA PIERO ANGELO</v>
      </c>
      <c r="L34" s="61" t="str">
        <f>+USER!L34</f>
        <v>ALONSO RAFAEL ALEJANDRO WLADIMIR</v>
      </c>
      <c r="M34" s="61" t="str">
        <f>+USER!M34</f>
        <v>Lunes</v>
      </c>
      <c r="N34" s="32">
        <f>+IF(USER!N34="","",USER!N34)</f>
        <v>0.125</v>
      </c>
      <c r="O34" s="33">
        <f>+IF(USER!O34="","",USER!O34)</f>
        <v>0.28819444444444442</v>
      </c>
      <c r="P34" s="32" t="str">
        <f>+IF(USER!P34="","",USER!P34)</f>
        <v/>
      </c>
      <c r="Q34" s="33" t="str">
        <f>+IF(USER!Q34="","",USER!Q34)</f>
        <v/>
      </c>
      <c r="R34" s="34" t="str">
        <f>+VLOOKUP(B34,GESEM!B:R,9,0)</f>
        <v>ACTIVO</v>
      </c>
      <c r="S34" s="19" t="str">
        <f>+IF(USER!S34="","",USER!S34)</f>
        <v/>
      </c>
      <c r="T34" s="14" t="str">
        <f>+IF(USER!T34="","",USER!T34)</f>
        <v/>
      </c>
      <c r="U34" s="14" t="str">
        <f>+IF(USER!U34="","",USER!U34)</f>
        <v/>
      </c>
      <c r="V34" s="14" t="str">
        <f>+IF(USER!V34="","",USER!V34)</f>
        <v/>
      </c>
      <c r="W34" s="14" t="str">
        <f>+IF(USER!W34="","",USER!W34)</f>
        <v/>
      </c>
      <c r="X34" s="14" t="str">
        <f>+IF(USER!X34="","",USER!X34)</f>
        <v/>
      </c>
      <c r="Y34" s="14" t="str">
        <f>+IF(USER!Y34="","",USER!Y34)</f>
        <v/>
      </c>
      <c r="Z34" s="20" t="str">
        <f>+IF(USER!Z34="","",USER!Z34)</f>
        <v/>
      </c>
      <c r="AA34" s="19">
        <f>+IF(USER!AA34="","",USER!AA34)</f>
        <v>0.125</v>
      </c>
      <c r="AB34" s="13">
        <f>+IF(USER!AB34="","",USER!AB34)</f>
        <v>0.28819444444444442</v>
      </c>
      <c r="AC34" s="14" t="str">
        <f>+IF(USER!AC34="","",USER!AC34)</f>
        <v/>
      </c>
      <c r="AD34" s="14" t="str">
        <f>+IF(USER!AD34="","",USER!AD34)</f>
        <v/>
      </c>
      <c r="AE34" s="13" t="str">
        <f>+IF(USER!AE34="","",USER!AE34)</f>
        <v/>
      </c>
      <c r="AF34" s="13" t="str">
        <f>+IF(USER!AF34="","",USER!AF34)</f>
        <v/>
      </c>
      <c r="AG34" s="14" t="str">
        <f>+IF(USER!AG34="","",USER!AG34)</f>
        <v/>
      </c>
      <c r="AH34" s="20" t="str">
        <f>+IF(USER!AH34="","",USER!AH34)</f>
        <v/>
      </c>
      <c r="AI34" s="19">
        <f>+IF(USER!AI34="","",USER!AI34)</f>
        <v>0.125</v>
      </c>
      <c r="AJ34" s="13">
        <f>+IF(USER!AJ34="","",USER!AJ34)</f>
        <v>0.28819444444444442</v>
      </c>
      <c r="AK34" s="14" t="str">
        <f>+IF(USER!AK34="","",USER!AK34)</f>
        <v/>
      </c>
      <c r="AL34" s="14" t="str">
        <f>+IF(USER!AL34="","",USER!AL34)</f>
        <v/>
      </c>
      <c r="AM34" s="13" t="str">
        <f>+IF(USER!AM34="","",USER!AM34)</f>
        <v/>
      </c>
      <c r="AN34" s="13" t="str">
        <f>+IF(USER!AN34="","",USER!AN34)</f>
        <v/>
      </c>
      <c r="AO34" s="14" t="str">
        <f>+IF(USER!AO34="","",USER!AO34)</f>
        <v/>
      </c>
      <c r="AP34" s="20" t="str">
        <f>+IF(USER!AP34="","",USER!AP34)</f>
        <v/>
      </c>
      <c r="AQ34" s="19">
        <f>+IF(USER!AQ34="","",USER!AQ34)</f>
        <v>0.125</v>
      </c>
      <c r="AR34" s="13">
        <f>+IF(USER!AR34="","",USER!AR34)</f>
        <v>0.28819444444444442</v>
      </c>
      <c r="AS34" s="14" t="str">
        <f>+IF(USER!AS34="","",USER!AS34)</f>
        <v/>
      </c>
      <c r="AT34" s="14" t="str">
        <f>+IF(USER!AT34="","",USER!AT34)</f>
        <v/>
      </c>
      <c r="AU34" s="13" t="str">
        <f>+IF(USER!AU34="","",USER!AU34)</f>
        <v/>
      </c>
      <c r="AV34" s="13" t="str">
        <f>+IF(USER!AV34="","",USER!AV34)</f>
        <v/>
      </c>
      <c r="AW34" s="14" t="str">
        <f>+IF(USER!AW34="","",USER!AW34)</f>
        <v/>
      </c>
      <c r="AX34" s="20" t="str">
        <f>+IF(USER!AX34="","",USER!AX34)</f>
        <v/>
      </c>
      <c r="AY34" s="19">
        <f>+IF(USER!AY34="","",USER!AY34)</f>
        <v>0.125</v>
      </c>
      <c r="AZ34" s="13">
        <f>+IF(USER!AZ34="","",USER!AZ34)</f>
        <v>0.28819444444444442</v>
      </c>
      <c r="BA34" s="14" t="str">
        <f>+IF(USER!BA34="","",USER!BA34)</f>
        <v/>
      </c>
      <c r="BB34" s="14" t="str">
        <f>+IF(USER!BB34="","",USER!BB34)</f>
        <v/>
      </c>
      <c r="BC34" s="13" t="str">
        <f>+IF(USER!BC34="","",USER!BC34)</f>
        <v/>
      </c>
      <c r="BD34" s="13" t="str">
        <f>+IF(USER!BD34="","",USER!BD34)</f>
        <v/>
      </c>
      <c r="BE34" s="14" t="str">
        <f>+IF(USER!BE34="","",USER!BE34)</f>
        <v/>
      </c>
      <c r="BF34" s="20" t="str">
        <f>+IF(USER!BF34="","",USER!BF34)</f>
        <v/>
      </c>
      <c r="BG34" s="19">
        <f>+IF(USER!BG34="","",USER!BG34)</f>
        <v>0.125</v>
      </c>
      <c r="BH34" s="13">
        <f>+IF(USER!BH34="","",USER!BH34)</f>
        <v>0.28819444444444442</v>
      </c>
      <c r="BI34" s="14" t="str">
        <f>+IF(USER!BI34="","",USER!BI34)</f>
        <v/>
      </c>
      <c r="BJ34" s="14" t="str">
        <f>+IF(USER!BJ34="","",USER!BJ34)</f>
        <v/>
      </c>
      <c r="BK34" s="13" t="str">
        <f>+IF(USER!BK34="","",USER!BK34)</f>
        <v/>
      </c>
      <c r="BL34" s="13" t="str">
        <f>+IF(USER!BL34="","",USER!BL34)</f>
        <v/>
      </c>
      <c r="BM34" s="14" t="str">
        <f>+IF(USER!BM34="","",USER!BM34)</f>
        <v/>
      </c>
      <c r="BN34" s="20" t="str">
        <f>+IF(USER!BN34="","",USER!BN34)</f>
        <v/>
      </c>
      <c r="BO34" s="19">
        <f>+IF(USER!BO34="","",USER!BO34)</f>
        <v>0.125</v>
      </c>
      <c r="BP34" s="13">
        <f>+IF(USER!BP34="","",USER!BP34)</f>
        <v>0.28819444444444442</v>
      </c>
      <c r="BQ34" s="14" t="str">
        <f>+IF(USER!BQ34="","",USER!BQ34)</f>
        <v/>
      </c>
      <c r="BR34" s="14" t="str">
        <f>+IF(USER!BR34="","",USER!BR34)</f>
        <v/>
      </c>
      <c r="BS34" s="13" t="str">
        <f>+IF(USER!BS34="","",USER!BS34)</f>
        <v/>
      </c>
      <c r="BT34" s="13" t="str">
        <f>+IF(USER!BT34="","",USER!BT34)</f>
        <v/>
      </c>
      <c r="BU34" s="14" t="str">
        <f>+IF(USER!BU34="","",USER!BU34)</f>
        <v/>
      </c>
      <c r="BV34" s="20" t="str">
        <f>+IF(USER!BV34="","",USER!BV34)</f>
        <v/>
      </c>
      <c r="BW34" s="68" t="str">
        <f>+VLOOKUP(B34,GESEM!B:H,7,0)</f>
        <v>CHAT USER</v>
      </c>
      <c r="BX34" s="2" t="str">
        <f>+VLOOKUP(B34,GESEM!B:H,6,0)</f>
        <v>AGENTE</v>
      </c>
    </row>
    <row r="35" spans="1:76" ht="12" customHeight="1" x14ac:dyDescent="0.2">
      <c r="A35" s="31">
        <f t="shared" si="0"/>
        <v>29</v>
      </c>
      <c r="B35" s="74">
        <f>+USER!B35</f>
        <v>47053694</v>
      </c>
      <c r="C35" s="61" t="str">
        <f>+VLOOKUP(J35,TURNO!P:Q,2,0)</f>
        <v xml:space="preserve">CHAT USER </v>
      </c>
      <c r="D35" s="61" t="str">
        <f>+USER!D35</f>
        <v>Madrugada</v>
      </c>
      <c r="E35" s="75">
        <f>+VLOOKUP(B35,GESEM!B:M,12,0)</f>
        <v>44874</v>
      </c>
      <c r="F35" s="61" t="str">
        <f>+USER!F35</f>
        <v>PART TIME</v>
      </c>
      <c r="G35" s="61">
        <f>+USER!G35</f>
        <v>0</v>
      </c>
      <c r="H35" s="61">
        <f>+USER!H35</f>
        <v>0</v>
      </c>
      <c r="I35" s="61" t="str">
        <f>+USER!I35</f>
        <v>APARCO HUINCHO MARIA SILVIA</v>
      </c>
      <c r="J35" s="61" t="str">
        <f>+USER!J35</f>
        <v>CHAT USER</v>
      </c>
      <c r="K35" s="61" t="str">
        <f>+USER!K35</f>
        <v>FLORES VELA PIERO ANGELO</v>
      </c>
      <c r="L35" s="61" t="str">
        <f>+USER!L35</f>
        <v>ALONSO RAFAEL ALEJANDRO WLADIMIR</v>
      </c>
      <c r="M35" s="61" t="str">
        <f>+USER!M35</f>
        <v>Martes</v>
      </c>
      <c r="N35" s="32">
        <f>+IF(USER!N35="","",USER!N35)</f>
        <v>0.125</v>
      </c>
      <c r="O35" s="33">
        <f>+IF(USER!O35="","",USER!O35)</f>
        <v>0.28819444444444442</v>
      </c>
      <c r="P35" s="32" t="str">
        <f>+IF(USER!P35="","",USER!P35)</f>
        <v/>
      </c>
      <c r="Q35" s="33" t="str">
        <f>+IF(USER!Q35="","",USER!Q35)</f>
        <v/>
      </c>
      <c r="R35" s="34" t="str">
        <f>+VLOOKUP(B35,GESEM!B:R,9,0)</f>
        <v>ACTIVO</v>
      </c>
      <c r="S35" s="19">
        <f>+IF(USER!S35="","",USER!S35)</f>
        <v>0.125</v>
      </c>
      <c r="T35" s="14">
        <f>+IF(USER!T35="","",USER!T35)</f>
        <v>0.28819444444444442</v>
      </c>
      <c r="U35" s="14" t="str">
        <f>+IF(USER!U35="","",USER!U35)</f>
        <v/>
      </c>
      <c r="V35" s="14" t="str">
        <f>+IF(USER!V35="","",USER!V35)</f>
        <v/>
      </c>
      <c r="W35" s="14" t="str">
        <f>+IF(USER!W35="","",USER!W35)</f>
        <v/>
      </c>
      <c r="X35" s="14" t="str">
        <f>+IF(USER!X35="","",USER!X35)</f>
        <v/>
      </c>
      <c r="Y35" s="14" t="str">
        <f>+IF(USER!Y35="","",USER!Y35)</f>
        <v/>
      </c>
      <c r="Z35" s="20" t="str">
        <f>+IF(USER!Z35="","",USER!Z35)</f>
        <v/>
      </c>
      <c r="AA35" s="19" t="str">
        <f>+IF(USER!AA35="","",USER!AA35)</f>
        <v/>
      </c>
      <c r="AB35" s="13" t="str">
        <f>+IF(USER!AB35="","",USER!AB35)</f>
        <v/>
      </c>
      <c r="AC35" s="14" t="str">
        <f>+IF(USER!AC35="","",USER!AC35)</f>
        <v/>
      </c>
      <c r="AD35" s="14" t="str">
        <f>+IF(USER!AD35="","",USER!AD35)</f>
        <v/>
      </c>
      <c r="AE35" s="13" t="str">
        <f>+IF(USER!AE35="","",USER!AE35)</f>
        <v/>
      </c>
      <c r="AF35" s="13" t="str">
        <f>+IF(USER!AF35="","",USER!AF35)</f>
        <v/>
      </c>
      <c r="AG35" s="14" t="str">
        <f>+IF(USER!AG35="","",USER!AG35)</f>
        <v/>
      </c>
      <c r="AH35" s="20" t="str">
        <f>+IF(USER!AH35="","",USER!AH35)</f>
        <v/>
      </c>
      <c r="AI35" s="19">
        <f>+IF(USER!AI35="","",USER!AI35)</f>
        <v>0.125</v>
      </c>
      <c r="AJ35" s="13">
        <f>+IF(USER!AJ35="","",USER!AJ35)</f>
        <v>0.28819444444444442</v>
      </c>
      <c r="AK35" s="14" t="str">
        <f>+IF(USER!AK35="","",USER!AK35)</f>
        <v/>
      </c>
      <c r="AL35" s="14" t="str">
        <f>+IF(USER!AL35="","",USER!AL35)</f>
        <v/>
      </c>
      <c r="AM35" s="13" t="str">
        <f>+IF(USER!AM35="","",USER!AM35)</f>
        <v/>
      </c>
      <c r="AN35" s="13" t="str">
        <f>+IF(USER!AN35="","",USER!AN35)</f>
        <v/>
      </c>
      <c r="AO35" s="14" t="str">
        <f>+IF(USER!AO35="","",USER!AO35)</f>
        <v/>
      </c>
      <c r="AP35" s="20" t="str">
        <f>+IF(USER!AP35="","",USER!AP35)</f>
        <v/>
      </c>
      <c r="AQ35" s="19">
        <f>+IF(USER!AQ35="","",USER!AQ35)</f>
        <v>0.125</v>
      </c>
      <c r="AR35" s="13">
        <f>+IF(USER!AR35="","",USER!AR35)</f>
        <v>0.28819444444444442</v>
      </c>
      <c r="AS35" s="14" t="str">
        <f>+IF(USER!AS35="","",USER!AS35)</f>
        <v/>
      </c>
      <c r="AT35" s="14" t="str">
        <f>+IF(USER!AT35="","",USER!AT35)</f>
        <v/>
      </c>
      <c r="AU35" s="13" t="str">
        <f>+IF(USER!AU35="","",USER!AU35)</f>
        <v/>
      </c>
      <c r="AV35" s="13" t="str">
        <f>+IF(USER!AV35="","",USER!AV35)</f>
        <v/>
      </c>
      <c r="AW35" s="14" t="str">
        <f>+IF(USER!AW35="","",USER!AW35)</f>
        <v/>
      </c>
      <c r="AX35" s="20" t="str">
        <f>+IF(USER!AX35="","",USER!AX35)</f>
        <v/>
      </c>
      <c r="AY35" s="19">
        <f>+IF(USER!AY35="","",USER!AY35)</f>
        <v>0.125</v>
      </c>
      <c r="AZ35" s="13">
        <f>+IF(USER!AZ35="","",USER!AZ35)</f>
        <v>0.28819444444444442</v>
      </c>
      <c r="BA35" s="14" t="str">
        <f>+IF(USER!BA35="","",USER!BA35)</f>
        <v/>
      </c>
      <c r="BB35" s="14" t="str">
        <f>+IF(USER!BB35="","",USER!BB35)</f>
        <v/>
      </c>
      <c r="BC35" s="13" t="str">
        <f>+IF(USER!BC35="","",USER!BC35)</f>
        <v/>
      </c>
      <c r="BD35" s="13" t="str">
        <f>+IF(USER!BD35="","",USER!BD35)</f>
        <v/>
      </c>
      <c r="BE35" s="14" t="str">
        <f>+IF(USER!BE35="","",USER!BE35)</f>
        <v/>
      </c>
      <c r="BF35" s="20" t="str">
        <f>+IF(USER!BF35="","",USER!BF35)</f>
        <v/>
      </c>
      <c r="BG35" s="19">
        <f>+IF(USER!BG35="","",USER!BG35)</f>
        <v>0.125</v>
      </c>
      <c r="BH35" s="13">
        <f>+IF(USER!BH35="","",USER!BH35)</f>
        <v>0.28819444444444442</v>
      </c>
      <c r="BI35" s="14" t="str">
        <f>+IF(USER!BI35="","",USER!BI35)</f>
        <v/>
      </c>
      <c r="BJ35" s="14" t="str">
        <f>+IF(USER!BJ35="","",USER!BJ35)</f>
        <v/>
      </c>
      <c r="BK35" s="13" t="str">
        <f>+IF(USER!BK35="","",USER!BK35)</f>
        <v/>
      </c>
      <c r="BL35" s="13" t="str">
        <f>+IF(USER!BL35="","",USER!BL35)</f>
        <v/>
      </c>
      <c r="BM35" s="14" t="str">
        <f>+IF(USER!BM35="","",USER!BM35)</f>
        <v/>
      </c>
      <c r="BN35" s="20" t="str">
        <f>+IF(USER!BN35="","",USER!BN35)</f>
        <v/>
      </c>
      <c r="BO35" s="19">
        <f>+IF(USER!BO35="","",USER!BO35)</f>
        <v>0.125</v>
      </c>
      <c r="BP35" s="13">
        <f>+IF(USER!BP35="","",USER!BP35)</f>
        <v>0.28819444444444442</v>
      </c>
      <c r="BQ35" s="14" t="str">
        <f>+IF(USER!BQ35="","",USER!BQ35)</f>
        <v/>
      </c>
      <c r="BR35" s="14" t="str">
        <f>+IF(USER!BR35="","",USER!BR35)</f>
        <v/>
      </c>
      <c r="BS35" s="13" t="str">
        <f>+IF(USER!BS35="","",USER!BS35)</f>
        <v/>
      </c>
      <c r="BT35" s="13" t="str">
        <f>+IF(USER!BT35="","",USER!BT35)</f>
        <v/>
      </c>
      <c r="BU35" s="14" t="str">
        <f>+IF(USER!BU35="","",USER!BU35)</f>
        <v/>
      </c>
      <c r="BV35" s="20" t="str">
        <f>+IF(USER!BV35="","",USER!BV35)</f>
        <v/>
      </c>
      <c r="BW35" s="68" t="str">
        <f>+VLOOKUP(B35,GESEM!B:H,7,0)</f>
        <v>CHAT USER</v>
      </c>
      <c r="BX35" s="2" t="str">
        <f>+VLOOKUP(B35,GESEM!B:H,6,0)</f>
        <v>AGENTE</v>
      </c>
    </row>
    <row r="36" spans="1:76" ht="12" customHeight="1" x14ac:dyDescent="0.2">
      <c r="A36" s="31">
        <f t="shared" si="0"/>
        <v>30</v>
      </c>
      <c r="B36" s="74">
        <f>+USER!B36</f>
        <v>77138786</v>
      </c>
      <c r="C36" s="61" t="str">
        <f>+VLOOKUP(J36,TURNO!P:Q,2,0)</f>
        <v xml:space="preserve">CHAT USER </v>
      </c>
      <c r="D36" s="61" t="str">
        <f>+USER!D36</f>
        <v>Madrugada</v>
      </c>
      <c r="E36" s="75">
        <f>+VLOOKUP(B36,GESEM!B:M,12,0)</f>
        <v>44874</v>
      </c>
      <c r="F36" s="61" t="str">
        <f>+USER!F36</f>
        <v>PART TIME</v>
      </c>
      <c r="G36" s="61">
        <f>+USER!G36</f>
        <v>0</v>
      </c>
      <c r="H36" s="61">
        <f>+USER!H36</f>
        <v>0</v>
      </c>
      <c r="I36" s="61" t="str">
        <f>+USER!I36</f>
        <v>MATTO HUANUQUEÑO INES AMELIA</v>
      </c>
      <c r="J36" s="61" t="str">
        <f>+USER!J36</f>
        <v>CHAT USER</v>
      </c>
      <c r="K36" s="61" t="str">
        <f>+USER!K36</f>
        <v>FLORES VELA PIERO ANGELO</v>
      </c>
      <c r="L36" s="61" t="str">
        <f>+USER!L36</f>
        <v>ALONSO RAFAEL ALEJANDRO WLADIMIR</v>
      </c>
      <c r="M36" s="61" t="str">
        <f>+USER!M36</f>
        <v>Martes</v>
      </c>
      <c r="N36" s="32">
        <f>+IF(USER!N36="","",USER!N36)</f>
        <v>0.125</v>
      </c>
      <c r="O36" s="33">
        <f>+IF(USER!O36="","",USER!O36)</f>
        <v>0.28819444444444442</v>
      </c>
      <c r="P36" s="32" t="str">
        <f>+IF(USER!P36="","",USER!P36)</f>
        <v/>
      </c>
      <c r="Q36" s="33" t="str">
        <f>+IF(USER!Q36="","",USER!Q36)</f>
        <v/>
      </c>
      <c r="R36" s="34" t="str">
        <f>+VLOOKUP(B36,GESEM!B:R,9,0)</f>
        <v>ACTIVO</v>
      </c>
      <c r="S36" s="19">
        <f>+IF(USER!S36="","",USER!S36)</f>
        <v>0.125</v>
      </c>
      <c r="T36" s="14">
        <f>+IF(USER!T36="","",USER!T36)</f>
        <v>0.28819444444444442</v>
      </c>
      <c r="U36" s="14" t="str">
        <f>+IF(USER!U36="","",USER!U36)</f>
        <v/>
      </c>
      <c r="V36" s="14" t="str">
        <f>+IF(USER!V36="","",USER!V36)</f>
        <v/>
      </c>
      <c r="W36" s="14" t="str">
        <f>+IF(USER!W36="","",USER!W36)</f>
        <v/>
      </c>
      <c r="X36" s="14" t="str">
        <f>+IF(USER!X36="","",USER!X36)</f>
        <v/>
      </c>
      <c r="Y36" s="14" t="str">
        <f>+IF(USER!Y36="","",USER!Y36)</f>
        <v/>
      </c>
      <c r="Z36" s="20" t="str">
        <f>+IF(USER!Z36="","",USER!Z36)</f>
        <v/>
      </c>
      <c r="AA36" s="19" t="str">
        <f>+IF(USER!AA36="","",USER!AA36)</f>
        <v/>
      </c>
      <c r="AB36" s="13" t="str">
        <f>+IF(USER!AB36="","",USER!AB36)</f>
        <v/>
      </c>
      <c r="AC36" s="14" t="str">
        <f>+IF(USER!AC36="","",USER!AC36)</f>
        <v/>
      </c>
      <c r="AD36" s="14" t="str">
        <f>+IF(USER!AD36="","",USER!AD36)</f>
        <v/>
      </c>
      <c r="AE36" s="13" t="str">
        <f>+IF(USER!AE36="","",USER!AE36)</f>
        <v/>
      </c>
      <c r="AF36" s="13" t="str">
        <f>+IF(USER!AF36="","",USER!AF36)</f>
        <v/>
      </c>
      <c r="AG36" s="14" t="str">
        <f>+IF(USER!AG36="","",USER!AG36)</f>
        <v/>
      </c>
      <c r="AH36" s="20" t="str">
        <f>+IF(USER!AH36="","",USER!AH36)</f>
        <v/>
      </c>
      <c r="AI36" s="19">
        <f>+IF(USER!AI36="","",USER!AI36)</f>
        <v>0.125</v>
      </c>
      <c r="AJ36" s="13">
        <f>+IF(USER!AJ36="","",USER!AJ36)</f>
        <v>0.28819444444444442</v>
      </c>
      <c r="AK36" s="14" t="str">
        <f>+IF(USER!AK36="","",USER!AK36)</f>
        <v/>
      </c>
      <c r="AL36" s="14" t="str">
        <f>+IF(USER!AL36="","",USER!AL36)</f>
        <v/>
      </c>
      <c r="AM36" s="13" t="str">
        <f>+IF(USER!AM36="","",USER!AM36)</f>
        <v/>
      </c>
      <c r="AN36" s="13" t="str">
        <f>+IF(USER!AN36="","",USER!AN36)</f>
        <v/>
      </c>
      <c r="AO36" s="14" t="str">
        <f>+IF(USER!AO36="","",USER!AO36)</f>
        <v/>
      </c>
      <c r="AP36" s="20" t="str">
        <f>+IF(USER!AP36="","",USER!AP36)</f>
        <v/>
      </c>
      <c r="AQ36" s="19">
        <f>+IF(USER!AQ36="","",USER!AQ36)</f>
        <v>0.125</v>
      </c>
      <c r="AR36" s="13">
        <f>+IF(USER!AR36="","",USER!AR36)</f>
        <v>0.28819444444444442</v>
      </c>
      <c r="AS36" s="14" t="str">
        <f>+IF(USER!AS36="","",USER!AS36)</f>
        <v/>
      </c>
      <c r="AT36" s="14" t="str">
        <f>+IF(USER!AT36="","",USER!AT36)</f>
        <v/>
      </c>
      <c r="AU36" s="13" t="str">
        <f>+IF(USER!AU36="","",USER!AU36)</f>
        <v/>
      </c>
      <c r="AV36" s="13" t="str">
        <f>+IF(USER!AV36="","",USER!AV36)</f>
        <v/>
      </c>
      <c r="AW36" s="14" t="str">
        <f>+IF(USER!AW36="","",USER!AW36)</f>
        <v/>
      </c>
      <c r="AX36" s="20" t="str">
        <f>+IF(USER!AX36="","",USER!AX36)</f>
        <v/>
      </c>
      <c r="AY36" s="19">
        <f>+IF(USER!AY36="","",USER!AY36)</f>
        <v>0.125</v>
      </c>
      <c r="AZ36" s="13">
        <f>+IF(USER!AZ36="","",USER!AZ36)</f>
        <v>0.28819444444444442</v>
      </c>
      <c r="BA36" s="14" t="str">
        <f>+IF(USER!BA36="","",USER!BA36)</f>
        <v/>
      </c>
      <c r="BB36" s="14" t="str">
        <f>+IF(USER!BB36="","",USER!BB36)</f>
        <v/>
      </c>
      <c r="BC36" s="13" t="str">
        <f>+IF(USER!BC36="","",USER!BC36)</f>
        <v/>
      </c>
      <c r="BD36" s="13" t="str">
        <f>+IF(USER!BD36="","",USER!BD36)</f>
        <v/>
      </c>
      <c r="BE36" s="14" t="str">
        <f>+IF(USER!BE36="","",USER!BE36)</f>
        <v/>
      </c>
      <c r="BF36" s="20" t="str">
        <f>+IF(USER!BF36="","",USER!BF36)</f>
        <v/>
      </c>
      <c r="BG36" s="19">
        <f>+IF(USER!BG36="","",USER!BG36)</f>
        <v>0.125</v>
      </c>
      <c r="BH36" s="13">
        <f>+IF(USER!BH36="","",USER!BH36)</f>
        <v>0.28819444444444442</v>
      </c>
      <c r="BI36" s="14" t="str">
        <f>+IF(USER!BI36="","",USER!BI36)</f>
        <v/>
      </c>
      <c r="BJ36" s="14" t="str">
        <f>+IF(USER!BJ36="","",USER!BJ36)</f>
        <v/>
      </c>
      <c r="BK36" s="13" t="str">
        <f>+IF(USER!BK36="","",USER!BK36)</f>
        <v/>
      </c>
      <c r="BL36" s="13" t="str">
        <f>+IF(USER!BL36="","",USER!BL36)</f>
        <v/>
      </c>
      <c r="BM36" s="14" t="str">
        <f>+IF(USER!BM36="","",USER!BM36)</f>
        <v/>
      </c>
      <c r="BN36" s="20" t="str">
        <f>+IF(USER!BN36="","",USER!BN36)</f>
        <v/>
      </c>
      <c r="BO36" s="19">
        <f>+IF(USER!BO36="","",USER!BO36)</f>
        <v>0.125</v>
      </c>
      <c r="BP36" s="13">
        <f>+IF(USER!BP36="","",USER!BP36)</f>
        <v>0.28819444444444442</v>
      </c>
      <c r="BQ36" s="14" t="str">
        <f>+IF(USER!BQ36="","",USER!BQ36)</f>
        <v/>
      </c>
      <c r="BR36" s="14" t="str">
        <f>+IF(USER!BR36="","",USER!BR36)</f>
        <v/>
      </c>
      <c r="BS36" s="13" t="str">
        <f>+IF(USER!BS36="","",USER!BS36)</f>
        <v/>
      </c>
      <c r="BT36" s="13" t="str">
        <f>+IF(USER!BT36="","",USER!BT36)</f>
        <v/>
      </c>
      <c r="BU36" s="14" t="str">
        <f>+IF(USER!BU36="","",USER!BU36)</f>
        <v/>
      </c>
      <c r="BV36" s="20" t="str">
        <f>+IF(USER!BV36="","",USER!BV36)</f>
        <v/>
      </c>
      <c r="BW36" s="68" t="str">
        <f>+VLOOKUP(B36,GESEM!B:H,7,0)</f>
        <v>CHAT USER</v>
      </c>
      <c r="BX36" s="2" t="str">
        <f>+VLOOKUP(B36,GESEM!B:H,6,0)</f>
        <v>AGENTE</v>
      </c>
    </row>
    <row r="37" spans="1:76" ht="12" customHeight="1" x14ac:dyDescent="0.2">
      <c r="A37" s="31">
        <f t="shared" si="0"/>
        <v>31</v>
      </c>
      <c r="B37" s="74">
        <f>+USER!B37</f>
        <v>75311094</v>
      </c>
      <c r="C37" s="61" t="str">
        <f>+VLOOKUP(J37,TURNO!P:Q,2,0)</f>
        <v xml:space="preserve">CHAT USER </v>
      </c>
      <c r="D37" s="61" t="str">
        <f>+USER!D37</f>
        <v>Madrugada</v>
      </c>
      <c r="E37" s="75">
        <f>+VLOOKUP(B37,GESEM!B:M,12,0)</f>
        <v>44728</v>
      </c>
      <c r="F37" s="61" t="str">
        <f>+USER!F37</f>
        <v>PART TIME</v>
      </c>
      <c r="G37" s="61">
        <f>+USER!G37</f>
        <v>0</v>
      </c>
      <c r="H37" s="61">
        <f>+USER!H37</f>
        <v>0</v>
      </c>
      <c r="I37" s="61" t="str">
        <f>+USER!I37</f>
        <v>MORAN QUISPE ROSA PAMELA</v>
      </c>
      <c r="J37" s="61" t="str">
        <f>+USER!J37</f>
        <v>CHAT USER</v>
      </c>
      <c r="K37" s="61" t="str">
        <f>+USER!K37</f>
        <v>QUISPE LUNA VICTOR HUGO</v>
      </c>
      <c r="L37" s="61" t="str">
        <f>+USER!L37</f>
        <v>SALVADOR CAMPOS EDUAR ANDRES</v>
      </c>
      <c r="M37" s="61" t="str">
        <f>+USER!M37</f>
        <v>Martes</v>
      </c>
      <c r="N37" s="32">
        <f>+IF(USER!N37="","",USER!N37)</f>
        <v>0.16666666666666666</v>
      </c>
      <c r="O37" s="33">
        <f>+IF(USER!O37="","",USER!O37)</f>
        <v>0.3298611111111111</v>
      </c>
      <c r="P37" s="32" t="str">
        <f>+IF(USER!P37="","",USER!P37)</f>
        <v/>
      </c>
      <c r="Q37" s="33" t="str">
        <f>+IF(USER!Q37="","",USER!Q37)</f>
        <v/>
      </c>
      <c r="R37" s="34" t="str">
        <f>+VLOOKUP(B37,GESEM!B:R,9,0)</f>
        <v>ACTIVO</v>
      </c>
      <c r="S37" s="19">
        <f>+IF(USER!S37="","",USER!S37)</f>
        <v>0.16666666666666666</v>
      </c>
      <c r="T37" s="14">
        <f>+IF(USER!T37="","",USER!T37)</f>
        <v>0.3298611111111111</v>
      </c>
      <c r="U37" s="14" t="str">
        <f>+IF(USER!U37="","",USER!U37)</f>
        <v/>
      </c>
      <c r="V37" s="14" t="str">
        <f>+IF(USER!V37="","",USER!V37)</f>
        <v/>
      </c>
      <c r="W37" s="14" t="str">
        <f>+IF(USER!W37="","",USER!W37)</f>
        <v/>
      </c>
      <c r="X37" s="14" t="str">
        <f>+IF(USER!X37="","",USER!X37)</f>
        <v/>
      </c>
      <c r="Y37" s="14" t="str">
        <f>+IF(USER!Y37="","",USER!Y37)</f>
        <v/>
      </c>
      <c r="Z37" s="20" t="str">
        <f>+IF(USER!Z37="","",USER!Z37)</f>
        <v/>
      </c>
      <c r="AA37" s="19" t="str">
        <f>+IF(USER!AA37="","",USER!AA37)</f>
        <v/>
      </c>
      <c r="AB37" s="13" t="str">
        <f>+IF(USER!AB37="","",USER!AB37)</f>
        <v/>
      </c>
      <c r="AC37" s="14" t="str">
        <f>+IF(USER!AC37="","",USER!AC37)</f>
        <v/>
      </c>
      <c r="AD37" s="14" t="str">
        <f>+IF(USER!AD37="","",USER!AD37)</f>
        <v/>
      </c>
      <c r="AE37" s="13" t="str">
        <f>+IF(USER!AE37="","",USER!AE37)</f>
        <v/>
      </c>
      <c r="AF37" s="13" t="str">
        <f>+IF(USER!AF37="","",USER!AF37)</f>
        <v/>
      </c>
      <c r="AG37" s="14" t="str">
        <f>+IF(USER!AG37="","",USER!AG37)</f>
        <v/>
      </c>
      <c r="AH37" s="20" t="str">
        <f>+IF(USER!AH37="","",USER!AH37)</f>
        <v/>
      </c>
      <c r="AI37" s="19">
        <f>+IF(USER!AI37="","",USER!AI37)</f>
        <v>0.16666666666666666</v>
      </c>
      <c r="AJ37" s="13">
        <f>+IF(USER!AJ37="","",USER!AJ37)</f>
        <v>0.3298611111111111</v>
      </c>
      <c r="AK37" s="14" t="str">
        <f>+IF(USER!AK37="","",USER!AK37)</f>
        <v/>
      </c>
      <c r="AL37" s="14" t="str">
        <f>+IF(USER!AL37="","",USER!AL37)</f>
        <v/>
      </c>
      <c r="AM37" s="13" t="str">
        <f>+IF(USER!AM37="","",USER!AM37)</f>
        <v/>
      </c>
      <c r="AN37" s="13" t="str">
        <f>+IF(USER!AN37="","",USER!AN37)</f>
        <v/>
      </c>
      <c r="AO37" s="14" t="str">
        <f>+IF(USER!AO37="","",USER!AO37)</f>
        <v/>
      </c>
      <c r="AP37" s="20" t="str">
        <f>+IF(USER!AP37="","",USER!AP37)</f>
        <v/>
      </c>
      <c r="AQ37" s="19">
        <f>+IF(USER!AQ37="","",USER!AQ37)</f>
        <v>0.16666666666666666</v>
      </c>
      <c r="AR37" s="13">
        <f>+IF(USER!AR37="","",USER!AR37)</f>
        <v>0.3298611111111111</v>
      </c>
      <c r="AS37" s="14" t="str">
        <f>+IF(USER!AS37="","",USER!AS37)</f>
        <v/>
      </c>
      <c r="AT37" s="14" t="str">
        <f>+IF(USER!AT37="","",USER!AT37)</f>
        <v/>
      </c>
      <c r="AU37" s="13" t="str">
        <f>+IF(USER!AU37="","",USER!AU37)</f>
        <v/>
      </c>
      <c r="AV37" s="13" t="str">
        <f>+IF(USER!AV37="","",USER!AV37)</f>
        <v/>
      </c>
      <c r="AW37" s="14" t="str">
        <f>+IF(USER!AW37="","",USER!AW37)</f>
        <v/>
      </c>
      <c r="AX37" s="20" t="str">
        <f>+IF(USER!AX37="","",USER!AX37)</f>
        <v/>
      </c>
      <c r="AY37" s="19">
        <f>+IF(USER!AY37="","",USER!AY37)</f>
        <v>0.16666666666666666</v>
      </c>
      <c r="AZ37" s="13">
        <f>+IF(USER!AZ37="","",USER!AZ37)</f>
        <v>0.3298611111111111</v>
      </c>
      <c r="BA37" s="14" t="str">
        <f>+IF(USER!BA37="","",USER!BA37)</f>
        <v/>
      </c>
      <c r="BB37" s="14" t="str">
        <f>+IF(USER!BB37="","",USER!BB37)</f>
        <v/>
      </c>
      <c r="BC37" s="13" t="str">
        <f>+IF(USER!BC37="","",USER!BC37)</f>
        <v/>
      </c>
      <c r="BD37" s="13" t="str">
        <f>+IF(USER!BD37="","",USER!BD37)</f>
        <v/>
      </c>
      <c r="BE37" s="14" t="str">
        <f>+IF(USER!BE37="","",USER!BE37)</f>
        <v/>
      </c>
      <c r="BF37" s="20" t="str">
        <f>+IF(USER!BF37="","",USER!BF37)</f>
        <v/>
      </c>
      <c r="BG37" s="19">
        <f>+IF(USER!BG37="","",USER!BG37)</f>
        <v>0.16666666666666666</v>
      </c>
      <c r="BH37" s="13">
        <f>+IF(USER!BH37="","",USER!BH37)</f>
        <v>0.3298611111111111</v>
      </c>
      <c r="BI37" s="14" t="str">
        <f>+IF(USER!BI37="","",USER!BI37)</f>
        <v/>
      </c>
      <c r="BJ37" s="14" t="str">
        <f>+IF(USER!BJ37="","",USER!BJ37)</f>
        <v/>
      </c>
      <c r="BK37" s="13" t="str">
        <f>+IF(USER!BK37="","",USER!BK37)</f>
        <v/>
      </c>
      <c r="BL37" s="13" t="str">
        <f>+IF(USER!BL37="","",USER!BL37)</f>
        <v/>
      </c>
      <c r="BM37" s="14" t="str">
        <f>+IF(USER!BM37="","",USER!BM37)</f>
        <v/>
      </c>
      <c r="BN37" s="20" t="str">
        <f>+IF(USER!BN37="","",USER!BN37)</f>
        <v/>
      </c>
      <c r="BO37" s="19">
        <f>+IF(USER!BO37="","",USER!BO37)</f>
        <v>0.16666666666666666</v>
      </c>
      <c r="BP37" s="13">
        <f>+IF(USER!BP37="","",USER!BP37)</f>
        <v>0.3298611111111111</v>
      </c>
      <c r="BQ37" s="14" t="str">
        <f>+IF(USER!BQ37="","",USER!BQ37)</f>
        <v/>
      </c>
      <c r="BR37" s="14" t="str">
        <f>+IF(USER!BR37="","",USER!BR37)</f>
        <v/>
      </c>
      <c r="BS37" s="13" t="str">
        <f>+IF(USER!BS37="","",USER!BS37)</f>
        <v/>
      </c>
      <c r="BT37" s="13" t="str">
        <f>+IF(USER!BT37="","",USER!BT37)</f>
        <v/>
      </c>
      <c r="BU37" s="14" t="str">
        <f>+IF(USER!BU37="","",USER!BU37)</f>
        <v/>
      </c>
      <c r="BV37" s="20" t="str">
        <f>+IF(USER!BV37="","",USER!BV37)</f>
        <v/>
      </c>
      <c r="BW37" s="68" t="str">
        <f>+VLOOKUP(B37,GESEM!B:H,7,0)</f>
        <v>CHAT USER</v>
      </c>
      <c r="BX37" s="2" t="str">
        <f>+VLOOKUP(B37,GESEM!B:H,6,0)</f>
        <v>AGENTE</v>
      </c>
    </row>
    <row r="38" spans="1:76" ht="12" customHeight="1" x14ac:dyDescent="0.2">
      <c r="A38" s="31">
        <f t="shared" si="0"/>
        <v>32</v>
      </c>
      <c r="B38" s="74">
        <f>+USER!B38</f>
        <v>76837720</v>
      </c>
      <c r="C38" s="61" t="str">
        <f>+VLOOKUP(J38,TURNO!P:Q,2,0)</f>
        <v xml:space="preserve">CHAT USER </v>
      </c>
      <c r="D38" s="61" t="str">
        <f>+USER!D38</f>
        <v>Mañana</v>
      </c>
      <c r="E38" s="75">
        <f>+VLOOKUP(B38,GESEM!B:M,12,0)</f>
        <v>45352</v>
      </c>
      <c r="F38" s="61" t="str">
        <f>+USER!F38</f>
        <v>FULL TIME</v>
      </c>
      <c r="G38" s="61">
        <f>+USER!G38</f>
        <v>0</v>
      </c>
      <c r="H38" s="61">
        <f>+USER!H38</f>
        <v>0</v>
      </c>
      <c r="I38" s="61" t="str">
        <f>+USER!I38</f>
        <v>MEJIA CERNA JAIRO JAIME</v>
      </c>
      <c r="J38" s="61" t="str">
        <f>+USER!J38</f>
        <v>CHAT USER</v>
      </c>
      <c r="K38" s="61" t="str">
        <f>+USER!K38</f>
        <v>ABURTO TORRES LILIAN JERALDIN</v>
      </c>
      <c r="L38" s="61" t="str">
        <f>+USER!L38</f>
        <v>ALONSO RAFAEL ALEJANDRO WLADIMIR</v>
      </c>
      <c r="M38" s="61" t="str">
        <f>+USER!M38</f>
        <v>Martes</v>
      </c>
      <c r="N38" s="32">
        <f>+IF(USER!N38="","",USER!N38)</f>
        <v>0.25</v>
      </c>
      <c r="O38" s="33">
        <f>+IF(USER!O38="","",USER!O38)</f>
        <v>0.59375</v>
      </c>
      <c r="P38" s="32">
        <f>+IF(USER!P38="","",USER!P38)</f>
        <v>0.41666666666666669</v>
      </c>
      <c r="Q38" s="33">
        <f>+IF(USER!Q38="","",USER!Q38)</f>
        <v>0.44791666666666669</v>
      </c>
      <c r="R38" s="34" t="str">
        <f>+VLOOKUP(B38,GESEM!B:R,9,0)</f>
        <v>ACTIVO</v>
      </c>
      <c r="S38" s="19">
        <f>+IF(USER!S38="","",USER!S38)</f>
        <v>0.25</v>
      </c>
      <c r="T38" s="14">
        <f>+IF(USER!T38="","",USER!T38)</f>
        <v>0.59375</v>
      </c>
      <c r="U38" s="14" t="str">
        <f>+IF(USER!U38="","",USER!U38)</f>
        <v/>
      </c>
      <c r="V38" s="14" t="str">
        <f>+IF(USER!V38="","",USER!V38)</f>
        <v/>
      </c>
      <c r="W38" s="14">
        <f>+IF(USER!W38="","",USER!W38)</f>
        <v>0.41666666666666669</v>
      </c>
      <c r="X38" s="14">
        <f>+IF(USER!X38="","",USER!X38)</f>
        <v>0.44791666666666669</v>
      </c>
      <c r="Y38" s="14" t="str">
        <f>+IF(USER!Y38="","",USER!Y38)</f>
        <v/>
      </c>
      <c r="Z38" s="20" t="str">
        <f>+IF(USER!Z38="","",USER!Z38)</f>
        <v/>
      </c>
      <c r="AA38" s="19" t="str">
        <f>+IF(USER!AA38="","",USER!AA38)</f>
        <v/>
      </c>
      <c r="AB38" s="13" t="str">
        <f>+IF(USER!AB38="","",USER!AB38)</f>
        <v/>
      </c>
      <c r="AC38" s="14" t="str">
        <f>+IF(USER!AC38="","",USER!AC38)</f>
        <v/>
      </c>
      <c r="AD38" s="14" t="str">
        <f>+IF(USER!AD38="","",USER!AD38)</f>
        <v/>
      </c>
      <c r="AE38" s="13" t="str">
        <f>+IF(USER!AE38="","",USER!AE38)</f>
        <v/>
      </c>
      <c r="AF38" s="13" t="str">
        <f>+IF(USER!AF38="","",USER!AF38)</f>
        <v/>
      </c>
      <c r="AG38" s="14" t="str">
        <f>+IF(USER!AG38="","",USER!AG38)</f>
        <v/>
      </c>
      <c r="AH38" s="20" t="str">
        <f>+IF(USER!AH38="","",USER!AH38)</f>
        <v/>
      </c>
      <c r="AI38" s="19">
        <f>+IF(USER!AI38="","",USER!AI38)</f>
        <v>0.25</v>
      </c>
      <c r="AJ38" s="13">
        <f>+IF(USER!AJ38="","",USER!AJ38)</f>
        <v>0.59375</v>
      </c>
      <c r="AK38" s="14" t="str">
        <f>+IF(USER!AK38="","",USER!AK38)</f>
        <v/>
      </c>
      <c r="AL38" s="14" t="str">
        <f>+IF(USER!AL38="","",USER!AL38)</f>
        <v/>
      </c>
      <c r="AM38" s="13">
        <f>+IF(USER!AM38="","",USER!AM38)</f>
        <v>0.41666666666666669</v>
      </c>
      <c r="AN38" s="13">
        <f>+IF(USER!AN38="","",USER!AN38)</f>
        <v>0.44791666666666669</v>
      </c>
      <c r="AO38" s="14" t="str">
        <f>+IF(USER!AO38="","",USER!AO38)</f>
        <v/>
      </c>
      <c r="AP38" s="20" t="str">
        <f>+IF(USER!AP38="","",USER!AP38)</f>
        <v/>
      </c>
      <c r="AQ38" s="19">
        <f>+IF(USER!AQ38="","",USER!AQ38)</f>
        <v>0.25</v>
      </c>
      <c r="AR38" s="13">
        <f>+IF(USER!AR38="","",USER!AR38)</f>
        <v>0.59375</v>
      </c>
      <c r="AS38" s="14" t="str">
        <f>+IF(USER!AS38="","",USER!AS38)</f>
        <v/>
      </c>
      <c r="AT38" s="14" t="str">
        <f>+IF(USER!AT38="","",USER!AT38)</f>
        <v/>
      </c>
      <c r="AU38" s="13">
        <f>+IF(USER!AU38="","",USER!AU38)</f>
        <v>0.41666666666666669</v>
      </c>
      <c r="AV38" s="13">
        <f>+IF(USER!AV38="","",USER!AV38)</f>
        <v>0.44791666666666669</v>
      </c>
      <c r="AW38" s="14" t="str">
        <f>+IF(USER!AW38="","",USER!AW38)</f>
        <v/>
      </c>
      <c r="AX38" s="20" t="str">
        <f>+IF(USER!AX38="","",USER!AX38)</f>
        <v/>
      </c>
      <c r="AY38" s="19">
        <f>+IF(USER!AY38="","",USER!AY38)</f>
        <v>0.25</v>
      </c>
      <c r="AZ38" s="13">
        <f>+IF(USER!AZ38="","",USER!AZ38)</f>
        <v>0.59375</v>
      </c>
      <c r="BA38" s="14" t="str">
        <f>+IF(USER!BA38="","",USER!BA38)</f>
        <v/>
      </c>
      <c r="BB38" s="14" t="str">
        <f>+IF(USER!BB38="","",USER!BB38)</f>
        <v/>
      </c>
      <c r="BC38" s="13">
        <f>+IF(USER!BC38="","",USER!BC38)</f>
        <v>0.41666666666666669</v>
      </c>
      <c r="BD38" s="13">
        <f>+IF(USER!BD38="","",USER!BD38)</f>
        <v>0.44791666666666669</v>
      </c>
      <c r="BE38" s="14" t="str">
        <f>+IF(USER!BE38="","",USER!BE38)</f>
        <v/>
      </c>
      <c r="BF38" s="20" t="str">
        <f>+IF(USER!BF38="","",USER!BF38)</f>
        <v/>
      </c>
      <c r="BG38" s="19">
        <f>+IF(USER!BG38="","",USER!BG38)</f>
        <v>0.25</v>
      </c>
      <c r="BH38" s="13">
        <f>+IF(USER!BH38="","",USER!BH38)</f>
        <v>0.59375</v>
      </c>
      <c r="BI38" s="14" t="str">
        <f>+IF(USER!BI38="","",USER!BI38)</f>
        <v/>
      </c>
      <c r="BJ38" s="14" t="str">
        <f>+IF(USER!BJ38="","",USER!BJ38)</f>
        <v/>
      </c>
      <c r="BK38" s="13">
        <f>+IF(USER!BK38="","",USER!BK38)</f>
        <v>0.41666666666666669</v>
      </c>
      <c r="BL38" s="13">
        <f>+IF(USER!BL38="","",USER!BL38)</f>
        <v>0.44791666666666669</v>
      </c>
      <c r="BM38" s="14" t="str">
        <f>+IF(USER!BM38="","",USER!BM38)</f>
        <v/>
      </c>
      <c r="BN38" s="20" t="str">
        <f>+IF(USER!BN38="","",USER!BN38)</f>
        <v/>
      </c>
      <c r="BO38" s="19">
        <f>+IF(USER!BO38="","",USER!BO38)</f>
        <v>0.25</v>
      </c>
      <c r="BP38" s="13">
        <f>+IF(USER!BP38="","",USER!BP38)</f>
        <v>0.59375</v>
      </c>
      <c r="BQ38" s="14" t="str">
        <f>+IF(USER!BQ38="","",USER!BQ38)</f>
        <v/>
      </c>
      <c r="BR38" s="14" t="str">
        <f>+IF(USER!BR38="","",USER!BR38)</f>
        <v/>
      </c>
      <c r="BS38" s="13">
        <f>+IF(USER!BS38="","",USER!BS38)</f>
        <v>0.41666666666666669</v>
      </c>
      <c r="BT38" s="13">
        <f>+IF(USER!BT38="","",USER!BT38)</f>
        <v>0.44791666666666669</v>
      </c>
      <c r="BU38" s="14" t="str">
        <f>+IF(USER!BU38="","",USER!BU38)</f>
        <v/>
      </c>
      <c r="BV38" s="20" t="str">
        <f>+IF(USER!BV38="","",USER!BV38)</f>
        <v/>
      </c>
      <c r="BW38" s="68" t="str">
        <f>+VLOOKUP(B38,GESEM!B:H,7,0)</f>
        <v>CHAT USER</v>
      </c>
      <c r="BX38" s="2" t="str">
        <f>+VLOOKUP(B38,GESEM!B:H,6,0)</f>
        <v>AGENTE</v>
      </c>
    </row>
    <row r="39" spans="1:76" ht="12" customHeight="1" x14ac:dyDescent="0.2">
      <c r="A39" s="31">
        <f t="shared" si="0"/>
        <v>33</v>
      </c>
      <c r="B39" s="74">
        <f>+USER!B39</f>
        <v>70944972</v>
      </c>
      <c r="C39" s="61" t="str">
        <f>+VLOOKUP(J39,TURNO!P:Q,2,0)</f>
        <v xml:space="preserve">CHAT USER </v>
      </c>
      <c r="D39" s="61" t="str">
        <f>+USER!D39</f>
        <v>Madrugada</v>
      </c>
      <c r="E39" s="75">
        <f>+VLOOKUP(B39,GESEM!B:M,12,0)</f>
        <v>45227</v>
      </c>
      <c r="F39" s="61" t="str">
        <f>+USER!F39</f>
        <v>PART TIME</v>
      </c>
      <c r="G39" s="61">
        <f>+USER!G39</f>
        <v>0</v>
      </c>
      <c r="H39" s="61">
        <f>+USER!H39</f>
        <v>0</v>
      </c>
      <c r="I39" s="61" t="str">
        <f>+USER!I39</f>
        <v>FLORES GONZALEZ TAMARA</v>
      </c>
      <c r="J39" s="61" t="str">
        <f>+USER!J39</f>
        <v>CHAT USER</v>
      </c>
      <c r="K39" s="61" t="str">
        <f>+USER!K39</f>
        <v>FLORES VELA PIERO ANGELO</v>
      </c>
      <c r="L39" s="61" t="str">
        <f>+USER!L39</f>
        <v>ALONSO RAFAEL ALEJANDRO WLADIMIR</v>
      </c>
      <c r="M39" s="61" t="str">
        <f>+USER!M39</f>
        <v>Lunes</v>
      </c>
      <c r="N39" s="32">
        <f>+IF(USER!N39="","",USER!N39)</f>
        <v>0.16666666666666666</v>
      </c>
      <c r="O39" s="33">
        <f>+IF(USER!O39="","",USER!O39)</f>
        <v>0.3298611111111111</v>
      </c>
      <c r="P39" s="32" t="str">
        <f>+IF(USER!P39="","",USER!P39)</f>
        <v/>
      </c>
      <c r="Q39" s="33" t="str">
        <f>+IF(USER!Q39="","",USER!Q39)</f>
        <v/>
      </c>
      <c r="R39" s="34" t="str">
        <f>+VLOOKUP(B39,GESEM!B:R,9,0)</f>
        <v>ACTIVO</v>
      </c>
      <c r="S39" s="19" t="str">
        <f>+IF(USER!S39="","",USER!S39)</f>
        <v/>
      </c>
      <c r="T39" s="14" t="str">
        <f>+IF(USER!T39="","",USER!T39)</f>
        <v/>
      </c>
      <c r="U39" s="14" t="str">
        <f>+IF(USER!U39="","",USER!U39)</f>
        <v/>
      </c>
      <c r="V39" s="14" t="str">
        <f>+IF(USER!V39="","",USER!V39)</f>
        <v/>
      </c>
      <c r="W39" s="14" t="str">
        <f>+IF(USER!W39="","",USER!W39)</f>
        <v/>
      </c>
      <c r="X39" s="14" t="str">
        <f>+IF(USER!X39="","",USER!X39)</f>
        <v/>
      </c>
      <c r="Y39" s="14" t="str">
        <f>+IF(USER!Y39="","",USER!Y39)</f>
        <v/>
      </c>
      <c r="Z39" s="20" t="str">
        <f>+IF(USER!Z39="","",USER!Z39)</f>
        <v/>
      </c>
      <c r="AA39" s="19">
        <f>+IF(USER!AA39="","",USER!AA39)</f>
        <v>0.16666666666666666</v>
      </c>
      <c r="AB39" s="13">
        <f>+IF(USER!AB39="","",USER!AB39)</f>
        <v>0.3298611111111111</v>
      </c>
      <c r="AC39" s="14" t="str">
        <f>+IF(USER!AC39="","",USER!AC39)</f>
        <v/>
      </c>
      <c r="AD39" s="14" t="str">
        <f>+IF(USER!AD39="","",USER!AD39)</f>
        <v/>
      </c>
      <c r="AE39" s="13" t="str">
        <f>+IF(USER!AE39="","",USER!AE39)</f>
        <v/>
      </c>
      <c r="AF39" s="13" t="str">
        <f>+IF(USER!AF39="","",USER!AF39)</f>
        <v/>
      </c>
      <c r="AG39" s="14" t="str">
        <f>+IF(USER!AG39="","",USER!AG39)</f>
        <v/>
      </c>
      <c r="AH39" s="20" t="str">
        <f>+IF(USER!AH39="","",USER!AH39)</f>
        <v/>
      </c>
      <c r="AI39" s="19">
        <f>+IF(USER!AI39="","",USER!AI39)</f>
        <v>0.16666666666666666</v>
      </c>
      <c r="AJ39" s="13">
        <f>+IF(USER!AJ39="","",USER!AJ39)</f>
        <v>0.3298611111111111</v>
      </c>
      <c r="AK39" s="14" t="str">
        <f>+IF(USER!AK39="","",USER!AK39)</f>
        <v/>
      </c>
      <c r="AL39" s="14" t="str">
        <f>+IF(USER!AL39="","",USER!AL39)</f>
        <v/>
      </c>
      <c r="AM39" s="13" t="str">
        <f>+IF(USER!AM39="","",USER!AM39)</f>
        <v/>
      </c>
      <c r="AN39" s="13" t="str">
        <f>+IF(USER!AN39="","",USER!AN39)</f>
        <v/>
      </c>
      <c r="AO39" s="14" t="str">
        <f>+IF(USER!AO39="","",USER!AO39)</f>
        <v/>
      </c>
      <c r="AP39" s="20" t="str">
        <f>+IF(USER!AP39="","",USER!AP39)</f>
        <v/>
      </c>
      <c r="AQ39" s="19">
        <f>+IF(USER!AQ39="","",USER!AQ39)</f>
        <v>0.16666666666666666</v>
      </c>
      <c r="AR39" s="13">
        <f>+IF(USER!AR39="","",USER!AR39)</f>
        <v>0.3298611111111111</v>
      </c>
      <c r="AS39" s="14" t="str">
        <f>+IF(USER!AS39="","",USER!AS39)</f>
        <v/>
      </c>
      <c r="AT39" s="14" t="str">
        <f>+IF(USER!AT39="","",USER!AT39)</f>
        <v/>
      </c>
      <c r="AU39" s="13" t="str">
        <f>+IF(USER!AU39="","",USER!AU39)</f>
        <v/>
      </c>
      <c r="AV39" s="13" t="str">
        <f>+IF(USER!AV39="","",USER!AV39)</f>
        <v/>
      </c>
      <c r="AW39" s="14" t="str">
        <f>+IF(USER!AW39="","",USER!AW39)</f>
        <v/>
      </c>
      <c r="AX39" s="20" t="str">
        <f>+IF(USER!AX39="","",USER!AX39)</f>
        <v/>
      </c>
      <c r="AY39" s="19">
        <f>+IF(USER!AY39="","",USER!AY39)</f>
        <v>0.16666666666666666</v>
      </c>
      <c r="AZ39" s="13">
        <f>+IF(USER!AZ39="","",USER!AZ39)</f>
        <v>0.3298611111111111</v>
      </c>
      <c r="BA39" s="14" t="str">
        <f>+IF(USER!BA39="","",USER!BA39)</f>
        <v/>
      </c>
      <c r="BB39" s="14" t="str">
        <f>+IF(USER!BB39="","",USER!BB39)</f>
        <v/>
      </c>
      <c r="BC39" s="13" t="str">
        <f>+IF(USER!BC39="","",USER!BC39)</f>
        <v/>
      </c>
      <c r="BD39" s="13" t="str">
        <f>+IF(USER!BD39="","",USER!BD39)</f>
        <v/>
      </c>
      <c r="BE39" s="14" t="str">
        <f>+IF(USER!BE39="","",USER!BE39)</f>
        <v/>
      </c>
      <c r="BF39" s="20" t="str">
        <f>+IF(USER!BF39="","",USER!BF39)</f>
        <v/>
      </c>
      <c r="BG39" s="19">
        <f>+IF(USER!BG39="","",USER!BG39)</f>
        <v>0.16666666666666666</v>
      </c>
      <c r="BH39" s="13">
        <f>+IF(USER!BH39="","",USER!BH39)</f>
        <v>0.3298611111111111</v>
      </c>
      <c r="BI39" s="14" t="str">
        <f>+IF(USER!BI39="","",USER!BI39)</f>
        <v/>
      </c>
      <c r="BJ39" s="14" t="str">
        <f>+IF(USER!BJ39="","",USER!BJ39)</f>
        <v/>
      </c>
      <c r="BK39" s="13" t="str">
        <f>+IF(USER!BK39="","",USER!BK39)</f>
        <v/>
      </c>
      <c r="BL39" s="13" t="str">
        <f>+IF(USER!BL39="","",USER!BL39)</f>
        <v/>
      </c>
      <c r="BM39" s="14" t="str">
        <f>+IF(USER!BM39="","",USER!BM39)</f>
        <v/>
      </c>
      <c r="BN39" s="20" t="str">
        <f>+IF(USER!BN39="","",USER!BN39)</f>
        <v/>
      </c>
      <c r="BO39" s="19">
        <f>+IF(USER!BO39="","",USER!BO39)</f>
        <v>0.16666666666666666</v>
      </c>
      <c r="BP39" s="13">
        <f>+IF(USER!BP39="","",USER!BP39)</f>
        <v>0.3298611111111111</v>
      </c>
      <c r="BQ39" s="14" t="str">
        <f>+IF(USER!BQ39="","",USER!BQ39)</f>
        <v/>
      </c>
      <c r="BR39" s="14" t="str">
        <f>+IF(USER!BR39="","",USER!BR39)</f>
        <v/>
      </c>
      <c r="BS39" s="13" t="str">
        <f>+IF(USER!BS39="","",USER!BS39)</f>
        <v/>
      </c>
      <c r="BT39" s="13" t="str">
        <f>+IF(USER!BT39="","",USER!BT39)</f>
        <v/>
      </c>
      <c r="BU39" s="14" t="str">
        <f>+IF(USER!BU39="","",USER!BU39)</f>
        <v/>
      </c>
      <c r="BV39" s="20" t="str">
        <f>+IF(USER!BV39="","",USER!BV39)</f>
        <v/>
      </c>
      <c r="BW39" s="68" t="str">
        <f>+VLOOKUP(B39,GESEM!B:H,7,0)</f>
        <v>CHAT USER</v>
      </c>
      <c r="BX39" s="2" t="str">
        <f>+VLOOKUP(B39,GESEM!B:H,6,0)</f>
        <v>AGENTE</v>
      </c>
    </row>
    <row r="40" spans="1:76" ht="12" customHeight="1" x14ac:dyDescent="0.2">
      <c r="A40" s="31">
        <f t="shared" si="0"/>
        <v>34</v>
      </c>
      <c r="B40" s="74">
        <f>+USER!B40</f>
        <v>74664380</v>
      </c>
      <c r="C40" s="61" t="str">
        <f>+VLOOKUP(J40,TURNO!P:Q,2,0)</f>
        <v xml:space="preserve">CHAT USER </v>
      </c>
      <c r="D40" s="61" t="str">
        <f>+USER!D40</f>
        <v>Madrugada</v>
      </c>
      <c r="E40" s="75">
        <f>+VLOOKUP(B40,GESEM!B:M,12,0)</f>
        <v>45294</v>
      </c>
      <c r="F40" s="61" t="str">
        <f>+USER!F40</f>
        <v>PART TIME</v>
      </c>
      <c r="G40" s="61">
        <f>+USER!G40</f>
        <v>0</v>
      </c>
      <c r="H40" s="61">
        <f>+USER!H40</f>
        <v>0</v>
      </c>
      <c r="I40" s="61" t="str">
        <f>+USER!I40</f>
        <v>GONZALES ZAMORA MARIA ISABEL</v>
      </c>
      <c r="J40" s="61" t="str">
        <f>+USER!J40</f>
        <v>CHAT USER</v>
      </c>
      <c r="K40" s="61" t="str">
        <f>+USER!K40</f>
        <v>FLORES VELA PIERO ANGELO</v>
      </c>
      <c r="L40" s="61" t="str">
        <f>+USER!L40</f>
        <v>ALONSO RAFAEL ALEJANDRO WLADIMIR</v>
      </c>
      <c r="M40" s="61" t="str">
        <f>+USER!M40</f>
        <v>Lunes</v>
      </c>
      <c r="N40" s="32">
        <f>+IF(USER!N40="","",USER!N40)</f>
        <v>0.20833333333333334</v>
      </c>
      <c r="O40" s="33">
        <f>+IF(USER!O40="","",USER!O40)</f>
        <v>0.37152777777777779</v>
      </c>
      <c r="P40" s="32" t="str">
        <f>+IF(USER!P40="","",USER!P40)</f>
        <v/>
      </c>
      <c r="Q40" s="33" t="str">
        <f>+IF(USER!Q40="","",USER!Q40)</f>
        <v/>
      </c>
      <c r="R40" s="34" t="str">
        <f>+VLOOKUP(B40,GESEM!B:R,9,0)</f>
        <v>ACTIVO</v>
      </c>
      <c r="S40" s="19" t="str">
        <f>+IF(USER!S40="","",USER!S40)</f>
        <v/>
      </c>
      <c r="T40" s="14" t="str">
        <f>+IF(USER!T40="","",USER!T40)</f>
        <v/>
      </c>
      <c r="U40" s="14" t="str">
        <f>+IF(USER!U40="","",USER!U40)</f>
        <v/>
      </c>
      <c r="V40" s="14" t="str">
        <f>+IF(USER!V40="","",USER!V40)</f>
        <v/>
      </c>
      <c r="W40" s="14" t="str">
        <f>+IF(USER!W40="","",USER!W40)</f>
        <v/>
      </c>
      <c r="X40" s="14" t="str">
        <f>+IF(USER!X40="","",USER!X40)</f>
        <v/>
      </c>
      <c r="Y40" s="14" t="str">
        <f>+IF(USER!Y40="","",USER!Y40)</f>
        <v/>
      </c>
      <c r="Z40" s="20" t="str">
        <f>+IF(USER!Z40="","",USER!Z40)</f>
        <v/>
      </c>
      <c r="AA40" s="19">
        <f>+IF(USER!AA40="","",USER!AA40)</f>
        <v>0.20833333333333334</v>
      </c>
      <c r="AB40" s="13">
        <f>+IF(USER!AB40="","",USER!AB40)</f>
        <v>0.37152777777777779</v>
      </c>
      <c r="AC40" s="14" t="str">
        <f>+IF(USER!AC40="","",USER!AC40)</f>
        <v/>
      </c>
      <c r="AD40" s="14" t="str">
        <f>+IF(USER!AD40="","",USER!AD40)</f>
        <v/>
      </c>
      <c r="AE40" s="13" t="str">
        <f>+IF(USER!AE40="","",USER!AE40)</f>
        <v/>
      </c>
      <c r="AF40" s="13" t="str">
        <f>+IF(USER!AF40="","",USER!AF40)</f>
        <v/>
      </c>
      <c r="AG40" s="14" t="str">
        <f>+IF(USER!AG40="","",USER!AG40)</f>
        <v/>
      </c>
      <c r="AH40" s="20" t="str">
        <f>+IF(USER!AH40="","",USER!AH40)</f>
        <v/>
      </c>
      <c r="AI40" s="19">
        <f>+IF(USER!AI40="","",USER!AI40)</f>
        <v>0.20833333333333334</v>
      </c>
      <c r="AJ40" s="13">
        <f>+IF(USER!AJ40="","",USER!AJ40)</f>
        <v>0.37152777777777779</v>
      </c>
      <c r="AK40" s="14" t="str">
        <f>+IF(USER!AK40="","",USER!AK40)</f>
        <v/>
      </c>
      <c r="AL40" s="14" t="str">
        <f>+IF(USER!AL40="","",USER!AL40)</f>
        <v/>
      </c>
      <c r="AM40" s="13" t="str">
        <f>+IF(USER!AM40="","",USER!AM40)</f>
        <v/>
      </c>
      <c r="AN40" s="13" t="str">
        <f>+IF(USER!AN40="","",USER!AN40)</f>
        <v/>
      </c>
      <c r="AO40" s="14" t="str">
        <f>+IF(USER!AO40="","",USER!AO40)</f>
        <v/>
      </c>
      <c r="AP40" s="20" t="str">
        <f>+IF(USER!AP40="","",USER!AP40)</f>
        <v/>
      </c>
      <c r="AQ40" s="19">
        <f>+IF(USER!AQ40="","",USER!AQ40)</f>
        <v>0.20833333333333334</v>
      </c>
      <c r="AR40" s="13">
        <f>+IF(USER!AR40="","",USER!AR40)</f>
        <v>0.37152777777777779</v>
      </c>
      <c r="AS40" s="14" t="str">
        <f>+IF(USER!AS40="","",USER!AS40)</f>
        <v/>
      </c>
      <c r="AT40" s="14" t="str">
        <f>+IF(USER!AT40="","",USER!AT40)</f>
        <v/>
      </c>
      <c r="AU40" s="13" t="str">
        <f>+IF(USER!AU40="","",USER!AU40)</f>
        <v/>
      </c>
      <c r="AV40" s="13" t="str">
        <f>+IF(USER!AV40="","",USER!AV40)</f>
        <v/>
      </c>
      <c r="AW40" s="14" t="str">
        <f>+IF(USER!AW40="","",USER!AW40)</f>
        <v/>
      </c>
      <c r="AX40" s="20" t="str">
        <f>+IF(USER!AX40="","",USER!AX40)</f>
        <v/>
      </c>
      <c r="AY40" s="19">
        <f>+IF(USER!AY40="","",USER!AY40)</f>
        <v>0.20833333333333334</v>
      </c>
      <c r="AZ40" s="13">
        <f>+IF(USER!AZ40="","",USER!AZ40)</f>
        <v>0.37152777777777779</v>
      </c>
      <c r="BA40" s="14" t="str">
        <f>+IF(USER!BA40="","",USER!BA40)</f>
        <v/>
      </c>
      <c r="BB40" s="14" t="str">
        <f>+IF(USER!BB40="","",USER!BB40)</f>
        <v/>
      </c>
      <c r="BC40" s="13" t="str">
        <f>+IF(USER!BC40="","",USER!BC40)</f>
        <v/>
      </c>
      <c r="BD40" s="13" t="str">
        <f>+IF(USER!BD40="","",USER!BD40)</f>
        <v/>
      </c>
      <c r="BE40" s="14" t="str">
        <f>+IF(USER!BE40="","",USER!BE40)</f>
        <v/>
      </c>
      <c r="BF40" s="20" t="str">
        <f>+IF(USER!BF40="","",USER!BF40)</f>
        <v/>
      </c>
      <c r="BG40" s="19">
        <f>+IF(USER!BG40="","",USER!BG40)</f>
        <v>0.20833333333333334</v>
      </c>
      <c r="BH40" s="13">
        <f>+IF(USER!BH40="","",USER!BH40)</f>
        <v>0.37152777777777779</v>
      </c>
      <c r="BI40" s="14" t="str">
        <f>+IF(USER!BI40="","",USER!BI40)</f>
        <v/>
      </c>
      <c r="BJ40" s="14" t="str">
        <f>+IF(USER!BJ40="","",USER!BJ40)</f>
        <v/>
      </c>
      <c r="BK40" s="13" t="str">
        <f>+IF(USER!BK40="","",USER!BK40)</f>
        <v/>
      </c>
      <c r="BL40" s="13" t="str">
        <f>+IF(USER!BL40="","",USER!BL40)</f>
        <v/>
      </c>
      <c r="BM40" s="14" t="str">
        <f>+IF(USER!BM40="","",USER!BM40)</f>
        <v/>
      </c>
      <c r="BN40" s="20" t="str">
        <f>+IF(USER!BN40="","",USER!BN40)</f>
        <v/>
      </c>
      <c r="BO40" s="19">
        <f>+IF(USER!BO40="","",USER!BO40)</f>
        <v>0.20833333333333334</v>
      </c>
      <c r="BP40" s="13">
        <f>+IF(USER!BP40="","",USER!BP40)</f>
        <v>0.37152777777777779</v>
      </c>
      <c r="BQ40" s="14" t="str">
        <f>+IF(USER!BQ40="","",USER!BQ40)</f>
        <v/>
      </c>
      <c r="BR40" s="14" t="str">
        <f>+IF(USER!BR40="","",USER!BR40)</f>
        <v/>
      </c>
      <c r="BS40" s="13" t="str">
        <f>+IF(USER!BS40="","",USER!BS40)</f>
        <v/>
      </c>
      <c r="BT40" s="13" t="str">
        <f>+IF(USER!BT40="","",USER!BT40)</f>
        <v/>
      </c>
      <c r="BU40" s="14" t="str">
        <f>+IF(USER!BU40="","",USER!BU40)</f>
        <v/>
      </c>
      <c r="BV40" s="20" t="str">
        <f>+IF(USER!BV40="","",USER!BV40)</f>
        <v/>
      </c>
      <c r="BW40" s="68" t="str">
        <f>+VLOOKUP(B40,GESEM!B:H,7,0)</f>
        <v>CHAT USER</v>
      </c>
      <c r="BX40" s="2" t="str">
        <f>+VLOOKUP(B40,GESEM!B:H,6,0)</f>
        <v>AGENTE</v>
      </c>
    </row>
    <row r="41" spans="1:76" ht="12" customHeight="1" x14ac:dyDescent="0.2">
      <c r="A41" s="31">
        <f t="shared" si="0"/>
        <v>35</v>
      </c>
      <c r="B41" s="74">
        <f>+USER!B41</f>
        <v>70897863</v>
      </c>
      <c r="C41" s="61" t="str">
        <f>+VLOOKUP(J41,TURNO!P:Q,2,0)</f>
        <v xml:space="preserve">CHAT USER </v>
      </c>
      <c r="D41" s="61" t="str">
        <f>+USER!D41</f>
        <v>Madrugada</v>
      </c>
      <c r="E41" s="75">
        <f>+VLOOKUP(B41,GESEM!B:M,12,0)</f>
        <v>44544</v>
      </c>
      <c r="F41" s="61" t="str">
        <f>+USER!F41</f>
        <v>PART TIME</v>
      </c>
      <c r="G41" s="61">
        <f>+USER!G41</f>
        <v>0</v>
      </c>
      <c r="H41" s="61">
        <f>+USER!H41</f>
        <v>0</v>
      </c>
      <c r="I41" s="61" t="str">
        <f>+USER!I41</f>
        <v>MONTAÑO QUINTO CARLA MARIANA</v>
      </c>
      <c r="J41" s="61" t="str">
        <f>+USER!J41</f>
        <v>CHAT USER</v>
      </c>
      <c r="K41" s="61" t="str">
        <f>+USER!K41</f>
        <v>ABURTO TORRES LILIAN JERALDIN</v>
      </c>
      <c r="L41" s="61" t="str">
        <f>+USER!L41</f>
        <v>ALONSO RAFAEL ALEJANDRO WLADIMIR</v>
      </c>
      <c r="M41" s="61" t="str">
        <f>+USER!M41</f>
        <v>Martes</v>
      </c>
      <c r="N41" s="32">
        <f>+IF(USER!N41="","",USER!N41)</f>
        <v>0.20833333333333334</v>
      </c>
      <c r="O41" s="33">
        <f>+IF(USER!O41="","",USER!O41)</f>
        <v>0.37152777777777779</v>
      </c>
      <c r="P41" s="32" t="str">
        <f>+IF(USER!P41="","",USER!P41)</f>
        <v/>
      </c>
      <c r="Q41" s="33" t="str">
        <f>+IF(USER!Q41="","",USER!Q41)</f>
        <v/>
      </c>
      <c r="R41" s="34" t="str">
        <f>+VLOOKUP(B41,GESEM!B:R,9,0)</f>
        <v>ACTIVO</v>
      </c>
      <c r="S41" s="19">
        <f>+IF(USER!S41="","",USER!S41)</f>
        <v>0.20833333333333334</v>
      </c>
      <c r="T41" s="14">
        <f>+IF(USER!T41="","",USER!T41)</f>
        <v>0.37152777777777779</v>
      </c>
      <c r="U41" s="14" t="str">
        <f>+IF(USER!U41="","",USER!U41)</f>
        <v/>
      </c>
      <c r="V41" s="14" t="str">
        <f>+IF(USER!V41="","",USER!V41)</f>
        <v/>
      </c>
      <c r="W41" s="14" t="str">
        <f>+IF(USER!W41="","",USER!W41)</f>
        <v/>
      </c>
      <c r="X41" s="14" t="str">
        <f>+IF(USER!X41="","",USER!X41)</f>
        <v/>
      </c>
      <c r="Y41" s="14" t="str">
        <f>+IF(USER!Y41="","",USER!Y41)</f>
        <v/>
      </c>
      <c r="Z41" s="20" t="str">
        <f>+IF(USER!Z41="","",USER!Z41)</f>
        <v/>
      </c>
      <c r="AA41" s="19" t="str">
        <f>+IF(USER!AA41="","",USER!AA41)</f>
        <v/>
      </c>
      <c r="AB41" s="13" t="str">
        <f>+IF(USER!AB41="","",USER!AB41)</f>
        <v/>
      </c>
      <c r="AC41" s="14" t="str">
        <f>+IF(USER!AC41="","",USER!AC41)</f>
        <v/>
      </c>
      <c r="AD41" s="14" t="str">
        <f>+IF(USER!AD41="","",USER!AD41)</f>
        <v/>
      </c>
      <c r="AE41" s="13" t="str">
        <f>+IF(USER!AE41="","",USER!AE41)</f>
        <v/>
      </c>
      <c r="AF41" s="13" t="str">
        <f>+IF(USER!AF41="","",USER!AF41)</f>
        <v/>
      </c>
      <c r="AG41" s="14" t="str">
        <f>+IF(USER!AG41="","",USER!AG41)</f>
        <v/>
      </c>
      <c r="AH41" s="20" t="str">
        <f>+IF(USER!AH41="","",USER!AH41)</f>
        <v/>
      </c>
      <c r="AI41" s="19">
        <f>+IF(USER!AI41="","",USER!AI41)</f>
        <v>0.20833333333333334</v>
      </c>
      <c r="AJ41" s="13">
        <f>+IF(USER!AJ41="","",USER!AJ41)</f>
        <v>0.37152777777777779</v>
      </c>
      <c r="AK41" s="14" t="str">
        <f>+IF(USER!AK41="","",USER!AK41)</f>
        <v/>
      </c>
      <c r="AL41" s="14" t="str">
        <f>+IF(USER!AL41="","",USER!AL41)</f>
        <v/>
      </c>
      <c r="AM41" s="13" t="str">
        <f>+IF(USER!AM41="","",USER!AM41)</f>
        <v/>
      </c>
      <c r="AN41" s="13" t="str">
        <f>+IF(USER!AN41="","",USER!AN41)</f>
        <v/>
      </c>
      <c r="AO41" s="14" t="str">
        <f>+IF(USER!AO41="","",USER!AO41)</f>
        <v/>
      </c>
      <c r="AP41" s="20" t="str">
        <f>+IF(USER!AP41="","",USER!AP41)</f>
        <v/>
      </c>
      <c r="AQ41" s="19">
        <f>+IF(USER!AQ41="","",USER!AQ41)</f>
        <v>0.20833333333333334</v>
      </c>
      <c r="AR41" s="13">
        <f>+IF(USER!AR41="","",USER!AR41)</f>
        <v>0.37152777777777779</v>
      </c>
      <c r="AS41" s="14" t="str">
        <f>+IF(USER!AS41="","",USER!AS41)</f>
        <v/>
      </c>
      <c r="AT41" s="14" t="str">
        <f>+IF(USER!AT41="","",USER!AT41)</f>
        <v/>
      </c>
      <c r="AU41" s="13" t="str">
        <f>+IF(USER!AU41="","",USER!AU41)</f>
        <v/>
      </c>
      <c r="AV41" s="13" t="str">
        <f>+IF(USER!AV41="","",USER!AV41)</f>
        <v/>
      </c>
      <c r="AW41" s="14" t="str">
        <f>+IF(USER!AW41="","",USER!AW41)</f>
        <v/>
      </c>
      <c r="AX41" s="20" t="str">
        <f>+IF(USER!AX41="","",USER!AX41)</f>
        <v/>
      </c>
      <c r="AY41" s="19">
        <f>+IF(USER!AY41="","",USER!AY41)</f>
        <v>0.20833333333333334</v>
      </c>
      <c r="AZ41" s="13">
        <f>+IF(USER!AZ41="","",USER!AZ41)</f>
        <v>0.37152777777777779</v>
      </c>
      <c r="BA41" s="14" t="str">
        <f>+IF(USER!BA41="","",USER!BA41)</f>
        <v/>
      </c>
      <c r="BB41" s="14" t="str">
        <f>+IF(USER!BB41="","",USER!BB41)</f>
        <v/>
      </c>
      <c r="BC41" s="13" t="str">
        <f>+IF(USER!BC41="","",USER!BC41)</f>
        <v/>
      </c>
      <c r="BD41" s="13" t="str">
        <f>+IF(USER!BD41="","",USER!BD41)</f>
        <v/>
      </c>
      <c r="BE41" s="14" t="str">
        <f>+IF(USER!BE41="","",USER!BE41)</f>
        <v/>
      </c>
      <c r="BF41" s="20" t="str">
        <f>+IF(USER!BF41="","",USER!BF41)</f>
        <v/>
      </c>
      <c r="BG41" s="19">
        <f>+IF(USER!BG41="","",USER!BG41)</f>
        <v>0.20833333333333334</v>
      </c>
      <c r="BH41" s="13">
        <f>+IF(USER!BH41="","",USER!BH41)</f>
        <v>0.37152777777777779</v>
      </c>
      <c r="BI41" s="14" t="str">
        <f>+IF(USER!BI41="","",USER!BI41)</f>
        <v/>
      </c>
      <c r="BJ41" s="14" t="str">
        <f>+IF(USER!BJ41="","",USER!BJ41)</f>
        <v/>
      </c>
      <c r="BK41" s="13" t="str">
        <f>+IF(USER!BK41="","",USER!BK41)</f>
        <v/>
      </c>
      <c r="BL41" s="13" t="str">
        <f>+IF(USER!BL41="","",USER!BL41)</f>
        <v/>
      </c>
      <c r="BM41" s="14" t="str">
        <f>+IF(USER!BM41="","",USER!BM41)</f>
        <v/>
      </c>
      <c r="BN41" s="20" t="str">
        <f>+IF(USER!BN41="","",USER!BN41)</f>
        <v/>
      </c>
      <c r="BO41" s="19">
        <f>+IF(USER!BO41="","",USER!BO41)</f>
        <v>0.20833333333333334</v>
      </c>
      <c r="BP41" s="13">
        <f>+IF(USER!BP41="","",USER!BP41)</f>
        <v>0.37152777777777779</v>
      </c>
      <c r="BQ41" s="14" t="str">
        <f>+IF(USER!BQ41="","",USER!BQ41)</f>
        <v/>
      </c>
      <c r="BR41" s="14" t="str">
        <f>+IF(USER!BR41="","",USER!BR41)</f>
        <v/>
      </c>
      <c r="BS41" s="13" t="str">
        <f>+IF(USER!BS41="","",USER!BS41)</f>
        <v/>
      </c>
      <c r="BT41" s="13" t="str">
        <f>+IF(USER!BT41="","",USER!BT41)</f>
        <v/>
      </c>
      <c r="BU41" s="14" t="str">
        <f>+IF(USER!BU41="","",USER!BU41)</f>
        <v/>
      </c>
      <c r="BV41" s="20" t="str">
        <f>+IF(USER!BV41="","",USER!BV41)</f>
        <v/>
      </c>
      <c r="BW41" s="68" t="str">
        <f>+VLOOKUP(B41,GESEM!B:H,7,0)</f>
        <v>CHAT USER</v>
      </c>
      <c r="BX41" s="2" t="str">
        <f>+VLOOKUP(B41,GESEM!B:H,6,0)</f>
        <v>AGENTE</v>
      </c>
    </row>
    <row r="42" spans="1:76" ht="12" customHeight="1" x14ac:dyDescent="0.2">
      <c r="A42" s="31">
        <f t="shared" si="0"/>
        <v>36</v>
      </c>
      <c r="B42" s="74">
        <f>+USER!B42</f>
        <v>40039396</v>
      </c>
      <c r="C42" s="61" t="str">
        <f>+VLOOKUP(J42,TURNO!P:Q,2,0)</f>
        <v xml:space="preserve">CHAT USER </v>
      </c>
      <c r="D42" s="61" t="str">
        <f>+USER!D42</f>
        <v>Madrugada</v>
      </c>
      <c r="E42" s="75">
        <f>+VLOOKUP(B42,GESEM!B:M,12,0)</f>
        <v>44897</v>
      </c>
      <c r="F42" s="61" t="str">
        <f>+USER!F42</f>
        <v>PART TIME</v>
      </c>
      <c r="G42" s="61" t="str">
        <f>+USER!G42</f>
        <v>GESTIÓN ADICIONAL</v>
      </c>
      <c r="H42" s="61" t="str">
        <f>+USER!H42</f>
        <v>MAIL USER</v>
      </c>
      <c r="I42" s="61" t="str">
        <f>+USER!I42</f>
        <v>DURAND GUZMAN MILUSCHKA ANTUANETTE</v>
      </c>
      <c r="J42" s="61" t="str">
        <f>+USER!J42</f>
        <v>CHAT USER</v>
      </c>
      <c r="K42" s="61" t="str">
        <f>+USER!K42</f>
        <v>ABURTO TORRES LILIAN JERALDIN</v>
      </c>
      <c r="L42" s="61" t="str">
        <f>+USER!L42</f>
        <v>ALONSO RAFAEL ALEJANDRO WLADIMIR</v>
      </c>
      <c r="M42" s="61" t="str">
        <f>+USER!M42</f>
        <v>Miércoles</v>
      </c>
      <c r="N42" s="32">
        <f>+IF(USER!N42="","",USER!N42)</f>
        <v>0.20833333333333334</v>
      </c>
      <c r="O42" s="33">
        <f>+IF(USER!O42="","",USER!O42)</f>
        <v>0.37152777777777779</v>
      </c>
      <c r="P42" s="32" t="str">
        <f>+IF(USER!P42="","",USER!P42)</f>
        <v/>
      </c>
      <c r="Q42" s="33" t="str">
        <f>+IF(USER!Q42="","",USER!Q42)</f>
        <v/>
      </c>
      <c r="R42" s="34" t="str">
        <f>+VLOOKUP(B42,GESEM!B:R,9,0)</f>
        <v>ACTIVO</v>
      </c>
      <c r="S42" s="19">
        <f>+IF(USER!S42="","",USER!S42)</f>
        <v>0.20833333333333334</v>
      </c>
      <c r="T42" s="14">
        <f>+IF(USER!T42="","",USER!T42)</f>
        <v>0.37152777777777779</v>
      </c>
      <c r="U42" s="14" t="str">
        <f>+IF(USER!U42="","",USER!U42)</f>
        <v/>
      </c>
      <c r="V42" s="14" t="str">
        <f>+IF(USER!V42="","",USER!V42)</f>
        <v/>
      </c>
      <c r="W42" s="14" t="str">
        <f>+IF(USER!W42="","",USER!W42)</f>
        <v/>
      </c>
      <c r="X42" s="14" t="str">
        <f>+IF(USER!X42="","",USER!X42)</f>
        <v/>
      </c>
      <c r="Y42" s="14" t="str">
        <f>+IF(USER!Y42="","",USER!Y42)</f>
        <v/>
      </c>
      <c r="Z42" s="20" t="str">
        <f>+IF(USER!Z42="","",USER!Z42)</f>
        <v/>
      </c>
      <c r="AA42" s="19">
        <f>+IF(USER!AA42="","",USER!AA42)</f>
        <v>0.20833333333333334</v>
      </c>
      <c r="AB42" s="13">
        <f>+IF(USER!AB42="","",USER!AB42)</f>
        <v>0.37152777777777779</v>
      </c>
      <c r="AC42" s="14" t="str">
        <f>+IF(USER!AC42="","",USER!AC42)</f>
        <v/>
      </c>
      <c r="AD42" s="14" t="str">
        <f>+IF(USER!AD42="","",USER!AD42)</f>
        <v/>
      </c>
      <c r="AE42" s="13" t="str">
        <f>+IF(USER!AE42="","",USER!AE42)</f>
        <v/>
      </c>
      <c r="AF42" s="13" t="str">
        <f>+IF(USER!AF42="","",USER!AF42)</f>
        <v/>
      </c>
      <c r="AG42" s="14" t="str">
        <f>+IF(USER!AG42="","",USER!AG42)</f>
        <v/>
      </c>
      <c r="AH42" s="20" t="str">
        <f>+IF(USER!AH42="","",USER!AH42)</f>
        <v/>
      </c>
      <c r="AI42" s="19" t="str">
        <f>+IF(USER!AI42="","",USER!AI42)</f>
        <v/>
      </c>
      <c r="AJ42" s="13" t="str">
        <f>+IF(USER!AJ42="","",USER!AJ42)</f>
        <v/>
      </c>
      <c r="AK42" s="14" t="str">
        <f>+IF(USER!AK42="","",USER!AK42)</f>
        <v/>
      </c>
      <c r="AL42" s="14" t="str">
        <f>+IF(USER!AL42="","",USER!AL42)</f>
        <v/>
      </c>
      <c r="AM42" s="13" t="str">
        <f>+IF(USER!AM42="","",USER!AM42)</f>
        <v/>
      </c>
      <c r="AN42" s="13" t="str">
        <f>+IF(USER!AN42="","",USER!AN42)</f>
        <v/>
      </c>
      <c r="AO42" s="14" t="str">
        <f>+IF(USER!AO42="","",USER!AO42)</f>
        <v/>
      </c>
      <c r="AP42" s="20" t="str">
        <f>+IF(USER!AP42="","",USER!AP42)</f>
        <v/>
      </c>
      <c r="AQ42" s="19">
        <f>+IF(USER!AQ42="","",USER!AQ42)</f>
        <v>0.20833333333333334</v>
      </c>
      <c r="AR42" s="13">
        <f>+IF(USER!AR42="","",USER!AR42)</f>
        <v>0.37152777777777779</v>
      </c>
      <c r="AS42" s="14" t="str">
        <f>+IF(USER!AS42="","",USER!AS42)</f>
        <v/>
      </c>
      <c r="AT42" s="14" t="str">
        <f>+IF(USER!AT42="","",USER!AT42)</f>
        <v/>
      </c>
      <c r="AU42" s="13" t="str">
        <f>+IF(USER!AU42="","",USER!AU42)</f>
        <v/>
      </c>
      <c r="AV42" s="13" t="str">
        <f>+IF(USER!AV42="","",USER!AV42)</f>
        <v/>
      </c>
      <c r="AW42" s="14" t="str">
        <f>+IF(USER!AW42="","",USER!AW42)</f>
        <v/>
      </c>
      <c r="AX42" s="20" t="str">
        <f>+IF(USER!AX42="","",USER!AX42)</f>
        <v/>
      </c>
      <c r="AY42" s="19">
        <f>+IF(USER!AY42="","",USER!AY42)</f>
        <v>0.20833333333333334</v>
      </c>
      <c r="AZ42" s="13">
        <f>+IF(USER!AZ42="","",USER!AZ42)</f>
        <v>0.37152777777777779</v>
      </c>
      <c r="BA42" s="14" t="str">
        <f>+IF(USER!BA42="","",USER!BA42)</f>
        <v/>
      </c>
      <c r="BB42" s="14" t="str">
        <f>+IF(USER!BB42="","",USER!BB42)</f>
        <v/>
      </c>
      <c r="BC42" s="13" t="str">
        <f>+IF(USER!BC42="","",USER!BC42)</f>
        <v/>
      </c>
      <c r="BD42" s="13" t="str">
        <f>+IF(USER!BD42="","",USER!BD42)</f>
        <v/>
      </c>
      <c r="BE42" s="14" t="str">
        <f>+IF(USER!BE42="","",USER!BE42)</f>
        <v/>
      </c>
      <c r="BF42" s="20" t="str">
        <f>+IF(USER!BF42="","",USER!BF42)</f>
        <v/>
      </c>
      <c r="BG42" s="19">
        <f>+IF(USER!BG42="","",USER!BG42)</f>
        <v>0.20833333333333334</v>
      </c>
      <c r="BH42" s="13">
        <f>+IF(USER!BH42="","",USER!BH42)</f>
        <v>0.37152777777777779</v>
      </c>
      <c r="BI42" s="14" t="str">
        <f>+IF(USER!BI42="","",USER!BI42)</f>
        <v/>
      </c>
      <c r="BJ42" s="14" t="str">
        <f>+IF(USER!BJ42="","",USER!BJ42)</f>
        <v/>
      </c>
      <c r="BK42" s="13" t="str">
        <f>+IF(USER!BK42="","",USER!BK42)</f>
        <v/>
      </c>
      <c r="BL42" s="13" t="str">
        <f>+IF(USER!BL42="","",USER!BL42)</f>
        <v/>
      </c>
      <c r="BM42" s="14" t="str">
        <f>+IF(USER!BM42="","",USER!BM42)</f>
        <v/>
      </c>
      <c r="BN42" s="20" t="str">
        <f>+IF(USER!BN42="","",USER!BN42)</f>
        <v/>
      </c>
      <c r="BO42" s="19">
        <f>+IF(USER!BO42="","",USER!BO42)</f>
        <v>0.20833333333333334</v>
      </c>
      <c r="BP42" s="13">
        <f>+IF(USER!BP42="","",USER!BP42)</f>
        <v>0.37152777777777779</v>
      </c>
      <c r="BQ42" s="14" t="str">
        <f>+IF(USER!BQ42="","",USER!BQ42)</f>
        <v/>
      </c>
      <c r="BR42" s="14" t="str">
        <f>+IF(USER!BR42="","",USER!BR42)</f>
        <v/>
      </c>
      <c r="BS42" s="13" t="str">
        <f>+IF(USER!BS42="","",USER!BS42)</f>
        <v/>
      </c>
      <c r="BT42" s="13" t="str">
        <f>+IF(USER!BT42="","",USER!BT42)</f>
        <v/>
      </c>
      <c r="BU42" s="14" t="str">
        <f>+IF(USER!BU42="","",USER!BU42)</f>
        <v/>
      </c>
      <c r="BV42" s="20" t="str">
        <f>+IF(USER!BV42="","",USER!BV42)</f>
        <v/>
      </c>
      <c r="BW42" s="68" t="str">
        <f>+VLOOKUP(B42,GESEM!B:H,7,0)</f>
        <v>CHAT USER</v>
      </c>
      <c r="BX42" s="2" t="str">
        <f>+VLOOKUP(B42,GESEM!B:H,6,0)</f>
        <v>AGENTE</v>
      </c>
    </row>
    <row r="43" spans="1:76" ht="12" customHeight="1" x14ac:dyDescent="0.2">
      <c r="A43" s="31">
        <f t="shared" si="0"/>
        <v>37</v>
      </c>
      <c r="B43" s="74">
        <f>+USER!B43</f>
        <v>46729997</v>
      </c>
      <c r="C43" s="61" t="str">
        <f>+VLOOKUP(J43,TURNO!P:Q,2,0)</f>
        <v xml:space="preserve">CHAT USER </v>
      </c>
      <c r="D43" s="61" t="str">
        <f>+USER!D43</f>
        <v>Madrugada</v>
      </c>
      <c r="E43" s="75">
        <f>+VLOOKUP(B43,GESEM!B:M,12,0)</f>
        <v>45170</v>
      </c>
      <c r="F43" s="61" t="str">
        <f>+USER!F43</f>
        <v>PART TIME</v>
      </c>
      <c r="G43" s="61">
        <f>+USER!G43</f>
        <v>0</v>
      </c>
      <c r="H43" s="61">
        <f>+USER!H43</f>
        <v>0</v>
      </c>
      <c r="I43" s="61" t="str">
        <f>+USER!I43</f>
        <v>MELLADO ZAMBRANO IVELIZ YASMINA</v>
      </c>
      <c r="J43" s="61" t="str">
        <f>+USER!J43</f>
        <v>CHAT USER</v>
      </c>
      <c r="K43" s="61" t="str">
        <f>+USER!K43</f>
        <v>ABURTO TORRES LILIAN JERALDIN</v>
      </c>
      <c r="L43" s="61" t="str">
        <f>+USER!L43</f>
        <v>ALONSO RAFAEL ALEJANDRO WLADIMIR</v>
      </c>
      <c r="M43" s="61" t="str">
        <f>+USER!M43</f>
        <v>Martes</v>
      </c>
      <c r="N43" s="32">
        <f>+IF(USER!N43="","",USER!N43)</f>
        <v>0.20833333333333334</v>
      </c>
      <c r="O43" s="33">
        <f>+IF(USER!O43="","",USER!O43)</f>
        <v>0.37152777777777773</v>
      </c>
      <c r="P43" s="32" t="str">
        <f>+IF(USER!P43="","",USER!P43)</f>
        <v/>
      </c>
      <c r="Q43" s="33" t="str">
        <f>+IF(USER!Q43="","",USER!Q43)</f>
        <v/>
      </c>
      <c r="R43" s="34" t="str">
        <f>+VLOOKUP(B43,GESEM!B:R,9,0)</f>
        <v>ACTIVO</v>
      </c>
      <c r="S43" s="19">
        <f>+IF(USER!S43="","",USER!S43)</f>
        <v>0.20833333333333334</v>
      </c>
      <c r="T43" s="14">
        <f>+IF(USER!T43="","",USER!T43)</f>
        <v>0.37152777777777773</v>
      </c>
      <c r="U43" s="14" t="str">
        <f>+IF(USER!U43="","",USER!U43)</f>
        <v/>
      </c>
      <c r="V43" s="14" t="str">
        <f>+IF(USER!V43="","",USER!V43)</f>
        <v/>
      </c>
      <c r="W43" s="14" t="str">
        <f>+IF(USER!W43="","",USER!W43)</f>
        <v/>
      </c>
      <c r="X43" s="14" t="str">
        <f>+IF(USER!X43="","",USER!X43)</f>
        <v/>
      </c>
      <c r="Y43" s="14" t="str">
        <f>+IF(USER!Y43="","",USER!Y43)</f>
        <v/>
      </c>
      <c r="Z43" s="20" t="str">
        <f>+IF(USER!Z43="","",USER!Z43)</f>
        <v/>
      </c>
      <c r="AA43" s="19" t="str">
        <f>+IF(USER!AA43="","",USER!AA43)</f>
        <v/>
      </c>
      <c r="AB43" s="13" t="str">
        <f>+IF(USER!AB43="","",USER!AB43)</f>
        <v/>
      </c>
      <c r="AC43" s="14" t="str">
        <f>+IF(USER!AC43="","",USER!AC43)</f>
        <v/>
      </c>
      <c r="AD43" s="14" t="str">
        <f>+IF(USER!AD43="","",USER!AD43)</f>
        <v/>
      </c>
      <c r="AE43" s="13" t="str">
        <f>+IF(USER!AE43="","",USER!AE43)</f>
        <v/>
      </c>
      <c r="AF43" s="13" t="str">
        <f>+IF(USER!AF43="","",USER!AF43)</f>
        <v/>
      </c>
      <c r="AG43" s="14" t="str">
        <f>+IF(USER!AG43="","",USER!AG43)</f>
        <v/>
      </c>
      <c r="AH43" s="20" t="str">
        <f>+IF(USER!AH43="","",USER!AH43)</f>
        <v/>
      </c>
      <c r="AI43" s="19">
        <f>+IF(USER!AI43="","",USER!AI43)</f>
        <v>0.20833333333333334</v>
      </c>
      <c r="AJ43" s="13">
        <f>+IF(USER!AJ43="","",USER!AJ43)</f>
        <v>0.37152777777777773</v>
      </c>
      <c r="AK43" s="14" t="str">
        <f>+IF(USER!AK43="","",USER!AK43)</f>
        <v/>
      </c>
      <c r="AL43" s="14" t="str">
        <f>+IF(USER!AL43="","",USER!AL43)</f>
        <v/>
      </c>
      <c r="AM43" s="13" t="str">
        <f>+IF(USER!AM43="","",USER!AM43)</f>
        <v/>
      </c>
      <c r="AN43" s="13" t="str">
        <f>+IF(USER!AN43="","",USER!AN43)</f>
        <v/>
      </c>
      <c r="AO43" s="14" t="str">
        <f>+IF(USER!AO43="","",USER!AO43)</f>
        <v/>
      </c>
      <c r="AP43" s="20" t="str">
        <f>+IF(USER!AP43="","",USER!AP43)</f>
        <v/>
      </c>
      <c r="AQ43" s="19">
        <f>+IF(USER!AQ43="","",USER!AQ43)</f>
        <v>0.20833333333333334</v>
      </c>
      <c r="AR43" s="13">
        <f>+IF(USER!AR43="","",USER!AR43)</f>
        <v>0.37152777777777773</v>
      </c>
      <c r="AS43" s="14" t="str">
        <f>+IF(USER!AS43="","",USER!AS43)</f>
        <v/>
      </c>
      <c r="AT43" s="14" t="str">
        <f>+IF(USER!AT43="","",USER!AT43)</f>
        <v/>
      </c>
      <c r="AU43" s="13" t="str">
        <f>+IF(USER!AU43="","",USER!AU43)</f>
        <v/>
      </c>
      <c r="AV43" s="13" t="str">
        <f>+IF(USER!AV43="","",USER!AV43)</f>
        <v/>
      </c>
      <c r="AW43" s="14" t="str">
        <f>+IF(USER!AW43="","",USER!AW43)</f>
        <v/>
      </c>
      <c r="AX43" s="20" t="str">
        <f>+IF(USER!AX43="","",USER!AX43)</f>
        <v/>
      </c>
      <c r="AY43" s="19">
        <f>+IF(USER!AY43="","",USER!AY43)</f>
        <v>0.20833333333333334</v>
      </c>
      <c r="AZ43" s="13">
        <f>+IF(USER!AZ43="","",USER!AZ43)</f>
        <v>0.37152777777777773</v>
      </c>
      <c r="BA43" s="14" t="str">
        <f>+IF(USER!BA43="","",USER!BA43)</f>
        <v/>
      </c>
      <c r="BB43" s="14" t="str">
        <f>+IF(USER!BB43="","",USER!BB43)</f>
        <v/>
      </c>
      <c r="BC43" s="13" t="str">
        <f>+IF(USER!BC43="","",USER!BC43)</f>
        <v/>
      </c>
      <c r="BD43" s="13" t="str">
        <f>+IF(USER!BD43="","",USER!BD43)</f>
        <v/>
      </c>
      <c r="BE43" s="14" t="str">
        <f>+IF(USER!BE43="","",USER!BE43)</f>
        <v/>
      </c>
      <c r="BF43" s="20" t="str">
        <f>+IF(USER!BF43="","",USER!BF43)</f>
        <v/>
      </c>
      <c r="BG43" s="19">
        <f>+IF(USER!BG43="","",USER!BG43)</f>
        <v>0.20833333333333334</v>
      </c>
      <c r="BH43" s="13">
        <f>+IF(USER!BH43="","",USER!BH43)</f>
        <v>0.37152777777777773</v>
      </c>
      <c r="BI43" s="14" t="str">
        <f>+IF(USER!BI43="","",USER!BI43)</f>
        <v/>
      </c>
      <c r="BJ43" s="14" t="str">
        <f>+IF(USER!BJ43="","",USER!BJ43)</f>
        <v/>
      </c>
      <c r="BK43" s="13" t="str">
        <f>+IF(USER!BK43="","",USER!BK43)</f>
        <v/>
      </c>
      <c r="BL43" s="13" t="str">
        <f>+IF(USER!BL43="","",USER!BL43)</f>
        <v/>
      </c>
      <c r="BM43" s="14" t="str">
        <f>+IF(USER!BM43="","",USER!BM43)</f>
        <v/>
      </c>
      <c r="BN43" s="20" t="str">
        <f>+IF(USER!BN43="","",USER!BN43)</f>
        <v/>
      </c>
      <c r="BO43" s="19">
        <f>+IF(USER!BO43="","",USER!BO43)</f>
        <v>0.20833333333333334</v>
      </c>
      <c r="BP43" s="13">
        <f>+IF(USER!BP43="","",USER!BP43)</f>
        <v>0.37152777777777773</v>
      </c>
      <c r="BQ43" s="14" t="str">
        <f>+IF(USER!BQ43="","",USER!BQ43)</f>
        <v/>
      </c>
      <c r="BR43" s="14" t="str">
        <f>+IF(USER!BR43="","",USER!BR43)</f>
        <v/>
      </c>
      <c r="BS43" s="13" t="str">
        <f>+IF(USER!BS43="","",USER!BS43)</f>
        <v/>
      </c>
      <c r="BT43" s="13" t="str">
        <f>+IF(USER!BT43="","",USER!BT43)</f>
        <v/>
      </c>
      <c r="BU43" s="14" t="str">
        <f>+IF(USER!BU43="","",USER!BU43)</f>
        <v/>
      </c>
      <c r="BV43" s="20" t="str">
        <f>+IF(USER!BV43="","",USER!BV43)</f>
        <v/>
      </c>
      <c r="BW43" s="68" t="str">
        <f>+VLOOKUP(B43,GESEM!B:H,7,0)</f>
        <v>CHAT USER</v>
      </c>
      <c r="BX43" s="2" t="str">
        <f>+VLOOKUP(B43,GESEM!B:H,6,0)</f>
        <v>AGENTE</v>
      </c>
    </row>
    <row r="44" spans="1:76" ht="12" customHeight="1" x14ac:dyDescent="0.2">
      <c r="A44" s="31">
        <f t="shared" si="0"/>
        <v>38</v>
      </c>
      <c r="B44" s="74">
        <f>+USER!B44</f>
        <v>71013596</v>
      </c>
      <c r="C44" s="61" t="str">
        <f>+VLOOKUP(J44,TURNO!P:Q,2,0)</f>
        <v xml:space="preserve">CHAT USER </v>
      </c>
      <c r="D44" s="61" t="str">
        <f>+USER!D44</f>
        <v>Madrugada</v>
      </c>
      <c r="E44" s="75">
        <f>+VLOOKUP(B44,GESEM!B:M,12,0)</f>
        <v>44896</v>
      </c>
      <c r="F44" s="61" t="str">
        <f>+USER!F44</f>
        <v>PART TIME</v>
      </c>
      <c r="G44" s="61">
        <f>+USER!G44</f>
        <v>0</v>
      </c>
      <c r="H44" s="61">
        <f>+USER!H44</f>
        <v>0</v>
      </c>
      <c r="I44" s="61" t="str">
        <f>+USER!I44</f>
        <v>OLAVARRIA FERNANDEZ TAMARA ESTELITA</v>
      </c>
      <c r="J44" s="61" t="str">
        <f>+USER!J44</f>
        <v>CHAT USER</v>
      </c>
      <c r="K44" s="61" t="str">
        <f>+USER!K44</f>
        <v>FLORES VELA PIERO ANGELO</v>
      </c>
      <c r="L44" s="61" t="str">
        <f>+USER!L44</f>
        <v>ALONSO RAFAEL ALEJANDRO WLADIMIR</v>
      </c>
      <c r="M44" s="61" t="str">
        <f>+USER!M44</f>
        <v>Miércoles</v>
      </c>
      <c r="N44" s="32">
        <f>+IF(USER!N44="","",USER!N44)</f>
        <v>8.3333333333333329E-2</v>
      </c>
      <c r="O44" s="33">
        <f>+IF(USER!O44="","",USER!O44)</f>
        <v>0.24652777777777779</v>
      </c>
      <c r="P44" s="32" t="str">
        <f>+IF(USER!P44="","",USER!P44)</f>
        <v/>
      </c>
      <c r="Q44" s="33" t="str">
        <f>+IF(USER!Q44="","",USER!Q44)</f>
        <v/>
      </c>
      <c r="R44" s="34" t="str">
        <f>+VLOOKUP(B44,GESEM!B:R,9,0)</f>
        <v>ACTIVO</v>
      </c>
      <c r="S44" s="19">
        <f>+IF(USER!S44="","",USER!S44)</f>
        <v>8.3333333333333329E-2</v>
      </c>
      <c r="T44" s="14">
        <f>+IF(USER!T44="","",USER!T44)</f>
        <v>0.24652777777777779</v>
      </c>
      <c r="U44" s="14" t="str">
        <f>+IF(USER!U44="","",USER!U44)</f>
        <v/>
      </c>
      <c r="V44" s="14" t="str">
        <f>+IF(USER!V44="","",USER!V44)</f>
        <v/>
      </c>
      <c r="W44" s="14" t="str">
        <f>+IF(USER!W44="","",USER!W44)</f>
        <v/>
      </c>
      <c r="X44" s="14" t="str">
        <f>+IF(USER!X44="","",USER!X44)</f>
        <v/>
      </c>
      <c r="Y44" s="14" t="str">
        <f>+IF(USER!Y44="","",USER!Y44)</f>
        <v/>
      </c>
      <c r="Z44" s="20" t="str">
        <f>+IF(USER!Z44="","",USER!Z44)</f>
        <v/>
      </c>
      <c r="AA44" s="19">
        <f>+IF(USER!AA44="","",USER!AA44)</f>
        <v>8.3333333333333329E-2</v>
      </c>
      <c r="AB44" s="13">
        <f>+IF(USER!AB44="","",USER!AB44)</f>
        <v>0.24652777777777779</v>
      </c>
      <c r="AC44" s="14" t="str">
        <f>+IF(USER!AC44="","",USER!AC44)</f>
        <v/>
      </c>
      <c r="AD44" s="14" t="str">
        <f>+IF(USER!AD44="","",USER!AD44)</f>
        <v/>
      </c>
      <c r="AE44" s="13" t="str">
        <f>+IF(USER!AE44="","",USER!AE44)</f>
        <v/>
      </c>
      <c r="AF44" s="13" t="str">
        <f>+IF(USER!AF44="","",USER!AF44)</f>
        <v/>
      </c>
      <c r="AG44" s="14" t="str">
        <f>+IF(USER!AG44="","",USER!AG44)</f>
        <v/>
      </c>
      <c r="AH44" s="20" t="str">
        <f>+IF(USER!AH44="","",USER!AH44)</f>
        <v/>
      </c>
      <c r="AI44" s="19" t="str">
        <f>+IF(USER!AI44="","",USER!AI44)</f>
        <v/>
      </c>
      <c r="AJ44" s="13" t="str">
        <f>+IF(USER!AJ44="","",USER!AJ44)</f>
        <v/>
      </c>
      <c r="AK44" s="14" t="str">
        <f>+IF(USER!AK44="","",USER!AK44)</f>
        <v/>
      </c>
      <c r="AL44" s="14" t="str">
        <f>+IF(USER!AL44="","",USER!AL44)</f>
        <v/>
      </c>
      <c r="AM44" s="13" t="str">
        <f>+IF(USER!AM44="","",USER!AM44)</f>
        <v/>
      </c>
      <c r="AN44" s="13" t="str">
        <f>+IF(USER!AN44="","",USER!AN44)</f>
        <v/>
      </c>
      <c r="AO44" s="14" t="str">
        <f>+IF(USER!AO44="","",USER!AO44)</f>
        <v/>
      </c>
      <c r="AP44" s="20" t="str">
        <f>+IF(USER!AP44="","",USER!AP44)</f>
        <v/>
      </c>
      <c r="AQ44" s="19">
        <f>+IF(USER!AQ44="","",USER!AQ44)</f>
        <v>8.3333333333333329E-2</v>
      </c>
      <c r="AR44" s="13">
        <f>+IF(USER!AR44="","",USER!AR44)</f>
        <v>0.24652777777777779</v>
      </c>
      <c r="AS44" s="14" t="str">
        <f>+IF(USER!AS44="","",USER!AS44)</f>
        <v/>
      </c>
      <c r="AT44" s="14" t="str">
        <f>+IF(USER!AT44="","",USER!AT44)</f>
        <v/>
      </c>
      <c r="AU44" s="13" t="str">
        <f>+IF(USER!AU44="","",USER!AU44)</f>
        <v/>
      </c>
      <c r="AV44" s="13" t="str">
        <f>+IF(USER!AV44="","",USER!AV44)</f>
        <v/>
      </c>
      <c r="AW44" s="14" t="str">
        <f>+IF(USER!AW44="","",USER!AW44)</f>
        <v/>
      </c>
      <c r="AX44" s="20" t="str">
        <f>+IF(USER!AX44="","",USER!AX44)</f>
        <v/>
      </c>
      <c r="AY44" s="19">
        <f>+IF(USER!AY44="","",USER!AY44)</f>
        <v>8.3333333333333329E-2</v>
      </c>
      <c r="AZ44" s="13">
        <f>+IF(USER!AZ44="","",USER!AZ44)</f>
        <v>0.24652777777777779</v>
      </c>
      <c r="BA44" s="14" t="str">
        <f>+IF(USER!BA44="","",USER!BA44)</f>
        <v/>
      </c>
      <c r="BB44" s="14" t="str">
        <f>+IF(USER!BB44="","",USER!BB44)</f>
        <v/>
      </c>
      <c r="BC44" s="13" t="str">
        <f>+IF(USER!BC44="","",USER!BC44)</f>
        <v/>
      </c>
      <c r="BD44" s="13" t="str">
        <f>+IF(USER!BD44="","",USER!BD44)</f>
        <v/>
      </c>
      <c r="BE44" s="14" t="str">
        <f>+IF(USER!BE44="","",USER!BE44)</f>
        <v/>
      </c>
      <c r="BF44" s="20" t="str">
        <f>+IF(USER!BF44="","",USER!BF44)</f>
        <v/>
      </c>
      <c r="BG44" s="19">
        <f>+IF(USER!BG44="","",USER!BG44)</f>
        <v>8.3333333333333329E-2</v>
      </c>
      <c r="BH44" s="13">
        <f>+IF(USER!BH44="","",USER!BH44)</f>
        <v>0.24652777777777779</v>
      </c>
      <c r="BI44" s="14" t="str">
        <f>+IF(USER!BI44="","",USER!BI44)</f>
        <v/>
      </c>
      <c r="BJ44" s="14" t="str">
        <f>+IF(USER!BJ44="","",USER!BJ44)</f>
        <v/>
      </c>
      <c r="BK44" s="13" t="str">
        <f>+IF(USER!BK44="","",USER!BK44)</f>
        <v/>
      </c>
      <c r="BL44" s="13" t="str">
        <f>+IF(USER!BL44="","",USER!BL44)</f>
        <v/>
      </c>
      <c r="BM44" s="14" t="str">
        <f>+IF(USER!BM44="","",USER!BM44)</f>
        <v/>
      </c>
      <c r="BN44" s="20" t="str">
        <f>+IF(USER!BN44="","",USER!BN44)</f>
        <v/>
      </c>
      <c r="BO44" s="19">
        <f>+IF(USER!BO44="","",USER!BO44)</f>
        <v>8.3333333333333329E-2</v>
      </c>
      <c r="BP44" s="13">
        <f>+IF(USER!BP44="","",USER!BP44)</f>
        <v>0.24652777777777779</v>
      </c>
      <c r="BQ44" s="14" t="str">
        <f>+IF(USER!BQ44="","",USER!BQ44)</f>
        <v/>
      </c>
      <c r="BR44" s="14" t="str">
        <f>+IF(USER!BR44="","",USER!BR44)</f>
        <v/>
      </c>
      <c r="BS44" s="13" t="str">
        <f>+IF(USER!BS44="","",USER!BS44)</f>
        <v/>
      </c>
      <c r="BT44" s="13" t="str">
        <f>+IF(USER!BT44="","",USER!BT44)</f>
        <v/>
      </c>
      <c r="BU44" s="14" t="str">
        <f>+IF(USER!BU44="","",USER!BU44)</f>
        <v/>
      </c>
      <c r="BV44" s="20" t="str">
        <f>+IF(USER!BV44="","",USER!BV44)</f>
        <v/>
      </c>
      <c r="BW44" s="68" t="str">
        <f>+VLOOKUP(B44,GESEM!B:H,7,0)</f>
        <v>CHAT USER</v>
      </c>
      <c r="BX44" s="2" t="str">
        <f>+VLOOKUP(B44,GESEM!B:H,6,0)</f>
        <v>AGENTE</v>
      </c>
    </row>
    <row r="45" spans="1:76" ht="12" customHeight="1" x14ac:dyDescent="0.2">
      <c r="A45" s="31">
        <f t="shared" si="0"/>
        <v>39</v>
      </c>
      <c r="B45" s="74">
        <f>+USER!B45</f>
        <v>74433840</v>
      </c>
      <c r="C45" s="61" t="str">
        <f>+VLOOKUP(J45,TURNO!P:Q,2,0)</f>
        <v xml:space="preserve">CHAT USER </v>
      </c>
      <c r="D45" s="61" t="str">
        <f>+USER!D45</f>
        <v>Madrugada</v>
      </c>
      <c r="E45" s="75">
        <f>+VLOOKUP(B45,GESEM!B:M,12,0)</f>
        <v>45092</v>
      </c>
      <c r="F45" s="61" t="str">
        <f>+USER!F45</f>
        <v>FULL TIME</v>
      </c>
      <c r="G45" s="61" t="str">
        <f>+USER!G45</f>
        <v>APOYO DE SUPERVISION</v>
      </c>
      <c r="H45" s="61" t="str">
        <f>+USER!H45</f>
        <v>CUBRE DESCANSO</v>
      </c>
      <c r="I45" s="61" t="str">
        <f>+USER!I45</f>
        <v>MALLQUI AYALA FIORELA YIMELA</v>
      </c>
      <c r="J45" s="61" t="str">
        <f>+USER!J45</f>
        <v>CHAT USER</v>
      </c>
      <c r="K45" s="61" t="str">
        <f>+USER!K45</f>
        <v>ABURTO TORRES LILIAN JERALDIN</v>
      </c>
      <c r="L45" s="61" t="str">
        <f>+USER!L45</f>
        <v>ALONSO RAFAEL ALEJANDRO WLADIMIR</v>
      </c>
      <c r="M45" s="61" t="str">
        <f>+USER!M45</f>
        <v>Miércoles</v>
      </c>
      <c r="N45" s="32">
        <f>+IF(USER!N45="","",USER!N45)</f>
        <v>0.20833333333333334</v>
      </c>
      <c r="O45" s="33">
        <f>+IF(USER!O45="","",USER!O45)</f>
        <v>0.55208333333333337</v>
      </c>
      <c r="P45" s="32">
        <f>+IF(USER!P45="","",USER!P45)</f>
        <v>0.375</v>
      </c>
      <c r="Q45" s="33">
        <f>+IF(USER!Q45="","",USER!Q45)</f>
        <v>0.40625</v>
      </c>
      <c r="R45" s="34" t="str">
        <f>+VLOOKUP(B45,GESEM!B:R,9,0)</f>
        <v>ACTIVO</v>
      </c>
      <c r="S45" s="19">
        <f>+IF(USER!S45="","",USER!S45)</f>
        <v>0.20833333333333334</v>
      </c>
      <c r="T45" s="14">
        <f>+IF(USER!T45="","",USER!T45)</f>
        <v>0.55208333333333337</v>
      </c>
      <c r="U45" s="14" t="str">
        <f>+IF(USER!U45="","",USER!U45)</f>
        <v/>
      </c>
      <c r="V45" s="14" t="str">
        <f>+IF(USER!V45="","",USER!V45)</f>
        <v/>
      </c>
      <c r="W45" s="14">
        <f>+IF(USER!W45="","",USER!W45)</f>
        <v>0.5</v>
      </c>
      <c r="X45" s="14">
        <f>+IF(USER!X45="","",USER!X45)</f>
        <v>0.53125</v>
      </c>
      <c r="Y45" s="14" t="str">
        <f>+IF(USER!Y45="","",USER!Y45)</f>
        <v/>
      </c>
      <c r="Z45" s="20" t="str">
        <f>+IF(USER!Z45="","",USER!Z45)</f>
        <v/>
      </c>
      <c r="AA45" s="19">
        <f>+IF(USER!AA45="","",USER!AA45)</f>
        <v>0.20833333333333334</v>
      </c>
      <c r="AB45" s="13">
        <f>+IF(USER!AB45="","",USER!AB45)</f>
        <v>0.55208333333333337</v>
      </c>
      <c r="AC45" s="14" t="str">
        <f>+IF(USER!AC45="","",USER!AC45)</f>
        <v/>
      </c>
      <c r="AD45" s="14" t="str">
        <f>+IF(USER!AD45="","",USER!AD45)</f>
        <v/>
      </c>
      <c r="AE45" s="13">
        <f>+IF(USER!AE45="","",USER!AE45)</f>
        <v>0.375</v>
      </c>
      <c r="AF45" s="13">
        <f>+IF(USER!AF45="","",USER!AF45)</f>
        <v>0.40625</v>
      </c>
      <c r="AG45" s="14" t="str">
        <f>+IF(USER!AG45="","",USER!AG45)</f>
        <v/>
      </c>
      <c r="AH45" s="20" t="str">
        <f>+IF(USER!AH45="","",USER!AH45)</f>
        <v/>
      </c>
      <c r="AI45" s="19" t="str">
        <f>+IF(USER!AI45="","",USER!AI45)</f>
        <v/>
      </c>
      <c r="AJ45" s="13" t="str">
        <f>+IF(USER!AJ45="","",USER!AJ45)</f>
        <v/>
      </c>
      <c r="AK45" s="14" t="str">
        <f>+IF(USER!AK45="","",USER!AK45)</f>
        <v/>
      </c>
      <c r="AL45" s="14" t="str">
        <f>+IF(USER!AL45="","",USER!AL45)</f>
        <v/>
      </c>
      <c r="AM45" s="13" t="str">
        <f>+IF(USER!AM45="","",USER!AM45)</f>
        <v/>
      </c>
      <c r="AN45" s="13" t="str">
        <f>+IF(USER!AN45="","",USER!AN45)</f>
        <v/>
      </c>
      <c r="AO45" s="14" t="str">
        <f>+IF(USER!AO45="","",USER!AO45)</f>
        <v/>
      </c>
      <c r="AP45" s="20" t="str">
        <f>+IF(USER!AP45="","",USER!AP45)</f>
        <v/>
      </c>
      <c r="AQ45" s="19">
        <f>+IF(USER!AQ45="","",USER!AQ45)</f>
        <v>0.20833333333333334</v>
      </c>
      <c r="AR45" s="13">
        <f>+IF(USER!AR45="","",USER!AR45)</f>
        <v>0.55208333333333337</v>
      </c>
      <c r="AS45" s="14" t="str">
        <f>+IF(USER!AS45="","",USER!AS45)</f>
        <v/>
      </c>
      <c r="AT45" s="14" t="str">
        <f>+IF(USER!AT45="","",USER!AT45)</f>
        <v/>
      </c>
      <c r="AU45" s="13">
        <f>+IF(USER!AU45="","",USER!AU45)</f>
        <v>0.375</v>
      </c>
      <c r="AV45" s="13">
        <f>+IF(USER!AV45="","",USER!AV45)</f>
        <v>0.40625</v>
      </c>
      <c r="AW45" s="14" t="str">
        <f>+IF(USER!AW45="","",USER!AW45)</f>
        <v/>
      </c>
      <c r="AX45" s="20" t="str">
        <f>+IF(USER!AX45="","",USER!AX45)</f>
        <v/>
      </c>
      <c r="AY45" s="19">
        <f>+IF(USER!AY45="","",USER!AY45)</f>
        <v>0.20833333333333334</v>
      </c>
      <c r="AZ45" s="13">
        <f>+IF(USER!AZ45="","",USER!AZ45)</f>
        <v>0.55208333333333337</v>
      </c>
      <c r="BA45" s="14" t="str">
        <f>+IF(USER!BA45="","",USER!BA45)</f>
        <v/>
      </c>
      <c r="BB45" s="14" t="str">
        <f>+IF(USER!BB45="","",USER!BB45)</f>
        <v/>
      </c>
      <c r="BC45" s="13">
        <f>+IF(USER!BC45="","",USER!BC45)</f>
        <v>0.375</v>
      </c>
      <c r="BD45" s="13">
        <f>+IF(USER!BD45="","",USER!BD45)</f>
        <v>0.40625</v>
      </c>
      <c r="BE45" s="14" t="str">
        <f>+IF(USER!BE45="","",USER!BE45)</f>
        <v/>
      </c>
      <c r="BF45" s="20" t="str">
        <f>+IF(USER!BF45="","",USER!BF45)</f>
        <v/>
      </c>
      <c r="BG45" s="19">
        <f>+IF(USER!BG45="","",USER!BG45)</f>
        <v>0.20833333333333334</v>
      </c>
      <c r="BH45" s="13">
        <f>+IF(USER!BH45="","",USER!BH45)</f>
        <v>0.55208333333333337</v>
      </c>
      <c r="BI45" s="14" t="str">
        <f>+IF(USER!BI45="","",USER!BI45)</f>
        <v/>
      </c>
      <c r="BJ45" s="14" t="str">
        <f>+IF(USER!BJ45="","",USER!BJ45)</f>
        <v/>
      </c>
      <c r="BK45" s="13">
        <f>+IF(USER!BK45="","",USER!BK45)</f>
        <v>0.375</v>
      </c>
      <c r="BL45" s="13">
        <f>+IF(USER!BL45="","",USER!BL45)</f>
        <v>0.40625</v>
      </c>
      <c r="BM45" s="14" t="str">
        <f>+IF(USER!BM45="","",USER!BM45)</f>
        <v/>
      </c>
      <c r="BN45" s="20" t="str">
        <f>+IF(USER!BN45="","",USER!BN45)</f>
        <v/>
      </c>
      <c r="BO45" s="19">
        <f>+IF(USER!BO45="","",USER!BO45)</f>
        <v>0.20833333333333334</v>
      </c>
      <c r="BP45" s="13">
        <f>+IF(USER!BP45="","",USER!BP45)</f>
        <v>0.55208333333333337</v>
      </c>
      <c r="BQ45" s="14" t="str">
        <f>+IF(USER!BQ45="","",USER!BQ45)</f>
        <v/>
      </c>
      <c r="BR45" s="14" t="str">
        <f>+IF(USER!BR45="","",USER!BR45)</f>
        <v/>
      </c>
      <c r="BS45" s="13">
        <f>+IF(USER!BS45="","",USER!BS45)</f>
        <v>0.375</v>
      </c>
      <c r="BT45" s="13">
        <f>+IF(USER!BT45="","",USER!BT45)</f>
        <v>0.40625</v>
      </c>
      <c r="BU45" s="14" t="str">
        <f>+IF(USER!BU45="","",USER!BU45)</f>
        <v/>
      </c>
      <c r="BV45" s="20" t="str">
        <f>+IF(USER!BV45="","",USER!BV45)</f>
        <v/>
      </c>
      <c r="BW45" s="68" t="str">
        <f>+VLOOKUP(B45,GESEM!B:H,7,0)</f>
        <v>CHAT USER</v>
      </c>
      <c r="BX45" s="2" t="str">
        <f>+VLOOKUP(B45,GESEM!B:H,6,0)</f>
        <v>AGENTE</v>
      </c>
    </row>
    <row r="46" spans="1:76" ht="12" customHeight="1" x14ac:dyDescent="0.2">
      <c r="A46" s="31">
        <f t="shared" si="0"/>
        <v>40</v>
      </c>
      <c r="B46" s="74">
        <f>+USER!B46</f>
        <v>71025370</v>
      </c>
      <c r="C46" s="61" t="str">
        <f>+VLOOKUP(J46,TURNO!P:Q,2,0)</f>
        <v xml:space="preserve">CHAT USER </v>
      </c>
      <c r="D46" s="61" t="str">
        <f>+USER!D46</f>
        <v>Madrugada</v>
      </c>
      <c r="E46" s="75">
        <f>+VLOOKUP(B46,GESEM!B:M,12,0)</f>
        <v>44545</v>
      </c>
      <c r="F46" s="61" t="str">
        <f>+USER!F46</f>
        <v>FULL TIME</v>
      </c>
      <c r="G46" s="61">
        <f>+USER!G46</f>
        <v>0</v>
      </c>
      <c r="H46" s="61">
        <f>+USER!H46</f>
        <v>0</v>
      </c>
      <c r="I46" s="61" t="str">
        <f>+USER!I46</f>
        <v>ROJAS CCELLCCASCCA BRENDA LILIANA</v>
      </c>
      <c r="J46" s="61" t="str">
        <f>+USER!J46</f>
        <v>CHAT USER</v>
      </c>
      <c r="K46" s="61" t="str">
        <f>+USER!K46</f>
        <v>ABURTO TORRES LILIAN JERALDIN</v>
      </c>
      <c r="L46" s="61" t="str">
        <f>+USER!L46</f>
        <v>ALONSO RAFAEL ALEJANDRO WLADIMIR</v>
      </c>
      <c r="M46" s="61" t="str">
        <f>+USER!M46</f>
        <v>Miércoles</v>
      </c>
      <c r="N46" s="32">
        <f>+IF(USER!N46="","",USER!N46)</f>
        <v>0.20833333333333334</v>
      </c>
      <c r="O46" s="33">
        <f>+IF(USER!O46="","",USER!O46)</f>
        <v>0.55208333333333337</v>
      </c>
      <c r="P46" s="32">
        <f>+IF(USER!P46="","",USER!P46)</f>
        <v>0.41666666666666669</v>
      </c>
      <c r="Q46" s="33">
        <f>+IF(USER!Q46="","",USER!Q46)</f>
        <v>0.44791666666666669</v>
      </c>
      <c r="R46" s="34" t="str">
        <f>+VLOOKUP(B46,GESEM!B:R,9,0)</f>
        <v>ACTIVO</v>
      </c>
      <c r="S46" s="19">
        <f>+IF(USER!S46="","",USER!S46)</f>
        <v>0.20833333333333334</v>
      </c>
      <c r="T46" s="14">
        <f>+IF(USER!T46="","",USER!T46)</f>
        <v>0.55208333333333337</v>
      </c>
      <c r="U46" s="14" t="str">
        <f>+IF(USER!U46="","",USER!U46)</f>
        <v/>
      </c>
      <c r="V46" s="14" t="str">
        <f>+IF(USER!V46="","",USER!V46)</f>
        <v/>
      </c>
      <c r="W46" s="14">
        <f>+IF(USER!W46="","",USER!W46)</f>
        <v>0.41666666666666669</v>
      </c>
      <c r="X46" s="14">
        <f>+IF(USER!X46="","",USER!X46)</f>
        <v>0.44791666666666669</v>
      </c>
      <c r="Y46" s="14" t="str">
        <f>+IF(USER!Y46="","",USER!Y46)</f>
        <v/>
      </c>
      <c r="Z46" s="20" t="str">
        <f>+IF(USER!Z46="","",USER!Z46)</f>
        <v/>
      </c>
      <c r="AA46" s="19">
        <f>+IF(USER!AA46="","",USER!AA46)</f>
        <v>0.20833333333333334</v>
      </c>
      <c r="AB46" s="13">
        <f>+IF(USER!AB46="","",USER!AB46)</f>
        <v>0.55208333333333337</v>
      </c>
      <c r="AC46" s="14" t="str">
        <f>+IF(USER!AC46="","",USER!AC46)</f>
        <v/>
      </c>
      <c r="AD46" s="14" t="str">
        <f>+IF(USER!AD46="","",USER!AD46)</f>
        <v/>
      </c>
      <c r="AE46" s="13">
        <f>+IF(USER!AE46="","",USER!AE46)</f>
        <v>0.41666666666666669</v>
      </c>
      <c r="AF46" s="13">
        <f>+IF(USER!AF46="","",USER!AF46)</f>
        <v>0.44791666666666669</v>
      </c>
      <c r="AG46" s="14" t="str">
        <f>+IF(USER!AG46="","",USER!AG46)</f>
        <v/>
      </c>
      <c r="AH46" s="20" t="str">
        <f>+IF(USER!AH46="","",USER!AH46)</f>
        <v/>
      </c>
      <c r="AI46" s="19" t="str">
        <f>+IF(USER!AI46="","",USER!AI46)</f>
        <v/>
      </c>
      <c r="AJ46" s="13" t="str">
        <f>+IF(USER!AJ46="","",USER!AJ46)</f>
        <v/>
      </c>
      <c r="AK46" s="14" t="str">
        <f>+IF(USER!AK46="","",USER!AK46)</f>
        <v/>
      </c>
      <c r="AL46" s="14" t="str">
        <f>+IF(USER!AL46="","",USER!AL46)</f>
        <v/>
      </c>
      <c r="AM46" s="13" t="str">
        <f>+IF(USER!AM46="","",USER!AM46)</f>
        <v/>
      </c>
      <c r="AN46" s="13" t="str">
        <f>+IF(USER!AN46="","",USER!AN46)</f>
        <v/>
      </c>
      <c r="AO46" s="14" t="str">
        <f>+IF(USER!AO46="","",USER!AO46)</f>
        <v/>
      </c>
      <c r="AP46" s="20" t="str">
        <f>+IF(USER!AP46="","",USER!AP46)</f>
        <v/>
      </c>
      <c r="AQ46" s="19">
        <f>+IF(USER!AQ46="","",USER!AQ46)</f>
        <v>0.20833333333333334</v>
      </c>
      <c r="AR46" s="13">
        <f>+IF(USER!AR46="","",USER!AR46)</f>
        <v>0.55208333333333337</v>
      </c>
      <c r="AS46" s="14" t="str">
        <f>+IF(USER!AS46="","",USER!AS46)</f>
        <v/>
      </c>
      <c r="AT46" s="14" t="str">
        <f>+IF(USER!AT46="","",USER!AT46)</f>
        <v/>
      </c>
      <c r="AU46" s="13">
        <f>+IF(USER!AU46="","",USER!AU46)</f>
        <v>0.41666666666666669</v>
      </c>
      <c r="AV46" s="13">
        <f>+IF(USER!AV46="","",USER!AV46)</f>
        <v>0.44791666666666669</v>
      </c>
      <c r="AW46" s="14" t="str">
        <f>+IF(USER!AW46="","",USER!AW46)</f>
        <v/>
      </c>
      <c r="AX46" s="20" t="str">
        <f>+IF(USER!AX46="","",USER!AX46)</f>
        <v/>
      </c>
      <c r="AY46" s="19">
        <f>+IF(USER!AY46="","",USER!AY46)</f>
        <v>0.20833333333333334</v>
      </c>
      <c r="AZ46" s="13">
        <f>+IF(USER!AZ46="","",USER!AZ46)</f>
        <v>0.55208333333333337</v>
      </c>
      <c r="BA46" s="14" t="str">
        <f>+IF(USER!BA46="","",USER!BA46)</f>
        <v/>
      </c>
      <c r="BB46" s="14" t="str">
        <f>+IF(USER!BB46="","",USER!BB46)</f>
        <v/>
      </c>
      <c r="BC46" s="13">
        <f>+IF(USER!BC46="","",USER!BC46)</f>
        <v>0.41666666666666669</v>
      </c>
      <c r="BD46" s="13">
        <f>+IF(USER!BD46="","",USER!BD46)</f>
        <v>0.44791666666666669</v>
      </c>
      <c r="BE46" s="14" t="str">
        <f>+IF(USER!BE46="","",USER!BE46)</f>
        <v/>
      </c>
      <c r="BF46" s="20" t="str">
        <f>+IF(USER!BF46="","",USER!BF46)</f>
        <v/>
      </c>
      <c r="BG46" s="19">
        <f>+IF(USER!BG46="","",USER!BG46)</f>
        <v>0.20833333333333334</v>
      </c>
      <c r="BH46" s="13">
        <f>+IF(USER!BH46="","",USER!BH46)</f>
        <v>0.55208333333333337</v>
      </c>
      <c r="BI46" s="14" t="str">
        <f>+IF(USER!BI46="","",USER!BI46)</f>
        <v/>
      </c>
      <c r="BJ46" s="14" t="str">
        <f>+IF(USER!BJ46="","",USER!BJ46)</f>
        <v/>
      </c>
      <c r="BK46" s="13">
        <f>+IF(USER!BK46="","",USER!BK46)</f>
        <v>0.41666666666666669</v>
      </c>
      <c r="BL46" s="13">
        <f>+IF(USER!BL46="","",USER!BL46)</f>
        <v>0.44791666666666669</v>
      </c>
      <c r="BM46" s="14" t="str">
        <f>+IF(USER!BM46="","",USER!BM46)</f>
        <v/>
      </c>
      <c r="BN46" s="20" t="str">
        <f>+IF(USER!BN46="","",USER!BN46)</f>
        <v/>
      </c>
      <c r="BO46" s="19">
        <f>+IF(USER!BO46="","",USER!BO46)</f>
        <v>0.20833333333333334</v>
      </c>
      <c r="BP46" s="13">
        <f>+IF(USER!BP46="","",USER!BP46)</f>
        <v>0.55208333333333337</v>
      </c>
      <c r="BQ46" s="14" t="str">
        <f>+IF(USER!BQ46="","",USER!BQ46)</f>
        <v/>
      </c>
      <c r="BR46" s="14" t="str">
        <f>+IF(USER!BR46="","",USER!BR46)</f>
        <v/>
      </c>
      <c r="BS46" s="13">
        <f>+IF(USER!BS46="","",USER!BS46)</f>
        <v>0.41666666666666669</v>
      </c>
      <c r="BT46" s="13">
        <f>+IF(USER!BT46="","",USER!BT46)</f>
        <v>0.44791666666666669</v>
      </c>
      <c r="BU46" s="14" t="str">
        <f>+IF(USER!BU46="","",USER!BU46)</f>
        <v/>
      </c>
      <c r="BV46" s="20" t="str">
        <f>+IF(USER!BV46="","",USER!BV46)</f>
        <v/>
      </c>
      <c r="BW46" s="68" t="str">
        <f>+VLOOKUP(B46,GESEM!B:H,7,0)</f>
        <v>CHAT USER</v>
      </c>
      <c r="BX46" s="2" t="str">
        <f>+VLOOKUP(B46,GESEM!B:H,6,0)</f>
        <v>AGENTE</v>
      </c>
    </row>
    <row r="47" spans="1:76" ht="12" customHeight="1" x14ac:dyDescent="0.2">
      <c r="A47" s="31">
        <f t="shared" si="0"/>
        <v>41</v>
      </c>
      <c r="B47" s="74">
        <f>+USER!B47</f>
        <v>74742073</v>
      </c>
      <c r="C47" s="61" t="str">
        <f>+VLOOKUP(J47,TURNO!P:Q,2,0)</f>
        <v xml:space="preserve">CHAT USER </v>
      </c>
      <c r="D47" s="61" t="str">
        <f>+USER!D47</f>
        <v>Madrugada</v>
      </c>
      <c r="E47" s="75">
        <f>+VLOOKUP(B47,GESEM!B:M,12,0)</f>
        <v>45566</v>
      </c>
      <c r="F47" s="61" t="str">
        <f>+USER!F47</f>
        <v>PART TIME</v>
      </c>
      <c r="G47" s="61">
        <f>+USER!G47</f>
        <v>0</v>
      </c>
      <c r="H47" s="61">
        <f>+USER!H47</f>
        <v>0</v>
      </c>
      <c r="I47" s="61" t="str">
        <f>+USER!I47</f>
        <v>HUERTA ESPIRITU ELSA KAREN</v>
      </c>
      <c r="J47" s="61" t="str">
        <f>+USER!J47</f>
        <v>CHAT USER</v>
      </c>
      <c r="K47" s="61" t="str">
        <f>+USER!K47</f>
        <v>APONTE COVEÑAS JOSELYN ANDREA</v>
      </c>
      <c r="L47" s="61" t="str">
        <f>+USER!L47</f>
        <v>ALONSO RAFAEL ALEJANDRO WLADIMIR</v>
      </c>
      <c r="M47" s="61" t="str">
        <f>+USER!M47</f>
        <v>Miércoles</v>
      </c>
      <c r="N47" s="32">
        <f>+IF(USER!N47="","",USER!N47)</f>
        <v>0.20833333333333334</v>
      </c>
      <c r="O47" s="33">
        <f>+IF(USER!O47="","",USER!O47)</f>
        <v>0.37152777777777779</v>
      </c>
      <c r="P47" s="32" t="str">
        <f>+IF(USER!P47="","",USER!P47)</f>
        <v/>
      </c>
      <c r="Q47" s="33" t="str">
        <f>+IF(USER!Q47="","",USER!Q47)</f>
        <v/>
      </c>
      <c r="R47" s="34" t="str">
        <f>+VLOOKUP(B47,GESEM!B:R,9,0)</f>
        <v>ACTIVO</v>
      </c>
      <c r="S47" s="19">
        <f>+IF(USER!S47="","",USER!S47)</f>
        <v>0.20833333333333334</v>
      </c>
      <c r="T47" s="14">
        <f>+IF(USER!T47="","",USER!T47)</f>
        <v>0.37152777777777779</v>
      </c>
      <c r="U47" s="14" t="str">
        <f>+IF(USER!U47="","",USER!U47)</f>
        <v/>
      </c>
      <c r="V47" s="14" t="str">
        <f>+IF(USER!V47="","",USER!V47)</f>
        <v/>
      </c>
      <c r="W47" s="14" t="str">
        <f>+IF(USER!W47="","",USER!W47)</f>
        <v/>
      </c>
      <c r="X47" s="14" t="str">
        <f>+IF(USER!X47="","",USER!X47)</f>
        <v/>
      </c>
      <c r="Y47" s="14" t="str">
        <f>+IF(USER!Y47="","",USER!Y47)</f>
        <v/>
      </c>
      <c r="Z47" s="20" t="str">
        <f>+IF(USER!Z47="","",USER!Z47)</f>
        <v/>
      </c>
      <c r="AA47" s="19">
        <f>+IF(USER!AA47="","",USER!AA47)</f>
        <v>0.20833333333333334</v>
      </c>
      <c r="AB47" s="13">
        <f>+IF(USER!AB47="","",USER!AB47)</f>
        <v>0.37152777777777779</v>
      </c>
      <c r="AC47" s="14" t="str">
        <f>+IF(USER!AC47="","",USER!AC47)</f>
        <v/>
      </c>
      <c r="AD47" s="14" t="str">
        <f>+IF(USER!AD47="","",USER!AD47)</f>
        <v/>
      </c>
      <c r="AE47" s="13" t="str">
        <f>+IF(USER!AE47="","",USER!AE47)</f>
        <v/>
      </c>
      <c r="AF47" s="13" t="str">
        <f>+IF(USER!AF47="","",USER!AF47)</f>
        <v/>
      </c>
      <c r="AG47" s="14" t="str">
        <f>+IF(USER!AG47="","",USER!AG47)</f>
        <v/>
      </c>
      <c r="AH47" s="20" t="str">
        <f>+IF(USER!AH47="","",USER!AH47)</f>
        <v/>
      </c>
      <c r="AI47" s="19" t="str">
        <f>+IF(USER!AI47="","",USER!AI47)</f>
        <v/>
      </c>
      <c r="AJ47" s="13" t="str">
        <f>+IF(USER!AJ47="","",USER!AJ47)</f>
        <v/>
      </c>
      <c r="AK47" s="14" t="str">
        <f>+IF(USER!AK47="","",USER!AK47)</f>
        <v/>
      </c>
      <c r="AL47" s="14" t="str">
        <f>+IF(USER!AL47="","",USER!AL47)</f>
        <v/>
      </c>
      <c r="AM47" s="13" t="str">
        <f>+IF(USER!AM47="","",USER!AM47)</f>
        <v/>
      </c>
      <c r="AN47" s="13" t="str">
        <f>+IF(USER!AN47="","",USER!AN47)</f>
        <v/>
      </c>
      <c r="AO47" s="14" t="str">
        <f>+IF(USER!AO47="","",USER!AO47)</f>
        <v/>
      </c>
      <c r="AP47" s="20" t="str">
        <f>+IF(USER!AP47="","",USER!AP47)</f>
        <v/>
      </c>
      <c r="AQ47" s="19">
        <f>+IF(USER!AQ47="","",USER!AQ47)</f>
        <v>0.20833333333333334</v>
      </c>
      <c r="AR47" s="13">
        <f>+IF(USER!AR47="","",USER!AR47)</f>
        <v>0.37152777777777779</v>
      </c>
      <c r="AS47" s="14" t="str">
        <f>+IF(USER!AS47="","",USER!AS47)</f>
        <v/>
      </c>
      <c r="AT47" s="14" t="str">
        <f>+IF(USER!AT47="","",USER!AT47)</f>
        <v/>
      </c>
      <c r="AU47" s="13" t="str">
        <f>+IF(USER!AU47="","",USER!AU47)</f>
        <v/>
      </c>
      <c r="AV47" s="13" t="str">
        <f>+IF(USER!AV47="","",USER!AV47)</f>
        <v/>
      </c>
      <c r="AW47" s="14" t="str">
        <f>+IF(USER!AW47="","",USER!AW47)</f>
        <v/>
      </c>
      <c r="AX47" s="20" t="str">
        <f>+IF(USER!AX47="","",USER!AX47)</f>
        <v/>
      </c>
      <c r="AY47" s="19">
        <f>+IF(USER!AY47="","",USER!AY47)</f>
        <v>0.20833333333333334</v>
      </c>
      <c r="AZ47" s="13">
        <f>+IF(USER!AZ47="","",USER!AZ47)</f>
        <v>0.37152777777777779</v>
      </c>
      <c r="BA47" s="14" t="str">
        <f>+IF(USER!BA47="","",USER!BA47)</f>
        <v/>
      </c>
      <c r="BB47" s="14" t="str">
        <f>+IF(USER!BB47="","",USER!BB47)</f>
        <v/>
      </c>
      <c r="BC47" s="13" t="str">
        <f>+IF(USER!BC47="","",USER!BC47)</f>
        <v/>
      </c>
      <c r="BD47" s="13" t="str">
        <f>+IF(USER!BD47="","",USER!BD47)</f>
        <v/>
      </c>
      <c r="BE47" s="14" t="str">
        <f>+IF(USER!BE47="","",USER!BE47)</f>
        <v/>
      </c>
      <c r="BF47" s="20" t="str">
        <f>+IF(USER!BF47="","",USER!BF47)</f>
        <v/>
      </c>
      <c r="BG47" s="19">
        <f>+IF(USER!BG47="","",USER!BG47)</f>
        <v>0.20833333333333334</v>
      </c>
      <c r="BH47" s="13">
        <f>+IF(USER!BH47="","",USER!BH47)</f>
        <v>0.37152777777777779</v>
      </c>
      <c r="BI47" s="14" t="str">
        <f>+IF(USER!BI47="","",USER!BI47)</f>
        <v/>
      </c>
      <c r="BJ47" s="14" t="str">
        <f>+IF(USER!BJ47="","",USER!BJ47)</f>
        <v/>
      </c>
      <c r="BK47" s="13" t="str">
        <f>+IF(USER!BK47="","",USER!BK47)</f>
        <v/>
      </c>
      <c r="BL47" s="13" t="str">
        <f>+IF(USER!BL47="","",USER!BL47)</f>
        <v/>
      </c>
      <c r="BM47" s="14" t="str">
        <f>+IF(USER!BM47="","",USER!BM47)</f>
        <v/>
      </c>
      <c r="BN47" s="20" t="str">
        <f>+IF(USER!BN47="","",USER!BN47)</f>
        <v/>
      </c>
      <c r="BO47" s="19">
        <f>+IF(USER!BO47="","",USER!BO47)</f>
        <v>0.20833333333333334</v>
      </c>
      <c r="BP47" s="13">
        <f>+IF(USER!BP47="","",USER!BP47)</f>
        <v>0.37152777777777779</v>
      </c>
      <c r="BQ47" s="14" t="str">
        <f>+IF(USER!BQ47="","",USER!BQ47)</f>
        <v/>
      </c>
      <c r="BR47" s="14" t="str">
        <f>+IF(USER!BR47="","",USER!BR47)</f>
        <v/>
      </c>
      <c r="BS47" s="13" t="str">
        <f>+IF(USER!BS47="","",USER!BS47)</f>
        <v/>
      </c>
      <c r="BT47" s="13" t="str">
        <f>+IF(USER!BT47="","",USER!BT47)</f>
        <v/>
      </c>
      <c r="BU47" s="14" t="str">
        <f>+IF(USER!BU47="","",USER!BU47)</f>
        <v/>
      </c>
      <c r="BV47" s="20" t="str">
        <f>+IF(USER!BV47="","",USER!BV47)</f>
        <v/>
      </c>
      <c r="BW47" s="68" t="str">
        <f>+VLOOKUP(B47,GESEM!B:H,7,0)</f>
        <v>CHAT USER</v>
      </c>
      <c r="BX47" s="2" t="str">
        <f>+VLOOKUP(B47,GESEM!B:H,6,0)</f>
        <v>AGENTE</v>
      </c>
    </row>
    <row r="48" spans="1:76" ht="12" customHeight="1" x14ac:dyDescent="0.2">
      <c r="A48" s="31">
        <f t="shared" si="0"/>
        <v>42</v>
      </c>
      <c r="B48" s="74">
        <f>+USER!B48</f>
        <v>46948356</v>
      </c>
      <c r="C48" s="61" t="str">
        <f>+VLOOKUP(J48,TURNO!P:Q,2,0)</f>
        <v xml:space="preserve">CHAT USER </v>
      </c>
      <c r="D48" s="61" t="str">
        <f>+USER!D48</f>
        <v>Mañana</v>
      </c>
      <c r="E48" s="75">
        <f>+VLOOKUP(B48,GESEM!B:M,12,0)</f>
        <v>45051</v>
      </c>
      <c r="F48" s="61" t="str">
        <f>+USER!F48</f>
        <v>PART TIME</v>
      </c>
      <c r="G48" s="61" t="str">
        <f>+USER!G48</f>
        <v>GESTIÓN ADICIONAL</v>
      </c>
      <c r="H48" s="61" t="str">
        <f>+USER!H48</f>
        <v>MAIL USER</v>
      </c>
      <c r="I48" s="61" t="str">
        <f>+USER!I48</f>
        <v>JAHNSEN VALDEZ ZIGRICK YOHANNY</v>
      </c>
      <c r="J48" s="61" t="str">
        <f>+USER!J48</f>
        <v>CHAT USER</v>
      </c>
      <c r="K48" s="61" t="str">
        <f>+USER!K48</f>
        <v>WAMPAGKIT LALANGUI SHINA CECILIA</v>
      </c>
      <c r="L48" s="61" t="str">
        <f>+USER!L48</f>
        <v>ALONSO RAFAEL ALEJANDRO WLADIMIR</v>
      </c>
      <c r="M48" s="61" t="str">
        <f>+USER!M48</f>
        <v>Martes</v>
      </c>
      <c r="N48" s="32">
        <f>+IF(USER!N48="","",USER!N48)</f>
        <v>0.25</v>
      </c>
      <c r="O48" s="33">
        <f>+IF(USER!O48="","",USER!O48)</f>
        <v>0.41319444444444442</v>
      </c>
      <c r="P48" s="32" t="str">
        <f>+IF(USER!P48="","",USER!P48)</f>
        <v/>
      </c>
      <c r="Q48" s="33" t="str">
        <f>+IF(USER!Q48="","",USER!Q48)</f>
        <v/>
      </c>
      <c r="R48" s="34" t="str">
        <f>+VLOOKUP(B48,GESEM!B:R,9,0)</f>
        <v>ACTIVO</v>
      </c>
      <c r="S48" s="19">
        <f>+IF(USER!S48="","",USER!S48)</f>
        <v>0.25</v>
      </c>
      <c r="T48" s="14">
        <f>+IF(USER!T48="","",USER!T48)</f>
        <v>0.41319444444444442</v>
      </c>
      <c r="U48" s="14" t="str">
        <f>+IF(USER!U48="","",USER!U48)</f>
        <v/>
      </c>
      <c r="V48" s="14" t="str">
        <f>+IF(USER!V48="","",USER!V48)</f>
        <v/>
      </c>
      <c r="W48" s="14" t="str">
        <f>+IF(USER!W48="","",USER!W48)</f>
        <v/>
      </c>
      <c r="X48" s="14" t="str">
        <f>+IF(USER!X48="","",USER!X48)</f>
        <v/>
      </c>
      <c r="Y48" s="14" t="str">
        <f>+IF(USER!Y48="","",USER!Y48)</f>
        <v/>
      </c>
      <c r="Z48" s="20" t="str">
        <f>+IF(USER!Z48="","",USER!Z48)</f>
        <v/>
      </c>
      <c r="AA48" s="19" t="str">
        <f>+IF(USER!AA48="","",USER!AA48)</f>
        <v/>
      </c>
      <c r="AB48" s="13" t="str">
        <f>+IF(USER!AB48="","",USER!AB48)</f>
        <v/>
      </c>
      <c r="AC48" s="14" t="str">
        <f>+IF(USER!AC48="","",USER!AC48)</f>
        <v/>
      </c>
      <c r="AD48" s="14" t="str">
        <f>+IF(USER!AD48="","",USER!AD48)</f>
        <v/>
      </c>
      <c r="AE48" s="13" t="str">
        <f>+IF(USER!AE48="","",USER!AE48)</f>
        <v/>
      </c>
      <c r="AF48" s="13" t="str">
        <f>+IF(USER!AF48="","",USER!AF48)</f>
        <v/>
      </c>
      <c r="AG48" s="14" t="str">
        <f>+IF(USER!AG48="","",USER!AG48)</f>
        <v/>
      </c>
      <c r="AH48" s="20" t="str">
        <f>+IF(USER!AH48="","",USER!AH48)</f>
        <v/>
      </c>
      <c r="AI48" s="19">
        <f>+IF(USER!AI48="","",USER!AI48)</f>
        <v>0.25</v>
      </c>
      <c r="AJ48" s="13">
        <f>+IF(USER!AJ48="","",USER!AJ48)</f>
        <v>0.41319444444444442</v>
      </c>
      <c r="AK48" s="14" t="str">
        <f>+IF(USER!AK48="","",USER!AK48)</f>
        <v/>
      </c>
      <c r="AL48" s="14" t="str">
        <f>+IF(USER!AL48="","",USER!AL48)</f>
        <v/>
      </c>
      <c r="AM48" s="13" t="str">
        <f>+IF(USER!AM48="","",USER!AM48)</f>
        <v/>
      </c>
      <c r="AN48" s="13" t="str">
        <f>+IF(USER!AN48="","",USER!AN48)</f>
        <v/>
      </c>
      <c r="AO48" s="14" t="str">
        <f>+IF(USER!AO48="","",USER!AO48)</f>
        <v/>
      </c>
      <c r="AP48" s="20" t="str">
        <f>+IF(USER!AP48="","",USER!AP48)</f>
        <v/>
      </c>
      <c r="AQ48" s="19">
        <f>+IF(USER!AQ48="","",USER!AQ48)</f>
        <v>0.25</v>
      </c>
      <c r="AR48" s="13">
        <f>+IF(USER!AR48="","",USER!AR48)</f>
        <v>0.41319444444444442</v>
      </c>
      <c r="AS48" s="14" t="str">
        <f>+IF(USER!AS48="","",USER!AS48)</f>
        <v/>
      </c>
      <c r="AT48" s="14" t="str">
        <f>+IF(USER!AT48="","",USER!AT48)</f>
        <v/>
      </c>
      <c r="AU48" s="13" t="str">
        <f>+IF(USER!AU48="","",USER!AU48)</f>
        <v/>
      </c>
      <c r="AV48" s="13" t="str">
        <f>+IF(USER!AV48="","",USER!AV48)</f>
        <v/>
      </c>
      <c r="AW48" s="14" t="str">
        <f>+IF(USER!AW48="","",USER!AW48)</f>
        <v/>
      </c>
      <c r="AX48" s="20" t="str">
        <f>+IF(USER!AX48="","",USER!AX48)</f>
        <v/>
      </c>
      <c r="AY48" s="19">
        <f>+IF(USER!AY48="","",USER!AY48)</f>
        <v>0.25</v>
      </c>
      <c r="AZ48" s="13">
        <f>+IF(USER!AZ48="","",USER!AZ48)</f>
        <v>0.41319444444444442</v>
      </c>
      <c r="BA48" s="14" t="str">
        <f>+IF(USER!BA48="","",USER!BA48)</f>
        <v/>
      </c>
      <c r="BB48" s="14" t="str">
        <f>+IF(USER!BB48="","",USER!BB48)</f>
        <v/>
      </c>
      <c r="BC48" s="13" t="str">
        <f>+IF(USER!BC48="","",USER!BC48)</f>
        <v/>
      </c>
      <c r="BD48" s="13" t="str">
        <f>+IF(USER!BD48="","",USER!BD48)</f>
        <v/>
      </c>
      <c r="BE48" s="14" t="str">
        <f>+IF(USER!BE48="","",USER!BE48)</f>
        <v/>
      </c>
      <c r="BF48" s="20" t="str">
        <f>+IF(USER!BF48="","",USER!BF48)</f>
        <v/>
      </c>
      <c r="BG48" s="19">
        <f>+IF(USER!BG48="","",USER!BG48)</f>
        <v>0.25</v>
      </c>
      <c r="BH48" s="13">
        <f>+IF(USER!BH48="","",USER!BH48)</f>
        <v>0.41319444444444442</v>
      </c>
      <c r="BI48" s="14" t="str">
        <f>+IF(USER!BI48="","",USER!BI48)</f>
        <v/>
      </c>
      <c r="BJ48" s="14" t="str">
        <f>+IF(USER!BJ48="","",USER!BJ48)</f>
        <v/>
      </c>
      <c r="BK48" s="13" t="str">
        <f>+IF(USER!BK48="","",USER!BK48)</f>
        <v/>
      </c>
      <c r="BL48" s="13" t="str">
        <f>+IF(USER!BL48="","",USER!BL48)</f>
        <v/>
      </c>
      <c r="BM48" s="14" t="str">
        <f>+IF(USER!BM48="","",USER!BM48)</f>
        <v/>
      </c>
      <c r="BN48" s="20" t="str">
        <f>+IF(USER!BN48="","",USER!BN48)</f>
        <v/>
      </c>
      <c r="BO48" s="19">
        <f>+IF(USER!BO48="","",USER!BO48)</f>
        <v>0.25</v>
      </c>
      <c r="BP48" s="13">
        <f>+IF(USER!BP48="","",USER!BP48)</f>
        <v>0.41319444444444442</v>
      </c>
      <c r="BQ48" s="14" t="str">
        <f>+IF(USER!BQ48="","",USER!BQ48)</f>
        <v/>
      </c>
      <c r="BR48" s="14" t="str">
        <f>+IF(USER!BR48="","",USER!BR48)</f>
        <v/>
      </c>
      <c r="BS48" s="13" t="str">
        <f>+IF(USER!BS48="","",USER!BS48)</f>
        <v/>
      </c>
      <c r="BT48" s="13" t="str">
        <f>+IF(USER!BT48="","",USER!BT48)</f>
        <v/>
      </c>
      <c r="BU48" s="14" t="str">
        <f>+IF(USER!BU48="","",USER!BU48)</f>
        <v/>
      </c>
      <c r="BV48" s="20" t="str">
        <f>+IF(USER!BV48="","",USER!BV48)</f>
        <v/>
      </c>
      <c r="BW48" s="68" t="str">
        <f>+VLOOKUP(B48,GESEM!B:H,7,0)</f>
        <v>CHAT USER</v>
      </c>
      <c r="BX48" s="2" t="str">
        <f>+VLOOKUP(B48,GESEM!B:H,6,0)</f>
        <v>AGENTE</v>
      </c>
    </row>
    <row r="49" spans="1:76" ht="12" customHeight="1" x14ac:dyDescent="0.2">
      <c r="A49" s="31">
        <f t="shared" si="0"/>
        <v>43</v>
      </c>
      <c r="B49" s="74">
        <f>+USER!B49</f>
        <v>75125900</v>
      </c>
      <c r="C49" s="61" t="str">
        <f>+VLOOKUP(J49,TURNO!P:Q,2,0)</f>
        <v xml:space="preserve">CHAT USER </v>
      </c>
      <c r="D49" s="61" t="str">
        <f>+USER!D49</f>
        <v>Mañana</v>
      </c>
      <c r="E49" s="75">
        <f>+VLOOKUP(B49,GESEM!B:M,12,0)</f>
        <v>45177</v>
      </c>
      <c r="F49" s="61" t="str">
        <f>+USER!F49</f>
        <v>FULL TIME</v>
      </c>
      <c r="G49" s="61" t="str">
        <f>+USER!G49</f>
        <v>APOYO DE SUPERVISION</v>
      </c>
      <c r="H49" s="61" t="str">
        <f>+USER!H49</f>
        <v>CUBRE DESCANSO</v>
      </c>
      <c r="I49" s="61" t="str">
        <f>+USER!I49</f>
        <v>HUAMANI HUAMAN PAOLA</v>
      </c>
      <c r="J49" s="61" t="str">
        <f>+USER!J49</f>
        <v>CHAT USER</v>
      </c>
      <c r="K49" s="61" t="str">
        <f>+USER!K49</f>
        <v>LARICO ALARCON CHRISTIAN CARLOS</v>
      </c>
      <c r="L49" s="61" t="str">
        <f>+USER!L49</f>
        <v>ALONSO RAFAEL ALEJANDRO WLADIMIR</v>
      </c>
      <c r="M49" s="61" t="str">
        <f>+USER!M49</f>
        <v>Martes</v>
      </c>
      <c r="N49" s="32">
        <f>+IF(USER!N49="","",USER!N49)</f>
        <v>0.25</v>
      </c>
      <c r="O49" s="33">
        <f>+IF(USER!O49="","",USER!O49)</f>
        <v>0.59375</v>
      </c>
      <c r="P49" s="32">
        <f>+IF(USER!P49="","",USER!P49)</f>
        <v>0.39583333333333331</v>
      </c>
      <c r="Q49" s="33">
        <f>+IF(USER!Q49="","",USER!Q49)</f>
        <v>0.42708333333333331</v>
      </c>
      <c r="R49" s="34" t="str">
        <f>+VLOOKUP(B49,GESEM!B:R,9,0)</f>
        <v>ACTIVO</v>
      </c>
      <c r="S49" s="19">
        <f>+IF(USER!S49="","",USER!S49)</f>
        <v>0.25</v>
      </c>
      <c r="T49" s="14">
        <f>+IF(USER!T49="","",USER!T49)</f>
        <v>0.59375</v>
      </c>
      <c r="U49" s="14" t="str">
        <f>+IF(USER!U49="","",USER!U49)</f>
        <v/>
      </c>
      <c r="V49" s="14" t="str">
        <f>+IF(USER!V49="","",USER!V49)</f>
        <v/>
      </c>
      <c r="W49" s="14">
        <f>+IF(USER!W49="","",USER!W49)</f>
        <v>0.29166666666666669</v>
      </c>
      <c r="X49" s="14">
        <f>+IF(USER!X49="","",USER!X49)</f>
        <v>0.32291666666666669</v>
      </c>
      <c r="Y49" s="14" t="str">
        <f>+IF(USER!Y49="","",USER!Y49)</f>
        <v/>
      </c>
      <c r="Z49" s="20" t="str">
        <f>+IF(USER!Z49="","",USER!Z49)</f>
        <v/>
      </c>
      <c r="AA49" s="19" t="str">
        <f>+IF(USER!AA49="","",USER!AA49)</f>
        <v/>
      </c>
      <c r="AB49" s="13" t="str">
        <f>+IF(USER!AB49="","",USER!AB49)</f>
        <v/>
      </c>
      <c r="AC49" s="14" t="str">
        <f>+IF(USER!AC49="","",USER!AC49)</f>
        <v/>
      </c>
      <c r="AD49" s="14" t="str">
        <f>+IF(USER!AD49="","",USER!AD49)</f>
        <v/>
      </c>
      <c r="AE49" s="13" t="str">
        <f>+IF(USER!AE49="","",USER!AE49)</f>
        <v/>
      </c>
      <c r="AF49" s="13" t="str">
        <f>+IF(USER!AF49="","",USER!AF49)</f>
        <v/>
      </c>
      <c r="AG49" s="14" t="str">
        <f>+IF(USER!AG49="","",USER!AG49)</f>
        <v/>
      </c>
      <c r="AH49" s="20" t="str">
        <f>+IF(USER!AH49="","",USER!AH49)</f>
        <v/>
      </c>
      <c r="AI49" s="19">
        <f>+IF(USER!AI49="","",USER!AI49)</f>
        <v>0.25</v>
      </c>
      <c r="AJ49" s="13">
        <f>+IF(USER!AJ49="","",USER!AJ49)</f>
        <v>0.59375</v>
      </c>
      <c r="AK49" s="14" t="str">
        <f>+IF(USER!AK49="","",USER!AK49)</f>
        <v/>
      </c>
      <c r="AL49" s="14" t="str">
        <f>+IF(USER!AL49="","",USER!AL49)</f>
        <v/>
      </c>
      <c r="AM49" s="13">
        <f>+IF(USER!AM49="","",USER!AM49)</f>
        <v>0.39583333333333331</v>
      </c>
      <c r="AN49" s="13">
        <f>+IF(USER!AN49="","",USER!AN49)</f>
        <v>0.42708333333333331</v>
      </c>
      <c r="AO49" s="14" t="str">
        <f>+IF(USER!AO49="","",USER!AO49)</f>
        <v/>
      </c>
      <c r="AP49" s="20" t="str">
        <f>+IF(USER!AP49="","",USER!AP49)</f>
        <v/>
      </c>
      <c r="AQ49" s="19">
        <f>+IF(USER!AQ49="","",USER!AQ49)</f>
        <v>0.25</v>
      </c>
      <c r="AR49" s="13">
        <f>+IF(USER!AR49="","",USER!AR49)</f>
        <v>0.59375</v>
      </c>
      <c r="AS49" s="14" t="str">
        <f>+IF(USER!AS49="","",USER!AS49)</f>
        <v/>
      </c>
      <c r="AT49" s="14" t="str">
        <f>+IF(USER!AT49="","",USER!AT49)</f>
        <v/>
      </c>
      <c r="AU49" s="13">
        <f>+IF(USER!AU49="","",USER!AU49)</f>
        <v>0.39583333333333331</v>
      </c>
      <c r="AV49" s="13">
        <f>+IF(USER!AV49="","",USER!AV49)</f>
        <v>0.42708333333333331</v>
      </c>
      <c r="AW49" s="14" t="str">
        <f>+IF(USER!AW49="","",USER!AW49)</f>
        <v/>
      </c>
      <c r="AX49" s="20" t="str">
        <f>+IF(USER!AX49="","",USER!AX49)</f>
        <v/>
      </c>
      <c r="AY49" s="19">
        <f>+IF(USER!AY49="","",USER!AY49)</f>
        <v>0.25</v>
      </c>
      <c r="AZ49" s="13">
        <f>+IF(USER!AZ49="","",USER!AZ49)</f>
        <v>0.59375</v>
      </c>
      <c r="BA49" s="14" t="str">
        <f>+IF(USER!BA49="","",USER!BA49)</f>
        <v/>
      </c>
      <c r="BB49" s="14" t="str">
        <f>+IF(USER!BB49="","",USER!BB49)</f>
        <v/>
      </c>
      <c r="BC49" s="13">
        <f>+IF(USER!BC49="","",USER!BC49)</f>
        <v>0.39583333333333331</v>
      </c>
      <c r="BD49" s="13">
        <f>+IF(USER!BD49="","",USER!BD49)</f>
        <v>0.42708333333333331</v>
      </c>
      <c r="BE49" s="14" t="str">
        <f>+IF(USER!BE49="","",USER!BE49)</f>
        <v/>
      </c>
      <c r="BF49" s="20" t="str">
        <f>+IF(USER!BF49="","",USER!BF49)</f>
        <v/>
      </c>
      <c r="BG49" s="19">
        <f>+IF(USER!BG49="","",USER!BG49)</f>
        <v>0.25</v>
      </c>
      <c r="BH49" s="13">
        <f>+IF(USER!BH49="","",USER!BH49)</f>
        <v>0.59375</v>
      </c>
      <c r="BI49" s="14" t="str">
        <f>+IF(USER!BI49="","",USER!BI49)</f>
        <v/>
      </c>
      <c r="BJ49" s="14" t="str">
        <f>+IF(USER!BJ49="","",USER!BJ49)</f>
        <v/>
      </c>
      <c r="BK49" s="13">
        <f>+IF(USER!BK49="","",USER!BK49)</f>
        <v>0.39583333333333331</v>
      </c>
      <c r="BL49" s="13">
        <f>+IF(USER!BL49="","",USER!BL49)</f>
        <v>0.42708333333333331</v>
      </c>
      <c r="BM49" s="14" t="str">
        <f>+IF(USER!BM49="","",USER!BM49)</f>
        <v/>
      </c>
      <c r="BN49" s="20" t="str">
        <f>+IF(USER!BN49="","",USER!BN49)</f>
        <v/>
      </c>
      <c r="BO49" s="19">
        <f>+IF(USER!BO49="","",USER!BO49)</f>
        <v>0.25</v>
      </c>
      <c r="BP49" s="13">
        <f>+IF(USER!BP49="","",USER!BP49)</f>
        <v>0.59375</v>
      </c>
      <c r="BQ49" s="14" t="str">
        <f>+IF(USER!BQ49="","",USER!BQ49)</f>
        <v/>
      </c>
      <c r="BR49" s="14" t="str">
        <f>+IF(USER!BR49="","",USER!BR49)</f>
        <v/>
      </c>
      <c r="BS49" s="13">
        <f>+IF(USER!BS49="","",USER!BS49)</f>
        <v>0.39583333333333331</v>
      </c>
      <c r="BT49" s="13">
        <f>+IF(USER!BT49="","",USER!BT49)</f>
        <v>0.42708333333333331</v>
      </c>
      <c r="BU49" s="14" t="str">
        <f>+IF(USER!BU49="","",USER!BU49)</f>
        <v/>
      </c>
      <c r="BV49" s="20" t="str">
        <f>+IF(USER!BV49="","",USER!BV49)</f>
        <v/>
      </c>
      <c r="BW49" s="68" t="str">
        <f>+VLOOKUP(B49,GESEM!B:H,7,0)</f>
        <v>CHAT USER</v>
      </c>
      <c r="BX49" s="2" t="str">
        <f>+VLOOKUP(B49,GESEM!B:H,6,0)</f>
        <v>AGENTE</v>
      </c>
    </row>
    <row r="50" spans="1:76" ht="12" customHeight="1" x14ac:dyDescent="0.2">
      <c r="A50" s="31">
        <f t="shared" si="0"/>
        <v>44</v>
      </c>
      <c r="B50" s="74">
        <f>+USER!B50</f>
        <v>47813074</v>
      </c>
      <c r="C50" s="61" t="str">
        <f>+VLOOKUP(J50,TURNO!P:Q,2,0)</f>
        <v xml:space="preserve">CHAT USER </v>
      </c>
      <c r="D50" s="61" t="str">
        <f>+USER!D50</f>
        <v>Mañana</v>
      </c>
      <c r="E50" s="75">
        <f>+VLOOKUP(B50,GESEM!B:M,12,0)</f>
        <v>45357</v>
      </c>
      <c r="F50" s="61" t="str">
        <f>+USER!F50</f>
        <v>PART TIME</v>
      </c>
      <c r="G50" s="61">
        <f>+USER!G50</f>
        <v>0</v>
      </c>
      <c r="H50" s="61">
        <f>+USER!H50</f>
        <v>0</v>
      </c>
      <c r="I50" s="61" t="str">
        <f>+USER!I50</f>
        <v>CHUNGA MANGOYALLE LOURDES GENOVEVA</v>
      </c>
      <c r="J50" s="61" t="str">
        <f>+USER!J50</f>
        <v>CHAT USER</v>
      </c>
      <c r="K50" s="61" t="str">
        <f>+USER!K50</f>
        <v>ABURTO TORRES LILIAN JERALDIN</v>
      </c>
      <c r="L50" s="61" t="str">
        <f>+USER!L50</f>
        <v>ALONSO RAFAEL ALEJANDRO WLADIMIR</v>
      </c>
      <c r="M50" s="61" t="str">
        <f>+USER!M50</f>
        <v>Martes</v>
      </c>
      <c r="N50" s="32">
        <f>+IF(USER!N50="","",USER!N50)</f>
        <v>0.25</v>
      </c>
      <c r="O50" s="33">
        <f>+IF(USER!O50="","",USER!O50)</f>
        <v>0.41319444444444442</v>
      </c>
      <c r="P50" s="32" t="str">
        <f>+IF(USER!P50="","",USER!P50)</f>
        <v/>
      </c>
      <c r="Q50" s="33" t="str">
        <f>+IF(USER!Q50="","",USER!Q50)</f>
        <v/>
      </c>
      <c r="R50" s="34" t="str">
        <f>+VLOOKUP(B50,GESEM!B:R,9,0)</f>
        <v>ACTIVO</v>
      </c>
      <c r="S50" s="19">
        <f>+IF(USER!S50="","",USER!S50)</f>
        <v>0.25</v>
      </c>
      <c r="T50" s="14">
        <f>+IF(USER!T50="","",USER!T50)</f>
        <v>0.41319444444444442</v>
      </c>
      <c r="U50" s="14" t="str">
        <f>+IF(USER!U50="","",USER!U50)</f>
        <v/>
      </c>
      <c r="V50" s="14" t="str">
        <f>+IF(USER!V50="","",USER!V50)</f>
        <v/>
      </c>
      <c r="W50" s="14" t="str">
        <f>+IF(USER!W50="","",USER!W50)</f>
        <v/>
      </c>
      <c r="X50" s="14" t="str">
        <f>+IF(USER!X50="","",USER!X50)</f>
        <v/>
      </c>
      <c r="Y50" s="14" t="str">
        <f>+IF(USER!Y50="","",USER!Y50)</f>
        <v/>
      </c>
      <c r="Z50" s="20" t="str">
        <f>+IF(USER!Z50="","",USER!Z50)</f>
        <v/>
      </c>
      <c r="AA50" s="19" t="str">
        <f>+IF(USER!AA50="","",USER!AA50)</f>
        <v/>
      </c>
      <c r="AB50" s="13" t="str">
        <f>+IF(USER!AB50="","",USER!AB50)</f>
        <v/>
      </c>
      <c r="AC50" s="14" t="str">
        <f>+IF(USER!AC50="","",USER!AC50)</f>
        <v/>
      </c>
      <c r="AD50" s="14" t="str">
        <f>+IF(USER!AD50="","",USER!AD50)</f>
        <v/>
      </c>
      <c r="AE50" s="13" t="str">
        <f>+IF(USER!AE50="","",USER!AE50)</f>
        <v/>
      </c>
      <c r="AF50" s="13" t="str">
        <f>+IF(USER!AF50="","",USER!AF50)</f>
        <v/>
      </c>
      <c r="AG50" s="14" t="str">
        <f>+IF(USER!AG50="","",USER!AG50)</f>
        <v/>
      </c>
      <c r="AH50" s="20" t="str">
        <f>+IF(USER!AH50="","",USER!AH50)</f>
        <v/>
      </c>
      <c r="AI50" s="19">
        <f>+IF(USER!AI50="","",USER!AI50)</f>
        <v>0.25</v>
      </c>
      <c r="AJ50" s="13">
        <f>+IF(USER!AJ50="","",USER!AJ50)</f>
        <v>0.41319444444444442</v>
      </c>
      <c r="AK50" s="14" t="str">
        <f>+IF(USER!AK50="","",USER!AK50)</f>
        <v/>
      </c>
      <c r="AL50" s="14" t="str">
        <f>+IF(USER!AL50="","",USER!AL50)</f>
        <v/>
      </c>
      <c r="AM50" s="13" t="str">
        <f>+IF(USER!AM50="","",USER!AM50)</f>
        <v/>
      </c>
      <c r="AN50" s="13" t="str">
        <f>+IF(USER!AN50="","",USER!AN50)</f>
        <v/>
      </c>
      <c r="AO50" s="14" t="str">
        <f>+IF(USER!AO50="","",USER!AO50)</f>
        <v/>
      </c>
      <c r="AP50" s="20" t="str">
        <f>+IF(USER!AP50="","",USER!AP50)</f>
        <v/>
      </c>
      <c r="AQ50" s="19">
        <f>+IF(USER!AQ50="","",USER!AQ50)</f>
        <v>0.25</v>
      </c>
      <c r="AR50" s="13">
        <f>+IF(USER!AR50="","",USER!AR50)</f>
        <v>0.41319444444444442</v>
      </c>
      <c r="AS50" s="14" t="str">
        <f>+IF(USER!AS50="","",USER!AS50)</f>
        <v/>
      </c>
      <c r="AT50" s="14" t="str">
        <f>+IF(USER!AT50="","",USER!AT50)</f>
        <v/>
      </c>
      <c r="AU50" s="13" t="str">
        <f>+IF(USER!AU50="","",USER!AU50)</f>
        <v/>
      </c>
      <c r="AV50" s="13" t="str">
        <f>+IF(USER!AV50="","",USER!AV50)</f>
        <v/>
      </c>
      <c r="AW50" s="14" t="str">
        <f>+IF(USER!AW50="","",USER!AW50)</f>
        <v/>
      </c>
      <c r="AX50" s="20" t="str">
        <f>+IF(USER!AX50="","",USER!AX50)</f>
        <v/>
      </c>
      <c r="AY50" s="19">
        <f>+IF(USER!AY50="","",USER!AY50)</f>
        <v>0.25</v>
      </c>
      <c r="AZ50" s="13">
        <f>+IF(USER!AZ50="","",USER!AZ50)</f>
        <v>0.41319444444444442</v>
      </c>
      <c r="BA50" s="14" t="str">
        <f>+IF(USER!BA50="","",USER!BA50)</f>
        <v/>
      </c>
      <c r="BB50" s="14" t="str">
        <f>+IF(USER!BB50="","",USER!BB50)</f>
        <v/>
      </c>
      <c r="BC50" s="13" t="str">
        <f>+IF(USER!BC50="","",USER!BC50)</f>
        <v/>
      </c>
      <c r="BD50" s="13" t="str">
        <f>+IF(USER!BD50="","",USER!BD50)</f>
        <v/>
      </c>
      <c r="BE50" s="14" t="str">
        <f>+IF(USER!BE50="","",USER!BE50)</f>
        <v/>
      </c>
      <c r="BF50" s="20" t="str">
        <f>+IF(USER!BF50="","",USER!BF50)</f>
        <v/>
      </c>
      <c r="BG50" s="19">
        <f>+IF(USER!BG50="","",USER!BG50)</f>
        <v>0.25</v>
      </c>
      <c r="BH50" s="13">
        <f>+IF(USER!BH50="","",USER!BH50)</f>
        <v>0.41319444444444442</v>
      </c>
      <c r="BI50" s="14" t="str">
        <f>+IF(USER!BI50="","",USER!BI50)</f>
        <v/>
      </c>
      <c r="BJ50" s="14" t="str">
        <f>+IF(USER!BJ50="","",USER!BJ50)</f>
        <v/>
      </c>
      <c r="BK50" s="13" t="str">
        <f>+IF(USER!BK50="","",USER!BK50)</f>
        <v/>
      </c>
      <c r="BL50" s="13" t="str">
        <f>+IF(USER!BL50="","",USER!BL50)</f>
        <v/>
      </c>
      <c r="BM50" s="14" t="str">
        <f>+IF(USER!BM50="","",USER!BM50)</f>
        <v/>
      </c>
      <c r="BN50" s="20" t="str">
        <f>+IF(USER!BN50="","",USER!BN50)</f>
        <v/>
      </c>
      <c r="BO50" s="19">
        <f>+IF(USER!BO50="","",USER!BO50)</f>
        <v>0.25</v>
      </c>
      <c r="BP50" s="13">
        <f>+IF(USER!BP50="","",USER!BP50)</f>
        <v>0.41319444444444442</v>
      </c>
      <c r="BQ50" s="14" t="str">
        <f>+IF(USER!BQ50="","",USER!BQ50)</f>
        <v/>
      </c>
      <c r="BR50" s="14" t="str">
        <f>+IF(USER!BR50="","",USER!BR50)</f>
        <v/>
      </c>
      <c r="BS50" s="13" t="str">
        <f>+IF(USER!BS50="","",USER!BS50)</f>
        <v/>
      </c>
      <c r="BT50" s="13" t="str">
        <f>+IF(USER!BT50="","",USER!BT50)</f>
        <v/>
      </c>
      <c r="BU50" s="14" t="str">
        <f>+IF(USER!BU50="","",USER!BU50)</f>
        <v/>
      </c>
      <c r="BV50" s="20" t="str">
        <f>+IF(USER!BV50="","",USER!BV50)</f>
        <v/>
      </c>
      <c r="BW50" s="68" t="str">
        <f>+VLOOKUP(B50,GESEM!B:H,7,0)</f>
        <v>CHAT USER</v>
      </c>
      <c r="BX50" s="2" t="str">
        <f>+VLOOKUP(B50,GESEM!B:H,6,0)</f>
        <v>AGENTE</v>
      </c>
    </row>
    <row r="51" spans="1:76" ht="12" customHeight="1" x14ac:dyDescent="0.2">
      <c r="A51" s="31">
        <f t="shared" si="0"/>
        <v>45</v>
      </c>
      <c r="B51" s="74">
        <f>+USER!B51</f>
        <v>77299030</v>
      </c>
      <c r="C51" s="61" t="str">
        <f>+VLOOKUP(J51,TURNO!P:Q,2,0)</f>
        <v xml:space="preserve">CHAT USER </v>
      </c>
      <c r="D51" s="61" t="str">
        <f>+USER!D51</f>
        <v>Mañana</v>
      </c>
      <c r="E51" s="75">
        <f>+VLOOKUP(B51,GESEM!B:M,12,0)</f>
        <v>45192</v>
      </c>
      <c r="F51" s="61" t="str">
        <f>+USER!F51</f>
        <v>PART TIME</v>
      </c>
      <c r="G51" s="61" t="str">
        <f>+USER!G51</f>
        <v>GESTIÓN ADICIONAL</v>
      </c>
      <c r="H51" s="61" t="str">
        <f>+USER!H51</f>
        <v>MAIL USER</v>
      </c>
      <c r="I51" s="61" t="str">
        <f>+USER!I51</f>
        <v>VALENCIA CONTRERAS KEILLY BRIGITTE</v>
      </c>
      <c r="J51" s="61" t="str">
        <f>+USER!J51</f>
        <v>CHAT USER</v>
      </c>
      <c r="K51" s="61" t="str">
        <f>+USER!K51</f>
        <v>LARICO ALARCON CHRISTIAN CARLOS</v>
      </c>
      <c r="L51" s="61" t="str">
        <f>+USER!L51</f>
        <v>ALONSO RAFAEL ALEJANDRO WLADIMIR</v>
      </c>
      <c r="M51" s="61" t="str">
        <f>+USER!M51</f>
        <v>Lunes</v>
      </c>
      <c r="N51" s="32">
        <f>+IF(USER!N51="","",USER!N51)</f>
        <v>0.29166666666666669</v>
      </c>
      <c r="O51" s="33">
        <f>+IF(USER!O51="","",USER!O51)</f>
        <v>0.4548611111111111</v>
      </c>
      <c r="P51" s="32" t="str">
        <f>+IF(USER!P51="","",USER!P51)</f>
        <v/>
      </c>
      <c r="Q51" s="33" t="str">
        <f>+IF(USER!Q51="","",USER!Q51)</f>
        <v/>
      </c>
      <c r="R51" s="34" t="str">
        <f>+VLOOKUP(B51,GESEM!B:R,9,0)</f>
        <v>ACTIVO</v>
      </c>
      <c r="S51" s="19" t="str">
        <f>+IF(USER!S51="","",USER!S51)</f>
        <v/>
      </c>
      <c r="T51" s="14" t="str">
        <f>+IF(USER!T51="","",USER!T51)</f>
        <v/>
      </c>
      <c r="U51" s="14" t="str">
        <f>+IF(USER!U51="","",USER!U51)</f>
        <v/>
      </c>
      <c r="V51" s="14" t="str">
        <f>+IF(USER!V51="","",USER!V51)</f>
        <v/>
      </c>
      <c r="W51" s="14" t="str">
        <f>+IF(USER!W51="","",USER!W51)</f>
        <v/>
      </c>
      <c r="X51" s="14" t="str">
        <f>+IF(USER!X51="","",USER!X51)</f>
        <v/>
      </c>
      <c r="Y51" s="14" t="str">
        <f>+IF(USER!Y51="","",USER!Y51)</f>
        <v/>
      </c>
      <c r="Z51" s="20" t="str">
        <f>+IF(USER!Z51="","",USER!Z51)</f>
        <v/>
      </c>
      <c r="AA51" s="19">
        <f>+IF(USER!AA51="","",USER!AA51)</f>
        <v>0.29166666666666669</v>
      </c>
      <c r="AB51" s="13">
        <f>+IF(USER!AB51="","",USER!AB51)</f>
        <v>0.4548611111111111</v>
      </c>
      <c r="AC51" s="14" t="str">
        <f>+IF(USER!AC51="","",USER!AC51)</f>
        <v/>
      </c>
      <c r="AD51" s="14" t="str">
        <f>+IF(USER!AD51="","",USER!AD51)</f>
        <v/>
      </c>
      <c r="AE51" s="13" t="str">
        <f>+IF(USER!AE51="","",USER!AE51)</f>
        <v/>
      </c>
      <c r="AF51" s="13" t="str">
        <f>+IF(USER!AF51="","",USER!AF51)</f>
        <v/>
      </c>
      <c r="AG51" s="14" t="str">
        <f>+IF(USER!AG51="","",USER!AG51)</f>
        <v/>
      </c>
      <c r="AH51" s="20" t="str">
        <f>+IF(USER!AH51="","",USER!AH51)</f>
        <v/>
      </c>
      <c r="AI51" s="19">
        <f>+IF(USER!AI51="","",USER!AI51)</f>
        <v>0.29166666666666669</v>
      </c>
      <c r="AJ51" s="13">
        <f>+IF(USER!AJ51="","",USER!AJ51)</f>
        <v>0.4548611111111111</v>
      </c>
      <c r="AK51" s="14" t="str">
        <f>+IF(USER!AK51="","",USER!AK51)</f>
        <v/>
      </c>
      <c r="AL51" s="14" t="str">
        <f>+IF(USER!AL51="","",USER!AL51)</f>
        <v/>
      </c>
      <c r="AM51" s="13" t="str">
        <f>+IF(USER!AM51="","",USER!AM51)</f>
        <v/>
      </c>
      <c r="AN51" s="13" t="str">
        <f>+IF(USER!AN51="","",USER!AN51)</f>
        <v/>
      </c>
      <c r="AO51" s="14" t="str">
        <f>+IF(USER!AO51="","",USER!AO51)</f>
        <v/>
      </c>
      <c r="AP51" s="20" t="str">
        <f>+IF(USER!AP51="","",USER!AP51)</f>
        <v/>
      </c>
      <c r="AQ51" s="19">
        <f>+IF(USER!AQ51="","",USER!AQ51)</f>
        <v>0.29166666666666669</v>
      </c>
      <c r="AR51" s="13">
        <f>+IF(USER!AR51="","",USER!AR51)</f>
        <v>0.4548611111111111</v>
      </c>
      <c r="AS51" s="14" t="str">
        <f>+IF(USER!AS51="","",USER!AS51)</f>
        <v/>
      </c>
      <c r="AT51" s="14" t="str">
        <f>+IF(USER!AT51="","",USER!AT51)</f>
        <v/>
      </c>
      <c r="AU51" s="13" t="str">
        <f>+IF(USER!AU51="","",USER!AU51)</f>
        <v/>
      </c>
      <c r="AV51" s="13" t="str">
        <f>+IF(USER!AV51="","",USER!AV51)</f>
        <v/>
      </c>
      <c r="AW51" s="14" t="str">
        <f>+IF(USER!AW51="","",USER!AW51)</f>
        <v/>
      </c>
      <c r="AX51" s="20" t="str">
        <f>+IF(USER!AX51="","",USER!AX51)</f>
        <v/>
      </c>
      <c r="AY51" s="19">
        <f>+IF(USER!AY51="","",USER!AY51)</f>
        <v>0.29166666666666669</v>
      </c>
      <c r="AZ51" s="13">
        <f>+IF(USER!AZ51="","",USER!AZ51)</f>
        <v>0.4548611111111111</v>
      </c>
      <c r="BA51" s="14" t="str">
        <f>+IF(USER!BA51="","",USER!BA51)</f>
        <v/>
      </c>
      <c r="BB51" s="14" t="str">
        <f>+IF(USER!BB51="","",USER!BB51)</f>
        <v/>
      </c>
      <c r="BC51" s="13" t="str">
        <f>+IF(USER!BC51="","",USER!BC51)</f>
        <v/>
      </c>
      <c r="BD51" s="13" t="str">
        <f>+IF(USER!BD51="","",USER!BD51)</f>
        <v/>
      </c>
      <c r="BE51" s="14" t="str">
        <f>+IF(USER!BE51="","",USER!BE51)</f>
        <v/>
      </c>
      <c r="BF51" s="20" t="str">
        <f>+IF(USER!BF51="","",USER!BF51)</f>
        <v/>
      </c>
      <c r="BG51" s="19">
        <f>+IF(USER!BG51="","",USER!BG51)</f>
        <v>0.29166666666666669</v>
      </c>
      <c r="BH51" s="13">
        <f>+IF(USER!BH51="","",USER!BH51)</f>
        <v>0.4548611111111111</v>
      </c>
      <c r="BI51" s="14" t="str">
        <f>+IF(USER!BI51="","",USER!BI51)</f>
        <v/>
      </c>
      <c r="BJ51" s="14" t="str">
        <f>+IF(USER!BJ51="","",USER!BJ51)</f>
        <v/>
      </c>
      <c r="BK51" s="13" t="str">
        <f>+IF(USER!BK51="","",USER!BK51)</f>
        <v/>
      </c>
      <c r="BL51" s="13" t="str">
        <f>+IF(USER!BL51="","",USER!BL51)</f>
        <v/>
      </c>
      <c r="BM51" s="14" t="str">
        <f>+IF(USER!BM51="","",USER!BM51)</f>
        <v/>
      </c>
      <c r="BN51" s="20" t="str">
        <f>+IF(USER!BN51="","",USER!BN51)</f>
        <v/>
      </c>
      <c r="BO51" s="19">
        <f>+IF(USER!BO51="","",USER!BO51)</f>
        <v>0.29166666666666669</v>
      </c>
      <c r="BP51" s="13">
        <f>+IF(USER!BP51="","",USER!BP51)</f>
        <v>0.4548611111111111</v>
      </c>
      <c r="BQ51" s="14" t="str">
        <f>+IF(USER!BQ51="","",USER!BQ51)</f>
        <v/>
      </c>
      <c r="BR51" s="14" t="str">
        <f>+IF(USER!BR51="","",USER!BR51)</f>
        <v/>
      </c>
      <c r="BS51" s="13" t="str">
        <f>+IF(USER!BS51="","",USER!BS51)</f>
        <v/>
      </c>
      <c r="BT51" s="13" t="str">
        <f>+IF(USER!BT51="","",USER!BT51)</f>
        <v/>
      </c>
      <c r="BU51" s="14" t="str">
        <f>+IF(USER!BU51="","",USER!BU51)</f>
        <v/>
      </c>
      <c r="BV51" s="20" t="str">
        <f>+IF(USER!BV51="","",USER!BV51)</f>
        <v/>
      </c>
      <c r="BW51" s="68" t="str">
        <f>+VLOOKUP(B51,GESEM!B:H,7,0)</f>
        <v>CHAT USER</v>
      </c>
      <c r="BX51" s="2" t="str">
        <f>+VLOOKUP(B51,GESEM!B:H,6,0)</f>
        <v>AGENTE</v>
      </c>
    </row>
    <row r="52" spans="1:76" ht="12" customHeight="1" x14ac:dyDescent="0.2">
      <c r="A52" s="31">
        <f t="shared" si="0"/>
        <v>46</v>
      </c>
      <c r="B52" s="74">
        <f>+USER!B52</f>
        <v>9858098</v>
      </c>
      <c r="C52" s="61" t="str">
        <f>+VLOOKUP(J52,TURNO!P:Q,2,0)</f>
        <v xml:space="preserve">CHAT USER </v>
      </c>
      <c r="D52" s="61" t="str">
        <f>+USER!D52</f>
        <v>Mañana</v>
      </c>
      <c r="E52" s="75">
        <f>+VLOOKUP(B52,GESEM!B:M,12,0)</f>
        <v>44897</v>
      </c>
      <c r="F52" s="61" t="str">
        <f>+USER!F52</f>
        <v>FULL TIME</v>
      </c>
      <c r="G52" s="61">
        <f>+USER!G52</f>
        <v>0</v>
      </c>
      <c r="H52" s="61">
        <f>+USER!H52</f>
        <v>0</v>
      </c>
      <c r="I52" s="61" t="str">
        <f>+USER!I52</f>
        <v>VILCHEZ TINEO YANET MILAGROS</v>
      </c>
      <c r="J52" s="61" t="str">
        <f>+USER!J52</f>
        <v>CHAT USER</v>
      </c>
      <c r="K52" s="61" t="str">
        <f>+USER!K52</f>
        <v>ABURTO TORRES LILIAN JERALDIN</v>
      </c>
      <c r="L52" s="61" t="str">
        <f>+USER!L52</f>
        <v>ALONSO RAFAEL ALEJANDRO WLADIMIR</v>
      </c>
      <c r="M52" s="61" t="str">
        <f>+USER!M52</f>
        <v>Lunes,Miércoles</v>
      </c>
      <c r="N52" s="32">
        <f>+IF(USER!N52="","",USER!N52)</f>
        <v>0.25</v>
      </c>
      <c r="O52" s="33">
        <f>+IF(USER!O52="","",USER!O52)</f>
        <v>0.59375</v>
      </c>
      <c r="P52" s="32">
        <f>+IF(USER!P52="","",USER!P52)</f>
        <v>0.54166666666666663</v>
      </c>
      <c r="Q52" s="33">
        <f>+IF(USER!Q52="","",USER!Q52)</f>
        <v>0.57291666666666663</v>
      </c>
      <c r="R52" s="34" t="str">
        <f>+VLOOKUP(B52,GESEM!B:R,9,0)</f>
        <v>ACTIVO</v>
      </c>
      <c r="S52" s="19" t="str">
        <f>+IF(USER!S52="","",USER!S52)</f>
        <v/>
      </c>
      <c r="T52" s="14" t="str">
        <f>+IF(USER!T52="","",USER!T52)</f>
        <v/>
      </c>
      <c r="U52" s="14" t="str">
        <f>+IF(USER!U52="","",USER!U52)</f>
        <v/>
      </c>
      <c r="V52" s="14" t="str">
        <f>+IF(USER!V52="","",USER!V52)</f>
        <v/>
      </c>
      <c r="W52" s="14" t="str">
        <f>+IF(USER!W52="","",USER!W52)</f>
        <v/>
      </c>
      <c r="X52" s="14" t="str">
        <f>+IF(USER!X52="","",USER!X52)</f>
        <v/>
      </c>
      <c r="Y52" s="14" t="str">
        <f>+IF(USER!Y52="","",USER!Y52)</f>
        <v/>
      </c>
      <c r="Z52" s="20" t="str">
        <f>+IF(USER!Z52="","",USER!Z52)</f>
        <v/>
      </c>
      <c r="AA52" s="19">
        <f>+IF(USER!AA52="","",USER!AA52)</f>
        <v>0.25</v>
      </c>
      <c r="AB52" s="13">
        <f>+IF(USER!AB52="","",USER!AB52)</f>
        <v>0.66666666666666663</v>
      </c>
      <c r="AC52" s="14" t="str">
        <f>+IF(USER!AC52="","",USER!AC52)</f>
        <v/>
      </c>
      <c r="AD52" s="14" t="str">
        <f>+IF(USER!AD52="","",USER!AD52)</f>
        <v/>
      </c>
      <c r="AE52" s="13">
        <f>+IF(USER!AE52="","",USER!AE52)</f>
        <v>0.54166666666666663</v>
      </c>
      <c r="AF52" s="13">
        <f>+IF(USER!AF52="","",USER!AF52)</f>
        <v>0.57291666666666663</v>
      </c>
      <c r="AG52" s="14" t="str">
        <f>+IF(USER!AG52="","",USER!AG52)</f>
        <v/>
      </c>
      <c r="AH52" s="20" t="str">
        <f>+IF(USER!AH52="","",USER!AH52)</f>
        <v/>
      </c>
      <c r="AI52" s="19" t="str">
        <f>+IF(USER!AI52="","",USER!AI52)</f>
        <v/>
      </c>
      <c r="AJ52" s="13" t="str">
        <f>+IF(USER!AJ52="","",USER!AJ52)</f>
        <v/>
      </c>
      <c r="AK52" s="14" t="str">
        <f>+IF(USER!AK52="","",USER!AK52)</f>
        <v/>
      </c>
      <c r="AL52" s="14" t="str">
        <f>+IF(USER!AL52="","",USER!AL52)</f>
        <v/>
      </c>
      <c r="AM52" s="13" t="str">
        <f>+IF(USER!AM52="","",USER!AM52)</f>
        <v/>
      </c>
      <c r="AN52" s="13" t="str">
        <f>+IF(USER!AN52="","",USER!AN52)</f>
        <v/>
      </c>
      <c r="AO52" s="14" t="str">
        <f>+IF(USER!AO52="","",USER!AO52)</f>
        <v/>
      </c>
      <c r="AP52" s="20" t="str">
        <f>+IF(USER!AP52="","",USER!AP52)</f>
        <v/>
      </c>
      <c r="AQ52" s="19">
        <f>+IF(USER!AQ52="","",USER!AQ52)</f>
        <v>0.25</v>
      </c>
      <c r="AR52" s="13">
        <f>+IF(USER!AR52="","",USER!AR52)</f>
        <v>0.64583333333333337</v>
      </c>
      <c r="AS52" s="14" t="str">
        <f>+IF(USER!AS52="","",USER!AS52)</f>
        <v/>
      </c>
      <c r="AT52" s="14" t="str">
        <f>+IF(USER!AT52="","",USER!AT52)</f>
        <v/>
      </c>
      <c r="AU52" s="13">
        <f>+IF(USER!AU52="","",USER!AU52)</f>
        <v>0.54166666666666663</v>
      </c>
      <c r="AV52" s="13">
        <f>+IF(USER!AV52="","",USER!AV52)</f>
        <v>0.57291666666666663</v>
      </c>
      <c r="AW52" s="14" t="str">
        <f>+IF(USER!AW52="","",USER!AW52)</f>
        <v/>
      </c>
      <c r="AX52" s="20" t="str">
        <f>+IF(USER!AX52="","",USER!AX52)</f>
        <v/>
      </c>
      <c r="AY52" s="19">
        <f>+IF(USER!AY52="","",USER!AY52)</f>
        <v>0.25</v>
      </c>
      <c r="AZ52" s="13">
        <f>+IF(USER!AZ52="","",USER!AZ52)</f>
        <v>0.66666666666666663</v>
      </c>
      <c r="BA52" s="14" t="str">
        <f>+IF(USER!BA52="","",USER!BA52)</f>
        <v/>
      </c>
      <c r="BB52" s="14" t="str">
        <f>+IF(USER!BB52="","",USER!BB52)</f>
        <v/>
      </c>
      <c r="BC52" s="13">
        <f>+IF(USER!BC52="","",USER!BC52)</f>
        <v>0.54166666666666663</v>
      </c>
      <c r="BD52" s="13">
        <f>+IF(USER!BD52="","",USER!BD52)</f>
        <v>0.57291666666666663</v>
      </c>
      <c r="BE52" s="14" t="str">
        <f>+IF(USER!BE52="","",USER!BE52)</f>
        <v/>
      </c>
      <c r="BF52" s="20" t="str">
        <f>+IF(USER!BF52="","",USER!BF52)</f>
        <v/>
      </c>
      <c r="BG52" s="19">
        <f>+IF(USER!BG52="","",USER!BG52)</f>
        <v>0.25</v>
      </c>
      <c r="BH52" s="13">
        <f>+IF(USER!BH52="","",USER!BH52)</f>
        <v>0.66666666666666663</v>
      </c>
      <c r="BI52" s="14" t="str">
        <f>+IF(USER!BI52="","",USER!BI52)</f>
        <v/>
      </c>
      <c r="BJ52" s="14" t="str">
        <f>+IF(USER!BJ52="","",USER!BJ52)</f>
        <v/>
      </c>
      <c r="BK52" s="13">
        <f>+IF(USER!BK52="","",USER!BK52)</f>
        <v>0.54166666666666663</v>
      </c>
      <c r="BL52" s="13">
        <f>+IF(USER!BL52="","",USER!BL52)</f>
        <v>0.57291666666666663</v>
      </c>
      <c r="BM52" s="14" t="str">
        <f>+IF(USER!BM52="","",USER!BM52)</f>
        <v/>
      </c>
      <c r="BN52" s="20" t="str">
        <f>+IF(USER!BN52="","",USER!BN52)</f>
        <v/>
      </c>
      <c r="BO52" s="19">
        <f>+IF(USER!BO52="","",USER!BO52)</f>
        <v>0.25</v>
      </c>
      <c r="BP52" s="13">
        <f>+IF(USER!BP52="","",USER!BP52)</f>
        <v>0.66666666666666663</v>
      </c>
      <c r="BQ52" s="14" t="str">
        <f>+IF(USER!BQ52="","",USER!BQ52)</f>
        <v/>
      </c>
      <c r="BR52" s="14" t="str">
        <f>+IF(USER!BR52="","",USER!BR52)</f>
        <v/>
      </c>
      <c r="BS52" s="13">
        <f>+IF(USER!BS52="","",USER!BS52)</f>
        <v>0.54166666666666663</v>
      </c>
      <c r="BT52" s="13">
        <f>+IF(USER!BT52="","",USER!BT52)</f>
        <v>0.57291666666666663</v>
      </c>
      <c r="BU52" s="14" t="str">
        <f>+IF(USER!BU52="","",USER!BU52)</f>
        <v/>
      </c>
      <c r="BV52" s="20" t="str">
        <f>+IF(USER!BV52="","",USER!BV52)</f>
        <v/>
      </c>
      <c r="BW52" s="68" t="str">
        <f>+VLOOKUP(B52,GESEM!B:H,7,0)</f>
        <v>CHAT USER</v>
      </c>
      <c r="BX52" s="2" t="str">
        <f>+VLOOKUP(B52,GESEM!B:H,6,0)</f>
        <v>AGENTE</v>
      </c>
    </row>
    <row r="53" spans="1:76" ht="12" customHeight="1" x14ac:dyDescent="0.2">
      <c r="A53" s="31">
        <f t="shared" si="0"/>
        <v>47</v>
      </c>
      <c r="B53" s="74">
        <f>+USER!B53</f>
        <v>75317110</v>
      </c>
      <c r="C53" s="61" t="str">
        <f>+VLOOKUP(J53,TURNO!P:Q,2,0)</f>
        <v xml:space="preserve">CHAT USER </v>
      </c>
      <c r="D53" s="61" t="str">
        <f>+USER!D53</f>
        <v>Mañana</v>
      </c>
      <c r="E53" s="75">
        <f>+VLOOKUP(B53,GESEM!B:M,12,0)</f>
        <v>45051</v>
      </c>
      <c r="F53" s="61" t="str">
        <f>+USER!F53</f>
        <v>PART TIME</v>
      </c>
      <c r="G53" s="61">
        <f>+USER!G53</f>
        <v>0</v>
      </c>
      <c r="H53" s="61">
        <f>+USER!H53</f>
        <v>0</v>
      </c>
      <c r="I53" s="61" t="str">
        <f>+USER!I53</f>
        <v>SOTO TROYA DAMARIS BRIGETTE</v>
      </c>
      <c r="J53" s="61" t="str">
        <f>+USER!J53</f>
        <v>CHAT USER</v>
      </c>
      <c r="K53" s="61" t="str">
        <f>+USER!K53</f>
        <v>ABURTO TORRES LILIAN JERALDIN</v>
      </c>
      <c r="L53" s="61" t="str">
        <f>+USER!L53</f>
        <v>ALONSO RAFAEL ALEJANDRO WLADIMIR</v>
      </c>
      <c r="M53" s="61" t="str">
        <f>+USER!M53</f>
        <v>Martes</v>
      </c>
      <c r="N53" s="32">
        <f>+IF(USER!N53="","",USER!N53)</f>
        <v>0.25</v>
      </c>
      <c r="O53" s="33">
        <f>+IF(USER!O53="","",USER!O53)</f>
        <v>0.41319444444444442</v>
      </c>
      <c r="P53" s="32" t="str">
        <f>+IF(USER!P53="","",USER!P53)</f>
        <v/>
      </c>
      <c r="Q53" s="33" t="str">
        <f>+IF(USER!Q53="","",USER!Q53)</f>
        <v/>
      </c>
      <c r="R53" s="34" t="str">
        <f>+VLOOKUP(B53,GESEM!B:R,9,0)</f>
        <v>ACTIVO</v>
      </c>
      <c r="S53" s="19">
        <f>+IF(USER!S53="","",USER!S53)</f>
        <v>0.25</v>
      </c>
      <c r="T53" s="14">
        <f>+IF(USER!T53="","",USER!T53)</f>
        <v>0.41319444444444442</v>
      </c>
      <c r="U53" s="14" t="str">
        <f>+IF(USER!U53="","",USER!U53)</f>
        <v/>
      </c>
      <c r="V53" s="14" t="str">
        <f>+IF(USER!V53="","",USER!V53)</f>
        <v/>
      </c>
      <c r="W53" s="14" t="str">
        <f>+IF(USER!W53="","",USER!W53)</f>
        <v/>
      </c>
      <c r="X53" s="14" t="str">
        <f>+IF(USER!X53="","",USER!X53)</f>
        <v/>
      </c>
      <c r="Y53" s="14" t="str">
        <f>+IF(USER!Y53="","",USER!Y53)</f>
        <v/>
      </c>
      <c r="Z53" s="20" t="str">
        <f>+IF(USER!Z53="","",USER!Z53)</f>
        <v/>
      </c>
      <c r="AA53" s="19" t="str">
        <f>+IF(USER!AA53="","",USER!AA53)</f>
        <v/>
      </c>
      <c r="AB53" s="13" t="str">
        <f>+IF(USER!AB53="","",USER!AB53)</f>
        <v/>
      </c>
      <c r="AC53" s="14" t="str">
        <f>+IF(USER!AC53="","",USER!AC53)</f>
        <v/>
      </c>
      <c r="AD53" s="14" t="str">
        <f>+IF(USER!AD53="","",USER!AD53)</f>
        <v/>
      </c>
      <c r="AE53" s="13" t="str">
        <f>+IF(USER!AE53="","",USER!AE53)</f>
        <v/>
      </c>
      <c r="AF53" s="13" t="str">
        <f>+IF(USER!AF53="","",USER!AF53)</f>
        <v/>
      </c>
      <c r="AG53" s="14" t="str">
        <f>+IF(USER!AG53="","",USER!AG53)</f>
        <v/>
      </c>
      <c r="AH53" s="20" t="str">
        <f>+IF(USER!AH53="","",USER!AH53)</f>
        <v/>
      </c>
      <c r="AI53" s="19">
        <f>+IF(USER!AI53="","",USER!AI53)</f>
        <v>0.25</v>
      </c>
      <c r="AJ53" s="13">
        <f>+IF(USER!AJ53="","",USER!AJ53)</f>
        <v>0.41319444444444442</v>
      </c>
      <c r="AK53" s="14" t="str">
        <f>+IF(USER!AK53="","",USER!AK53)</f>
        <v/>
      </c>
      <c r="AL53" s="14" t="str">
        <f>+IF(USER!AL53="","",USER!AL53)</f>
        <v/>
      </c>
      <c r="AM53" s="13" t="str">
        <f>+IF(USER!AM53="","",USER!AM53)</f>
        <v/>
      </c>
      <c r="AN53" s="13" t="str">
        <f>+IF(USER!AN53="","",USER!AN53)</f>
        <v/>
      </c>
      <c r="AO53" s="14" t="str">
        <f>+IF(USER!AO53="","",USER!AO53)</f>
        <v/>
      </c>
      <c r="AP53" s="20" t="str">
        <f>+IF(USER!AP53="","",USER!AP53)</f>
        <v/>
      </c>
      <c r="AQ53" s="19">
        <f>+IF(USER!AQ53="","",USER!AQ53)</f>
        <v>0.25</v>
      </c>
      <c r="AR53" s="13">
        <f>+IF(USER!AR53="","",USER!AR53)</f>
        <v>0.41319444444444442</v>
      </c>
      <c r="AS53" s="14" t="str">
        <f>+IF(USER!AS53="","",USER!AS53)</f>
        <v/>
      </c>
      <c r="AT53" s="14" t="str">
        <f>+IF(USER!AT53="","",USER!AT53)</f>
        <v/>
      </c>
      <c r="AU53" s="13" t="str">
        <f>+IF(USER!AU53="","",USER!AU53)</f>
        <v/>
      </c>
      <c r="AV53" s="13" t="str">
        <f>+IF(USER!AV53="","",USER!AV53)</f>
        <v/>
      </c>
      <c r="AW53" s="14" t="str">
        <f>+IF(USER!AW53="","",USER!AW53)</f>
        <v/>
      </c>
      <c r="AX53" s="20" t="str">
        <f>+IF(USER!AX53="","",USER!AX53)</f>
        <v/>
      </c>
      <c r="AY53" s="19">
        <f>+IF(USER!AY53="","",USER!AY53)</f>
        <v>0.25</v>
      </c>
      <c r="AZ53" s="13">
        <f>+IF(USER!AZ53="","",USER!AZ53)</f>
        <v>0.41319444444444442</v>
      </c>
      <c r="BA53" s="14" t="str">
        <f>+IF(USER!BA53="","",USER!BA53)</f>
        <v/>
      </c>
      <c r="BB53" s="14" t="str">
        <f>+IF(USER!BB53="","",USER!BB53)</f>
        <v/>
      </c>
      <c r="BC53" s="13" t="str">
        <f>+IF(USER!BC53="","",USER!BC53)</f>
        <v/>
      </c>
      <c r="BD53" s="13" t="str">
        <f>+IF(USER!BD53="","",USER!BD53)</f>
        <v/>
      </c>
      <c r="BE53" s="14" t="str">
        <f>+IF(USER!BE53="","",USER!BE53)</f>
        <v/>
      </c>
      <c r="BF53" s="20" t="str">
        <f>+IF(USER!BF53="","",USER!BF53)</f>
        <v/>
      </c>
      <c r="BG53" s="19">
        <f>+IF(USER!BG53="","",USER!BG53)</f>
        <v>0.25</v>
      </c>
      <c r="BH53" s="13">
        <f>+IF(USER!BH53="","",USER!BH53)</f>
        <v>0.41319444444444442</v>
      </c>
      <c r="BI53" s="14" t="str">
        <f>+IF(USER!BI53="","",USER!BI53)</f>
        <v/>
      </c>
      <c r="BJ53" s="14" t="str">
        <f>+IF(USER!BJ53="","",USER!BJ53)</f>
        <v/>
      </c>
      <c r="BK53" s="13" t="str">
        <f>+IF(USER!BK53="","",USER!BK53)</f>
        <v/>
      </c>
      <c r="BL53" s="13" t="str">
        <f>+IF(USER!BL53="","",USER!BL53)</f>
        <v/>
      </c>
      <c r="BM53" s="14" t="str">
        <f>+IF(USER!BM53="","",USER!BM53)</f>
        <v/>
      </c>
      <c r="BN53" s="20" t="str">
        <f>+IF(USER!BN53="","",USER!BN53)</f>
        <v/>
      </c>
      <c r="BO53" s="19">
        <f>+IF(USER!BO53="","",USER!BO53)</f>
        <v>0.25</v>
      </c>
      <c r="BP53" s="13">
        <f>+IF(USER!BP53="","",USER!BP53)</f>
        <v>0.41319444444444442</v>
      </c>
      <c r="BQ53" s="14" t="str">
        <f>+IF(USER!BQ53="","",USER!BQ53)</f>
        <v/>
      </c>
      <c r="BR53" s="14" t="str">
        <f>+IF(USER!BR53="","",USER!BR53)</f>
        <v/>
      </c>
      <c r="BS53" s="13" t="str">
        <f>+IF(USER!BS53="","",USER!BS53)</f>
        <v/>
      </c>
      <c r="BT53" s="13" t="str">
        <f>+IF(USER!BT53="","",USER!BT53)</f>
        <v/>
      </c>
      <c r="BU53" s="14" t="str">
        <f>+IF(USER!BU53="","",USER!BU53)</f>
        <v/>
      </c>
      <c r="BV53" s="20" t="str">
        <f>+IF(USER!BV53="","",USER!BV53)</f>
        <v/>
      </c>
      <c r="BW53" s="68" t="str">
        <f>+VLOOKUP(B53,GESEM!B:H,7,0)</f>
        <v>CHAT USER</v>
      </c>
      <c r="BX53" s="2" t="str">
        <f>+VLOOKUP(B53,GESEM!B:H,6,0)</f>
        <v>AGENTE</v>
      </c>
    </row>
    <row r="54" spans="1:76" ht="12" customHeight="1" x14ac:dyDescent="0.2">
      <c r="A54" s="31">
        <f t="shared" si="0"/>
        <v>48</v>
      </c>
      <c r="B54" s="74">
        <f>+USER!B54</f>
        <v>44675894</v>
      </c>
      <c r="C54" s="61" t="str">
        <f>+VLOOKUP(J54,TURNO!P:Q,2,0)</f>
        <v xml:space="preserve">CHAT USER </v>
      </c>
      <c r="D54" s="61" t="str">
        <f>+USER!D54</f>
        <v>Mañana</v>
      </c>
      <c r="E54" s="75">
        <f>+VLOOKUP(B54,GESEM!B:M,12,0)</f>
        <v>45512</v>
      </c>
      <c r="F54" s="61" t="str">
        <f>+USER!F54</f>
        <v>PART TIME</v>
      </c>
      <c r="G54" s="61">
        <f>+USER!G54</f>
        <v>0</v>
      </c>
      <c r="H54" s="61">
        <f>+USER!H54</f>
        <v>0</v>
      </c>
      <c r="I54" s="61" t="str">
        <f>+USER!I54</f>
        <v>PICHIHUA PUSE MARTIN GERARDO</v>
      </c>
      <c r="J54" s="61" t="str">
        <f>+USER!J54</f>
        <v>CHAT USER</v>
      </c>
      <c r="K54" s="61" t="str">
        <f>+USER!K54</f>
        <v>WAMPAGKIT LALANGUI SHINA CECILIA</v>
      </c>
      <c r="L54" s="61" t="str">
        <f>+USER!L54</f>
        <v>ALONSO RAFAEL ALEJANDRO WLADIMIR</v>
      </c>
      <c r="M54" s="61" t="str">
        <f>+USER!M54</f>
        <v>Lunes</v>
      </c>
      <c r="N54" s="32">
        <f>+IF(USER!N54="","",USER!N54)</f>
        <v>0.25</v>
      </c>
      <c r="O54" s="33">
        <f>+IF(USER!O54="","",USER!O54)</f>
        <v>0.41319444444444442</v>
      </c>
      <c r="P54" s="32" t="str">
        <f>+IF(USER!P54="","",USER!P54)</f>
        <v/>
      </c>
      <c r="Q54" s="33" t="str">
        <f>+IF(USER!Q54="","",USER!Q54)</f>
        <v/>
      </c>
      <c r="R54" s="34" t="str">
        <f>+VLOOKUP(B54,GESEM!B:R,9,0)</f>
        <v>ACTIVO</v>
      </c>
      <c r="S54" s="19" t="str">
        <f>+IF(USER!S54="","",USER!S54)</f>
        <v/>
      </c>
      <c r="T54" s="14" t="str">
        <f>+IF(USER!T54="","",USER!T54)</f>
        <v/>
      </c>
      <c r="U54" s="14" t="str">
        <f>+IF(USER!U54="","",USER!U54)</f>
        <v/>
      </c>
      <c r="V54" s="14" t="str">
        <f>+IF(USER!V54="","",USER!V54)</f>
        <v/>
      </c>
      <c r="W54" s="14" t="str">
        <f>+IF(USER!W54="","",USER!W54)</f>
        <v/>
      </c>
      <c r="X54" s="14" t="str">
        <f>+IF(USER!X54="","",USER!X54)</f>
        <v/>
      </c>
      <c r="Y54" s="14" t="str">
        <f>+IF(USER!Y54="","",USER!Y54)</f>
        <v/>
      </c>
      <c r="Z54" s="20" t="str">
        <f>+IF(USER!Z54="","",USER!Z54)</f>
        <v/>
      </c>
      <c r="AA54" s="19">
        <f>+IF(USER!AA54="","",USER!AA54)</f>
        <v>0.25</v>
      </c>
      <c r="AB54" s="13">
        <f>+IF(USER!AB54="","",USER!AB54)</f>
        <v>0.41319444444444442</v>
      </c>
      <c r="AC54" s="14" t="str">
        <f>+IF(USER!AC54="","",USER!AC54)</f>
        <v/>
      </c>
      <c r="AD54" s="14" t="str">
        <f>+IF(USER!AD54="","",USER!AD54)</f>
        <v/>
      </c>
      <c r="AE54" s="13" t="str">
        <f>+IF(USER!AE54="","",USER!AE54)</f>
        <v/>
      </c>
      <c r="AF54" s="13" t="str">
        <f>+IF(USER!AF54="","",USER!AF54)</f>
        <v/>
      </c>
      <c r="AG54" s="14" t="str">
        <f>+IF(USER!AG54="","",USER!AG54)</f>
        <v/>
      </c>
      <c r="AH54" s="20" t="str">
        <f>+IF(USER!AH54="","",USER!AH54)</f>
        <v/>
      </c>
      <c r="AI54" s="19">
        <f>+IF(USER!AI54="","",USER!AI54)</f>
        <v>0.25</v>
      </c>
      <c r="AJ54" s="13">
        <f>+IF(USER!AJ54="","",USER!AJ54)</f>
        <v>0.41319444444444442</v>
      </c>
      <c r="AK54" s="14" t="str">
        <f>+IF(USER!AK54="","",USER!AK54)</f>
        <v/>
      </c>
      <c r="AL54" s="14" t="str">
        <f>+IF(USER!AL54="","",USER!AL54)</f>
        <v/>
      </c>
      <c r="AM54" s="13" t="str">
        <f>+IF(USER!AM54="","",USER!AM54)</f>
        <v/>
      </c>
      <c r="AN54" s="13" t="str">
        <f>+IF(USER!AN54="","",USER!AN54)</f>
        <v/>
      </c>
      <c r="AO54" s="14" t="str">
        <f>+IF(USER!AO54="","",USER!AO54)</f>
        <v/>
      </c>
      <c r="AP54" s="20" t="str">
        <f>+IF(USER!AP54="","",USER!AP54)</f>
        <v/>
      </c>
      <c r="AQ54" s="19">
        <f>+IF(USER!AQ54="","",USER!AQ54)</f>
        <v>0.25</v>
      </c>
      <c r="AR54" s="13">
        <f>+IF(USER!AR54="","",USER!AR54)</f>
        <v>0.41319444444444442</v>
      </c>
      <c r="AS54" s="14" t="str">
        <f>+IF(USER!AS54="","",USER!AS54)</f>
        <v/>
      </c>
      <c r="AT54" s="14" t="str">
        <f>+IF(USER!AT54="","",USER!AT54)</f>
        <v/>
      </c>
      <c r="AU54" s="13" t="str">
        <f>+IF(USER!AU54="","",USER!AU54)</f>
        <v/>
      </c>
      <c r="AV54" s="13" t="str">
        <f>+IF(USER!AV54="","",USER!AV54)</f>
        <v/>
      </c>
      <c r="AW54" s="14" t="str">
        <f>+IF(USER!AW54="","",USER!AW54)</f>
        <v/>
      </c>
      <c r="AX54" s="20" t="str">
        <f>+IF(USER!AX54="","",USER!AX54)</f>
        <v/>
      </c>
      <c r="AY54" s="19">
        <f>+IF(USER!AY54="","",USER!AY54)</f>
        <v>0.25</v>
      </c>
      <c r="AZ54" s="13">
        <f>+IF(USER!AZ54="","",USER!AZ54)</f>
        <v>0.41319444444444442</v>
      </c>
      <c r="BA54" s="14" t="str">
        <f>+IF(USER!BA54="","",USER!BA54)</f>
        <v/>
      </c>
      <c r="BB54" s="14" t="str">
        <f>+IF(USER!BB54="","",USER!BB54)</f>
        <v/>
      </c>
      <c r="BC54" s="13" t="str">
        <f>+IF(USER!BC54="","",USER!BC54)</f>
        <v/>
      </c>
      <c r="BD54" s="13" t="str">
        <f>+IF(USER!BD54="","",USER!BD54)</f>
        <v/>
      </c>
      <c r="BE54" s="14" t="str">
        <f>+IF(USER!BE54="","",USER!BE54)</f>
        <v/>
      </c>
      <c r="BF54" s="20" t="str">
        <f>+IF(USER!BF54="","",USER!BF54)</f>
        <v/>
      </c>
      <c r="BG54" s="19">
        <f>+IF(USER!BG54="","",USER!BG54)</f>
        <v>0.25</v>
      </c>
      <c r="BH54" s="13">
        <f>+IF(USER!BH54="","",USER!BH54)</f>
        <v>0.41319444444444442</v>
      </c>
      <c r="BI54" s="14" t="str">
        <f>+IF(USER!BI54="","",USER!BI54)</f>
        <v/>
      </c>
      <c r="BJ54" s="14" t="str">
        <f>+IF(USER!BJ54="","",USER!BJ54)</f>
        <v/>
      </c>
      <c r="BK54" s="13" t="str">
        <f>+IF(USER!BK54="","",USER!BK54)</f>
        <v/>
      </c>
      <c r="BL54" s="13" t="str">
        <f>+IF(USER!BL54="","",USER!BL54)</f>
        <v/>
      </c>
      <c r="BM54" s="14" t="str">
        <f>+IF(USER!BM54="","",USER!BM54)</f>
        <v/>
      </c>
      <c r="BN54" s="20" t="str">
        <f>+IF(USER!BN54="","",USER!BN54)</f>
        <v/>
      </c>
      <c r="BO54" s="19">
        <f>+IF(USER!BO54="","",USER!BO54)</f>
        <v>0.20833333333333334</v>
      </c>
      <c r="BP54" s="13">
        <f>+IF(USER!BP54="","",USER!BP54)</f>
        <v>0.37152777777777779</v>
      </c>
      <c r="BQ54" s="14" t="str">
        <f>+IF(USER!BQ54="","",USER!BQ54)</f>
        <v/>
      </c>
      <c r="BR54" s="14" t="str">
        <f>+IF(USER!BR54="","",USER!BR54)</f>
        <v/>
      </c>
      <c r="BS54" s="13" t="str">
        <f>+IF(USER!BS54="","",USER!BS54)</f>
        <v/>
      </c>
      <c r="BT54" s="13" t="str">
        <f>+IF(USER!BT54="","",USER!BT54)</f>
        <v/>
      </c>
      <c r="BU54" s="14" t="str">
        <f>+IF(USER!BU54="","",USER!BU54)</f>
        <v/>
      </c>
      <c r="BV54" s="20" t="str">
        <f>+IF(USER!BV54="","",USER!BV54)</f>
        <v/>
      </c>
      <c r="BW54" s="68" t="str">
        <f>+VLOOKUP(B54,GESEM!B:H,7,0)</f>
        <v>CHAT USER</v>
      </c>
      <c r="BX54" s="2" t="str">
        <f>+VLOOKUP(B54,GESEM!B:H,6,0)</f>
        <v>AGENTE</v>
      </c>
    </row>
    <row r="55" spans="1:76" ht="12" customHeight="1" x14ac:dyDescent="0.2">
      <c r="A55" s="31">
        <f t="shared" si="0"/>
        <v>49</v>
      </c>
      <c r="B55" s="74">
        <f>+USER!B55</f>
        <v>75315039</v>
      </c>
      <c r="C55" s="61" t="str">
        <f>+VLOOKUP(J55,TURNO!P:Q,2,0)</f>
        <v xml:space="preserve">CHAT USER </v>
      </c>
      <c r="D55" s="61" t="str">
        <f>+USER!D55</f>
        <v>Mañana</v>
      </c>
      <c r="E55" s="75">
        <f>+VLOOKUP(B55,GESEM!B:M,12,0)</f>
        <v>45588</v>
      </c>
      <c r="F55" s="61" t="str">
        <f>+USER!F55</f>
        <v>PART TIME</v>
      </c>
      <c r="G55" s="61">
        <f>+USER!G55</f>
        <v>0</v>
      </c>
      <c r="H55" s="61">
        <f>+USER!H55</f>
        <v>0</v>
      </c>
      <c r="I55" s="61" t="str">
        <f>+USER!I55</f>
        <v>CAMPOS AZAÑA ANDREA YSABEL</v>
      </c>
      <c r="J55" s="61" t="str">
        <f>+USER!J55</f>
        <v>CHAT USER</v>
      </c>
      <c r="K55" s="61" t="str">
        <f>+USER!K55</f>
        <v>WAMPAGKIT LALANGUI SHINA CECILIA</v>
      </c>
      <c r="L55" s="61" t="str">
        <f>+USER!L55</f>
        <v>ALONSO RAFAEL ALEJANDRO WLADIMIR</v>
      </c>
      <c r="M55" s="61" t="str">
        <f>+USER!M55</f>
        <v>Miércoles</v>
      </c>
      <c r="N55" s="32">
        <f>+IF(USER!N55="","",USER!N55)</f>
        <v>0.25</v>
      </c>
      <c r="O55" s="33">
        <f>+IF(USER!O55="","",USER!O55)</f>
        <v>0.41319444444444442</v>
      </c>
      <c r="P55" s="32" t="str">
        <f>+IF(USER!P55="","",USER!P55)</f>
        <v/>
      </c>
      <c r="Q55" s="33" t="str">
        <f>+IF(USER!Q55="","",USER!Q55)</f>
        <v/>
      </c>
      <c r="R55" s="34" t="str">
        <f>+VLOOKUP(B55,GESEM!B:R,9,0)</f>
        <v>ACTIVO</v>
      </c>
      <c r="S55" s="19">
        <f>+IF(USER!S55="","",USER!S55)</f>
        <v>0.25</v>
      </c>
      <c r="T55" s="14">
        <f>+IF(USER!T55="","",USER!T55)</f>
        <v>0.41319444444444442</v>
      </c>
      <c r="U55" s="14" t="str">
        <f>+IF(USER!U55="","",USER!U55)</f>
        <v/>
      </c>
      <c r="V55" s="14" t="str">
        <f>+IF(USER!V55="","",USER!V55)</f>
        <v/>
      </c>
      <c r="W55" s="14" t="str">
        <f>+IF(USER!W55="","",USER!W55)</f>
        <v/>
      </c>
      <c r="X55" s="14" t="str">
        <f>+IF(USER!X55="","",USER!X55)</f>
        <v/>
      </c>
      <c r="Y55" s="14" t="str">
        <f>+IF(USER!Y55="","",USER!Y55)</f>
        <v/>
      </c>
      <c r="Z55" s="20" t="str">
        <f>+IF(USER!Z55="","",USER!Z55)</f>
        <v/>
      </c>
      <c r="AA55" s="19">
        <f>+IF(USER!AA55="","",USER!AA55)</f>
        <v>0.25</v>
      </c>
      <c r="AB55" s="13">
        <f>+IF(USER!AB55="","",USER!AB55)</f>
        <v>0.41319444444444442</v>
      </c>
      <c r="AC55" s="14" t="str">
        <f>+IF(USER!AC55="","",USER!AC55)</f>
        <v/>
      </c>
      <c r="AD55" s="14" t="str">
        <f>+IF(USER!AD55="","",USER!AD55)</f>
        <v/>
      </c>
      <c r="AE55" s="13" t="str">
        <f>+IF(USER!AE55="","",USER!AE55)</f>
        <v/>
      </c>
      <c r="AF55" s="13" t="str">
        <f>+IF(USER!AF55="","",USER!AF55)</f>
        <v/>
      </c>
      <c r="AG55" s="14" t="str">
        <f>+IF(USER!AG55="","",USER!AG55)</f>
        <v/>
      </c>
      <c r="AH55" s="20" t="str">
        <f>+IF(USER!AH55="","",USER!AH55)</f>
        <v/>
      </c>
      <c r="AI55" s="19" t="str">
        <f>+IF(USER!AI55="","",USER!AI55)</f>
        <v/>
      </c>
      <c r="AJ55" s="13" t="str">
        <f>+IF(USER!AJ55="","",USER!AJ55)</f>
        <v/>
      </c>
      <c r="AK55" s="14" t="str">
        <f>+IF(USER!AK55="","",USER!AK55)</f>
        <v/>
      </c>
      <c r="AL55" s="14" t="str">
        <f>+IF(USER!AL55="","",USER!AL55)</f>
        <v/>
      </c>
      <c r="AM55" s="13" t="str">
        <f>+IF(USER!AM55="","",USER!AM55)</f>
        <v/>
      </c>
      <c r="AN55" s="13" t="str">
        <f>+IF(USER!AN55="","",USER!AN55)</f>
        <v/>
      </c>
      <c r="AO55" s="14" t="str">
        <f>+IF(USER!AO55="","",USER!AO55)</f>
        <v/>
      </c>
      <c r="AP55" s="20" t="str">
        <f>+IF(USER!AP55="","",USER!AP55)</f>
        <v/>
      </c>
      <c r="AQ55" s="19">
        <f>+IF(USER!AQ55="","",USER!AQ55)</f>
        <v>0.25</v>
      </c>
      <c r="AR55" s="13">
        <f>+IF(USER!AR55="","",USER!AR55)</f>
        <v>0.41319444444444442</v>
      </c>
      <c r="AS55" s="14" t="str">
        <f>+IF(USER!AS55="","",USER!AS55)</f>
        <v/>
      </c>
      <c r="AT55" s="14" t="str">
        <f>+IF(USER!AT55="","",USER!AT55)</f>
        <v/>
      </c>
      <c r="AU55" s="13" t="str">
        <f>+IF(USER!AU55="","",USER!AU55)</f>
        <v/>
      </c>
      <c r="AV55" s="13" t="str">
        <f>+IF(USER!AV55="","",USER!AV55)</f>
        <v/>
      </c>
      <c r="AW55" s="14" t="str">
        <f>+IF(USER!AW55="","",USER!AW55)</f>
        <v/>
      </c>
      <c r="AX55" s="20" t="str">
        <f>+IF(USER!AX55="","",USER!AX55)</f>
        <v/>
      </c>
      <c r="AY55" s="19">
        <f>+IF(USER!AY55="","",USER!AY55)</f>
        <v>0.25</v>
      </c>
      <c r="AZ55" s="13">
        <f>+IF(USER!AZ55="","",USER!AZ55)</f>
        <v>0.41319444444444442</v>
      </c>
      <c r="BA55" s="14" t="str">
        <f>+IF(USER!BA55="","",USER!BA55)</f>
        <v/>
      </c>
      <c r="BB55" s="14" t="str">
        <f>+IF(USER!BB55="","",USER!BB55)</f>
        <v/>
      </c>
      <c r="BC55" s="13" t="str">
        <f>+IF(USER!BC55="","",USER!BC55)</f>
        <v/>
      </c>
      <c r="BD55" s="13" t="str">
        <f>+IF(USER!BD55="","",USER!BD55)</f>
        <v/>
      </c>
      <c r="BE55" s="14" t="str">
        <f>+IF(USER!BE55="","",USER!BE55)</f>
        <v/>
      </c>
      <c r="BF55" s="20" t="str">
        <f>+IF(USER!BF55="","",USER!BF55)</f>
        <v/>
      </c>
      <c r="BG55" s="19">
        <f>+IF(USER!BG55="","",USER!BG55)</f>
        <v>0.25</v>
      </c>
      <c r="BH55" s="13">
        <f>+IF(USER!BH55="","",USER!BH55)</f>
        <v>0.41319444444444442</v>
      </c>
      <c r="BI55" s="14" t="str">
        <f>+IF(USER!BI55="","",USER!BI55)</f>
        <v/>
      </c>
      <c r="BJ55" s="14" t="str">
        <f>+IF(USER!BJ55="","",USER!BJ55)</f>
        <v/>
      </c>
      <c r="BK55" s="13" t="str">
        <f>+IF(USER!BK55="","",USER!BK55)</f>
        <v/>
      </c>
      <c r="BL55" s="13" t="str">
        <f>+IF(USER!BL55="","",USER!BL55)</f>
        <v/>
      </c>
      <c r="BM55" s="14" t="str">
        <f>+IF(USER!BM55="","",USER!BM55)</f>
        <v/>
      </c>
      <c r="BN55" s="20" t="str">
        <f>+IF(USER!BN55="","",USER!BN55)</f>
        <v/>
      </c>
      <c r="BO55" s="19">
        <f>+IF(USER!BO55="","",USER!BO55)</f>
        <v>0.25</v>
      </c>
      <c r="BP55" s="13">
        <f>+IF(USER!BP55="","",USER!BP55)</f>
        <v>0.41319444444444442</v>
      </c>
      <c r="BQ55" s="14" t="str">
        <f>+IF(USER!BQ55="","",USER!BQ55)</f>
        <v/>
      </c>
      <c r="BR55" s="14" t="str">
        <f>+IF(USER!BR55="","",USER!BR55)</f>
        <v/>
      </c>
      <c r="BS55" s="13" t="str">
        <f>+IF(USER!BS55="","",USER!BS55)</f>
        <v/>
      </c>
      <c r="BT55" s="13" t="str">
        <f>+IF(USER!BT55="","",USER!BT55)</f>
        <v/>
      </c>
      <c r="BU55" s="14" t="str">
        <f>+IF(USER!BU55="","",USER!BU55)</f>
        <v/>
      </c>
      <c r="BV55" s="20" t="str">
        <f>+IF(USER!BV55="","",USER!BV55)</f>
        <v/>
      </c>
      <c r="BW55" s="68" t="str">
        <f>+VLOOKUP(B55,GESEM!B:H,7,0)</f>
        <v>CHAT USER</v>
      </c>
      <c r="BX55" s="2" t="str">
        <f>+VLOOKUP(B55,GESEM!B:H,6,0)</f>
        <v>AGENTE</v>
      </c>
    </row>
    <row r="56" spans="1:76" ht="12" customHeight="1" x14ac:dyDescent="0.2">
      <c r="A56" s="31">
        <f t="shared" si="0"/>
        <v>50</v>
      </c>
      <c r="B56" s="74">
        <f>+USER!B56</f>
        <v>75265014</v>
      </c>
      <c r="C56" s="61" t="str">
        <f>+VLOOKUP(J56,TURNO!P:Q,2,0)</f>
        <v xml:space="preserve">CHAT USER </v>
      </c>
      <c r="D56" s="61" t="str">
        <f>+USER!D56</f>
        <v>Mañana</v>
      </c>
      <c r="E56" s="75">
        <f>+VLOOKUP(B56,GESEM!B:M,12,0)</f>
        <v>45657</v>
      </c>
      <c r="F56" s="61" t="str">
        <f>+USER!F56</f>
        <v>PART TIME</v>
      </c>
      <c r="G56" s="61">
        <f>+USER!G56</f>
        <v>0</v>
      </c>
      <c r="H56" s="61">
        <f>+USER!H56</f>
        <v>0</v>
      </c>
      <c r="I56" s="61" t="str">
        <f>+USER!I56</f>
        <v>AGUIRRE GAVILAN BRIGITTE JHERALDINE</v>
      </c>
      <c r="J56" s="61" t="str">
        <f>+USER!J56</f>
        <v>CHAT USER</v>
      </c>
      <c r="K56" s="61" t="str">
        <f>+USER!K56</f>
        <v>WAMPAGKIT LALANGUI SHINA CECILIA</v>
      </c>
      <c r="L56" s="61" t="str">
        <f>+USER!L56</f>
        <v>ALONSO RAFAEL ALEJANDRO WLADIMIR</v>
      </c>
      <c r="M56" s="61" t="str">
        <f>+USER!M56</f>
        <v>Martes</v>
      </c>
      <c r="N56" s="32">
        <f>+IF(USER!N56="","",USER!N56)</f>
        <v>0.33333333333333331</v>
      </c>
      <c r="O56" s="33">
        <f>+IF(USER!O56="","",USER!O56)</f>
        <v>0.49652777777777779</v>
      </c>
      <c r="P56" s="32" t="str">
        <f>+IF(USER!P56="","",USER!P56)</f>
        <v/>
      </c>
      <c r="Q56" s="33" t="str">
        <f>+IF(USER!Q56="","",USER!Q56)</f>
        <v/>
      </c>
      <c r="R56" s="34" t="str">
        <f>+VLOOKUP(B56,GESEM!B:R,9,0)</f>
        <v>ACTIVO</v>
      </c>
      <c r="S56" s="19">
        <f>+IF(USER!S56="","",USER!S56)</f>
        <v>0.33333333333333331</v>
      </c>
      <c r="T56" s="14">
        <f>+IF(USER!T56="","",USER!T56)</f>
        <v>0.49652777777777779</v>
      </c>
      <c r="U56" s="14" t="str">
        <f>+IF(USER!U56="","",USER!U56)</f>
        <v/>
      </c>
      <c r="V56" s="14" t="str">
        <f>+IF(USER!V56="","",USER!V56)</f>
        <v/>
      </c>
      <c r="W56" s="14" t="str">
        <f>+IF(USER!W56="","",USER!W56)</f>
        <v/>
      </c>
      <c r="X56" s="14" t="str">
        <f>+IF(USER!X56="","",USER!X56)</f>
        <v/>
      </c>
      <c r="Y56" s="14" t="str">
        <f>+IF(USER!Y56="","",USER!Y56)</f>
        <v/>
      </c>
      <c r="Z56" s="20" t="str">
        <f>+IF(USER!Z56="","",USER!Z56)</f>
        <v/>
      </c>
      <c r="AA56" s="19" t="str">
        <f>+IF(USER!AA56="","",USER!AA56)</f>
        <v/>
      </c>
      <c r="AB56" s="13" t="str">
        <f>+IF(USER!AB56="","",USER!AB56)</f>
        <v/>
      </c>
      <c r="AC56" s="14" t="str">
        <f>+IF(USER!AC56="","",USER!AC56)</f>
        <v/>
      </c>
      <c r="AD56" s="14" t="str">
        <f>+IF(USER!AD56="","",USER!AD56)</f>
        <v/>
      </c>
      <c r="AE56" s="13" t="str">
        <f>+IF(USER!AE56="","",USER!AE56)</f>
        <v/>
      </c>
      <c r="AF56" s="13" t="str">
        <f>+IF(USER!AF56="","",USER!AF56)</f>
        <v/>
      </c>
      <c r="AG56" s="14" t="str">
        <f>+IF(USER!AG56="","",USER!AG56)</f>
        <v/>
      </c>
      <c r="AH56" s="20" t="str">
        <f>+IF(USER!AH56="","",USER!AH56)</f>
        <v/>
      </c>
      <c r="AI56" s="19">
        <f>+IF(USER!AI56="","",USER!AI56)</f>
        <v>0.33333333333333331</v>
      </c>
      <c r="AJ56" s="13">
        <f>+IF(USER!AJ56="","",USER!AJ56)</f>
        <v>0.49652777777777779</v>
      </c>
      <c r="AK56" s="14" t="str">
        <f>+IF(USER!AK56="","",USER!AK56)</f>
        <v/>
      </c>
      <c r="AL56" s="14" t="str">
        <f>+IF(USER!AL56="","",USER!AL56)</f>
        <v/>
      </c>
      <c r="AM56" s="13" t="str">
        <f>+IF(USER!AM56="","",USER!AM56)</f>
        <v/>
      </c>
      <c r="AN56" s="13" t="str">
        <f>+IF(USER!AN56="","",USER!AN56)</f>
        <v/>
      </c>
      <c r="AO56" s="14" t="str">
        <f>+IF(USER!AO56="","",USER!AO56)</f>
        <v/>
      </c>
      <c r="AP56" s="20" t="str">
        <f>+IF(USER!AP56="","",USER!AP56)</f>
        <v/>
      </c>
      <c r="AQ56" s="19">
        <f>+IF(USER!AQ56="","",USER!AQ56)</f>
        <v>0.33333333333333331</v>
      </c>
      <c r="AR56" s="13">
        <f>+IF(USER!AR56="","",USER!AR56)</f>
        <v>0.49652777777777779</v>
      </c>
      <c r="AS56" s="14" t="str">
        <f>+IF(USER!AS56="","",USER!AS56)</f>
        <v/>
      </c>
      <c r="AT56" s="14" t="str">
        <f>+IF(USER!AT56="","",USER!AT56)</f>
        <v/>
      </c>
      <c r="AU56" s="13" t="str">
        <f>+IF(USER!AU56="","",USER!AU56)</f>
        <v/>
      </c>
      <c r="AV56" s="13" t="str">
        <f>+IF(USER!AV56="","",USER!AV56)</f>
        <v/>
      </c>
      <c r="AW56" s="14" t="str">
        <f>+IF(USER!AW56="","",USER!AW56)</f>
        <v/>
      </c>
      <c r="AX56" s="20" t="str">
        <f>+IF(USER!AX56="","",USER!AX56)</f>
        <v/>
      </c>
      <c r="AY56" s="19">
        <f>+IF(USER!AY56="","",USER!AY56)</f>
        <v>0.33333333333333331</v>
      </c>
      <c r="AZ56" s="13">
        <f>+IF(USER!AZ56="","",USER!AZ56)</f>
        <v>0.49652777777777779</v>
      </c>
      <c r="BA56" s="14" t="str">
        <f>+IF(USER!BA56="","",USER!BA56)</f>
        <v/>
      </c>
      <c r="BB56" s="14" t="str">
        <f>+IF(USER!BB56="","",USER!BB56)</f>
        <v/>
      </c>
      <c r="BC56" s="13" t="str">
        <f>+IF(USER!BC56="","",USER!BC56)</f>
        <v/>
      </c>
      <c r="BD56" s="13" t="str">
        <f>+IF(USER!BD56="","",USER!BD56)</f>
        <v/>
      </c>
      <c r="BE56" s="14" t="str">
        <f>+IF(USER!BE56="","",USER!BE56)</f>
        <v/>
      </c>
      <c r="BF56" s="20" t="str">
        <f>+IF(USER!BF56="","",USER!BF56)</f>
        <v/>
      </c>
      <c r="BG56" s="19">
        <f>+IF(USER!BG56="","",USER!BG56)</f>
        <v>0.33333333333333331</v>
      </c>
      <c r="BH56" s="13">
        <f>+IF(USER!BH56="","",USER!BH56)</f>
        <v>0.49652777777777779</v>
      </c>
      <c r="BI56" s="14" t="str">
        <f>+IF(USER!BI56="","",USER!BI56)</f>
        <v/>
      </c>
      <c r="BJ56" s="14" t="str">
        <f>+IF(USER!BJ56="","",USER!BJ56)</f>
        <v/>
      </c>
      <c r="BK56" s="13" t="str">
        <f>+IF(USER!BK56="","",USER!BK56)</f>
        <v/>
      </c>
      <c r="BL56" s="13" t="str">
        <f>+IF(USER!BL56="","",USER!BL56)</f>
        <v/>
      </c>
      <c r="BM56" s="14" t="str">
        <f>+IF(USER!BM56="","",USER!BM56)</f>
        <v/>
      </c>
      <c r="BN56" s="20" t="str">
        <f>+IF(USER!BN56="","",USER!BN56)</f>
        <v/>
      </c>
      <c r="BO56" s="19">
        <f>+IF(USER!BO56="","",USER!BO56)</f>
        <v>0.33333333333333331</v>
      </c>
      <c r="BP56" s="13">
        <f>+IF(USER!BP56="","",USER!BP56)</f>
        <v>0.49652777777777779</v>
      </c>
      <c r="BQ56" s="14" t="str">
        <f>+IF(USER!BQ56="","",USER!BQ56)</f>
        <v/>
      </c>
      <c r="BR56" s="14" t="str">
        <f>+IF(USER!BR56="","",USER!BR56)</f>
        <v/>
      </c>
      <c r="BS56" s="13" t="str">
        <f>+IF(USER!BS56="","",USER!BS56)</f>
        <v/>
      </c>
      <c r="BT56" s="13" t="str">
        <f>+IF(USER!BT56="","",USER!BT56)</f>
        <v/>
      </c>
      <c r="BU56" s="14" t="str">
        <f>+IF(USER!BU56="","",USER!BU56)</f>
        <v/>
      </c>
      <c r="BV56" s="20" t="str">
        <f>+IF(USER!BV56="","",USER!BV56)</f>
        <v/>
      </c>
      <c r="BW56" s="68" t="str">
        <f>+VLOOKUP(B56,GESEM!B:H,7,0)</f>
        <v>CHAT USER</v>
      </c>
      <c r="BX56" s="2" t="str">
        <f>+VLOOKUP(B56,GESEM!B:H,6,0)</f>
        <v>AGENTE</v>
      </c>
    </row>
    <row r="57" spans="1:76" ht="12" customHeight="1" x14ac:dyDescent="0.2">
      <c r="A57" s="31">
        <f t="shared" si="0"/>
        <v>51</v>
      </c>
      <c r="B57" s="74">
        <f>+USER!B57</f>
        <v>77015885</v>
      </c>
      <c r="C57" s="61" t="str">
        <f>+VLOOKUP(J57,TURNO!P:Q,2,0)</f>
        <v xml:space="preserve">CHAT USER </v>
      </c>
      <c r="D57" s="61" t="str">
        <f>+USER!D57</f>
        <v>Mañana</v>
      </c>
      <c r="E57" s="75">
        <f>+VLOOKUP(B57,GESEM!B:M,12,0)</f>
        <v>45657</v>
      </c>
      <c r="F57" s="61" t="str">
        <f>+USER!F57</f>
        <v>PART TIME</v>
      </c>
      <c r="G57" s="61">
        <f>+USER!G57</f>
        <v>0</v>
      </c>
      <c r="H57" s="61">
        <f>+USER!H57</f>
        <v>0</v>
      </c>
      <c r="I57" s="61" t="str">
        <f>+USER!I57</f>
        <v>ORBEZO SARZO MONICA MERCEDES</v>
      </c>
      <c r="J57" s="61" t="str">
        <f>+USER!J57</f>
        <v>CHAT USER</v>
      </c>
      <c r="K57" s="61" t="str">
        <f>+USER!K57</f>
        <v>WAMPAGKIT LALANGUI SHINA CECILIA</v>
      </c>
      <c r="L57" s="61" t="str">
        <f>+USER!L57</f>
        <v>ALONSO RAFAEL ALEJANDRO WLADIMIR</v>
      </c>
      <c r="M57" s="61" t="str">
        <f>+USER!M57</f>
        <v>Lunes</v>
      </c>
      <c r="N57" s="32">
        <f>+IF(USER!N57="","",USER!N57)</f>
        <v>0.25</v>
      </c>
      <c r="O57" s="33">
        <f>+IF(USER!O57="","",USER!O57)</f>
        <v>0.41319444444444442</v>
      </c>
      <c r="P57" s="32" t="str">
        <f>+IF(USER!P57="","",USER!P57)</f>
        <v/>
      </c>
      <c r="Q57" s="33" t="str">
        <f>+IF(USER!Q57="","",USER!Q57)</f>
        <v/>
      </c>
      <c r="R57" s="34" t="str">
        <f>+VLOOKUP(B57,GESEM!B:R,9,0)</f>
        <v>ACTIVO</v>
      </c>
      <c r="S57" s="19" t="str">
        <f>+IF(USER!S57="","",USER!S57)</f>
        <v/>
      </c>
      <c r="T57" s="14" t="str">
        <f>+IF(USER!T57="","",USER!T57)</f>
        <v/>
      </c>
      <c r="U57" s="14" t="str">
        <f>+IF(USER!U57="","",USER!U57)</f>
        <v/>
      </c>
      <c r="V57" s="14" t="str">
        <f>+IF(USER!V57="","",USER!V57)</f>
        <v/>
      </c>
      <c r="W57" s="14" t="str">
        <f>+IF(USER!W57="","",USER!W57)</f>
        <v/>
      </c>
      <c r="X57" s="14" t="str">
        <f>+IF(USER!X57="","",USER!X57)</f>
        <v/>
      </c>
      <c r="Y57" s="14" t="str">
        <f>+IF(USER!Y57="","",USER!Y57)</f>
        <v/>
      </c>
      <c r="Z57" s="20" t="str">
        <f>+IF(USER!Z57="","",USER!Z57)</f>
        <v/>
      </c>
      <c r="AA57" s="19">
        <f>+IF(USER!AA57="","",USER!AA57)</f>
        <v>0.25</v>
      </c>
      <c r="AB57" s="13">
        <f>+IF(USER!AB57="","",USER!AB57)</f>
        <v>0.41319444444444442</v>
      </c>
      <c r="AC57" s="14" t="str">
        <f>+IF(USER!AC57="","",USER!AC57)</f>
        <v/>
      </c>
      <c r="AD57" s="14" t="str">
        <f>+IF(USER!AD57="","",USER!AD57)</f>
        <v/>
      </c>
      <c r="AE57" s="13" t="str">
        <f>+IF(USER!AE57="","",USER!AE57)</f>
        <v/>
      </c>
      <c r="AF57" s="13" t="str">
        <f>+IF(USER!AF57="","",USER!AF57)</f>
        <v/>
      </c>
      <c r="AG57" s="14" t="str">
        <f>+IF(USER!AG57="","",USER!AG57)</f>
        <v/>
      </c>
      <c r="AH57" s="20" t="str">
        <f>+IF(USER!AH57="","",USER!AH57)</f>
        <v/>
      </c>
      <c r="AI57" s="19">
        <f>+IF(USER!AI57="","",USER!AI57)</f>
        <v>0.25</v>
      </c>
      <c r="AJ57" s="13">
        <f>+IF(USER!AJ57="","",USER!AJ57)</f>
        <v>0.41319444444444442</v>
      </c>
      <c r="AK57" s="14" t="str">
        <f>+IF(USER!AK57="","",USER!AK57)</f>
        <v/>
      </c>
      <c r="AL57" s="14" t="str">
        <f>+IF(USER!AL57="","",USER!AL57)</f>
        <v/>
      </c>
      <c r="AM57" s="13" t="str">
        <f>+IF(USER!AM57="","",USER!AM57)</f>
        <v/>
      </c>
      <c r="AN57" s="13" t="str">
        <f>+IF(USER!AN57="","",USER!AN57)</f>
        <v/>
      </c>
      <c r="AO57" s="14" t="str">
        <f>+IF(USER!AO57="","",USER!AO57)</f>
        <v/>
      </c>
      <c r="AP57" s="20" t="str">
        <f>+IF(USER!AP57="","",USER!AP57)</f>
        <v/>
      </c>
      <c r="AQ57" s="19">
        <f>+IF(USER!AQ57="","",USER!AQ57)</f>
        <v>0.25</v>
      </c>
      <c r="AR57" s="13">
        <f>+IF(USER!AR57="","",USER!AR57)</f>
        <v>0.41319444444444442</v>
      </c>
      <c r="AS57" s="14" t="str">
        <f>+IF(USER!AS57="","",USER!AS57)</f>
        <v/>
      </c>
      <c r="AT57" s="14" t="str">
        <f>+IF(USER!AT57="","",USER!AT57)</f>
        <v/>
      </c>
      <c r="AU57" s="13" t="str">
        <f>+IF(USER!AU57="","",USER!AU57)</f>
        <v/>
      </c>
      <c r="AV57" s="13" t="str">
        <f>+IF(USER!AV57="","",USER!AV57)</f>
        <v/>
      </c>
      <c r="AW57" s="14" t="str">
        <f>+IF(USER!AW57="","",USER!AW57)</f>
        <v/>
      </c>
      <c r="AX57" s="20" t="str">
        <f>+IF(USER!AX57="","",USER!AX57)</f>
        <v/>
      </c>
      <c r="AY57" s="19">
        <f>+IF(USER!AY57="","",USER!AY57)</f>
        <v>0.25</v>
      </c>
      <c r="AZ57" s="13">
        <f>+IF(USER!AZ57="","",USER!AZ57)</f>
        <v>0.41319444444444442</v>
      </c>
      <c r="BA57" s="14" t="str">
        <f>+IF(USER!BA57="","",USER!BA57)</f>
        <v/>
      </c>
      <c r="BB57" s="14" t="str">
        <f>+IF(USER!BB57="","",USER!BB57)</f>
        <v/>
      </c>
      <c r="BC57" s="13" t="str">
        <f>+IF(USER!BC57="","",USER!BC57)</f>
        <v/>
      </c>
      <c r="BD57" s="13" t="str">
        <f>+IF(USER!BD57="","",USER!BD57)</f>
        <v/>
      </c>
      <c r="BE57" s="14" t="str">
        <f>+IF(USER!BE57="","",USER!BE57)</f>
        <v/>
      </c>
      <c r="BF57" s="20" t="str">
        <f>+IF(USER!BF57="","",USER!BF57)</f>
        <v/>
      </c>
      <c r="BG57" s="19">
        <f>+IF(USER!BG57="","",USER!BG57)</f>
        <v>0.25</v>
      </c>
      <c r="BH57" s="13">
        <f>+IF(USER!BH57="","",USER!BH57)</f>
        <v>0.41319444444444442</v>
      </c>
      <c r="BI57" s="14" t="str">
        <f>+IF(USER!BI57="","",USER!BI57)</f>
        <v/>
      </c>
      <c r="BJ57" s="14" t="str">
        <f>+IF(USER!BJ57="","",USER!BJ57)</f>
        <v/>
      </c>
      <c r="BK57" s="13" t="str">
        <f>+IF(USER!BK57="","",USER!BK57)</f>
        <v/>
      </c>
      <c r="BL57" s="13" t="str">
        <f>+IF(USER!BL57="","",USER!BL57)</f>
        <v/>
      </c>
      <c r="BM57" s="14" t="str">
        <f>+IF(USER!BM57="","",USER!BM57)</f>
        <v/>
      </c>
      <c r="BN57" s="20" t="str">
        <f>+IF(USER!BN57="","",USER!BN57)</f>
        <v/>
      </c>
      <c r="BO57" s="19">
        <f>+IF(USER!BO57="","",USER!BO57)</f>
        <v>0.25</v>
      </c>
      <c r="BP57" s="13">
        <f>+IF(USER!BP57="","",USER!BP57)</f>
        <v>0.41319444444444442</v>
      </c>
      <c r="BQ57" s="14" t="str">
        <f>+IF(USER!BQ57="","",USER!BQ57)</f>
        <v/>
      </c>
      <c r="BR57" s="14" t="str">
        <f>+IF(USER!BR57="","",USER!BR57)</f>
        <v/>
      </c>
      <c r="BS57" s="13" t="str">
        <f>+IF(USER!BS57="","",USER!BS57)</f>
        <v/>
      </c>
      <c r="BT57" s="13" t="str">
        <f>+IF(USER!BT57="","",USER!BT57)</f>
        <v/>
      </c>
      <c r="BU57" s="14" t="str">
        <f>+IF(USER!BU57="","",USER!BU57)</f>
        <v/>
      </c>
      <c r="BV57" s="20" t="str">
        <f>+IF(USER!BV57="","",USER!BV57)</f>
        <v/>
      </c>
      <c r="BW57" s="68" t="str">
        <f>+VLOOKUP(B57,GESEM!B:H,7,0)</f>
        <v>CHAT USER</v>
      </c>
      <c r="BX57" s="2" t="str">
        <f>+VLOOKUP(B57,GESEM!B:H,6,0)</f>
        <v>AGENTE</v>
      </c>
    </row>
    <row r="58" spans="1:76" ht="12" customHeight="1" x14ac:dyDescent="0.2">
      <c r="A58" s="31">
        <f t="shared" si="0"/>
        <v>52</v>
      </c>
      <c r="B58" s="74">
        <f>+USER!B58</f>
        <v>70013238</v>
      </c>
      <c r="C58" s="61" t="str">
        <f>+VLOOKUP(J58,TURNO!P:Q,2,0)</f>
        <v xml:space="preserve">CHAT USER </v>
      </c>
      <c r="D58" s="61" t="str">
        <f>+USER!D58</f>
        <v>Mañana</v>
      </c>
      <c r="E58" s="75">
        <f>+VLOOKUP(B58,GESEM!B:M,12,0)</f>
        <v>45657</v>
      </c>
      <c r="F58" s="61" t="str">
        <f>+USER!F58</f>
        <v>PART TIME</v>
      </c>
      <c r="G58" s="61">
        <f>+USER!G58</f>
        <v>0</v>
      </c>
      <c r="H58" s="61">
        <f>+USER!H58</f>
        <v>0</v>
      </c>
      <c r="I58" s="61" t="str">
        <f>+USER!I58</f>
        <v>CAMPOS JIMENEZ FIORELLA RUBI</v>
      </c>
      <c r="J58" s="61" t="str">
        <f>+USER!J58</f>
        <v>CHAT USER</v>
      </c>
      <c r="K58" s="61" t="str">
        <f>+USER!K58</f>
        <v>WAMPAGKIT LALANGUI SHINA CECILIA</v>
      </c>
      <c r="L58" s="61" t="str">
        <f>+USER!L58</f>
        <v>ALONSO RAFAEL ALEJANDRO WLADIMIR</v>
      </c>
      <c r="M58" s="61" t="str">
        <f>+USER!M58</f>
        <v>Lunes,Martes,Miércoles,Jueves</v>
      </c>
      <c r="N58" s="32">
        <f>+IF(USER!N58="","",USER!N58)</f>
        <v>0.25</v>
      </c>
      <c r="O58" s="33">
        <f>+IF(USER!O58="","",USER!O58)</f>
        <v>0.60763888888888884</v>
      </c>
      <c r="P58" s="32">
        <f>+IF(USER!P58="","",USER!P58)</f>
        <v>0.41666666666666669</v>
      </c>
      <c r="Q58" s="33">
        <f>+IF(USER!Q58="","",USER!Q58)</f>
        <v>0.44791666666666669</v>
      </c>
      <c r="R58" s="34" t="str">
        <f>+VLOOKUP(B58,GESEM!B:R,9,0)</f>
        <v>ACTIVO</v>
      </c>
      <c r="S58" s="19" t="str">
        <f>+IF(USER!S58="","",USER!S58)</f>
        <v/>
      </c>
      <c r="T58" s="14" t="str">
        <f>+IF(USER!T58="","",USER!T58)</f>
        <v/>
      </c>
      <c r="U58" s="14" t="str">
        <f>+IF(USER!U58="","",USER!U58)</f>
        <v/>
      </c>
      <c r="V58" s="14" t="str">
        <f>+IF(USER!V58="","",USER!V58)</f>
        <v/>
      </c>
      <c r="W58" s="14" t="str">
        <f>+IF(USER!W58="","",USER!W58)</f>
        <v/>
      </c>
      <c r="X58" s="14" t="str">
        <f>+IF(USER!X58="","",USER!X58)</f>
        <v/>
      </c>
      <c r="Y58" s="14" t="str">
        <f>+IF(USER!Y58="","",USER!Y58)</f>
        <v/>
      </c>
      <c r="Z58" s="20" t="str">
        <f>+IF(USER!Z58="","",USER!Z58)</f>
        <v/>
      </c>
      <c r="AA58" s="19" t="str">
        <f>+IF(USER!AA58="","",USER!AA58)</f>
        <v/>
      </c>
      <c r="AB58" s="13" t="str">
        <f>+IF(USER!AB58="","",USER!AB58)</f>
        <v/>
      </c>
      <c r="AC58" s="14" t="str">
        <f>+IF(USER!AC58="","",USER!AC58)</f>
        <v/>
      </c>
      <c r="AD58" s="14" t="str">
        <f>+IF(USER!AD58="","",USER!AD58)</f>
        <v/>
      </c>
      <c r="AE58" s="13" t="str">
        <f>+IF(USER!AE58="","",USER!AE58)</f>
        <v/>
      </c>
      <c r="AF58" s="13" t="str">
        <f>+IF(USER!AF58="","",USER!AF58)</f>
        <v/>
      </c>
      <c r="AG58" s="14" t="str">
        <f>+IF(USER!AG58="","",USER!AG58)</f>
        <v/>
      </c>
      <c r="AH58" s="20" t="str">
        <f>+IF(USER!AH58="","",USER!AH58)</f>
        <v/>
      </c>
      <c r="AI58" s="19" t="str">
        <f>+IF(USER!AI58="","",USER!AI58)</f>
        <v/>
      </c>
      <c r="AJ58" s="13" t="str">
        <f>+IF(USER!AJ58="","",USER!AJ58)</f>
        <v/>
      </c>
      <c r="AK58" s="14" t="str">
        <f>+IF(USER!AK58="","",USER!AK58)</f>
        <v/>
      </c>
      <c r="AL58" s="14" t="str">
        <f>+IF(USER!AL58="","",USER!AL58)</f>
        <v/>
      </c>
      <c r="AM58" s="13" t="str">
        <f>+IF(USER!AM58="","",USER!AM58)</f>
        <v/>
      </c>
      <c r="AN58" s="13" t="str">
        <f>+IF(USER!AN58="","",USER!AN58)</f>
        <v/>
      </c>
      <c r="AO58" s="14" t="str">
        <f>+IF(USER!AO58="","",USER!AO58)</f>
        <v/>
      </c>
      <c r="AP58" s="20" t="str">
        <f>+IF(USER!AP58="","",USER!AP58)</f>
        <v/>
      </c>
      <c r="AQ58" s="19" t="str">
        <f>+IF(USER!AQ58="","",USER!AQ58)</f>
        <v/>
      </c>
      <c r="AR58" s="13" t="str">
        <f>+IF(USER!AR58="","",USER!AR58)</f>
        <v/>
      </c>
      <c r="AS58" s="14" t="str">
        <f>+IF(USER!AS58="","",USER!AS58)</f>
        <v/>
      </c>
      <c r="AT58" s="14" t="str">
        <f>+IF(USER!AT58="","",USER!AT58)</f>
        <v/>
      </c>
      <c r="AU58" s="13" t="str">
        <f>+IF(USER!AU58="","",USER!AU58)</f>
        <v/>
      </c>
      <c r="AV58" s="13" t="str">
        <f>+IF(USER!AV58="","",USER!AV58)</f>
        <v/>
      </c>
      <c r="AW58" s="14" t="str">
        <f>+IF(USER!AW58="","",USER!AW58)</f>
        <v/>
      </c>
      <c r="AX58" s="20" t="str">
        <f>+IF(USER!AX58="","",USER!AX58)</f>
        <v/>
      </c>
      <c r="AY58" s="19">
        <f>+IF(USER!AY58="","",USER!AY58)</f>
        <v>0.25</v>
      </c>
      <c r="AZ58" s="13">
        <f>+IF(USER!AZ58="","",USER!AZ58)</f>
        <v>0.60763888888888884</v>
      </c>
      <c r="BA58" s="14" t="str">
        <f>+IF(USER!BA58="","",USER!BA58)</f>
        <v/>
      </c>
      <c r="BB58" s="14" t="str">
        <f>+IF(USER!BB58="","",USER!BB58)</f>
        <v/>
      </c>
      <c r="BC58" s="13">
        <f>+IF(USER!BC58="","",USER!BC58)</f>
        <v>0.41666666666666669</v>
      </c>
      <c r="BD58" s="13">
        <f>+IF(USER!BD58="","",USER!BD58)</f>
        <v>0.44791666666666669</v>
      </c>
      <c r="BE58" s="14" t="str">
        <f>+IF(USER!BE58="","",USER!BE58)</f>
        <v/>
      </c>
      <c r="BF58" s="20" t="str">
        <f>+IF(USER!BF58="","",USER!BF58)</f>
        <v/>
      </c>
      <c r="BG58" s="19">
        <f>+IF(USER!BG58="","",USER!BG58)</f>
        <v>0.25</v>
      </c>
      <c r="BH58" s="13">
        <f>+IF(USER!BH58="","",USER!BH58)</f>
        <v>0.60763888888888884</v>
      </c>
      <c r="BI58" s="14" t="str">
        <f>+IF(USER!BI58="","",USER!BI58)</f>
        <v/>
      </c>
      <c r="BJ58" s="14" t="str">
        <f>+IF(USER!BJ58="","",USER!BJ58)</f>
        <v/>
      </c>
      <c r="BK58" s="13">
        <f>+IF(USER!BK58="","",USER!BK58)</f>
        <v>0.41666666666666669</v>
      </c>
      <c r="BL58" s="13">
        <f>+IF(USER!BL58="","",USER!BL58)</f>
        <v>0.44791666666666669</v>
      </c>
      <c r="BM58" s="14" t="str">
        <f>+IF(USER!BM58="","",USER!BM58)</f>
        <v/>
      </c>
      <c r="BN58" s="20" t="str">
        <f>+IF(USER!BN58="","",USER!BN58)</f>
        <v/>
      </c>
      <c r="BO58" s="19">
        <f>+IF(USER!BO58="","",USER!BO58)</f>
        <v>0.25</v>
      </c>
      <c r="BP58" s="13">
        <f>+IF(USER!BP58="","",USER!BP58)</f>
        <v>0.60763888888888884</v>
      </c>
      <c r="BQ58" s="14" t="str">
        <f>+IF(USER!BQ58="","",USER!BQ58)</f>
        <v/>
      </c>
      <c r="BR58" s="14" t="str">
        <f>+IF(USER!BR58="","",USER!BR58)</f>
        <v/>
      </c>
      <c r="BS58" s="13">
        <f>+IF(USER!BS58="","",USER!BS58)</f>
        <v>0.41666666666666669</v>
      </c>
      <c r="BT58" s="13">
        <f>+IF(USER!BT58="","",USER!BT58)</f>
        <v>0.44791666666666669</v>
      </c>
      <c r="BU58" s="14" t="str">
        <f>+IF(USER!BU58="","",USER!BU58)</f>
        <v/>
      </c>
      <c r="BV58" s="20" t="str">
        <f>+IF(USER!BV58="","",USER!BV58)</f>
        <v/>
      </c>
      <c r="BW58" s="68" t="str">
        <f>+VLOOKUP(B58,GESEM!B:H,7,0)</f>
        <v>CHAT USER</v>
      </c>
      <c r="BX58" s="2" t="str">
        <f>+VLOOKUP(B58,GESEM!B:H,6,0)</f>
        <v>AGENTE</v>
      </c>
    </row>
    <row r="59" spans="1:76" ht="12" customHeight="1" x14ac:dyDescent="0.2">
      <c r="A59" s="31">
        <f t="shared" si="0"/>
        <v>53</v>
      </c>
      <c r="B59" s="74">
        <f>+USER!B59</f>
        <v>76672874</v>
      </c>
      <c r="C59" s="61" t="str">
        <f>+VLOOKUP(J59,TURNO!P:Q,2,0)</f>
        <v xml:space="preserve">CHAT USER </v>
      </c>
      <c r="D59" s="61" t="str">
        <f>+USER!D59</f>
        <v>Mañana</v>
      </c>
      <c r="E59" s="75">
        <f>+VLOOKUP(B59,GESEM!B:M,12,0)</f>
        <v>45657</v>
      </c>
      <c r="F59" s="61" t="str">
        <f>+USER!F59</f>
        <v>PART TIME</v>
      </c>
      <c r="G59" s="61">
        <f>+USER!G59</f>
        <v>0</v>
      </c>
      <c r="H59" s="61">
        <f>+USER!H59</f>
        <v>0</v>
      </c>
      <c r="I59" s="61" t="str">
        <f>+USER!I59</f>
        <v>AGUILAR SILVA ANA RUBI</v>
      </c>
      <c r="J59" s="61" t="str">
        <f>+USER!J59</f>
        <v>CHAT USER</v>
      </c>
      <c r="K59" s="61" t="str">
        <f>+USER!K59</f>
        <v>WAMPAGKIT LALANGUI SHINA CECILIA</v>
      </c>
      <c r="L59" s="61" t="str">
        <f>+USER!L59</f>
        <v>ALONSO RAFAEL ALEJANDRO WLADIMIR</v>
      </c>
      <c r="M59" s="61" t="str">
        <f>+USER!M59</f>
        <v>Lunes,Martes,Miércoles,Jueves</v>
      </c>
      <c r="N59" s="32">
        <f>+IF(USER!N59="","",USER!N59)</f>
        <v>0.25</v>
      </c>
      <c r="O59" s="33">
        <f>+IF(USER!O59="","",USER!O59)</f>
        <v>0.60763888888888884</v>
      </c>
      <c r="P59" s="32">
        <f>+IF(USER!P59="","",USER!P59)</f>
        <v>0.41666666666666669</v>
      </c>
      <c r="Q59" s="33">
        <f>+IF(USER!Q59="","",USER!Q59)</f>
        <v>0.44791666666666669</v>
      </c>
      <c r="R59" s="34" t="str">
        <f>+VLOOKUP(B59,GESEM!B:R,9,0)</f>
        <v>ACTIVO</v>
      </c>
      <c r="S59" s="19" t="str">
        <f>+IF(USER!S59="","",USER!S59)</f>
        <v/>
      </c>
      <c r="T59" s="14" t="str">
        <f>+IF(USER!T59="","",USER!T59)</f>
        <v/>
      </c>
      <c r="U59" s="14" t="str">
        <f>+IF(USER!U59="","",USER!U59)</f>
        <v/>
      </c>
      <c r="V59" s="14" t="str">
        <f>+IF(USER!V59="","",USER!V59)</f>
        <v/>
      </c>
      <c r="W59" s="14" t="str">
        <f>+IF(USER!W59="","",USER!W59)</f>
        <v/>
      </c>
      <c r="X59" s="14" t="str">
        <f>+IF(USER!X59="","",USER!X59)</f>
        <v/>
      </c>
      <c r="Y59" s="14" t="str">
        <f>+IF(USER!Y59="","",USER!Y59)</f>
        <v/>
      </c>
      <c r="Z59" s="20" t="str">
        <f>+IF(USER!Z59="","",USER!Z59)</f>
        <v/>
      </c>
      <c r="AA59" s="19" t="str">
        <f>+IF(USER!AA59="","",USER!AA59)</f>
        <v/>
      </c>
      <c r="AB59" s="13" t="str">
        <f>+IF(USER!AB59="","",USER!AB59)</f>
        <v/>
      </c>
      <c r="AC59" s="14" t="str">
        <f>+IF(USER!AC59="","",USER!AC59)</f>
        <v/>
      </c>
      <c r="AD59" s="14" t="str">
        <f>+IF(USER!AD59="","",USER!AD59)</f>
        <v/>
      </c>
      <c r="AE59" s="13" t="str">
        <f>+IF(USER!AE59="","",USER!AE59)</f>
        <v/>
      </c>
      <c r="AF59" s="13" t="str">
        <f>+IF(USER!AF59="","",USER!AF59)</f>
        <v/>
      </c>
      <c r="AG59" s="14" t="str">
        <f>+IF(USER!AG59="","",USER!AG59)</f>
        <v/>
      </c>
      <c r="AH59" s="20" t="str">
        <f>+IF(USER!AH59="","",USER!AH59)</f>
        <v/>
      </c>
      <c r="AI59" s="19" t="str">
        <f>+IF(USER!AI59="","",USER!AI59)</f>
        <v/>
      </c>
      <c r="AJ59" s="13" t="str">
        <f>+IF(USER!AJ59="","",USER!AJ59)</f>
        <v/>
      </c>
      <c r="AK59" s="14" t="str">
        <f>+IF(USER!AK59="","",USER!AK59)</f>
        <v/>
      </c>
      <c r="AL59" s="14" t="str">
        <f>+IF(USER!AL59="","",USER!AL59)</f>
        <v/>
      </c>
      <c r="AM59" s="13" t="str">
        <f>+IF(USER!AM59="","",USER!AM59)</f>
        <v/>
      </c>
      <c r="AN59" s="13" t="str">
        <f>+IF(USER!AN59="","",USER!AN59)</f>
        <v/>
      </c>
      <c r="AO59" s="14" t="str">
        <f>+IF(USER!AO59="","",USER!AO59)</f>
        <v/>
      </c>
      <c r="AP59" s="20" t="str">
        <f>+IF(USER!AP59="","",USER!AP59)</f>
        <v/>
      </c>
      <c r="AQ59" s="19" t="str">
        <f>+IF(USER!AQ59="","",USER!AQ59)</f>
        <v/>
      </c>
      <c r="AR59" s="13" t="str">
        <f>+IF(USER!AR59="","",USER!AR59)</f>
        <v/>
      </c>
      <c r="AS59" s="14" t="str">
        <f>+IF(USER!AS59="","",USER!AS59)</f>
        <v/>
      </c>
      <c r="AT59" s="14" t="str">
        <f>+IF(USER!AT59="","",USER!AT59)</f>
        <v/>
      </c>
      <c r="AU59" s="13" t="str">
        <f>+IF(USER!AU59="","",USER!AU59)</f>
        <v/>
      </c>
      <c r="AV59" s="13" t="str">
        <f>+IF(USER!AV59="","",USER!AV59)</f>
        <v/>
      </c>
      <c r="AW59" s="14" t="str">
        <f>+IF(USER!AW59="","",USER!AW59)</f>
        <v/>
      </c>
      <c r="AX59" s="20" t="str">
        <f>+IF(USER!AX59="","",USER!AX59)</f>
        <v/>
      </c>
      <c r="AY59" s="19">
        <f>+IF(USER!AY59="","",USER!AY59)</f>
        <v>0.25</v>
      </c>
      <c r="AZ59" s="13">
        <f>+IF(USER!AZ59="","",USER!AZ59)</f>
        <v>0.60763888888888884</v>
      </c>
      <c r="BA59" s="14" t="str">
        <f>+IF(USER!BA59="","",USER!BA59)</f>
        <v/>
      </c>
      <c r="BB59" s="14" t="str">
        <f>+IF(USER!BB59="","",USER!BB59)</f>
        <v/>
      </c>
      <c r="BC59" s="13">
        <f>+IF(USER!BC59="","",USER!BC59)</f>
        <v>0.41666666666666669</v>
      </c>
      <c r="BD59" s="13">
        <f>+IF(USER!BD59="","",USER!BD59)</f>
        <v>0.44791666666666669</v>
      </c>
      <c r="BE59" s="14" t="str">
        <f>+IF(USER!BE59="","",USER!BE59)</f>
        <v/>
      </c>
      <c r="BF59" s="20" t="str">
        <f>+IF(USER!BF59="","",USER!BF59)</f>
        <v/>
      </c>
      <c r="BG59" s="19">
        <f>+IF(USER!BG59="","",USER!BG59)</f>
        <v>0.25</v>
      </c>
      <c r="BH59" s="13">
        <f>+IF(USER!BH59="","",USER!BH59)</f>
        <v>0.60763888888888884</v>
      </c>
      <c r="BI59" s="14" t="str">
        <f>+IF(USER!BI59="","",USER!BI59)</f>
        <v/>
      </c>
      <c r="BJ59" s="14" t="str">
        <f>+IF(USER!BJ59="","",USER!BJ59)</f>
        <v/>
      </c>
      <c r="BK59" s="13">
        <f>+IF(USER!BK59="","",USER!BK59)</f>
        <v>0.5</v>
      </c>
      <c r="BL59" s="13">
        <f>+IF(USER!BL59="","",USER!BL59)</f>
        <v>0.53125</v>
      </c>
      <c r="BM59" s="14" t="str">
        <f>+IF(USER!BM59="","",USER!BM59)</f>
        <v/>
      </c>
      <c r="BN59" s="20" t="str">
        <f>+IF(USER!BN59="","",USER!BN59)</f>
        <v/>
      </c>
      <c r="BO59" s="19">
        <f>+IF(USER!BO59="","",USER!BO59)</f>
        <v>0.25</v>
      </c>
      <c r="BP59" s="13">
        <f>+IF(USER!BP59="","",USER!BP59)</f>
        <v>0.60763888888888884</v>
      </c>
      <c r="BQ59" s="14" t="str">
        <f>+IF(USER!BQ59="","",USER!BQ59)</f>
        <v/>
      </c>
      <c r="BR59" s="14" t="str">
        <f>+IF(USER!BR59="","",USER!BR59)</f>
        <v/>
      </c>
      <c r="BS59" s="13">
        <f>+IF(USER!BS59="","",USER!BS59)</f>
        <v>0.41666666666666669</v>
      </c>
      <c r="BT59" s="13">
        <f>+IF(USER!BT59="","",USER!BT59)</f>
        <v>0.44791666666666669</v>
      </c>
      <c r="BU59" s="14" t="str">
        <f>+IF(USER!BU59="","",USER!BU59)</f>
        <v/>
      </c>
      <c r="BV59" s="20" t="str">
        <f>+IF(USER!BV59="","",USER!BV59)</f>
        <v/>
      </c>
      <c r="BW59" s="68" t="str">
        <f>+VLOOKUP(B59,GESEM!B:H,7,0)</f>
        <v>CHAT USER</v>
      </c>
      <c r="BX59" s="2" t="str">
        <f>+VLOOKUP(B59,GESEM!B:H,6,0)</f>
        <v>AGENTE</v>
      </c>
    </row>
    <row r="60" spans="1:76" ht="12" customHeight="1" x14ac:dyDescent="0.2">
      <c r="A60" s="31">
        <f t="shared" si="0"/>
        <v>54</v>
      </c>
      <c r="B60" s="74">
        <f>+USER!B60</f>
        <v>76822239</v>
      </c>
      <c r="C60" s="61" t="str">
        <f>+VLOOKUP(J60,TURNO!P:Q,2,0)</f>
        <v xml:space="preserve">CHAT USER </v>
      </c>
      <c r="D60" s="61" t="str">
        <f>+USER!D60</f>
        <v>Mañana</v>
      </c>
      <c r="E60" s="75">
        <f>+VLOOKUP(B60,GESEM!B:M,12,0)</f>
        <v>45657</v>
      </c>
      <c r="F60" s="61" t="str">
        <f>+USER!F60</f>
        <v>PART TIME</v>
      </c>
      <c r="G60" s="61">
        <f>+USER!G60</f>
        <v>0</v>
      </c>
      <c r="H60" s="61">
        <f>+USER!H60</f>
        <v>0</v>
      </c>
      <c r="I60" s="61" t="str">
        <f>+USER!I60</f>
        <v>CARMEN PALADINES BREYET ANTHONELE</v>
      </c>
      <c r="J60" s="61" t="str">
        <f>+USER!J60</f>
        <v>CHAT USER</v>
      </c>
      <c r="K60" s="61" t="str">
        <f>+USER!K60</f>
        <v>WAMPAGKIT LALANGUI SHINA CECILIA</v>
      </c>
      <c r="L60" s="61" t="str">
        <f>+USER!L60</f>
        <v>ALONSO RAFAEL ALEJANDRO WLADIMIR</v>
      </c>
      <c r="M60" s="61" t="str">
        <f>+USER!M60</f>
        <v>Lunes,Martes,Miércoles,Jueves</v>
      </c>
      <c r="N60" s="32">
        <f>+IF(USER!N60="","",USER!N60)</f>
        <v>0.25</v>
      </c>
      <c r="O60" s="33">
        <f>+IF(USER!O60="","",USER!O60)</f>
        <v>0.60763888888888884</v>
      </c>
      <c r="P60" s="32">
        <f>+IF(USER!P60="","",USER!P60)</f>
        <v>0.45833333333333331</v>
      </c>
      <c r="Q60" s="33">
        <f>+IF(USER!Q60="","",USER!Q60)</f>
        <v>0.48958333333333331</v>
      </c>
      <c r="R60" s="34" t="str">
        <f>+VLOOKUP(B60,GESEM!B:R,9,0)</f>
        <v>ACTIVO</v>
      </c>
      <c r="S60" s="19" t="str">
        <f>+IF(USER!S60="","",USER!S60)</f>
        <v/>
      </c>
      <c r="T60" s="14" t="str">
        <f>+IF(USER!T60="","",USER!T60)</f>
        <v/>
      </c>
      <c r="U60" s="14" t="str">
        <f>+IF(USER!U60="","",USER!U60)</f>
        <v/>
      </c>
      <c r="V60" s="14" t="str">
        <f>+IF(USER!V60="","",USER!V60)</f>
        <v/>
      </c>
      <c r="W60" s="14" t="str">
        <f>+IF(USER!W60="","",USER!W60)</f>
        <v/>
      </c>
      <c r="X60" s="14" t="str">
        <f>+IF(USER!X60="","",USER!X60)</f>
        <v/>
      </c>
      <c r="Y60" s="14" t="str">
        <f>+IF(USER!Y60="","",USER!Y60)</f>
        <v/>
      </c>
      <c r="Z60" s="20" t="str">
        <f>+IF(USER!Z60="","",USER!Z60)</f>
        <v/>
      </c>
      <c r="AA60" s="19" t="str">
        <f>+IF(USER!AA60="","",USER!AA60)</f>
        <v/>
      </c>
      <c r="AB60" s="13" t="str">
        <f>+IF(USER!AB60="","",USER!AB60)</f>
        <v/>
      </c>
      <c r="AC60" s="14" t="str">
        <f>+IF(USER!AC60="","",USER!AC60)</f>
        <v/>
      </c>
      <c r="AD60" s="14" t="str">
        <f>+IF(USER!AD60="","",USER!AD60)</f>
        <v/>
      </c>
      <c r="AE60" s="13" t="str">
        <f>+IF(USER!AE60="","",USER!AE60)</f>
        <v/>
      </c>
      <c r="AF60" s="13" t="str">
        <f>+IF(USER!AF60="","",USER!AF60)</f>
        <v/>
      </c>
      <c r="AG60" s="14" t="str">
        <f>+IF(USER!AG60="","",USER!AG60)</f>
        <v/>
      </c>
      <c r="AH60" s="20" t="str">
        <f>+IF(USER!AH60="","",USER!AH60)</f>
        <v/>
      </c>
      <c r="AI60" s="19" t="str">
        <f>+IF(USER!AI60="","",USER!AI60)</f>
        <v/>
      </c>
      <c r="AJ60" s="13" t="str">
        <f>+IF(USER!AJ60="","",USER!AJ60)</f>
        <v/>
      </c>
      <c r="AK60" s="14" t="str">
        <f>+IF(USER!AK60="","",USER!AK60)</f>
        <v/>
      </c>
      <c r="AL60" s="14" t="str">
        <f>+IF(USER!AL60="","",USER!AL60)</f>
        <v/>
      </c>
      <c r="AM60" s="13" t="str">
        <f>+IF(USER!AM60="","",USER!AM60)</f>
        <v/>
      </c>
      <c r="AN60" s="13" t="str">
        <f>+IF(USER!AN60="","",USER!AN60)</f>
        <v/>
      </c>
      <c r="AO60" s="14" t="str">
        <f>+IF(USER!AO60="","",USER!AO60)</f>
        <v/>
      </c>
      <c r="AP60" s="20" t="str">
        <f>+IF(USER!AP60="","",USER!AP60)</f>
        <v/>
      </c>
      <c r="AQ60" s="19" t="str">
        <f>+IF(USER!AQ60="","",USER!AQ60)</f>
        <v/>
      </c>
      <c r="AR60" s="13" t="str">
        <f>+IF(USER!AR60="","",USER!AR60)</f>
        <v/>
      </c>
      <c r="AS60" s="14" t="str">
        <f>+IF(USER!AS60="","",USER!AS60)</f>
        <v/>
      </c>
      <c r="AT60" s="14" t="str">
        <f>+IF(USER!AT60="","",USER!AT60)</f>
        <v/>
      </c>
      <c r="AU60" s="13" t="str">
        <f>+IF(USER!AU60="","",USER!AU60)</f>
        <v/>
      </c>
      <c r="AV60" s="13" t="str">
        <f>+IF(USER!AV60="","",USER!AV60)</f>
        <v/>
      </c>
      <c r="AW60" s="14" t="str">
        <f>+IF(USER!AW60="","",USER!AW60)</f>
        <v/>
      </c>
      <c r="AX60" s="20" t="str">
        <f>+IF(USER!AX60="","",USER!AX60)</f>
        <v/>
      </c>
      <c r="AY60" s="19">
        <f>+IF(USER!AY60="","",USER!AY60)</f>
        <v>0.25</v>
      </c>
      <c r="AZ60" s="13">
        <f>+IF(USER!AZ60="","",USER!AZ60)</f>
        <v>0.60763888888888884</v>
      </c>
      <c r="BA60" s="14" t="str">
        <f>+IF(USER!BA60="","",USER!BA60)</f>
        <v/>
      </c>
      <c r="BB60" s="14" t="str">
        <f>+IF(USER!BB60="","",USER!BB60)</f>
        <v/>
      </c>
      <c r="BC60" s="13">
        <f>+IF(USER!BC60="","",USER!BC60)</f>
        <v>0.45833333333333331</v>
      </c>
      <c r="BD60" s="13">
        <f>+IF(USER!BD60="","",USER!BD60)</f>
        <v>0.48958333333333331</v>
      </c>
      <c r="BE60" s="14" t="str">
        <f>+IF(USER!BE60="","",USER!BE60)</f>
        <v/>
      </c>
      <c r="BF60" s="20" t="str">
        <f>+IF(USER!BF60="","",USER!BF60)</f>
        <v/>
      </c>
      <c r="BG60" s="19">
        <f>+IF(USER!BG60="","",USER!BG60)</f>
        <v>0.25</v>
      </c>
      <c r="BH60" s="13">
        <f>+IF(USER!BH60="","",USER!BH60)</f>
        <v>0.60763888888888884</v>
      </c>
      <c r="BI60" s="14" t="str">
        <f>+IF(USER!BI60="","",USER!BI60)</f>
        <v/>
      </c>
      <c r="BJ60" s="14" t="str">
        <f>+IF(USER!BJ60="","",USER!BJ60)</f>
        <v/>
      </c>
      <c r="BK60" s="13">
        <f>+IF(USER!BK60="","",USER!BK60)</f>
        <v>0.45833333333333331</v>
      </c>
      <c r="BL60" s="13">
        <f>+IF(USER!BL60="","",USER!BL60)</f>
        <v>0.48958333333333331</v>
      </c>
      <c r="BM60" s="14" t="str">
        <f>+IF(USER!BM60="","",USER!BM60)</f>
        <v/>
      </c>
      <c r="BN60" s="20" t="str">
        <f>+IF(USER!BN60="","",USER!BN60)</f>
        <v/>
      </c>
      <c r="BO60" s="19">
        <f>+IF(USER!BO60="","",USER!BO60)</f>
        <v>0.25</v>
      </c>
      <c r="BP60" s="13">
        <f>+IF(USER!BP60="","",USER!BP60)</f>
        <v>0.60763888888888884</v>
      </c>
      <c r="BQ60" s="14" t="str">
        <f>+IF(USER!BQ60="","",USER!BQ60)</f>
        <v/>
      </c>
      <c r="BR60" s="14" t="str">
        <f>+IF(USER!BR60="","",USER!BR60)</f>
        <v/>
      </c>
      <c r="BS60" s="13">
        <f>+IF(USER!BS60="","",USER!BS60)</f>
        <v>0.45833333333333331</v>
      </c>
      <c r="BT60" s="13">
        <f>+IF(USER!BT60="","",USER!BT60)</f>
        <v>0.48958333333333331</v>
      </c>
      <c r="BU60" s="14" t="str">
        <f>+IF(USER!BU60="","",USER!BU60)</f>
        <v/>
      </c>
      <c r="BV60" s="20" t="str">
        <f>+IF(USER!BV60="","",USER!BV60)</f>
        <v/>
      </c>
      <c r="BW60" s="68" t="str">
        <f>+VLOOKUP(B60,GESEM!B:H,7,0)</f>
        <v>CHAT USER</v>
      </c>
      <c r="BX60" s="2" t="str">
        <f>+VLOOKUP(B60,GESEM!B:H,6,0)</f>
        <v>AGENTE</v>
      </c>
    </row>
    <row r="61" spans="1:76" ht="12" customHeight="1" x14ac:dyDescent="0.2">
      <c r="A61" s="31">
        <f t="shared" si="0"/>
        <v>55</v>
      </c>
      <c r="B61" s="74">
        <f>+USER!B61</f>
        <v>3691771</v>
      </c>
      <c r="C61" s="61" t="str">
        <f>+VLOOKUP(J61,TURNO!P:Q,2,0)</f>
        <v xml:space="preserve">CHAT USER </v>
      </c>
      <c r="D61" s="61" t="str">
        <f>+USER!D61</f>
        <v>Mañana</v>
      </c>
      <c r="E61" s="75">
        <f>+VLOOKUP(B61,GESEM!B:M,12,0)</f>
        <v>45657</v>
      </c>
      <c r="F61" s="61" t="str">
        <f>+USER!F61</f>
        <v>PART TIME</v>
      </c>
      <c r="G61" s="61">
        <f>+USER!G61</f>
        <v>0</v>
      </c>
      <c r="H61" s="61">
        <f>+USER!H61</f>
        <v>0</v>
      </c>
      <c r="I61" s="61" t="str">
        <f>+USER!I61</f>
        <v>LEOPARDI PUERTA MARIA FERNANDA</v>
      </c>
      <c r="J61" s="61" t="str">
        <f>+USER!J61</f>
        <v>CHAT USER</v>
      </c>
      <c r="K61" s="61" t="str">
        <f>+USER!K61</f>
        <v>WAMPAGKIT LALANGUI SHINA CECILIA</v>
      </c>
      <c r="L61" s="61" t="str">
        <f>+USER!L61</f>
        <v>ALONSO RAFAEL ALEJANDRO WLADIMIR</v>
      </c>
      <c r="M61" s="61" t="str">
        <f>+USER!M61</f>
        <v>Lunes,Martes,Miércoles,Jueves</v>
      </c>
      <c r="N61" s="32">
        <f>+IF(USER!N61="","",USER!N61)</f>
        <v>0.25</v>
      </c>
      <c r="O61" s="33">
        <f>+IF(USER!O61="","",USER!O61)</f>
        <v>0.60763888888888884</v>
      </c>
      <c r="P61" s="32">
        <f>+IF(USER!P61="","",USER!P61)</f>
        <v>0.45833333333333331</v>
      </c>
      <c r="Q61" s="33">
        <f>+IF(USER!Q61="","",USER!Q61)</f>
        <v>0.48958333333333331</v>
      </c>
      <c r="R61" s="34" t="str">
        <f>+VLOOKUP(B61,GESEM!B:R,9,0)</f>
        <v>ACTIVO</v>
      </c>
      <c r="S61" s="19" t="str">
        <f>+IF(USER!S61="","",USER!S61)</f>
        <v/>
      </c>
      <c r="T61" s="14" t="str">
        <f>+IF(USER!T61="","",USER!T61)</f>
        <v/>
      </c>
      <c r="U61" s="14" t="str">
        <f>+IF(USER!U61="","",USER!U61)</f>
        <v/>
      </c>
      <c r="V61" s="14" t="str">
        <f>+IF(USER!V61="","",USER!V61)</f>
        <v/>
      </c>
      <c r="W61" s="14" t="str">
        <f>+IF(USER!W61="","",USER!W61)</f>
        <v/>
      </c>
      <c r="X61" s="14" t="str">
        <f>+IF(USER!X61="","",USER!X61)</f>
        <v/>
      </c>
      <c r="Y61" s="14" t="str">
        <f>+IF(USER!Y61="","",USER!Y61)</f>
        <v/>
      </c>
      <c r="Z61" s="20" t="str">
        <f>+IF(USER!Z61="","",USER!Z61)</f>
        <v/>
      </c>
      <c r="AA61" s="19" t="str">
        <f>+IF(USER!AA61="","",USER!AA61)</f>
        <v/>
      </c>
      <c r="AB61" s="13" t="str">
        <f>+IF(USER!AB61="","",USER!AB61)</f>
        <v/>
      </c>
      <c r="AC61" s="14" t="str">
        <f>+IF(USER!AC61="","",USER!AC61)</f>
        <v/>
      </c>
      <c r="AD61" s="14" t="str">
        <f>+IF(USER!AD61="","",USER!AD61)</f>
        <v/>
      </c>
      <c r="AE61" s="13" t="str">
        <f>+IF(USER!AE61="","",USER!AE61)</f>
        <v/>
      </c>
      <c r="AF61" s="13" t="str">
        <f>+IF(USER!AF61="","",USER!AF61)</f>
        <v/>
      </c>
      <c r="AG61" s="14" t="str">
        <f>+IF(USER!AG61="","",USER!AG61)</f>
        <v/>
      </c>
      <c r="AH61" s="20" t="str">
        <f>+IF(USER!AH61="","",USER!AH61)</f>
        <v/>
      </c>
      <c r="AI61" s="19" t="str">
        <f>+IF(USER!AI61="","",USER!AI61)</f>
        <v/>
      </c>
      <c r="AJ61" s="13" t="str">
        <f>+IF(USER!AJ61="","",USER!AJ61)</f>
        <v/>
      </c>
      <c r="AK61" s="14" t="str">
        <f>+IF(USER!AK61="","",USER!AK61)</f>
        <v/>
      </c>
      <c r="AL61" s="14" t="str">
        <f>+IF(USER!AL61="","",USER!AL61)</f>
        <v/>
      </c>
      <c r="AM61" s="13" t="str">
        <f>+IF(USER!AM61="","",USER!AM61)</f>
        <v/>
      </c>
      <c r="AN61" s="13" t="str">
        <f>+IF(USER!AN61="","",USER!AN61)</f>
        <v/>
      </c>
      <c r="AO61" s="14" t="str">
        <f>+IF(USER!AO61="","",USER!AO61)</f>
        <v/>
      </c>
      <c r="AP61" s="20" t="str">
        <f>+IF(USER!AP61="","",USER!AP61)</f>
        <v/>
      </c>
      <c r="AQ61" s="19" t="str">
        <f>+IF(USER!AQ61="","",USER!AQ61)</f>
        <v/>
      </c>
      <c r="AR61" s="13" t="str">
        <f>+IF(USER!AR61="","",USER!AR61)</f>
        <v/>
      </c>
      <c r="AS61" s="14" t="str">
        <f>+IF(USER!AS61="","",USER!AS61)</f>
        <v/>
      </c>
      <c r="AT61" s="14" t="str">
        <f>+IF(USER!AT61="","",USER!AT61)</f>
        <v/>
      </c>
      <c r="AU61" s="13" t="str">
        <f>+IF(USER!AU61="","",USER!AU61)</f>
        <v/>
      </c>
      <c r="AV61" s="13" t="str">
        <f>+IF(USER!AV61="","",USER!AV61)</f>
        <v/>
      </c>
      <c r="AW61" s="14" t="str">
        <f>+IF(USER!AW61="","",USER!AW61)</f>
        <v/>
      </c>
      <c r="AX61" s="20" t="str">
        <f>+IF(USER!AX61="","",USER!AX61)</f>
        <v/>
      </c>
      <c r="AY61" s="19">
        <f>+IF(USER!AY61="","",USER!AY61)</f>
        <v>0.25</v>
      </c>
      <c r="AZ61" s="13">
        <f>+IF(USER!AZ61="","",USER!AZ61)</f>
        <v>0.60763888888888884</v>
      </c>
      <c r="BA61" s="14" t="str">
        <f>+IF(USER!BA61="","",USER!BA61)</f>
        <v/>
      </c>
      <c r="BB61" s="14" t="str">
        <f>+IF(USER!BB61="","",USER!BB61)</f>
        <v/>
      </c>
      <c r="BC61" s="13">
        <f>+IF(USER!BC61="","",USER!BC61)</f>
        <v>0.45833333333333331</v>
      </c>
      <c r="BD61" s="13">
        <f>+IF(USER!BD61="","",USER!BD61)</f>
        <v>0.48958333333333331</v>
      </c>
      <c r="BE61" s="14" t="str">
        <f>+IF(USER!BE61="","",USER!BE61)</f>
        <v/>
      </c>
      <c r="BF61" s="20" t="str">
        <f>+IF(USER!BF61="","",USER!BF61)</f>
        <v/>
      </c>
      <c r="BG61" s="19">
        <f>+IF(USER!BG61="","",USER!BG61)</f>
        <v>0.25</v>
      </c>
      <c r="BH61" s="13">
        <f>+IF(USER!BH61="","",USER!BH61)</f>
        <v>0.60763888888888884</v>
      </c>
      <c r="BI61" s="14" t="str">
        <f>+IF(USER!BI61="","",USER!BI61)</f>
        <v/>
      </c>
      <c r="BJ61" s="14" t="str">
        <f>+IF(USER!BJ61="","",USER!BJ61)</f>
        <v/>
      </c>
      <c r="BK61" s="13">
        <f>+IF(USER!BK61="","",USER!BK61)</f>
        <v>0.45833333333333331</v>
      </c>
      <c r="BL61" s="13">
        <f>+IF(USER!BL61="","",USER!BL61)</f>
        <v>0.48958333333333331</v>
      </c>
      <c r="BM61" s="14" t="str">
        <f>+IF(USER!BM61="","",USER!BM61)</f>
        <v/>
      </c>
      <c r="BN61" s="20" t="str">
        <f>+IF(USER!BN61="","",USER!BN61)</f>
        <v/>
      </c>
      <c r="BO61" s="19">
        <f>+IF(USER!BO61="","",USER!BO61)</f>
        <v>0.25</v>
      </c>
      <c r="BP61" s="13">
        <f>+IF(USER!BP61="","",USER!BP61)</f>
        <v>0.60763888888888884</v>
      </c>
      <c r="BQ61" s="14" t="str">
        <f>+IF(USER!BQ61="","",USER!BQ61)</f>
        <v/>
      </c>
      <c r="BR61" s="14" t="str">
        <f>+IF(USER!BR61="","",USER!BR61)</f>
        <v/>
      </c>
      <c r="BS61" s="13">
        <f>+IF(USER!BS61="","",USER!BS61)</f>
        <v>0.45833333333333331</v>
      </c>
      <c r="BT61" s="13">
        <f>+IF(USER!BT61="","",USER!BT61)</f>
        <v>0.48958333333333331</v>
      </c>
      <c r="BU61" s="14" t="str">
        <f>+IF(USER!BU61="","",USER!BU61)</f>
        <v/>
      </c>
      <c r="BV61" s="20" t="str">
        <f>+IF(USER!BV61="","",USER!BV61)</f>
        <v/>
      </c>
      <c r="BW61" s="68" t="str">
        <f>+VLOOKUP(B61,GESEM!B:H,7,0)</f>
        <v>CHAT USER</v>
      </c>
      <c r="BX61" s="2" t="str">
        <f>+VLOOKUP(B61,GESEM!B:H,6,0)</f>
        <v>AGENTE</v>
      </c>
    </row>
    <row r="62" spans="1:76" ht="12" customHeight="1" x14ac:dyDescent="0.2">
      <c r="A62" s="31">
        <f t="shared" si="0"/>
        <v>56</v>
      </c>
      <c r="B62" s="74">
        <f>+USER!B62</f>
        <v>70050910</v>
      </c>
      <c r="C62" s="61" t="str">
        <f>+VLOOKUP(J62,TURNO!P:Q,2,0)</f>
        <v xml:space="preserve">CHAT USER </v>
      </c>
      <c r="D62" s="61" t="str">
        <f>+USER!D62</f>
        <v>Madrugada</v>
      </c>
      <c r="E62" s="75">
        <f>+VLOOKUP(B62,GESEM!B:M,12,0)</f>
        <v>45657</v>
      </c>
      <c r="F62" s="61" t="str">
        <f>+USER!F62</f>
        <v>PART TIME</v>
      </c>
      <c r="G62" s="61">
        <f>+USER!G62</f>
        <v>0</v>
      </c>
      <c r="H62" s="61">
        <f>+USER!H62</f>
        <v>0</v>
      </c>
      <c r="I62" s="61" t="str">
        <f>+USER!I62</f>
        <v>DIAZ OSORIO PATRICIA CONSUELO</v>
      </c>
      <c r="J62" s="61" t="str">
        <f>+USER!J62</f>
        <v>CHAT USER</v>
      </c>
      <c r="K62" s="61" t="str">
        <f>+USER!K62</f>
        <v>WAMPAGKIT LALANGUI SHINA CECILIA</v>
      </c>
      <c r="L62" s="61" t="str">
        <f>+USER!L62</f>
        <v>ALONSO RAFAEL ALEJANDRO WLADIMIR</v>
      </c>
      <c r="M62" s="61" t="str">
        <f>+USER!M62</f>
        <v>Miércoles</v>
      </c>
      <c r="N62" s="32">
        <f>+IF(USER!N62="","",USER!N62)</f>
        <v>0.20833333333333334</v>
      </c>
      <c r="O62" s="33">
        <f>+IF(USER!O62="","",USER!O62)</f>
        <v>0.37152777777777779</v>
      </c>
      <c r="P62" s="32" t="str">
        <f>+IF(USER!P62="","",USER!P62)</f>
        <v/>
      </c>
      <c r="Q62" s="33" t="str">
        <f>+IF(USER!Q62="","",USER!Q62)</f>
        <v/>
      </c>
      <c r="R62" s="34" t="str">
        <f>+VLOOKUP(B62,GESEM!B:R,9,0)</f>
        <v>ACTIVO</v>
      </c>
      <c r="S62" s="19">
        <f>+IF(USER!S62="","",USER!S62)</f>
        <v>0.20833333333333334</v>
      </c>
      <c r="T62" s="14">
        <f>+IF(USER!T62="","",USER!T62)</f>
        <v>0.37152777777777779</v>
      </c>
      <c r="U62" s="14" t="str">
        <f>+IF(USER!U62="","",USER!U62)</f>
        <v/>
      </c>
      <c r="V62" s="14" t="str">
        <f>+IF(USER!V62="","",USER!V62)</f>
        <v/>
      </c>
      <c r="W62" s="14" t="str">
        <f>+IF(USER!W62="","",USER!W62)</f>
        <v/>
      </c>
      <c r="X62" s="14" t="str">
        <f>+IF(USER!X62="","",USER!X62)</f>
        <v/>
      </c>
      <c r="Y62" s="14" t="str">
        <f>+IF(USER!Y62="","",USER!Y62)</f>
        <v/>
      </c>
      <c r="Z62" s="20" t="str">
        <f>+IF(USER!Z62="","",USER!Z62)</f>
        <v/>
      </c>
      <c r="AA62" s="19">
        <f>+IF(USER!AA62="","",USER!AA62)</f>
        <v>0.20833333333333334</v>
      </c>
      <c r="AB62" s="13">
        <f>+IF(USER!AB62="","",USER!AB62)</f>
        <v>0.37152777777777779</v>
      </c>
      <c r="AC62" s="14" t="str">
        <f>+IF(USER!AC62="","",USER!AC62)</f>
        <v/>
      </c>
      <c r="AD62" s="14" t="str">
        <f>+IF(USER!AD62="","",USER!AD62)</f>
        <v/>
      </c>
      <c r="AE62" s="13" t="str">
        <f>+IF(USER!AE62="","",USER!AE62)</f>
        <v/>
      </c>
      <c r="AF62" s="13" t="str">
        <f>+IF(USER!AF62="","",USER!AF62)</f>
        <v/>
      </c>
      <c r="AG62" s="14" t="str">
        <f>+IF(USER!AG62="","",USER!AG62)</f>
        <v/>
      </c>
      <c r="AH62" s="20" t="str">
        <f>+IF(USER!AH62="","",USER!AH62)</f>
        <v/>
      </c>
      <c r="AI62" s="19" t="str">
        <f>+IF(USER!AI62="","",USER!AI62)</f>
        <v/>
      </c>
      <c r="AJ62" s="13" t="str">
        <f>+IF(USER!AJ62="","",USER!AJ62)</f>
        <v/>
      </c>
      <c r="AK62" s="14" t="str">
        <f>+IF(USER!AK62="","",USER!AK62)</f>
        <v/>
      </c>
      <c r="AL62" s="14" t="str">
        <f>+IF(USER!AL62="","",USER!AL62)</f>
        <v/>
      </c>
      <c r="AM62" s="13" t="str">
        <f>+IF(USER!AM62="","",USER!AM62)</f>
        <v/>
      </c>
      <c r="AN62" s="13" t="str">
        <f>+IF(USER!AN62="","",USER!AN62)</f>
        <v/>
      </c>
      <c r="AO62" s="14" t="str">
        <f>+IF(USER!AO62="","",USER!AO62)</f>
        <v/>
      </c>
      <c r="AP62" s="20" t="str">
        <f>+IF(USER!AP62="","",USER!AP62)</f>
        <v/>
      </c>
      <c r="AQ62" s="19">
        <f>+IF(USER!AQ62="","",USER!AQ62)</f>
        <v>0.20833333333333334</v>
      </c>
      <c r="AR62" s="13">
        <f>+IF(USER!AR62="","",USER!AR62)</f>
        <v>0.37152777777777779</v>
      </c>
      <c r="AS62" s="14" t="str">
        <f>+IF(USER!AS62="","",USER!AS62)</f>
        <v/>
      </c>
      <c r="AT62" s="14" t="str">
        <f>+IF(USER!AT62="","",USER!AT62)</f>
        <v/>
      </c>
      <c r="AU62" s="13" t="str">
        <f>+IF(USER!AU62="","",USER!AU62)</f>
        <v/>
      </c>
      <c r="AV62" s="13" t="str">
        <f>+IF(USER!AV62="","",USER!AV62)</f>
        <v/>
      </c>
      <c r="AW62" s="14" t="str">
        <f>+IF(USER!AW62="","",USER!AW62)</f>
        <v/>
      </c>
      <c r="AX62" s="20" t="str">
        <f>+IF(USER!AX62="","",USER!AX62)</f>
        <v/>
      </c>
      <c r="AY62" s="19">
        <f>+IF(USER!AY62="","",USER!AY62)</f>
        <v>0.20833333333333334</v>
      </c>
      <c r="AZ62" s="13">
        <f>+IF(USER!AZ62="","",USER!AZ62)</f>
        <v>0.37152777777777779</v>
      </c>
      <c r="BA62" s="14" t="str">
        <f>+IF(USER!BA62="","",USER!BA62)</f>
        <v/>
      </c>
      <c r="BB62" s="14" t="str">
        <f>+IF(USER!BB62="","",USER!BB62)</f>
        <v/>
      </c>
      <c r="BC62" s="13" t="str">
        <f>+IF(USER!BC62="","",USER!BC62)</f>
        <v/>
      </c>
      <c r="BD62" s="13" t="str">
        <f>+IF(USER!BD62="","",USER!BD62)</f>
        <v/>
      </c>
      <c r="BE62" s="14" t="str">
        <f>+IF(USER!BE62="","",USER!BE62)</f>
        <v/>
      </c>
      <c r="BF62" s="20" t="str">
        <f>+IF(USER!BF62="","",USER!BF62)</f>
        <v/>
      </c>
      <c r="BG62" s="19">
        <f>+IF(USER!BG62="","",USER!BG62)</f>
        <v>0.20833333333333334</v>
      </c>
      <c r="BH62" s="13">
        <f>+IF(USER!BH62="","",USER!BH62)</f>
        <v>0.37152777777777779</v>
      </c>
      <c r="BI62" s="14" t="str">
        <f>+IF(USER!BI62="","",USER!BI62)</f>
        <v/>
      </c>
      <c r="BJ62" s="14" t="str">
        <f>+IF(USER!BJ62="","",USER!BJ62)</f>
        <v/>
      </c>
      <c r="BK62" s="13" t="str">
        <f>+IF(USER!BK62="","",USER!BK62)</f>
        <v/>
      </c>
      <c r="BL62" s="13" t="str">
        <f>+IF(USER!BL62="","",USER!BL62)</f>
        <v/>
      </c>
      <c r="BM62" s="14" t="str">
        <f>+IF(USER!BM62="","",USER!BM62)</f>
        <v/>
      </c>
      <c r="BN62" s="20" t="str">
        <f>+IF(USER!BN62="","",USER!BN62)</f>
        <v/>
      </c>
      <c r="BO62" s="19">
        <f>+IF(USER!BO62="","",USER!BO62)</f>
        <v>0.20833333333333334</v>
      </c>
      <c r="BP62" s="13">
        <f>+IF(USER!BP62="","",USER!BP62)</f>
        <v>0.37152777777777779</v>
      </c>
      <c r="BQ62" s="14" t="str">
        <f>+IF(USER!BQ62="","",USER!BQ62)</f>
        <v/>
      </c>
      <c r="BR62" s="14" t="str">
        <f>+IF(USER!BR62="","",USER!BR62)</f>
        <v/>
      </c>
      <c r="BS62" s="13" t="str">
        <f>+IF(USER!BS62="","",USER!BS62)</f>
        <v/>
      </c>
      <c r="BT62" s="13" t="str">
        <f>+IF(USER!BT62="","",USER!BT62)</f>
        <v/>
      </c>
      <c r="BU62" s="14" t="str">
        <f>+IF(USER!BU62="","",USER!BU62)</f>
        <v/>
      </c>
      <c r="BV62" s="20" t="str">
        <f>+IF(USER!BV62="","",USER!BV62)</f>
        <v/>
      </c>
      <c r="BW62" s="68" t="str">
        <f>+VLOOKUP(B62,GESEM!B:H,7,0)</f>
        <v>CHAT USER</v>
      </c>
      <c r="BX62" s="2" t="str">
        <f>+VLOOKUP(B62,GESEM!B:H,6,0)</f>
        <v>AGENTE</v>
      </c>
    </row>
    <row r="63" spans="1:76" ht="12" customHeight="1" x14ac:dyDescent="0.2">
      <c r="A63" s="31">
        <f t="shared" si="0"/>
        <v>57</v>
      </c>
      <c r="B63" s="74">
        <f>+USER!B63</f>
        <v>47951478</v>
      </c>
      <c r="C63" s="61" t="str">
        <f>+VLOOKUP(J63,TURNO!P:Q,2,0)</f>
        <v xml:space="preserve">CHAT USER </v>
      </c>
      <c r="D63" s="61" t="str">
        <f>+USER!D63</f>
        <v>Mañana</v>
      </c>
      <c r="E63" s="75">
        <f>+VLOOKUP(B63,GESEM!B:M,12,0)</f>
        <v>43803</v>
      </c>
      <c r="F63" s="61" t="str">
        <f>+USER!F63</f>
        <v>FULL TIME</v>
      </c>
      <c r="G63" s="61" t="str">
        <f>+USER!G63</f>
        <v>APOYO DE SUPERVISION</v>
      </c>
      <c r="H63" s="61" t="str">
        <f>+USER!H63</f>
        <v>CUBRE DESCANSO</v>
      </c>
      <c r="I63" s="61" t="str">
        <f>+USER!I63</f>
        <v>CHINGEL DELGADO CATERIN ESTHER</v>
      </c>
      <c r="J63" s="61" t="str">
        <f>+USER!J63</f>
        <v>CHAT USER</v>
      </c>
      <c r="K63" s="61" t="str">
        <f>+USER!K63</f>
        <v>ABURTO TORRES LILIAN JERALDIN</v>
      </c>
      <c r="L63" s="61" t="str">
        <f>+USER!L63</f>
        <v>ALONSO RAFAEL ALEJANDRO WLADIMIR</v>
      </c>
      <c r="M63" s="61" t="str">
        <f>+USER!M63</f>
        <v>Viernes</v>
      </c>
      <c r="N63" s="32">
        <f>+IF(USER!N63="","",USER!N63)</f>
        <v>0.25</v>
      </c>
      <c r="O63" s="33">
        <f>+IF(USER!O63="","",USER!O63)</f>
        <v>0.59375</v>
      </c>
      <c r="P63" s="32">
        <f>+IF(USER!P63="","",USER!P63)</f>
        <v>0.39583333333333331</v>
      </c>
      <c r="Q63" s="33">
        <f>+IF(USER!Q63="","",USER!Q63)</f>
        <v>0.42708333333333331</v>
      </c>
      <c r="R63" s="34" t="str">
        <f>+VLOOKUP(B63,GESEM!B:R,9,0)</f>
        <v>ACTIVO</v>
      </c>
      <c r="S63" s="19">
        <f>+IF(USER!S63="","",USER!S63)</f>
        <v>0.25</v>
      </c>
      <c r="T63" s="14">
        <f>+IF(USER!T63="","",USER!T63)</f>
        <v>0.59375</v>
      </c>
      <c r="U63" s="14" t="str">
        <f>+IF(USER!U63="","",USER!U63)</f>
        <v/>
      </c>
      <c r="V63" s="14" t="str">
        <f>+IF(USER!V63="","",USER!V63)</f>
        <v/>
      </c>
      <c r="W63" s="14">
        <f>+IF(USER!W63="","",USER!W63)</f>
        <v>0.39583333333333331</v>
      </c>
      <c r="X63" s="14">
        <f>+IF(USER!X63="","",USER!X63)</f>
        <v>0.42708333333333331</v>
      </c>
      <c r="Y63" s="14" t="str">
        <f>+IF(USER!Y63="","",USER!Y63)</f>
        <v/>
      </c>
      <c r="Z63" s="20" t="str">
        <f>+IF(USER!Z63="","",USER!Z63)</f>
        <v/>
      </c>
      <c r="AA63" s="19">
        <f>+IF(USER!AA63="","",USER!AA63)</f>
        <v>0.25</v>
      </c>
      <c r="AB63" s="13">
        <f>+IF(USER!AB63="","",USER!AB63)</f>
        <v>0.59375</v>
      </c>
      <c r="AC63" s="14" t="str">
        <f>+IF(USER!AC63="","",USER!AC63)</f>
        <v/>
      </c>
      <c r="AD63" s="14" t="str">
        <f>+IF(USER!AD63="","",USER!AD63)</f>
        <v/>
      </c>
      <c r="AE63" s="13">
        <f>+IF(USER!AE63="","",USER!AE63)</f>
        <v>0.39583333333333331</v>
      </c>
      <c r="AF63" s="13">
        <f>+IF(USER!AF63="","",USER!AF63)</f>
        <v>0.42708333333333331</v>
      </c>
      <c r="AG63" s="14" t="str">
        <f>+IF(USER!AG63="","",USER!AG63)</f>
        <v/>
      </c>
      <c r="AH63" s="20" t="str">
        <f>+IF(USER!AH63="","",USER!AH63)</f>
        <v/>
      </c>
      <c r="AI63" s="19">
        <f>+IF(USER!AI63="","",USER!AI63)</f>
        <v>0.25</v>
      </c>
      <c r="AJ63" s="13">
        <f>+IF(USER!AJ63="","",USER!AJ63)</f>
        <v>0.59375</v>
      </c>
      <c r="AK63" s="14" t="str">
        <f>+IF(USER!AK63="","",USER!AK63)</f>
        <v/>
      </c>
      <c r="AL63" s="14" t="str">
        <f>+IF(USER!AL63="","",USER!AL63)</f>
        <v/>
      </c>
      <c r="AM63" s="13">
        <f>+IF(USER!AM63="","",USER!AM63)</f>
        <v>0.39583333333333331</v>
      </c>
      <c r="AN63" s="13">
        <f>+IF(USER!AN63="","",USER!AN63)</f>
        <v>0.42708333333333331</v>
      </c>
      <c r="AO63" s="14" t="str">
        <f>+IF(USER!AO63="","",USER!AO63)</f>
        <v/>
      </c>
      <c r="AP63" s="20" t="str">
        <f>+IF(USER!AP63="","",USER!AP63)</f>
        <v/>
      </c>
      <c r="AQ63" s="19">
        <f>+IF(USER!AQ63="","",USER!AQ63)</f>
        <v>0.25</v>
      </c>
      <c r="AR63" s="13">
        <f>+IF(USER!AR63="","",USER!AR63)</f>
        <v>0.59375</v>
      </c>
      <c r="AS63" s="14" t="str">
        <f>+IF(USER!AS63="","",USER!AS63)</f>
        <v/>
      </c>
      <c r="AT63" s="14" t="str">
        <f>+IF(USER!AT63="","",USER!AT63)</f>
        <v/>
      </c>
      <c r="AU63" s="13">
        <f>+IF(USER!AU63="","",USER!AU63)</f>
        <v>0.39583333333333331</v>
      </c>
      <c r="AV63" s="13">
        <f>+IF(USER!AV63="","",USER!AV63)</f>
        <v>0.42708333333333331</v>
      </c>
      <c r="AW63" s="14" t="str">
        <f>+IF(USER!AW63="","",USER!AW63)</f>
        <v/>
      </c>
      <c r="AX63" s="20" t="str">
        <f>+IF(USER!AX63="","",USER!AX63)</f>
        <v/>
      </c>
      <c r="AY63" s="19" t="str">
        <f>+IF(USER!AY63="","",USER!AY63)</f>
        <v/>
      </c>
      <c r="AZ63" s="13" t="str">
        <f>+IF(USER!AZ63="","",USER!AZ63)</f>
        <v/>
      </c>
      <c r="BA63" s="14" t="str">
        <f>+IF(USER!BA63="","",USER!BA63)</f>
        <v/>
      </c>
      <c r="BB63" s="14" t="str">
        <f>+IF(USER!BB63="","",USER!BB63)</f>
        <v/>
      </c>
      <c r="BC63" s="13" t="str">
        <f>+IF(USER!BC63="","",USER!BC63)</f>
        <v/>
      </c>
      <c r="BD63" s="13" t="str">
        <f>+IF(USER!BD63="","",USER!BD63)</f>
        <v/>
      </c>
      <c r="BE63" s="14" t="str">
        <f>+IF(USER!BE63="","",USER!BE63)</f>
        <v/>
      </c>
      <c r="BF63" s="20" t="str">
        <f>+IF(USER!BF63="","",USER!BF63)</f>
        <v/>
      </c>
      <c r="BG63" s="19">
        <f>+IF(USER!BG63="","",USER!BG63)</f>
        <v>0.25</v>
      </c>
      <c r="BH63" s="13">
        <f>+IF(USER!BH63="","",USER!BH63)</f>
        <v>0.59375</v>
      </c>
      <c r="BI63" s="14" t="str">
        <f>+IF(USER!BI63="","",USER!BI63)</f>
        <v/>
      </c>
      <c r="BJ63" s="14" t="str">
        <f>+IF(USER!BJ63="","",USER!BJ63)</f>
        <v/>
      </c>
      <c r="BK63" s="13">
        <f>+IF(USER!BK63="","",USER!BK63)</f>
        <v>0.39583333333333331</v>
      </c>
      <c r="BL63" s="13">
        <f>+IF(USER!BL63="","",USER!BL63)</f>
        <v>0.42708333333333331</v>
      </c>
      <c r="BM63" s="14" t="str">
        <f>+IF(USER!BM63="","",USER!BM63)</f>
        <v/>
      </c>
      <c r="BN63" s="20" t="str">
        <f>+IF(USER!BN63="","",USER!BN63)</f>
        <v/>
      </c>
      <c r="BO63" s="19">
        <f>+IF(USER!BO63="","",USER!BO63)</f>
        <v>0.25</v>
      </c>
      <c r="BP63" s="13">
        <f>+IF(USER!BP63="","",USER!BP63)</f>
        <v>0.59375</v>
      </c>
      <c r="BQ63" s="14" t="str">
        <f>+IF(USER!BQ63="","",USER!BQ63)</f>
        <v/>
      </c>
      <c r="BR63" s="14" t="str">
        <f>+IF(USER!BR63="","",USER!BR63)</f>
        <v/>
      </c>
      <c r="BS63" s="13">
        <f>+IF(USER!BS63="","",USER!BS63)</f>
        <v>0.39583333333333331</v>
      </c>
      <c r="BT63" s="13">
        <f>+IF(USER!BT63="","",USER!BT63)</f>
        <v>0.42708333333333331</v>
      </c>
      <c r="BU63" s="14" t="str">
        <f>+IF(USER!BU63="","",USER!BU63)</f>
        <v/>
      </c>
      <c r="BV63" s="20" t="str">
        <f>+IF(USER!BV63="","",USER!BV63)</f>
        <v/>
      </c>
      <c r="BW63" s="68" t="str">
        <f>+VLOOKUP(B63,GESEM!B:H,7,0)</f>
        <v xml:space="preserve">ID VERIFY + PAYMENT ES </v>
      </c>
      <c r="BX63" s="2" t="str">
        <f>+VLOOKUP(B63,GESEM!B:H,6,0)</f>
        <v>AGENTE</v>
      </c>
    </row>
    <row r="64" spans="1:76" ht="12" customHeight="1" x14ac:dyDescent="0.2">
      <c r="A64" s="31">
        <f t="shared" si="0"/>
        <v>58</v>
      </c>
      <c r="B64" s="74">
        <f>+USER!B64</f>
        <v>44692475</v>
      </c>
      <c r="C64" s="61" t="str">
        <f>+VLOOKUP(J64,TURNO!P:Q,2,0)</f>
        <v xml:space="preserve">CHAT USER </v>
      </c>
      <c r="D64" s="61" t="str">
        <f>+USER!D64</f>
        <v>Mañana</v>
      </c>
      <c r="E64" s="75">
        <f>+VLOOKUP(B64,GESEM!B:M,12,0)</f>
        <v>45209</v>
      </c>
      <c r="F64" s="61" t="str">
        <f>+USER!F64</f>
        <v>FULL TIME</v>
      </c>
      <c r="G64" s="61">
        <f>+USER!G64</f>
        <v>0</v>
      </c>
      <c r="H64" s="61">
        <f>+USER!H64</f>
        <v>0</v>
      </c>
      <c r="I64" s="61" t="str">
        <f>+USER!I64</f>
        <v>QUEZADA RUIZ JESUS MANUEL</v>
      </c>
      <c r="J64" s="61" t="str">
        <f>+USER!J64</f>
        <v>CHAT USER</v>
      </c>
      <c r="K64" s="61" t="str">
        <f>+USER!K64</f>
        <v>ABURTO TORRES LILIAN JERALDIN</v>
      </c>
      <c r="L64" s="61" t="str">
        <f>+USER!L64</f>
        <v>ALONSO RAFAEL ALEJANDRO WLADIMIR</v>
      </c>
      <c r="M64" s="61" t="str">
        <f>+USER!M64</f>
        <v>Miércoles</v>
      </c>
      <c r="N64" s="32">
        <f>+IF(USER!N64="","",USER!N64)</f>
        <v>0.25</v>
      </c>
      <c r="O64" s="33">
        <f>+IF(USER!O64="","",USER!O64)</f>
        <v>0.59375</v>
      </c>
      <c r="P64" s="32">
        <f>+IF(USER!P64="","",USER!P64)</f>
        <v>0.5</v>
      </c>
      <c r="Q64" s="33">
        <f>+IF(USER!Q64="","",USER!Q64)</f>
        <v>0.53125</v>
      </c>
      <c r="R64" s="34" t="str">
        <f>+VLOOKUP(B64,GESEM!B:R,9,0)</f>
        <v>ACTIVO</v>
      </c>
      <c r="S64" s="19">
        <f>+IF(USER!S64="","",USER!S64)</f>
        <v>0.25</v>
      </c>
      <c r="T64" s="14">
        <f>+IF(USER!T64="","",USER!T64)</f>
        <v>0.59375</v>
      </c>
      <c r="U64" s="14" t="str">
        <f>+IF(USER!U64="","",USER!U64)</f>
        <v/>
      </c>
      <c r="V64" s="14" t="str">
        <f>+IF(USER!V64="","",USER!V64)</f>
        <v/>
      </c>
      <c r="W64" s="14">
        <f>+IF(USER!W64="","",USER!W64)</f>
        <v>0.5</v>
      </c>
      <c r="X64" s="14">
        <f>+IF(USER!X64="","",USER!X64)</f>
        <v>0.53125</v>
      </c>
      <c r="Y64" s="14" t="str">
        <f>+IF(USER!Y64="","",USER!Y64)</f>
        <v/>
      </c>
      <c r="Z64" s="20" t="str">
        <f>+IF(USER!Z64="","",USER!Z64)</f>
        <v/>
      </c>
      <c r="AA64" s="19">
        <f>+IF(USER!AA64="","",USER!AA64)</f>
        <v>0.25</v>
      </c>
      <c r="AB64" s="13">
        <f>+IF(USER!AB64="","",USER!AB64)</f>
        <v>0.59375</v>
      </c>
      <c r="AC64" s="14" t="str">
        <f>+IF(USER!AC64="","",USER!AC64)</f>
        <v/>
      </c>
      <c r="AD64" s="14" t="str">
        <f>+IF(USER!AD64="","",USER!AD64)</f>
        <v/>
      </c>
      <c r="AE64" s="13">
        <f>+IF(USER!AE64="","",USER!AE64)</f>
        <v>0.5</v>
      </c>
      <c r="AF64" s="13">
        <f>+IF(USER!AF64="","",USER!AF64)</f>
        <v>0.53125</v>
      </c>
      <c r="AG64" s="14" t="str">
        <f>+IF(USER!AG64="","",USER!AG64)</f>
        <v/>
      </c>
      <c r="AH64" s="20" t="str">
        <f>+IF(USER!AH64="","",USER!AH64)</f>
        <v/>
      </c>
      <c r="AI64" s="19" t="str">
        <f>+IF(USER!AI64="","",USER!AI64)</f>
        <v/>
      </c>
      <c r="AJ64" s="13" t="str">
        <f>+IF(USER!AJ64="","",USER!AJ64)</f>
        <v/>
      </c>
      <c r="AK64" s="14" t="str">
        <f>+IF(USER!AK64="","",USER!AK64)</f>
        <v/>
      </c>
      <c r="AL64" s="14" t="str">
        <f>+IF(USER!AL64="","",USER!AL64)</f>
        <v/>
      </c>
      <c r="AM64" s="13" t="str">
        <f>+IF(USER!AM64="","",USER!AM64)</f>
        <v/>
      </c>
      <c r="AN64" s="13" t="str">
        <f>+IF(USER!AN64="","",USER!AN64)</f>
        <v/>
      </c>
      <c r="AO64" s="14" t="str">
        <f>+IF(USER!AO64="","",USER!AO64)</f>
        <v/>
      </c>
      <c r="AP64" s="20" t="str">
        <f>+IF(USER!AP64="","",USER!AP64)</f>
        <v/>
      </c>
      <c r="AQ64" s="19">
        <f>+IF(USER!AQ64="","",USER!AQ64)</f>
        <v>0.25</v>
      </c>
      <c r="AR64" s="13">
        <f>+IF(USER!AR64="","",USER!AR64)</f>
        <v>0.59375</v>
      </c>
      <c r="AS64" s="14" t="str">
        <f>+IF(USER!AS64="","",USER!AS64)</f>
        <v/>
      </c>
      <c r="AT64" s="14" t="str">
        <f>+IF(USER!AT64="","",USER!AT64)</f>
        <v/>
      </c>
      <c r="AU64" s="13">
        <f>+IF(USER!AU64="","",USER!AU64)</f>
        <v>0.5</v>
      </c>
      <c r="AV64" s="13">
        <f>+IF(USER!AV64="","",USER!AV64)</f>
        <v>0.53125</v>
      </c>
      <c r="AW64" s="14" t="str">
        <f>+IF(USER!AW64="","",USER!AW64)</f>
        <v/>
      </c>
      <c r="AX64" s="20" t="str">
        <f>+IF(USER!AX64="","",USER!AX64)</f>
        <v/>
      </c>
      <c r="AY64" s="19">
        <f>+IF(USER!AY64="","",USER!AY64)</f>
        <v>0.25</v>
      </c>
      <c r="AZ64" s="13">
        <f>+IF(USER!AZ64="","",USER!AZ64)</f>
        <v>0.59375</v>
      </c>
      <c r="BA64" s="14" t="str">
        <f>+IF(USER!BA64="","",USER!BA64)</f>
        <v/>
      </c>
      <c r="BB64" s="14" t="str">
        <f>+IF(USER!BB64="","",USER!BB64)</f>
        <v/>
      </c>
      <c r="BC64" s="13">
        <f>+IF(USER!BC64="","",USER!BC64)</f>
        <v>0.5</v>
      </c>
      <c r="BD64" s="13">
        <f>+IF(USER!BD64="","",USER!BD64)</f>
        <v>0.53125</v>
      </c>
      <c r="BE64" s="14" t="str">
        <f>+IF(USER!BE64="","",USER!BE64)</f>
        <v/>
      </c>
      <c r="BF64" s="20" t="str">
        <f>+IF(USER!BF64="","",USER!BF64)</f>
        <v/>
      </c>
      <c r="BG64" s="19">
        <f>+IF(USER!BG64="","",USER!BG64)</f>
        <v>0.25</v>
      </c>
      <c r="BH64" s="13">
        <f>+IF(USER!BH64="","",USER!BH64)</f>
        <v>0.59375</v>
      </c>
      <c r="BI64" s="14" t="str">
        <f>+IF(USER!BI64="","",USER!BI64)</f>
        <v/>
      </c>
      <c r="BJ64" s="14" t="str">
        <f>+IF(USER!BJ64="","",USER!BJ64)</f>
        <v/>
      </c>
      <c r="BK64" s="13">
        <f>+IF(USER!BK64="","",USER!BK64)</f>
        <v>0.5</v>
      </c>
      <c r="BL64" s="13">
        <f>+IF(USER!BL64="","",USER!BL64)</f>
        <v>0.53125</v>
      </c>
      <c r="BM64" s="14" t="str">
        <f>+IF(USER!BM64="","",USER!BM64)</f>
        <v/>
      </c>
      <c r="BN64" s="20" t="str">
        <f>+IF(USER!BN64="","",USER!BN64)</f>
        <v/>
      </c>
      <c r="BO64" s="19">
        <f>+IF(USER!BO64="","",USER!BO64)</f>
        <v>0.25</v>
      </c>
      <c r="BP64" s="13">
        <f>+IF(USER!BP64="","",USER!BP64)</f>
        <v>0.59375</v>
      </c>
      <c r="BQ64" s="14" t="str">
        <f>+IF(USER!BQ64="","",USER!BQ64)</f>
        <v/>
      </c>
      <c r="BR64" s="14" t="str">
        <f>+IF(USER!BR64="","",USER!BR64)</f>
        <v/>
      </c>
      <c r="BS64" s="13">
        <f>+IF(USER!BS64="","",USER!BS64)</f>
        <v>0.5</v>
      </c>
      <c r="BT64" s="13">
        <f>+IF(USER!BT64="","",USER!BT64)</f>
        <v>0.53125</v>
      </c>
      <c r="BU64" s="14" t="str">
        <f>+IF(USER!BU64="","",USER!BU64)</f>
        <v/>
      </c>
      <c r="BV64" s="20" t="str">
        <f>+IF(USER!BV64="","",USER!BV64)</f>
        <v/>
      </c>
      <c r="BW64" s="68" t="str">
        <f>+VLOOKUP(B64,GESEM!B:H,7,0)</f>
        <v xml:space="preserve">ID VERIFY + PAYMENT ES </v>
      </c>
      <c r="BX64" s="2" t="str">
        <f>+VLOOKUP(B64,GESEM!B:H,6,0)</f>
        <v>AGENTE</v>
      </c>
    </row>
    <row r="65" spans="1:76" ht="12" customHeight="1" x14ac:dyDescent="0.2">
      <c r="A65" s="31">
        <f t="shared" si="0"/>
        <v>59</v>
      </c>
      <c r="B65" s="74">
        <f>+USER!B65</f>
        <v>76569450</v>
      </c>
      <c r="C65" s="61" t="str">
        <f>+VLOOKUP(J65,TURNO!P:Q,2,0)</f>
        <v xml:space="preserve">CHAT USER </v>
      </c>
      <c r="D65" s="61" t="str">
        <f>+USER!D65</f>
        <v>Mañana</v>
      </c>
      <c r="E65" s="75">
        <f>+VLOOKUP(B65,GESEM!B:M,12,0)</f>
        <v>43784</v>
      </c>
      <c r="F65" s="61" t="str">
        <f>+USER!F65</f>
        <v>FULL TIME</v>
      </c>
      <c r="G65" s="61">
        <f>+USER!G65</f>
        <v>0</v>
      </c>
      <c r="H65" s="61">
        <f>+USER!H65</f>
        <v>0</v>
      </c>
      <c r="I65" s="61" t="str">
        <f>+USER!I65</f>
        <v>DIAZ PALHUA HASSLER NIKOLAS</v>
      </c>
      <c r="J65" s="61" t="str">
        <f>+USER!J65</f>
        <v>CHAT USER</v>
      </c>
      <c r="K65" s="61" t="str">
        <f>+USER!K65</f>
        <v>WAMPAGKIT LALANGUI SHINA CECILIA</v>
      </c>
      <c r="L65" s="61" t="str">
        <f>+USER!L65</f>
        <v>ALONSO RAFAEL ALEJANDRO WLADIMIR</v>
      </c>
      <c r="M65" s="61" t="str">
        <f>+USER!M65</f>
        <v>Lunes</v>
      </c>
      <c r="N65" s="32">
        <f>+IF(USER!N65="","",USER!N65)</f>
        <v>0.25</v>
      </c>
      <c r="O65" s="33">
        <f>+IF(USER!O65="","",USER!O65)</f>
        <v>0.59375</v>
      </c>
      <c r="P65" s="32">
        <f>+IF(USER!P65="","",USER!P65)</f>
        <v>0.5</v>
      </c>
      <c r="Q65" s="33">
        <f>+IF(USER!Q65="","",USER!Q65)</f>
        <v>0.53125</v>
      </c>
      <c r="R65" s="34" t="str">
        <f>+VLOOKUP(B65,GESEM!B:R,9,0)</f>
        <v>ACTIVO</v>
      </c>
      <c r="S65" s="19" t="str">
        <f>+IF(USER!S65="","",USER!S65)</f>
        <v/>
      </c>
      <c r="T65" s="14" t="str">
        <f>+IF(USER!T65="","",USER!T65)</f>
        <v/>
      </c>
      <c r="U65" s="14" t="str">
        <f>+IF(USER!U65="","",USER!U65)</f>
        <v/>
      </c>
      <c r="V65" s="14" t="str">
        <f>+IF(USER!V65="","",USER!V65)</f>
        <v/>
      </c>
      <c r="W65" s="14" t="str">
        <f>+IF(USER!W65="","",USER!W65)</f>
        <v/>
      </c>
      <c r="X65" s="14" t="str">
        <f>+IF(USER!X65="","",USER!X65)</f>
        <v/>
      </c>
      <c r="Y65" s="14" t="str">
        <f>+IF(USER!Y65="","",USER!Y65)</f>
        <v/>
      </c>
      <c r="Z65" s="20" t="str">
        <f>+IF(USER!Z65="","",USER!Z65)</f>
        <v/>
      </c>
      <c r="AA65" s="19">
        <f>+IF(USER!AA65="","",USER!AA65)</f>
        <v>0.25</v>
      </c>
      <c r="AB65" s="13">
        <f>+IF(USER!AB65="","",USER!AB65)</f>
        <v>0.59375</v>
      </c>
      <c r="AC65" s="14" t="str">
        <f>+IF(USER!AC65="","",USER!AC65)</f>
        <v/>
      </c>
      <c r="AD65" s="14" t="str">
        <f>+IF(USER!AD65="","",USER!AD65)</f>
        <v/>
      </c>
      <c r="AE65" s="13">
        <f>+IF(USER!AE65="","",USER!AE65)</f>
        <v>0.5</v>
      </c>
      <c r="AF65" s="13">
        <f>+IF(USER!AF65="","",USER!AF65)</f>
        <v>0.53125</v>
      </c>
      <c r="AG65" s="14" t="str">
        <f>+IF(USER!AG65="","",USER!AG65)</f>
        <v/>
      </c>
      <c r="AH65" s="20" t="str">
        <f>+IF(USER!AH65="","",USER!AH65)</f>
        <v/>
      </c>
      <c r="AI65" s="19">
        <f>+IF(USER!AI65="","",USER!AI65)</f>
        <v>0.25</v>
      </c>
      <c r="AJ65" s="13">
        <f>+IF(USER!AJ65="","",USER!AJ65)</f>
        <v>0.59375</v>
      </c>
      <c r="AK65" s="14" t="str">
        <f>+IF(USER!AK65="","",USER!AK65)</f>
        <v/>
      </c>
      <c r="AL65" s="14" t="str">
        <f>+IF(USER!AL65="","",USER!AL65)</f>
        <v/>
      </c>
      <c r="AM65" s="13">
        <f>+IF(USER!AM65="","",USER!AM65)</f>
        <v>0.5</v>
      </c>
      <c r="AN65" s="13">
        <f>+IF(USER!AN65="","",USER!AN65)</f>
        <v>0.53125</v>
      </c>
      <c r="AO65" s="14" t="str">
        <f>+IF(USER!AO65="","",USER!AO65)</f>
        <v/>
      </c>
      <c r="AP65" s="20" t="str">
        <f>+IF(USER!AP65="","",USER!AP65)</f>
        <v/>
      </c>
      <c r="AQ65" s="19">
        <f>+IF(USER!AQ65="","",USER!AQ65)</f>
        <v>0.25</v>
      </c>
      <c r="AR65" s="13">
        <f>+IF(USER!AR65="","",USER!AR65)</f>
        <v>0.59375</v>
      </c>
      <c r="AS65" s="14" t="str">
        <f>+IF(USER!AS65="","",USER!AS65)</f>
        <v/>
      </c>
      <c r="AT65" s="14" t="str">
        <f>+IF(USER!AT65="","",USER!AT65)</f>
        <v/>
      </c>
      <c r="AU65" s="13">
        <f>+IF(USER!AU65="","",USER!AU65)</f>
        <v>0.5</v>
      </c>
      <c r="AV65" s="13">
        <f>+IF(USER!AV65="","",USER!AV65)</f>
        <v>0.53125</v>
      </c>
      <c r="AW65" s="14" t="str">
        <f>+IF(USER!AW65="","",USER!AW65)</f>
        <v/>
      </c>
      <c r="AX65" s="20" t="str">
        <f>+IF(USER!AX65="","",USER!AX65)</f>
        <v/>
      </c>
      <c r="AY65" s="19">
        <f>+IF(USER!AY65="","",USER!AY65)</f>
        <v>0.25</v>
      </c>
      <c r="AZ65" s="13">
        <f>+IF(USER!AZ65="","",USER!AZ65)</f>
        <v>0.59375</v>
      </c>
      <c r="BA65" s="14" t="str">
        <f>+IF(USER!BA65="","",USER!BA65)</f>
        <v/>
      </c>
      <c r="BB65" s="14" t="str">
        <f>+IF(USER!BB65="","",USER!BB65)</f>
        <v/>
      </c>
      <c r="BC65" s="13">
        <f>+IF(USER!BC65="","",USER!BC65)</f>
        <v>0.5</v>
      </c>
      <c r="BD65" s="13">
        <f>+IF(USER!BD65="","",USER!BD65)</f>
        <v>0.53125</v>
      </c>
      <c r="BE65" s="14" t="str">
        <f>+IF(USER!BE65="","",USER!BE65)</f>
        <v/>
      </c>
      <c r="BF65" s="20" t="str">
        <f>+IF(USER!BF65="","",USER!BF65)</f>
        <v/>
      </c>
      <c r="BG65" s="19">
        <f>+IF(USER!BG65="","",USER!BG65)</f>
        <v>0.25</v>
      </c>
      <c r="BH65" s="13">
        <f>+IF(USER!BH65="","",USER!BH65)</f>
        <v>0.59375</v>
      </c>
      <c r="BI65" s="14" t="str">
        <f>+IF(USER!BI65="","",USER!BI65)</f>
        <v/>
      </c>
      <c r="BJ65" s="14" t="str">
        <f>+IF(USER!BJ65="","",USER!BJ65)</f>
        <v/>
      </c>
      <c r="BK65" s="13">
        <f>+IF(USER!BK65="","",USER!BK65)</f>
        <v>0.5</v>
      </c>
      <c r="BL65" s="13">
        <f>+IF(USER!BL65="","",USER!BL65)</f>
        <v>0.53125</v>
      </c>
      <c r="BM65" s="14" t="str">
        <f>+IF(USER!BM65="","",USER!BM65)</f>
        <v/>
      </c>
      <c r="BN65" s="20" t="str">
        <f>+IF(USER!BN65="","",USER!BN65)</f>
        <v/>
      </c>
      <c r="BO65" s="19">
        <f>+IF(USER!BO65="","",USER!BO65)</f>
        <v>0.25</v>
      </c>
      <c r="BP65" s="13">
        <f>+IF(USER!BP65="","",USER!BP65)</f>
        <v>0.59375</v>
      </c>
      <c r="BQ65" s="14" t="str">
        <f>+IF(USER!BQ65="","",USER!BQ65)</f>
        <v/>
      </c>
      <c r="BR65" s="14" t="str">
        <f>+IF(USER!BR65="","",USER!BR65)</f>
        <v/>
      </c>
      <c r="BS65" s="13">
        <f>+IF(USER!BS65="","",USER!BS65)</f>
        <v>0.5</v>
      </c>
      <c r="BT65" s="13">
        <f>+IF(USER!BT65="","",USER!BT65)</f>
        <v>0.53125</v>
      </c>
      <c r="BU65" s="14" t="str">
        <f>+IF(USER!BU65="","",USER!BU65)</f>
        <v/>
      </c>
      <c r="BV65" s="20" t="str">
        <f>+IF(USER!BV65="","",USER!BV65)</f>
        <v/>
      </c>
      <c r="BW65" s="68" t="str">
        <f>+VLOOKUP(B65,GESEM!B:H,7,0)</f>
        <v>CHAT USER</v>
      </c>
      <c r="BX65" s="2" t="str">
        <f>+VLOOKUP(B65,GESEM!B:H,6,0)</f>
        <v>AGENTE</v>
      </c>
    </row>
    <row r="66" spans="1:76" ht="12" customHeight="1" x14ac:dyDescent="0.2">
      <c r="A66" s="31">
        <f t="shared" si="0"/>
        <v>60</v>
      </c>
      <c r="B66" s="74">
        <f>+USER!B66</f>
        <v>47774179</v>
      </c>
      <c r="C66" s="61" t="str">
        <f>+VLOOKUP(J66,TURNO!P:Q,2,0)</f>
        <v xml:space="preserve">CHAT USER </v>
      </c>
      <c r="D66" s="61" t="str">
        <f>+USER!D66</f>
        <v>Mañana</v>
      </c>
      <c r="E66" s="75">
        <f>+VLOOKUP(B66,GESEM!B:M,12,0)</f>
        <v>44882</v>
      </c>
      <c r="F66" s="61" t="str">
        <f>+USER!F66</f>
        <v>FULL TIME</v>
      </c>
      <c r="G66" s="61">
        <f>+USER!G66</f>
        <v>0</v>
      </c>
      <c r="H66" s="61">
        <f>+USER!H66</f>
        <v>0</v>
      </c>
      <c r="I66" s="61" t="str">
        <f>+USER!I66</f>
        <v>YUPANQUI REYSANCHEZ YURI</v>
      </c>
      <c r="J66" s="61" t="str">
        <f>+USER!J66</f>
        <v>CHAT USER</v>
      </c>
      <c r="K66" s="61" t="str">
        <f>+USER!K66</f>
        <v>LARICO ALARCON CHRISTIAN CARLOS</v>
      </c>
      <c r="L66" s="61" t="str">
        <f>+USER!L66</f>
        <v>ALONSO RAFAEL ALEJANDRO WLADIMIR</v>
      </c>
      <c r="M66" s="61" t="str">
        <f>+USER!M66</f>
        <v>Lunes</v>
      </c>
      <c r="N66" s="32">
        <f>+IF(USER!N66="","",USER!N66)</f>
        <v>0.29166666666666669</v>
      </c>
      <c r="O66" s="33">
        <f>+IF(USER!O66="","",USER!O66)</f>
        <v>0.63541666666666663</v>
      </c>
      <c r="P66" s="32">
        <f>+IF(USER!P66="","",USER!P66)</f>
        <v>0.54166666666666663</v>
      </c>
      <c r="Q66" s="33">
        <f>+IF(USER!Q66="","",USER!Q66)</f>
        <v>0.57291666666666663</v>
      </c>
      <c r="R66" s="34" t="str">
        <f>+VLOOKUP(B66,GESEM!B:R,9,0)</f>
        <v>ACTIVO</v>
      </c>
      <c r="S66" s="19" t="str">
        <f>+IF(USER!S66="","",USER!S66)</f>
        <v/>
      </c>
      <c r="T66" s="14" t="str">
        <f>+IF(USER!T66="","",USER!T66)</f>
        <v/>
      </c>
      <c r="U66" s="14" t="str">
        <f>+IF(USER!U66="","",USER!U66)</f>
        <v/>
      </c>
      <c r="V66" s="14" t="str">
        <f>+IF(USER!V66="","",USER!V66)</f>
        <v/>
      </c>
      <c r="W66" s="14" t="str">
        <f>+IF(USER!W66="","",USER!W66)</f>
        <v/>
      </c>
      <c r="X66" s="14" t="str">
        <f>+IF(USER!X66="","",USER!X66)</f>
        <v/>
      </c>
      <c r="Y66" s="14" t="str">
        <f>+IF(USER!Y66="","",USER!Y66)</f>
        <v/>
      </c>
      <c r="Z66" s="20" t="str">
        <f>+IF(USER!Z66="","",USER!Z66)</f>
        <v/>
      </c>
      <c r="AA66" s="19">
        <f>+IF(USER!AA66="","",USER!AA66)</f>
        <v>0.29166666666666669</v>
      </c>
      <c r="AB66" s="13">
        <f>+IF(USER!AB66="","",USER!AB66)</f>
        <v>0.63541666666666663</v>
      </c>
      <c r="AC66" s="14" t="str">
        <f>+IF(USER!AC66="","",USER!AC66)</f>
        <v/>
      </c>
      <c r="AD66" s="14" t="str">
        <f>+IF(USER!AD66="","",USER!AD66)</f>
        <v/>
      </c>
      <c r="AE66" s="13">
        <f>+IF(USER!AE66="","",USER!AE66)</f>
        <v>0.54166666666666663</v>
      </c>
      <c r="AF66" s="13">
        <f>+IF(USER!AF66="","",USER!AF66)</f>
        <v>0.57291666666666663</v>
      </c>
      <c r="AG66" s="14" t="str">
        <f>+IF(USER!AG66="","",USER!AG66)</f>
        <v/>
      </c>
      <c r="AH66" s="20" t="str">
        <f>+IF(USER!AH66="","",USER!AH66)</f>
        <v/>
      </c>
      <c r="AI66" s="19">
        <f>+IF(USER!AI66="","",USER!AI66)</f>
        <v>0.29166666666666669</v>
      </c>
      <c r="AJ66" s="13">
        <f>+IF(USER!AJ66="","",USER!AJ66)</f>
        <v>0.63541666666666663</v>
      </c>
      <c r="AK66" s="14" t="str">
        <f>+IF(USER!AK66="","",USER!AK66)</f>
        <v/>
      </c>
      <c r="AL66" s="14" t="str">
        <f>+IF(USER!AL66="","",USER!AL66)</f>
        <v/>
      </c>
      <c r="AM66" s="13">
        <f>+IF(USER!AM66="","",USER!AM66)</f>
        <v>0.54166666666666663</v>
      </c>
      <c r="AN66" s="13">
        <f>+IF(USER!AN66="","",USER!AN66)</f>
        <v>0.57291666666666663</v>
      </c>
      <c r="AO66" s="14" t="str">
        <f>+IF(USER!AO66="","",USER!AO66)</f>
        <v/>
      </c>
      <c r="AP66" s="20" t="str">
        <f>+IF(USER!AP66="","",USER!AP66)</f>
        <v/>
      </c>
      <c r="AQ66" s="19">
        <f>+IF(USER!AQ66="","",USER!AQ66)</f>
        <v>0.29166666666666669</v>
      </c>
      <c r="AR66" s="13">
        <f>+IF(USER!AR66="","",USER!AR66)</f>
        <v>0.63541666666666663</v>
      </c>
      <c r="AS66" s="14" t="str">
        <f>+IF(USER!AS66="","",USER!AS66)</f>
        <v/>
      </c>
      <c r="AT66" s="14" t="str">
        <f>+IF(USER!AT66="","",USER!AT66)</f>
        <v/>
      </c>
      <c r="AU66" s="13">
        <f>+IF(USER!AU66="","",USER!AU66)</f>
        <v>0.54166666666666663</v>
      </c>
      <c r="AV66" s="13">
        <f>+IF(USER!AV66="","",USER!AV66)</f>
        <v>0.57291666666666663</v>
      </c>
      <c r="AW66" s="14" t="str">
        <f>+IF(USER!AW66="","",USER!AW66)</f>
        <v/>
      </c>
      <c r="AX66" s="20" t="str">
        <f>+IF(USER!AX66="","",USER!AX66)</f>
        <v/>
      </c>
      <c r="AY66" s="19">
        <f>+IF(USER!AY66="","",USER!AY66)</f>
        <v>0.29166666666666669</v>
      </c>
      <c r="AZ66" s="13">
        <f>+IF(USER!AZ66="","",USER!AZ66)</f>
        <v>0.63541666666666663</v>
      </c>
      <c r="BA66" s="14" t="str">
        <f>+IF(USER!BA66="","",USER!BA66)</f>
        <v/>
      </c>
      <c r="BB66" s="14" t="str">
        <f>+IF(USER!BB66="","",USER!BB66)</f>
        <v/>
      </c>
      <c r="BC66" s="13">
        <f>+IF(USER!BC66="","",USER!BC66)</f>
        <v>0.54166666666666663</v>
      </c>
      <c r="BD66" s="13">
        <f>+IF(USER!BD66="","",USER!BD66)</f>
        <v>0.57291666666666663</v>
      </c>
      <c r="BE66" s="14" t="str">
        <f>+IF(USER!BE66="","",USER!BE66)</f>
        <v/>
      </c>
      <c r="BF66" s="20" t="str">
        <f>+IF(USER!BF66="","",USER!BF66)</f>
        <v/>
      </c>
      <c r="BG66" s="19">
        <f>+IF(USER!BG66="","",USER!BG66)</f>
        <v>0.29166666666666669</v>
      </c>
      <c r="BH66" s="13">
        <f>+IF(USER!BH66="","",USER!BH66)</f>
        <v>0.63541666666666663</v>
      </c>
      <c r="BI66" s="14" t="str">
        <f>+IF(USER!BI66="","",USER!BI66)</f>
        <v/>
      </c>
      <c r="BJ66" s="14" t="str">
        <f>+IF(USER!BJ66="","",USER!BJ66)</f>
        <v/>
      </c>
      <c r="BK66" s="13">
        <f>+IF(USER!BK66="","",USER!BK66)</f>
        <v>0.54166666666666663</v>
      </c>
      <c r="BL66" s="13">
        <f>+IF(USER!BL66="","",USER!BL66)</f>
        <v>0.57291666666666663</v>
      </c>
      <c r="BM66" s="14" t="str">
        <f>+IF(USER!BM66="","",USER!BM66)</f>
        <v/>
      </c>
      <c r="BN66" s="20" t="str">
        <f>+IF(USER!BN66="","",USER!BN66)</f>
        <v/>
      </c>
      <c r="BO66" s="19">
        <f>+IF(USER!BO66="","",USER!BO66)</f>
        <v>0.29166666666666669</v>
      </c>
      <c r="BP66" s="13">
        <f>+IF(USER!BP66="","",USER!BP66)</f>
        <v>0.63541666666666663</v>
      </c>
      <c r="BQ66" s="14" t="str">
        <f>+IF(USER!BQ66="","",USER!BQ66)</f>
        <v/>
      </c>
      <c r="BR66" s="14" t="str">
        <f>+IF(USER!BR66="","",USER!BR66)</f>
        <v/>
      </c>
      <c r="BS66" s="13">
        <f>+IF(USER!BS66="","",USER!BS66)</f>
        <v>0.54166666666666663</v>
      </c>
      <c r="BT66" s="13">
        <f>+IF(USER!BT66="","",USER!BT66)</f>
        <v>0.57291666666666663</v>
      </c>
      <c r="BU66" s="14" t="str">
        <f>+IF(USER!BU66="","",USER!BU66)</f>
        <v/>
      </c>
      <c r="BV66" s="20" t="str">
        <f>+IF(USER!BV66="","",USER!BV66)</f>
        <v/>
      </c>
      <c r="BW66" s="68" t="str">
        <f>+VLOOKUP(B66,GESEM!B:H,7,0)</f>
        <v>CHAT USER</v>
      </c>
      <c r="BX66" s="2" t="str">
        <f>+VLOOKUP(B66,GESEM!B:H,6,0)</f>
        <v>AGENTE</v>
      </c>
    </row>
    <row r="67" spans="1:76" ht="12" customHeight="1" x14ac:dyDescent="0.2">
      <c r="A67" s="31">
        <f t="shared" si="0"/>
        <v>61</v>
      </c>
      <c r="B67" s="74">
        <f>+USER!B67</f>
        <v>70800781</v>
      </c>
      <c r="C67" s="61" t="str">
        <f>+VLOOKUP(J67,TURNO!P:Q,2,0)</f>
        <v xml:space="preserve">CHAT USER </v>
      </c>
      <c r="D67" s="61" t="str">
        <f>+USER!D67</f>
        <v>Mañana</v>
      </c>
      <c r="E67" s="75">
        <f>+VLOOKUP(B67,GESEM!B:M,12,0)</f>
        <v>44238</v>
      </c>
      <c r="F67" s="61" t="str">
        <f>+USER!F67</f>
        <v>FULL TIME</v>
      </c>
      <c r="G67" s="61" t="str">
        <f>+USER!G67</f>
        <v>GESTIÓN ADICIONAL</v>
      </c>
      <c r="H67" s="61" t="str">
        <f>+USER!H67</f>
        <v>Project Best Bocata</v>
      </c>
      <c r="I67" s="61" t="str">
        <f>+USER!I67</f>
        <v>VERGARAY VILLAFANA EDWIN MIGUEL</v>
      </c>
      <c r="J67" s="61" t="str">
        <f>+USER!J67</f>
        <v>CHAT USER</v>
      </c>
      <c r="K67" s="61" t="str">
        <f>+USER!K67</f>
        <v>WAMPAGKIT LALANGUI SHINA CECILIA</v>
      </c>
      <c r="L67" s="61" t="str">
        <f>+USER!L67</f>
        <v>ALONSO RAFAEL ALEJANDRO WLADIMIR</v>
      </c>
      <c r="M67" s="61" t="str">
        <f>+USER!M67</f>
        <v>Lunes</v>
      </c>
      <c r="N67" s="32">
        <f>+IF(USER!N67="","",USER!N67)</f>
        <v>0.25</v>
      </c>
      <c r="O67" s="33">
        <f>+IF(USER!O67="","",USER!O67)</f>
        <v>0.59375</v>
      </c>
      <c r="P67" s="32">
        <f>+IF(USER!P67="","",USER!P67)</f>
        <v>0.54166666666666663</v>
      </c>
      <c r="Q67" s="33">
        <f>+IF(USER!Q67="","",USER!Q67)</f>
        <v>0.57291666666666663</v>
      </c>
      <c r="R67" s="34" t="str">
        <f>+VLOOKUP(B67,GESEM!B:R,9,0)</f>
        <v>ACTIVO</v>
      </c>
      <c r="S67" s="19" t="str">
        <f>+IF(USER!S67="","",USER!S67)</f>
        <v/>
      </c>
      <c r="T67" s="14" t="str">
        <f>+IF(USER!T67="","",USER!T67)</f>
        <v/>
      </c>
      <c r="U67" s="14" t="str">
        <f>+IF(USER!U67="","",USER!U67)</f>
        <v/>
      </c>
      <c r="V67" s="14" t="str">
        <f>+IF(USER!V67="","",USER!V67)</f>
        <v/>
      </c>
      <c r="W67" s="14" t="str">
        <f>+IF(USER!W67="","",USER!W67)</f>
        <v/>
      </c>
      <c r="X67" s="14" t="str">
        <f>+IF(USER!X67="","",USER!X67)</f>
        <v/>
      </c>
      <c r="Y67" s="14" t="str">
        <f>+IF(USER!Y67="","",USER!Y67)</f>
        <v/>
      </c>
      <c r="Z67" s="20" t="str">
        <f>+IF(USER!Z67="","",USER!Z67)</f>
        <v/>
      </c>
      <c r="AA67" s="19">
        <f>+IF(USER!AA67="","",USER!AA67)</f>
        <v>0.25</v>
      </c>
      <c r="AB67" s="13">
        <f>+IF(USER!AB67="","",USER!AB67)</f>
        <v>0.59375</v>
      </c>
      <c r="AC67" s="14" t="str">
        <f>+IF(USER!AC67="","",USER!AC67)</f>
        <v/>
      </c>
      <c r="AD67" s="14" t="str">
        <f>+IF(USER!AD67="","",USER!AD67)</f>
        <v/>
      </c>
      <c r="AE67" s="13">
        <f>+IF(USER!AE67="","",USER!AE67)</f>
        <v>0.54166666666666663</v>
      </c>
      <c r="AF67" s="13">
        <f>+IF(USER!AF67="","",USER!AF67)</f>
        <v>0.57291666666666663</v>
      </c>
      <c r="AG67" s="14" t="str">
        <f>+IF(USER!AG67="","",USER!AG67)</f>
        <v/>
      </c>
      <c r="AH67" s="20" t="str">
        <f>+IF(USER!AH67="","",USER!AH67)</f>
        <v/>
      </c>
      <c r="AI67" s="19">
        <f>+IF(USER!AI67="","",USER!AI67)</f>
        <v>0.25</v>
      </c>
      <c r="AJ67" s="13">
        <f>+IF(USER!AJ67="","",USER!AJ67)</f>
        <v>0.59375</v>
      </c>
      <c r="AK67" s="14" t="str">
        <f>+IF(USER!AK67="","",USER!AK67)</f>
        <v/>
      </c>
      <c r="AL67" s="14" t="str">
        <f>+IF(USER!AL67="","",USER!AL67)</f>
        <v/>
      </c>
      <c r="AM67" s="13">
        <f>+IF(USER!AM67="","",USER!AM67)</f>
        <v>0.54166666666666663</v>
      </c>
      <c r="AN67" s="13">
        <f>+IF(USER!AN67="","",USER!AN67)</f>
        <v>0.57291666666666663</v>
      </c>
      <c r="AO67" s="14" t="str">
        <f>+IF(USER!AO67="","",USER!AO67)</f>
        <v/>
      </c>
      <c r="AP67" s="20" t="str">
        <f>+IF(USER!AP67="","",USER!AP67)</f>
        <v/>
      </c>
      <c r="AQ67" s="19">
        <f>+IF(USER!AQ67="","",USER!AQ67)</f>
        <v>0.25</v>
      </c>
      <c r="AR67" s="13">
        <f>+IF(USER!AR67="","",USER!AR67)</f>
        <v>0.59375</v>
      </c>
      <c r="AS67" s="14" t="str">
        <f>+IF(USER!AS67="","",USER!AS67)</f>
        <v/>
      </c>
      <c r="AT67" s="14" t="str">
        <f>+IF(USER!AT67="","",USER!AT67)</f>
        <v/>
      </c>
      <c r="AU67" s="13">
        <f>+IF(USER!AU67="","",USER!AU67)</f>
        <v>0.54166666666666663</v>
      </c>
      <c r="AV67" s="13">
        <f>+IF(USER!AV67="","",USER!AV67)</f>
        <v>0.57291666666666663</v>
      </c>
      <c r="AW67" s="14" t="str">
        <f>+IF(USER!AW67="","",USER!AW67)</f>
        <v/>
      </c>
      <c r="AX67" s="20" t="str">
        <f>+IF(USER!AX67="","",USER!AX67)</f>
        <v/>
      </c>
      <c r="AY67" s="19">
        <f>+IF(USER!AY67="","",USER!AY67)</f>
        <v>0.25</v>
      </c>
      <c r="AZ67" s="13">
        <f>+IF(USER!AZ67="","",USER!AZ67)</f>
        <v>0.59375</v>
      </c>
      <c r="BA67" s="14" t="str">
        <f>+IF(USER!BA67="","",USER!BA67)</f>
        <v/>
      </c>
      <c r="BB67" s="14" t="str">
        <f>+IF(USER!BB67="","",USER!BB67)</f>
        <v/>
      </c>
      <c r="BC67" s="13">
        <f>+IF(USER!BC67="","",USER!BC67)</f>
        <v>0.54166666666666663</v>
      </c>
      <c r="BD67" s="13">
        <f>+IF(USER!BD67="","",USER!BD67)</f>
        <v>0.57291666666666663</v>
      </c>
      <c r="BE67" s="14" t="str">
        <f>+IF(USER!BE67="","",USER!BE67)</f>
        <v/>
      </c>
      <c r="BF67" s="20" t="str">
        <f>+IF(USER!BF67="","",USER!BF67)</f>
        <v/>
      </c>
      <c r="BG67" s="19">
        <f>+IF(USER!BG67="","",USER!BG67)</f>
        <v>0.25</v>
      </c>
      <c r="BH67" s="13">
        <f>+IF(USER!BH67="","",USER!BH67)</f>
        <v>0.59375</v>
      </c>
      <c r="BI67" s="14" t="str">
        <f>+IF(USER!BI67="","",USER!BI67)</f>
        <v/>
      </c>
      <c r="BJ67" s="14" t="str">
        <f>+IF(USER!BJ67="","",USER!BJ67)</f>
        <v/>
      </c>
      <c r="BK67" s="13">
        <f>+IF(USER!BK67="","",USER!BK67)</f>
        <v>0.54166666666666663</v>
      </c>
      <c r="BL67" s="13">
        <f>+IF(USER!BL67="","",USER!BL67)</f>
        <v>0.57291666666666663</v>
      </c>
      <c r="BM67" s="14" t="str">
        <f>+IF(USER!BM67="","",USER!BM67)</f>
        <v/>
      </c>
      <c r="BN67" s="20" t="str">
        <f>+IF(USER!BN67="","",USER!BN67)</f>
        <v/>
      </c>
      <c r="BO67" s="19">
        <f>+IF(USER!BO67="","",USER!BO67)</f>
        <v>0.25</v>
      </c>
      <c r="BP67" s="13">
        <f>+IF(USER!BP67="","",USER!BP67)</f>
        <v>0.59375</v>
      </c>
      <c r="BQ67" s="14" t="str">
        <f>+IF(USER!BQ67="","",USER!BQ67)</f>
        <v/>
      </c>
      <c r="BR67" s="14" t="str">
        <f>+IF(USER!BR67="","",USER!BR67)</f>
        <v/>
      </c>
      <c r="BS67" s="13">
        <f>+IF(USER!BS67="","",USER!BS67)</f>
        <v>0.41666666666666669</v>
      </c>
      <c r="BT67" s="13">
        <f>+IF(USER!BT67="","",USER!BT67)</f>
        <v>0.44791666666666669</v>
      </c>
      <c r="BU67" s="14" t="str">
        <f>+IF(USER!BU67="","",USER!BU67)</f>
        <v/>
      </c>
      <c r="BV67" s="20" t="str">
        <f>+IF(USER!BV67="","",USER!BV67)</f>
        <v/>
      </c>
      <c r="BW67" s="68" t="str">
        <f>+VLOOKUP(B67,GESEM!B:H,7,0)</f>
        <v>CHAT USER</v>
      </c>
      <c r="BX67" s="2" t="str">
        <f>+VLOOKUP(B67,GESEM!B:H,6,0)</f>
        <v>AGENTE</v>
      </c>
    </row>
    <row r="68" spans="1:76" ht="12" customHeight="1" x14ac:dyDescent="0.2">
      <c r="A68" s="31">
        <f t="shared" si="0"/>
        <v>62</v>
      </c>
      <c r="B68" s="74">
        <f>+USER!B68</f>
        <v>41392591</v>
      </c>
      <c r="C68" s="61" t="str">
        <f>+VLOOKUP(J68,TURNO!P:Q,2,0)</f>
        <v xml:space="preserve">CHAT USER </v>
      </c>
      <c r="D68" s="61" t="str">
        <f>+USER!D68</f>
        <v>Mañana</v>
      </c>
      <c r="E68" s="75">
        <f>+VLOOKUP(B68,GESEM!B:M,12,0)</f>
        <v>44900</v>
      </c>
      <c r="F68" s="61" t="str">
        <f>+USER!F68</f>
        <v>FULL TIME</v>
      </c>
      <c r="G68" s="61">
        <f>+USER!G68</f>
        <v>0</v>
      </c>
      <c r="H68" s="61">
        <f>+USER!H68</f>
        <v>0</v>
      </c>
      <c r="I68" s="61" t="str">
        <f>+USER!I68</f>
        <v>RIMAC BELTRAN ALFREDO</v>
      </c>
      <c r="J68" s="61" t="str">
        <f>+USER!J68</f>
        <v>CHAT USER</v>
      </c>
      <c r="K68" s="61" t="str">
        <f>+USER!K68</f>
        <v>LARICO ALARCON CHRISTIAN CARLOS</v>
      </c>
      <c r="L68" s="61" t="str">
        <f>+USER!L68</f>
        <v>ALONSO RAFAEL ALEJANDRO WLADIMIR</v>
      </c>
      <c r="M68" s="61" t="str">
        <f>+USER!M68</f>
        <v>Martes</v>
      </c>
      <c r="N68" s="32">
        <f>+IF(USER!N68="","",USER!N68)</f>
        <v>0.25</v>
      </c>
      <c r="O68" s="33">
        <f>+IF(USER!O68="","",USER!O68)</f>
        <v>0.59375</v>
      </c>
      <c r="P68" s="32">
        <f>+IF(USER!P68="","",USER!P68)</f>
        <v>0.375</v>
      </c>
      <c r="Q68" s="33">
        <f>+IF(USER!Q68="","",USER!Q68)</f>
        <v>0.40625</v>
      </c>
      <c r="R68" s="34" t="str">
        <f>+VLOOKUP(B68,GESEM!B:R,9,0)</f>
        <v>ACTIVO</v>
      </c>
      <c r="S68" s="19">
        <f>+IF(USER!S68="","",USER!S68)</f>
        <v>0.25</v>
      </c>
      <c r="T68" s="14">
        <f>+IF(USER!T68="","",USER!T68)</f>
        <v>0.59375</v>
      </c>
      <c r="U68" s="14" t="str">
        <f>+IF(USER!U68="","",USER!U68)</f>
        <v/>
      </c>
      <c r="V68" s="14" t="str">
        <f>+IF(USER!V68="","",USER!V68)</f>
        <v/>
      </c>
      <c r="W68" s="14">
        <f>+IF(USER!W68="","",USER!W68)</f>
        <v>0.375</v>
      </c>
      <c r="X68" s="14">
        <f>+IF(USER!X68="","",USER!X68)</f>
        <v>0.40625</v>
      </c>
      <c r="Y68" s="14" t="str">
        <f>+IF(USER!Y68="","",USER!Y68)</f>
        <v/>
      </c>
      <c r="Z68" s="20" t="str">
        <f>+IF(USER!Z68="","",USER!Z68)</f>
        <v/>
      </c>
      <c r="AA68" s="19" t="str">
        <f>+IF(USER!AA68="","",USER!AA68)</f>
        <v/>
      </c>
      <c r="AB68" s="13" t="str">
        <f>+IF(USER!AB68="","",USER!AB68)</f>
        <v/>
      </c>
      <c r="AC68" s="14" t="str">
        <f>+IF(USER!AC68="","",USER!AC68)</f>
        <v/>
      </c>
      <c r="AD68" s="14" t="str">
        <f>+IF(USER!AD68="","",USER!AD68)</f>
        <v/>
      </c>
      <c r="AE68" s="13" t="str">
        <f>+IF(USER!AE68="","",USER!AE68)</f>
        <v/>
      </c>
      <c r="AF68" s="13" t="str">
        <f>+IF(USER!AF68="","",USER!AF68)</f>
        <v/>
      </c>
      <c r="AG68" s="14" t="str">
        <f>+IF(USER!AG68="","",USER!AG68)</f>
        <v/>
      </c>
      <c r="AH68" s="20" t="str">
        <f>+IF(USER!AH68="","",USER!AH68)</f>
        <v/>
      </c>
      <c r="AI68" s="19">
        <f>+IF(USER!AI68="","",USER!AI68)</f>
        <v>0.25</v>
      </c>
      <c r="AJ68" s="13">
        <f>+IF(USER!AJ68="","",USER!AJ68)</f>
        <v>0.59375</v>
      </c>
      <c r="AK68" s="14" t="str">
        <f>+IF(USER!AK68="","",USER!AK68)</f>
        <v/>
      </c>
      <c r="AL68" s="14" t="str">
        <f>+IF(USER!AL68="","",USER!AL68)</f>
        <v/>
      </c>
      <c r="AM68" s="13">
        <f>+IF(USER!AM68="","",USER!AM68)</f>
        <v>0.375</v>
      </c>
      <c r="AN68" s="13">
        <f>+IF(USER!AN68="","",USER!AN68)</f>
        <v>0.40625</v>
      </c>
      <c r="AO68" s="14" t="str">
        <f>+IF(USER!AO68="","",USER!AO68)</f>
        <v/>
      </c>
      <c r="AP68" s="20" t="str">
        <f>+IF(USER!AP68="","",USER!AP68)</f>
        <v/>
      </c>
      <c r="AQ68" s="19">
        <f>+IF(USER!AQ68="","",USER!AQ68)</f>
        <v>0.25</v>
      </c>
      <c r="AR68" s="13">
        <f>+IF(USER!AR68="","",USER!AR68)</f>
        <v>0.59375</v>
      </c>
      <c r="AS68" s="14" t="str">
        <f>+IF(USER!AS68="","",USER!AS68)</f>
        <v/>
      </c>
      <c r="AT68" s="14" t="str">
        <f>+IF(USER!AT68="","",USER!AT68)</f>
        <v/>
      </c>
      <c r="AU68" s="13">
        <f>+IF(USER!AU68="","",USER!AU68)</f>
        <v>0.375</v>
      </c>
      <c r="AV68" s="13">
        <f>+IF(USER!AV68="","",USER!AV68)</f>
        <v>0.40625</v>
      </c>
      <c r="AW68" s="14" t="str">
        <f>+IF(USER!AW68="","",USER!AW68)</f>
        <v/>
      </c>
      <c r="AX68" s="20" t="str">
        <f>+IF(USER!AX68="","",USER!AX68)</f>
        <v/>
      </c>
      <c r="AY68" s="19">
        <f>+IF(USER!AY68="","",USER!AY68)</f>
        <v>0.25</v>
      </c>
      <c r="AZ68" s="13">
        <f>+IF(USER!AZ68="","",USER!AZ68)</f>
        <v>0.59375</v>
      </c>
      <c r="BA68" s="14" t="str">
        <f>+IF(USER!BA68="","",USER!BA68)</f>
        <v/>
      </c>
      <c r="BB68" s="14" t="str">
        <f>+IF(USER!BB68="","",USER!BB68)</f>
        <v/>
      </c>
      <c r="BC68" s="13">
        <f>+IF(USER!BC68="","",USER!BC68)</f>
        <v>0.375</v>
      </c>
      <c r="BD68" s="13">
        <f>+IF(USER!BD68="","",USER!BD68)</f>
        <v>0.40625</v>
      </c>
      <c r="BE68" s="14" t="str">
        <f>+IF(USER!BE68="","",USER!BE68)</f>
        <v/>
      </c>
      <c r="BF68" s="20" t="str">
        <f>+IF(USER!BF68="","",USER!BF68)</f>
        <v/>
      </c>
      <c r="BG68" s="19">
        <f>+IF(USER!BG68="","",USER!BG68)</f>
        <v>0.25</v>
      </c>
      <c r="BH68" s="13">
        <f>+IF(USER!BH68="","",USER!BH68)</f>
        <v>0.59375</v>
      </c>
      <c r="BI68" s="14" t="str">
        <f>+IF(USER!BI68="","",USER!BI68)</f>
        <v/>
      </c>
      <c r="BJ68" s="14" t="str">
        <f>+IF(USER!BJ68="","",USER!BJ68)</f>
        <v/>
      </c>
      <c r="BK68" s="13">
        <f>+IF(USER!BK68="","",USER!BK68)</f>
        <v>0.375</v>
      </c>
      <c r="BL68" s="13">
        <f>+IF(USER!BL68="","",USER!BL68)</f>
        <v>0.40625</v>
      </c>
      <c r="BM68" s="14" t="str">
        <f>+IF(USER!BM68="","",USER!BM68)</f>
        <v/>
      </c>
      <c r="BN68" s="20" t="str">
        <f>+IF(USER!BN68="","",USER!BN68)</f>
        <v/>
      </c>
      <c r="BO68" s="19">
        <f>+IF(USER!BO68="","",USER!BO68)</f>
        <v>0.25</v>
      </c>
      <c r="BP68" s="13">
        <f>+IF(USER!BP68="","",USER!BP68)</f>
        <v>0.59375</v>
      </c>
      <c r="BQ68" s="14" t="str">
        <f>+IF(USER!BQ68="","",USER!BQ68)</f>
        <v/>
      </c>
      <c r="BR68" s="14" t="str">
        <f>+IF(USER!BR68="","",USER!BR68)</f>
        <v/>
      </c>
      <c r="BS68" s="13">
        <f>+IF(USER!BS68="","",USER!BS68)</f>
        <v>0.375</v>
      </c>
      <c r="BT68" s="13">
        <f>+IF(USER!BT68="","",USER!BT68)</f>
        <v>0.40625</v>
      </c>
      <c r="BU68" s="14" t="str">
        <f>+IF(USER!BU68="","",USER!BU68)</f>
        <v/>
      </c>
      <c r="BV68" s="20" t="str">
        <f>+IF(USER!BV68="","",USER!BV68)</f>
        <v/>
      </c>
      <c r="BW68" s="68" t="str">
        <f>+VLOOKUP(B68,GESEM!B:H,7,0)</f>
        <v>CHAT USER</v>
      </c>
      <c r="BX68" s="2" t="str">
        <f>+VLOOKUP(B68,GESEM!B:H,6,0)</f>
        <v>AGENTE</v>
      </c>
    </row>
    <row r="69" spans="1:76" ht="12" customHeight="1" x14ac:dyDescent="0.2">
      <c r="A69" s="31">
        <f t="shared" si="0"/>
        <v>63</v>
      </c>
      <c r="B69" s="74">
        <f>+USER!B69</f>
        <v>74379249</v>
      </c>
      <c r="C69" s="61" t="str">
        <f>+VLOOKUP(J69,TURNO!P:Q,2,0)</f>
        <v xml:space="preserve">CHAT USER </v>
      </c>
      <c r="D69" s="61" t="str">
        <f>+USER!D69</f>
        <v>Mañana</v>
      </c>
      <c r="E69" s="75">
        <f>+VLOOKUP(B69,GESEM!B:M,12,0)</f>
        <v>44744</v>
      </c>
      <c r="F69" s="61" t="str">
        <f>+USER!F69</f>
        <v>FULL TIME</v>
      </c>
      <c r="G69" s="61" t="str">
        <f>+USER!G69</f>
        <v>APOYO DE SUPERVISION</v>
      </c>
      <c r="H69" s="61" t="str">
        <f>+USER!H69</f>
        <v>CUBRE DESCANSO</v>
      </c>
      <c r="I69" s="61" t="str">
        <f>+USER!I69</f>
        <v>HENRIQUEZ QUEIPO NICOLE XIMENA</v>
      </c>
      <c r="J69" s="61" t="str">
        <f>+USER!J69</f>
        <v>CHAT USER</v>
      </c>
      <c r="K69" s="61" t="str">
        <f>+USER!K69</f>
        <v>WAMPAGKIT LALANGUI SHINA CECILIA</v>
      </c>
      <c r="L69" s="61" t="str">
        <f>+USER!L69</f>
        <v>ALONSO RAFAEL ALEJANDRO WLADIMIR</v>
      </c>
      <c r="M69" s="61" t="str">
        <f>+USER!M69</f>
        <v>Lunes</v>
      </c>
      <c r="N69" s="32">
        <f>+IF(USER!N69="","",USER!N69)</f>
        <v>0.25</v>
      </c>
      <c r="O69" s="33">
        <f>+IF(USER!O69="","",USER!O69)</f>
        <v>0.59375</v>
      </c>
      <c r="P69" s="32">
        <f>+IF(USER!P69="","",USER!P69)</f>
        <v>0.5</v>
      </c>
      <c r="Q69" s="33">
        <f>+IF(USER!Q69="","",USER!Q69)</f>
        <v>0.53125</v>
      </c>
      <c r="R69" s="34" t="str">
        <f>+VLOOKUP(B69,GESEM!B:R,9,0)</f>
        <v>ACTIVO</v>
      </c>
      <c r="S69" s="19" t="str">
        <f>+IF(USER!S69="","",USER!S69)</f>
        <v/>
      </c>
      <c r="T69" s="14" t="str">
        <f>+IF(USER!T69="","",USER!T69)</f>
        <v/>
      </c>
      <c r="U69" s="14" t="str">
        <f>+IF(USER!U69="","",USER!U69)</f>
        <v/>
      </c>
      <c r="V69" s="14" t="str">
        <f>+IF(USER!V69="","",USER!V69)</f>
        <v/>
      </c>
      <c r="W69" s="14" t="str">
        <f>+IF(USER!W69="","",USER!W69)</f>
        <v/>
      </c>
      <c r="X69" s="14" t="str">
        <f>+IF(USER!X69="","",USER!X69)</f>
        <v/>
      </c>
      <c r="Y69" s="14" t="str">
        <f>+IF(USER!Y69="","",USER!Y69)</f>
        <v/>
      </c>
      <c r="Z69" s="20" t="str">
        <f>+IF(USER!Z69="","",USER!Z69)</f>
        <v/>
      </c>
      <c r="AA69" s="19">
        <f>+IF(USER!AA69="","",USER!AA69)</f>
        <v>0.25</v>
      </c>
      <c r="AB69" s="13">
        <f>+IF(USER!AB69="","",USER!AB69)</f>
        <v>0.59375</v>
      </c>
      <c r="AC69" s="14" t="str">
        <f>+IF(USER!AC69="","",USER!AC69)</f>
        <v/>
      </c>
      <c r="AD69" s="14" t="str">
        <f>+IF(USER!AD69="","",USER!AD69)</f>
        <v/>
      </c>
      <c r="AE69" s="13">
        <f>+IF(USER!AE69="","",USER!AE69)</f>
        <v>0.5</v>
      </c>
      <c r="AF69" s="13">
        <f>+IF(USER!AF69="","",USER!AF69)</f>
        <v>0.53125</v>
      </c>
      <c r="AG69" s="14" t="str">
        <f>+IF(USER!AG69="","",USER!AG69)</f>
        <v/>
      </c>
      <c r="AH69" s="20" t="str">
        <f>+IF(USER!AH69="","",USER!AH69)</f>
        <v/>
      </c>
      <c r="AI69" s="19">
        <f>+IF(USER!AI69="","",USER!AI69)</f>
        <v>0.25</v>
      </c>
      <c r="AJ69" s="13">
        <f>+IF(USER!AJ69="","",USER!AJ69)</f>
        <v>0.59375</v>
      </c>
      <c r="AK69" s="14" t="str">
        <f>+IF(USER!AK69="","",USER!AK69)</f>
        <v/>
      </c>
      <c r="AL69" s="14" t="str">
        <f>+IF(USER!AL69="","",USER!AL69)</f>
        <v/>
      </c>
      <c r="AM69" s="13">
        <f>+IF(USER!AM69="","",USER!AM69)</f>
        <v>0.5</v>
      </c>
      <c r="AN69" s="13">
        <f>+IF(USER!AN69="","",USER!AN69)</f>
        <v>0.53125</v>
      </c>
      <c r="AO69" s="14" t="str">
        <f>+IF(USER!AO69="","",USER!AO69)</f>
        <v/>
      </c>
      <c r="AP69" s="20" t="str">
        <f>+IF(USER!AP69="","",USER!AP69)</f>
        <v/>
      </c>
      <c r="AQ69" s="19">
        <f>+IF(USER!AQ69="","",USER!AQ69)</f>
        <v>0.25</v>
      </c>
      <c r="AR69" s="13">
        <f>+IF(USER!AR69="","",USER!AR69)</f>
        <v>0.59375</v>
      </c>
      <c r="AS69" s="14" t="str">
        <f>+IF(USER!AS69="","",USER!AS69)</f>
        <v/>
      </c>
      <c r="AT69" s="14" t="str">
        <f>+IF(USER!AT69="","",USER!AT69)</f>
        <v/>
      </c>
      <c r="AU69" s="13">
        <f>+IF(USER!AU69="","",USER!AU69)</f>
        <v>0.5</v>
      </c>
      <c r="AV69" s="13">
        <f>+IF(USER!AV69="","",USER!AV69)</f>
        <v>0.53125</v>
      </c>
      <c r="AW69" s="14" t="str">
        <f>+IF(USER!AW69="","",USER!AW69)</f>
        <v/>
      </c>
      <c r="AX69" s="20" t="str">
        <f>+IF(USER!AX69="","",USER!AX69)</f>
        <v/>
      </c>
      <c r="AY69" s="19">
        <f>+IF(USER!AY69="","",USER!AY69)</f>
        <v>0.25</v>
      </c>
      <c r="AZ69" s="13">
        <f>+IF(USER!AZ69="","",USER!AZ69)</f>
        <v>0.59375</v>
      </c>
      <c r="BA69" s="14" t="str">
        <f>+IF(USER!BA69="","",USER!BA69)</f>
        <v/>
      </c>
      <c r="BB69" s="14" t="str">
        <f>+IF(USER!BB69="","",USER!BB69)</f>
        <v/>
      </c>
      <c r="BC69" s="13">
        <f>+IF(USER!BC69="","",USER!BC69)</f>
        <v>0.5</v>
      </c>
      <c r="BD69" s="13">
        <f>+IF(USER!BD69="","",USER!BD69)</f>
        <v>0.53125</v>
      </c>
      <c r="BE69" s="14" t="str">
        <f>+IF(USER!BE69="","",USER!BE69)</f>
        <v/>
      </c>
      <c r="BF69" s="20" t="str">
        <f>+IF(USER!BF69="","",USER!BF69)</f>
        <v/>
      </c>
      <c r="BG69" s="19">
        <f>+IF(USER!BG69="","",USER!BG69)</f>
        <v>0.25</v>
      </c>
      <c r="BH69" s="13">
        <f>+IF(USER!BH69="","",USER!BH69)</f>
        <v>0.59375</v>
      </c>
      <c r="BI69" s="14" t="str">
        <f>+IF(USER!BI69="","",USER!BI69)</f>
        <v/>
      </c>
      <c r="BJ69" s="14" t="str">
        <f>+IF(USER!BJ69="","",USER!BJ69)</f>
        <v/>
      </c>
      <c r="BK69" s="13">
        <f>+IF(USER!BK69="","",USER!BK69)</f>
        <v>0.5</v>
      </c>
      <c r="BL69" s="13">
        <f>+IF(USER!BL69="","",USER!BL69)</f>
        <v>0.53125</v>
      </c>
      <c r="BM69" s="14" t="str">
        <f>+IF(USER!BM69="","",USER!BM69)</f>
        <v/>
      </c>
      <c r="BN69" s="20" t="str">
        <f>+IF(USER!BN69="","",USER!BN69)</f>
        <v/>
      </c>
      <c r="BO69" s="19">
        <f>+IF(USER!BO69="","",USER!BO69)</f>
        <v>0.25</v>
      </c>
      <c r="BP69" s="13">
        <f>+IF(USER!BP69="","",USER!BP69)</f>
        <v>0.59375</v>
      </c>
      <c r="BQ69" s="14" t="str">
        <f>+IF(USER!BQ69="","",USER!BQ69)</f>
        <v/>
      </c>
      <c r="BR69" s="14" t="str">
        <f>+IF(USER!BR69="","",USER!BR69)</f>
        <v/>
      </c>
      <c r="BS69" s="13">
        <f>+IF(USER!BS69="","",USER!BS69)</f>
        <v>0.5</v>
      </c>
      <c r="BT69" s="13">
        <f>+IF(USER!BT69="","",USER!BT69)</f>
        <v>0.53125</v>
      </c>
      <c r="BU69" s="14" t="str">
        <f>+IF(USER!BU69="","",USER!BU69)</f>
        <v/>
      </c>
      <c r="BV69" s="20" t="str">
        <f>+IF(USER!BV69="","",USER!BV69)</f>
        <v/>
      </c>
      <c r="BW69" s="68" t="str">
        <f>+VLOOKUP(B69,GESEM!B:H,7,0)</f>
        <v>CHAT USER</v>
      </c>
      <c r="BX69" s="2" t="str">
        <f>+VLOOKUP(B69,GESEM!B:H,6,0)</f>
        <v>AGENTE</v>
      </c>
    </row>
    <row r="70" spans="1:76" ht="12" customHeight="1" x14ac:dyDescent="0.2">
      <c r="A70" s="31">
        <f t="shared" si="0"/>
        <v>64</v>
      </c>
      <c r="B70" s="74">
        <f>+USER!B70</f>
        <v>75351436</v>
      </c>
      <c r="C70" s="61" t="str">
        <f>+VLOOKUP(J70,TURNO!P:Q,2,0)</f>
        <v xml:space="preserve">CHAT USER </v>
      </c>
      <c r="D70" s="61" t="str">
        <f>+USER!D70</f>
        <v>Mañana</v>
      </c>
      <c r="E70" s="75">
        <f>+VLOOKUP(B70,GESEM!B:M,12,0)</f>
        <v>45546</v>
      </c>
      <c r="F70" s="61" t="str">
        <f>+USER!F70</f>
        <v>PART TIME</v>
      </c>
      <c r="G70" s="61" t="str">
        <f>+USER!G70</f>
        <v>APOYO DE SUPERVISION</v>
      </c>
      <c r="H70" s="61" t="str">
        <f>+USER!H70</f>
        <v>CUBRE DESCANSO</v>
      </c>
      <c r="I70" s="61" t="str">
        <f>+USER!I70</f>
        <v>ALEJOS GRANDA MILAGROS DEL JESUS</v>
      </c>
      <c r="J70" s="61" t="str">
        <f>+USER!J70</f>
        <v>CHAT USER</v>
      </c>
      <c r="K70" s="61" t="str">
        <f>+USER!K70</f>
        <v>WAMPAGKIT LALANGUI SHINA CECILIA</v>
      </c>
      <c r="L70" s="61" t="str">
        <f>+USER!L70</f>
        <v>ALONSO RAFAEL ALEJANDRO WLADIMIR</v>
      </c>
      <c r="M70" s="61" t="str">
        <f>+USER!M70</f>
        <v>Miércoles</v>
      </c>
      <c r="N70" s="32">
        <f>+IF(USER!N70="","",USER!N70)</f>
        <v>0.25</v>
      </c>
      <c r="O70" s="33">
        <f>+IF(USER!O70="","",USER!O70)</f>
        <v>0.41319444444444442</v>
      </c>
      <c r="P70" s="32" t="str">
        <f>+IF(USER!P70="","",USER!P70)</f>
        <v/>
      </c>
      <c r="Q70" s="33" t="str">
        <f>+IF(USER!Q70="","",USER!Q70)</f>
        <v/>
      </c>
      <c r="R70" s="34" t="str">
        <f>+VLOOKUP(B70,GESEM!B:R,9,0)</f>
        <v>ACTIVO</v>
      </c>
      <c r="S70" s="19">
        <f>+IF(USER!S70="","",USER!S70)</f>
        <v>0.25</v>
      </c>
      <c r="T70" s="14">
        <f>+IF(USER!T70="","",USER!T70)</f>
        <v>0.41319444444444442</v>
      </c>
      <c r="U70" s="14" t="str">
        <f>+IF(USER!U70="","",USER!U70)</f>
        <v/>
      </c>
      <c r="V70" s="14" t="str">
        <f>+IF(USER!V70="","",USER!V70)</f>
        <v/>
      </c>
      <c r="W70" s="14" t="str">
        <f>+IF(USER!W70="","",USER!W70)</f>
        <v/>
      </c>
      <c r="X70" s="14" t="str">
        <f>+IF(USER!X70="","",USER!X70)</f>
        <v/>
      </c>
      <c r="Y70" s="14" t="str">
        <f>+IF(USER!Y70="","",USER!Y70)</f>
        <v/>
      </c>
      <c r="Z70" s="20" t="str">
        <f>+IF(USER!Z70="","",USER!Z70)</f>
        <v/>
      </c>
      <c r="AA70" s="19">
        <f>+IF(USER!AA70="","",USER!AA70)</f>
        <v>0.25</v>
      </c>
      <c r="AB70" s="13">
        <f>+IF(USER!AB70="","",USER!AB70)</f>
        <v>0.41319444444444442</v>
      </c>
      <c r="AC70" s="14" t="str">
        <f>+IF(USER!AC70="","",USER!AC70)</f>
        <v/>
      </c>
      <c r="AD70" s="14" t="str">
        <f>+IF(USER!AD70="","",USER!AD70)</f>
        <v/>
      </c>
      <c r="AE70" s="13" t="str">
        <f>+IF(USER!AE70="","",USER!AE70)</f>
        <v/>
      </c>
      <c r="AF70" s="13" t="str">
        <f>+IF(USER!AF70="","",USER!AF70)</f>
        <v/>
      </c>
      <c r="AG70" s="14" t="str">
        <f>+IF(USER!AG70="","",USER!AG70)</f>
        <v/>
      </c>
      <c r="AH70" s="20" t="str">
        <f>+IF(USER!AH70="","",USER!AH70)</f>
        <v/>
      </c>
      <c r="AI70" s="19" t="str">
        <f>+IF(USER!AI70="","",USER!AI70)</f>
        <v/>
      </c>
      <c r="AJ70" s="13" t="str">
        <f>+IF(USER!AJ70="","",USER!AJ70)</f>
        <v/>
      </c>
      <c r="AK70" s="14" t="str">
        <f>+IF(USER!AK70="","",USER!AK70)</f>
        <v/>
      </c>
      <c r="AL70" s="14" t="str">
        <f>+IF(USER!AL70="","",USER!AL70)</f>
        <v/>
      </c>
      <c r="AM70" s="13" t="str">
        <f>+IF(USER!AM70="","",USER!AM70)</f>
        <v/>
      </c>
      <c r="AN70" s="13" t="str">
        <f>+IF(USER!AN70="","",USER!AN70)</f>
        <v/>
      </c>
      <c r="AO70" s="14" t="str">
        <f>+IF(USER!AO70="","",USER!AO70)</f>
        <v/>
      </c>
      <c r="AP70" s="20" t="str">
        <f>+IF(USER!AP70="","",USER!AP70)</f>
        <v/>
      </c>
      <c r="AQ70" s="19">
        <f>+IF(USER!AQ70="","",USER!AQ70)</f>
        <v>0.25</v>
      </c>
      <c r="AR70" s="13">
        <f>+IF(USER!AR70="","",USER!AR70)</f>
        <v>0.41319444444444442</v>
      </c>
      <c r="AS70" s="14" t="str">
        <f>+IF(USER!AS70="","",USER!AS70)</f>
        <v/>
      </c>
      <c r="AT70" s="14" t="str">
        <f>+IF(USER!AT70="","",USER!AT70)</f>
        <v/>
      </c>
      <c r="AU70" s="13" t="str">
        <f>+IF(USER!AU70="","",USER!AU70)</f>
        <v/>
      </c>
      <c r="AV70" s="13" t="str">
        <f>+IF(USER!AV70="","",USER!AV70)</f>
        <v/>
      </c>
      <c r="AW70" s="14" t="str">
        <f>+IF(USER!AW70="","",USER!AW70)</f>
        <v/>
      </c>
      <c r="AX70" s="20" t="str">
        <f>+IF(USER!AX70="","",USER!AX70)</f>
        <v/>
      </c>
      <c r="AY70" s="19">
        <f>+IF(USER!AY70="","",USER!AY70)</f>
        <v>0.25</v>
      </c>
      <c r="AZ70" s="13">
        <f>+IF(USER!AZ70="","",USER!AZ70)</f>
        <v>0.41319444444444442</v>
      </c>
      <c r="BA70" s="14" t="str">
        <f>+IF(USER!BA70="","",USER!BA70)</f>
        <v/>
      </c>
      <c r="BB70" s="14" t="str">
        <f>+IF(USER!BB70="","",USER!BB70)</f>
        <v/>
      </c>
      <c r="BC70" s="13" t="str">
        <f>+IF(USER!BC70="","",USER!BC70)</f>
        <v/>
      </c>
      <c r="BD70" s="13" t="str">
        <f>+IF(USER!BD70="","",USER!BD70)</f>
        <v/>
      </c>
      <c r="BE70" s="14" t="str">
        <f>+IF(USER!BE70="","",USER!BE70)</f>
        <v/>
      </c>
      <c r="BF70" s="20" t="str">
        <f>+IF(USER!BF70="","",USER!BF70)</f>
        <v/>
      </c>
      <c r="BG70" s="19">
        <f>+IF(USER!BG70="","",USER!BG70)</f>
        <v>0.25</v>
      </c>
      <c r="BH70" s="13">
        <f>+IF(USER!BH70="","",USER!BH70)</f>
        <v>0.41319444444444442</v>
      </c>
      <c r="BI70" s="14" t="str">
        <f>+IF(USER!BI70="","",USER!BI70)</f>
        <v/>
      </c>
      <c r="BJ70" s="14" t="str">
        <f>+IF(USER!BJ70="","",USER!BJ70)</f>
        <v/>
      </c>
      <c r="BK70" s="13" t="str">
        <f>+IF(USER!BK70="","",USER!BK70)</f>
        <v/>
      </c>
      <c r="BL70" s="13" t="str">
        <f>+IF(USER!BL70="","",USER!BL70)</f>
        <v/>
      </c>
      <c r="BM70" s="14" t="str">
        <f>+IF(USER!BM70="","",USER!BM70)</f>
        <v/>
      </c>
      <c r="BN70" s="20" t="str">
        <f>+IF(USER!BN70="","",USER!BN70)</f>
        <v/>
      </c>
      <c r="BO70" s="19">
        <f>+IF(USER!BO70="","",USER!BO70)</f>
        <v>0.25</v>
      </c>
      <c r="BP70" s="13">
        <f>+IF(USER!BP70="","",USER!BP70)</f>
        <v>0.41319444444444442</v>
      </c>
      <c r="BQ70" s="14" t="str">
        <f>+IF(USER!BQ70="","",USER!BQ70)</f>
        <v/>
      </c>
      <c r="BR70" s="14" t="str">
        <f>+IF(USER!BR70="","",USER!BR70)</f>
        <v/>
      </c>
      <c r="BS70" s="13" t="str">
        <f>+IF(USER!BS70="","",USER!BS70)</f>
        <v/>
      </c>
      <c r="BT70" s="13" t="str">
        <f>+IF(USER!BT70="","",USER!BT70)</f>
        <v/>
      </c>
      <c r="BU70" s="14" t="str">
        <f>+IF(USER!BU70="","",USER!BU70)</f>
        <v/>
      </c>
      <c r="BV70" s="20" t="str">
        <f>+IF(USER!BV70="","",USER!BV70)</f>
        <v/>
      </c>
      <c r="BW70" s="68" t="str">
        <f>+VLOOKUP(B70,GESEM!B:H,7,0)</f>
        <v>CHAT USER</v>
      </c>
      <c r="BX70" s="2" t="str">
        <f>+VLOOKUP(B70,GESEM!B:H,6,0)</f>
        <v>AGENTE</v>
      </c>
    </row>
    <row r="71" spans="1:76" ht="12" customHeight="1" x14ac:dyDescent="0.2">
      <c r="A71" s="31">
        <f t="shared" si="0"/>
        <v>65</v>
      </c>
      <c r="B71" s="74">
        <f>+USER!B71</f>
        <v>73228860</v>
      </c>
      <c r="C71" s="61" t="str">
        <f>+VLOOKUP(J71,TURNO!P:Q,2,0)</f>
        <v xml:space="preserve">CHAT USER </v>
      </c>
      <c r="D71" s="61" t="str">
        <f>+USER!D71</f>
        <v>Mañana</v>
      </c>
      <c r="E71" s="75">
        <f>+VLOOKUP(B71,GESEM!B:M,12,0)</f>
        <v>44875</v>
      </c>
      <c r="F71" s="61" t="str">
        <f>+USER!F71</f>
        <v>FULL TIME</v>
      </c>
      <c r="G71" s="61">
        <f>+USER!G71</f>
        <v>0</v>
      </c>
      <c r="H71" s="61">
        <f>+USER!H71</f>
        <v>0</v>
      </c>
      <c r="I71" s="61" t="str">
        <f>+USER!I71</f>
        <v>ZARATE TEMPLE RENZO DAVID</v>
      </c>
      <c r="J71" s="61" t="str">
        <f>+USER!J71</f>
        <v>CHAT USER</v>
      </c>
      <c r="K71" s="61" t="str">
        <f>+USER!K71</f>
        <v>WAMPAGKIT LALANGUI SHINA CECILIA</v>
      </c>
      <c r="L71" s="61" t="str">
        <f>+USER!L71</f>
        <v>ALONSO RAFAEL ALEJANDRO WLADIMIR</v>
      </c>
      <c r="M71" s="61" t="str">
        <f>+USER!M71</f>
        <v>Martes</v>
      </c>
      <c r="N71" s="32">
        <f>+IF(USER!N71="","",USER!N71)</f>
        <v>0.25</v>
      </c>
      <c r="O71" s="33">
        <f>+IF(USER!O71="","",USER!O71)</f>
        <v>0.59375</v>
      </c>
      <c r="P71" s="32">
        <f>+IF(USER!P71="","",USER!P71)</f>
        <v>0.54166666666666663</v>
      </c>
      <c r="Q71" s="33">
        <f>+IF(USER!Q71="","",USER!Q71)</f>
        <v>0.57291666666666663</v>
      </c>
      <c r="R71" s="34" t="str">
        <f>+VLOOKUP(B71,GESEM!B:R,9,0)</f>
        <v>ACTIVO</v>
      </c>
      <c r="S71" s="19">
        <f>+IF(USER!S71="","",USER!S71)</f>
        <v>0.25</v>
      </c>
      <c r="T71" s="14">
        <f>+IF(USER!T71="","",USER!T71)</f>
        <v>0.59375</v>
      </c>
      <c r="U71" s="14" t="str">
        <f>+IF(USER!U71="","",USER!U71)</f>
        <v/>
      </c>
      <c r="V71" s="14" t="str">
        <f>+IF(USER!V71="","",USER!V71)</f>
        <v/>
      </c>
      <c r="W71" s="14">
        <f>+IF(USER!W71="","",USER!W71)</f>
        <v>0.54166666666666663</v>
      </c>
      <c r="X71" s="14">
        <f>+IF(USER!X71="","",USER!X71)</f>
        <v>0.57291666666666663</v>
      </c>
      <c r="Y71" s="14" t="str">
        <f>+IF(USER!Y71="","",USER!Y71)</f>
        <v/>
      </c>
      <c r="Z71" s="20" t="str">
        <f>+IF(USER!Z71="","",USER!Z71)</f>
        <v/>
      </c>
      <c r="AA71" s="19" t="str">
        <f>+IF(USER!AA71="","",USER!AA71)</f>
        <v/>
      </c>
      <c r="AB71" s="13" t="str">
        <f>+IF(USER!AB71="","",USER!AB71)</f>
        <v/>
      </c>
      <c r="AC71" s="14" t="str">
        <f>+IF(USER!AC71="","",USER!AC71)</f>
        <v/>
      </c>
      <c r="AD71" s="14" t="str">
        <f>+IF(USER!AD71="","",USER!AD71)</f>
        <v/>
      </c>
      <c r="AE71" s="13" t="str">
        <f>+IF(USER!AE71="","",USER!AE71)</f>
        <v/>
      </c>
      <c r="AF71" s="13" t="str">
        <f>+IF(USER!AF71="","",USER!AF71)</f>
        <v/>
      </c>
      <c r="AG71" s="14" t="str">
        <f>+IF(USER!AG71="","",USER!AG71)</f>
        <v/>
      </c>
      <c r="AH71" s="20" t="str">
        <f>+IF(USER!AH71="","",USER!AH71)</f>
        <v/>
      </c>
      <c r="AI71" s="19">
        <f>+IF(USER!AI71="","",USER!AI71)</f>
        <v>0.25</v>
      </c>
      <c r="AJ71" s="13">
        <f>+IF(USER!AJ71="","",USER!AJ71)</f>
        <v>0.59375</v>
      </c>
      <c r="AK71" s="14" t="str">
        <f>+IF(USER!AK71="","",USER!AK71)</f>
        <v/>
      </c>
      <c r="AL71" s="14" t="str">
        <f>+IF(USER!AL71="","",USER!AL71)</f>
        <v/>
      </c>
      <c r="AM71" s="13">
        <f>+IF(USER!AM71="","",USER!AM71)</f>
        <v>0.54166666666666663</v>
      </c>
      <c r="AN71" s="13">
        <f>+IF(USER!AN71="","",USER!AN71)</f>
        <v>0.57291666666666663</v>
      </c>
      <c r="AO71" s="14" t="str">
        <f>+IF(USER!AO71="","",USER!AO71)</f>
        <v/>
      </c>
      <c r="AP71" s="20" t="str">
        <f>+IF(USER!AP71="","",USER!AP71)</f>
        <v/>
      </c>
      <c r="AQ71" s="19">
        <f>+IF(USER!AQ71="","",USER!AQ71)</f>
        <v>0.25</v>
      </c>
      <c r="AR71" s="13">
        <f>+IF(USER!AR71="","",USER!AR71)</f>
        <v>0.59375</v>
      </c>
      <c r="AS71" s="14" t="str">
        <f>+IF(USER!AS71="","",USER!AS71)</f>
        <v/>
      </c>
      <c r="AT71" s="14" t="str">
        <f>+IF(USER!AT71="","",USER!AT71)</f>
        <v/>
      </c>
      <c r="AU71" s="13">
        <f>+IF(USER!AU71="","",USER!AU71)</f>
        <v>0.54166666666666663</v>
      </c>
      <c r="AV71" s="13">
        <f>+IF(USER!AV71="","",USER!AV71)</f>
        <v>0.57291666666666663</v>
      </c>
      <c r="AW71" s="14" t="str">
        <f>+IF(USER!AW71="","",USER!AW71)</f>
        <v/>
      </c>
      <c r="AX71" s="20" t="str">
        <f>+IF(USER!AX71="","",USER!AX71)</f>
        <v/>
      </c>
      <c r="AY71" s="19">
        <f>+IF(USER!AY71="","",USER!AY71)</f>
        <v>0.25</v>
      </c>
      <c r="AZ71" s="13">
        <f>+IF(USER!AZ71="","",USER!AZ71)</f>
        <v>0.59375</v>
      </c>
      <c r="BA71" s="14" t="str">
        <f>+IF(USER!BA71="","",USER!BA71)</f>
        <v/>
      </c>
      <c r="BB71" s="14" t="str">
        <f>+IF(USER!BB71="","",USER!BB71)</f>
        <v/>
      </c>
      <c r="BC71" s="13">
        <f>+IF(USER!BC71="","",USER!BC71)</f>
        <v>0.54166666666666663</v>
      </c>
      <c r="BD71" s="13">
        <f>+IF(USER!BD71="","",USER!BD71)</f>
        <v>0.57291666666666663</v>
      </c>
      <c r="BE71" s="14" t="str">
        <f>+IF(USER!BE71="","",USER!BE71)</f>
        <v/>
      </c>
      <c r="BF71" s="20" t="str">
        <f>+IF(USER!BF71="","",USER!BF71)</f>
        <v/>
      </c>
      <c r="BG71" s="19">
        <f>+IF(USER!BG71="","",USER!BG71)</f>
        <v>0.25</v>
      </c>
      <c r="BH71" s="13">
        <f>+IF(USER!BH71="","",USER!BH71)</f>
        <v>0.59375</v>
      </c>
      <c r="BI71" s="14" t="str">
        <f>+IF(USER!BI71="","",USER!BI71)</f>
        <v/>
      </c>
      <c r="BJ71" s="14" t="str">
        <f>+IF(USER!BJ71="","",USER!BJ71)</f>
        <v/>
      </c>
      <c r="BK71" s="13">
        <f>+IF(USER!BK71="","",USER!BK71)</f>
        <v>0.54166666666666663</v>
      </c>
      <c r="BL71" s="13">
        <f>+IF(USER!BL71="","",USER!BL71)</f>
        <v>0.57291666666666663</v>
      </c>
      <c r="BM71" s="14" t="str">
        <f>+IF(USER!BM71="","",USER!BM71)</f>
        <v/>
      </c>
      <c r="BN71" s="20" t="str">
        <f>+IF(USER!BN71="","",USER!BN71)</f>
        <v/>
      </c>
      <c r="BO71" s="19">
        <f>+IF(USER!BO71="","",USER!BO71)</f>
        <v>0.25</v>
      </c>
      <c r="BP71" s="13">
        <f>+IF(USER!BP71="","",USER!BP71)</f>
        <v>0.59375</v>
      </c>
      <c r="BQ71" s="14" t="str">
        <f>+IF(USER!BQ71="","",USER!BQ71)</f>
        <v/>
      </c>
      <c r="BR71" s="14" t="str">
        <f>+IF(USER!BR71="","",USER!BR71)</f>
        <v/>
      </c>
      <c r="BS71" s="13">
        <f>+IF(USER!BS71="","",USER!BS71)</f>
        <v>0.5</v>
      </c>
      <c r="BT71" s="13">
        <f>+IF(USER!BT71="","",USER!BT71)</f>
        <v>0.53125</v>
      </c>
      <c r="BU71" s="14" t="str">
        <f>+IF(USER!BU71="","",USER!BU71)</f>
        <v/>
      </c>
      <c r="BV71" s="20" t="str">
        <f>+IF(USER!BV71="","",USER!BV71)</f>
        <v/>
      </c>
      <c r="BW71" s="68" t="str">
        <f>+VLOOKUP(B71,GESEM!B:H,7,0)</f>
        <v>CHAT USER</v>
      </c>
      <c r="BX71" s="2" t="str">
        <f>+VLOOKUP(B71,GESEM!B:H,6,0)</f>
        <v>AGENTE</v>
      </c>
    </row>
    <row r="72" spans="1:76" ht="12" customHeight="1" x14ac:dyDescent="0.2">
      <c r="A72" s="31">
        <f t="shared" ref="A72:A135" si="1">+A71+1</f>
        <v>66</v>
      </c>
      <c r="B72" s="74">
        <f>+USER!B72</f>
        <v>76691605</v>
      </c>
      <c r="C72" s="61" t="str">
        <f>+VLOOKUP(J72,TURNO!P:Q,2,0)</f>
        <v xml:space="preserve">CHAT USER </v>
      </c>
      <c r="D72" s="61" t="str">
        <f>+USER!D72</f>
        <v>Mañana</v>
      </c>
      <c r="E72" s="75">
        <f>+VLOOKUP(B72,GESEM!B:M,12,0)</f>
        <v>45541</v>
      </c>
      <c r="F72" s="61" t="str">
        <f>+USER!F72</f>
        <v>PART TIME</v>
      </c>
      <c r="G72" s="61">
        <f>+USER!G72</f>
        <v>0</v>
      </c>
      <c r="H72" s="61">
        <f>+USER!H72</f>
        <v>0</v>
      </c>
      <c r="I72" s="61" t="str">
        <f>+USER!I72</f>
        <v>TUESTA REVALO ROBERT STHILL</v>
      </c>
      <c r="J72" s="61" t="str">
        <f>+USER!J72</f>
        <v>CHAT USER</v>
      </c>
      <c r="K72" s="61" t="str">
        <f>+USER!K72</f>
        <v>WAMPAGKIT LALANGUI SHINA CECILIA</v>
      </c>
      <c r="L72" s="61" t="str">
        <f>+USER!L72</f>
        <v>ALONSO RAFAEL ALEJANDRO WLADIMIR</v>
      </c>
      <c r="M72" s="61" t="str">
        <f>+USER!M72</f>
        <v>Martes</v>
      </c>
      <c r="N72" s="32">
        <f>+IF(USER!N72="","",USER!N72)</f>
        <v>0.29166666666666669</v>
      </c>
      <c r="O72" s="33">
        <f>+IF(USER!O72="","",USER!O72)</f>
        <v>0.4548611111111111</v>
      </c>
      <c r="P72" s="32" t="str">
        <f>+IF(USER!P72="","",USER!P72)</f>
        <v/>
      </c>
      <c r="Q72" s="33" t="str">
        <f>+IF(USER!Q72="","",USER!Q72)</f>
        <v/>
      </c>
      <c r="R72" s="34" t="str">
        <f>+VLOOKUP(B72,GESEM!B:R,9,0)</f>
        <v>ACTIVO</v>
      </c>
      <c r="S72" s="19">
        <f>+IF(USER!S72="","",USER!S72)</f>
        <v>0.29166666666666669</v>
      </c>
      <c r="T72" s="14">
        <f>+IF(USER!T72="","",USER!T72)</f>
        <v>0.4548611111111111</v>
      </c>
      <c r="U72" s="14" t="str">
        <f>+IF(USER!U72="","",USER!U72)</f>
        <v/>
      </c>
      <c r="V72" s="14" t="str">
        <f>+IF(USER!V72="","",USER!V72)</f>
        <v/>
      </c>
      <c r="W72" s="14" t="str">
        <f>+IF(USER!W72="","",USER!W72)</f>
        <v/>
      </c>
      <c r="X72" s="14" t="str">
        <f>+IF(USER!X72="","",USER!X72)</f>
        <v/>
      </c>
      <c r="Y72" s="14" t="str">
        <f>+IF(USER!Y72="","",USER!Y72)</f>
        <v/>
      </c>
      <c r="Z72" s="20" t="str">
        <f>+IF(USER!Z72="","",USER!Z72)</f>
        <v/>
      </c>
      <c r="AA72" s="19" t="str">
        <f>+IF(USER!AA72="","",USER!AA72)</f>
        <v/>
      </c>
      <c r="AB72" s="13" t="str">
        <f>+IF(USER!AB72="","",USER!AB72)</f>
        <v/>
      </c>
      <c r="AC72" s="14" t="str">
        <f>+IF(USER!AC72="","",USER!AC72)</f>
        <v/>
      </c>
      <c r="AD72" s="14" t="str">
        <f>+IF(USER!AD72="","",USER!AD72)</f>
        <v/>
      </c>
      <c r="AE72" s="13" t="str">
        <f>+IF(USER!AE72="","",USER!AE72)</f>
        <v/>
      </c>
      <c r="AF72" s="13" t="str">
        <f>+IF(USER!AF72="","",USER!AF72)</f>
        <v/>
      </c>
      <c r="AG72" s="14" t="str">
        <f>+IF(USER!AG72="","",USER!AG72)</f>
        <v/>
      </c>
      <c r="AH72" s="20" t="str">
        <f>+IF(USER!AH72="","",USER!AH72)</f>
        <v/>
      </c>
      <c r="AI72" s="19">
        <f>+IF(USER!AI72="","",USER!AI72)</f>
        <v>0.29166666666666669</v>
      </c>
      <c r="AJ72" s="13">
        <f>+IF(USER!AJ72="","",USER!AJ72)</f>
        <v>0.4548611111111111</v>
      </c>
      <c r="AK72" s="14" t="str">
        <f>+IF(USER!AK72="","",USER!AK72)</f>
        <v/>
      </c>
      <c r="AL72" s="14" t="str">
        <f>+IF(USER!AL72="","",USER!AL72)</f>
        <v/>
      </c>
      <c r="AM72" s="13" t="str">
        <f>+IF(USER!AM72="","",USER!AM72)</f>
        <v/>
      </c>
      <c r="AN72" s="13" t="str">
        <f>+IF(USER!AN72="","",USER!AN72)</f>
        <v/>
      </c>
      <c r="AO72" s="14" t="str">
        <f>+IF(USER!AO72="","",USER!AO72)</f>
        <v/>
      </c>
      <c r="AP72" s="20" t="str">
        <f>+IF(USER!AP72="","",USER!AP72)</f>
        <v/>
      </c>
      <c r="AQ72" s="19">
        <f>+IF(USER!AQ72="","",USER!AQ72)</f>
        <v>0.29166666666666669</v>
      </c>
      <c r="AR72" s="13">
        <f>+IF(USER!AR72="","",USER!AR72)</f>
        <v>0.4548611111111111</v>
      </c>
      <c r="AS72" s="14" t="str">
        <f>+IF(USER!AS72="","",USER!AS72)</f>
        <v/>
      </c>
      <c r="AT72" s="14" t="str">
        <f>+IF(USER!AT72="","",USER!AT72)</f>
        <v/>
      </c>
      <c r="AU72" s="13" t="str">
        <f>+IF(USER!AU72="","",USER!AU72)</f>
        <v/>
      </c>
      <c r="AV72" s="13" t="str">
        <f>+IF(USER!AV72="","",USER!AV72)</f>
        <v/>
      </c>
      <c r="AW72" s="14" t="str">
        <f>+IF(USER!AW72="","",USER!AW72)</f>
        <v/>
      </c>
      <c r="AX72" s="20" t="str">
        <f>+IF(USER!AX72="","",USER!AX72)</f>
        <v/>
      </c>
      <c r="AY72" s="19">
        <f>+IF(USER!AY72="","",USER!AY72)</f>
        <v>0.29166666666666669</v>
      </c>
      <c r="AZ72" s="13">
        <f>+IF(USER!AZ72="","",USER!AZ72)</f>
        <v>0.4548611111111111</v>
      </c>
      <c r="BA72" s="14" t="str">
        <f>+IF(USER!BA72="","",USER!BA72)</f>
        <v/>
      </c>
      <c r="BB72" s="14" t="str">
        <f>+IF(USER!BB72="","",USER!BB72)</f>
        <v/>
      </c>
      <c r="BC72" s="13" t="str">
        <f>+IF(USER!BC72="","",USER!BC72)</f>
        <v/>
      </c>
      <c r="BD72" s="13" t="str">
        <f>+IF(USER!BD72="","",USER!BD72)</f>
        <v/>
      </c>
      <c r="BE72" s="14" t="str">
        <f>+IF(USER!BE72="","",USER!BE72)</f>
        <v/>
      </c>
      <c r="BF72" s="20" t="str">
        <f>+IF(USER!BF72="","",USER!BF72)</f>
        <v/>
      </c>
      <c r="BG72" s="19">
        <f>+IF(USER!BG72="","",USER!BG72)</f>
        <v>0.29166666666666669</v>
      </c>
      <c r="BH72" s="13">
        <f>+IF(USER!BH72="","",USER!BH72)</f>
        <v>0.4548611111111111</v>
      </c>
      <c r="BI72" s="14" t="str">
        <f>+IF(USER!BI72="","",USER!BI72)</f>
        <v/>
      </c>
      <c r="BJ72" s="14" t="str">
        <f>+IF(USER!BJ72="","",USER!BJ72)</f>
        <v/>
      </c>
      <c r="BK72" s="13" t="str">
        <f>+IF(USER!BK72="","",USER!BK72)</f>
        <v/>
      </c>
      <c r="BL72" s="13" t="str">
        <f>+IF(USER!BL72="","",USER!BL72)</f>
        <v/>
      </c>
      <c r="BM72" s="14" t="str">
        <f>+IF(USER!BM72="","",USER!BM72)</f>
        <v/>
      </c>
      <c r="BN72" s="20" t="str">
        <f>+IF(USER!BN72="","",USER!BN72)</f>
        <v/>
      </c>
      <c r="BO72" s="19">
        <f>+IF(USER!BO72="","",USER!BO72)</f>
        <v>0.29166666666666669</v>
      </c>
      <c r="BP72" s="13">
        <f>+IF(USER!BP72="","",USER!BP72)</f>
        <v>0.4548611111111111</v>
      </c>
      <c r="BQ72" s="14" t="str">
        <f>+IF(USER!BQ72="","",USER!BQ72)</f>
        <v/>
      </c>
      <c r="BR72" s="14" t="str">
        <f>+IF(USER!BR72="","",USER!BR72)</f>
        <v/>
      </c>
      <c r="BS72" s="13" t="str">
        <f>+IF(USER!BS72="","",USER!BS72)</f>
        <v/>
      </c>
      <c r="BT72" s="13" t="str">
        <f>+IF(USER!BT72="","",USER!BT72)</f>
        <v/>
      </c>
      <c r="BU72" s="14" t="str">
        <f>+IF(USER!BU72="","",USER!BU72)</f>
        <v/>
      </c>
      <c r="BV72" s="20" t="str">
        <f>+IF(USER!BV72="","",USER!BV72)</f>
        <v/>
      </c>
      <c r="BW72" s="68" t="str">
        <f>+VLOOKUP(B72,GESEM!B:H,7,0)</f>
        <v>CHAT USER</v>
      </c>
      <c r="BX72" s="2" t="str">
        <f>+VLOOKUP(B72,GESEM!B:H,6,0)</f>
        <v>AGENTE</v>
      </c>
    </row>
    <row r="73" spans="1:76" ht="12" customHeight="1" x14ac:dyDescent="0.2">
      <c r="A73" s="31">
        <f t="shared" si="1"/>
        <v>67</v>
      </c>
      <c r="B73" s="74">
        <f>+USER!B73</f>
        <v>75698877</v>
      </c>
      <c r="C73" s="61" t="str">
        <f>+VLOOKUP(J73,TURNO!P:Q,2,0)</f>
        <v xml:space="preserve">CHAT USER </v>
      </c>
      <c r="D73" s="61" t="str">
        <f>+USER!D73</f>
        <v>Mañana</v>
      </c>
      <c r="E73" s="75">
        <f>+VLOOKUP(B73,GESEM!B:M,12,0)</f>
        <v>45227</v>
      </c>
      <c r="F73" s="61" t="str">
        <f>+USER!F73</f>
        <v>PART TIME</v>
      </c>
      <c r="G73" s="61">
        <f>+USER!G73</f>
        <v>0</v>
      </c>
      <c r="H73" s="61">
        <f>+USER!H73</f>
        <v>0</v>
      </c>
      <c r="I73" s="61" t="str">
        <f>+USER!I73</f>
        <v>NAPAN BERNAOLA ELOY JEFFERSON</v>
      </c>
      <c r="J73" s="61" t="str">
        <f>+USER!J73</f>
        <v>CHAT USER</v>
      </c>
      <c r="K73" s="61" t="str">
        <f>+USER!K73</f>
        <v>ALMEYDA BECERRA YOKO MARGARITA</v>
      </c>
      <c r="L73" s="61" t="str">
        <f>+USER!L73</f>
        <v>ALONSO RAFAEL ALEJANDRO WLADIMIR</v>
      </c>
      <c r="M73" s="61" t="str">
        <f>+USER!M73</f>
        <v>Lunes</v>
      </c>
      <c r="N73" s="32">
        <f>+IF(USER!N73="","",USER!N73)</f>
        <v>0.29166666666666669</v>
      </c>
      <c r="O73" s="33">
        <f>+IF(USER!O73="","",USER!O73)</f>
        <v>0.4548611111111111</v>
      </c>
      <c r="P73" s="32" t="str">
        <f>+IF(USER!P73="","",USER!P73)</f>
        <v/>
      </c>
      <c r="Q73" s="33" t="str">
        <f>+IF(USER!Q73="","",USER!Q73)</f>
        <v/>
      </c>
      <c r="R73" s="34" t="str">
        <f>+VLOOKUP(B73,GESEM!B:R,9,0)</f>
        <v>ACTIVO</v>
      </c>
      <c r="S73" s="19" t="str">
        <f>+IF(USER!S73="","",USER!S73)</f>
        <v/>
      </c>
      <c r="T73" s="14" t="str">
        <f>+IF(USER!T73="","",USER!T73)</f>
        <v/>
      </c>
      <c r="U73" s="14" t="str">
        <f>+IF(USER!U73="","",USER!U73)</f>
        <v/>
      </c>
      <c r="V73" s="14" t="str">
        <f>+IF(USER!V73="","",USER!V73)</f>
        <v/>
      </c>
      <c r="W73" s="14" t="str">
        <f>+IF(USER!W73="","",USER!W73)</f>
        <v/>
      </c>
      <c r="X73" s="14" t="str">
        <f>+IF(USER!X73="","",USER!X73)</f>
        <v/>
      </c>
      <c r="Y73" s="14" t="str">
        <f>+IF(USER!Y73="","",USER!Y73)</f>
        <v/>
      </c>
      <c r="Z73" s="20" t="str">
        <f>+IF(USER!Z73="","",USER!Z73)</f>
        <v/>
      </c>
      <c r="AA73" s="19">
        <f>+IF(USER!AA73="","",USER!AA73)</f>
        <v>0.29166666666666669</v>
      </c>
      <c r="AB73" s="13">
        <f>+IF(USER!AB73="","",USER!AB73)</f>
        <v>0.4548611111111111</v>
      </c>
      <c r="AC73" s="14" t="str">
        <f>+IF(USER!AC73="","",USER!AC73)</f>
        <v/>
      </c>
      <c r="AD73" s="14" t="str">
        <f>+IF(USER!AD73="","",USER!AD73)</f>
        <v/>
      </c>
      <c r="AE73" s="13" t="str">
        <f>+IF(USER!AE73="","",USER!AE73)</f>
        <v/>
      </c>
      <c r="AF73" s="13" t="str">
        <f>+IF(USER!AF73="","",USER!AF73)</f>
        <v/>
      </c>
      <c r="AG73" s="14" t="str">
        <f>+IF(USER!AG73="","",USER!AG73)</f>
        <v/>
      </c>
      <c r="AH73" s="20" t="str">
        <f>+IF(USER!AH73="","",USER!AH73)</f>
        <v/>
      </c>
      <c r="AI73" s="19">
        <f>+IF(USER!AI73="","",USER!AI73)</f>
        <v>0.29166666666666669</v>
      </c>
      <c r="AJ73" s="13">
        <f>+IF(USER!AJ73="","",USER!AJ73)</f>
        <v>0.4548611111111111</v>
      </c>
      <c r="AK73" s="14" t="str">
        <f>+IF(USER!AK73="","",USER!AK73)</f>
        <v/>
      </c>
      <c r="AL73" s="14" t="str">
        <f>+IF(USER!AL73="","",USER!AL73)</f>
        <v/>
      </c>
      <c r="AM73" s="13" t="str">
        <f>+IF(USER!AM73="","",USER!AM73)</f>
        <v/>
      </c>
      <c r="AN73" s="13" t="str">
        <f>+IF(USER!AN73="","",USER!AN73)</f>
        <v/>
      </c>
      <c r="AO73" s="14" t="str">
        <f>+IF(USER!AO73="","",USER!AO73)</f>
        <v/>
      </c>
      <c r="AP73" s="20" t="str">
        <f>+IF(USER!AP73="","",USER!AP73)</f>
        <v/>
      </c>
      <c r="AQ73" s="19">
        <f>+IF(USER!AQ73="","",USER!AQ73)</f>
        <v>0.29166666666666669</v>
      </c>
      <c r="AR73" s="13">
        <f>+IF(USER!AR73="","",USER!AR73)</f>
        <v>0.4548611111111111</v>
      </c>
      <c r="AS73" s="14" t="str">
        <f>+IF(USER!AS73="","",USER!AS73)</f>
        <v/>
      </c>
      <c r="AT73" s="14" t="str">
        <f>+IF(USER!AT73="","",USER!AT73)</f>
        <v/>
      </c>
      <c r="AU73" s="13" t="str">
        <f>+IF(USER!AU73="","",USER!AU73)</f>
        <v/>
      </c>
      <c r="AV73" s="13" t="str">
        <f>+IF(USER!AV73="","",USER!AV73)</f>
        <v/>
      </c>
      <c r="AW73" s="14" t="str">
        <f>+IF(USER!AW73="","",USER!AW73)</f>
        <v/>
      </c>
      <c r="AX73" s="20" t="str">
        <f>+IF(USER!AX73="","",USER!AX73)</f>
        <v/>
      </c>
      <c r="AY73" s="19">
        <f>+IF(USER!AY73="","",USER!AY73)</f>
        <v>0.29166666666666669</v>
      </c>
      <c r="AZ73" s="13">
        <f>+IF(USER!AZ73="","",USER!AZ73)</f>
        <v>0.4548611111111111</v>
      </c>
      <c r="BA73" s="14" t="str">
        <f>+IF(USER!BA73="","",USER!BA73)</f>
        <v/>
      </c>
      <c r="BB73" s="14" t="str">
        <f>+IF(USER!BB73="","",USER!BB73)</f>
        <v/>
      </c>
      <c r="BC73" s="13" t="str">
        <f>+IF(USER!BC73="","",USER!BC73)</f>
        <v/>
      </c>
      <c r="BD73" s="13" t="str">
        <f>+IF(USER!BD73="","",USER!BD73)</f>
        <v/>
      </c>
      <c r="BE73" s="14" t="str">
        <f>+IF(USER!BE73="","",USER!BE73)</f>
        <v/>
      </c>
      <c r="BF73" s="20" t="str">
        <f>+IF(USER!BF73="","",USER!BF73)</f>
        <v/>
      </c>
      <c r="BG73" s="19">
        <f>+IF(USER!BG73="","",USER!BG73)</f>
        <v>0.29166666666666669</v>
      </c>
      <c r="BH73" s="13">
        <f>+IF(USER!BH73="","",USER!BH73)</f>
        <v>0.4548611111111111</v>
      </c>
      <c r="BI73" s="14" t="str">
        <f>+IF(USER!BI73="","",USER!BI73)</f>
        <v/>
      </c>
      <c r="BJ73" s="14" t="str">
        <f>+IF(USER!BJ73="","",USER!BJ73)</f>
        <v/>
      </c>
      <c r="BK73" s="13" t="str">
        <f>+IF(USER!BK73="","",USER!BK73)</f>
        <v/>
      </c>
      <c r="BL73" s="13" t="str">
        <f>+IF(USER!BL73="","",USER!BL73)</f>
        <v/>
      </c>
      <c r="BM73" s="14" t="str">
        <f>+IF(USER!BM73="","",USER!BM73)</f>
        <v/>
      </c>
      <c r="BN73" s="20" t="str">
        <f>+IF(USER!BN73="","",USER!BN73)</f>
        <v/>
      </c>
      <c r="BO73" s="19">
        <f>+IF(USER!BO73="","",USER!BO73)</f>
        <v>0.29166666666666669</v>
      </c>
      <c r="BP73" s="13">
        <f>+IF(USER!BP73="","",USER!BP73)</f>
        <v>0.4548611111111111</v>
      </c>
      <c r="BQ73" s="14" t="str">
        <f>+IF(USER!BQ73="","",USER!BQ73)</f>
        <v/>
      </c>
      <c r="BR73" s="14" t="str">
        <f>+IF(USER!BR73="","",USER!BR73)</f>
        <v/>
      </c>
      <c r="BS73" s="13" t="str">
        <f>+IF(USER!BS73="","",USER!BS73)</f>
        <v/>
      </c>
      <c r="BT73" s="13" t="str">
        <f>+IF(USER!BT73="","",USER!BT73)</f>
        <v/>
      </c>
      <c r="BU73" s="14" t="str">
        <f>+IF(USER!BU73="","",USER!BU73)</f>
        <v/>
      </c>
      <c r="BV73" s="20" t="str">
        <f>+IF(USER!BV73="","",USER!BV73)</f>
        <v/>
      </c>
      <c r="BW73" s="68" t="str">
        <f>+VLOOKUP(B73,GESEM!B:H,7,0)</f>
        <v>CHAT USER</v>
      </c>
      <c r="BX73" s="2" t="str">
        <f>+VLOOKUP(B73,GESEM!B:H,6,0)</f>
        <v>AGENTE</v>
      </c>
    </row>
    <row r="74" spans="1:76" ht="12" customHeight="1" x14ac:dyDescent="0.2">
      <c r="A74" s="31">
        <f t="shared" si="1"/>
        <v>68</v>
      </c>
      <c r="B74" s="74">
        <f>+USER!B74</f>
        <v>45360102</v>
      </c>
      <c r="C74" s="61" t="str">
        <f>+VLOOKUP(J74,TURNO!P:Q,2,0)</f>
        <v xml:space="preserve">CHAT USER </v>
      </c>
      <c r="D74" s="61" t="str">
        <f>+USER!D74</f>
        <v>Mañana</v>
      </c>
      <c r="E74" s="75">
        <f>+VLOOKUP(B74,GESEM!B:M,12,0)</f>
        <v>45546</v>
      </c>
      <c r="F74" s="61" t="str">
        <f>+USER!F74</f>
        <v>PART TIME</v>
      </c>
      <c r="G74" s="61">
        <f>+USER!G74</f>
        <v>0</v>
      </c>
      <c r="H74" s="61">
        <f>+USER!H74</f>
        <v>0</v>
      </c>
      <c r="I74" s="61" t="str">
        <f>+USER!I74</f>
        <v>ANCAJIMA FLORES INES ISABEL</v>
      </c>
      <c r="J74" s="61" t="str">
        <f>+USER!J74</f>
        <v>CHAT USER</v>
      </c>
      <c r="K74" s="61" t="str">
        <f>+USER!K74</f>
        <v>LARICO ALARCON CHRISTIAN CARLOS</v>
      </c>
      <c r="L74" s="61" t="str">
        <f>+USER!L74</f>
        <v>ALONSO RAFAEL ALEJANDRO WLADIMIR</v>
      </c>
      <c r="M74" s="61" t="str">
        <f>+USER!M74</f>
        <v>Lunes</v>
      </c>
      <c r="N74" s="32">
        <f>+IF(USER!N74="","",USER!N74)</f>
        <v>0.29166666666666669</v>
      </c>
      <c r="O74" s="33">
        <f>+IF(USER!O74="","",USER!O74)</f>
        <v>0.4548611111111111</v>
      </c>
      <c r="P74" s="32" t="str">
        <f>+IF(USER!P74="","",USER!P74)</f>
        <v/>
      </c>
      <c r="Q74" s="33" t="str">
        <f>+IF(USER!Q74="","",USER!Q74)</f>
        <v/>
      </c>
      <c r="R74" s="34" t="str">
        <f>+VLOOKUP(B74,GESEM!B:R,9,0)</f>
        <v>ACTIVO</v>
      </c>
      <c r="S74" s="19" t="str">
        <f>+IF(USER!S74="","",USER!S74)</f>
        <v/>
      </c>
      <c r="T74" s="14" t="str">
        <f>+IF(USER!T74="","",USER!T74)</f>
        <v/>
      </c>
      <c r="U74" s="14" t="str">
        <f>+IF(USER!U74="","",USER!U74)</f>
        <v/>
      </c>
      <c r="V74" s="14" t="str">
        <f>+IF(USER!V74="","",USER!V74)</f>
        <v/>
      </c>
      <c r="W74" s="14" t="str">
        <f>+IF(USER!W74="","",USER!W74)</f>
        <v/>
      </c>
      <c r="X74" s="14" t="str">
        <f>+IF(USER!X74="","",USER!X74)</f>
        <v/>
      </c>
      <c r="Y74" s="14" t="str">
        <f>+IF(USER!Y74="","",USER!Y74)</f>
        <v/>
      </c>
      <c r="Z74" s="20" t="str">
        <f>+IF(USER!Z74="","",USER!Z74)</f>
        <v/>
      </c>
      <c r="AA74" s="19">
        <f>+IF(USER!AA74="","",USER!AA74)</f>
        <v>0.29166666666666669</v>
      </c>
      <c r="AB74" s="13">
        <f>+IF(USER!AB74="","",USER!AB74)</f>
        <v>0.4548611111111111</v>
      </c>
      <c r="AC74" s="14" t="str">
        <f>+IF(USER!AC74="","",USER!AC74)</f>
        <v/>
      </c>
      <c r="AD74" s="14" t="str">
        <f>+IF(USER!AD74="","",USER!AD74)</f>
        <v/>
      </c>
      <c r="AE74" s="13" t="str">
        <f>+IF(USER!AE74="","",USER!AE74)</f>
        <v/>
      </c>
      <c r="AF74" s="13" t="str">
        <f>+IF(USER!AF74="","",USER!AF74)</f>
        <v/>
      </c>
      <c r="AG74" s="14" t="str">
        <f>+IF(USER!AG74="","",USER!AG74)</f>
        <v/>
      </c>
      <c r="AH74" s="20" t="str">
        <f>+IF(USER!AH74="","",USER!AH74)</f>
        <v/>
      </c>
      <c r="AI74" s="19">
        <f>+IF(USER!AI74="","",USER!AI74)</f>
        <v>0.29166666666666669</v>
      </c>
      <c r="AJ74" s="13">
        <f>+IF(USER!AJ74="","",USER!AJ74)</f>
        <v>0.4548611111111111</v>
      </c>
      <c r="AK74" s="14" t="str">
        <f>+IF(USER!AK74="","",USER!AK74)</f>
        <v/>
      </c>
      <c r="AL74" s="14" t="str">
        <f>+IF(USER!AL74="","",USER!AL74)</f>
        <v/>
      </c>
      <c r="AM74" s="13" t="str">
        <f>+IF(USER!AM74="","",USER!AM74)</f>
        <v/>
      </c>
      <c r="AN74" s="13" t="str">
        <f>+IF(USER!AN74="","",USER!AN74)</f>
        <v/>
      </c>
      <c r="AO74" s="14" t="str">
        <f>+IF(USER!AO74="","",USER!AO74)</f>
        <v/>
      </c>
      <c r="AP74" s="20" t="str">
        <f>+IF(USER!AP74="","",USER!AP74)</f>
        <v/>
      </c>
      <c r="AQ74" s="19">
        <f>+IF(USER!AQ74="","",USER!AQ74)</f>
        <v>0.29166666666666669</v>
      </c>
      <c r="AR74" s="13">
        <f>+IF(USER!AR74="","",USER!AR74)</f>
        <v>0.4548611111111111</v>
      </c>
      <c r="AS74" s="14" t="str">
        <f>+IF(USER!AS74="","",USER!AS74)</f>
        <v/>
      </c>
      <c r="AT74" s="14" t="str">
        <f>+IF(USER!AT74="","",USER!AT74)</f>
        <v/>
      </c>
      <c r="AU74" s="13" t="str">
        <f>+IF(USER!AU74="","",USER!AU74)</f>
        <v/>
      </c>
      <c r="AV74" s="13" t="str">
        <f>+IF(USER!AV74="","",USER!AV74)</f>
        <v/>
      </c>
      <c r="AW74" s="14" t="str">
        <f>+IF(USER!AW74="","",USER!AW74)</f>
        <v/>
      </c>
      <c r="AX74" s="20" t="str">
        <f>+IF(USER!AX74="","",USER!AX74)</f>
        <v/>
      </c>
      <c r="AY74" s="19">
        <f>+IF(USER!AY74="","",USER!AY74)</f>
        <v>0.29166666666666669</v>
      </c>
      <c r="AZ74" s="13">
        <f>+IF(USER!AZ74="","",USER!AZ74)</f>
        <v>0.4548611111111111</v>
      </c>
      <c r="BA74" s="14" t="str">
        <f>+IF(USER!BA74="","",USER!BA74)</f>
        <v/>
      </c>
      <c r="BB74" s="14" t="str">
        <f>+IF(USER!BB74="","",USER!BB74)</f>
        <v/>
      </c>
      <c r="BC74" s="13" t="str">
        <f>+IF(USER!BC74="","",USER!BC74)</f>
        <v/>
      </c>
      <c r="BD74" s="13" t="str">
        <f>+IF(USER!BD74="","",USER!BD74)</f>
        <v/>
      </c>
      <c r="BE74" s="14" t="str">
        <f>+IF(USER!BE74="","",USER!BE74)</f>
        <v/>
      </c>
      <c r="BF74" s="20" t="str">
        <f>+IF(USER!BF74="","",USER!BF74)</f>
        <v/>
      </c>
      <c r="BG74" s="19">
        <f>+IF(USER!BG74="","",USER!BG74)</f>
        <v>0.29166666666666669</v>
      </c>
      <c r="BH74" s="13">
        <f>+IF(USER!BH74="","",USER!BH74)</f>
        <v>0.4548611111111111</v>
      </c>
      <c r="BI74" s="14" t="str">
        <f>+IF(USER!BI74="","",USER!BI74)</f>
        <v/>
      </c>
      <c r="BJ74" s="14" t="str">
        <f>+IF(USER!BJ74="","",USER!BJ74)</f>
        <v/>
      </c>
      <c r="BK74" s="13" t="str">
        <f>+IF(USER!BK74="","",USER!BK74)</f>
        <v/>
      </c>
      <c r="BL74" s="13" t="str">
        <f>+IF(USER!BL74="","",USER!BL74)</f>
        <v/>
      </c>
      <c r="BM74" s="14" t="str">
        <f>+IF(USER!BM74="","",USER!BM74)</f>
        <v/>
      </c>
      <c r="BN74" s="20" t="str">
        <f>+IF(USER!BN74="","",USER!BN74)</f>
        <v/>
      </c>
      <c r="BO74" s="19">
        <f>+IF(USER!BO74="","",USER!BO74)</f>
        <v>0.29166666666666669</v>
      </c>
      <c r="BP74" s="13">
        <f>+IF(USER!BP74="","",USER!BP74)</f>
        <v>0.4548611111111111</v>
      </c>
      <c r="BQ74" s="14" t="str">
        <f>+IF(USER!BQ74="","",USER!BQ74)</f>
        <v/>
      </c>
      <c r="BR74" s="14" t="str">
        <f>+IF(USER!BR74="","",USER!BR74)</f>
        <v/>
      </c>
      <c r="BS74" s="13" t="str">
        <f>+IF(USER!BS74="","",USER!BS74)</f>
        <v/>
      </c>
      <c r="BT74" s="13" t="str">
        <f>+IF(USER!BT74="","",USER!BT74)</f>
        <v/>
      </c>
      <c r="BU74" s="14" t="str">
        <f>+IF(USER!BU74="","",USER!BU74)</f>
        <v/>
      </c>
      <c r="BV74" s="20" t="str">
        <f>+IF(USER!BV74="","",USER!BV74)</f>
        <v/>
      </c>
      <c r="BW74" s="68" t="str">
        <f>+VLOOKUP(B74,GESEM!B:H,7,0)</f>
        <v>CHAT USER</v>
      </c>
      <c r="BX74" s="2" t="str">
        <f>+VLOOKUP(B74,GESEM!B:H,6,0)</f>
        <v>AGENTE</v>
      </c>
    </row>
    <row r="75" spans="1:76" ht="12" customHeight="1" x14ac:dyDescent="0.2">
      <c r="A75" s="31">
        <f t="shared" si="1"/>
        <v>69</v>
      </c>
      <c r="B75" s="74">
        <f>+USER!B75</f>
        <v>47843223</v>
      </c>
      <c r="C75" s="61" t="str">
        <f>+VLOOKUP(J75,TURNO!P:Q,2,0)</f>
        <v xml:space="preserve">CHAT USER </v>
      </c>
      <c r="D75" s="61" t="str">
        <f>+USER!D75</f>
        <v>Mañana</v>
      </c>
      <c r="E75" s="75">
        <f>+VLOOKUP(B75,GESEM!B:M,12,0)</f>
        <v>45546</v>
      </c>
      <c r="F75" s="61" t="str">
        <f>+USER!F75</f>
        <v>PART TIME</v>
      </c>
      <c r="G75" s="61">
        <f>+USER!G75</f>
        <v>0</v>
      </c>
      <c r="H75" s="61">
        <f>+USER!H75</f>
        <v>0</v>
      </c>
      <c r="I75" s="61" t="str">
        <f>+USER!I75</f>
        <v>LA MATTA RUIZ GIANFRANCO</v>
      </c>
      <c r="J75" s="61" t="str">
        <f>+USER!J75</f>
        <v>CHAT USER</v>
      </c>
      <c r="K75" s="61" t="str">
        <f>+USER!K75</f>
        <v>LARICO ALARCON CHRISTIAN CARLOS</v>
      </c>
      <c r="L75" s="61" t="str">
        <f>+USER!L75</f>
        <v>ALONSO RAFAEL ALEJANDRO WLADIMIR</v>
      </c>
      <c r="M75" s="61" t="str">
        <f>+USER!M75</f>
        <v>Lunes</v>
      </c>
      <c r="N75" s="32">
        <f>+IF(USER!N75="","",USER!N75)</f>
        <v>0.29166666666666669</v>
      </c>
      <c r="O75" s="33">
        <f>+IF(USER!O75="","",USER!O75)</f>
        <v>0.4548611111111111</v>
      </c>
      <c r="P75" s="32" t="str">
        <f>+IF(USER!P75="","",USER!P75)</f>
        <v/>
      </c>
      <c r="Q75" s="33" t="str">
        <f>+IF(USER!Q75="","",USER!Q75)</f>
        <v/>
      </c>
      <c r="R75" s="34" t="str">
        <f>+VLOOKUP(B75,GESEM!B:R,9,0)</f>
        <v>ACTIVO</v>
      </c>
      <c r="S75" s="19" t="str">
        <f>+IF(USER!S75="","",USER!S75)</f>
        <v/>
      </c>
      <c r="T75" s="14" t="str">
        <f>+IF(USER!T75="","",USER!T75)</f>
        <v/>
      </c>
      <c r="U75" s="14" t="str">
        <f>+IF(USER!U75="","",USER!U75)</f>
        <v/>
      </c>
      <c r="V75" s="14" t="str">
        <f>+IF(USER!V75="","",USER!V75)</f>
        <v/>
      </c>
      <c r="W75" s="14" t="str">
        <f>+IF(USER!W75="","",USER!W75)</f>
        <v/>
      </c>
      <c r="X75" s="14" t="str">
        <f>+IF(USER!X75="","",USER!X75)</f>
        <v/>
      </c>
      <c r="Y75" s="14" t="str">
        <f>+IF(USER!Y75="","",USER!Y75)</f>
        <v/>
      </c>
      <c r="Z75" s="20" t="str">
        <f>+IF(USER!Z75="","",USER!Z75)</f>
        <v/>
      </c>
      <c r="AA75" s="19">
        <f>+IF(USER!AA75="","",USER!AA75)</f>
        <v>0.29166666666666669</v>
      </c>
      <c r="AB75" s="13">
        <f>+IF(USER!AB75="","",USER!AB75)</f>
        <v>0.4548611111111111</v>
      </c>
      <c r="AC75" s="14" t="str">
        <f>+IF(USER!AC75="","",USER!AC75)</f>
        <v/>
      </c>
      <c r="AD75" s="14" t="str">
        <f>+IF(USER!AD75="","",USER!AD75)</f>
        <v/>
      </c>
      <c r="AE75" s="13" t="str">
        <f>+IF(USER!AE75="","",USER!AE75)</f>
        <v/>
      </c>
      <c r="AF75" s="13" t="str">
        <f>+IF(USER!AF75="","",USER!AF75)</f>
        <v/>
      </c>
      <c r="AG75" s="14" t="str">
        <f>+IF(USER!AG75="","",USER!AG75)</f>
        <v/>
      </c>
      <c r="AH75" s="20" t="str">
        <f>+IF(USER!AH75="","",USER!AH75)</f>
        <v/>
      </c>
      <c r="AI75" s="19">
        <f>+IF(USER!AI75="","",USER!AI75)</f>
        <v>0.29166666666666669</v>
      </c>
      <c r="AJ75" s="13">
        <f>+IF(USER!AJ75="","",USER!AJ75)</f>
        <v>0.4548611111111111</v>
      </c>
      <c r="AK75" s="14" t="str">
        <f>+IF(USER!AK75="","",USER!AK75)</f>
        <v/>
      </c>
      <c r="AL75" s="14" t="str">
        <f>+IF(USER!AL75="","",USER!AL75)</f>
        <v/>
      </c>
      <c r="AM75" s="13" t="str">
        <f>+IF(USER!AM75="","",USER!AM75)</f>
        <v/>
      </c>
      <c r="AN75" s="13" t="str">
        <f>+IF(USER!AN75="","",USER!AN75)</f>
        <v/>
      </c>
      <c r="AO75" s="14" t="str">
        <f>+IF(USER!AO75="","",USER!AO75)</f>
        <v/>
      </c>
      <c r="AP75" s="20" t="str">
        <f>+IF(USER!AP75="","",USER!AP75)</f>
        <v/>
      </c>
      <c r="AQ75" s="19">
        <f>+IF(USER!AQ75="","",USER!AQ75)</f>
        <v>0.29166666666666669</v>
      </c>
      <c r="AR75" s="13">
        <f>+IF(USER!AR75="","",USER!AR75)</f>
        <v>0.4548611111111111</v>
      </c>
      <c r="AS75" s="14" t="str">
        <f>+IF(USER!AS75="","",USER!AS75)</f>
        <v/>
      </c>
      <c r="AT75" s="14" t="str">
        <f>+IF(USER!AT75="","",USER!AT75)</f>
        <v/>
      </c>
      <c r="AU75" s="13" t="str">
        <f>+IF(USER!AU75="","",USER!AU75)</f>
        <v/>
      </c>
      <c r="AV75" s="13" t="str">
        <f>+IF(USER!AV75="","",USER!AV75)</f>
        <v/>
      </c>
      <c r="AW75" s="14" t="str">
        <f>+IF(USER!AW75="","",USER!AW75)</f>
        <v/>
      </c>
      <c r="AX75" s="20" t="str">
        <f>+IF(USER!AX75="","",USER!AX75)</f>
        <v/>
      </c>
      <c r="AY75" s="19">
        <f>+IF(USER!AY75="","",USER!AY75)</f>
        <v>0.29166666666666669</v>
      </c>
      <c r="AZ75" s="13">
        <f>+IF(USER!AZ75="","",USER!AZ75)</f>
        <v>0.4548611111111111</v>
      </c>
      <c r="BA75" s="14" t="str">
        <f>+IF(USER!BA75="","",USER!BA75)</f>
        <v/>
      </c>
      <c r="BB75" s="14" t="str">
        <f>+IF(USER!BB75="","",USER!BB75)</f>
        <v/>
      </c>
      <c r="BC75" s="13" t="str">
        <f>+IF(USER!BC75="","",USER!BC75)</f>
        <v/>
      </c>
      <c r="BD75" s="13" t="str">
        <f>+IF(USER!BD75="","",USER!BD75)</f>
        <v/>
      </c>
      <c r="BE75" s="14" t="str">
        <f>+IF(USER!BE75="","",USER!BE75)</f>
        <v/>
      </c>
      <c r="BF75" s="20" t="str">
        <f>+IF(USER!BF75="","",USER!BF75)</f>
        <v/>
      </c>
      <c r="BG75" s="19">
        <f>+IF(USER!BG75="","",USER!BG75)</f>
        <v>0.29166666666666669</v>
      </c>
      <c r="BH75" s="13">
        <f>+IF(USER!BH75="","",USER!BH75)</f>
        <v>0.4548611111111111</v>
      </c>
      <c r="BI75" s="14" t="str">
        <f>+IF(USER!BI75="","",USER!BI75)</f>
        <v/>
      </c>
      <c r="BJ75" s="14" t="str">
        <f>+IF(USER!BJ75="","",USER!BJ75)</f>
        <v/>
      </c>
      <c r="BK75" s="13" t="str">
        <f>+IF(USER!BK75="","",USER!BK75)</f>
        <v/>
      </c>
      <c r="BL75" s="13" t="str">
        <f>+IF(USER!BL75="","",USER!BL75)</f>
        <v/>
      </c>
      <c r="BM75" s="14" t="str">
        <f>+IF(USER!BM75="","",USER!BM75)</f>
        <v/>
      </c>
      <c r="BN75" s="20" t="str">
        <f>+IF(USER!BN75="","",USER!BN75)</f>
        <v/>
      </c>
      <c r="BO75" s="19">
        <f>+IF(USER!BO75="","",USER!BO75)</f>
        <v>0.29166666666666669</v>
      </c>
      <c r="BP75" s="13">
        <f>+IF(USER!BP75="","",USER!BP75)</f>
        <v>0.4548611111111111</v>
      </c>
      <c r="BQ75" s="14" t="str">
        <f>+IF(USER!BQ75="","",USER!BQ75)</f>
        <v/>
      </c>
      <c r="BR75" s="14" t="str">
        <f>+IF(USER!BR75="","",USER!BR75)</f>
        <v/>
      </c>
      <c r="BS75" s="13" t="str">
        <f>+IF(USER!BS75="","",USER!BS75)</f>
        <v/>
      </c>
      <c r="BT75" s="13" t="str">
        <f>+IF(USER!BT75="","",USER!BT75)</f>
        <v/>
      </c>
      <c r="BU75" s="14" t="str">
        <f>+IF(USER!BU75="","",USER!BU75)</f>
        <v/>
      </c>
      <c r="BV75" s="20" t="str">
        <f>+IF(USER!BV75="","",USER!BV75)</f>
        <v/>
      </c>
      <c r="BW75" s="68" t="str">
        <f>+VLOOKUP(B75,GESEM!B:H,7,0)</f>
        <v>CHAT USER</v>
      </c>
      <c r="BX75" s="2" t="str">
        <f>+VLOOKUP(B75,GESEM!B:H,6,0)</f>
        <v>AGENTE</v>
      </c>
    </row>
    <row r="76" spans="1:76" ht="12" customHeight="1" x14ac:dyDescent="0.2">
      <c r="A76" s="31">
        <f t="shared" si="1"/>
        <v>70</v>
      </c>
      <c r="B76" s="74">
        <f>+USER!B76</f>
        <v>75150251</v>
      </c>
      <c r="C76" s="61" t="str">
        <f>+VLOOKUP(J76,TURNO!P:Q,2,0)</f>
        <v xml:space="preserve">CHAT USER </v>
      </c>
      <c r="D76" s="61" t="str">
        <f>+USER!D76</f>
        <v>Mañana</v>
      </c>
      <c r="E76" s="75">
        <f>+VLOOKUP(B76,GESEM!B:M,12,0)</f>
        <v>45546</v>
      </c>
      <c r="F76" s="61" t="str">
        <f>+USER!F76</f>
        <v>PART TIME</v>
      </c>
      <c r="G76" s="61" t="str">
        <f>+USER!G76</f>
        <v>LACTANCIA</v>
      </c>
      <c r="H76" s="61" t="str">
        <f>+USER!H76</f>
        <v>09:55 - 10:55</v>
      </c>
      <c r="I76" s="61" t="str">
        <f>+USER!I76</f>
        <v>CUROTTO VASQUEZ NICOLE STHEFANIE</v>
      </c>
      <c r="J76" s="61" t="str">
        <f>+USER!J76</f>
        <v>CHAT USER</v>
      </c>
      <c r="K76" s="61" t="str">
        <f>+USER!K76</f>
        <v>LARICO ALARCON CHRISTIAN CARLOS</v>
      </c>
      <c r="L76" s="61" t="str">
        <f>+USER!L76</f>
        <v>ALONSO RAFAEL ALEJANDRO WLADIMIR</v>
      </c>
      <c r="M76" s="61" t="str">
        <f>+USER!M76</f>
        <v>Martes</v>
      </c>
      <c r="N76" s="32">
        <f>+IF(USER!N76="","",USER!N76)</f>
        <v>0.29166666666666669</v>
      </c>
      <c r="O76" s="33">
        <f>+IF(USER!O76="","",USER!O76)</f>
        <v>0.41319444444444442</v>
      </c>
      <c r="P76" s="32" t="str">
        <f>+IF(USER!P76="","",USER!P76)</f>
        <v/>
      </c>
      <c r="Q76" s="33" t="str">
        <f>+IF(USER!Q76="","",USER!Q76)</f>
        <v/>
      </c>
      <c r="R76" s="34" t="str">
        <f>+VLOOKUP(B76,GESEM!B:R,9,0)</f>
        <v>ACTIVO</v>
      </c>
      <c r="S76" s="19">
        <f>+IF(USER!S76="","",USER!S76)</f>
        <v>0.29166666666666669</v>
      </c>
      <c r="T76" s="14">
        <f>+IF(USER!T76="","",USER!T76)</f>
        <v>0.41319444444444442</v>
      </c>
      <c r="U76" s="14" t="str">
        <f>+IF(USER!U76="","",USER!U76)</f>
        <v/>
      </c>
      <c r="V76" s="14" t="str">
        <f>+IF(USER!V76="","",USER!V76)</f>
        <v/>
      </c>
      <c r="W76" s="14" t="str">
        <f>+IF(USER!W76="","",USER!W76)</f>
        <v/>
      </c>
      <c r="X76" s="14" t="str">
        <f>+IF(USER!X76="","",USER!X76)</f>
        <v/>
      </c>
      <c r="Y76" s="14" t="str">
        <f>+IF(USER!Y76="","",USER!Y76)</f>
        <v/>
      </c>
      <c r="Z76" s="20" t="str">
        <f>+IF(USER!Z76="","",USER!Z76)</f>
        <v/>
      </c>
      <c r="AA76" s="19" t="str">
        <f>+IF(USER!AA76="","",USER!AA76)</f>
        <v/>
      </c>
      <c r="AB76" s="13" t="str">
        <f>+IF(USER!AB76="","",USER!AB76)</f>
        <v/>
      </c>
      <c r="AC76" s="14" t="str">
        <f>+IF(USER!AC76="","",USER!AC76)</f>
        <v/>
      </c>
      <c r="AD76" s="14" t="str">
        <f>+IF(USER!AD76="","",USER!AD76)</f>
        <v/>
      </c>
      <c r="AE76" s="13" t="str">
        <f>+IF(USER!AE76="","",USER!AE76)</f>
        <v/>
      </c>
      <c r="AF76" s="13" t="str">
        <f>+IF(USER!AF76="","",USER!AF76)</f>
        <v/>
      </c>
      <c r="AG76" s="14" t="str">
        <f>+IF(USER!AG76="","",USER!AG76)</f>
        <v/>
      </c>
      <c r="AH76" s="20" t="str">
        <f>+IF(USER!AH76="","",USER!AH76)</f>
        <v/>
      </c>
      <c r="AI76" s="19">
        <f>+IF(USER!AI76="","",USER!AI76)</f>
        <v>0.29166666666666669</v>
      </c>
      <c r="AJ76" s="13">
        <f>+IF(USER!AJ76="","",USER!AJ76)</f>
        <v>0.41319444444444442</v>
      </c>
      <c r="AK76" s="14" t="str">
        <f>+IF(USER!AK76="","",USER!AK76)</f>
        <v/>
      </c>
      <c r="AL76" s="14" t="str">
        <f>+IF(USER!AL76="","",USER!AL76)</f>
        <v/>
      </c>
      <c r="AM76" s="13" t="str">
        <f>+IF(USER!AM76="","",USER!AM76)</f>
        <v/>
      </c>
      <c r="AN76" s="13" t="str">
        <f>+IF(USER!AN76="","",USER!AN76)</f>
        <v/>
      </c>
      <c r="AO76" s="14" t="str">
        <f>+IF(USER!AO76="","",USER!AO76)</f>
        <v/>
      </c>
      <c r="AP76" s="20" t="str">
        <f>+IF(USER!AP76="","",USER!AP76)</f>
        <v/>
      </c>
      <c r="AQ76" s="19">
        <f>+IF(USER!AQ76="","",USER!AQ76)</f>
        <v>0.29166666666666669</v>
      </c>
      <c r="AR76" s="13">
        <f>+IF(USER!AR76="","",USER!AR76)</f>
        <v>0.41319444444444442</v>
      </c>
      <c r="AS76" s="14" t="str">
        <f>+IF(USER!AS76="","",USER!AS76)</f>
        <v/>
      </c>
      <c r="AT76" s="14" t="str">
        <f>+IF(USER!AT76="","",USER!AT76)</f>
        <v/>
      </c>
      <c r="AU76" s="13" t="str">
        <f>+IF(USER!AU76="","",USER!AU76)</f>
        <v/>
      </c>
      <c r="AV76" s="13" t="str">
        <f>+IF(USER!AV76="","",USER!AV76)</f>
        <v/>
      </c>
      <c r="AW76" s="14" t="str">
        <f>+IF(USER!AW76="","",USER!AW76)</f>
        <v/>
      </c>
      <c r="AX76" s="20" t="str">
        <f>+IF(USER!AX76="","",USER!AX76)</f>
        <v/>
      </c>
      <c r="AY76" s="19">
        <f>+IF(USER!AY76="","",USER!AY76)</f>
        <v>0.29166666666666669</v>
      </c>
      <c r="AZ76" s="13">
        <f>+IF(USER!AZ76="","",USER!AZ76)</f>
        <v>0.41319444444444442</v>
      </c>
      <c r="BA76" s="14" t="str">
        <f>+IF(USER!BA76="","",USER!BA76)</f>
        <v/>
      </c>
      <c r="BB76" s="14" t="str">
        <f>+IF(USER!BB76="","",USER!BB76)</f>
        <v/>
      </c>
      <c r="BC76" s="13" t="str">
        <f>+IF(USER!BC76="","",USER!BC76)</f>
        <v/>
      </c>
      <c r="BD76" s="13" t="str">
        <f>+IF(USER!BD76="","",USER!BD76)</f>
        <v/>
      </c>
      <c r="BE76" s="14" t="str">
        <f>+IF(USER!BE76="","",USER!BE76)</f>
        <v/>
      </c>
      <c r="BF76" s="20" t="str">
        <f>+IF(USER!BF76="","",USER!BF76)</f>
        <v/>
      </c>
      <c r="BG76" s="19">
        <f>+IF(USER!BG76="","",USER!BG76)</f>
        <v>0.29166666666666669</v>
      </c>
      <c r="BH76" s="13">
        <f>+IF(USER!BH76="","",USER!BH76)</f>
        <v>0.41319444444444442</v>
      </c>
      <c r="BI76" s="14" t="str">
        <f>+IF(USER!BI76="","",USER!BI76)</f>
        <v/>
      </c>
      <c r="BJ76" s="14" t="str">
        <f>+IF(USER!BJ76="","",USER!BJ76)</f>
        <v/>
      </c>
      <c r="BK76" s="13" t="str">
        <f>+IF(USER!BK76="","",USER!BK76)</f>
        <v/>
      </c>
      <c r="BL76" s="13" t="str">
        <f>+IF(USER!BL76="","",USER!BL76)</f>
        <v/>
      </c>
      <c r="BM76" s="14" t="str">
        <f>+IF(USER!BM76="","",USER!BM76)</f>
        <v/>
      </c>
      <c r="BN76" s="20" t="str">
        <f>+IF(USER!BN76="","",USER!BN76)</f>
        <v/>
      </c>
      <c r="BO76" s="19">
        <f>+IF(USER!BO76="","",USER!BO76)</f>
        <v>0.29166666666666669</v>
      </c>
      <c r="BP76" s="13">
        <f>+IF(USER!BP76="","",USER!BP76)</f>
        <v>0.41319444444444442</v>
      </c>
      <c r="BQ76" s="14" t="str">
        <f>+IF(USER!BQ76="","",USER!BQ76)</f>
        <v/>
      </c>
      <c r="BR76" s="14" t="str">
        <f>+IF(USER!BR76="","",USER!BR76)</f>
        <v/>
      </c>
      <c r="BS76" s="13" t="str">
        <f>+IF(USER!BS76="","",USER!BS76)</f>
        <v/>
      </c>
      <c r="BT76" s="13" t="str">
        <f>+IF(USER!BT76="","",USER!BT76)</f>
        <v/>
      </c>
      <c r="BU76" s="14" t="str">
        <f>+IF(USER!BU76="","",USER!BU76)</f>
        <v/>
      </c>
      <c r="BV76" s="20" t="str">
        <f>+IF(USER!BV76="","",USER!BV76)</f>
        <v/>
      </c>
      <c r="BW76" s="68" t="str">
        <f>+VLOOKUP(B76,GESEM!B:H,7,0)</f>
        <v>CHAT USER</v>
      </c>
      <c r="BX76" s="2" t="str">
        <f>+VLOOKUP(B76,GESEM!B:H,6,0)</f>
        <v>AGENTE</v>
      </c>
    </row>
    <row r="77" spans="1:76" ht="12" customHeight="1" x14ac:dyDescent="0.2">
      <c r="A77" s="31">
        <f t="shared" si="1"/>
        <v>71</v>
      </c>
      <c r="B77" s="74">
        <f>+USER!B77</f>
        <v>73817318</v>
      </c>
      <c r="C77" s="61" t="str">
        <f>+VLOOKUP(J77,TURNO!P:Q,2,0)</f>
        <v xml:space="preserve">CHAT USER </v>
      </c>
      <c r="D77" s="61" t="str">
        <f>+USER!D77</f>
        <v>Mañana</v>
      </c>
      <c r="E77" s="75">
        <f>+VLOOKUP(B77,GESEM!B:M,12,0)</f>
        <v>45657</v>
      </c>
      <c r="F77" s="61" t="str">
        <f>+USER!F77</f>
        <v>PART TIME</v>
      </c>
      <c r="G77" s="61">
        <f>+USER!G77</f>
        <v>0</v>
      </c>
      <c r="H77" s="61">
        <f>+USER!H77</f>
        <v>0</v>
      </c>
      <c r="I77" s="61" t="str">
        <f>+USER!I77</f>
        <v>HUAMANI CALLE BRYAN ELVIS</v>
      </c>
      <c r="J77" s="61" t="str">
        <f>+USER!J77</f>
        <v>CHAT USER</v>
      </c>
      <c r="K77" s="61" t="str">
        <f>+USER!K77</f>
        <v>APONTE COVEÑAS JOSELYN ANDREA</v>
      </c>
      <c r="L77" s="61" t="str">
        <f>+USER!L77</f>
        <v>ALONSO RAFAEL ALEJANDRO WLADIMIR</v>
      </c>
      <c r="M77" s="61" t="str">
        <f>+USER!M77</f>
        <v>Lunes,Martes,Miércoles,Jueves</v>
      </c>
      <c r="N77" s="32">
        <f>+IF(USER!N77="","",USER!N77)</f>
        <v>0.29166666666666669</v>
      </c>
      <c r="O77" s="33">
        <f>+IF(USER!O77="","",USER!O77)</f>
        <v>0.64930555555555558</v>
      </c>
      <c r="P77" s="32">
        <f>+IF(USER!P77="","",USER!P77)</f>
        <v>0.4375</v>
      </c>
      <c r="Q77" s="33">
        <f>+IF(USER!Q77="","",USER!Q77)</f>
        <v>0.46875</v>
      </c>
      <c r="R77" s="34" t="str">
        <f>+VLOOKUP(B77,GESEM!B:R,9,0)</f>
        <v>ACTIVO</v>
      </c>
      <c r="S77" s="19" t="str">
        <f>+IF(USER!S77="","",USER!S77)</f>
        <v/>
      </c>
      <c r="T77" s="14" t="str">
        <f>+IF(USER!T77="","",USER!T77)</f>
        <v/>
      </c>
      <c r="U77" s="14" t="str">
        <f>+IF(USER!U77="","",USER!U77)</f>
        <v/>
      </c>
      <c r="V77" s="14" t="str">
        <f>+IF(USER!V77="","",USER!V77)</f>
        <v/>
      </c>
      <c r="W77" s="14" t="str">
        <f>+IF(USER!W77="","",USER!W77)</f>
        <v/>
      </c>
      <c r="X77" s="14" t="str">
        <f>+IF(USER!X77="","",USER!X77)</f>
        <v/>
      </c>
      <c r="Y77" s="14" t="str">
        <f>+IF(USER!Y77="","",USER!Y77)</f>
        <v/>
      </c>
      <c r="Z77" s="20" t="str">
        <f>+IF(USER!Z77="","",USER!Z77)</f>
        <v/>
      </c>
      <c r="AA77" s="19" t="str">
        <f>+IF(USER!AA77="","",USER!AA77)</f>
        <v/>
      </c>
      <c r="AB77" s="13" t="str">
        <f>+IF(USER!AB77="","",USER!AB77)</f>
        <v/>
      </c>
      <c r="AC77" s="14" t="str">
        <f>+IF(USER!AC77="","",USER!AC77)</f>
        <v/>
      </c>
      <c r="AD77" s="14" t="str">
        <f>+IF(USER!AD77="","",USER!AD77)</f>
        <v/>
      </c>
      <c r="AE77" s="13" t="str">
        <f>+IF(USER!AE77="","",USER!AE77)</f>
        <v/>
      </c>
      <c r="AF77" s="13" t="str">
        <f>+IF(USER!AF77="","",USER!AF77)</f>
        <v/>
      </c>
      <c r="AG77" s="14" t="str">
        <f>+IF(USER!AG77="","",USER!AG77)</f>
        <v/>
      </c>
      <c r="AH77" s="20" t="str">
        <f>+IF(USER!AH77="","",USER!AH77)</f>
        <v/>
      </c>
      <c r="AI77" s="19" t="str">
        <f>+IF(USER!AI77="","",USER!AI77)</f>
        <v/>
      </c>
      <c r="AJ77" s="13" t="str">
        <f>+IF(USER!AJ77="","",USER!AJ77)</f>
        <v/>
      </c>
      <c r="AK77" s="14" t="str">
        <f>+IF(USER!AK77="","",USER!AK77)</f>
        <v/>
      </c>
      <c r="AL77" s="14" t="str">
        <f>+IF(USER!AL77="","",USER!AL77)</f>
        <v/>
      </c>
      <c r="AM77" s="13" t="str">
        <f>+IF(USER!AM77="","",USER!AM77)</f>
        <v/>
      </c>
      <c r="AN77" s="13" t="str">
        <f>+IF(USER!AN77="","",USER!AN77)</f>
        <v/>
      </c>
      <c r="AO77" s="14" t="str">
        <f>+IF(USER!AO77="","",USER!AO77)</f>
        <v/>
      </c>
      <c r="AP77" s="20" t="str">
        <f>+IF(USER!AP77="","",USER!AP77)</f>
        <v/>
      </c>
      <c r="AQ77" s="19" t="str">
        <f>+IF(USER!AQ77="","",USER!AQ77)</f>
        <v/>
      </c>
      <c r="AR77" s="13" t="str">
        <f>+IF(USER!AR77="","",USER!AR77)</f>
        <v/>
      </c>
      <c r="AS77" s="14" t="str">
        <f>+IF(USER!AS77="","",USER!AS77)</f>
        <v/>
      </c>
      <c r="AT77" s="14" t="str">
        <f>+IF(USER!AT77="","",USER!AT77)</f>
        <v/>
      </c>
      <c r="AU77" s="13" t="str">
        <f>+IF(USER!AU77="","",USER!AU77)</f>
        <v/>
      </c>
      <c r="AV77" s="13" t="str">
        <f>+IF(USER!AV77="","",USER!AV77)</f>
        <v/>
      </c>
      <c r="AW77" s="14" t="str">
        <f>+IF(USER!AW77="","",USER!AW77)</f>
        <v/>
      </c>
      <c r="AX77" s="20" t="str">
        <f>+IF(USER!AX77="","",USER!AX77)</f>
        <v/>
      </c>
      <c r="AY77" s="19">
        <f>+IF(USER!AY77="","",USER!AY77)</f>
        <v>0.29166666666666669</v>
      </c>
      <c r="AZ77" s="13">
        <f>+IF(USER!AZ77="","",USER!AZ77)</f>
        <v>0.64930555555555558</v>
      </c>
      <c r="BA77" s="14" t="str">
        <f>+IF(USER!BA77="","",USER!BA77)</f>
        <v/>
      </c>
      <c r="BB77" s="14" t="str">
        <f>+IF(USER!BB77="","",USER!BB77)</f>
        <v/>
      </c>
      <c r="BC77" s="13">
        <f>+IF(USER!BC77="","",USER!BC77)</f>
        <v>0.4375</v>
      </c>
      <c r="BD77" s="13">
        <f>+IF(USER!BD77="","",USER!BD77)</f>
        <v>0.46875</v>
      </c>
      <c r="BE77" s="14" t="str">
        <f>+IF(USER!BE77="","",USER!BE77)</f>
        <v/>
      </c>
      <c r="BF77" s="20" t="str">
        <f>+IF(USER!BF77="","",USER!BF77)</f>
        <v/>
      </c>
      <c r="BG77" s="19">
        <f>+IF(USER!BG77="","",USER!BG77)</f>
        <v>0.29166666666666669</v>
      </c>
      <c r="BH77" s="13">
        <f>+IF(USER!BH77="","",USER!BH77)</f>
        <v>0.64930555555555558</v>
      </c>
      <c r="BI77" s="14" t="str">
        <f>+IF(USER!BI77="","",USER!BI77)</f>
        <v/>
      </c>
      <c r="BJ77" s="14" t="str">
        <f>+IF(USER!BJ77="","",USER!BJ77)</f>
        <v/>
      </c>
      <c r="BK77" s="13">
        <f>+IF(USER!BK77="","",USER!BK77)</f>
        <v>0.4375</v>
      </c>
      <c r="BL77" s="13">
        <f>+IF(USER!BL77="","",USER!BL77)</f>
        <v>0.46875</v>
      </c>
      <c r="BM77" s="14" t="str">
        <f>+IF(USER!BM77="","",USER!BM77)</f>
        <v/>
      </c>
      <c r="BN77" s="20" t="str">
        <f>+IF(USER!BN77="","",USER!BN77)</f>
        <v/>
      </c>
      <c r="BO77" s="19">
        <f>+IF(USER!BO77="","",USER!BO77)</f>
        <v>0.29166666666666669</v>
      </c>
      <c r="BP77" s="13">
        <f>+IF(USER!BP77="","",USER!BP77)</f>
        <v>0.64930555555555558</v>
      </c>
      <c r="BQ77" s="14" t="str">
        <f>+IF(USER!BQ77="","",USER!BQ77)</f>
        <v/>
      </c>
      <c r="BR77" s="14" t="str">
        <f>+IF(USER!BR77="","",USER!BR77)</f>
        <v/>
      </c>
      <c r="BS77" s="13">
        <f>+IF(USER!BS77="","",USER!BS77)</f>
        <v>0.4375</v>
      </c>
      <c r="BT77" s="13">
        <f>+IF(USER!BT77="","",USER!BT77)</f>
        <v>0.46875</v>
      </c>
      <c r="BU77" s="14" t="str">
        <f>+IF(USER!BU77="","",USER!BU77)</f>
        <v/>
      </c>
      <c r="BV77" s="20" t="str">
        <f>+IF(USER!BV77="","",USER!BV77)</f>
        <v/>
      </c>
      <c r="BW77" s="68" t="str">
        <f>+VLOOKUP(B77,GESEM!B:H,7,0)</f>
        <v>CHAT USER</v>
      </c>
      <c r="BX77" s="2" t="str">
        <f>+VLOOKUP(B77,GESEM!B:H,6,0)</f>
        <v>AGENTE</v>
      </c>
    </row>
    <row r="78" spans="1:76" ht="12" customHeight="1" x14ac:dyDescent="0.2">
      <c r="A78" s="31">
        <f t="shared" si="1"/>
        <v>72</v>
      </c>
      <c r="B78" s="74">
        <f>+USER!B78</f>
        <v>72794677</v>
      </c>
      <c r="C78" s="61" t="str">
        <f>+VLOOKUP(J78,TURNO!P:Q,2,0)</f>
        <v xml:space="preserve">CHAT USER </v>
      </c>
      <c r="D78" s="61" t="str">
        <f>+USER!D78</f>
        <v>Mañana</v>
      </c>
      <c r="E78" s="75">
        <f>+VLOOKUP(B78,GESEM!B:M,12,0)</f>
        <v>45549</v>
      </c>
      <c r="F78" s="61" t="str">
        <f>+USER!F78</f>
        <v>PART TIME</v>
      </c>
      <c r="G78" s="61">
        <f>+USER!G78</f>
        <v>0</v>
      </c>
      <c r="H78" s="61">
        <f>+USER!H78</f>
        <v>0</v>
      </c>
      <c r="I78" s="61" t="str">
        <f>+USER!I78</f>
        <v>VELASQUEZ CAPCHA CAMILA JOANNA</v>
      </c>
      <c r="J78" s="61" t="str">
        <f>+USER!J78</f>
        <v>CHAT USER</v>
      </c>
      <c r="K78" s="61" t="str">
        <f>+USER!K78</f>
        <v>LARICO ALARCON CHRISTIAN CARLOS</v>
      </c>
      <c r="L78" s="61" t="str">
        <f>+USER!L78</f>
        <v>ALONSO RAFAEL ALEJANDRO WLADIMIR</v>
      </c>
      <c r="M78" s="61" t="str">
        <f>+USER!M78</f>
        <v>Martes</v>
      </c>
      <c r="N78" s="32">
        <f>+IF(USER!N78="","",USER!N78)</f>
        <v>0.29166666666666669</v>
      </c>
      <c r="O78" s="33">
        <f>+IF(USER!O78="","",USER!O78)</f>
        <v>0.4548611111111111</v>
      </c>
      <c r="P78" s="32" t="str">
        <f>+IF(USER!P78="","",USER!P78)</f>
        <v/>
      </c>
      <c r="Q78" s="33" t="str">
        <f>+IF(USER!Q78="","",USER!Q78)</f>
        <v/>
      </c>
      <c r="R78" s="34" t="str">
        <f>+VLOOKUP(B78,GESEM!B:R,9,0)</f>
        <v>ACTIVO</v>
      </c>
      <c r="S78" s="19">
        <f>+IF(USER!S78="","",USER!S78)</f>
        <v>0.29166666666666669</v>
      </c>
      <c r="T78" s="14">
        <f>+IF(USER!T78="","",USER!T78)</f>
        <v>0.4548611111111111</v>
      </c>
      <c r="U78" s="14" t="str">
        <f>+IF(USER!U78="","",USER!U78)</f>
        <v/>
      </c>
      <c r="V78" s="14" t="str">
        <f>+IF(USER!V78="","",USER!V78)</f>
        <v/>
      </c>
      <c r="W78" s="14" t="str">
        <f>+IF(USER!W78="","",USER!W78)</f>
        <v/>
      </c>
      <c r="X78" s="14" t="str">
        <f>+IF(USER!X78="","",USER!X78)</f>
        <v/>
      </c>
      <c r="Y78" s="14" t="str">
        <f>+IF(USER!Y78="","",USER!Y78)</f>
        <v/>
      </c>
      <c r="Z78" s="20" t="str">
        <f>+IF(USER!Z78="","",USER!Z78)</f>
        <v/>
      </c>
      <c r="AA78" s="19" t="str">
        <f>+IF(USER!AA78="","",USER!AA78)</f>
        <v/>
      </c>
      <c r="AB78" s="13" t="str">
        <f>+IF(USER!AB78="","",USER!AB78)</f>
        <v/>
      </c>
      <c r="AC78" s="14" t="str">
        <f>+IF(USER!AC78="","",USER!AC78)</f>
        <v/>
      </c>
      <c r="AD78" s="14" t="str">
        <f>+IF(USER!AD78="","",USER!AD78)</f>
        <v/>
      </c>
      <c r="AE78" s="13" t="str">
        <f>+IF(USER!AE78="","",USER!AE78)</f>
        <v/>
      </c>
      <c r="AF78" s="13" t="str">
        <f>+IF(USER!AF78="","",USER!AF78)</f>
        <v/>
      </c>
      <c r="AG78" s="14" t="str">
        <f>+IF(USER!AG78="","",USER!AG78)</f>
        <v/>
      </c>
      <c r="AH78" s="20" t="str">
        <f>+IF(USER!AH78="","",USER!AH78)</f>
        <v/>
      </c>
      <c r="AI78" s="19">
        <f>+IF(USER!AI78="","",USER!AI78)</f>
        <v>0.29166666666666669</v>
      </c>
      <c r="AJ78" s="13">
        <f>+IF(USER!AJ78="","",USER!AJ78)</f>
        <v>0.4548611111111111</v>
      </c>
      <c r="AK78" s="14" t="str">
        <f>+IF(USER!AK78="","",USER!AK78)</f>
        <v/>
      </c>
      <c r="AL78" s="14" t="str">
        <f>+IF(USER!AL78="","",USER!AL78)</f>
        <v/>
      </c>
      <c r="AM78" s="13" t="str">
        <f>+IF(USER!AM78="","",USER!AM78)</f>
        <v/>
      </c>
      <c r="AN78" s="13" t="str">
        <f>+IF(USER!AN78="","",USER!AN78)</f>
        <v/>
      </c>
      <c r="AO78" s="14" t="str">
        <f>+IF(USER!AO78="","",USER!AO78)</f>
        <v/>
      </c>
      <c r="AP78" s="20" t="str">
        <f>+IF(USER!AP78="","",USER!AP78)</f>
        <v/>
      </c>
      <c r="AQ78" s="19">
        <f>+IF(USER!AQ78="","",USER!AQ78)</f>
        <v>0.29166666666666669</v>
      </c>
      <c r="AR78" s="13">
        <f>+IF(USER!AR78="","",USER!AR78)</f>
        <v>0.4548611111111111</v>
      </c>
      <c r="AS78" s="14" t="str">
        <f>+IF(USER!AS78="","",USER!AS78)</f>
        <v/>
      </c>
      <c r="AT78" s="14" t="str">
        <f>+IF(USER!AT78="","",USER!AT78)</f>
        <v/>
      </c>
      <c r="AU78" s="13" t="str">
        <f>+IF(USER!AU78="","",USER!AU78)</f>
        <v/>
      </c>
      <c r="AV78" s="13" t="str">
        <f>+IF(USER!AV78="","",USER!AV78)</f>
        <v/>
      </c>
      <c r="AW78" s="14" t="str">
        <f>+IF(USER!AW78="","",USER!AW78)</f>
        <v/>
      </c>
      <c r="AX78" s="20" t="str">
        <f>+IF(USER!AX78="","",USER!AX78)</f>
        <v/>
      </c>
      <c r="AY78" s="19">
        <f>+IF(USER!AY78="","",USER!AY78)</f>
        <v>0.29166666666666669</v>
      </c>
      <c r="AZ78" s="13">
        <f>+IF(USER!AZ78="","",USER!AZ78)</f>
        <v>0.4548611111111111</v>
      </c>
      <c r="BA78" s="14" t="str">
        <f>+IF(USER!BA78="","",USER!BA78)</f>
        <v/>
      </c>
      <c r="BB78" s="14" t="str">
        <f>+IF(USER!BB78="","",USER!BB78)</f>
        <v/>
      </c>
      <c r="BC78" s="13" t="str">
        <f>+IF(USER!BC78="","",USER!BC78)</f>
        <v/>
      </c>
      <c r="BD78" s="13" t="str">
        <f>+IF(USER!BD78="","",USER!BD78)</f>
        <v/>
      </c>
      <c r="BE78" s="14" t="str">
        <f>+IF(USER!BE78="","",USER!BE78)</f>
        <v/>
      </c>
      <c r="BF78" s="20" t="str">
        <f>+IF(USER!BF78="","",USER!BF78)</f>
        <v/>
      </c>
      <c r="BG78" s="19">
        <f>+IF(USER!BG78="","",USER!BG78)</f>
        <v>0.29166666666666669</v>
      </c>
      <c r="BH78" s="13">
        <f>+IF(USER!BH78="","",USER!BH78)</f>
        <v>0.4548611111111111</v>
      </c>
      <c r="BI78" s="14" t="str">
        <f>+IF(USER!BI78="","",USER!BI78)</f>
        <v/>
      </c>
      <c r="BJ78" s="14" t="str">
        <f>+IF(USER!BJ78="","",USER!BJ78)</f>
        <v/>
      </c>
      <c r="BK78" s="13" t="str">
        <f>+IF(USER!BK78="","",USER!BK78)</f>
        <v/>
      </c>
      <c r="BL78" s="13" t="str">
        <f>+IF(USER!BL78="","",USER!BL78)</f>
        <v/>
      </c>
      <c r="BM78" s="14" t="str">
        <f>+IF(USER!BM78="","",USER!BM78)</f>
        <v/>
      </c>
      <c r="BN78" s="20" t="str">
        <f>+IF(USER!BN78="","",USER!BN78)</f>
        <v/>
      </c>
      <c r="BO78" s="19">
        <f>+IF(USER!BO78="","",USER!BO78)</f>
        <v>0.29166666666666669</v>
      </c>
      <c r="BP78" s="13">
        <f>+IF(USER!BP78="","",USER!BP78)</f>
        <v>0.4548611111111111</v>
      </c>
      <c r="BQ78" s="14" t="str">
        <f>+IF(USER!BQ78="","",USER!BQ78)</f>
        <v/>
      </c>
      <c r="BR78" s="14" t="str">
        <f>+IF(USER!BR78="","",USER!BR78)</f>
        <v/>
      </c>
      <c r="BS78" s="13" t="str">
        <f>+IF(USER!BS78="","",USER!BS78)</f>
        <v/>
      </c>
      <c r="BT78" s="13" t="str">
        <f>+IF(USER!BT78="","",USER!BT78)</f>
        <v/>
      </c>
      <c r="BU78" s="14" t="str">
        <f>+IF(USER!BU78="","",USER!BU78)</f>
        <v/>
      </c>
      <c r="BV78" s="20" t="str">
        <f>+IF(USER!BV78="","",USER!BV78)</f>
        <v/>
      </c>
      <c r="BW78" s="68" t="str">
        <f>+VLOOKUP(B78,GESEM!B:H,7,0)</f>
        <v>CHAT USER</v>
      </c>
      <c r="BX78" s="2" t="str">
        <f>+VLOOKUP(B78,GESEM!B:H,6,0)</f>
        <v>AGENTE</v>
      </c>
    </row>
    <row r="79" spans="1:76" ht="12" customHeight="1" x14ac:dyDescent="0.2">
      <c r="A79" s="31">
        <f t="shared" si="1"/>
        <v>73</v>
      </c>
      <c r="B79" s="74">
        <f>+USER!B79</f>
        <v>44326240</v>
      </c>
      <c r="C79" s="61" t="str">
        <f>+VLOOKUP(J79,TURNO!P:Q,2,0)</f>
        <v xml:space="preserve">CHAT USER </v>
      </c>
      <c r="D79" s="61" t="str">
        <f>+USER!D79</f>
        <v>Mañana</v>
      </c>
      <c r="E79" s="75">
        <f>+VLOOKUP(B79,GESEM!B:M,12,0)</f>
        <v>45549</v>
      </c>
      <c r="F79" s="61" t="str">
        <f>+USER!F79</f>
        <v>PART TIME</v>
      </c>
      <c r="G79" s="61">
        <f>+USER!G79</f>
        <v>0</v>
      </c>
      <c r="H79" s="61">
        <f>+USER!H79</f>
        <v>0</v>
      </c>
      <c r="I79" s="61" t="str">
        <f>+USER!I79</f>
        <v>OLIVARES YLIANES CYNTHIA PAMELA</v>
      </c>
      <c r="J79" s="61" t="str">
        <f>+USER!J79</f>
        <v>CHAT USER</v>
      </c>
      <c r="K79" s="61" t="str">
        <f>+USER!K79</f>
        <v>LARICO ALARCON CHRISTIAN CARLOS</v>
      </c>
      <c r="L79" s="61" t="str">
        <f>+USER!L79</f>
        <v>ALONSO RAFAEL ALEJANDRO WLADIMIR</v>
      </c>
      <c r="M79" s="61" t="str">
        <f>+USER!M79</f>
        <v>Martes</v>
      </c>
      <c r="N79" s="32">
        <f>+IF(USER!N79="","",USER!N79)</f>
        <v>0.29166666666666669</v>
      </c>
      <c r="O79" s="33">
        <f>+IF(USER!O79="","",USER!O79)</f>
        <v>0.4548611111111111</v>
      </c>
      <c r="P79" s="32" t="str">
        <f>+IF(USER!P79="","",USER!P79)</f>
        <v/>
      </c>
      <c r="Q79" s="33" t="str">
        <f>+IF(USER!Q79="","",USER!Q79)</f>
        <v/>
      </c>
      <c r="R79" s="34" t="str">
        <f>+VLOOKUP(B79,GESEM!B:R,9,0)</f>
        <v>ACTIVO</v>
      </c>
      <c r="S79" s="19">
        <f>+IF(USER!S79="","",USER!S79)</f>
        <v>0.29166666666666669</v>
      </c>
      <c r="T79" s="14">
        <f>+IF(USER!T79="","",USER!T79)</f>
        <v>0.4548611111111111</v>
      </c>
      <c r="U79" s="14" t="str">
        <f>+IF(USER!U79="","",USER!U79)</f>
        <v/>
      </c>
      <c r="V79" s="14" t="str">
        <f>+IF(USER!V79="","",USER!V79)</f>
        <v/>
      </c>
      <c r="W79" s="14" t="str">
        <f>+IF(USER!W79="","",USER!W79)</f>
        <v/>
      </c>
      <c r="X79" s="14" t="str">
        <f>+IF(USER!X79="","",USER!X79)</f>
        <v/>
      </c>
      <c r="Y79" s="14" t="str">
        <f>+IF(USER!Y79="","",USER!Y79)</f>
        <v/>
      </c>
      <c r="Z79" s="20" t="str">
        <f>+IF(USER!Z79="","",USER!Z79)</f>
        <v/>
      </c>
      <c r="AA79" s="19" t="str">
        <f>+IF(USER!AA79="","",USER!AA79)</f>
        <v/>
      </c>
      <c r="AB79" s="13" t="str">
        <f>+IF(USER!AB79="","",USER!AB79)</f>
        <v/>
      </c>
      <c r="AC79" s="14" t="str">
        <f>+IF(USER!AC79="","",USER!AC79)</f>
        <v/>
      </c>
      <c r="AD79" s="14" t="str">
        <f>+IF(USER!AD79="","",USER!AD79)</f>
        <v/>
      </c>
      <c r="AE79" s="13" t="str">
        <f>+IF(USER!AE79="","",USER!AE79)</f>
        <v/>
      </c>
      <c r="AF79" s="13" t="str">
        <f>+IF(USER!AF79="","",USER!AF79)</f>
        <v/>
      </c>
      <c r="AG79" s="14" t="str">
        <f>+IF(USER!AG79="","",USER!AG79)</f>
        <v/>
      </c>
      <c r="AH79" s="20" t="str">
        <f>+IF(USER!AH79="","",USER!AH79)</f>
        <v/>
      </c>
      <c r="AI79" s="19">
        <f>+IF(USER!AI79="","",USER!AI79)</f>
        <v>0.29166666666666669</v>
      </c>
      <c r="AJ79" s="13">
        <f>+IF(USER!AJ79="","",USER!AJ79)</f>
        <v>0.4548611111111111</v>
      </c>
      <c r="AK79" s="14" t="str">
        <f>+IF(USER!AK79="","",USER!AK79)</f>
        <v/>
      </c>
      <c r="AL79" s="14" t="str">
        <f>+IF(USER!AL79="","",USER!AL79)</f>
        <v/>
      </c>
      <c r="AM79" s="13" t="str">
        <f>+IF(USER!AM79="","",USER!AM79)</f>
        <v/>
      </c>
      <c r="AN79" s="13" t="str">
        <f>+IF(USER!AN79="","",USER!AN79)</f>
        <v/>
      </c>
      <c r="AO79" s="14" t="str">
        <f>+IF(USER!AO79="","",USER!AO79)</f>
        <v/>
      </c>
      <c r="AP79" s="20" t="str">
        <f>+IF(USER!AP79="","",USER!AP79)</f>
        <v/>
      </c>
      <c r="AQ79" s="19">
        <f>+IF(USER!AQ79="","",USER!AQ79)</f>
        <v>0.29166666666666669</v>
      </c>
      <c r="AR79" s="13">
        <f>+IF(USER!AR79="","",USER!AR79)</f>
        <v>0.4548611111111111</v>
      </c>
      <c r="AS79" s="14" t="str">
        <f>+IF(USER!AS79="","",USER!AS79)</f>
        <v/>
      </c>
      <c r="AT79" s="14" t="str">
        <f>+IF(USER!AT79="","",USER!AT79)</f>
        <v/>
      </c>
      <c r="AU79" s="13" t="str">
        <f>+IF(USER!AU79="","",USER!AU79)</f>
        <v/>
      </c>
      <c r="AV79" s="13" t="str">
        <f>+IF(USER!AV79="","",USER!AV79)</f>
        <v/>
      </c>
      <c r="AW79" s="14" t="str">
        <f>+IF(USER!AW79="","",USER!AW79)</f>
        <v/>
      </c>
      <c r="AX79" s="20" t="str">
        <f>+IF(USER!AX79="","",USER!AX79)</f>
        <v/>
      </c>
      <c r="AY79" s="19">
        <f>+IF(USER!AY79="","",USER!AY79)</f>
        <v>0.29166666666666669</v>
      </c>
      <c r="AZ79" s="13">
        <f>+IF(USER!AZ79="","",USER!AZ79)</f>
        <v>0.4548611111111111</v>
      </c>
      <c r="BA79" s="14" t="str">
        <f>+IF(USER!BA79="","",USER!BA79)</f>
        <v/>
      </c>
      <c r="BB79" s="14" t="str">
        <f>+IF(USER!BB79="","",USER!BB79)</f>
        <v/>
      </c>
      <c r="BC79" s="13" t="str">
        <f>+IF(USER!BC79="","",USER!BC79)</f>
        <v/>
      </c>
      <c r="BD79" s="13" t="str">
        <f>+IF(USER!BD79="","",USER!BD79)</f>
        <v/>
      </c>
      <c r="BE79" s="14" t="str">
        <f>+IF(USER!BE79="","",USER!BE79)</f>
        <v/>
      </c>
      <c r="BF79" s="20" t="str">
        <f>+IF(USER!BF79="","",USER!BF79)</f>
        <v/>
      </c>
      <c r="BG79" s="19">
        <f>+IF(USER!BG79="","",USER!BG79)</f>
        <v>0.29166666666666669</v>
      </c>
      <c r="BH79" s="13">
        <f>+IF(USER!BH79="","",USER!BH79)</f>
        <v>0.4548611111111111</v>
      </c>
      <c r="BI79" s="14" t="str">
        <f>+IF(USER!BI79="","",USER!BI79)</f>
        <v/>
      </c>
      <c r="BJ79" s="14" t="str">
        <f>+IF(USER!BJ79="","",USER!BJ79)</f>
        <v/>
      </c>
      <c r="BK79" s="13" t="str">
        <f>+IF(USER!BK79="","",USER!BK79)</f>
        <v/>
      </c>
      <c r="BL79" s="13" t="str">
        <f>+IF(USER!BL79="","",USER!BL79)</f>
        <v/>
      </c>
      <c r="BM79" s="14" t="str">
        <f>+IF(USER!BM79="","",USER!BM79)</f>
        <v/>
      </c>
      <c r="BN79" s="20" t="str">
        <f>+IF(USER!BN79="","",USER!BN79)</f>
        <v/>
      </c>
      <c r="BO79" s="19">
        <f>+IF(USER!BO79="","",USER!BO79)</f>
        <v>0.29166666666666669</v>
      </c>
      <c r="BP79" s="13">
        <f>+IF(USER!BP79="","",USER!BP79)</f>
        <v>0.4548611111111111</v>
      </c>
      <c r="BQ79" s="14" t="str">
        <f>+IF(USER!BQ79="","",USER!BQ79)</f>
        <v/>
      </c>
      <c r="BR79" s="14" t="str">
        <f>+IF(USER!BR79="","",USER!BR79)</f>
        <v/>
      </c>
      <c r="BS79" s="13" t="str">
        <f>+IF(USER!BS79="","",USER!BS79)</f>
        <v/>
      </c>
      <c r="BT79" s="13" t="str">
        <f>+IF(USER!BT79="","",USER!BT79)</f>
        <v/>
      </c>
      <c r="BU79" s="14" t="str">
        <f>+IF(USER!BU79="","",USER!BU79)</f>
        <v/>
      </c>
      <c r="BV79" s="20" t="str">
        <f>+IF(USER!BV79="","",USER!BV79)</f>
        <v/>
      </c>
      <c r="BW79" s="68" t="str">
        <f>+VLOOKUP(B79,GESEM!B:H,7,0)</f>
        <v>CHAT USER</v>
      </c>
      <c r="BX79" s="2" t="str">
        <f>+VLOOKUP(B79,GESEM!B:H,6,0)</f>
        <v>AGENTE</v>
      </c>
    </row>
    <row r="80" spans="1:76" ht="12" customHeight="1" x14ac:dyDescent="0.2">
      <c r="A80" s="31">
        <f t="shared" si="1"/>
        <v>74</v>
      </c>
      <c r="B80" s="74">
        <f>+USER!B80</f>
        <v>43888663</v>
      </c>
      <c r="C80" s="61" t="str">
        <f>+VLOOKUP(J80,TURNO!P:Q,2,0)</f>
        <v xml:space="preserve">CHAT USER </v>
      </c>
      <c r="D80" s="61" t="str">
        <f>+USER!D80</f>
        <v>Mañana</v>
      </c>
      <c r="E80" s="75">
        <f>+VLOOKUP(B80,GESEM!B:M,12,0)</f>
        <v>45566</v>
      </c>
      <c r="F80" s="61" t="str">
        <f>+USER!F80</f>
        <v>PART TIME</v>
      </c>
      <c r="G80" s="61">
        <f>+USER!G80</f>
        <v>0</v>
      </c>
      <c r="H80" s="61">
        <f>+USER!H80</f>
        <v>0</v>
      </c>
      <c r="I80" s="61" t="str">
        <f>+USER!I80</f>
        <v>CORASI SILVA SANDRA KARINA</v>
      </c>
      <c r="J80" s="61" t="str">
        <f>+USER!J80</f>
        <v>CHAT USER</v>
      </c>
      <c r="K80" s="61" t="str">
        <f>+USER!K80</f>
        <v>WAMPAGKIT LALANGUI SHINA CECILIA</v>
      </c>
      <c r="L80" s="61" t="str">
        <f>+USER!L80</f>
        <v>ALONSO RAFAEL ALEJANDRO WLADIMIR</v>
      </c>
      <c r="M80" s="61" t="str">
        <f>+USER!M80</f>
        <v>Miércoles</v>
      </c>
      <c r="N80" s="32">
        <f>+IF(USER!N80="","",USER!N80)</f>
        <v>0.25</v>
      </c>
      <c r="O80" s="33">
        <f>+IF(USER!O80="","",USER!O80)</f>
        <v>0.41319444444444442</v>
      </c>
      <c r="P80" s="32" t="str">
        <f>+IF(USER!P80="","",USER!P80)</f>
        <v/>
      </c>
      <c r="Q80" s="33" t="str">
        <f>+IF(USER!Q80="","",USER!Q80)</f>
        <v/>
      </c>
      <c r="R80" s="34" t="str">
        <f>+VLOOKUP(B80,GESEM!B:R,9,0)</f>
        <v>ACTIVO</v>
      </c>
      <c r="S80" s="19">
        <f>+IF(USER!S80="","",USER!S80)</f>
        <v>0.25</v>
      </c>
      <c r="T80" s="14">
        <f>+IF(USER!T80="","",USER!T80)</f>
        <v>0.41319444444444442</v>
      </c>
      <c r="U80" s="14" t="str">
        <f>+IF(USER!U80="","",USER!U80)</f>
        <v/>
      </c>
      <c r="V80" s="14" t="str">
        <f>+IF(USER!V80="","",USER!V80)</f>
        <v/>
      </c>
      <c r="W80" s="14" t="str">
        <f>+IF(USER!W80="","",USER!W80)</f>
        <v/>
      </c>
      <c r="X80" s="14" t="str">
        <f>+IF(USER!X80="","",USER!X80)</f>
        <v/>
      </c>
      <c r="Y80" s="14" t="str">
        <f>+IF(USER!Y80="","",USER!Y80)</f>
        <v/>
      </c>
      <c r="Z80" s="20" t="str">
        <f>+IF(USER!Z80="","",USER!Z80)</f>
        <v/>
      </c>
      <c r="AA80" s="19">
        <f>+IF(USER!AA80="","",USER!AA80)</f>
        <v>0.25</v>
      </c>
      <c r="AB80" s="13">
        <f>+IF(USER!AB80="","",USER!AB80)</f>
        <v>0.41319444444444442</v>
      </c>
      <c r="AC80" s="14" t="str">
        <f>+IF(USER!AC80="","",USER!AC80)</f>
        <v/>
      </c>
      <c r="AD80" s="14" t="str">
        <f>+IF(USER!AD80="","",USER!AD80)</f>
        <v/>
      </c>
      <c r="AE80" s="13" t="str">
        <f>+IF(USER!AE80="","",USER!AE80)</f>
        <v/>
      </c>
      <c r="AF80" s="13" t="str">
        <f>+IF(USER!AF80="","",USER!AF80)</f>
        <v/>
      </c>
      <c r="AG80" s="14" t="str">
        <f>+IF(USER!AG80="","",USER!AG80)</f>
        <v/>
      </c>
      <c r="AH80" s="20" t="str">
        <f>+IF(USER!AH80="","",USER!AH80)</f>
        <v/>
      </c>
      <c r="AI80" s="19" t="str">
        <f>+IF(USER!AI80="","",USER!AI80)</f>
        <v/>
      </c>
      <c r="AJ80" s="13" t="str">
        <f>+IF(USER!AJ80="","",USER!AJ80)</f>
        <v/>
      </c>
      <c r="AK80" s="14" t="str">
        <f>+IF(USER!AK80="","",USER!AK80)</f>
        <v/>
      </c>
      <c r="AL80" s="14" t="str">
        <f>+IF(USER!AL80="","",USER!AL80)</f>
        <v/>
      </c>
      <c r="AM80" s="13" t="str">
        <f>+IF(USER!AM80="","",USER!AM80)</f>
        <v/>
      </c>
      <c r="AN80" s="13" t="str">
        <f>+IF(USER!AN80="","",USER!AN80)</f>
        <v/>
      </c>
      <c r="AO80" s="14" t="str">
        <f>+IF(USER!AO80="","",USER!AO80)</f>
        <v/>
      </c>
      <c r="AP80" s="20" t="str">
        <f>+IF(USER!AP80="","",USER!AP80)</f>
        <v/>
      </c>
      <c r="AQ80" s="19">
        <f>+IF(USER!AQ80="","",USER!AQ80)</f>
        <v>0.25</v>
      </c>
      <c r="AR80" s="13">
        <f>+IF(USER!AR80="","",USER!AR80)</f>
        <v>0.41319444444444442</v>
      </c>
      <c r="AS80" s="14" t="str">
        <f>+IF(USER!AS80="","",USER!AS80)</f>
        <v/>
      </c>
      <c r="AT80" s="14" t="str">
        <f>+IF(USER!AT80="","",USER!AT80)</f>
        <v/>
      </c>
      <c r="AU80" s="13" t="str">
        <f>+IF(USER!AU80="","",USER!AU80)</f>
        <v/>
      </c>
      <c r="AV80" s="13" t="str">
        <f>+IF(USER!AV80="","",USER!AV80)</f>
        <v/>
      </c>
      <c r="AW80" s="14" t="str">
        <f>+IF(USER!AW80="","",USER!AW80)</f>
        <v/>
      </c>
      <c r="AX80" s="20" t="str">
        <f>+IF(USER!AX80="","",USER!AX80)</f>
        <v/>
      </c>
      <c r="AY80" s="19">
        <f>+IF(USER!AY80="","",USER!AY80)</f>
        <v>0.25</v>
      </c>
      <c r="AZ80" s="13">
        <f>+IF(USER!AZ80="","",USER!AZ80)</f>
        <v>0.41319444444444442</v>
      </c>
      <c r="BA80" s="14" t="str">
        <f>+IF(USER!BA80="","",USER!BA80)</f>
        <v/>
      </c>
      <c r="BB80" s="14" t="str">
        <f>+IF(USER!BB80="","",USER!BB80)</f>
        <v/>
      </c>
      <c r="BC80" s="13" t="str">
        <f>+IF(USER!BC80="","",USER!BC80)</f>
        <v/>
      </c>
      <c r="BD80" s="13" t="str">
        <f>+IF(USER!BD80="","",USER!BD80)</f>
        <v/>
      </c>
      <c r="BE80" s="14" t="str">
        <f>+IF(USER!BE80="","",USER!BE80)</f>
        <v/>
      </c>
      <c r="BF80" s="20" t="str">
        <f>+IF(USER!BF80="","",USER!BF80)</f>
        <v/>
      </c>
      <c r="BG80" s="19">
        <f>+IF(USER!BG80="","",USER!BG80)</f>
        <v>0.25</v>
      </c>
      <c r="BH80" s="13">
        <f>+IF(USER!BH80="","",USER!BH80)</f>
        <v>0.41319444444444442</v>
      </c>
      <c r="BI80" s="14" t="str">
        <f>+IF(USER!BI80="","",USER!BI80)</f>
        <v/>
      </c>
      <c r="BJ80" s="14" t="str">
        <f>+IF(USER!BJ80="","",USER!BJ80)</f>
        <v/>
      </c>
      <c r="BK80" s="13" t="str">
        <f>+IF(USER!BK80="","",USER!BK80)</f>
        <v/>
      </c>
      <c r="BL80" s="13" t="str">
        <f>+IF(USER!BL80="","",USER!BL80)</f>
        <v/>
      </c>
      <c r="BM80" s="14" t="str">
        <f>+IF(USER!BM80="","",USER!BM80)</f>
        <v/>
      </c>
      <c r="BN80" s="20" t="str">
        <f>+IF(USER!BN80="","",USER!BN80)</f>
        <v/>
      </c>
      <c r="BO80" s="19">
        <f>+IF(USER!BO80="","",USER!BO80)</f>
        <v>0.25</v>
      </c>
      <c r="BP80" s="13">
        <f>+IF(USER!BP80="","",USER!BP80)</f>
        <v>0.41319444444444442</v>
      </c>
      <c r="BQ80" s="14" t="str">
        <f>+IF(USER!BQ80="","",USER!BQ80)</f>
        <v/>
      </c>
      <c r="BR80" s="14" t="str">
        <f>+IF(USER!BR80="","",USER!BR80)</f>
        <v/>
      </c>
      <c r="BS80" s="13" t="str">
        <f>+IF(USER!BS80="","",USER!BS80)</f>
        <v/>
      </c>
      <c r="BT80" s="13" t="str">
        <f>+IF(USER!BT80="","",USER!BT80)</f>
        <v/>
      </c>
      <c r="BU80" s="14" t="str">
        <f>+IF(USER!BU80="","",USER!BU80)</f>
        <v/>
      </c>
      <c r="BV80" s="20" t="str">
        <f>+IF(USER!BV80="","",USER!BV80)</f>
        <v/>
      </c>
      <c r="BW80" s="68" t="str">
        <f>+VLOOKUP(B80,GESEM!B:H,7,0)</f>
        <v>CHAT USER</v>
      </c>
      <c r="BX80" s="2" t="str">
        <f>+VLOOKUP(B80,GESEM!B:H,6,0)</f>
        <v>AGENTE</v>
      </c>
    </row>
    <row r="81" spans="1:76" ht="12" customHeight="1" x14ac:dyDescent="0.2">
      <c r="A81" s="31">
        <f t="shared" si="1"/>
        <v>75</v>
      </c>
      <c r="B81" s="74">
        <f>+USER!B81</f>
        <v>46989657</v>
      </c>
      <c r="C81" s="61" t="str">
        <f>+VLOOKUP(J81,TURNO!P:Q,2,0)</f>
        <v xml:space="preserve">CHAT USER </v>
      </c>
      <c r="D81" s="61" t="str">
        <f>+USER!D81</f>
        <v>Mañana</v>
      </c>
      <c r="E81" s="75">
        <f>+VLOOKUP(B81,GESEM!B:M,12,0)</f>
        <v>45541</v>
      </c>
      <c r="F81" s="61" t="str">
        <f>+USER!F81</f>
        <v>PART TIME</v>
      </c>
      <c r="G81" s="61">
        <f>+USER!G81</f>
        <v>0</v>
      </c>
      <c r="H81" s="61">
        <f>+USER!H81</f>
        <v>0</v>
      </c>
      <c r="I81" s="61" t="str">
        <f>+USER!I81</f>
        <v>TARAZONA SACRAMENTO JAVIER</v>
      </c>
      <c r="J81" s="61" t="str">
        <f>+USER!J81</f>
        <v>CHAT USER</v>
      </c>
      <c r="K81" s="61" t="str">
        <f>+USER!K81</f>
        <v>LARICO ALARCON CHRISTIAN CARLOS</v>
      </c>
      <c r="L81" s="61" t="str">
        <f>+USER!L81</f>
        <v>ALONSO RAFAEL ALEJANDRO WLADIMIR</v>
      </c>
      <c r="M81" s="61" t="str">
        <f>+USER!M81</f>
        <v>Martes</v>
      </c>
      <c r="N81" s="32">
        <f>+IF(USER!N81="","",USER!N81)</f>
        <v>0.29166666666666669</v>
      </c>
      <c r="O81" s="33">
        <f>+IF(USER!O81="","",USER!O81)</f>
        <v>0.4548611111111111</v>
      </c>
      <c r="P81" s="32" t="str">
        <f>+IF(USER!P81="","",USER!P81)</f>
        <v/>
      </c>
      <c r="Q81" s="33" t="str">
        <f>+IF(USER!Q81="","",USER!Q81)</f>
        <v/>
      </c>
      <c r="R81" s="34" t="str">
        <f>+VLOOKUP(B81,GESEM!B:R,9,0)</f>
        <v>ACTIVO</v>
      </c>
      <c r="S81" s="19">
        <f>+IF(USER!S81="","",USER!S81)</f>
        <v>0.29166666666666669</v>
      </c>
      <c r="T81" s="14">
        <f>+IF(USER!T81="","",USER!T81)</f>
        <v>0.4548611111111111</v>
      </c>
      <c r="U81" s="14" t="str">
        <f>+IF(USER!U81="","",USER!U81)</f>
        <v/>
      </c>
      <c r="V81" s="14" t="str">
        <f>+IF(USER!V81="","",USER!V81)</f>
        <v/>
      </c>
      <c r="W81" s="14" t="str">
        <f>+IF(USER!W81="","",USER!W81)</f>
        <v/>
      </c>
      <c r="X81" s="14" t="str">
        <f>+IF(USER!X81="","",USER!X81)</f>
        <v/>
      </c>
      <c r="Y81" s="14" t="str">
        <f>+IF(USER!Y81="","",USER!Y81)</f>
        <v/>
      </c>
      <c r="Z81" s="20" t="str">
        <f>+IF(USER!Z81="","",USER!Z81)</f>
        <v/>
      </c>
      <c r="AA81" s="19" t="str">
        <f>+IF(USER!AA81="","",USER!AA81)</f>
        <v/>
      </c>
      <c r="AB81" s="13" t="str">
        <f>+IF(USER!AB81="","",USER!AB81)</f>
        <v/>
      </c>
      <c r="AC81" s="14" t="str">
        <f>+IF(USER!AC81="","",USER!AC81)</f>
        <v/>
      </c>
      <c r="AD81" s="14" t="str">
        <f>+IF(USER!AD81="","",USER!AD81)</f>
        <v/>
      </c>
      <c r="AE81" s="13" t="str">
        <f>+IF(USER!AE81="","",USER!AE81)</f>
        <v/>
      </c>
      <c r="AF81" s="13" t="str">
        <f>+IF(USER!AF81="","",USER!AF81)</f>
        <v/>
      </c>
      <c r="AG81" s="14" t="str">
        <f>+IF(USER!AG81="","",USER!AG81)</f>
        <v/>
      </c>
      <c r="AH81" s="20" t="str">
        <f>+IF(USER!AH81="","",USER!AH81)</f>
        <v/>
      </c>
      <c r="AI81" s="19">
        <f>+IF(USER!AI81="","",USER!AI81)</f>
        <v>0.29166666666666669</v>
      </c>
      <c r="AJ81" s="13">
        <f>+IF(USER!AJ81="","",USER!AJ81)</f>
        <v>0.4548611111111111</v>
      </c>
      <c r="AK81" s="14" t="str">
        <f>+IF(USER!AK81="","",USER!AK81)</f>
        <v/>
      </c>
      <c r="AL81" s="14" t="str">
        <f>+IF(USER!AL81="","",USER!AL81)</f>
        <v/>
      </c>
      <c r="AM81" s="13" t="str">
        <f>+IF(USER!AM81="","",USER!AM81)</f>
        <v/>
      </c>
      <c r="AN81" s="13" t="str">
        <f>+IF(USER!AN81="","",USER!AN81)</f>
        <v/>
      </c>
      <c r="AO81" s="14" t="str">
        <f>+IF(USER!AO81="","",USER!AO81)</f>
        <v/>
      </c>
      <c r="AP81" s="20" t="str">
        <f>+IF(USER!AP81="","",USER!AP81)</f>
        <v/>
      </c>
      <c r="AQ81" s="19">
        <f>+IF(USER!AQ81="","",USER!AQ81)</f>
        <v>0.29166666666666669</v>
      </c>
      <c r="AR81" s="13">
        <f>+IF(USER!AR81="","",USER!AR81)</f>
        <v>0.4548611111111111</v>
      </c>
      <c r="AS81" s="14" t="str">
        <f>+IF(USER!AS81="","",USER!AS81)</f>
        <v/>
      </c>
      <c r="AT81" s="14" t="str">
        <f>+IF(USER!AT81="","",USER!AT81)</f>
        <v/>
      </c>
      <c r="AU81" s="13" t="str">
        <f>+IF(USER!AU81="","",USER!AU81)</f>
        <v/>
      </c>
      <c r="AV81" s="13" t="str">
        <f>+IF(USER!AV81="","",USER!AV81)</f>
        <v/>
      </c>
      <c r="AW81" s="14" t="str">
        <f>+IF(USER!AW81="","",USER!AW81)</f>
        <v/>
      </c>
      <c r="AX81" s="20" t="str">
        <f>+IF(USER!AX81="","",USER!AX81)</f>
        <v/>
      </c>
      <c r="AY81" s="19">
        <f>+IF(USER!AY81="","",USER!AY81)</f>
        <v>0.29166666666666669</v>
      </c>
      <c r="AZ81" s="13">
        <f>+IF(USER!AZ81="","",USER!AZ81)</f>
        <v>0.4548611111111111</v>
      </c>
      <c r="BA81" s="14" t="str">
        <f>+IF(USER!BA81="","",USER!BA81)</f>
        <v/>
      </c>
      <c r="BB81" s="14" t="str">
        <f>+IF(USER!BB81="","",USER!BB81)</f>
        <v/>
      </c>
      <c r="BC81" s="13" t="str">
        <f>+IF(USER!BC81="","",USER!BC81)</f>
        <v/>
      </c>
      <c r="BD81" s="13" t="str">
        <f>+IF(USER!BD81="","",USER!BD81)</f>
        <v/>
      </c>
      <c r="BE81" s="14" t="str">
        <f>+IF(USER!BE81="","",USER!BE81)</f>
        <v/>
      </c>
      <c r="BF81" s="20" t="str">
        <f>+IF(USER!BF81="","",USER!BF81)</f>
        <v/>
      </c>
      <c r="BG81" s="19">
        <f>+IF(USER!BG81="","",USER!BG81)</f>
        <v>0.29166666666666669</v>
      </c>
      <c r="BH81" s="13">
        <f>+IF(USER!BH81="","",USER!BH81)</f>
        <v>0.4548611111111111</v>
      </c>
      <c r="BI81" s="14" t="str">
        <f>+IF(USER!BI81="","",USER!BI81)</f>
        <v/>
      </c>
      <c r="BJ81" s="14" t="str">
        <f>+IF(USER!BJ81="","",USER!BJ81)</f>
        <v/>
      </c>
      <c r="BK81" s="13" t="str">
        <f>+IF(USER!BK81="","",USER!BK81)</f>
        <v/>
      </c>
      <c r="BL81" s="13" t="str">
        <f>+IF(USER!BL81="","",USER!BL81)</f>
        <v/>
      </c>
      <c r="BM81" s="14" t="str">
        <f>+IF(USER!BM81="","",USER!BM81)</f>
        <v/>
      </c>
      <c r="BN81" s="20" t="str">
        <f>+IF(USER!BN81="","",USER!BN81)</f>
        <v/>
      </c>
      <c r="BO81" s="19">
        <f>+IF(USER!BO81="","",USER!BO81)</f>
        <v>0.29166666666666669</v>
      </c>
      <c r="BP81" s="13">
        <f>+IF(USER!BP81="","",USER!BP81)</f>
        <v>0.4548611111111111</v>
      </c>
      <c r="BQ81" s="14" t="str">
        <f>+IF(USER!BQ81="","",USER!BQ81)</f>
        <v/>
      </c>
      <c r="BR81" s="14" t="str">
        <f>+IF(USER!BR81="","",USER!BR81)</f>
        <v/>
      </c>
      <c r="BS81" s="13" t="str">
        <f>+IF(USER!BS81="","",USER!BS81)</f>
        <v/>
      </c>
      <c r="BT81" s="13" t="str">
        <f>+IF(USER!BT81="","",USER!BT81)</f>
        <v/>
      </c>
      <c r="BU81" s="14" t="str">
        <f>+IF(USER!BU81="","",USER!BU81)</f>
        <v/>
      </c>
      <c r="BV81" s="20" t="str">
        <f>+IF(USER!BV81="","",USER!BV81)</f>
        <v/>
      </c>
      <c r="BW81" s="68" t="str">
        <f>+VLOOKUP(B81,GESEM!B:H,7,0)</f>
        <v>CHAT USER</v>
      </c>
      <c r="BX81" s="2" t="str">
        <f>+VLOOKUP(B81,GESEM!B:H,6,0)</f>
        <v>AGENTE</v>
      </c>
    </row>
    <row r="82" spans="1:76" ht="12" customHeight="1" x14ac:dyDescent="0.2">
      <c r="A82" s="31">
        <f t="shared" si="1"/>
        <v>76</v>
      </c>
      <c r="B82" s="74">
        <f>+USER!B82</f>
        <v>70462214</v>
      </c>
      <c r="C82" s="61" t="str">
        <f>+VLOOKUP(J82,TURNO!P:Q,2,0)</f>
        <v xml:space="preserve">CHAT USER </v>
      </c>
      <c r="D82" s="61" t="str">
        <f>+USER!D82</f>
        <v>Mañana</v>
      </c>
      <c r="E82" s="75">
        <f>+VLOOKUP(B82,GESEM!B:M,12,0)</f>
        <v>45561</v>
      </c>
      <c r="F82" s="61" t="str">
        <f>+USER!F82</f>
        <v>PART TIME</v>
      </c>
      <c r="G82" s="61">
        <f>+USER!G82</f>
        <v>0</v>
      </c>
      <c r="H82" s="61">
        <f>+USER!H82</f>
        <v>0</v>
      </c>
      <c r="I82" s="61" t="str">
        <f>+USER!I82</f>
        <v>CASTRO HUAMAN JAMILE YAJAHIRA</v>
      </c>
      <c r="J82" s="61" t="str">
        <f>+USER!J82</f>
        <v>CHAT USER</v>
      </c>
      <c r="K82" s="61" t="str">
        <f>+USER!K82</f>
        <v>APONTE COVEÑAS JOSELYN ANDREA</v>
      </c>
      <c r="L82" s="61" t="str">
        <f>+USER!L82</f>
        <v>ALONSO RAFAEL ALEJANDRO WLADIMIR</v>
      </c>
      <c r="M82" s="61" t="str">
        <f>+USER!M82</f>
        <v>Martes</v>
      </c>
      <c r="N82" s="32">
        <f>+IF(USER!N82="","",USER!N82)</f>
        <v>0.29166666666666669</v>
      </c>
      <c r="O82" s="33">
        <f>+IF(USER!O82="","",USER!O82)</f>
        <v>0.4548611111111111</v>
      </c>
      <c r="P82" s="32" t="str">
        <f>+IF(USER!P82="","",USER!P82)</f>
        <v/>
      </c>
      <c r="Q82" s="33" t="str">
        <f>+IF(USER!Q82="","",USER!Q82)</f>
        <v/>
      </c>
      <c r="R82" s="34" t="str">
        <f>+VLOOKUP(B82,GESEM!B:R,9,0)</f>
        <v>ACTIVO</v>
      </c>
      <c r="S82" s="19">
        <f>+IF(USER!S82="","",USER!S82)</f>
        <v>0.29166666666666669</v>
      </c>
      <c r="T82" s="14">
        <f>+IF(USER!T82="","",USER!T82)</f>
        <v>0.4548611111111111</v>
      </c>
      <c r="U82" s="14" t="str">
        <f>+IF(USER!U82="","",USER!U82)</f>
        <v/>
      </c>
      <c r="V82" s="14" t="str">
        <f>+IF(USER!V82="","",USER!V82)</f>
        <v/>
      </c>
      <c r="W82" s="14" t="str">
        <f>+IF(USER!W82="","",USER!W82)</f>
        <v/>
      </c>
      <c r="X82" s="14" t="str">
        <f>+IF(USER!X82="","",USER!X82)</f>
        <v/>
      </c>
      <c r="Y82" s="14" t="str">
        <f>+IF(USER!Y82="","",USER!Y82)</f>
        <v/>
      </c>
      <c r="Z82" s="20" t="str">
        <f>+IF(USER!Z82="","",USER!Z82)</f>
        <v/>
      </c>
      <c r="AA82" s="19" t="str">
        <f>+IF(USER!AA82="","",USER!AA82)</f>
        <v/>
      </c>
      <c r="AB82" s="13" t="str">
        <f>+IF(USER!AB82="","",USER!AB82)</f>
        <v/>
      </c>
      <c r="AC82" s="14" t="str">
        <f>+IF(USER!AC82="","",USER!AC82)</f>
        <v/>
      </c>
      <c r="AD82" s="14" t="str">
        <f>+IF(USER!AD82="","",USER!AD82)</f>
        <v/>
      </c>
      <c r="AE82" s="13" t="str">
        <f>+IF(USER!AE82="","",USER!AE82)</f>
        <v/>
      </c>
      <c r="AF82" s="13" t="str">
        <f>+IF(USER!AF82="","",USER!AF82)</f>
        <v/>
      </c>
      <c r="AG82" s="14" t="str">
        <f>+IF(USER!AG82="","",USER!AG82)</f>
        <v/>
      </c>
      <c r="AH82" s="20" t="str">
        <f>+IF(USER!AH82="","",USER!AH82)</f>
        <v/>
      </c>
      <c r="AI82" s="19">
        <f>+IF(USER!AI82="","",USER!AI82)</f>
        <v>0.29166666666666669</v>
      </c>
      <c r="AJ82" s="13">
        <f>+IF(USER!AJ82="","",USER!AJ82)</f>
        <v>0.4548611111111111</v>
      </c>
      <c r="AK82" s="14" t="str">
        <f>+IF(USER!AK82="","",USER!AK82)</f>
        <v/>
      </c>
      <c r="AL82" s="14" t="str">
        <f>+IF(USER!AL82="","",USER!AL82)</f>
        <v/>
      </c>
      <c r="AM82" s="13" t="str">
        <f>+IF(USER!AM82="","",USER!AM82)</f>
        <v/>
      </c>
      <c r="AN82" s="13" t="str">
        <f>+IF(USER!AN82="","",USER!AN82)</f>
        <v/>
      </c>
      <c r="AO82" s="14" t="str">
        <f>+IF(USER!AO82="","",USER!AO82)</f>
        <v/>
      </c>
      <c r="AP82" s="20" t="str">
        <f>+IF(USER!AP82="","",USER!AP82)</f>
        <v/>
      </c>
      <c r="AQ82" s="19">
        <f>+IF(USER!AQ82="","",USER!AQ82)</f>
        <v>0.29166666666666669</v>
      </c>
      <c r="AR82" s="13">
        <f>+IF(USER!AR82="","",USER!AR82)</f>
        <v>0.4548611111111111</v>
      </c>
      <c r="AS82" s="14" t="str">
        <f>+IF(USER!AS82="","",USER!AS82)</f>
        <v/>
      </c>
      <c r="AT82" s="14" t="str">
        <f>+IF(USER!AT82="","",USER!AT82)</f>
        <v/>
      </c>
      <c r="AU82" s="13" t="str">
        <f>+IF(USER!AU82="","",USER!AU82)</f>
        <v/>
      </c>
      <c r="AV82" s="13" t="str">
        <f>+IF(USER!AV82="","",USER!AV82)</f>
        <v/>
      </c>
      <c r="AW82" s="14" t="str">
        <f>+IF(USER!AW82="","",USER!AW82)</f>
        <v/>
      </c>
      <c r="AX82" s="20" t="str">
        <f>+IF(USER!AX82="","",USER!AX82)</f>
        <v/>
      </c>
      <c r="AY82" s="19">
        <f>+IF(USER!AY82="","",USER!AY82)</f>
        <v>0.29166666666666669</v>
      </c>
      <c r="AZ82" s="13">
        <f>+IF(USER!AZ82="","",USER!AZ82)</f>
        <v>0.4548611111111111</v>
      </c>
      <c r="BA82" s="14" t="str">
        <f>+IF(USER!BA82="","",USER!BA82)</f>
        <v/>
      </c>
      <c r="BB82" s="14" t="str">
        <f>+IF(USER!BB82="","",USER!BB82)</f>
        <v/>
      </c>
      <c r="BC82" s="13" t="str">
        <f>+IF(USER!BC82="","",USER!BC82)</f>
        <v/>
      </c>
      <c r="BD82" s="13" t="str">
        <f>+IF(USER!BD82="","",USER!BD82)</f>
        <v/>
      </c>
      <c r="BE82" s="14" t="str">
        <f>+IF(USER!BE82="","",USER!BE82)</f>
        <v/>
      </c>
      <c r="BF82" s="20" t="str">
        <f>+IF(USER!BF82="","",USER!BF82)</f>
        <v/>
      </c>
      <c r="BG82" s="19">
        <f>+IF(USER!BG82="","",USER!BG82)</f>
        <v>0.29166666666666669</v>
      </c>
      <c r="BH82" s="13">
        <f>+IF(USER!BH82="","",USER!BH82)</f>
        <v>0.4548611111111111</v>
      </c>
      <c r="BI82" s="14" t="str">
        <f>+IF(USER!BI82="","",USER!BI82)</f>
        <v/>
      </c>
      <c r="BJ82" s="14" t="str">
        <f>+IF(USER!BJ82="","",USER!BJ82)</f>
        <v/>
      </c>
      <c r="BK82" s="13" t="str">
        <f>+IF(USER!BK82="","",USER!BK82)</f>
        <v/>
      </c>
      <c r="BL82" s="13" t="str">
        <f>+IF(USER!BL82="","",USER!BL82)</f>
        <v/>
      </c>
      <c r="BM82" s="14" t="str">
        <f>+IF(USER!BM82="","",USER!BM82)</f>
        <v/>
      </c>
      <c r="BN82" s="20" t="str">
        <f>+IF(USER!BN82="","",USER!BN82)</f>
        <v/>
      </c>
      <c r="BO82" s="19">
        <f>+IF(USER!BO82="","",USER!BO82)</f>
        <v>0.29166666666666669</v>
      </c>
      <c r="BP82" s="13">
        <f>+IF(USER!BP82="","",USER!BP82)</f>
        <v>0.4548611111111111</v>
      </c>
      <c r="BQ82" s="14" t="str">
        <f>+IF(USER!BQ82="","",USER!BQ82)</f>
        <v/>
      </c>
      <c r="BR82" s="14" t="str">
        <f>+IF(USER!BR82="","",USER!BR82)</f>
        <v/>
      </c>
      <c r="BS82" s="13" t="str">
        <f>+IF(USER!BS82="","",USER!BS82)</f>
        <v/>
      </c>
      <c r="BT82" s="13" t="str">
        <f>+IF(USER!BT82="","",USER!BT82)</f>
        <v/>
      </c>
      <c r="BU82" s="14" t="str">
        <f>+IF(USER!BU82="","",USER!BU82)</f>
        <v/>
      </c>
      <c r="BV82" s="20" t="str">
        <f>+IF(USER!BV82="","",USER!BV82)</f>
        <v/>
      </c>
      <c r="BW82" s="68" t="str">
        <f>+VLOOKUP(B82,GESEM!B:H,7,0)</f>
        <v>CHAT USER</v>
      </c>
      <c r="BX82" s="2" t="str">
        <f>+VLOOKUP(B82,GESEM!B:H,6,0)</f>
        <v>AGENTE</v>
      </c>
    </row>
    <row r="83" spans="1:76" ht="12" customHeight="1" x14ac:dyDescent="0.2">
      <c r="A83" s="31">
        <f t="shared" si="1"/>
        <v>77</v>
      </c>
      <c r="B83" s="74">
        <f>+USER!B83</f>
        <v>47850841</v>
      </c>
      <c r="C83" s="61" t="str">
        <f>+VLOOKUP(J83,TURNO!P:Q,2,0)</f>
        <v xml:space="preserve">CHAT USER </v>
      </c>
      <c r="D83" s="61" t="str">
        <f>+USER!D83</f>
        <v>Mañana</v>
      </c>
      <c r="E83" s="75">
        <f>+VLOOKUP(B83,GESEM!B:M,12,0)</f>
        <v>45180</v>
      </c>
      <c r="F83" s="61" t="str">
        <f>+USER!F83</f>
        <v>PART TIME</v>
      </c>
      <c r="G83" s="61">
        <f>+USER!G83</f>
        <v>0</v>
      </c>
      <c r="H83" s="61">
        <f>+USER!H83</f>
        <v>0</v>
      </c>
      <c r="I83" s="61" t="str">
        <f>+USER!I83</f>
        <v>TORRES MURGA LADY JEAN</v>
      </c>
      <c r="J83" s="61" t="str">
        <f>+USER!J83</f>
        <v>CHAT USER</v>
      </c>
      <c r="K83" s="61" t="str">
        <f>+USER!K83</f>
        <v>LARICO ALARCON CHRISTIAN CARLOS</v>
      </c>
      <c r="L83" s="61" t="str">
        <f>+USER!L83</f>
        <v>ALONSO RAFAEL ALEJANDRO WLADIMIR</v>
      </c>
      <c r="M83" s="61" t="str">
        <f>+USER!M83</f>
        <v>Viernes</v>
      </c>
      <c r="N83" s="32">
        <f>+IF(USER!N83="","",USER!N83)</f>
        <v>0.29166666666666669</v>
      </c>
      <c r="O83" s="33">
        <f>+IF(USER!O83="","",USER!O83)</f>
        <v>0.4548611111111111</v>
      </c>
      <c r="P83" s="32" t="str">
        <f>+IF(USER!P83="","",USER!P83)</f>
        <v/>
      </c>
      <c r="Q83" s="33" t="str">
        <f>+IF(USER!Q83="","",USER!Q83)</f>
        <v/>
      </c>
      <c r="R83" s="34" t="str">
        <f>+VLOOKUP(B83,GESEM!B:R,9,0)</f>
        <v>ACTIVO</v>
      </c>
      <c r="S83" s="19">
        <f>+IF(USER!S83="","",USER!S83)</f>
        <v>0.29166666666666669</v>
      </c>
      <c r="T83" s="14">
        <f>+IF(USER!T83="","",USER!T83)</f>
        <v>0.4548611111111111</v>
      </c>
      <c r="U83" s="14" t="str">
        <f>+IF(USER!U83="","",USER!U83)</f>
        <v/>
      </c>
      <c r="V83" s="14" t="str">
        <f>+IF(USER!V83="","",USER!V83)</f>
        <v/>
      </c>
      <c r="W83" s="14" t="str">
        <f>+IF(USER!W83="","",USER!W83)</f>
        <v/>
      </c>
      <c r="X83" s="14" t="str">
        <f>+IF(USER!X83="","",USER!X83)</f>
        <v/>
      </c>
      <c r="Y83" s="14" t="str">
        <f>+IF(USER!Y83="","",USER!Y83)</f>
        <v/>
      </c>
      <c r="Z83" s="20" t="str">
        <f>+IF(USER!Z83="","",USER!Z83)</f>
        <v/>
      </c>
      <c r="AA83" s="19">
        <f>+IF(USER!AA83="","",USER!AA83)</f>
        <v>0.29166666666666669</v>
      </c>
      <c r="AB83" s="13">
        <f>+IF(USER!AB83="","",USER!AB83)</f>
        <v>0.4548611111111111</v>
      </c>
      <c r="AC83" s="14" t="str">
        <f>+IF(USER!AC83="","",USER!AC83)</f>
        <v/>
      </c>
      <c r="AD83" s="14" t="str">
        <f>+IF(USER!AD83="","",USER!AD83)</f>
        <v/>
      </c>
      <c r="AE83" s="13" t="str">
        <f>+IF(USER!AE83="","",USER!AE83)</f>
        <v/>
      </c>
      <c r="AF83" s="13" t="str">
        <f>+IF(USER!AF83="","",USER!AF83)</f>
        <v/>
      </c>
      <c r="AG83" s="14" t="str">
        <f>+IF(USER!AG83="","",USER!AG83)</f>
        <v/>
      </c>
      <c r="AH83" s="20" t="str">
        <f>+IF(USER!AH83="","",USER!AH83)</f>
        <v/>
      </c>
      <c r="AI83" s="19">
        <f>+IF(USER!AI83="","",USER!AI83)</f>
        <v>0.29166666666666669</v>
      </c>
      <c r="AJ83" s="13">
        <f>+IF(USER!AJ83="","",USER!AJ83)</f>
        <v>0.4548611111111111</v>
      </c>
      <c r="AK83" s="14" t="str">
        <f>+IF(USER!AK83="","",USER!AK83)</f>
        <v/>
      </c>
      <c r="AL83" s="14" t="str">
        <f>+IF(USER!AL83="","",USER!AL83)</f>
        <v/>
      </c>
      <c r="AM83" s="13" t="str">
        <f>+IF(USER!AM83="","",USER!AM83)</f>
        <v/>
      </c>
      <c r="AN83" s="13" t="str">
        <f>+IF(USER!AN83="","",USER!AN83)</f>
        <v/>
      </c>
      <c r="AO83" s="14" t="str">
        <f>+IF(USER!AO83="","",USER!AO83)</f>
        <v/>
      </c>
      <c r="AP83" s="20" t="str">
        <f>+IF(USER!AP83="","",USER!AP83)</f>
        <v/>
      </c>
      <c r="AQ83" s="19">
        <f>+IF(USER!AQ83="","",USER!AQ83)</f>
        <v>0.29166666666666669</v>
      </c>
      <c r="AR83" s="13">
        <f>+IF(USER!AR83="","",USER!AR83)</f>
        <v>0.4548611111111111</v>
      </c>
      <c r="AS83" s="14" t="str">
        <f>+IF(USER!AS83="","",USER!AS83)</f>
        <v/>
      </c>
      <c r="AT83" s="14" t="str">
        <f>+IF(USER!AT83="","",USER!AT83)</f>
        <v/>
      </c>
      <c r="AU83" s="13" t="str">
        <f>+IF(USER!AU83="","",USER!AU83)</f>
        <v/>
      </c>
      <c r="AV83" s="13" t="str">
        <f>+IF(USER!AV83="","",USER!AV83)</f>
        <v/>
      </c>
      <c r="AW83" s="14" t="str">
        <f>+IF(USER!AW83="","",USER!AW83)</f>
        <v/>
      </c>
      <c r="AX83" s="20" t="str">
        <f>+IF(USER!AX83="","",USER!AX83)</f>
        <v/>
      </c>
      <c r="AY83" s="19" t="str">
        <f>+IF(USER!AY83="","",USER!AY83)</f>
        <v/>
      </c>
      <c r="AZ83" s="13" t="str">
        <f>+IF(USER!AZ83="","",USER!AZ83)</f>
        <v/>
      </c>
      <c r="BA83" s="14" t="str">
        <f>+IF(USER!BA83="","",USER!BA83)</f>
        <v/>
      </c>
      <c r="BB83" s="14" t="str">
        <f>+IF(USER!BB83="","",USER!BB83)</f>
        <v/>
      </c>
      <c r="BC83" s="13" t="str">
        <f>+IF(USER!BC83="","",USER!BC83)</f>
        <v/>
      </c>
      <c r="BD83" s="13" t="str">
        <f>+IF(USER!BD83="","",USER!BD83)</f>
        <v/>
      </c>
      <c r="BE83" s="14" t="str">
        <f>+IF(USER!BE83="","",USER!BE83)</f>
        <v/>
      </c>
      <c r="BF83" s="20" t="str">
        <f>+IF(USER!BF83="","",USER!BF83)</f>
        <v/>
      </c>
      <c r="BG83" s="19">
        <f>+IF(USER!BG83="","",USER!BG83)</f>
        <v>0.29166666666666669</v>
      </c>
      <c r="BH83" s="13">
        <f>+IF(USER!BH83="","",USER!BH83)</f>
        <v>0.4548611111111111</v>
      </c>
      <c r="BI83" s="14" t="str">
        <f>+IF(USER!BI83="","",USER!BI83)</f>
        <v/>
      </c>
      <c r="BJ83" s="14" t="str">
        <f>+IF(USER!BJ83="","",USER!BJ83)</f>
        <v/>
      </c>
      <c r="BK83" s="13" t="str">
        <f>+IF(USER!BK83="","",USER!BK83)</f>
        <v/>
      </c>
      <c r="BL83" s="13" t="str">
        <f>+IF(USER!BL83="","",USER!BL83)</f>
        <v/>
      </c>
      <c r="BM83" s="14" t="str">
        <f>+IF(USER!BM83="","",USER!BM83)</f>
        <v/>
      </c>
      <c r="BN83" s="20" t="str">
        <f>+IF(USER!BN83="","",USER!BN83)</f>
        <v/>
      </c>
      <c r="BO83" s="19">
        <f>+IF(USER!BO83="","",USER!BO83)</f>
        <v>0.29166666666666669</v>
      </c>
      <c r="BP83" s="13">
        <f>+IF(USER!BP83="","",USER!BP83)</f>
        <v>0.4548611111111111</v>
      </c>
      <c r="BQ83" s="14" t="str">
        <f>+IF(USER!BQ83="","",USER!BQ83)</f>
        <v/>
      </c>
      <c r="BR83" s="14" t="str">
        <f>+IF(USER!BR83="","",USER!BR83)</f>
        <v/>
      </c>
      <c r="BS83" s="13" t="str">
        <f>+IF(USER!BS83="","",USER!BS83)</f>
        <v/>
      </c>
      <c r="BT83" s="13" t="str">
        <f>+IF(USER!BT83="","",USER!BT83)</f>
        <v/>
      </c>
      <c r="BU83" s="14" t="str">
        <f>+IF(USER!BU83="","",USER!BU83)</f>
        <v/>
      </c>
      <c r="BV83" s="20" t="str">
        <f>+IF(USER!BV83="","",USER!BV83)</f>
        <v/>
      </c>
      <c r="BW83" s="68" t="str">
        <f>+VLOOKUP(B83,GESEM!B:H,7,0)</f>
        <v>CHAT USER</v>
      </c>
      <c r="BX83" s="2" t="str">
        <f>+VLOOKUP(B83,GESEM!B:H,6,0)</f>
        <v>AGENTE</v>
      </c>
    </row>
    <row r="84" spans="1:76" ht="12" customHeight="1" x14ac:dyDescent="0.2">
      <c r="A84" s="31">
        <f t="shared" si="1"/>
        <v>78</v>
      </c>
      <c r="B84" s="74">
        <f>+USER!B84</f>
        <v>73066617</v>
      </c>
      <c r="C84" s="61" t="str">
        <f>+VLOOKUP(J84,TURNO!P:Q,2,0)</f>
        <v xml:space="preserve">CHAT USER </v>
      </c>
      <c r="D84" s="61" t="str">
        <f>+USER!D84</f>
        <v>Mañana</v>
      </c>
      <c r="E84" s="75">
        <f>+VLOOKUP(B84,GESEM!B:M,12,0)</f>
        <v>45201</v>
      </c>
      <c r="F84" s="61" t="str">
        <f>+USER!F84</f>
        <v>PART TIME</v>
      </c>
      <c r="G84" s="61" t="str">
        <f>+USER!G84</f>
        <v>GESTIÓN ADICIONAL</v>
      </c>
      <c r="H84" s="61" t="str">
        <f>+USER!H84</f>
        <v>MAIL USER</v>
      </c>
      <c r="I84" s="61" t="str">
        <f>+USER!I84</f>
        <v>TANG BERNILLA ANA</v>
      </c>
      <c r="J84" s="61" t="str">
        <f>+USER!J84</f>
        <v>CHAT USER</v>
      </c>
      <c r="K84" s="61" t="str">
        <f>+USER!K84</f>
        <v>WAMPAGKIT LALANGUI SHINA CECILIA</v>
      </c>
      <c r="L84" s="61" t="str">
        <f>+USER!L84</f>
        <v>ALONSO RAFAEL ALEJANDRO WLADIMIR</v>
      </c>
      <c r="M84" s="61" t="str">
        <f>+USER!M84</f>
        <v>Miércoles</v>
      </c>
      <c r="N84" s="32">
        <f>+IF(USER!N84="","",USER!N84)</f>
        <v>0.29166666666666669</v>
      </c>
      <c r="O84" s="33">
        <f>+IF(USER!O84="","",USER!O84)</f>
        <v>0.4548611111111111</v>
      </c>
      <c r="P84" s="32" t="str">
        <f>+IF(USER!P84="","",USER!P84)</f>
        <v/>
      </c>
      <c r="Q84" s="33" t="str">
        <f>+IF(USER!Q84="","",USER!Q84)</f>
        <v/>
      </c>
      <c r="R84" s="34" t="str">
        <f>+VLOOKUP(B84,GESEM!B:R,9,0)</f>
        <v>ACTIVO</v>
      </c>
      <c r="S84" s="19">
        <f>+IF(USER!S84="","",USER!S84)</f>
        <v>0.29166666666666669</v>
      </c>
      <c r="T84" s="14">
        <f>+IF(USER!T84="","",USER!T84)</f>
        <v>0.4548611111111111</v>
      </c>
      <c r="U84" s="14" t="str">
        <f>+IF(USER!U84="","",USER!U84)</f>
        <v/>
      </c>
      <c r="V84" s="14" t="str">
        <f>+IF(USER!V84="","",USER!V84)</f>
        <v/>
      </c>
      <c r="W84" s="14" t="str">
        <f>+IF(USER!W84="","",USER!W84)</f>
        <v/>
      </c>
      <c r="X84" s="14" t="str">
        <f>+IF(USER!X84="","",USER!X84)</f>
        <v/>
      </c>
      <c r="Y84" s="14" t="str">
        <f>+IF(USER!Y84="","",USER!Y84)</f>
        <v/>
      </c>
      <c r="Z84" s="20" t="str">
        <f>+IF(USER!Z84="","",USER!Z84)</f>
        <v/>
      </c>
      <c r="AA84" s="19">
        <f>+IF(USER!AA84="","",USER!AA84)</f>
        <v>0.29166666666666669</v>
      </c>
      <c r="AB84" s="13">
        <f>+IF(USER!AB84="","",USER!AB84)</f>
        <v>0.4548611111111111</v>
      </c>
      <c r="AC84" s="14" t="str">
        <f>+IF(USER!AC84="","",USER!AC84)</f>
        <v/>
      </c>
      <c r="AD84" s="14" t="str">
        <f>+IF(USER!AD84="","",USER!AD84)</f>
        <v/>
      </c>
      <c r="AE84" s="13" t="str">
        <f>+IF(USER!AE84="","",USER!AE84)</f>
        <v/>
      </c>
      <c r="AF84" s="13" t="str">
        <f>+IF(USER!AF84="","",USER!AF84)</f>
        <v/>
      </c>
      <c r="AG84" s="14" t="str">
        <f>+IF(USER!AG84="","",USER!AG84)</f>
        <v/>
      </c>
      <c r="AH84" s="20" t="str">
        <f>+IF(USER!AH84="","",USER!AH84)</f>
        <v/>
      </c>
      <c r="AI84" s="19" t="str">
        <f>+IF(USER!AI84="","",USER!AI84)</f>
        <v/>
      </c>
      <c r="AJ84" s="13" t="str">
        <f>+IF(USER!AJ84="","",USER!AJ84)</f>
        <v/>
      </c>
      <c r="AK84" s="14" t="str">
        <f>+IF(USER!AK84="","",USER!AK84)</f>
        <v/>
      </c>
      <c r="AL84" s="14" t="str">
        <f>+IF(USER!AL84="","",USER!AL84)</f>
        <v/>
      </c>
      <c r="AM84" s="13" t="str">
        <f>+IF(USER!AM84="","",USER!AM84)</f>
        <v/>
      </c>
      <c r="AN84" s="13" t="str">
        <f>+IF(USER!AN84="","",USER!AN84)</f>
        <v/>
      </c>
      <c r="AO84" s="14" t="str">
        <f>+IF(USER!AO84="","",USER!AO84)</f>
        <v/>
      </c>
      <c r="AP84" s="20" t="str">
        <f>+IF(USER!AP84="","",USER!AP84)</f>
        <v/>
      </c>
      <c r="AQ84" s="19">
        <f>+IF(USER!AQ84="","",USER!AQ84)</f>
        <v>0.29166666666666669</v>
      </c>
      <c r="AR84" s="13">
        <f>+IF(USER!AR84="","",USER!AR84)</f>
        <v>0.4548611111111111</v>
      </c>
      <c r="AS84" s="14" t="str">
        <f>+IF(USER!AS84="","",USER!AS84)</f>
        <v/>
      </c>
      <c r="AT84" s="14" t="str">
        <f>+IF(USER!AT84="","",USER!AT84)</f>
        <v/>
      </c>
      <c r="AU84" s="13" t="str">
        <f>+IF(USER!AU84="","",USER!AU84)</f>
        <v/>
      </c>
      <c r="AV84" s="13" t="str">
        <f>+IF(USER!AV84="","",USER!AV84)</f>
        <v/>
      </c>
      <c r="AW84" s="14" t="str">
        <f>+IF(USER!AW84="","",USER!AW84)</f>
        <v/>
      </c>
      <c r="AX84" s="20" t="str">
        <f>+IF(USER!AX84="","",USER!AX84)</f>
        <v/>
      </c>
      <c r="AY84" s="19">
        <f>+IF(USER!AY84="","",USER!AY84)</f>
        <v>0.29166666666666669</v>
      </c>
      <c r="AZ84" s="13">
        <f>+IF(USER!AZ84="","",USER!AZ84)</f>
        <v>0.4548611111111111</v>
      </c>
      <c r="BA84" s="14" t="str">
        <f>+IF(USER!BA84="","",USER!BA84)</f>
        <v/>
      </c>
      <c r="BB84" s="14" t="str">
        <f>+IF(USER!BB84="","",USER!BB84)</f>
        <v/>
      </c>
      <c r="BC84" s="13" t="str">
        <f>+IF(USER!BC84="","",USER!BC84)</f>
        <v/>
      </c>
      <c r="BD84" s="13" t="str">
        <f>+IF(USER!BD84="","",USER!BD84)</f>
        <v/>
      </c>
      <c r="BE84" s="14" t="str">
        <f>+IF(USER!BE84="","",USER!BE84)</f>
        <v/>
      </c>
      <c r="BF84" s="20" t="str">
        <f>+IF(USER!BF84="","",USER!BF84)</f>
        <v/>
      </c>
      <c r="BG84" s="19">
        <f>+IF(USER!BG84="","",USER!BG84)</f>
        <v>0.29166666666666669</v>
      </c>
      <c r="BH84" s="13">
        <f>+IF(USER!BH84="","",USER!BH84)</f>
        <v>0.4548611111111111</v>
      </c>
      <c r="BI84" s="14" t="str">
        <f>+IF(USER!BI84="","",USER!BI84)</f>
        <v/>
      </c>
      <c r="BJ84" s="14" t="str">
        <f>+IF(USER!BJ84="","",USER!BJ84)</f>
        <v/>
      </c>
      <c r="BK84" s="13" t="str">
        <f>+IF(USER!BK84="","",USER!BK84)</f>
        <v/>
      </c>
      <c r="BL84" s="13" t="str">
        <f>+IF(USER!BL84="","",USER!BL84)</f>
        <v/>
      </c>
      <c r="BM84" s="14" t="str">
        <f>+IF(USER!BM84="","",USER!BM84)</f>
        <v/>
      </c>
      <c r="BN84" s="20" t="str">
        <f>+IF(USER!BN84="","",USER!BN84)</f>
        <v/>
      </c>
      <c r="BO84" s="19">
        <f>+IF(USER!BO84="","",USER!BO84)</f>
        <v>0.29166666666666669</v>
      </c>
      <c r="BP84" s="13">
        <f>+IF(USER!BP84="","",USER!BP84)</f>
        <v>0.4548611111111111</v>
      </c>
      <c r="BQ84" s="14" t="str">
        <f>+IF(USER!BQ84="","",USER!BQ84)</f>
        <v/>
      </c>
      <c r="BR84" s="14" t="str">
        <f>+IF(USER!BR84="","",USER!BR84)</f>
        <v/>
      </c>
      <c r="BS84" s="13" t="str">
        <f>+IF(USER!BS84="","",USER!BS84)</f>
        <v/>
      </c>
      <c r="BT84" s="13" t="str">
        <f>+IF(USER!BT84="","",USER!BT84)</f>
        <v/>
      </c>
      <c r="BU84" s="14" t="str">
        <f>+IF(USER!BU84="","",USER!BU84)</f>
        <v/>
      </c>
      <c r="BV84" s="20" t="str">
        <f>+IF(USER!BV84="","",USER!BV84)</f>
        <v/>
      </c>
      <c r="BW84" s="68" t="str">
        <f>+VLOOKUP(B84,GESEM!B:H,7,0)</f>
        <v>CHAT USER</v>
      </c>
      <c r="BX84" s="2" t="str">
        <f>+VLOOKUP(B84,GESEM!B:H,6,0)</f>
        <v>AGENTE</v>
      </c>
    </row>
    <row r="85" spans="1:76" ht="12" customHeight="1" x14ac:dyDescent="0.2">
      <c r="A85" s="31">
        <f t="shared" si="1"/>
        <v>79</v>
      </c>
      <c r="B85" s="74">
        <f>+USER!B85</f>
        <v>73123709</v>
      </c>
      <c r="C85" s="61" t="str">
        <f>+VLOOKUP(J85,TURNO!P:Q,2,0)</f>
        <v xml:space="preserve">CHAT USER </v>
      </c>
      <c r="D85" s="61" t="str">
        <f>+USER!D85</f>
        <v>Mañana</v>
      </c>
      <c r="E85" s="75">
        <f>+VLOOKUP(B85,GESEM!B:M,12,0)</f>
        <v>44856</v>
      </c>
      <c r="F85" s="61" t="str">
        <f>+USER!F85</f>
        <v>FULL TIME</v>
      </c>
      <c r="G85" s="61">
        <f>+USER!G85</f>
        <v>0</v>
      </c>
      <c r="H85" s="61">
        <f>+USER!H85</f>
        <v>0</v>
      </c>
      <c r="I85" s="61" t="str">
        <f>+USER!I85</f>
        <v>MEDINA CARBAJAL AXEL MAURICIO</v>
      </c>
      <c r="J85" s="61" t="str">
        <f>+USER!J85</f>
        <v>CHAT USER</v>
      </c>
      <c r="K85" s="61" t="str">
        <f>+USER!K85</f>
        <v>WAMPAGKIT LALANGUI SHINA CECILIA</v>
      </c>
      <c r="L85" s="61" t="str">
        <f>+USER!L85</f>
        <v>ALONSO RAFAEL ALEJANDRO WLADIMIR</v>
      </c>
      <c r="M85" s="61" t="str">
        <f>+USER!M85</f>
        <v>Martes</v>
      </c>
      <c r="N85" s="32">
        <f>+IF(USER!N85="","",USER!N85)</f>
        <v>0.25</v>
      </c>
      <c r="O85" s="33">
        <f>+IF(USER!O85="","",USER!O85)</f>
        <v>0.59375</v>
      </c>
      <c r="P85" s="32">
        <f>+IF(USER!P85="","",USER!P85)</f>
        <v>0.39583333333333331</v>
      </c>
      <c r="Q85" s="33">
        <f>+IF(USER!Q85="","",USER!Q85)</f>
        <v>0.42708333333333331</v>
      </c>
      <c r="R85" s="34" t="str">
        <f>+VLOOKUP(B85,GESEM!B:R,9,0)</f>
        <v>ACTIVO</v>
      </c>
      <c r="S85" s="19">
        <f>+IF(USER!S85="","",USER!S85)</f>
        <v>0.25</v>
      </c>
      <c r="T85" s="14">
        <f>+IF(USER!T85="","",USER!T85)</f>
        <v>0.59375</v>
      </c>
      <c r="U85" s="14" t="str">
        <f>+IF(USER!U85="","",USER!U85)</f>
        <v/>
      </c>
      <c r="V85" s="14" t="str">
        <f>+IF(USER!V85="","",USER!V85)</f>
        <v/>
      </c>
      <c r="W85" s="14">
        <f>+IF(USER!W85="","",USER!W85)</f>
        <v>0.39583333333333331</v>
      </c>
      <c r="X85" s="14">
        <f>+IF(USER!X85="","",USER!X85)</f>
        <v>0.42708333333333331</v>
      </c>
      <c r="Y85" s="14" t="str">
        <f>+IF(USER!Y85="","",USER!Y85)</f>
        <v/>
      </c>
      <c r="Z85" s="20" t="str">
        <f>+IF(USER!Z85="","",USER!Z85)</f>
        <v/>
      </c>
      <c r="AA85" s="19" t="str">
        <f>+IF(USER!AA85="","",USER!AA85)</f>
        <v/>
      </c>
      <c r="AB85" s="13" t="str">
        <f>+IF(USER!AB85="","",USER!AB85)</f>
        <v/>
      </c>
      <c r="AC85" s="14" t="str">
        <f>+IF(USER!AC85="","",USER!AC85)</f>
        <v/>
      </c>
      <c r="AD85" s="14" t="str">
        <f>+IF(USER!AD85="","",USER!AD85)</f>
        <v/>
      </c>
      <c r="AE85" s="13" t="str">
        <f>+IF(USER!AE85="","",USER!AE85)</f>
        <v/>
      </c>
      <c r="AF85" s="13" t="str">
        <f>+IF(USER!AF85="","",USER!AF85)</f>
        <v/>
      </c>
      <c r="AG85" s="14" t="str">
        <f>+IF(USER!AG85="","",USER!AG85)</f>
        <v/>
      </c>
      <c r="AH85" s="20" t="str">
        <f>+IF(USER!AH85="","",USER!AH85)</f>
        <v/>
      </c>
      <c r="AI85" s="19">
        <f>+IF(USER!AI85="","",USER!AI85)</f>
        <v>0.25</v>
      </c>
      <c r="AJ85" s="13">
        <f>+IF(USER!AJ85="","",USER!AJ85)</f>
        <v>0.59375</v>
      </c>
      <c r="AK85" s="14" t="str">
        <f>+IF(USER!AK85="","",USER!AK85)</f>
        <v/>
      </c>
      <c r="AL85" s="14" t="str">
        <f>+IF(USER!AL85="","",USER!AL85)</f>
        <v/>
      </c>
      <c r="AM85" s="13">
        <f>+IF(USER!AM85="","",USER!AM85)</f>
        <v>0.39583333333333331</v>
      </c>
      <c r="AN85" s="13">
        <f>+IF(USER!AN85="","",USER!AN85)</f>
        <v>0.42708333333333331</v>
      </c>
      <c r="AO85" s="14" t="str">
        <f>+IF(USER!AO85="","",USER!AO85)</f>
        <v/>
      </c>
      <c r="AP85" s="20" t="str">
        <f>+IF(USER!AP85="","",USER!AP85)</f>
        <v/>
      </c>
      <c r="AQ85" s="19">
        <f>+IF(USER!AQ85="","",USER!AQ85)</f>
        <v>0.25</v>
      </c>
      <c r="AR85" s="13">
        <f>+IF(USER!AR85="","",USER!AR85)</f>
        <v>0.59375</v>
      </c>
      <c r="AS85" s="14" t="str">
        <f>+IF(USER!AS85="","",USER!AS85)</f>
        <v/>
      </c>
      <c r="AT85" s="14" t="str">
        <f>+IF(USER!AT85="","",USER!AT85)</f>
        <v/>
      </c>
      <c r="AU85" s="13">
        <f>+IF(USER!AU85="","",USER!AU85)</f>
        <v>0.39583333333333331</v>
      </c>
      <c r="AV85" s="13">
        <f>+IF(USER!AV85="","",USER!AV85)</f>
        <v>0.42708333333333331</v>
      </c>
      <c r="AW85" s="14" t="str">
        <f>+IF(USER!AW85="","",USER!AW85)</f>
        <v/>
      </c>
      <c r="AX85" s="20" t="str">
        <f>+IF(USER!AX85="","",USER!AX85)</f>
        <v/>
      </c>
      <c r="AY85" s="19">
        <f>+IF(USER!AY85="","",USER!AY85)</f>
        <v>0.25</v>
      </c>
      <c r="AZ85" s="13">
        <f>+IF(USER!AZ85="","",USER!AZ85)</f>
        <v>0.59375</v>
      </c>
      <c r="BA85" s="14" t="str">
        <f>+IF(USER!BA85="","",USER!BA85)</f>
        <v/>
      </c>
      <c r="BB85" s="14" t="str">
        <f>+IF(USER!BB85="","",USER!BB85)</f>
        <v/>
      </c>
      <c r="BC85" s="13">
        <f>+IF(USER!BC85="","",USER!BC85)</f>
        <v>0.39583333333333331</v>
      </c>
      <c r="BD85" s="13">
        <f>+IF(USER!BD85="","",USER!BD85)</f>
        <v>0.42708333333333331</v>
      </c>
      <c r="BE85" s="14" t="str">
        <f>+IF(USER!BE85="","",USER!BE85)</f>
        <v/>
      </c>
      <c r="BF85" s="20" t="str">
        <f>+IF(USER!BF85="","",USER!BF85)</f>
        <v/>
      </c>
      <c r="BG85" s="19">
        <f>+IF(USER!BG85="","",USER!BG85)</f>
        <v>0.25</v>
      </c>
      <c r="BH85" s="13">
        <f>+IF(USER!BH85="","",USER!BH85)</f>
        <v>0.59375</v>
      </c>
      <c r="BI85" s="14" t="str">
        <f>+IF(USER!BI85="","",USER!BI85)</f>
        <v/>
      </c>
      <c r="BJ85" s="14" t="str">
        <f>+IF(USER!BJ85="","",USER!BJ85)</f>
        <v/>
      </c>
      <c r="BK85" s="13">
        <f>+IF(USER!BK85="","",USER!BK85)</f>
        <v>0.39583333333333331</v>
      </c>
      <c r="BL85" s="13">
        <f>+IF(USER!BL85="","",USER!BL85)</f>
        <v>0.42708333333333331</v>
      </c>
      <c r="BM85" s="14" t="str">
        <f>+IF(USER!BM85="","",USER!BM85)</f>
        <v/>
      </c>
      <c r="BN85" s="20" t="str">
        <f>+IF(USER!BN85="","",USER!BN85)</f>
        <v/>
      </c>
      <c r="BO85" s="19">
        <f>+IF(USER!BO85="","",USER!BO85)</f>
        <v>0.25</v>
      </c>
      <c r="BP85" s="13">
        <f>+IF(USER!BP85="","",USER!BP85)</f>
        <v>0.59375</v>
      </c>
      <c r="BQ85" s="14" t="str">
        <f>+IF(USER!BQ85="","",USER!BQ85)</f>
        <v/>
      </c>
      <c r="BR85" s="14" t="str">
        <f>+IF(USER!BR85="","",USER!BR85)</f>
        <v/>
      </c>
      <c r="BS85" s="13">
        <f>+IF(USER!BS85="","",USER!BS85)</f>
        <v>0.39583333333333331</v>
      </c>
      <c r="BT85" s="13">
        <f>+IF(USER!BT85="","",USER!BT85)</f>
        <v>0.42708333333333331</v>
      </c>
      <c r="BU85" s="14" t="str">
        <f>+IF(USER!BU85="","",USER!BU85)</f>
        <v/>
      </c>
      <c r="BV85" s="20" t="str">
        <f>+IF(USER!BV85="","",USER!BV85)</f>
        <v/>
      </c>
      <c r="BW85" s="68" t="str">
        <f>+VLOOKUP(B85,GESEM!B:H,7,0)</f>
        <v>CHAT USER</v>
      </c>
      <c r="BX85" s="2" t="str">
        <f>+VLOOKUP(B85,GESEM!B:H,6,0)</f>
        <v>AGENTE</v>
      </c>
    </row>
    <row r="86" spans="1:76" ht="12" customHeight="1" x14ac:dyDescent="0.2">
      <c r="A86" s="31">
        <f t="shared" si="1"/>
        <v>80</v>
      </c>
      <c r="B86" s="74">
        <f>+USER!B86</f>
        <v>73013150</v>
      </c>
      <c r="C86" s="61" t="str">
        <f>+VLOOKUP(J86,TURNO!P:Q,2,0)</f>
        <v xml:space="preserve">CHAT USER </v>
      </c>
      <c r="D86" s="61" t="str">
        <f>+USER!D86</f>
        <v>Mañana</v>
      </c>
      <c r="E86" s="75">
        <f>+VLOOKUP(B86,GESEM!B:M,12,0)</f>
        <v>44870</v>
      </c>
      <c r="F86" s="61" t="str">
        <f>+USER!F86</f>
        <v>FULL TIME</v>
      </c>
      <c r="G86" s="61">
        <f>+USER!G86</f>
        <v>0</v>
      </c>
      <c r="H86" s="61">
        <f>+USER!H86</f>
        <v>0</v>
      </c>
      <c r="I86" s="61" t="str">
        <f>+USER!I86</f>
        <v>GALLOSO TICONA GABRIELA IVON</v>
      </c>
      <c r="J86" s="61" t="str">
        <f>+USER!J86</f>
        <v>CHAT USER</v>
      </c>
      <c r="K86" s="61" t="str">
        <f>+USER!K86</f>
        <v>LARICO ALARCON CHRISTIAN CARLOS</v>
      </c>
      <c r="L86" s="61" t="str">
        <f>+USER!L86</f>
        <v>ALONSO RAFAEL ALEJANDRO WLADIMIR</v>
      </c>
      <c r="M86" s="61" t="str">
        <f>+USER!M86</f>
        <v>Martes</v>
      </c>
      <c r="N86" s="32">
        <f>+IF(USER!N86="","",USER!N86)</f>
        <v>0.25</v>
      </c>
      <c r="O86" s="33">
        <f>+IF(USER!O86="","",USER!O86)</f>
        <v>0.59375</v>
      </c>
      <c r="P86" s="32">
        <f>+IF(USER!P86="","",USER!P86)</f>
        <v>0.375</v>
      </c>
      <c r="Q86" s="33">
        <f>+IF(USER!Q86="","",USER!Q86)</f>
        <v>0.40625</v>
      </c>
      <c r="R86" s="34" t="str">
        <f>+VLOOKUP(B86,GESEM!B:R,9,0)</f>
        <v>ACTIVO</v>
      </c>
      <c r="S86" s="19">
        <f>+IF(USER!S86="","",USER!S86)</f>
        <v>0.25</v>
      </c>
      <c r="T86" s="14">
        <f>+IF(USER!T86="","",USER!T86)</f>
        <v>0.59375</v>
      </c>
      <c r="U86" s="14" t="str">
        <f>+IF(USER!U86="","",USER!U86)</f>
        <v/>
      </c>
      <c r="V86" s="14" t="str">
        <f>+IF(USER!V86="","",USER!V86)</f>
        <v/>
      </c>
      <c r="W86" s="14">
        <f>+IF(USER!W86="","",USER!W86)</f>
        <v>0.375</v>
      </c>
      <c r="X86" s="14">
        <f>+IF(USER!X86="","",USER!X86)</f>
        <v>0.40625</v>
      </c>
      <c r="Y86" s="14" t="str">
        <f>+IF(USER!Y86="","",USER!Y86)</f>
        <v/>
      </c>
      <c r="Z86" s="20" t="str">
        <f>+IF(USER!Z86="","",USER!Z86)</f>
        <v/>
      </c>
      <c r="AA86" s="19" t="str">
        <f>+IF(USER!AA86="","",USER!AA86)</f>
        <v/>
      </c>
      <c r="AB86" s="13" t="str">
        <f>+IF(USER!AB86="","",USER!AB86)</f>
        <v/>
      </c>
      <c r="AC86" s="14" t="str">
        <f>+IF(USER!AC86="","",USER!AC86)</f>
        <v/>
      </c>
      <c r="AD86" s="14" t="str">
        <f>+IF(USER!AD86="","",USER!AD86)</f>
        <v/>
      </c>
      <c r="AE86" s="13" t="str">
        <f>+IF(USER!AE86="","",USER!AE86)</f>
        <v/>
      </c>
      <c r="AF86" s="13" t="str">
        <f>+IF(USER!AF86="","",USER!AF86)</f>
        <v/>
      </c>
      <c r="AG86" s="14" t="str">
        <f>+IF(USER!AG86="","",USER!AG86)</f>
        <v/>
      </c>
      <c r="AH86" s="20" t="str">
        <f>+IF(USER!AH86="","",USER!AH86)</f>
        <v/>
      </c>
      <c r="AI86" s="19">
        <f>+IF(USER!AI86="","",USER!AI86)</f>
        <v>0.25</v>
      </c>
      <c r="AJ86" s="13">
        <f>+IF(USER!AJ86="","",USER!AJ86)</f>
        <v>0.59375</v>
      </c>
      <c r="AK86" s="14" t="str">
        <f>+IF(USER!AK86="","",USER!AK86)</f>
        <v/>
      </c>
      <c r="AL86" s="14" t="str">
        <f>+IF(USER!AL86="","",USER!AL86)</f>
        <v/>
      </c>
      <c r="AM86" s="13">
        <f>+IF(USER!AM86="","",USER!AM86)</f>
        <v>0.375</v>
      </c>
      <c r="AN86" s="13">
        <f>+IF(USER!AN86="","",USER!AN86)</f>
        <v>0.40625</v>
      </c>
      <c r="AO86" s="14" t="str">
        <f>+IF(USER!AO86="","",USER!AO86)</f>
        <v/>
      </c>
      <c r="AP86" s="20" t="str">
        <f>+IF(USER!AP86="","",USER!AP86)</f>
        <v/>
      </c>
      <c r="AQ86" s="19">
        <f>+IF(USER!AQ86="","",USER!AQ86)</f>
        <v>0.25</v>
      </c>
      <c r="AR86" s="13">
        <f>+IF(USER!AR86="","",USER!AR86)</f>
        <v>0.59375</v>
      </c>
      <c r="AS86" s="14" t="str">
        <f>+IF(USER!AS86="","",USER!AS86)</f>
        <v/>
      </c>
      <c r="AT86" s="14" t="str">
        <f>+IF(USER!AT86="","",USER!AT86)</f>
        <v/>
      </c>
      <c r="AU86" s="13">
        <f>+IF(USER!AU86="","",USER!AU86)</f>
        <v>0.375</v>
      </c>
      <c r="AV86" s="13">
        <f>+IF(USER!AV86="","",USER!AV86)</f>
        <v>0.40625</v>
      </c>
      <c r="AW86" s="14" t="str">
        <f>+IF(USER!AW86="","",USER!AW86)</f>
        <v/>
      </c>
      <c r="AX86" s="20" t="str">
        <f>+IF(USER!AX86="","",USER!AX86)</f>
        <v/>
      </c>
      <c r="AY86" s="19">
        <f>+IF(USER!AY86="","",USER!AY86)</f>
        <v>0.25</v>
      </c>
      <c r="AZ86" s="13">
        <f>+IF(USER!AZ86="","",USER!AZ86)</f>
        <v>0.59375</v>
      </c>
      <c r="BA86" s="14" t="str">
        <f>+IF(USER!BA86="","",USER!BA86)</f>
        <v/>
      </c>
      <c r="BB86" s="14" t="str">
        <f>+IF(USER!BB86="","",USER!BB86)</f>
        <v/>
      </c>
      <c r="BC86" s="13">
        <f>+IF(USER!BC86="","",USER!BC86)</f>
        <v>0.375</v>
      </c>
      <c r="BD86" s="13">
        <f>+IF(USER!BD86="","",USER!BD86)</f>
        <v>0.40625</v>
      </c>
      <c r="BE86" s="14" t="str">
        <f>+IF(USER!BE86="","",USER!BE86)</f>
        <v/>
      </c>
      <c r="BF86" s="20" t="str">
        <f>+IF(USER!BF86="","",USER!BF86)</f>
        <v/>
      </c>
      <c r="BG86" s="19">
        <f>+IF(USER!BG86="","",USER!BG86)</f>
        <v>0.25</v>
      </c>
      <c r="BH86" s="13">
        <f>+IF(USER!BH86="","",USER!BH86)</f>
        <v>0.59375</v>
      </c>
      <c r="BI86" s="14" t="str">
        <f>+IF(USER!BI86="","",USER!BI86)</f>
        <v/>
      </c>
      <c r="BJ86" s="14" t="str">
        <f>+IF(USER!BJ86="","",USER!BJ86)</f>
        <v/>
      </c>
      <c r="BK86" s="13">
        <f>+IF(USER!BK86="","",USER!BK86)</f>
        <v>0.375</v>
      </c>
      <c r="BL86" s="13">
        <f>+IF(USER!BL86="","",USER!BL86)</f>
        <v>0.40625</v>
      </c>
      <c r="BM86" s="14" t="str">
        <f>+IF(USER!BM86="","",USER!BM86)</f>
        <v/>
      </c>
      <c r="BN86" s="20" t="str">
        <f>+IF(USER!BN86="","",USER!BN86)</f>
        <v/>
      </c>
      <c r="BO86" s="19">
        <f>+IF(USER!BO86="","",USER!BO86)</f>
        <v>0.25</v>
      </c>
      <c r="BP86" s="13">
        <f>+IF(USER!BP86="","",USER!BP86)</f>
        <v>0.59375</v>
      </c>
      <c r="BQ86" s="14" t="str">
        <f>+IF(USER!BQ86="","",USER!BQ86)</f>
        <v/>
      </c>
      <c r="BR86" s="14" t="str">
        <f>+IF(USER!BR86="","",USER!BR86)</f>
        <v/>
      </c>
      <c r="BS86" s="13">
        <f>+IF(USER!BS86="","",USER!BS86)</f>
        <v>0.375</v>
      </c>
      <c r="BT86" s="13">
        <f>+IF(USER!BT86="","",USER!BT86)</f>
        <v>0.40625</v>
      </c>
      <c r="BU86" s="14" t="str">
        <f>+IF(USER!BU86="","",USER!BU86)</f>
        <v/>
      </c>
      <c r="BV86" s="20" t="str">
        <f>+IF(USER!BV86="","",USER!BV86)</f>
        <v/>
      </c>
      <c r="BW86" s="68" t="str">
        <f>+VLOOKUP(B86,GESEM!B:H,7,0)</f>
        <v>CHAT USER</v>
      </c>
      <c r="BX86" s="2" t="str">
        <f>+VLOOKUP(B86,GESEM!B:H,6,0)</f>
        <v>AGENTE</v>
      </c>
    </row>
    <row r="87" spans="1:76" ht="12" customHeight="1" x14ac:dyDescent="0.2">
      <c r="A87" s="31">
        <f t="shared" si="1"/>
        <v>81</v>
      </c>
      <c r="B87" s="74">
        <f>+USER!B87</f>
        <v>5699722</v>
      </c>
      <c r="C87" s="61" t="str">
        <f>+VLOOKUP(J87,TURNO!P:Q,2,0)</f>
        <v xml:space="preserve">CHAT USER </v>
      </c>
      <c r="D87" s="61" t="str">
        <f>+USER!D87</f>
        <v>Mañana</v>
      </c>
      <c r="E87" s="75">
        <f>+VLOOKUP(B87,GESEM!B:M,12,0)</f>
        <v>45541</v>
      </c>
      <c r="F87" s="61" t="str">
        <f>+USER!F87</f>
        <v>PART TIME</v>
      </c>
      <c r="G87" s="61">
        <f>+USER!G87</f>
        <v>0</v>
      </c>
      <c r="H87" s="61">
        <f>+USER!H87</f>
        <v>0</v>
      </c>
      <c r="I87" s="61" t="str">
        <f>+USER!I87</f>
        <v>TOTESAUT MENDOZA MARY JOHANA</v>
      </c>
      <c r="J87" s="61" t="str">
        <f>+USER!J87</f>
        <v>CHAT USER</v>
      </c>
      <c r="K87" s="61" t="str">
        <f>+USER!K87</f>
        <v>APONTE COVEÑAS JOSELYN ANDREA</v>
      </c>
      <c r="L87" s="61" t="str">
        <f>+USER!L87</f>
        <v>ALONSO RAFAEL ALEJANDRO WLADIMIR</v>
      </c>
      <c r="M87" s="61" t="str">
        <f>+USER!M87</f>
        <v>Miércoles</v>
      </c>
      <c r="N87" s="32">
        <f>+IF(USER!N87="","",USER!N87)</f>
        <v>0.29166666666666669</v>
      </c>
      <c r="O87" s="33">
        <f>+IF(USER!O87="","",USER!O87)</f>
        <v>0.4548611111111111</v>
      </c>
      <c r="P87" s="32" t="str">
        <f>+IF(USER!P87="","",USER!P87)</f>
        <v/>
      </c>
      <c r="Q87" s="33" t="str">
        <f>+IF(USER!Q87="","",USER!Q87)</f>
        <v/>
      </c>
      <c r="R87" s="34" t="str">
        <f>+VLOOKUP(B87,GESEM!B:R,9,0)</f>
        <v>ACTIVO</v>
      </c>
      <c r="S87" s="19">
        <f>+IF(USER!S87="","",USER!S87)</f>
        <v>0.29166666666666669</v>
      </c>
      <c r="T87" s="14">
        <f>+IF(USER!T87="","",USER!T87)</f>
        <v>0.4548611111111111</v>
      </c>
      <c r="U87" s="14" t="str">
        <f>+IF(USER!U87="","",USER!U87)</f>
        <v/>
      </c>
      <c r="V87" s="14" t="str">
        <f>+IF(USER!V87="","",USER!V87)</f>
        <v/>
      </c>
      <c r="W87" s="14" t="str">
        <f>+IF(USER!W87="","",USER!W87)</f>
        <v/>
      </c>
      <c r="X87" s="14" t="str">
        <f>+IF(USER!X87="","",USER!X87)</f>
        <v/>
      </c>
      <c r="Y87" s="14" t="str">
        <f>+IF(USER!Y87="","",USER!Y87)</f>
        <v/>
      </c>
      <c r="Z87" s="20" t="str">
        <f>+IF(USER!Z87="","",USER!Z87)</f>
        <v/>
      </c>
      <c r="AA87" s="19">
        <f>+IF(USER!AA87="","",USER!AA87)</f>
        <v>0.29166666666666669</v>
      </c>
      <c r="AB87" s="13">
        <f>+IF(USER!AB87="","",USER!AB87)</f>
        <v>0.4548611111111111</v>
      </c>
      <c r="AC87" s="14" t="str">
        <f>+IF(USER!AC87="","",USER!AC87)</f>
        <v/>
      </c>
      <c r="AD87" s="14" t="str">
        <f>+IF(USER!AD87="","",USER!AD87)</f>
        <v/>
      </c>
      <c r="AE87" s="13" t="str">
        <f>+IF(USER!AE87="","",USER!AE87)</f>
        <v/>
      </c>
      <c r="AF87" s="13" t="str">
        <f>+IF(USER!AF87="","",USER!AF87)</f>
        <v/>
      </c>
      <c r="AG87" s="14" t="str">
        <f>+IF(USER!AG87="","",USER!AG87)</f>
        <v/>
      </c>
      <c r="AH87" s="20" t="str">
        <f>+IF(USER!AH87="","",USER!AH87)</f>
        <v/>
      </c>
      <c r="AI87" s="19" t="str">
        <f>+IF(USER!AI87="","",USER!AI87)</f>
        <v/>
      </c>
      <c r="AJ87" s="13" t="str">
        <f>+IF(USER!AJ87="","",USER!AJ87)</f>
        <v/>
      </c>
      <c r="AK87" s="14" t="str">
        <f>+IF(USER!AK87="","",USER!AK87)</f>
        <v/>
      </c>
      <c r="AL87" s="14" t="str">
        <f>+IF(USER!AL87="","",USER!AL87)</f>
        <v/>
      </c>
      <c r="AM87" s="13" t="str">
        <f>+IF(USER!AM87="","",USER!AM87)</f>
        <v/>
      </c>
      <c r="AN87" s="13" t="str">
        <f>+IF(USER!AN87="","",USER!AN87)</f>
        <v/>
      </c>
      <c r="AO87" s="14" t="str">
        <f>+IF(USER!AO87="","",USER!AO87)</f>
        <v/>
      </c>
      <c r="AP87" s="20" t="str">
        <f>+IF(USER!AP87="","",USER!AP87)</f>
        <v/>
      </c>
      <c r="AQ87" s="19">
        <f>+IF(USER!AQ87="","",USER!AQ87)</f>
        <v>0.29166666666666669</v>
      </c>
      <c r="AR87" s="13">
        <f>+IF(USER!AR87="","",USER!AR87)</f>
        <v>0.4548611111111111</v>
      </c>
      <c r="AS87" s="14" t="str">
        <f>+IF(USER!AS87="","",USER!AS87)</f>
        <v/>
      </c>
      <c r="AT87" s="14" t="str">
        <f>+IF(USER!AT87="","",USER!AT87)</f>
        <v/>
      </c>
      <c r="AU87" s="13" t="str">
        <f>+IF(USER!AU87="","",USER!AU87)</f>
        <v/>
      </c>
      <c r="AV87" s="13" t="str">
        <f>+IF(USER!AV87="","",USER!AV87)</f>
        <v/>
      </c>
      <c r="AW87" s="14" t="str">
        <f>+IF(USER!AW87="","",USER!AW87)</f>
        <v/>
      </c>
      <c r="AX87" s="20" t="str">
        <f>+IF(USER!AX87="","",USER!AX87)</f>
        <v/>
      </c>
      <c r="AY87" s="19">
        <f>+IF(USER!AY87="","",USER!AY87)</f>
        <v>0.29166666666666669</v>
      </c>
      <c r="AZ87" s="13">
        <f>+IF(USER!AZ87="","",USER!AZ87)</f>
        <v>0.4548611111111111</v>
      </c>
      <c r="BA87" s="14" t="str">
        <f>+IF(USER!BA87="","",USER!BA87)</f>
        <v/>
      </c>
      <c r="BB87" s="14" t="str">
        <f>+IF(USER!BB87="","",USER!BB87)</f>
        <v/>
      </c>
      <c r="BC87" s="13" t="str">
        <f>+IF(USER!BC87="","",USER!BC87)</f>
        <v/>
      </c>
      <c r="BD87" s="13" t="str">
        <f>+IF(USER!BD87="","",USER!BD87)</f>
        <v/>
      </c>
      <c r="BE87" s="14" t="str">
        <f>+IF(USER!BE87="","",USER!BE87)</f>
        <v/>
      </c>
      <c r="BF87" s="20" t="str">
        <f>+IF(USER!BF87="","",USER!BF87)</f>
        <v/>
      </c>
      <c r="BG87" s="19">
        <f>+IF(USER!BG87="","",USER!BG87)</f>
        <v>0.29166666666666669</v>
      </c>
      <c r="BH87" s="13">
        <f>+IF(USER!BH87="","",USER!BH87)</f>
        <v>0.4548611111111111</v>
      </c>
      <c r="BI87" s="14" t="str">
        <f>+IF(USER!BI87="","",USER!BI87)</f>
        <v/>
      </c>
      <c r="BJ87" s="14" t="str">
        <f>+IF(USER!BJ87="","",USER!BJ87)</f>
        <v/>
      </c>
      <c r="BK87" s="13" t="str">
        <f>+IF(USER!BK87="","",USER!BK87)</f>
        <v/>
      </c>
      <c r="BL87" s="13" t="str">
        <f>+IF(USER!BL87="","",USER!BL87)</f>
        <v/>
      </c>
      <c r="BM87" s="14" t="str">
        <f>+IF(USER!BM87="","",USER!BM87)</f>
        <v/>
      </c>
      <c r="BN87" s="20" t="str">
        <f>+IF(USER!BN87="","",USER!BN87)</f>
        <v/>
      </c>
      <c r="BO87" s="19">
        <f>+IF(USER!BO87="","",USER!BO87)</f>
        <v>0.29166666666666669</v>
      </c>
      <c r="BP87" s="13">
        <f>+IF(USER!BP87="","",USER!BP87)</f>
        <v>0.4548611111111111</v>
      </c>
      <c r="BQ87" s="14" t="str">
        <f>+IF(USER!BQ87="","",USER!BQ87)</f>
        <v/>
      </c>
      <c r="BR87" s="14" t="str">
        <f>+IF(USER!BR87="","",USER!BR87)</f>
        <v/>
      </c>
      <c r="BS87" s="13" t="str">
        <f>+IF(USER!BS87="","",USER!BS87)</f>
        <v/>
      </c>
      <c r="BT87" s="13" t="str">
        <f>+IF(USER!BT87="","",USER!BT87)</f>
        <v/>
      </c>
      <c r="BU87" s="14" t="str">
        <f>+IF(USER!BU87="","",USER!BU87)</f>
        <v/>
      </c>
      <c r="BV87" s="20" t="str">
        <f>+IF(USER!BV87="","",USER!BV87)</f>
        <v/>
      </c>
      <c r="BW87" s="68" t="str">
        <f>+VLOOKUP(B87,GESEM!B:H,7,0)</f>
        <v>CHAT USER</v>
      </c>
      <c r="BX87" s="2" t="str">
        <f>+VLOOKUP(B87,GESEM!B:H,6,0)</f>
        <v>AGENTE</v>
      </c>
    </row>
    <row r="88" spans="1:76" ht="12" customHeight="1" x14ac:dyDescent="0.2">
      <c r="A88" s="31">
        <f t="shared" si="1"/>
        <v>82</v>
      </c>
      <c r="B88" s="74">
        <f>+USER!B88</f>
        <v>74844412</v>
      </c>
      <c r="C88" s="61" t="str">
        <f>+VLOOKUP(J88,TURNO!P:Q,2,0)</f>
        <v xml:space="preserve">CHAT USER </v>
      </c>
      <c r="D88" s="61" t="str">
        <f>+USER!D88</f>
        <v>Mañana</v>
      </c>
      <c r="E88" s="75">
        <f>+VLOOKUP(B88,GESEM!B:M,12,0)</f>
        <v>44410</v>
      </c>
      <c r="F88" s="61" t="str">
        <f>+USER!F88</f>
        <v>FULL TIME</v>
      </c>
      <c r="G88" s="61" t="str">
        <f>+USER!G88</f>
        <v>APOYO DE SUPERVISION</v>
      </c>
      <c r="H88" s="61" t="str">
        <f>+USER!H88</f>
        <v>CUBRE DESCANSO</v>
      </c>
      <c r="I88" s="61" t="str">
        <f>+USER!I88</f>
        <v>MUÑANTE MARCHENA NAYELI KIMBERLY</v>
      </c>
      <c r="J88" s="61" t="str">
        <f>+USER!J88</f>
        <v>CHAT USER</v>
      </c>
      <c r="K88" s="61" t="str">
        <f>+USER!K88</f>
        <v>APONTE COVEÑAS JOSELYN ANDREA</v>
      </c>
      <c r="L88" s="61" t="str">
        <f>+USER!L88</f>
        <v>ALONSO RAFAEL ALEJANDRO WLADIMIR</v>
      </c>
      <c r="M88" s="61" t="str">
        <f>+USER!M88</f>
        <v>Martes</v>
      </c>
      <c r="N88" s="32">
        <f>+IF(USER!N88="","",USER!N88)</f>
        <v>0.29166666666666669</v>
      </c>
      <c r="O88" s="33">
        <f>+IF(USER!O88="","",USER!O88)</f>
        <v>0.63541666666666663</v>
      </c>
      <c r="P88" s="32">
        <f>+IF(USER!P88="","",USER!P88)</f>
        <v>0.54166666666666663</v>
      </c>
      <c r="Q88" s="33">
        <f>+IF(USER!Q88="","",USER!Q88)</f>
        <v>0.57291666666666663</v>
      </c>
      <c r="R88" s="34" t="str">
        <f>+VLOOKUP(B88,GESEM!B:R,9,0)</f>
        <v>ACTIVO</v>
      </c>
      <c r="S88" s="19">
        <f>+IF(USER!S88="","",USER!S88)</f>
        <v>0.29166666666666669</v>
      </c>
      <c r="T88" s="14">
        <f>+IF(USER!T88="","",USER!T88)</f>
        <v>0.63541666666666663</v>
      </c>
      <c r="U88" s="14" t="str">
        <f>+IF(USER!U88="","",USER!U88)</f>
        <v/>
      </c>
      <c r="V88" s="14" t="str">
        <f>+IF(USER!V88="","",USER!V88)</f>
        <v/>
      </c>
      <c r="W88" s="14">
        <f>+IF(USER!W88="","",USER!W88)</f>
        <v>0.54166666666666663</v>
      </c>
      <c r="X88" s="14">
        <f>+IF(USER!X88="","",USER!X88)</f>
        <v>0.57291666666666663</v>
      </c>
      <c r="Y88" s="14" t="str">
        <f>+IF(USER!Y88="","",USER!Y88)</f>
        <v/>
      </c>
      <c r="Z88" s="20" t="str">
        <f>+IF(USER!Z88="","",USER!Z88)</f>
        <v/>
      </c>
      <c r="AA88" s="19" t="str">
        <f>+IF(USER!AA88="","",USER!AA88)</f>
        <v/>
      </c>
      <c r="AB88" s="13" t="str">
        <f>+IF(USER!AB88="","",USER!AB88)</f>
        <v/>
      </c>
      <c r="AC88" s="14" t="str">
        <f>+IF(USER!AC88="","",USER!AC88)</f>
        <v/>
      </c>
      <c r="AD88" s="14" t="str">
        <f>+IF(USER!AD88="","",USER!AD88)</f>
        <v/>
      </c>
      <c r="AE88" s="13" t="str">
        <f>+IF(USER!AE88="","",USER!AE88)</f>
        <v/>
      </c>
      <c r="AF88" s="13" t="str">
        <f>+IF(USER!AF88="","",USER!AF88)</f>
        <v/>
      </c>
      <c r="AG88" s="14" t="str">
        <f>+IF(USER!AG88="","",USER!AG88)</f>
        <v/>
      </c>
      <c r="AH88" s="20" t="str">
        <f>+IF(USER!AH88="","",USER!AH88)</f>
        <v/>
      </c>
      <c r="AI88" s="19">
        <f>+IF(USER!AI88="","",USER!AI88)</f>
        <v>0.29166666666666669</v>
      </c>
      <c r="AJ88" s="13">
        <f>+IF(USER!AJ88="","",USER!AJ88)</f>
        <v>0.63541666666666663</v>
      </c>
      <c r="AK88" s="14" t="str">
        <f>+IF(USER!AK88="","",USER!AK88)</f>
        <v/>
      </c>
      <c r="AL88" s="14" t="str">
        <f>+IF(USER!AL88="","",USER!AL88)</f>
        <v/>
      </c>
      <c r="AM88" s="13">
        <f>+IF(USER!AM88="","",USER!AM88)</f>
        <v>0.54166666666666663</v>
      </c>
      <c r="AN88" s="13">
        <f>+IF(USER!AN88="","",USER!AN88)</f>
        <v>0.57291666666666663</v>
      </c>
      <c r="AO88" s="14" t="str">
        <f>+IF(USER!AO88="","",USER!AO88)</f>
        <v/>
      </c>
      <c r="AP88" s="20" t="str">
        <f>+IF(USER!AP88="","",USER!AP88)</f>
        <v/>
      </c>
      <c r="AQ88" s="19">
        <f>+IF(USER!AQ88="","",USER!AQ88)</f>
        <v>0.29166666666666669</v>
      </c>
      <c r="AR88" s="13">
        <f>+IF(USER!AR88="","",USER!AR88)</f>
        <v>0.63541666666666663</v>
      </c>
      <c r="AS88" s="14" t="str">
        <f>+IF(USER!AS88="","",USER!AS88)</f>
        <v/>
      </c>
      <c r="AT88" s="14" t="str">
        <f>+IF(USER!AT88="","",USER!AT88)</f>
        <v/>
      </c>
      <c r="AU88" s="13">
        <f>+IF(USER!AU88="","",USER!AU88)</f>
        <v>0.54166666666666663</v>
      </c>
      <c r="AV88" s="13">
        <f>+IF(USER!AV88="","",USER!AV88)</f>
        <v>0.57291666666666663</v>
      </c>
      <c r="AW88" s="14" t="str">
        <f>+IF(USER!AW88="","",USER!AW88)</f>
        <v/>
      </c>
      <c r="AX88" s="20" t="str">
        <f>+IF(USER!AX88="","",USER!AX88)</f>
        <v/>
      </c>
      <c r="AY88" s="19">
        <f>+IF(USER!AY88="","",USER!AY88)</f>
        <v>0.29166666666666669</v>
      </c>
      <c r="AZ88" s="13">
        <f>+IF(USER!AZ88="","",USER!AZ88)</f>
        <v>0.63541666666666663</v>
      </c>
      <c r="BA88" s="14" t="str">
        <f>+IF(USER!BA88="","",USER!BA88)</f>
        <v/>
      </c>
      <c r="BB88" s="14" t="str">
        <f>+IF(USER!BB88="","",USER!BB88)</f>
        <v/>
      </c>
      <c r="BC88" s="13">
        <f>+IF(USER!BC88="","",USER!BC88)</f>
        <v>0.54166666666666663</v>
      </c>
      <c r="BD88" s="13">
        <f>+IF(USER!BD88="","",USER!BD88)</f>
        <v>0.57291666666666663</v>
      </c>
      <c r="BE88" s="14" t="str">
        <f>+IF(USER!BE88="","",USER!BE88)</f>
        <v/>
      </c>
      <c r="BF88" s="20" t="str">
        <f>+IF(USER!BF88="","",USER!BF88)</f>
        <v/>
      </c>
      <c r="BG88" s="19">
        <f>+IF(USER!BG88="","",USER!BG88)</f>
        <v>0.29166666666666669</v>
      </c>
      <c r="BH88" s="13">
        <f>+IF(USER!BH88="","",USER!BH88)</f>
        <v>0.63541666666666663</v>
      </c>
      <c r="BI88" s="14" t="str">
        <f>+IF(USER!BI88="","",USER!BI88)</f>
        <v/>
      </c>
      <c r="BJ88" s="14" t="str">
        <f>+IF(USER!BJ88="","",USER!BJ88)</f>
        <v/>
      </c>
      <c r="BK88" s="13">
        <f>+IF(USER!BK88="","",USER!BK88)</f>
        <v>0.54166666666666663</v>
      </c>
      <c r="BL88" s="13">
        <f>+IF(USER!BL88="","",USER!BL88)</f>
        <v>0.57291666666666663</v>
      </c>
      <c r="BM88" s="14" t="str">
        <f>+IF(USER!BM88="","",USER!BM88)</f>
        <v/>
      </c>
      <c r="BN88" s="20" t="str">
        <f>+IF(USER!BN88="","",USER!BN88)</f>
        <v/>
      </c>
      <c r="BO88" s="19">
        <f>+IF(USER!BO88="","",USER!BO88)</f>
        <v>0.29166666666666669</v>
      </c>
      <c r="BP88" s="13">
        <f>+IF(USER!BP88="","",USER!BP88)</f>
        <v>0.63541666666666663</v>
      </c>
      <c r="BQ88" s="14" t="str">
        <f>+IF(USER!BQ88="","",USER!BQ88)</f>
        <v/>
      </c>
      <c r="BR88" s="14" t="str">
        <f>+IF(USER!BR88="","",USER!BR88)</f>
        <v/>
      </c>
      <c r="BS88" s="13">
        <f>+IF(USER!BS88="","",USER!BS88)</f>
        <v>0.54166666666666663</v>
      </c>
      <c r="BT88" s="13">
        <f>+IF(USER!BT88="","",USER!BT88)</f>
        <v>0.57291666666666663</v>
      </c>
      <c r="BU88" s="14" t="str">
        <f>+IF(USER!BU88="","",USER!BU88)</f>
        <v/>
      </c>
      <c r="BV88" s="20" t="str">
        <f>+IF(USER!BV88="","",USER!BV88)</f>
        <v/>
      </c>
      <c r="BW88" s="68" t="str">
        <f>+VLOOKUP(B88,GESEM!B:H,7,0)</f>
        <v>CHAT USER</v>
      </c>
      <c r="BX88" s="2" t="str">
        <f>+VLOOKUP(B88,GESEM!B:H,6,0)</f>
        <v>AGENTE</v>
      </c>
    </row>
    <row r="89" spans="1:76" ht="12" customHeight="1" x14ac:dyDescent="0.2">
      <c r="A89" s="31">
        <f t="shared" si="1"/>
        <v>83</v>
      </c>
      <c r="B89" s="74">
        <f>+USER!B89</f>
        <v>40770306</v>
      </c>
      <c r="C89" s="61" t="str">
        <f>+VLOOKUP(J89,TURNO!P:Q,2,0)</f>
        <v xml:space="preserve">CHAT USER </v>
      </c>
      <c r="D89" s="61" t="str">
        <f>+USER!D89</f>
        <v>Mañana</v>
      </c>
      <c r="E89" s="75">
        <f>+VLOOKUP(B89,GESEM!B:M,12,0)</f>
        <v>45414</v>
      </c>
      <c r="F89" s="61" t="str">
        <f>+USER!F89</f>
        <v>PART TIME</v>
      </c>
      <c r="G89" s="61">
        <f>+USER!G89</f>
        <v>0</v>
      </c>
      <c r="H89" s="61">
        <f>+USER!H89</f>
        <v>0</v>
      </c>
      <c r="I89" s="61" t="str">
        <f>+USER!I89</f>
        <v>LEGUA LUNA LUZ LISETTE</v>
      </c>
      <c r="J89" s="61" t="str">
        <f>+USER!J89</f>
        <v>CHAT USER</v>
      </c>
      <c r="K89" s="61" t="str">
        <f>+USER!K89</f>
        <v>SANEZ DESCALZI SUSAN HEYDI</v>
      </c>
      <c r="L89" s="61" t="str">
        <f>+USER!L89</f>
        <v>SANCHEZ GRADOS JEAN PIERRE JOAQUIN</v>
      </c>
      <c r="M89" s="61" t="str">
        <f>+USER!M89</f>
        <v>Lunes</v>
      </c>
      <c r="N89" s="32">
        <f>+IF(USER!N89="","",USER!N89)</f>
        <v>0.29166666666666669</v>
      </c>
      <c r="O89" s="33">
        <f>+IF(USER!O89="","",USER!O89)</f>
        <v>0.4548611111111111</v>
      </c>
      <c r="P89" s="32" t="str">
        <f>+IF(USER!P89="","",USER!P89)</f>
        <v/>
      </c>
      <c r="Q89" s="33" t="str">
        <f>+IF(USER!Q89="","",USER!Q89)</f>
        <v/>
      </c>
      <c r="R89" s="34" t="str">
        <f>+VLOOKUP(B89,GESEM!B:R,9,0)</f>
        <v>ACTIVO</v>
      </c>
      <c r="S89" s="19" t="str">
        <f>+IF(USER!S89="","",USER!S89)</f>
        <v/>
      </c>
      <c r="T89" s="14" t="str">
        <f>+IF(USER!T89="","",USER!T89)</f>
        <v/>
      </c>
      <c r="U89" s="14" t="str">
        <f>+IF(USER!U89="","",USER!U89)</f>
        <v/>
      </c>
      <c r="V89" s="14" t="str">
        <f>+IF(USER!V89="","",USER!V89)</f>
        <v/>
      </c>
      <c r="W89" s="14" t="str">
        <f>+IF(USER!W89="","",USER!W89)</f>
        <v/>
      </c>
      <c r="X89" s="14" t="str">
        <f>+IF(USER!X89="","",USER!X89)</f>
        <v/>
      </c>
      <c r="Y89" s="14" t="str">
        <f>+IF(USER!Y89="","",USER!Y89)</f>
        <v/>
      </c>
      <c r="Z89" s="20" t="str">
        <f>+IF(USER!Z89="","",USER!Z89)</f>
        <v/>
      </c>
      <c r="AA89" s="19">
        <f>+IF(USER!AA89="","",USER!AA89)</f>
        <v>0.29166666666666669</v>
      </c>
      <c r="AB89" s="13">
        <f>+IF(USER!AB89="","",USER!AB89)</f>
        <v>0.4548611111111111</v>
      </c>
      <c r="AC89" s="14" t="str">
        <f>+IF(USER!AC89="","",USER!AC89)</f>
        <v/>
      </c>
      <c r="AD89" s="14" t="str">
        <f>+IF(USER!AD89="","",USER!AD89)</f>
        <v/>
      </c>
      <c r="AE89" s="13" t="str">
        <f>+IF(USER!AE89="","",USER!AE89)</f>
        <v/>
      </c>
      <c r="AF89" s="13" t="str">
        <f>+IF(USER!AF89="","",USER!AF89)</f>
        <v/>
      </c>
      <c r="AG89" s="14" t="str">
        <f>+IF(USER!AG89="","",USER!AG89)</f>
        <v/>
      </c>
      <c r="AH89" s="20" t="str">
        <f>+IF(USER!AH89="","",USER!AH89)</f>
        <v/>
      </c>
      <c r="AI89" s="19">
        <f>+IF(USER!AI89="","",USER!AI89)</f>
        <v>0.29166666666666669</v>
      </c>
      <c r="AJ89" s="13">
        <f>+IF(USER!AJ89="","",USER!AJ89)</f>
        <v>0.4548611111111111</v>
      </c>
      <c r="AK89" s="14" t="str">
        <f>+IF(USER!AK89="","",USER!AK89)</f>
        <v/>
      </c>
      <c r="AL89" s="14" t="str">
        <f>+IF(USER!AL89="","",USER!AL89)</f>
        <v/>
      </c>
      <c r="AM89" s="13" t="str">
        <f>+IF(USER!AM89="","",USER!AM89)</f>
        <v/>
      </c>
      <c r="AN89" s="13" t="str">
        <f>+IF(USER!AN89="","",USER!AN89)</f>
        <v/>
      </c>
      <c r="AO89" s="14" t="str">
        <f>+IF(USER!AO89="","",USER!AO89)</f>
        <v/>
      </c>
      <c r="AP89" s="20" t="str">
        <f>+IF(USER!AP89="","",USER!AP89)</f>
        <v/>
      </c>
      <c r="AQ89" s="19">
        <f>+IF(USER!AQ89="","",USER!AQ89)</f>
        <v>0.29166666666666669</v>
      </c>
      <c r="AR89" s="13">
        <f>+IF(USER!AR89="","",USER!AR89)</f>
        <v>0.4548611111111111</v>
      </c>
      <c r="AS89" s="14" t="str">
        <f>+IF(USER!AS89="","",USER!AS89)</f>
        <v/>
      </c>
      <c r="AT89" s="14" t="str">
        <f>+IF(USER!AT89="","",USER!AT89)</f>
        <v/>
      </c>
      <c r="AU89" s="13" t="str">
        <f>+IF(USER!AU89="","",USER!AU89)</f>
        <v/>
      </c>
      <c r="AV89" s="13" t="str">
        <f>+IF(USER!AV89="","",USER!AV89)</f>
        <v/>
      </c>
      <c r="AW89" s="14" t="str">
        <f>+IF(USER!AW89="","",USER!AW89)</f>
        <v/>
      </c>
      <c r="AX89" s="20" t="str">
        <f>+IF(USER!AX89="","",USER!AX89)</f>
        <v/>
      </c>
      <c r="AY89" s="19">
        <f>+IF(USER!AY89="","",USER!AY89)</f>
        <v>0.29166666666666669</v>
      </c>
      <c r="AZ89" s="13">
        <f>+IF(USER!AZ89="","",USER!AZ89)</f>
        <v>0.4548611111111111</v>
      </c>
      <c r="BA89" s="14" t="str">
        <f>+IF(USER!BA89="","",USER!BA89)</f>
        <v/>
      </c>
      <c r="BB89" s="14" t="str">
        <f>+IF(USER!BB89="","",USER!BB89)</f>
        <v/>
      </c>
      <c r="BC89" s="13" t="str">
        <f>+IF(USER!BC89="","",USER!BC89)</f>
        <v/>
      </c>
      <c r="BD89" s="13" t="str">
        <f>+IF(USER!BD89="","",USER!BD89)</f>
        <v/>
      </c>
      <c r="BE89" s="14" t="str">
        <f>+IF(USER!BE89="","",USER!BE89)</f>
        <v/>
      </c>
      <c r="BF89" s="20" t="str">
        <f>+IF(USER!BF89="","",USER!BF89)</f>
        <v/>
      </c>
      <c r="BG89" s="19">
        <f>+IF(USER!BG89="","",USER!BG89)</f>
        <v>0.29166666666666669</v>
      </c>
      <c r="BH89" s="13">
        <f>+IF(USER!BH89="","",USER!BH89)</f>
        <v>0.4548611111111111</v>
      </c>
      <c r="BI89" s="14" t="str">
        <f>+IF(USER!BI89="","",USER!BI89)</f>
        <v/>
      </c>
      <c r="BJ89" s="14" t="str">
        <f>+IF(USER!BJ89="","",USER!BJ89)</f>
        <v/>
      </c>
      <c r="BK89" s="13" t="str">
        <f>+IF(USER!BK89="","",USER!BK89)</f>
        <v/>
      </c>
      <c r="BL89" s="13" t="str">
        <f>+IF(USER!BL89="","",USER!BL89)</f>
        <v/>
      </c>
      <c r="BM89" s="14" t="str">
        <f>+IF(USER!BM89="","",USER!BM89)</f>
        <v/>
      </c>
      <c r="BN89" s="20" t="str">
        <f>+IF(USER!BN89="","",USER!BN89)</f>
        <v/>
      </c>
      <c r="BO89" s="19">
        <f>+IF(USER!BO89="","",USER!BO89)</f>
        <v>0.29166666666666669</v>
      </c>
      <c r="BP89" s="13">
        <f>+IF(USER!BP89="","",USER!BP89)</f>
        <v>0.4548611111111111</v>
      </c>
      <c r="BQ89" s="14" t="str">
        <f>+IF(USER!BQ89="","",USER!BQ89)</f>
        <v/>
      </c>
      <c r="BR89" s="14" t="str">
        <f>+IF(USER!BR89="","",USER!BR89)</f>
        <v/>
      </c>
      <c r="BS89" s="13" t="str">
        <f>+IF(USER!BS89="","",USER!BS89)</f>
        <v/>
      </c>
      <c r="BT89" s="13" t="str">
        <f>+IF(USER!BT89="","",USER!BT89)</f>
        <v/>
      </c>
      <c r="BU89" s="14" t="str">
        <f>+IF(USER!BU89="","",USER!BU89)</f>
        <v/>
      </c>
      <c r="BV89" s="20" t="str">
        <f>+IF(USER!BV89="","",USER!BV89)</f>
        <v/>
      </c>
      <c r="BW89" s="68" t="str">
        <f>+VLOOKUP(B89,GESEM!B:H,7,0)</f>
        <v>CHAT USER</v>
      </c>
      <c r="BX89" s="2" t="str">
        <f>+VLOOKUP(B89,GESEM!B:H,6,0)</f>
        <v>AGENTE</v>
      </c>
    </row>
    <row r="90" spans="1:76" ht="12" customHeight="1" x14ac:dyDescent="0.2">
      <c r="A90" s="31">
        <f t="shared" si="1"/>
        <v>84</v>
      </c>
      <c r="B90" s="74">
        <f>+USER!B90</f>
        <v>47006125</v>
      </c>
      <c r="C90" s="61" t="str">
        <f>+VLOOKUP(J90,TURNO!P:Q,2,0)</f>
        <v xml:space="preserve">CHAT USER </v>
      </c>
      <c r="D90" s="61" t="str">
        <f>+USER!D90</f>
        <v>Mañana</v>
      </c>
      <c r="E90" s="75">
        <f>+VLOOKUP(B90,GESEM!B:M,12,0)</f>
        <v>45454</v>
      </c>
      <c r="F90" s="61" t="str">
        <f>+USER!F90</f>
        <v>PART TIME</v>
      </c>
      <c r="G90" s="61">
        <f>+USER!G90</f>
        <v>0</v>
      </c>
      <c r="H90" s="61">
        <f>+USER!H90</f>
        <v>0</v>
      </c>
      <c r="I90" s="61" t="str">
        <f>+USER!I90</f>
        <v>LOZANO GAVINO YULIANA ISABEL</v>
      </c>
      <c r="J90" s="61" t="str">
        <f>+USER!J90</f>
        <v>CHAT USER</v>
      </c>
      <c r="K90" s="61" t="str">
        <f>+USER!K90</f>
        <v>SANEZ DESCALZI SUSAN HEYDI</v>
      </c>
      <c r="L90" s="61" t="str">
        <f>+USER!L90</f>
        <v>SANCHEZ GRADOS JEAN PIERRE JOAQUIN</v>
      </c>
      <c r="M90" s="61" t="str">
        <f>+USER!M90</f>
        <v>Martes</v>
      </c>
      <c r="N90" s="32">
        <f>+IF(USER!N90="","",USER!N90)</f>
        <v>0.29166666666666669</v>
      </c>
      <c r="O90" s="33">
        <f>+IF(USER!O90="","",USER!O90)</f>
        <v>0.4548611111111111</v>
      </c>
      <c r="P90" s="32" t="str">
        <f>+IF(USER!P90="","",USER!P90)</f>
        <v/>
      </c>
      <c r="Q90" s="33" t="str">
        <f>+IF(USER!Q90="","",USER!Q90)</f>
        <v/>
      </c>
      <c r="R90" s="34" t="str">
        <f>+VLOOKUP(B90,GESEM!B:R,9,0)</f>
        <v>ACTIVO</v>
      </c>
      <c r="S90" s="19">
        <f>+IF(USER!S90="","",USER!S90)</f>
        <v>0.29166666666666669</v>
      </c>
      <c r="T90" s="14">
        <f>+IF(USER!T90="","",USER!T90)</f>
        <v>0.4548611111111111</v>
      </c>
      <c r="U90" s="14" t="str">
        <f>+IF(USER!U90="","",USER!U90)</f>
        <v/>
      </c>
      <c r="V90" s="14" t="str">
        <f>+IF(USER!V90="","",USER!V90)</f>
        <v/>
      </c>
      <c r="W90" s="14" t="str">
        <f>+IF(USER!W90="","",USER!W90)</f>
        <v/>
      </c>
      <c r="X90" s="14" t="str">
        <f>+IF(USER!X90="","",USER!X90)</f>
        <v/>
      </c>
      <c r="Y90" s="14" t="str">
        <f>+IF(USER!Y90="","",USER!Y90)</f>
        <v/>
      </c>
      <c r="Z90" s="20" t="str">
        <f>+IF(USER!Z90="","",USER!Z90)</f>
        <v/>
      </c>
      <c r="AA90" s="19" t="str">
        <f>+IF(USER!AA90="","",USER!AA90)</f>
        <v/>
      </c>
      <c r="AB90" s="13" t="str">
        <f>+IF(USER!AB90="","",USER!AB90)</f>
        <v/>
      </c>
      <c r="AC90" s="14" t="str">
        <f>+IF(USER!AC90="","",USER!AC90)</f>
        <v/>
      </c>
      <c r="AD90" s="14" t="str">
        <f>+IF(USER!AD90="","",USER!AD90)</f>
        <v/>
      </c>
      <c r="AE90" s="13" t="str">
        <f>+IF(USER!AE90="","",USER!AE90)</f>
        <v/>
      </c>
      <c r="AF90" s="13" t="str">
        <f>+IF(USER!AF90="","",USER!AF90)</f>
        <v/>
      </c>
      <c r="AG90" s="14" t="str">
        <f>+IF(USER!AG90="","",USER!AG90)</f>
        <v/>
      </c>
      <c r="AH90" s="20" t="str">
        <f>+IF(USER!AH90="","",USER!AH90)</f>
        <v/>
      </c>
      <c r="AI90" s="19">
        <f>+IF(USER!AI90="","",USER!AI90)</f>
        <v>0.29166666666666669</v>
      </c>
      <c r="AJ90" s="13">
        <f>+IF(USER!AJ90="","",USER!AJ90)</f>
        <v>0.4548611111111111</v>
      </c>
      <c r="AK90" s="14" t="str">
        <f>+IF(USER!AK90="","",USER!AK90)</f>
        <v/>
      </c>
      <c r="AL90" s="14" t="str">
        <f>+IF(USER!AL90="","",USER!AL90)</f>
        <v/>
      </c>
      <c r="AM90" s="13" t="str">
        <f>+IF(USER!AM90="","",USER!AM90)</f>
        <v/>
      </c>
      <c r="AN90" s="13" t="str">
        <f>+IF(USER!AN90="","",USER!AN90)</f>
        <v/>
      </c>
      <c r="AO90" s="14" t="str">
        <f>+IF(USER!AO90="","",USER!AO90)</f>
        <v/>
      </c>
      <c r="AP90" s="20" t="str">
        <f>+IF(USER!AP90="","",USER!AP90)</f>
        <v/>
      </c>
      <c r="AQ90" s="19">
        <f>+IF(USER!AQ90="","",USER!AQ90)</f>
        <v>0.29166666666666669</v>
      </c>
      <c r="AR90" s="13">
        <f>+IF(USER!AR90="","",USER!AR90)</f>
        <v>0.4548611111111111</v>
      </c>
      <c r="AS90" s="14" t="str">
        <f>+IF(USER!AS90="","",USER!AS90)</f>
        <v/>
      </c>
      <c r="AT90" s="14" t="str">
        <f>+IF(USER!AT90="","",USER!AT90)</f>
        <v/>
      </c>
      <c r="AU90" s="13" t="str">
        <f>+IF(USER!AU90="","",USER!AU90)</f>
        <v/>
      </c>
      <c r="AV90" s="13" t="str">
        <f>+IF(USER!AV90="","",USER!AV90)</f>
        <v/>
      </c>
      <c r="AW90" s="14" t="str">
        <f>+IF(USER!AW90="","",USER!AW90)</f>
        <v/>
      </c>
      <c r="AX90" s="20" t="str">
        <f>+IF(USER!AX90="","",USER!AX90)</f>
        <v/>
      </c>
      <c r="AY90" s="19">
        <f>+IF(USER!AY90="","",USER!AY90)</f>
        <v>0.29166666666666669</v>
      </c>
      <c r="AZ90" s="13">
        <f>+IF(USER!AZ90="","",USER!AZ90)</f>
        <v>0.4548611111111111</v>
      </c>
      <c r="BA90" s="14" t="str">
        <f>+IF(USER!BA90="","",USER!BA90)</f>
        <v/>
      </c>
      <c r="BB90" s="14" t="str">
        <f>+IF(USER!BB90="","",USER!BB90)</f>
        <v/>
      </c>
      <c r="BC90" s="13" t="str">
        <f>+IF(USER!BC90="","",USER!BC90)</f>
        <v/>
      </c>
      <c r="BD90" s="13" t="str">
        <f>+IF(USER!BD90="","",USER!BD90)</f>
        <v/>
      </c>
      <c r="BE90" s="14" t="str">
        <f>+IF(USER!BE90="","",USER!BE90)</f>
        <v/>
      </c>
      <c r="BF90" s="20" t="str">
        <f>+IF(USER!BF90="","",USER!BF90)</f>
        <v/>
      </c>
      <c r="BG90" s="19">
        <f>+IF(USER!BG90="","",USER!BG90)</f>
        <v>0.29166666666666669</v>
      </c>
      <c r="BH90" s="13">
        <f>+IF(USER!BH90="","",USER!BH90)</f>
        <v>0.4548611111111111</v>
      </c>
      <c r="BI90" s="14" t="str">
        <f>+IF(USER!BI90="","",USER!BI90)</f>
        <v/>
      </c>
      <c r="BJ90" s="14" t="str">
        <f>+IF(USER!BJ90="","",USER!BJ90)</f>
        <v/>
      </c>
      <c r="BK90" s="13" t="str">
        <f>+IF(USER!BK90="","",USER!BK90)</f>
        <v/>
      </c>
      <c r="BL90" s="13" t="str">
        <f>+IF(USER!BL90="","",USER!BL90)</f>
        <v/>
      </c>
      <c r="BM90" s="14" t="str">
        <f>+IF(USER!BM90="","",USER!BM90)</f>
        <v/>
      </c>
      <c r="BN90" s="20" t="str">
        <f>+IF(USER!BN90="","",USER!BN90)</f>
        <v/>
      </c>
      <c r="BO90" s="19">
        <f>+IF(USER!BO90="","",USER!BO90)</f>
        <v>0.29166666666666669</v>
      </c>
      <c r="BP90" s="13">
        <f>+IF(USER!BP90="","",USER!BP90)</f>
        <v>0.4548611111111111</v>
      </c>
      <c r="BQ90" s="14" t="str">
        <f>+IF(USER!BQ90="","",USER!BQ90)</f>
        <v/>
      </c>
      <c r="BR90" s="14" t="str">
        <f>+IF(USER!BR90="","",USER!BR90)</f>
        <v/>
      </c>
      <c r="BS90" s="13" t="str">
        <f>+IF(USER!BS90="","",USER!BS90)</f>
        <v/>
      </c>
      <c r="BT90" s="13" t="str">
        <f>+IF(USER!BT90="","",USER!BT90)</f>
        <v/>
      </c>
      <c r="BU90" s="14" t="str">
        <f>+IF(USER!BU90="","",USER!BU90)</f>
        <v/>
      </c>
      <c r="BV90" s="20" t="str">
        <f>+IF(USER!BV90="","",USER!BV90)</f>
        <v/>
      </c>
      <c r="BW90" s="68" t="str">
        <f>+VLOOKUP(B90,GESEM!B:H,7,0)</f>
        <v>CHAT USER</v>
      </c>
      <c r="BX90" s="2" t="str">
        <f>+VLOOKUP(B90,GESEM!B:H,6,0)</f>
        <v>AGENTE</v>
      </c>
    </row>
    <row r="91" spans="1:76" ht="12" customHeight="1" x14ac:dyDescent="0.2">
      <c r="A91" s="31">
        <f t="shared" si="1"/>
        <v>85</v>
      </c>
      <c r="B91" s="74">
        <f>+USER!B91</f>
        <v>74225480</v>
      </c>
      <c r="C91" s="61" t="str">
        <f>+VLOOKUP(J91,TURNO!P:Q,2,0)</f>
        <v xml:space="preserve">CHAT USER </v>
      </c>
      <c r="D91" s="61" t="str">
        <f>+USER!D91</f>
        <v>Mañana</v>
      </c>
      <c r="E91" s="75">
        <f>+VLOOKUP(B91,GESEM!B:M,12,0)</f>
        <v>45454</v>
      </c>
      <c r="F91" s="61" t="str">
        <f>+USER!F91</f>
        <v>PART TIME</v>
      </c>
      <c r="G91" s="61" t="str">
        <f>+USER!G91</f>
        <v>APOYO DE SUPERVISION</v>
      </c>
      <c r="H91" s="61" t="str">
        <f>+USER!H91</f>
        <v>APOYO UBYCALL</v>
      </c>
      <c r="I91" s="61" t="str">
        <f>+USER!I91</f>
        <v>LOPEZ SOSA ARIANO ABDEL</v>
      </c>
      <c r="J91" s="61" t="str">
        <f>+USER!J91</f>
        <v>CHAT USER</v>
      </c>
      <c r="K91" s="61" t="str">
        <f>+USER!K91</f>
        <v>SANEZ DESCALZI SUSAN HEYDI</v>
      </c>
      <c r="L91" s="61" t="str">
        <f>+USER!L91</f>
        <v>SANCHEZ GRADOS JEAN PIERRE JOAQUIN</v>
      </c>
      <c r="M91" s="61" t="str">
        <f>+USER!M91</f>
        <v>Miércoles</v>
      </c>
      <c r="N91" s="32">
        <f>+IF(USER!N91="","",USER!N91)</f>
        <v>0.29166666666666669</v>
      </c>
      <c r="O91" s="33">
        <f>+IF(USER!O91="","",USER!O91)</f>
        <v>0.4548611111111111</v>
      </c>
      <c r="P91" s="32" t="str">
        <f>+IF(USER!P91="","",USER!P91)</f>
        <v/>
      </c>
      <c r="Q91" s="33" t="str">
        <f>+IF(USER!Q91="","",USER!Q91)</f>
        <v/>
      </c>
      <c r="R91" s="34" t="str">
        <f>+VLOOKUP(B91,GESEM!B:R,9,0)</f>
        <v>ACTIVO</v>
      </c>
      <c r="S91" s="19">
        <f>+IF(USER!S91="","",USER!S91)</f>
        <v>0.29166666666666669</v>
      </c>
      <c r="T91" s="14">
        <f>+IF(USER!T91="","",USER!T91)</f>
        <v>0.4548611111111111</v>
      </c>
      <c r="U91" s="14" t="str">
        <f>+IF(USER!U91="","",USER!U91)</f>
        <v/>
      </c>
      <c r="V91" s="14" t="str">
        <f>+IF(USER!V91="","",USER!V91)</f>
        <v/>
      </c>
      <c r="W91" s="14" t="str">
        <f>+IF(USER!W91="","",USER!W91)</f>
        <v/>
      </c>
      <c r="X91" s="14" t="str">
        <f>+IF(USER!X91="","",USER!X91)</f>
        <v/>
      </c>
      <c r="Y91" s="14" t="str">
        <f>+IF(USER!Y91="","",USER!Y91)</f>
        <v/>
      </c>
      <c r="Z91" s="20" t="str">
        <f>+IF(USER!Z91="","",USER!Z91)</f>
        <v/>
      </c>
      <c r="AA91" s="19">
        <f>+IF(USER!AA91="","",USER!AA91)</f>
        <v>0.29166666666666669</v>
      </c>
      <c r="AB91" s="13">
        <f>+IF(USER!AB91="","",USER!AB91)</f>
        <v>0.4548611111111111</v>
      </c>
      <c r="AC91" s="14" t="str">
        <f>+IF(USER!AC91="","",USER!AC91)</f>
        <v/>
      </c>
      <c r="AD91" s="14" t="str">
        <f>+IF(USER!AD91="","",USER!AD91)</f>
        <v/>
      </c>
      <c r="AE91" s="13" t="str">
        <f>+IF(USER!AE91="","",USER!AE91)</f>
        <v/>
      </c>
      <c r="AF91" s="13" t="str">
        <f>+IF(USER!AF91="","",USER!AF91)</f>
        <v/>
      </c>
      <c r="AG91" s="14" t="str">
        <f>+IF(USER!AG91="","",USER!AG91)</f>
        <v/>
      </c>
      <c r="AH91" s="20" t="str">
        <f>+IF(USER!AH91="","",USER!AH91)</f>
        <v/>
      </c>
      <c r="AI91" s="19" t="str">
        <f>+IF(USER!AI91="","",USER!AI91)</f>
        <v/>
      </c>
      <c r="AJ91" s="13" t="str">
        <f>+IF(USER!AJ91="","",USER!AJ91)</f>
        <v/>
      </c>
      <c r="AK91" s="14" t="str">
        <f>+IF(USER!AK91="","",USER!AK91)</f>
        <v/>
      </c>
      <c r="AL91" s="14" t="str">
        <f>+IF(USER!AL91="","",USER!AL91)</f>
        <v/>
      </c>
      <c r="AM91" s="13" t="str">
        <f>+IF(USER!AM91="","",USER!AM91)</f>
        <v/>
      </c>
      <c r="AN91" s="13" t="str">
        <f>+IF(USER!AN91="","",USER!AN91)</f>
        <v/>
      </c>
      <c r="AO91" s="14" t="str">
        <f>+IF(USER!AO91="","",USER!AO91)</f>
        <v/>
      </c>
      <c r="AP91" s="20" t="str">
        <f>+IF(USER!AP91="","",USER!AP91)</f>
        <v/>
      </c>
      <c r="AQ91" s="19">
        <f>+IF(USER!AQ91="","",USER!AQ91)</f>
        <v>0.29166666666666669</v>
      </c>
      <c r="AR91" s="13">
        <f>+IF(USER!AR91="","",USER!AR91)</f>
        <v>0.4548611111111111</v>
      </c>
      <c r="AS91" s="14" t="str">
        <f>+IF(USER!AS91="","",USER!AS91)</f>
        <v/>
      </c>
      <c r="AT91" s="14" t="str">
        <f>+IF(USER!AT91="","",USER!AT91)</f>
        <v/>
      </c>
      <c r="AU91" s="13" t="str">
        <f>+IF(USER!AU91="","",USER!AU91)</f>
        <v/>
      </c>
      <c r="AV91" s="13" t="str">
        <f>+IF(USER!AV91="","",USER!AV91)</f>
        <v/>
      </c>
      <c r="AW91" s="14" t="str">
        <f>+IF(USER!AW91="","",USER!AW91)</f>
        <v/>
      </c>
      <c r="AX91" s="20" t="str">
        <f>+IF(USER!AX91="","",USER!AX91)</f>
        <v/>
      </c>
      <c r="AY91" s="19">
        <f>+IF(USER!AY91="","",USER!AY91)</f>
        <v>0.29166666666666669</v>
      </c>
      <c r="AZ91" s="13">
        <f>+IF(USER!AZ91="","",USER!AZ91)</f>
        <v>0.4548611111111111</v>
      </c>
      <c r="BA91" s="14" t="str">
        <f>+IF(USER!BA91="","",USER!BA91)</f>
        <v/>
      </c>
      <c r="BB91" s="14" t="str">
        <f>+IF(USER!BB91="","",USER!BB91)</f>
        <v/>
      </c>
      <c r="BC91" s="13" t="str">
        <f>+IF(USER!BC91="","",USER!BC91)</f>
        <v/>
      </c>
      <c r="BD91" s="13" t="str">
        <f>+IF(USER!BD91="","",USER!BD91)</f>
        <v/>
      </c>
      <c r="BE91" s="14" t="str">
        <f>+IF(USER!BE91="","",USER!BE91)</f>
        <v/>
      </c>
      <c r="BF91" s="20" t="str">
        <f>+IF(USER!BF91="","",USER!BF91)</f>
        <v/>
      </c>
      <c r="BG91" s="19">
        <f>+IF(USER!BG91="","",USER!BG91)</f>
        <v>0.29166666666666669</v>
      </c>
      <c r="BH91" s="13">
        <f>+IF(USER!BH91="","",USER!BH91)</f>
        <v>0.4548611111111111</v>
      </c>
      <c r="BI91" s="14" t="str">
        <f>+IF(USER!BI91="","",USER!BI91)</f>
        <v/>
      </c>
      <c r="BJ91" s="14" t="str">
        <f>+IF(USER!BJ91="","",USER!BJ91)</f>
        <v/>
      </c>
      <c r="BK91" s="13" t="str">
        <f>+IF(USER!BK91="","",USER!BK91)</f>
        <v/>
      </c>
      <c r="BL91" s="13" t="str">
        <f>+IF(USER!BL91="","",USER!BL91)</f>
        <v/>
      </c>
      <c r="BM91" s="14" t="str">
        <f>+IF(USER!BM91="","",USER!BM91)</f>
        <v/>
      </c>
      <c r="BN91" s="20" t="str">
        <f>+IF(USER!BN91="","",USER!BN91)</f>
        <v/>
      </c>
      <c r="BO91" s="19">
        <f>+IF(USER!BO91="","",USER!BO91)</f>
        <v>0.29166666666666669</v>
      </c>
      <c r="BP91" s="13">
        <f>+IF(USER!BP91="","",USER!BP91)</f>
        <v>0.4548611111111111</v>
      </c>
      <c r="BQ91" s="14" t="str">
        <f>+IF(USER!BQ91="","",USER!BQ91)</f>
        <v/>
      </c>
      <c r="BR91" s="14" t="str">
        <f>+IF(USER!BR91="","",USER!BR91)</f>
        <v/>
      </c>
      <c r="BS91" s="13" t="str">
        <f>+IF(USER!BS91="","",USER!BS91)</f>
        <v/>
      </c>
      <c r="BT91" s="13" t="str">
        <f>+IF(USER!BT91="","",USER!BT91)</f>
        <v/>
      </c>
      <c r="BU91" s="14" t="str">
        <f>+IF(USER!BU91="","",USER!BU91)</f>
        <v/>
      </c>
      <c r="BV91" s="20" t="str">
        <f>+IF(USER!BV91="","",USER!BV91)</f>
        <v/>
      </c>
      <c r="BW91" s="68" t="str">
        <f>+VLOOKUP(B91,GESEM!B:H,7,0)</f>
        <v>CHAT USER</v>
      </c>
      <c r="BX91" s="2" t="str">
        <f>+VLOOKUP(B91,GESEM!B:H,6,0)</f>
        <v>AGENTE</v>
      </c>
    </row>
    <row r="92" spans="1:76" ht="12" customHeight="1" x14ac:dyDescent="0.2">
      <c r="A92" s="31">
        <f t="shared" si="1"/>
        <v>86</v>
      </c>
      <c r="B92" s="74">
        <f>+USER!B92</f>
        <v>45109680</v>
      </c>
      <c r="C92" s="61" t="str">
        <f>+VLOOKUP(J92,TURNO!P:Q,2,0)</f>
        <v xml:space="preserve">CHAT USER </v>
      </c>
      <c r="D92" s="61" t="str">
        <f>+USER!D92</f>
        <v>Mañana</v>
      </c>
      <c r="E92" s="75">
        <f>+VLOOKUP(B92,GESEM!B:M,12,0)</f>
        <v>45090</v>
      </c>
      <c r="F92" s="61" t="str">
        <f>+USER!F92</f>
        <v>PART TIME</v>
      </c>
      <c r="G92" s="61">
        <f>+USER!G92</f>
        <v>0</v>
      </c>
      <c r="H92" s="61">
        <f>+USER!H92</f>
        <v>0</v>
      </c>
      <c r="I92" s="61" t="str">
        <f>+USER!I92</f>
        <v>GUERRERO BAZÁN DIEGO ENRIQUE</v>
      </c>
      <c r="J92" s="61" t="str">
        <f>+USER!J92</f>
        <v>CHAT USER</v>
      </c>
      <c r="K92" s="61" t="str">
        <f>+USER!K92</f>
        <v>SANEZ DESCALZI SUSAN HEYDI</v>
      </c>
      <c r="L92" s="61" t="str">
        <f>+USER!L92</f>
        <v>SANCHEZ GRADOS JEAN PIERRE JOAQUIN</v>
      </c>
      <c r="M92" s="61" t="str">
        <f>+USER!M92</f>
        <v>Jueves</v>
      </c>
      <c r="N92" s="32">
        <f>+IF(USER!N92="","",USER!N92)</f>
        <v>0.29166666666666669</v>
      </c>
      <c r="O92" s="33">
        <f>+IF(USER!O92="","",USER!O92)</f>
        <v>0.4548611111111111</v>
      </c>
      <c r="P92" s="32" t="str">
        <f>+IF(USER!P92="","",USER!P92)</f>
        <v/>
      </c>
      <c r="Q92" s="33" t="str">
        <f>+IF(USER!Q92="","",USER!Q92)</f>
        <v/>
      </c>
      <c r="R92" s="34" t="str">
        <f>+VLOOKUP(B92,GESEM!B:R,9,0)</f>
        <v>ACTIVO</v>
      </c>
      <c r="S92" s="19">
        <f>+IF(USER!S92="","",USER!S92)</f>
        <v>0.29166666666666669</v>
      </c>
      <c r="T92" s="14">
        <f>+IF(USER!T92="","",USER!T92)</f>
        <v>0.4548611111111111</v>
      </c>
      <c r="U92" s="14" t="str">
        <f>+IF(USER!U92="","",USER!U92)</f>
        <v/>
      </c>
      <c r="V92" s="14" t="str">
        <f>+IF(USER!V92="","",USER!V92)</f>
        <v/>
      </c>
      <c r="W92" s="14" t="str">
        <f>+IF(USER!W92="","",USER!W92)</f>
        <v/>
      </c>
      <c r="X92" s="14" t="str">
        <f>+IF(USER!X92="","",USER!X92)</f>
        <v/>
      </c>
      <c r="Y92" s="14" t="str">
        <f>+IF(USER!Y92="","",USER!Y92)</f>
        <v/>
      </c>
      <c r="Z92" s="20" t="str">
        <f>+IF(USER!Z92="","",USER!Z92)</f>
        <v/>
      </c>
      <c r="AA92" s="19">
        <f>+IF(USER!AA92="","",USER!AA92)</f>
        <v>0.29166666666666669</v>
      </c>
      <c r="AB92" s="13">
        <f>+IF(USER!AB92="","",USER!AB92)</f>
        <v>0.4548611111111111</v>
      </c>
      <c r="AC92" s="14" t="str">
        <f>+IF(USER!AC92="","",USER!AC92)</f>
        <v/>
      </c>
      <c r="AD92" s="14" t="str">
        <f>+IF(USER!AD92="","",USER!AD92)</f>
        <v/>
      </c>
      <c r="AE92" s="13" t="str">
        <f>+IF(USER!AE92="","",USER!AE92)</f>
        <v/>
      </c>
      <c r="AF92" s="13" t="str">
        <f>+IF(USER!AF92="","",USER!AF92)</f>
        <v/>
      </c>
      <c r="AG92" s="14" t="str">
        <f>+IF(USER!AG92="","",USER!AG92)</f>
        <v/>
      </c>
      <c r="AH92" s="20" t="str">
        <f>+IF(USER!AH92="","",USER!AH92)</f>
        <v/>
      </c>
      <c r="AI92" s="19">
        <f>+IF(USER!AI92="","",USER!AI92)</f>
        <v>0.29166666666666669</v>
      </c>
      <c r="AJ92" s="13">
        <f>+IF(USER!AJ92="","",USER!AJ92)</f>
        <v>0.4548611111111111</v>
      </c>
      <c r="AK92" s="14" t="str">
        <f>+IF(USER!AK92="","",USER!AK92)</f>
        <v/>
      </c>
      <c r="AL92" s="14" t="str">
        <f>+IF(USER!AL92="","",USER!AL92)</f>
        <v/>
      </c>
      <c r="AM92" s="13" t="str">
        <f>+IF(USER!AM92="","",USER!AM92)</f>
        <v/>
      </c>
      <c r="AN92" s="13" t="str">
        <f>+IF(USER!AN92="","",USER!AN92)</f>
        <v/>
      </c>
      <c r="AO92" s="14" t="str">
        <f>+IF(USER!AO92="","",USER!AO92)</f>
        <v/>
      </c>
      <c r="AP92" s="20" t="str">
        <f>+IF(USER!AP92="","",USER!AP92)</f>
        <v/>
      </c>
      <c r="AQ92" s="19" t="str">
        <f>+IF(USER!AQ92="","",USER!AQ92)</f>
        <v/>
      </c>
      <c r="AR92" s="13" t="str">
        <f>+IF(USER!AR92="","",USER!AR92)</f>
        <v/>
      </c>
      <c r="AS92" s="14" t="str">
        <f>+IF(USER!AS92="","",USER!AS92)</f>
        <v/>
      </c>
      <c r="AT92" s="14" t="str">
        <f>+IF(USER!AT92="","",USER!AT92)</f>
        <v/>
      </c>
      <c r="AU92" s="13" t="str">
        <f>+IF(USER!AU92="","",USER!AU92)</f>
        <v/>
      </c>
      <c r="AV92" s="13" t="str">
        <f>+IF(USER!AV92="","",USER!AV92)</f>
        <v/>
      </c>
      <c r="AW92" s="14" t="str">
        <f>+IF(USER!AW92="","",USER!AW92)</f>
        <v/>
      </c>
      <c r="AX92" s="20" t="str">
        <f>+IF(USER!AX92="","",USER!AX92)</f>
        <v/>
      </c>
      <c r="AY92" s="19">
        <f>+IF(USER!AY92="","",USER!AY92)</f>
        <v>0.29166666666666669</v>
      </c>
      <c r="AZ92" s="13">
        <f>+IF(USER!AZ92="","",USER!AZ92)</f>
        <v>0.4548611111111111</v>
      </c>
      <c r="BA92" s="14" t="str">
        <f>+IF(USER!BA92="","",USER!BA92)</f>
        <v/>
      </c>
      <c r="BB92" s="14" t="str">
        <f>+IF(USER!BB92="","",USER!BB92)</f>
        <v/>
      </c>
      <c r="BC92" s="13" t="str">
        <f>+IF(USER!BC92="","",USER!BC92)</f>
        <v/>
      </c>
      <c r="BD92" s="13" t="str">
        <f>+IF(USER!BD92="","",USER!BD92)</f>
        <v/>
      </c>
      <c r="BE92" s="14" t="str">
        <f>+IF(USER!BE92="","",USER!BE92)</f>
        <v/>
      </c>
      <c r="BF92" s="20" t="str">
        <f>+IF(USER!BF92="","",USER!BF92)</f>
        <v/>
      </c>
      <c r="BG92" s="19">
        <f>+IF(USER!BG92="","",USER!BG92)</f>
        <v>0.29166666666666669</v>
      </c>
      <c r="BH92" s="13">
        <f>+IF(USER!BH92="","",USER!BH92)</f>
        <v>0.4548611111111111</v>
      </c>
      <c r="BI92" s="14" t="str">
        <f>+IF(USER!BI92="","",USER!BI92)</f>
        <v/>
      </c>
      <c r="BJ92" s="14" t="str">
        <f>+IF(USER!BJ92="","",USER!BJ92)</f>
        <v/>
      </c>
      <c r="BK92" s="13" t="str">
        <f>+IF(USER!BK92="","",USER!BK92)</f>
        <v/>
      </c>
      <c r="BL92" s="13" t="str">
        <f>+IF(USER!BL92="","",USER!BL92)</f>
        <v/>
      </c>
      <c r="BM92" s="14" t="str">
        <f>+IF(USER!BM92="","",USER!BM92)</f>
        <v/>
      </c>
      <c r="BN92" s="20" t="str">
        <f>+IF(USER!BN92="","",USER!BN92)</f>
        <v/>
      </c>
      <c r="BO92" s="19">
        <f>+IF(USER!BO92="","",USER!BO92)</f>
        <v>0.29166666666666669</v>
      </c>
      <c r="BP92" s="13">
        <f>+IF(USER!BP92="","",USER!BP92)</f>
        <v>0.4548611111111111</v>
      </c>
      <c r="BQ92" s="14" t="str">
        <f>+IF(USER!BQ92="","",USER!BQ92)</f>
        <v/>
      </c>
      <c r="BR92" s="14" t="str">
        <f>+IF(USER!BR92="","",USER!BR92)</f>
        <v/>
      </c>
      <c r="BS92" s="13" t="str">
        <f>+IF(USER!BS92="","",USER!BS92)</f>
        <v/>
      </c>
      <c r="BT92" s="13" t="str">
        <f>+IF(USER!BT92="","",USER!BT92)</f>
        <v/>
      </c>
      <c r="BU92" s="14" t="str">
        <f>+IF(USER!BU92="","",USER!BU92)</f>
        <v/>
      </c>
      <c r="BV92" s="20" t="str">
        <f>+IF(USER!BV92="","",USER!BV92)</f>
        <v/>
      </c>
      <c r="BW92" s="68" t="str">
        <f>+VLOOKUP(B92,GESEM!B:H,7,0)</f>
        <v>CHAT USER</v>
      </c>
      <c r="BX92" s="2" t="str">
        <f>+VLOOKUP(B92,GESEM!B:H,6,0)</f>
        <v>AGENTE</v>
      </c>
    </row>
    <row r="93" spans="1:76" ht="12" customHeight="1" x14ac:dyDescent="0.2">
      <c r="A93" s="31">
        <f t="shared" si="1"/>
        <v>87</v>
      </c>
      <c r="B93" s="74">
        <f>+USER!B93</f>
        <v>73456674</v>
      </c>
      <c r="C93" s="61" t="str">
        <f>+VLOOKUP(J93,TURNO!P:Q,2,0)</f>
        <v xml:space="preserve">CHAT USER </v>
      </c>
      <c r="D93" s="61" t="str">
        <f>+USER!D93</f>
        <v>Mañana</v>
      </c>
      <c r="E93" s="75">
        <f>+VLOOKUP(B93,GESEM!B:M,12,0)</f>
        <v>45265</v>
      </c>
      <c r="F93" s="61" t="str">
        <f>+USER!F93</f>
        <v>PART TIME</v>
      </c>
      <c r="G93" s="61">
        <f>+USER!G93</f>
        <v>0</v>
      </c>
      <c r="H93" s="61">
        <f>+USER!H93</f>
        <v>0</v>
      </c>
      <c r="I93" s="61" t="str">
        <f>+USER!I93</f>
        <v>AYALA QUISPE FABRICIO ELOY</v>
      </c>
      <c r="J93" s="61" t="str">
        <f>+USER!J93</f>
        <v>CHAT USER</v>
      </c>
      <c r="K93" s="61" t="str">
        <f>+USER!K93</f>
        <v>SANEZ DESCALZI SUSAN HEYDI</v>
      </c>
      <c r="L93" s="61" t="str">
        <f>+USER!L93</f>
        <v>SANCHEZ GRADOS JEAN PIERRE JOAQUIN</v>
      </c>
      <c r="M93" s="61" t="str">
        <f>+USER!M93</f>
        <v>Martes</v>
      </c>
      <c r="N93" s="32">
        <f>+IF(USER!N93="","",USER!N93)</f>
        <v>0.25</v>
      </c>
      <c r="O93" s="33">
        <f>+IF(USER!O93="","",USER!O93)</f>
        <v>0.41319444444444442</v>
      </c>
      <c r="P93" s="32" t="str">
        <f>+IF(USER!P93="","",USER!P93)</f>
        <v/>
      </c>
      <c r="Q93" s="33" t="str">
        <f>+IF(USER!Q93="","",USER!Q93)</f>
        <v/>
      </c>
      <c r="R93" s="34" t="str">
        <f>+VLOOKUP(B93,GESEM!B:R,9,0)</f>
        <v>ACTIVO</v>
      </c>
      <c r="S93" s="19">
        <f>+IF(USER!S93="","",USER!S93)</f>
        <v>0.25</v>
      </c>
      <c r="T93" s="14">
        <f>+IF(USER!T93="","",USER!T93)</f>
        <v>0.41319444444444442</v>
      </c>
      <c r="U93" s="14" t="str">
        <f>+IF(USER!U93="","",USER!U93)</f>
        <v/>
      </c>
      <c r="V93" s="14" t="str">
        <f>+IF(USER!V93="","",USER!V93)</f>
        <v/>
      </c>
      <c r="W93" s="14" t="str">
        <f>+IF(USER!W93="","",USER!W93)</f>
        <v/>
      </c>
      <c r="X93" s="14" t="str">
        <f>+IF(USER!X93="","",USER!X93)</f>
        <v/>
      </c>
      <c r="Y93" s="14" t="str">
        <f>+IF(USER!Y93="","",USER!Y93)</f>
        <v/>
      </c>
      <c r="Z93" s="20" t="str">
        <f>+IF(USER!Z93="","",USER!Z93)</f>
        <v/>
      </c>
      <c r="AA93" s="19" t="str">
        <f>+IF(USER!AA93="","",USER!AA93)</f>
        <v/>
      </c>
      <c r="AB93" s="13" t="str">
        <f>+IF(USER!AB93="","",USER!AB93)</f>
        <v/>
      </c>
      <c r="AC93" s="14" t="str">
        <f>+IF(USER!AC93="","",USER!AC93)</f>
        <v/>
      </c>
      <c r="AD93" s="14" t="str">
        <f>+IF(USER!AD93="","",USER!AD93)</f>
        <v/>
      </c>
      <c r="AE93" s="13" t="str">
        <f>+IF(USER!AE93="","",USER!AE93)</f>
        <v/>
      </c>
      <c r="AF93" s="13" t="str">
        <f>+IF(USER!AF93="","",USER!AF93)</f>
        <v/>
      </c>
      <c r="AG93" s="14" t="str">
        <f>+IF(USER!AG93="","",USER!AG93)</f>
        <v/>
      </c>
      <c r="AH93" s="20" t="str">
        <f>+IF(USER!AH93="","",USER!AH93)</f>
        <v/>
      </c>
      <c r="AI93" s="19">
        <f>+IF(USER!AI93="","",USER!AI93)</f>
        <v>0.25</v>
      </c>
      <c r="AJ93" s="13">
        <f>+IF(USER!AJ93="","",USER!AJ93)</f>
        <v>0.41319444444444442</v>
      </c>
      <c r="AK93" s="14" t="str">
        <f>+IF(USER!AK93="","",USER!AK93)</f>
        <v/>
      </c>
      <c r="AL93" s="14" t="str">
        <f>+IF(USER!AL93="","",USER!AL93)</f>
        <v/>
      </c>
      <c r="AM93" s="13" t="str">
        <f>+IF(USER!AM93="","",USER!AM93)</f>
        <v/>
      </c>
      <c r="AN93" s="13" t="str">
        <f>+IF(USER!AN93="","",USER!AN93)</f>
        <v/>
      </c>
      <c r="AO93" s="14" t="str">
        <f>+IF(USER!AO93="","",USER!AO93)</f>
        <v/>
      </c>
      <c r="AP93" s="20" t="str">
        <f>+IF(USER!AP93="","",USER!AP93)</f>
        <v/>
      </c>
      <c r="AQ93" s="19">
        <f>+IF(USER!AQ93="","",USER!AQ93)</f>
        <v>0.25</v>
      </c>
      <c r="AR93" s="13">
        <f>+IF(USER!AR93="","",USER!AR93)</f>
        <v>0.41319444444444442</v>
      </c>
      <c r="AS93" s="14" t="str">
        <f>+IF(USER!AS93="","",USER!AS93)</f>
        <v/>
      </c>
      <c r="AT93" s="14" t="str">
        <f>+IF(USER!AT93="","",USER!AT93)</f>
        <v/>
      </c>
      <c r="AU93" s="13" t="str">
        <f>+IF(USER!AU93="","",USER!AU93)</f>
        <v/>
      </c>
      <c r="AV93" s="13" t="str">
        <f>+IF(USER!AV93="","",USER!AV93)</f>
        <v/>
      </c>
      <c r="AW93" s="14" t="str">
        <f>+IF(USER!AW93="","",USER!AW93)</f>
        <v/>
      </c>
      <c r="AX93" s="20" t="str">
        <f>+IF(USER!AX93="","",USER!AX93)</f>
        <v/>
      </c>
      <c r="AY93" s="19">
        <f>+IF(USER!AY93="","",USER!AY93)</f>
        <v>0.25</v>
      </c>
      <c r="AZ93" s="13">
        <f>+IF(USER!AZ93="","",USER!AZ93)</f>
        <v>0.41319444444444442</v>
      </c>
      <c r="BA93" s="14" t="str">
        <f>+IF(USER!BA93="","",USER!BA93)</f>
        <v/>
      </c>
      <c r="BB93" s="14" t="str">
        <f>+IF(USER!BB93="","",USER!BB93)</f>
        <v/>
      </c>
      <c r="BC93" s="13" t="str">
        <f>+IF(USER!BC93="","",USER!BC93)</f>
        <v/>
      </c>
      <c r="BD93" s="13" t="str">
        <f>+IF(USER!BD93="","",USER!BD93)</f>
        <v/>
      </c>
      <c r="BE93" s="14" t="str">
        <f>+IF(USER!BE93="","",USER!BE93)</f>
        <v/>
      </c>
      <c r="BF93" s="20" t="str">
        <f>+IF(USER!BF93="","",USER!BF93)</f>
        <v/>
      </c>
      <c r="BG93" s="19">
        <f>+IF(USER!BG93="","",USER!BG93)</f>
        <v>0.25</v>
      </c>
      <c r="BH93" s="13">
        <f>+IF(USER!BH93="","",USER!BH93)</f>
        <v>0.41319444444444442</v>
      </c>
      <c r="BI93" s="14" t="str">
        <f>+IF(USER!BI93="","",USER!BI93)</f>
        <v/>
      </c>
      <c r="BJ93" s="14" t="str">
        <f>+IF(USER!BJ93="","",USER!BJ93)</f>
        <v/>
      </c>
      <c r="BK93" s="13" t="str">
        <f>+IF(USER!BK93="","",USER!BK93)</f>
        <v/>
      </c>
      <c r="BL93" s="13" t="str">
        <f>+IF(USER!BL93="","",USER!BL93)</f>
        <v/>
      </c>
      <c r="BM93" s="14" t="str">
        <f>+IF(USER!BM93="","",USER!BM93)</f>
        <v/>
      </c>
      <c r="BN93" s="20" t="str">
        <f>+IF(USER!BN93="","",USER!BN93)</f>
        <v/>
      </c>
      <c r="BO93" s="19">
        <f>+IF(USER!BO93="","",USER!BO93)</f>
        <v>0.25</v>
      </c>
      <c r="BP93" s="13">
        <f>+IF(USER!BP93="","",USER!BP93)</f>
        <v>0.41319444444444442</v>
      </c>
      <c r="BQ93" s="14" t="str">
        <f>+IF(USER!BQ93="","",USER!BQ93)</f>
        <v/>
      </c>
      <c r="BR93" s="14" t="str">
        <f>+IF(USER!BR93="","",USER!BR93)</f>
        <v/>
      </c>
      <c r="BS93" s="13" t="str">
        <f>+IF(USER!BS93="","",USER!BS93)</f>
        <v/>
      </c>
      <c r="BT93" s="13" t="str">
        <f>+IF(USER!BT93="","",USER!BT93)</f>
        <v/>
      </c>
      <c r="BU93" s="14" t="str">
        <f>+IF(USER!BU93="","",USER!BU93)</f>
        <v/>
      </c>
      <c r="BV93" s="20" t="str">
        <f>+IF(USER!BV93="","",USER!BV93)</f>
        <v/>
      </c>
      <c r="BW93" s="68" t="str">
        <f>+VLOOKUP(B93,GESEM!B:H,7,0)</f>
        <v>CHAT USER</v>
      </c>
      <c r="BX93" s="2" t="str">
        <f>+VLOOKUP(B93,GESEM!B:H,6,0)</f>
        <v>AGENTE</v>
      </c>
    </row>
    <row r="94" spans="1:76" ht="12" customHeight="1" x14ac:dyDescent="0.2">
      <c r="A94" s="31">
        <f t="shared" si="1"/>
        <v>88</v>
      </c>
      <c r="B94" s="74">
        <f>+USER!B94</f>
        <v>73046411</v>
      </c>
      <c r="C94" s="61" t="str">
        <f>+VLOOKUP(J94,TURNO!P:Q,2,0)</f>
        <v xml:space="preserve">CHAT USER </v>
      </c>
      <c r="D94" s="61" t="str">
        <f>+USER!D94</f>
        <v>Mañana</v>
      </c>
      <c r="E94" s="75">
        <f>+VLOOKUP(B94,GESEM!B:M,12,0)</f>
        <v>45352</v>
      </c>
      <c r="F94" s="61" t="str">
        <f>+USER!F94</f>
        <v>PART TIME</v>
      </c>
      <c r="G94" s="61">
        <f>+USER!G94</f>
        <v>0</v>
      </c>
      <c r="H94" s="61">
        <f>+USER!H94</f>
        <v>0</v>
      </c>
      <c r="I94" s="61" t="str">
        <f>+USER!I94</f>
        <v>HUAMANI QUISPE ELIZABETH RAQUEL</v>
      </c>
      <c r="J94" s="61" t="str">
        <f>+USER!J94</f>
        <v>CHAT USER</v>
      </c>
      <c r="K94" s="61" t="str">
        <f>+USER!K94</f>
        <v>SANEZ DESCALZI SUSAN HEYDI</v>
      </c>
      <c r="L94" s="61" t="str">
        <f>+USER!L94</f>
        <v>SANCHEZ GRADOS JEAN PIERRE JOAQUIN</v>
      </c>
      <c r="M94" s="61" t="str">
        <f>+USER!M94</f>
        <v>Lunes</v>
      </c>
      <c r="N94" s="32">
        <f>+IF(USER!N94="","",USER!N94)</f>
        <v>0.29166666666666669</v>
      </c>
      <c r="O94" s="33">
        <f>+IF(USER!O94="","",USER!O94)</f>
        <v>0.4548611111111111</v>
      </c>
      <c r="P94" s="32" t="str">
        <f>+IF(USER!P94="","",USER!P94)</f>
        <v/>
      </c>
      <c r="Q94" s="33" t="str">
        <f>+IF(USER!Q94="","",USER!Q94)</f>
        <v/>
      </c>
      <c r="R94" s="34" t="str">
        <f>+VLOOKUP(B94,GESEM!B:R,9,0)</f>
        <v>ACTIVO</v>
      </c>
      <c r="S94" s="19" t="str">
        <f>+IF(USER!S94="","",USER!S94)</f>
        <v/>
      </c>
      <c r="T94" s="14" t="str">
        <f>+IF(USER!T94="","",USER!T94)</f>
        <v/>
      </c>
      <c r="U94" s="14" t="str">
        <f>+IF(USER!U94="","",USER!U94)</f>
        <v/>
      </c>
      <c r="V94" s="14" t="str">
        <f>+IF(USER!V94="","",USER!V94)</f>
        <v/>
      </c>
      <c r="W94" s="14" t="str">
        <f>+IF(USER!W94="","",USER!W94)</f>
        <v/>
      </c>
      <c r="X94" s="14" t="str">
        <f>+IF(USER!X94="","",USER!X94)</f>
        <v/>
      </c>
      <c r="Y94" s="14" t="str">
        <f>+IF(USER!Y94="","",USER!Y94)</f>
        <v/>
      </c>
      <c r="Z94" s="20" t="str">
        <f>+IF(USER!Z94="","",USER!Z94)</f>
        <v/>
      </c>
      <c r="AA94" s="19">
        <f>+IF(USER!AA94="","",USER!AA94)</f>
        <v>0.29166666666666669</v>
      </c>
      <c r="AB94" s="13">
        <f>+IF(USER!AB94="","",USER!AB94)</f>
        <v>0.4548611111111111</v>
      </c>
      <c r="AC94" s="14" t="str">
        <f>+IF(USER!AC94="","",USER!AC94)</f>
        <v/>
      </c>
      <c r="AD94" s="14" t="str">
        <f>+IF(USER!AD94="","",USER!AD94)</f>
        <v/>
      </c>
      <c r="AE94" s="13" t="str">
        <f>+IF(USER!AE94="","",USER!AE94)</f>
        <v/>
      </c>
      <c r="AF94" s="13" t="str">
        <f>+IF(USER!AF94="","",USER!AF94)</f>
        <v/>
      </c>
      <c r="AG94" s="14" t="str">
        <f>+IF(USER!AG94="","",USER!AG94)</f>
        <v/>
      </c>
      <c r="AH94" s="20" t="str">
        <f>+IF(USER!AH94="","",USER!AH94)</f>
        <v/>
      </c>
      <c r="AI94" s="19">
        <f>+IF(USER!AI94="","",USER!AI94)</f>
        <v>0.29166666666666669</v>
      </c>
      <c r="AJ94" s="13">
        <f>+IF(USER!AJ94="","",USER!AJ94)</f>
        <v>0.4548611111111111</v>
      </c>
      <c r="AK94" s="14" t="str">
        <f>+IF(USER!AK94="","",USER!AK94)</f>
        <v/>
      </c>
      <c r="AL94" s="14" t="str">
        <f>+IF(USER!AL94="","",USER!AL94)</f>
        <v/>
      </c>
      <c r="AM94" s="13" t="str">
        <f>+IF(USER!AM94="","",USER!AM94)</f>
        <v/>
      </c>
      <c r="AN94" s="13" t="str">
        <f>+IF(USER!AN94="","",USER!AN94)</f>
        <v/>
      </c>
      <c r="AO94" s="14" t="str">
        <f>+IF(USER!AO94="","",USER!AO94)</f>
        <v/>
      </c>
      <c r="AP94" s="20" t="str">
        <f>+IF(USER!AP94="","",USER!AP94)</f>
        <v/>
      </c>
      <c r="AQ94" s="19">
        <f>+IF(USER!AQ94="","",USER!AQ94)</f>
        <v>0.29166666666666669</v>
      </c>
      <c r="AR94" s="13">
        <f>+IF(USER!AR94="","",USER!AR94)</f>
        <v>0.4548611111111111</v>
      </c>
      <c r="AS94" s="14" t="str">
        <f>+IF(USER!AS94="","",USER!AS94)</f>
        <v/>
      </c>
      <c r="AT94" s="14" t="str">
        <f>+IF(USER!AT94="","",USER!AT94)</f>
        <v/>
      </c>
      <c r="AU94" s="13" t="str">
        <f>+IF(USER!AU94="","",USER!AU94)</f>
        <v/>
      </c>
      <c r="AV94" s="13" t="str">
        <f>+IF(USER!AV94="","",USER!AV94)</f>
        <v/>
      </c>
      <c r="AW94" s="14" t="str">
        <f>+IF(USER!AW94="","",USER!AW94)</f>
        <v/>
      </c>
      <c r="AX94" s="20" t="str">
        <f>+IF(USER!AX94="","",USER!AX94)</f>
        <v/>
      </c>
      <c r="AY94" s="19">
        <f>+IF(USER!AY94="","",USER!AY94)</f>
        <v>0.29166666666666669</v>
      </c>
      <c r="AZ94" s="13">
        <f>+IF(USER!AZ94="","",USER!AZ94)</f>
        <v>0.4548611111111111</v>
      </c>
      <c r="BA94" s="14" t="str">
        <f>+IF(USER!BA94="","",USER!BA94)</f>
        <v/>
      </c>
      <c r="BB94" s="14" t="str">
        <f>+IF(USER!BB94="","",USER!BB94)</f>
        <v/>
      </c>
      <c r="BC94" s="13" t="str">
        <f>+IF(USER!BC94="","",USER!BC94)</f>
        <v/>
      </c>
      <c r="BD94" s="13" t="str">
        <f>+IF(USER!BD94="","",USER!BD94)</f>
        <v/>
      </c>
      <c r="BE94" s="14" t="str">
        <f>+IF(USER!BE94="","",USER!BE94)</f>
        <v/>
      </c>
      <c r="BF94" s="20" t="str">
        <f>+IF(USER!BF94="","",USER!BF94)</f>
        <v/>
      </c>
      <c r="BG94" s="19">
        <f>+IF(USER!BG94="","",USER!BG94)</f>
        <v>0.29166666666666669</v>
      </c>
      <c r="BH94" s="13">
        <f>+IF(USER!BH94="","",USER!BH94)</f>
        <v>0.4548611111111111</v>
      </c>
      <c r="BI94" s="14" t="str">
        <f>+IF(USER!BI94="","",USER!BI94)</f>
        <v/>
      </c>
      <c r="BJ94" s="14" t="str">
        <f>+IF(USER!BJ94="","",USER!BJ94)</f>
        <v/>
      </c>
      <c r="BK94" s="13" t="str">
        <f>+IF(USER!BK94="","",USER!BK94)</f>
        <v/>
      </c>
      <c r="BL94" s="13" t="str">
        <f>+IF(USER!BL94="","",USER!BL94)</f>
        <v/>
      </c>
      <c r="BM94" s="14" t="str">
        <f>+IF(USER!BM94="","",USER!BM94)</f>
        <v/>
      </c>
      <c r="BN94" s="20" t="str">
        <f>+IF(USER!BN94="","",USER!BN94)</f>
        <v/>
      </c>
      <c r="BO94" s="19">
        <f>+IF(USER!BO94="","",USER!BO94)</f>
        <v>0.29166666666666669</v>
      </c>
      <c r="BP94" s="13">
        <f>+IF(USER!BP94="","",USER!BP94)</f>
        <v>0.4548611111111111</v>
      </c>
      <c r="BQ94" s="14" t="str">
        <f>+IF(USER!BQ94="","",USER!BQ94)</f>
        <v/>
      </c>
      <c r="BR94" s="14" t="str">
        <f>+IF(USER!BR94="","",USER!BR94)</f>
        <v/>
      </c>
      <c r="BS94" s="13" t="str">
        <f>+IF(USER!BS94="","",USER!BS94)</f>
        <v/>
      </c>
      <c r="BT94" s="13" t="str">
        <f>+IF(USER!BT94="","",USER!BT94)</f>
        <v/>
      </c>
      <c r="BU94" s="14" t="str">
        <f>+IF(USER!BU94="","",USER!BU94)</f>
        <v/>
      </c>
      <c r="BV94" s="20" t="str">
        <f>+IF(USER!BV94="","",USER!BV94)</f>
        <v/>
      </c>
      <c r="BW94" s="68" t="str">
        <f>+VLOOKUP(B94,GESEM!B:H,7,0)</f>
        <v>CHAT USER</v>
      </c>
      <c r="BX94" s="2" t="str">
        <f>+VLOOKUP(B94,GESEM!B:H,6,0)</f>
        <v>AGENTE</v>
      </c>
    </row>
    <row r="95" spans="1:76" ht="12" customHeight="1" x14ac:dyDescent="0.2">
      <c r="A95" s="31">
        <f t="shared" si="1"/>
        <v>89</v>
      </c>
      <c r="B95" s="74">
        <f>+USER!B95</f>
        <v>45644430</v>
      </c>
      <c r="C95" s="61" t="str">
        <f>+VLOOKUP(J95,TURNO!P:Q,2,0)</f>
        <v xml:space="preserve">CHAT USER </v>
      </c>
      <c r="D95" s="61" t="str">
        <f>+USER!D95</f>
        <v>Mañana</v>
      </c>
      <c r="E95" s="75">
        <f>+VLOOKUP(B95,GESEM!B:M,12,0)</f>
        <v>45352</v>
      </c>
      <c r="F95" s="61" t="str">
        <f>+USER!F95</f>
        <v>PART TIME</v>
      </c>
      <c r="G95" s="61">
        <f>+USER!G95</f>
        <v>0</v>
      </c>
      <c r="H95" s="61">
        <f>+USER!H95</f>
        <v>0</v>
      </c>
      <c r="I95" s="61" t="str">
        <f>+USER!I95</f>
        <v>CUENTAS HUMPIRE JESIBETT ALEJANDRA</v>
      </c>
      <c r="J95" s="61" t="str">
        <f>+USER!J95</f>
        <v>CHAT USER</v>
      </c>
      <c r="K95" s="61" t="str">
        <f>+USER!K95</f>
        <v>SANEZ DESCALZI SUSAN HEYDI</v>
      </c>
      <c r="L95" s="61" t="str">
        <f>+USER!L95</f>
        <v>SANCHEZ GRADOS JEAN PIERRE JOAQUIN</v>
      </c>
      <c r="M95" s="61" t="str">
        <f>+USER!M95</f>
        <v>Lunes</v>
      </c>
      <c r="N95" s="32">
        <f>+IF(USER!N95="","",USER!N95)</f>
        <v>0.29166666666666669</v>
      </c>
      <c r="O95" s="33">
        <f>+IF(USER!O95="","",USER!O95)</f>
        <v>0.4548611111111111</v>
      </c>
      <c r="P95" s="32" t="str">
        <f>+IF(USER!P95="","",USER!P95)</f>
        <v/>
      </c>
      <c r="Q95" s="33" t="str">
        <f>+IF(USER!Q95="","",USER!Q95)</f>
        <v/>
      </c>
      <c r="R95" s="34" t="str">
        <f>+VLOOKUP(B95,GESEM!B:R,9,0)</f>
        <v>ACTIVO</v>
      </c>
      <c r="S95" s="19" t="str">
        <f>+IF(USER!S95="","",USER!S95)</f>
        <v/>
      </c>
      <c r="T95" s="14" t="str">
        <f>+IF(USER!T95="","",USER!T95)</f>
        <v/>
      </c>
      <c r="U95" s="14" t="str">
        <f>+IF(USER!U95="","",USER!U95)</f>
        <v/>
      </c>
      <c r="V95" s="14" t="str">
        <f>+IF(USER!V95="","",USER!V95)</f>
        <v/>
      </c>
      <c r="W95" s="14" t="str">
        <f>+IF(USER!W95="","",USER!W95)</f>
        <v/>
      </c>
      <c r="X95" s="14" t="str">
        <f>+IF(USER!X95="","",USER!X95)</f>
        <v/>
      </c>
      <c r="Y95" s="14" t="str">
        <f>+IF(USER!Y95="","",USER!Y95)</f>
        <v/>
      </c>
      <c r="Z95" s="20" t="str">
        <f>+IF(USER!Z95="","",USER!Z95)</f>
        <v/>
      </c>
      <c r="AA95" s="19">
        <f>+IF(USER!AA95="","",USER!AA95)</f>
        <v>0.29166666666666669</v>
      </c>
      <c r="AB95" s="13">
        <f>+IF(USER!AB95="","",USER!AB95)</f>
        <v>0.4548611111111111</v>
      </c>
      <c r="AC95" s="14" t="str">
        <f>+IF(USER!AC95="","",USER!AC95)</f>
        <v/>
      </c>
      <c r="AD95" s="14" t="str">
        <f>+IF(USER!AD95="","",USER!AD95)</f>
        <v/>
      </c>
      <c r="AE95" s="13" t="str">
        <f>+IF(USER!AE95="","",USER!AE95)</f>
        <v/>
      </c>
      <c r="AF95" s="13" t="str">
        <f>+IF(USER!AF95="","",USER!AF95)</f>
        <v/>
      </c>
      <c r="AG95" s="14" t="str">
        <f>+IF(USER!AG95="","",USER!AG95)</f>
        <v/>
      </c>
      <c r="AH95" s="20" t="str">
        <f>+IF(USER!AH95="","",USER!AH95)</f>
        <v/>
      </c>
      <c r="AI95" s="19">
        <f>+IF(USER!AI95="","",USER!AI95)</f>
        <v>0.29166666666666669</v>
      </c>
      <c r="AJ95" s="13">
        <f>+IF(USER!AJ95="","",USER!AJ95)</f>
        <v>0.4548611111111111</v>
      </c>
      <c r="AK95" s="14" t="str">
        <f>+IF(USER!AK95="","",USER!AK95)</f>
        <v/>
      </c>
      <c r="AL95" s="14" t="str">
        <f>+IF(USER!AL95="","",USER!AL95)</f>
        <v/>
      </c>
      <c r="AM95" s="13" t="str">
        <f>+IF(USER!AM95="","",USER!AM95)</f>
        <v/>
      </c>
      <c r="AN95" s="13" t="str">
        <f>+IF(USER!AN95="","",USER!AN95)</f>
        <v/>
      </c>
      <c r="AO95" s="14" t="str">
        <f>+IF(USER!AO95="","",USER!AO95)</f>
        <v/>
      </c>
      <c r="AP95" s="20" t="str">
        <f>+IF(USER!AP95="","",USER!AP95)</f>
        <v/>
      </c>
      <c r="AQ95" s="19">
        <f>+IF(USER!AQ95="","",USER!AQ95)</f>
        <v>0.29166666666666669</v>
      </c>
      <c r="AR95" s="13">
        <f>+IF(USER!AR95="","",USER!AR95)</f>
        <v>0.4548611111111111</v>
      </c>
      <c r="AS95" s="14" t="str">
        <f>+IF(USER!AS95="","",USER!AS95)</f>
        <v/>
      </c>
      <c r="AT95" s="14" t="str">
        <f>+IF(USER!AT95="","",USER!AT95)</f>
        <v/>
      </c>
      <c r="AU95" s="13" t="str">
        <f>+IF(USER!AU95="","",USER!AU95)</f>
        <v/>
      </c>
      <c r="AV95" s="13" t="str">
        <f>+IF(USER!AV95="","",USER!AV95)</f>
        <v/>
      </c>
      <c r="AW95" s="14" t="str">
        <f>+IF(USER!AW95="","",USER!AW95)</f>
        <v/>
      </c>
      <c r="AX95" s="20" t="str">
        <f>+IF(USER!AX95="","",USER!AX95)</f>
        <v/>
      </c>
      <c r="AY95" s="19">
        <f>+IF(USER!AY95="","",USER!AY95)</f>
        <v>0.29166666666666669</v>
      </c>
      <c r="AZ95" s="13">
        <f>+IF(USER!AZ95="","",USER!AZ95)</f>
        <v>0.4548611111111111</v>
      </c>
      <c r="BA95" s="14" t="str">
        <f>+IF(USER!BA95="","",USER!BA95)</f>
        <v/>
      </c>
      <c r="BB95" s="14" t="str">
        <f>+IF(USER!BB95="","",USER!BB95)</f>
        <v/>
      </c>
      <c r="BC95" s="13" t="str">
        <f>+IF(USER!BC95="","",USER!BC95)</f>
        <v/>
      </c>
      <c r="BD95" s="13" t="str">
        <f>+IF(USER!BD95="","",USER!BD95)</f>
        <v/>
      </c>
      <c r="BE95" s="14" t="str">
        <f>+IF(USER!BE95="","",USER!BE95)</f>
        <v/>
      </c>
      <c r="BF95" s="20" t="str">
        <f>+IF(USER!BF95="","",USER!BF95)</f>
        <v/>
      </c>
      <c r="BG95" s="19">
        <f>+IF(USER!BG95="","",USER!BG95)</f>
        <v>0.29166666666666669</v>
      </c>
      <c r="BH95" s="13">
        <f>+IF(USER!BH95="","",USER!BH95)</f>
        <v>0.4548611111111111</v>
      </c>
      <c r="BI95" s="14" t="str">
        <f>+IF(USER!BI95="","",USER!BI95)</f>
        <v/>
      </c>
      <c r="BJ95" s="14" t="str">
        <f>+IF(USER!BJ95="","",USER!BJ95)</f>
        <v/>
      </c>
      <c r="BK95" s="13" t="str">
        <f>+IF(USER!BK95="","",USER!BK95)</f>
        <v/>
      </c>
      <c r="BL95" s="13" t="str">
        <f>+IF(USER!BL95="","",USER!BL95)</f>
        <v/>
      </c>
      <c r="BM95" s="14" t="str">
        <f>+IF(USER!BM95="","",USER!BM95)</f>
        <v/>
      </c>
      <c r="BN95" s="20" t="str">
        <f>+IF(USER!BN95="","",USER!BN95)</f>
        <v/>
      </c>
      <c r="BO95" s="19">
        <f>+IF(USER!BO95="","",USER!BO95)</f>
        <v>0.29166666666666669</v>
      </c>
      <c r="BP95" s="13">
        <f>+IF(USER!BP95="","",USER!BP95)</f>
        <v>0.4548611111111111</v>
      </c>
      <c r="BQ95" s="14" t="str">
        <f>+IF(USER!BQ95="","",USER!BQ95)</f>
        <v/>
      </c>
      <c r="BR95" s="14" t="str">
        <f>+IF(USER!BR95="","",USER!BR95)</f>
        <v/>
      </c>
      <c r="BS95" s="13" t="str">
        <f>+IF(USER!BS95="","",USER!BS95)</f>
        <v/>
      </c>
      <c r="BT95" s="13" t="str">
        <f>+IF(USER!BT95="","",USER!BT95)</f>
        <v/>
      </c>
      <c r="BU95" s="14" t="str">
        <f>+IF(USER!BU95="","",USER!BU95)</f>
        <v/>
      </c>
      <c r="BV95" s="20" t="str">
        <f>+IF(USER!BV95="","",USER!BV95)</f>
        <v/>
      </c>
      <c r="BW95" s="68" t="str">
        <f>+VLOOKUP(B95,GESEM!B:H,7,0)</f>
        <v>CHAT USER</v>
      </c>
      <c r="BX95" s="2" t="str">
        <f>+VLOOKUP(B95,GESEM!B:H,6,0)</f>
        <v>AGENTE</v>
      </c>
    </row>
    <row r="96" spans="1:76" ht="12" customHeight="1" x14ac:dyDescent="0.2">
      <c r="A96" s="31">
        <f t="shared" si="1"/>
        <v>90</v>
      </c>
      <c r="B96" s="74">
        <f>+USER!B96</f>
        <v>72430420</v>
      </c>
      <c r="C96" s="61" t="str">
        <f>+VLOOKUP(J96,TURNO!P:Q,2,0)</f>
        <v xml:space="preserve">CHAT USER </v>
      </c>
      <c r="D96" s="61" t="str">
        <f>+USER!D96</f>
        <v>Mañana</v>
      </c>
      <c r="E96" s="75">
        <f>+VLOOKUP(B96,GESEM!B:M,12,0)</f>
        <v>45454</v>
      </c>
      <c r="F96" s="61" t="str">
        <f>+USER!F96</f>
        <v>PART TIME</v>
      </c>
      <c r="G96" s="61">
        <f>+USER!G96</f>
        <v>0</v>
      </c>
      <c r="H96" s="61">
        <f>+USER!H96</f>
        <v>0</v>
      </c>
      <c r="I96" s="61" t="str">
        <f>+USER!I96</f>
        <v>MOLINA CACERES VALERIE YURIKO APOLONIA</v>
      </c>
      <c r="J96" s="61" t="str">
        <f>+USER!J96</f>
        <v>CHAT USER</v>
      </c>
      <c r="K96" s="61" t="str">
        <f>+USER!K96</f>
        <v>SANEZ DESCALZI SUSAN HEYDI</v>
      </c>
      <c r="L96" s="61" t="str">
        <f>+USER!L96</f>
        <v>SANCHEZ GRADOS JEAN PIERRE JOAQUIN</v>
      </c>
      <c r="M96" s="61" t="str">
        <f>+USER!M96</f>
        <v>Jueves</v>
      </c>
      <c r="N96" s="32">
        <f>+IF(USER!N96="","",USER!N96)</f>
        <v>0.29166666666666669</v>
      </c>
      <c r="O96" s="33">
        <f>+IF(USER!O96="","",USER!O96)</f>
        <v>0.4548611111111111</v>
      </c>
      <c r="P96" s="32" t="str">
        <f>+IF(USER!P96="","",USER!P96)</f>
        <v/>
      </c>
      <c r="Q96" s="33" t="str">
        <f>+IF(USER!Q96="","",USER!Q96)</f>
        <v/>
      </c>
      <c r="R96" s="34" t="str">
        <f>+VLOOKUP(B96,GESEM!B:R,9,0)</f>
        <v>ACTIVO</v>
      </c>
      <c r="S96" s="19">
        <f>+IF(USER!S96="","",USER!S96)</f>
        <v>0.29166666666666669</v>
      </c>
      <c r="T96" s="14">
        <f>+IF(USER!T96="","",USER!T96)</f>
        <v>0.4548611111111111</v>
      </c>
      <c r="U96" s="14" t="str">
        <f>+IF(USER!U96="","",USER!U96)</f>
        <v/>
      </c>
      <c r="V96" s="14" t="str">
        <f>+IF(USER!V96="","",USER!V96)</f>
        <v/>
      </c>
      <c r="W96" s="14" t="str">
        <f>+IF(USER!W96="","",USER!W96)</f>
        <v/>
      </c>
      <c r="X96" s="14" t="str">
        <f>+IF(USER!X96="","",USER!X96)</f>
        <v/>
      </c>
      <c r="Y96" s="14" t="str">
        <f>+IF(USER!Y96="","",USER!Y96)</f>
        <v/>
      </c>
      <c r="Z96" s="20" t="str">
        <f>+IF(USER!Z96="","",USER!Z96)</f>
        <v/>
      </c>
      <c r="AA96" s="19">
        <f>+IF(USER!AA96="","",USER!AA96)</f>
        <v>0.29166666666666669</v>
      </c>
      <c r="AB96" s="13">
        <f>+IF(USER!AB96="","",USER!AB96)</f>
        <v>0.4548611111111111</v>
      </c>
      <c r="AC96" s="14" t="str">
        <f>+IF(USER!AC96="","",USER!AC96)</f>
        <v/>
      </c>
      <c r="AD96" s="14" t="str">
        <f>+IF(USER!AD96="","",USER!AD96)</f>
        <v/>
      </c>
      <c r="AE96" s="13" t="str">
        <f>+IF(USER!AE96="","",USER!AE96)</f>
        <v/>
      </c>
      <c r="AF96" s="13" t="str">
        <f>+IF(USER!AF96="","",USER!AF96)</f>
        <v/>
      </c>
      <c r="AG96" s="14" t="str">
        <f>+IF(USER!AG96="","",USER!AG96)</f>
        <v/>
      </c>
      <c r="AH96" s="20" t="str">
        <f>+IF(USER!AH96="","",USER!AH96)</f>
        <v/>
      </c>
      <c r="AI96" s="19">
        <f>+IF(USER!AI96="","",USER!AI96)</f>
        <v>0.29166666666666669</v>
      </c>
      <c r="AJ96" s="13">
        <f>+IF(USER!AJ96="","",USER!AJ96)</f>
        <v>0.4548611111111111</v>
      </c>
      <c r="AK96" s="14" t="str">
        <f>+IF(USER!AK96="","",USER!AK96)</f>
        <v/>
      </c>
      <c r="AL96" s="14" t="str">
        <f>+IF(USER!AL96="","",USER!AL96)</f>
        <v/>
      </c>
      <c r="AM96" s="13" t="str">
        <f>+IF(USER!AM96="","",USER!AM96)</f>
        <v/>
      </c>
      <c r="AN96" s="13" t="str">
        <f>+IF(USER!AN96="","",USER!AN96)</f>
        <v/>
      </c>
      <c r="AO96" s="14" t="str">
        <f>+IF(USER!AO96="","",USER!AO96)</f>
        <v/>
      </c>
      <c r="AP96" s="20" t="str">
        <f>+IF(USER!AP96="","",USER!AP96)</f>
        <v/>
      </c>
      <c r="AQ96" s="19" t="str">
        <f>+IF(USER!AQ96="","",USER!AQ96)</f>
        <v/>
      </c>
      <c r="AR96" s="13" t="str">
        <f>+IF(USER!AR96="","",USER!AR96)</f>
        <v/>
      </c>
      <c r="AS96" s="14" t="str">
        <f>+IF(USER!AS96="","",USER!AS96)</f>
        <v/>
      </c>
      <c r="AT96" s="14" t="str">
        <f>+IF(USER!AT96="","",USER!AT96)</f>
        <v/>
      </c>
      <c r="AU96" s="13" t="str">
        <f>+IF(USER!AU96="","",USER!AU96)</f>
        <v/>
      </c>
      <c r="AV96" s="13" t="str">
        <f>+IF(USER!AV96="","",USER!AV96)</f>
        <v/>
      </c>
      <c r="AW96" s="14" t="str">
        <f>+IF(USER!AW96="","",USER!AW96)</f>
        <v/>
      </c>
      <c r="AX96" s="20" t="str">
        <f>+IF(USER!AX96="","",USER!AX96)</f>
        <v/>
      </c>
      <c r="AY96" s="19">
        <f>+IF(USER!AY96="","",USER!AY96)</f>
        <v>0.29166666666666669</v>
      </c>
      <c r="AZ96" s="13">
        <f>+IF(USER!AZ96="","",USER!AZ96)</f>
        <v>0.4548611111111111</v>
      </c>
      <c r="BA96" s="14" t="str">
        <f>+IF(USER!BA96="","",USER!BA96)</f>
        <v/>
      </c>
      <c r="BB96" s="14" t="str">
        <f>+IF(USER!BB96="","",USER!BB96)</f>
        <v/>
      </c>
      <c r="BC96" s="13" t="str">
        <f>+IF(USER!BC96="","",USER!BC96)</f>
        <v/>
      </c>
      <c r="BD96" s="13" t="str">
        <f>+IF(USER!BD96="","",USER!BD96)</f>
        <v/>
      </c>
      <c r="BE96" s="14" t="str">
        <f>+IF(USER!BE96="","",USER!BE96)</f>
        <v/>
      </c>
      <c r="BF96" s="20" t="str">
        <f>+IF(USER!BF96="","",USER!BF96)</f>
        <v/>
      </c>
      <c r="BG96" s="19">
        <f>+IF(USER!BG96="","",USER!BG96)</f>
        <v>0.29166666666666669</v>
      </c>
      <c r="BH96" s="13">
        <f>+IF(USER!BH96="","",USER!BH96)</f>
        <v>0.4548611111111111</v>
      </c>
      <c r="BI96" s="14" t="str">
        <f>+IF(USER!BI96="","",USER!BI96)</f>
        <v/>
      </c>
      <c r="BJ96" s="14" t="str">
        <f>+IF(USER!BJ96="","",USER!BJ96)</f>
        <v/>
      </c>
      <c r="BK96" s="13" t="str">
        <f>+IF(USER!BK96="","",USER!BK96)</f>
        <v/>
      </c>
      <c r="BL96" s="13" t="str">
        <f>+IF(USER!BL96="","",USER!BL96)</f>
        <v/>
      </c>
      <c r="BM96" s="14" t="str">
        <f>+IF(USER!BM96="","",USER!BM96)</f>
        <v/>
      </c>
      <c r="BN96" s="20" t="str">
        <f>+IF(USER!BN96="","",USER!BN96)</f>
        <v/>
      </c>
      <c r="BO96" s="19">
        <f>+IF(USER!BO96="","",USER!BO96)</f>
        <v>0.29166666666666669</v>
      </c>
      <c r="BP96" s="13">
        <f>+IF(USER!BP96="","",USER!BP96)</f>
        <v>0.4548611111111111</v>
      </c>
      <c r="BQ96" s="14" t="str">
        <f>+IF(USER!BQ96="","",USER!BQ96)</f>
        <v/>
      </c>
      <c r="BR96" s="14" t="str">
        <f>+IF(USER!BR96="","",USER!BR96)</f>
        <v/>
      </c>
      <c r="BS96" s="13" t="str">
        <f>+IF(USER!BS96="","",USER!BS96)</f>
        <v/>
      </c>
      <c r="BT96" s="13" t="str">
        <f>+IF(USER!BT96="","",USER!BT96)</f>
        <v/>
      </c>
      <c r="BU96" s="14" t="str">
        <f>+IF(USER!BU96="","",USER!BU96)</f>
        <v/>
      </c>
      <c r="BV96" s="20" t="str">
        <f>+IF(USER!BV96="","",USER!BV96)</f>
        <v/>
      </c>
      <c r="BW96" s="68" t="str">
        <f>+VLOOKUP(B96,GESEM!B:H,7,0)</f>
        <v>CHAT USER</v>
      </c>
      <c r="BX96" s="2" t="str">
        <f>+VLOOKUP(B96,GESEM!B:H,6,0)</f>
        <v>AGENTE</v>
      </c>
    </row>
    <row r="97" spans="1:76" ht="12" customHeight="1" x14ac:dyDescent="0.2">
      <c r="A97" s="31">
        <f t="shared" si="1"/>
        <v>91</v>
      </c>
      <c r="B97" s="74">
        <f>+USER!B97</f>
        <v>71478774</v>
      </c>
      <c r="C97" s="61" t="str">
        <f>+VLOOKUP(J97,TURNO!P:Q,2,0)</f>
        <v xml:space="preserve">CHAT USER </v>
      </c>
      <c r="D97" s="61" t="str">
        <f>+USER!D97</f>
        <v>Mañana</v>
      </c>
      <c r="E97" s="75">
        <f>+VLOOKUP(B97,GESEM!B:M,12,0)</f>
        <v>45223</v>
      </c>
      <c r="F97" s="61" t="str">
        <f>+USER!F97</f>
        <v>PART TIME</v>
      </c>
      <c r="G97" s="61">
        <f>+USER!G97</f>
        <v>0</v>
      </c>
      <c r="H97" s="61">
        <f>+USER!H97</f>
        <v>0</v>
      </c>
      <c r="I97" s="61" t="str">
        <f>+USER!I97</f>
        <v>CARRILLO ESPINOZA JOSE ANTONIO</v>
      </c>
      <c r="J97" s="61" t="str">
        <f>+USER!J97</f>
        <v>CHAT USER</v>
      </c>
      <c r="K97" s="61" t="str">
        <f>+USER!K97</f>
        <v>SANEZ DESCALZI SUSAN HEYDI</v>
      </c>
      <c r="L97" s="61" t="str">
        <f>+USER!L97</f>
        <v>SANCHEZ GRADOS JEAN PIERRE JOAQUIN</v>
      </c>
      <c r="M97" s="61" t="str">
        <f>+USER!M97</f>
        <v>Martes</v>
      </c>
      <c r="N97" s="32">
        <f>+IF(USER!N97="","",USER!N97)</f>
        <v>0.29166666666666669</v>
      </c>
      <c r="O97" s="33">
        <f>+IF(USER!O97="","",USER!O97)</f>
        <v>0.4548611111111111</v>
      </c>
      <c r="P97" s="32" t="str">
        <f>+IF(USER!P97="","",USER!P97)</f>
        <v/>
      </c>
      <c r="Q97" s="33" t="str">
        <f>+IF(USER!Q97="","",USER!Q97)</f>
        <v/>
      </c>
      <c r="R97" s="34" t="str">
        <f>+VLOOKUP(B97,GESEM!B:R,9,0)</f>
        <v>ACTIVO</v>
      </c>
      <c r="S97" s="19">
        <f>+IF(USER!S97="","",USER!S97)</f>
        <v>0.29166666666666669</v>
      </c>
      <c r="T97" s="14">
        <f>+IF(USER!T97="","",USER!T97)</f>
        <v>0.4548611111111111</v>
      </c>
      <c r="U97" s="14" t="str">
        <f>+IF(USER!U97="","",USER!U97)</f>
        <v/>
      </c>
      <c r="V97" s="14" t="str">
        <f>+IF(USER!V97="","",USER!V97)</f>
        <v/>
      </c>
      <c r="W97" s="14" t="str">
        <f>+IF(USER!W97="","",USER!W97)</f>
        <v/>
      </c>
      <c r="X97" s="14" t="str">
        <f>+IF(USER!X97="","",USER!X97)</f>
        <v/>
      </c>
      <c r="Y97" s="14" t="str">
        <f>+IF(USER!Y97="","",USER!Y97)</f>
        <v/>
      </c>
      <c r="Z97" s="20" t="str">
        <f>+IF(USER!Z97="","",USER!Z97)</f>
        <v/>
      </c>
      <c r="AA97" s="19" t="str">
        <f>+IF(USER!AA97="","",USER!AA97)</f>
        <v/>
      </c>
      <c r="AB97" s="13" t="str">
        <f>+IF(USER!AB97="","",USER!AB97)</f>
        <v/>
      </c>
      <c r="AC97" s="14" t="str">
        <f>+IF(USER!AC97="","",USER!AC97)</f>
        <v/>
      </c>
      <c r="AD97" s="14" t="str">
        <f>+IF(USER!AD97="","",USER!AD97)</f>
        <v/>
      </c>
      <c r="AE97" s="13" t="str">
        <f>+IF(USER!AE97="","",USER!AE97)</f>
        <v/>
      </c>
      <c r="AF97" s="13" t="str">
        <f>+IF(USER!AF97="","",USER!AF97)</f>
        <v/>
      </c>
      <c r="AG97" s="14" t="str">
        <f>+IF(USER!AG97="","",USER!AG97)</f>
        <v/>
      </c>
      <c r="AH97" s="20" t="str">
        <f>+IF(USER!AH97="","",USER!AH97)</f>
        <v/>
      </c>
      <c r="AI97" s="19">
        <f>+IF(USER!AI97="","",USER!AI97)</f>
        <v>0.29166666666666669</v>
      </c>
      <c r="AJ97" s="13">
        <f>+IF(USER!AJ97="","",USER!AJ97)</f>
        <v>0.4548611111111111</v>
      </c>
      <c r="AK97" s="14" t="str">
        <f>+IF(USER!AK97="","",USER!AK97)</f>
        <v/>
      </c>
      <c r="AL97" s="14" t="str">
        <f>+IF(USER!AL97="","",USER!AL97)</f>
        <v/>
      </c>
      <c r="AM97" s="13" t="str">
        <f>+IF(USER!AM97="","",USER!AM97)</f>
        <v/>
      </c>
      <c r="AN97" s="13" t="str">
        <f>+IF(USER!AN97="","",USER!AN97)</f>
        <v/>
      </c>
      <c r="AO97" s="14" t="str">
        <f>+IF(USER!AO97="","",USER!AO97)</f>
        <v/>
      </c>
      <c r="AP97" s="20" t="str">
        <f>+IF(USER!AP97="","",USER!AP97)</f>
        <v/>
      </c>
      <c r="AQ97" s="19">
        <f>+IF(USER!AQ97="","",USER!AQ97)</f>
        <v>0.29166666666666669</v>
      </c>
      <c r="AR97" s="13">
        <f>+IF(USER!AR97="","",USER!AR97)</f>
        <v>0.4548611111111111</v>
      </c>
      <c r="AS97" s="14" t="str">
        <f>+IF(USER!AS97="","",USER!AS97)</f>
        <v/>
      </c>
      <c r="AT97" s="14" t="str">
        <f>+IF(USER!AT97="","",USER!AT97)</f>
        <v/>
      </c>
      <c r="AU97" s="13" t="str">
        <f>+IF(USER!AU97="","",USER!AU97)</f>
        <v/>
      </c>
      <c r="AV97" s="13" t="str">
        <f>+IF(USER!AV97="","",USER!AV97)</f>
        <v/>
      </c>
      <c r="AW97" s="14" t="str">
        <f>+IF(USER!AW97="","",USER!AW97)</f>
        <v/>
      </c>
      <c r="AX97" s="20" t="str">
        <f>+IF(USER!AX97="","",USER!AX97)</f>
        <v/>
      </c>
      <c r="AY97" s="19">
        <f>+IF(USER!AY97="","",USER!AY97)</f>
        <v>0.29166666666666669</v>
      </c>
      <c r="AZ97" s="13">
        <f>+IF(USER!AZ97="","",USER!AZ97)</f>
        <v>0.4548611111111111</v>
      </c>
      <c r="BA97" s="14" t="str">
        <f>+IF(USER!BA97="","",USER!BA97)</f>
        <v/>
      </c>
      <c r="BB97" s="14" t="str">
        <f>+IF(USER!BB97="","",USER!BB97)</f>
        <v/>
      </c>
      <c r="BC97" s="13" t="str">
        <f>+IF(USER!BC97="","",USER!BC97)</f>
        <v/>
      </c>
      <c r="BD97" s="13" t="str">
        <f>+IF(USER!BD97="","",USER!BD97)</f>
        <v/>
      </c>
      <c r="BE97" s="14" t="str">
        <f>+IF(USER!BE97="","",USER!BE97)</f>
        <v/>
      </c>
      <c r="BF97" s="20" t="str">
        <f>+IF(USER!BF97="","",USER!BF97)</f>
        <v/>
      </c>
      <c r="BG97" s="19">
        <f>+IF(USER!BG97="","",USER!BG97)</f>
        <v>0.29166666666666669</v>
      </c>
      <c r="BH97" s="13">
        <f>+IF(USER!BH97="","",USER!BH97)</f>
        <v>0.4548611111111111</v>
      </c>
      <c r="BI97" s="14" t="str">
        <f>+IF(USER!BI97="","",USER!BI97)</f>
        <v/>
      </c>
      <c r="BJ97" s="14" t="str">
        <f>+IF(USER!BJ97="","",USER!BJ97)</f>
        <v/>
      </c>
      <c r="BK97" s="13" t="str">
        <f>+IF(USER!BK97="","",USER!BK97)</f>
        <v/>
      </c>
      <c r="BL97" s="13" t="str">
        <f>+IF(USER!BL97="","",USER!BL97)</f>
        <v/>
      </c>
      <c r="BM97" s="14" t="str">
        <f>+IF(USER!BM97="","",USER!BM97)</f>
        <v/>
      </c>
      <c r="BN97" s="20" t="str">
        <f>+IF(USER!BN97="","",USER!BN97)</f>
        <v/>
      </c>
      <c r="BO97" s="19">
        <f>+IF(USER!BO97="","",USER!BO97)</f>
        <v>0.29166666666666669</v>
      </c>
      <c r="BP97" s="13">
        <f>+IF(USER!BP97="","",USER!BP97)</f>
        <v>0.4548611111111111</v>
      </c>
      <c r="BQ97" s="14" t="str">
        <f>+IF(USER!BQ97="","",USER!BQ97)</f>
        <v/>
      </c>
      <c r="BR97" s="14" t="str">
        <f>+IF(USER!BR97="","",USER!BR97)</f>
        <v/>
      </c>
      <c r="BS97" s="13" t="str">
        <f>+IF(USER!BS97="","",USER!BS97)</f>
        <v/>
      </c>
      <c r="BT97" s="13" t="str">
        <f>+IF(USER!BT97="","",USER!BT97)</f>
        <v/>
      </c>
      <c r="BU97" s="14" t="str">
        <f>+IF(USER!BU97="","",USER!BU97)</f>
        <v/>
      </c>
      <c r="BV97" s="20" t="str">
        <f>+IF(USER!BV97="","",USER!BV97)</f>
        <v/>
      </c>
      <c r="BW97" s="68" t="str">
        <f>+VLOOKUP(B97,GESEM!B:H,7,0)</f>
        <v>CHAT USER</v>
      </c>
      <c r="BX97" s="2" t="str">
        <f>+VLOOKUP(B97,GESEM!B:H,6,0)</f>
        <v>AGENTE</v>
      </c>
    </row>
    <row r="98" spans="1:76" ht="12" customHeight="1" x14ac:dyDescent="0.2">
      <c r="A98" s="31">
        <f t="shared" si="1"/>
        <v>92</v>
      </c>
      <c r="B98" s="74">
        <f>+USER!B98</f>
        <v>74093301</v>
      </c>
      <c r="C98" s="61" t="str">
        <f>+VLOOKUP(J98,TURNO!P:Q,2,0)</f>
        <v xml:space="preserve">CHAT USER </v>
      </c>
      <c r="D98" s="61" t="str">
        <f>+USER!D98</f>
        <v>Mañana</v>
      </c>
      <c r="E98" s="75">
        <f>+VLOOKUP(B98,GESEM!B:M,12,0)</f>
        <v>45478</v>
      </c>
      <c r="F98" s="61" t="str">
        <f>+USER!F98</f>
        <v>PART TIME</v>
      </c>
      <c r="G98" s="61">
        <f>+USER!G98</f>
        <v>0</v>
      </c>
      <c r="H98" s="61">
        <f>+USER!H98</f>
        <v>0</v>
      </c>
      <c r="I98" s="61" t="str">
        <f>+USER!I98</f>
        <v>CARHUAYAL SUAREZ JOAN SALVADOR</v>
      </c>
      <c r="J98" s="61" t="str">
        <f>+USER!J98</f>
        <v>CHAT USER</v>
      </c>
      <c r="K98" s="61" t="str">
        <f>+USER!K98</f>
        <v>SANEZ DESCALZI SUSAN HEYDI</v>
      </c>
      <c r="L98" s="61" t="str">
        <f>+USER!L98</f>
        <v>SANCHEZ GRADOS JEAN PIERRE JOAQUIN</v>
      </c>
      <c r="M98" s="61" t="str">
        <f>+USER!M98</f>
        <v>Viernes</v>
      </c>
      <c r="N98" s="32">
        <f>+IF(USER!N98="","",USER!N98)</f>
        <v>0.29166666666666669</v>
      </c>
      <c r="O98" s="33">
        <f>+IF(USER!O98="","",USER!O98)</f>
        <v>0.4548611111111111</v>
      </c>
      <c r="P98" s="32" t="str">
        <f>+IF(USER!P98="","",USER!P98)</f>
        <v/>
      </c>
      <c r="Q98" s="33" t="str">
        <f>+IF(USER!Q98="","",USER!Q98)</f>
        <v/>
      </c>
      <c r="R98" s="34" t="str">
        <f>+VLOOKUP(B98,GESEM!B:R,9,0)</f>
        <v>ACTIVO</v>
      </c>
      <c r="S98" s="19">
        <f>+IF(USER!S98="","",USER!S98)</f>
        <v>0.29166666666666669</v>
      </c>
      <c r="T98" s="14">
        <f>+IF(USER!T98="","",USER!T98)</f>
        <v>0.4548611111111111</v>
      </c>
      <c r="U98" s="14" t="str">
        <f>+IF(USER!U98="","",USER!U98)</f>
        <v/>
      </c>
      <c r="V98" s="14" t="str">
        <f>+IF(USER!V98="","",USER!V98)</f>
        <v/>
      </c>
      <c r="W98" s="14" t="str">
        <f>+IF(USER!W98="","",USER!W98)</f>
        <v/>
      </c>
      <c r="X98" s="14" t="str">
        <f>+IF(USER!X98="","",USER!X98)</f>
        <v/>
      </c>
      <c r="Y98" s="14" t="str">
        <f>+IF(USER!Y98="","",USER!Y98)</f>
        <v/>
      </c>
      <c r="Z98" s="20" t="str">
        <f>+IF(USER!Z98="","",USER!Z98)</f>
        <v/>
      </c>
      <c r="AA98" s="19">
        <f>+IF(USER!AA98="","",USER!AA98)</f>
        <v>0.29166666666666669</v>
      </c>
      <c r="AB98" s="13">
        <f>+IF(USER!AB98="","",USER!AB98)</f>
        <v>0.4548611111111111</v>
      </c>
      <c r="AC98" s="14" t="str">
        <f>+IF(USER!AC98="","",USER!AC98)</f>
        <v/>
      </c>
      <c r="AD98" s="14" t="str">
        <f>+IF(USER!AD98="","",USER!AD98)</f>
        <v/>
      </c>
      <c r="AE98" s="13" t="str">
        <f>+IF(USER!AE98="","",USER!AE98)</f>
        <v/>
      </c>
      <c r="AF98" s="13" t="str">
        <f>+IF(USER!AF98="","",USER!AF98)</f>
        <v/>
      </c>
      <c r="AG98" s="14" t="str">
        <f>+IF(USER!AG98="","",USER!AG98)</f>
        <v/>
      </c>
      <c r="AH98" s="20" t="str">
        <f>+IF(USER!AH98="","",USER!AH98)</f>
        <v/>
      </c>
      <c r="AI98" s="19">
        <f>+IF(USER!AI98="","",USER!AI98)</f>
        <v>0.29166666666666669</v>
      </c>
      <c r="AJ98" s="13">
        <f>+IF(USER!AJ98="","",USER!AJ98)</f>
        <v>0.4548611111111111</v>
      </c>
      <c r="AK98" s="14" t="str">
        <f>+IF(USER!AK98="","",USER!AK98)</f>
        <v/>
      </c>
      <c r="AL98" s="14" t="str">
        <f>+IF(USER!AL98="","",USER!AL98)</f>
        <v/>
      </c>
      <c r="AM98" s="13" t="str">
        <f>+IF(USER!AM98="","",USER!AM98)</f>
        <v/>
      </c>
      <c r="AN98" s="13" t="str">
        <f>+IF(USER!AN98="","",USER!AN98)</f>
        <v/>
      </c>
      <c r="AO98" s="14" t="str">
        <f>+IF(USER!AO98="","",USER!AO98)</f>
        <v/>
      </c>
      <c r="AP98" s="20" t="str">
        <f>+IF(USER!AP98="","",USER!AP98)</f>
        <v/>
      </c>
      <c r="AQ98" s="19">
        <f>+IF(USER!AQ98="","",USER!AQ98)</f>
        <v>0.29166666666666669</v>
      </c>
      <c r="AR98" s="13">
        <f>+IF(USER!AR98="","",USER!AR98)</f>
        <v>0.4548611111111111</v>
      </c>
      <c r="AS98" s="14" t="str">
        <f>+IF(USER!AS98="","",USER!AS98)</f>
        <v/>
      </c>
      <c r="AT98" s="14" t="str">
        <f>+IF(USER!AT98="","",USER!AT98)</f>
        <v/>
      </c>
      <c r="AU98" s="13" t="str">
        <f>+IF(USER!AU98="","",USER!AU98)</f>
        <v/>
      </c>
      <c r="AV98" s="13" t="str">
        <f>+IF(USER!AV98="","",USER!AV98)</f>
        <v/>
      </c>
      <c r="AW98" s="14" t="str">
        <f>+IF(USER!AW98="","",USER!AW98)</f>
        <v/>
      </c>
      <c r="AX98" s="20" t="str">
        <f>+IF(USER!AX98="","",USER!AX98)</f>
        <v/>
      </c>
      <c r="AY98" s="19" t="str">
        <f>+IF(USER!AY98="","",USER!AY98)</f>
        <v/>
      </c>
      <c r="AZ98" s="13" t="str">
        <f>+IF(USER!AZ98="","",USER!AZ98)</f>
        <v/>
      </c>
      <c r="BA98" s="14" t="str">
        <f>+IF(USER!BA98="","",USER!BA98)</f>
        <v/>
      </c>
      <c r="BB98" s="14" t="str">
        <f>+IF(USER!BB98="","",USER!BB98)</f>
        <v/>
      </c>
      <c r="BC98" s="13" t="str">
        <f>+IF(USER!BC98="","",USER!BC98)</f>
        <v/>
      </c>
      <c r="BD98" s="13" t="str">
        <f>+IF(USER!BD98="","",USER!BD98)</f>
        <v/>
      </c>
      <c r="BE98" s="14" t="str">
        <f>+IF(USER!BE98="","",USER!BE98)</f>
        <v/>
      </c>
      <c r="BF98" s="20" t="str">
        <f>+IF(USER!BF98="","",USER!BF98)</f>
        <v/>
      </c>
      <c r="BG98" s="19">
        <f>+IF(USER!BG98="","",USER!BG98)</f>
        <v>0.29166666666666669</v>
      </c>
      <c r="BH98" s="13">
        <f>+IF(USER!BH98="","",USER!BH98)</f>
        <v>0.4548611111111111</v>
      </c>
      <c r="BI98" s="14" t="str">
        <f>+IF(USER!BI98="","",USER!BI98)</f>
        <v/>
      </c>
      <c r="BJ98" s="14" t="str">
        <f>+IF(USER!BJ98="","",USER!BJ98)</f>
        <v/>
      </c>
      <c r="BK98" s="13" t="str">
        <f>+IF(USER!BK98="","",USER!BK98)</f>
        <v/>
      </c>
      <c r="BL98" s="13" t="str">
        <f>+IF(USER!BL98="","",USER!BL98)</f>
        <v/>
      </c>
      <c r="BM98" s="14" t="str">
        <f>+IF(USER!BM98="","",USER!BM98)</f>
        <v/>
      </c>
      <c r="BN98" s="20" t="str">
        <f>+IF(USER!BN98="","",USER!BN98)</f>
        <v/>
      </c>
      <c r="BO98" s="19">
        <f>+IF(USER!BO98="","",USER!BO98)</f>
        <v>0.29166666666666669</v>
      </c>
      <c r="BP98" s="13">
        <f>+IF(USER!BP98="","",USER!BP98)</f>
        <v>0.4548611111111111</v>
      </c>
      <c r="BQ98" s="14" t="str">
        <f>+IF(USER!BQ98="","",USER!BQ98)</f>
        <v/>
      </c>
      <c r="BR98" s="14" t="str">
        <f>+IF(USER!BR98="","",USER!BR98)</f>
        <v/>
      </c>
      <c r="BS98" s="13" t="str">
        <f>+IF(USER!BS98="","",USER!BS98)</f>
        <v/>
      </c>
      <c r="BT98" s="13" t="str">
        <f>+IF(USER!BT98="","",USER!BT98)</f>
        <v/>
      </c>
      <c r="BU98" s="14" t="str">
        <f>+IF(USER!BU98="","",USER!BU98)</f>
        <v/>
      </c>
      <c r="BV98" s="20" t="str">
        <f>+IF(USER!BV98="","",USER!BV98)</f>
        <v/>
      </c>
      <c r="BW98" s="68" t="str">
        <f>+VLOOKUP(B98,GESEM!B:H,7,0)</f>
        <v>CHAT USER</v>
      </c>
      <c r="BX98" s="2" t="str">
        <f>+VLOOKUP(B98,GESEM!B:H,6,0)</f>
        <v>AGENTE</v>
      </c>
    </row>
    <row r="99" spans="1:76" ht="12" customHeight="1" x14ac:dyDescent="0.2">
      <c r="A99" s="31">
        <f t="shared" si="1"/>
        <v>93</v>
      </c>
      <c r="B99" s="74">
        <f>+USER!B99</f>
        <v>70084067</v>
      </c>
      <c r="C99" s="61" t="str">
        <f>+VLOOKUP(J99,TURNO!P:Q,2,0)</f>
        <v xml:space="preserve">CHAT USER </v>
      </c>
      <c r="D99" s="61" t="str">
        <f>+USER!D99</f>
        <v>Mañana</v>
      </c>
      <c r="E99" s="75">
        <f>+VLOOKUP(B99,GESEM!B:M,12,0)</f>
        <v>45541</v>
      </c>
      <c r="F99" s="61" t="str">
        <f>+USER!F99</f>
        <v>PART TIME</v>
      </c>
      <c r="G99" s="61">
        <f>+USER!G99</f>
        <v>0</v>
      </c>
      <c r="H99" s="61">
        <f>+USER!H99</f>
        <v>0</v>
      </c>
      <c r="I99" s="61" t="str">
        <f>+USER!I99</f>
        <v>BARRIAL PAITAMALA DYLAN ROY</v>
      </c>
      <c r="J99" s="61" t="str">
        <f>+USER!J99</f>
        <v>CHAT USER</v>
      </c>
      <c r="K99" s="61" t="str">
        <f>+USER!K99</f>
        <v>SANEZ DESCALZI SUSAN HEYDI</v>
      </c>
      <c r="L99" s="61" t="str">
        <f>+USER!L99</f>
        <v>SANCHEZ GRADOS JEAN PIERRE JOAQUIN</v>
      </c>
      <c r="M99" s="61" t="str">
        <f>+USER!M99</f>
        <v>Domingo</v>
      </c>
      <c r="N99" s="32">
        <f>+IF(USER!N99="","",USER!N99)</f>
        <v>0.29166666666666669</v>
      </c>
      <c r="O99" s="33">
        <f>+IF(USER!O99="","",USER!O99)</f>
        <v>0.4548611111111111</v>
      </c>
      <c r="P99" s="32" t="str">
        <f>+IF(USER!P99="","",USER!P99)</f>
        <v/>
      </c>
      <c r="Q99" s="33" t="str">
        <f>+IF(USER!Q99="","",USER!Q99)</f>
        <v/>
      </c>
      <c r="R99" s="34" t="str">
        <f>+VLOOKUP(B99,GESEM!B:R,9,0)</f>
        <v>ACTIVO</v>
      </c>
      <c r="S99" s="19">
        <f>+IF(USER!S99="","",USER!S99)</f>
        <v>0.29166666666666669</v>
      </c>
      <c r="T99" s="14">
        <f>+IF(USER!T99="","",USER!T99)</f>
        <v>0.4548611111111111</v>
      </c>
      <c r="U99" s="14" t="str">
        <f>+IF(USER!U99="","",USER!U99)</f>
        <v/>
      </c>
      <c r="V99" s="14" t="str">
        <f>+IF(USER!V99="","",USER!V99)</f>
        <v/>
      </c>
      <c r="W99" s="14" t="str">
        <f>+IF(USER!W99="","",USER!W99)</f>
        <v/>
      </c>
      <c r="X99" s="14" t="str">
        <f>+IF(USER!X99="","",USER!X99)</f>
        <v/>
      </c>
      <c r="Y99" s="14" t="str">
        <f>+IF(USER!Y99="","",USER!Y99)</f>
        <v/>
      </c>
      <c r="Z99" s="20" t="str">
        <f>+IF(USER!Z99="","",USER!Z99)</f>
        <v/>
      </c>
      <c r="AA99" s="19">
        <f>+IF(USER!AA99="","",USER!AA99)</f>
        <v>0.29166666666666669</v>
      </c>
      <c r="AB99" s="13">
        <f>+IF(USER!AB99="","",USER!AB99)</f>
        <v>0.4548611111111111</v>
      </c>
      <c r="AC99" s="14" t="str">
        <f>+IF(USER!AC99="","",USER!AC99)</f>
        <v/>
      </c>
      <c r="AD99" s="14" t="str">
        <f>+IF(USER!AD99="","",USER!AD99)</f>
        <v/>
      </c>
      <c r="AE99" s="13" t="str">
        <f>+IF(USER!AE99="","",USER!AE99)</f>
        <v/>
      </c>
      <c r="AF99" s="13" t="str">
        <f>+IF(USER!AF99="","",USER!AF99)</f>
        <v/>
      </c>
      <c r="AG99" s="14" t="str">
        <f>+IF(USER!AG99="","",USER!AG99)</f>
        <v/>
      </c>
      <c r="AH99" s="20" t="str">
        <f>+IF(USER!AH99="","",USER!AH99)</f>
        <v/>
      </c>
      <c r="AI99" s="19">
        <f>+IF(USER!AI99="","",USER!AI99)</f>
        <v>0.29166666666666669</v>
      </c>
      <c r="AJ99" s="13">
        <f>+IF(USER!AJ99="","",USER!AJ99)</f>
        <v>0.4548611111111111</v>
      </c>
      <c r="AK99" s="14" t="str">
        <f>+IF(USER!AK99="","",USER!AK99)</f>
        <v/>
      </c>
      <c r="AL99" s="14" t="str">
        <f>+IF(USER!AL99="","",USER!AL99)</f>
        <v/>
      </c>
      <c r="AM99" s="13" t="str">
        <f>+IF(USER!AM99="","",USER!AM99)</f>
        <v/>
      </c>
      <c r="AN99" s="13" t="str">
        <f>+IF(USER!AN99="","",USER!AN99)</f>
        <v/>
      </c>
      <c r="AO99" s="14" t="str">
        <f>+IF(USER!AO99="","",USER!AO99)</f>
        <v/>
      </c>
      <c r="AP99" s="20" t="str">
        <f>+IF(USER!AP99="","",USER!AP99)</f>
        <v/>
      </c>
      <c r="AQ99" s="19">
        <f>+IF(USER!AQ99="","",USER!AQ99)</f>
        <v>0.29166666666666669</v>
      </c>
      <c r="AR99" s="13">
        <f>+IF(USER!AR99="","",USER!AR99)</f>
        <v>0.4548611111111111</v>
      </c>
      <c r="AS99" s="14" t="str">
        <f>+IF(USER!AS99="","",USER!AS99)</f>
        <v/>
      </c>
      <c r="AT99" s="14" t="str">
        <f>+IF(USER!AT99="","",USER!AT99)</f>
        <v/>
      </c>
      <c r="AU99" s="13" t="str">
        <f>+IF(USER!AU99="","",USER!AU99)</f>
        <v/>
      </c>
      <c r="AV99" s="13" t="str">
        <f>+IF(USER!AV99="","",USER!AV99)</f>
        <v/>
      </c>
      <c r="AW99" s="14" t="str">
        <f>+IF(USER!AW99="","",USER!AW99)</f>
        <v/>
      </c>
      <c r="AX99" s="20" t="str">
        <f>+IF(USER!AX99="","",USER!AX99)</f>
        <v/>
      </c>
      <c r="AY99" s="19">
        <f>+IF(USER!AY99="","",USER!AY99)</f>
        <v>0.29166666666666669</v>
      </c>
      <c r="AZ99" s="13">
        <f>+IF(USER!AZ99="","",USER!AZ99)</f>
        <v>0.4548611111111111</v>
      </c>
      <c r="BA99" s="14" t="str">
        <f>+IF(USER!BA99="","",USER!BA99)</f>
        <v/>
      </c>
      <c r="BB99" s="14" t="str">
        <f>+IF(USER!BB99="","",USER!BB99)</f>
        <v/>
      </c>
      <c r="BC99" s="13" t="str">
        <f>+IF(USER!BC99="","",USER!BC99)</f>
        <v/>
      </c>
      <c r="BD99" s="13" t="str">
        <f>+IF(USER!BD99="","",USER!BD99)</f>
        <v/>
      </c>
      <c r="BE99" s="14" t="str">
        <f>+IF(USER!BE99="","",USER!BE99)</f>
        <v/>
      </c>
      <c r="BF99" s="20" t="str">
        <f>+IF(USER!BF99="","",USER!BF99)</f>
        <v/>
      </c>
      <c r="BG99" s="19">
        <f>+IF(USER!BG99="","",USER!BG99)</f>
        <v>0.29166666666666669</v>
      </c>
      <c r="BH99" s="13">
        <f>+IF(USER!BH99="","",USER!BH99)</f>
        <v>0.4548611111111111</v>
      </c>
      <c r="BI99" s="14" t="str">
        <f>+IF(USER!BI99="","",USER!BI99)</f>
        <v/>
      </c>
      <c r="BJ99" s="14" t="str">
        <f>+IF(USER!BJ99="","",USER!BJ99)</f>
        <v/>
      </c>
      <c r="BK99" s="13" t="str">
        <f>+IF(USER!BK99="","",USER!BK99)</f>
        <v/>
      </c>
      <c r="BL99" s="13" t="str">
        <f>+IF(USER!BL99="","",USER!BL99)</f>
        <v/>
      </c>
      <c r="BM99" s="14" t="str">
        <f>+IF(USER!BM99="","",USER!BM99)</f>
        <v/>
      </c>
      <c r="BN99" s="20" t="str">
        <f>+IF(USER!BN99="","",USER!BN99)</f>
        <v/>
      </c>
      <c r="BO99" s="19" t="str">
        <f>+IF(USER!BO99="","",USER!BO99)</f>
        <v/>
      </c>
      <c r="BP99" s="13" t="str">
        <f>+IF(USER!BP99="","",USER!BP99)</f>
        <v/>
      </c>
      <c r="BQ99" s="14" t="str">
        <f>+IF(USER!BQ99="","",USER!BQ99)</f>
        <v/>
      </c>
      <c r="BR99" s="14" t="str">
        <f>+IF(USER!BR99="","",USER!BR99)</f>
        <v/>
      </c>
      <c r="BS99" s="13" t="str">
        <f>+IF(USER!BS99="","",USER!BS99)</f>
        <v/>
      </c>
      <c r="BT99" s="13" t="str">
        <f>+IF(USER!BT99="","",USER!BT99)</f>
        <v/>
      </c>
      <c r="BU99" s="14" t="str">
        <f>+IF(USER!BU99="","",USER!BU99)</f>
        <v/>
      </c>
      <c r="BV99" s="20" t="str">
        <f>+IF(USER!BV99="","",USER!BV99)</f>
        <v/>
      </c>
      <c r="BW99" s="68" t="str">
        <f>+VLOOKUP(B99,GESEM!B:H,7,0)</f>
        <v>CHAT USER</v>
      </c>
      <c r="BX99" s="2" t="str">
        <f>+VLOOKUP(B99,GESEM!B:H,6,0)</f>
        <v>AGENTE</v>
      </c>
    </row>
    <row r="100" spans="1:76" ht="12" customHeight="1" x14ac:dyDescent="0.2">
      <c r="A100" s="31">
        <f t="shared" si="1"/>
        <v>94</v>
      </c>
      <c r="B100" s="74">
        <f>+USER!B100</f>
        <v>44553410</v>
      </c>
      <c r="C100" s="61" t="str">
        <f>+VLOOKUP(J100,TURNO!P:Q,2,0)</f>
        <v xml:space="preserve">CHAT USER </v>
      </c>
      <c r="D100" s="61" t="str">
        <f>+USER!D100</f>
        <v>Mañana</v>
      </c>
      <c r="E100" s="75">
        <f>+VLOOKUP(B100,GESEM!B:M,12,0)</f>
        <v>45541</v>
      </c>
      <c r="F100" s="61" t="str">
        <f>+USER!F100</f>
        <v>PART TIME</v>
      </c>
      <c r="G100" s="61">
        <f>+USER!G100</f>
        <v>0</v>
      </c>
      <c r="H100" s="61">
        <f>+USER!H100</f>
        <v>0</v>
      </c>
      <c r="I100" s="61" t="str">
        <f>+USER!I100</f>
        <v>UBILLUS DIAZ JAHAYRA ELIZETH</v>
      </c>
      <c r="J100" s="61" t="str">
        <f>+USER!J100</f>
        <v>CHAT USER</v>
      </c>
      <c r="K100" s="61" t="str">
        <f>+USER!K100</f>
        <v>SANEZ DESCALZI SUSAN HEYDI</v>
      </c>
      <c r="L100" s="61" t="str">
        <f>+USER!L100</f>
        <v>SANCHEZ GRADOS JEAN PIERRE JOAQUIN</v>
      </c>
      <c r="M100" s="61" t="str">
        <f>+USER!M100</f>
        <v>Jueves</v>
      </c>
      <c r="N100" s="32">
        <f>+IF(USER!N100="","",USER!N100)</f>
        <v>0.29166666666666669</v>
      </c>
      <c r="O100" s="33">
        <f>+IF(USER!O100="","",USER!O100)</f>
        <v>0.4548611111111111</v>
      </c>
      <c r="P100" s="32" t="str">
        <f>+IF(USER!P100="","",USER!P100)</f>
        <v/>
      </c>
      <c r="Q100" s="33" t="str">
        <f>+IF(USER!Q100="","",USER!Q100)</f>
        <v/>
      </c>
      <c r="R100" s="34" t="str">
        <f>+VLOOKUP(B100,GESEM!B:R,9,0)</f>
        <v>ACTIVO</v>
      </c>
      <c r="S100" s="19">
        <f>+IF(USER!S100="","",USER!S100)</f>
        <v>0.29166666666666669</v>
      </c>
      <c r="T100" s="14">
        <f>+IF(USER!T100="","",USER!T100)</f>
        <v>0.4548611111111111</v>
      </c>
      <c r="U100" s="14" t="str">
        <f>+IF(USER!U100="","",USER!U100)</f>
        <v/>
      </c>
      <c r="V100" s="14" t="str">
        <f>+IF(USER!V100="","",USER!V100)</f>
        <v/>
      </c>
      <c r="W100" s="14" t="str">
        <f>+IF(USER!W100="","",USER!W100)</f>
        <v/>
      </c>
      <c r="X100" s="14" t="str">
        <f>+IF(USER!X100="","",USER!X100)</f>
        <v/>
      </c>
      <c r="Y100" s="14" t="str">
        <f>+IF(USER!Y100="","",USER!Y100)</f>
        <v/>
      </c>
      <c r="Z100" s="20" t="str">
        <f>+IF(USER!Z100="","",USER!Z100)</f>
        <v/>
      </c>
      <c r="AA100" s="19">
        <f>+IF(USER!AA100="","",USER!AA100)</f>
        <v>0.29166666666666669</v>
      </c>
      <c r="AB100" s="13">
        <f>+IF(USER!AB100="","",USER!AB100)</f>
        <v>0.4548611111111111</v>
      </c>
      <c r="AC100" s="14" t="str">
        <f>+IF(USER!AC100="","",USER!AC100)</f>
        <v/>
      </c>
      <c r="AD100" s="14" t="str">
        <f>+IF(USER!AD100="","",USER!AD100)</f>
        <v/>
      </c>
      <c r="AE100" s="13" t="str">
        <f>+IF(USER!AE100="","",USER!AE100)</f>
        <v/>
      </c>
      <c r="AF100" s="13" t="str">
        <f>+IF(USER!AF100="","",USER!AF100)</f>
        <v/>
      </c>
      <c r="AG100" s="14" t="str">
        <f>+IF(USER!AG100="","",USER!AG100)</f>
        <v/>
      </c>
      <c r="AH100" s="20" t="str">
        <f>+IF(USER!AH100="","",USER!AH100)</f>
        <v/>
      </c>
      <c r="AI100" s="19">
        <f>+IF(USER!AI100="","",USER!AI100)</f>
        <v>0.29166666666666669</v>
      </c>
      <c r="AJ100" s="13">
        <f>+IF(USER!AJ100="","",USER!AJ100)</f>
        <v>0.4548611111111111</v>
      </c>
      <c r="AK100" s="14" t="str">
        <f>+IF(USER!AK100="","",USER!AK100)</f>
        <v/>
      </c>
      <c r="AL100" s="14" t="str">
        <f>+IF(USER!AL100="","",USER!AL100)</f>
        <v/>
      </c>
      <c r="AM100" s="13" t="str">
        <f>+IF(USER!AM100="","",USER!AM100)</f>
        <v/>
      </c>
      <c r="AN100" s="13" t="str">
        <f>+IF(USER!AN100="","",USER!AN100)</f>
        <v/>
      </c>
      <c r="AO100" s="14" t="str">
        <f>+IF(USER!AO100="","",USER!AO100)</f>
        <v/>
      </c>
      <c r="AP100" s="20" t="str">
        <f>+IF(USER!AP100="","",USER!AP100)</f>
        <v/>
      </c>
      <c r="AQ100" s="19" t="str">
        <f>+IF(USER!AQ100="","",USER!AQ100)</f>
        <v/>
      </c>
      <c r="AR100" s="13" t="str">
        <f>+IF(USER!AR100="","",USER!AR100)</f>
        <v/>
      </c>
      <c r="AS100" s="14" t="str">
        <f>+IF(USER!AS100="","",USER!AS100)</f>
        <v/>
      </c>
      <c r="AT100" s="14" t="str">
        <f>+IF(USER!AT100="","",USER!AT100)</f>
        <v/>
      </c>
      <c r="AU100" s="13" t="str">
        <f>+IF(USER!AU100="","",USER!AU100)</f>
        <v/>
      </c>
      <c r="AV100" s="13" t="str">
        <f>+IF(USER!AV100="","",USER!AV100)</f>
        <v/>
      </c>
      <c r="AW100" s="14" t="str">
        <f>+IF(USER!AW100="","",USER!AW100)</f>
        <v/>
      </c>
      <c r="AX100" s="20" t="str">
        <f>+IF(USER!AX100="","",USER!AX100)</f>
        <v/>
      </c>
      <c r="AY100" s="19">
        <f>+IF(USER!AY100="","",USER!AY100)</f>
        <v>0.29166666666666669</v>
      </c>
      <c r="AZ100" s="13">
        <f>+IF(USER!AZ100="","",USER!AZ100)</f>
        <v>0.4548611111111111</v>
      </c>
      <c r="BA100" s="14" t="str">
        <f>+IF(USER!BA100="","",USER!BA100)</f>
        <v/>
      </c>
      <c r="BB100" s="14" t="str">
        <f>+IF(USER!BB100="","",USER!BB100)</f>
        <v/>
      </c>
      <c r="BC100" s="13" t="str">
        <f>+IF(USER!BC100="","",USER!BC100)</f>
        <v/>
      </c>
      <c r="BD100" s="13" t="str">
        <f>+IF(USER!BD100="","",USER!BD100)</f>
        <v/>
      </c>
      <c r="BE100" s="14" t="str">
        <f>+IF(USER!BE100="","",USER!BE100)</f>
        <v/>
      </c>
      <c r="BF100" s="20" t="str">
        <f>+IF(USER!BF100="","",USER!BF100)</f>
        <v/>
      </c>
      <c r="BG100" s="19">
        <f>+IF(USER!BG100="","",USER!BG100)</f>
        <v>0.29166666666666669</v>
      </c>
      <c r="BH100" s="13">
        <f>+IF(USER!BH100="","",USER!BH100)</f>
        <v>0.4548611111111111</v>
      </c>
      <c r="BI100" s="14" t="str">
        <f>+IF(USER!BI100="","",USER!BI100)</f>
        <v/>
      </c>
      <c r="BJ100" s="14" t="str">
        <f>+IF(USER!BJ100="","",USER!BJ100)</f>
        <v/>
      </c>
      <c r="BK100" s="13" t="str">
        <f>+IF(USER!BK100="","",USER!BK100)</f>
        <v/>
      </c>
      <c r="BL100" s="13" t="str">
        <f>+IF(USER!BL100="","",USER!BL100)</f>
        <v/>
      </c>
      <c r="BM100" s="14" t="str">
        <f>+IF(USER!BM100="","",USER!BM100)</f>
        <v/>
      </c>
      <c r="BN100" s="20" t="str">
        <f>+IF(USER!BN100="","",USER!BN100)</f>
        <v/>
      </c>
      <c r="BO100" s="19">
        <f>+IF(USER!BO100="","",USER!BO100)</f>
        <v>0.29166666666666669</v>
      </c>
      <c r="BP100" s="13">
        <f>+IF(USER!BP100="","",USER!BP100)</f>
        <v>0.4548611111111111</v>
      </c>
      <c r="BQ100" s="14" t="str">
        <f>+IF(USER!BQ100="","",USER!BQ100)</f>
        <v/>
      </c>
      <c r="BR100" s="14" t="str">
        <f>+IF(USER!BR100="","",USER!BR100)</f>
        <v/>
      </c>
      <c r="BS100" s="13" t="str">
        <f>+IF(USER!BS100="","",USER!BS100)</f>
        <v/>
      </c>
      <c r="BT100" s="13" t="str">
        <f>+IF(USER!BT100="","",USER!BT100)</f>
        <v/>
      </c>
      <c r="BU100" s="14" t="str">
        <f>+IF(USER!BU100="","",USER!BU100)</f>
        <v/>
      </c>
      <c r="BV100" s="20" t="str">
        <f>+IF(USER!BV100="","",USER!BV100)</f>
        <v/>
      </c>
      <c r="BW100" s="68" t="str">
        <f>+VLOOKUP(B100,GESEM!B:H,7,0)</f>
        <v>CHAT USER</v>
      </c>
      <c r="BX100" s="2" t="str">
        <f>+VLOOKUP(B100,GESEM!B:H,6,0)</f>
        <v>AGENTE</v>
      </c>
    </row>
    <row r="101" spans="1:76" ht="12" customHeight="1" x14ac:dyDescent="0.2">
      <c r="A101" s="31">
        <f t="shared" si="1"/>
        <v>95</v>
      </c>
      <c r="B101" s="74">
        <f>+USER!B101</f>
        <v>47560586</v>
      </c>
      <c r="C101" s="61" t="str">
        <f>+VLOOKUP(J101,TURNO!P:Q,2,0)</f>
        <v xml:space="preserve">CHAT USER </v>
      </c>
      <c r="D101" s="61" t="str">
        <f>+USER!D101</f>
        <v>Mañana</v>
      </c>
      <c r="E101" s="75">
        <f>+VLOOKUP(B101,GESEM!B:M,12,0)</f>
        <v>45541</v>
      </c>
      <c r="F101" s="61" t="str">
        <f>+USER!F101</f>
        <v>PART TIME</v>
      </c>
      <c r="G101" s="61">
        <f>+USER!G101</f>
        <v>0</v>
      </c>
      <c r="H101" s="61">
        <f>+USER!H101</f>
        <v>0</v>
      </c>
      <c r="I101" s="61" t="str">
        <f>+USER!I101</f>
        <v>ORMEÑO ALEJOS MERCEDES DEL ROSARIO</v>
      </c>
      <c r="J101" s="61" t="str">
        <f>+USER!J101</f>
        <v>CHAT USER</v>
      </c>
      <c r="K101" s="61" t="str">
        <f>+USER!K101</f>
        <v>SANEZ DESCALZI SUSAN HEYDI</v>
      </c>
      <c r="L101" s="61" t="str">
        <f>+USER!L101</f>
        <v>SANCHEZ GRADOS JEAN PIERRE JOAQUIN</v>
      </c>
      <c r="M101" s="61" t="str">
        <f>+USER!M101</f>
        <v>Jueves</v>
      </c>
      <c r="N101" s="32">
        <f>+IF(USER!N101="","",USER!N101)</f>
        <v>0.29166666666666669</v>
      </c>
      <c r="O101" s="33">
        <f>+IF(USER!O101="","",USER!O101)</f>
        <v>0.4548611111111111</v>
      </c>
      <c r="P101" s="32" t="str">
        <f>+IF(USER!P101="","",USER!P101)</f>
        <v/>
      </c>
      <c r="Q101" s="33" t="str">
        <f>+IF(USER!Q101="","",USER!Q101)</f>
        <v/>
      </c>
      <c r="R101" s="34" t="str">
        <f>+VLOOKUP(B101,GESEM!B:R,9,0)</f>
        <v>ACTIVO</v>
      </c>
      <c r="S101" s="19">
        <f>+IF(USER!S101="","",USER!S101)</f>
        <v>0.29166666666666669</v>
      </c>
      <c r="T101" s="14">
        <f>+IF(USER!T101="","",USER!T101)</f>
        <v>0.4548611111111111</v>
      </c>
      <c r="U101" s="14" t="str">
        <f>+IF(USER!U101="","",USER!U101)</f>
        <v/>
      </c>
      <c r="V101" s="14" t="str">
        <f>+IF(USER!V101="","",USER!V101)</f>
        <v/>
      </c>
      <c r="W101" s="14" t="str">
        <f>+IF(USER!W101="","",USER!W101)</f>
        <v/>
      </c>
      <c r="X101" s="14" t="str">
        <f>+IF(USER!X101="","",USER!X101)</f>
        <v/>
      </c>
      <c r="Y101" s="14" t="str">
        <f>+IF(USER!Y101="","",USER!Y101)</f>
        <v/>
      </c>
      <c r="Z101" s="20" t="str">
        <f>+IF(USER!Z101="","",USER!Z101)</f>
        <v/>
      </c>
      <c r="AA101" s="19">
        <f>+IF(USER!AA101="","",USER!AA101)</f>
        <v>0.29166666666666669</v>
      </c>
      <c r="AB101" s="13">
        <f>+IF(USER!AB101="","",USER!AB101)</f>
        <v>0.4548611111111111</v>
      </c>
      <c r="AC101" s="14" t="str">
        <f>+IF(USER!AC101="","",USER!AC101)</f>
        <v/>
      </c>
      <c r="AD101" s="14" t="str">
        <f>+IF(USER!AD101="","",USER!AD101)</f>
        <v/>
      </c>
      <c r="AE101" s="13" t="str">
        <f>+IF(USER!AE101="","",USER!AE101)</f>
        <v/>
      </c>
      <c r="AF101" s="13" t="str">
        <f>+IF(USER!AF101="","",USER!AF101)</f>
        <v/>
      </c>
      <c r="AG101" s="14" t="str">
        <f>+IF(USER!AG101="","",USER!AG101)</f>
        <v/>
      </c>
      <c r="AH101" s="20" t="str">
        <f>+IF(USER!AH101="","",USER!AH101)</f>
        <v/>
      </c>
      <c r="AI101" s="19">
        <f>+IF(USER!AI101="","",USER!AI101)</f>
        <v>0.29166666666666669</v>
      </c>
      <c r="AJ101" s="13">
        <f>+IF(USER!AJ101="","",USER!AJ101)</f>
        <v>0.4548611111111111</v>
      </c>
      <c r="AK101" s="14" t="str">
        <f>+IF(USER!AK101="","",USER!AK101)</f>
        <v/>
      </c>
      <c r="AL101" s="14" t="str">
        <f>+IF(USER!AL101="","",USER!AL101)</f>
        <v/>
      </c>
      <c r="AM101" s="13" t="str">
        <f>+IF(USER!AM101="","",USER!AM101)</f>
        <v/>
      </c>
      <c r="AN101" s="13" t="str">
        <f>+IF(USER!AN101="","",USER!AN101)</f>
        <v/>
      </c>
      <c r="AO101" s="14" t="str">
        <f>+IF(USER!AO101="","",USER!AO101)</f>
        <v/>
      </c>
      <c r="AP101" s="20" t="str">
        <f>+IF(USER!AP101="","",USER!AP101)</f>
        <v/>
      </c>
      <c r="AQ101" s="19" t="str">
        <f>+IF(USER!AQ101="","",USER!AQ101)</f>
        <v/>
      </c>
      <c r="AR101" s="13" t="str">
        <f>+IF(USER!AR101="","",USER!AR101)</f>
        <v/>
      </c>
      <c r="AS101" s="14" t="str">
        <f>+IF(USER!AS101="","",USER!AS101)</f>
        <v/>
      </c>
      <c r="AT101" s="14" t="str">
        <f>+IF(USER!AT101="","",USER!AT101)</f>
        <v/>
      </c>
      <c r="AU101" s="13" t="str">
        <f>+IF(USER!AU101="","",USER!AU101)</f>
        <v/>
      </c>
      <c r="AV101" s="13" t="str">
        <f>+IF(USER!AV101="","",USER!AV101)</f>
        <v/>
      </c>
      <c r="AW101" s="14" t="str">
        <f>+IF(USER!AW101="","",USER!AW101)</f>
        <v/>
      </c>
      <c r="AX101" s="20" t="str">
        <f>+IF(USER!AX101="","",USER!AX101)</f>
        <v/>
      </c>
      <c r="AY101" s="19">
        <f>+IF(USER!AY101="","",USER!AY101)</f>
        <v>0.29166666666666669</v>
      </c>
      <c r="AZ101" s="13">
        <f>+IF(USER!AZ101="","",USER!AZ101)</f>
        <v>0.4548611111111111</v>
      </c>
      <c r="BA101" s="14" t="str">
        <f>+IF(USER!BA101="","",USER!BA101)</f>
        <v/>
      </c>
      <c r="BB101" s="14" t="str">
        <f>+IF(USER!BB101="","",USER!BB101)</f>
        <v/>
      </c>
      <c r="BC101" s="13" t="str">
        <f>+IF(USER!BC101="","",USER!BC101)</f>
        <v/>
      </c>
      <c r="BD101" s="13" t="str">
        <f>+IF(USER!BD101="","",USER!BD101)</f>
        <v/>
      </c>
      <c r="BE101" s="14" t="str">
        <f>+IF(USER!BE101="","",USER!BE101)</f>
        <v/>
      </c>
      <c r="BF101" s="20" t="str">
        <f>+IF(USER!BF101="","",USER!BF101)</f>
        <v/>
      </c>
      <c r="BG101" s="19">
        <f>+IF(USER!BG101="","",USER!BG101)</f>
        <v>0.29166666666666669</v>
      </c>
      <c r="BH101" s="13">
        <f>+IF(USER!BH101="","",USER!BH101)</f>
        <v>0.4548611111111111</v>
      </c>
      <c r="BI101" s="14" t="str">
        <f>+IF(USER!BI101="","",USER!BI101)</f>
        <v/>
      </c>
      <c r="BJ101" s="14" t="str">
        <f>+IF(USER!BJ101="","",USER!BJ101)</f>
        <v/>
      </c>
      <c r="BK101" s="13" t="str">
        <f>+IF(USER!BK101="","",USER!BK101)</f>
        <v/>
      </c>
      <c r="BL101" s="13" t="str">
        <f>+IF(USER!BL101="","",USER!BL101)</f>
        <v/>
      </c>
      <c r="BM101" s="14" t="str">
        <f>+IF(USER!BM101="","",USER!BM101)</f>
        <v/>
      </c>
      <c r="BN101" s="20" t="str">
        <f>+IF(USER!BN101="","",USER!BN101)</f>
        <v/>
      </c>
      <c r="BO101" s="19">
        <f>+IF(USER!BO101="","",USER!BO101)</f>
        <v>0.29166666666666669</v>
      </c>
      <c r="BP101" s="13">
        <f>+IF(USER!BP101="","",USER!BP101)</f>
        <v>0.4548611111111111</v>
      </c>
      <c r="BQ101" s="14" t="str">
        <f>+IF(USER!BQ101="","",USER!BQ101)</f>
        <v/>
      </c>
      <c r="BR101" s="14" t="str">
        <f>+IF(USER!BR101="","",USER!BR101)</f>
        <v/>
      </c>
      <c r="BS101" s="13" t="str">
        <f>+IF(USER!BS101="","",USER!BS101)</f>
        <v/>
      </c>
      <c r="BT101" s="13" t="str">
        <f>+IF(USER!BT101="","",USER!BT101)</f>
        <v/>
      </c>
      <c r="BU101" s="14" t="str">
        <f>+IF(USER!BU101="","",USER!BU101)</f>
        <v/>
      </c>
      <c r="BV101" s="20" t="str">
        <f>+IF(USER!BV101="","",USER!BV101)</f>
        <v/>
      </c>
      <c r="BW101" s="68" t="str">
        <f>+VLOOKUP(B101,GESEM!B:H,7,0)</f>
        <v>CHAT USER</v>
      </c>
      <c r="BX101" s="2" t="str">
        <f>+VLOOKUP(B101,GESEM!B:H,6,0)</f>
        <v>AGENTE</v>
      </c>
    </row>
    <row r="102" spans="1:76" ht="12" customHeight="1" x14ac:dyDescent="0.2">
      <c r="A102" s="31">
        <f t="shared" si="1"/>
        <v>96</v>
      </c>
      <c r="B102" s="74">
        <f>+USER!B102</f>
        <v>47218276</v>
      </c>
      <c r="C102" s="61" t="str">
        <f>+VLOOKUP(J102,TURNO!P:Q,2,0)</f>
        <v xml:space="preserve">CHAT USER </v>
      </c>
      <c r="D102" s="61" t="str">
        <f>+USER!D102</f>
        <v>Mañana</v>
      </c>
      <c r="E102" s="75">
        <f>+VLOOKUP(B102,GESEM!B:M,12,0)</f>
        <v>45541</v>
      </c>
      <c r="F102" s="61" t="str">
        <f>+USER!F102</f>
        <v>PART TIME</v>
      </c>
      <c r="G102" s="61">
        <f>+USER!G102</f>
        <v>0</v>
      </c>
      <c r="H102" s="61">
        <f>+USER!H102</f>
        <v>0</v>
      </c>
      <c r="I102" s="61" t="str">
        <f>+USER!I102</f>
        <v>ALVAREZ AMARO ANTONELLA YANIS</v>
      </c>
      <c r="J102" s="61" t="str">
        <f>+USER!J102</f>
        <v>CHAT USER</v>
      </c>
      <c r="K102" s="61" t="str">
        <f>+USER!K102</f>
        <v>SANEZ DESCALZI SUSAN HEYDI</v>
      </c>
      <c r="L102" s="61" t="str">
        <f>+USER!L102</f>
        <v>SANCHEZ GRADOS JEAN PIERRE JOAQUIN</v>
      </c>
      <c r="M102" s="61" t="str">
        <f>+USER!M102</f>
        <v>Martes</v>
      </c>
      <c r="N102" s="32">
        <f>+IF(USER!N102="","",USER!N102)</f>
        <v>0.29166666666666669</v>
      </c>
      <c r="O102" s="33">
        <f>+IF(USER!O102="","",USER!O102)</f>
        <v>0.4548611111111111</v>
      </c>
      <c r="P102" s="32" t="str">
        <f>+IF(USER!P102="","",USER!P102)</f>
        <v/>
      </c>
      <c r="Q102" s="33" t="str">
        <f>+IF(USER!Q102="","",USER!Q102)</f>
        <v/>
      </c>
      <c r="R102" s="34" t="str">
        <f>+VLOOKUP(B102,GESEM!B:R,9,0)</f>
        <v>ACTIVO</v>
      </c>
      <c r="S102" s="19">
        <f>+IF(USER!S102="","",USER!S102)</f>
        <v>0.29166666666666669</v>
      </c>
      <c r="T102" s="14">
        <f>+IF(USER!T102="","",USER!T102)</f>
        <v>0.4548611111111111</v>
      </c>
      <c r="U102" s="14" t="str">
        <f>+IF(USER!U102="","",USER!U102)</f>
        <v/>
      </c>
      <c r="V102" s="14" t="str">
        <f>+IF(USER!V102="","",USER!V102)</f>
        <v/>
      </c>
      <c r="W102" s="14" t="str">
        <f>+IF(USER!W102="","",USER!W102)</f>
        <v/>
      </c>
      <c r="X102" s="14" t="str">
        <f>+IF(USER!X102="","",USER!X102)</f>
        <v/>
      </c>
      <c r="Y102" s="14" t="str">
        <f>+IF(USER!Y102="","",USER!Y102)</f>
        <v/>
      </c>
      <c r="Z102" s="20" t="str">
        <f>+IF(USER!Z102="","",USER!Z102)</f>
        <v/>
      </c>
      <c r="AA102" s="19" t="str">
        <f>+IF(USER!AA102="","",USER!AA102)</f>
        <v/>
      </c>
      <c r="AB102" s="13" t="str">
        <f>+IF(USER!AB102="","",USER!AB102)</f>
        <v/>
      </c>
      <c r="AC102" s="14" t="str">
        <f>+IF(USER!AC102="","",USER!AC102)</f>
        <v/>
      </c>
      <c r="AD102" s="14" t="str">
        <f>+IF(USER!AD102="","",USER!AD102)</f>
        <v/>
      </c>
      <c r="AE102" s="13" t="str">
        <f>+IF(USER!AE102="","",USER!AE102)</f>
        <v/>
      </c>
      <c r="AF102" s="13" t="str">
        <f>+IF(USER!AF102="","",USER!AF102)</f>
        <v/>
      </c>
      <c r="AG102" s="14" t="str">
        <f>+IF(USER!AG102="","",USER!AG102)</f>
        <v/>
      </c>
      <c r="AH102" s="20" t="str">
        <f>+IF(USER!AH102="","",USER!AH102)</f>
        <v/>
      </c>
      <c r="AI102" s="19">
        <f>+IF(USER!AI102="","",USER!AI102)</f>
        <v>0.29166666666666669</v>
      </c>
      <c r="AJ102" s="13">
        <f>+IF(USER!AJ102="","",USER!AJ102)</f>
        <v>0.4548611111111111</v>
      </c>
      <c r="AK102" s="14" t="str">
        <f>+IF(USER!AK102="","",USER!AK102)</f>
        <v/>
      </c>
      <c r="AL102" s="14" t="str">
        <f>+IF(USER!AL102="","",USER!AL102)</f>
        <v/>
      </c>
      <c r="AM102" s="13" t="str">
        <f>+IF(USER!AM102="","",USER!AM102)</f>
        <v/>
      </c>
      <c r="AN102" s="13" t="str">
        <f>+IF(USER!AN102="","",USER!AN102)</f>
        <v/>
      </c>
      <c r="AO102" s="14" t="str">
        <f>+IF(USER!AO102="","",USER!AO102)</f>
        <v/>
      </c>
      <c r="AP102" s="20" t="str">
        <f>+IF(USER!AP102="","",USER!AP102)</f>
        <v/>
      </c>
      <c r="AQ102" s="19">
        <f>+IF(USER!AQ102="","",USER!AQ102)</f>
        <v>0.29166666666666669</v>
      </c>
      <c r="AR102" s="13">
        <f>+IF(USER!AR102="","",USER!AR102)</f>
        <v>0.4548611111111111</v>
      </c>
      <c r="AS102" s="14" t="str">
        <f>+IF(USER!AS102="","",USER!AS102)</f>
        <v/>
      </c>
      <c r="AT102" s="14" t="str">
        <f>+IF(USER!AT102="","",USER!AT102)</f>
        <v/>
      </c>
      <c r="AU102" s="13" t="str">
        <f>+IF(USER!AU102="","",USER!AU102)</f>
        <v/>
      </c>
      <c r="AV102" s="13" t="str">
        <f>+IF(USER!AV102="","",USER!AV102)</f>
        <v/>
      </c>
      <c r="AW102" s="14" t="str">
        <f>+IF(USER!AW102="","",USER!AW102)</f>
        <v/>
      </c>
      <c r="AX102" s="20" t="str">
        <f>+IF(USER!AX102="","",USER!AX102)</f>
        <v/>
      </c>
      <c r="AY102" s="19">
        <f>+IF(USER!AY102="","",USER!AY102)</f>
        <v>0.29166666666666669</v>
      </c>
      <c r="AZ102" s="13">
        <f>+IF(USER!AZ102="","",USER!AZ102)</f>
        <v>0.4548611111111111</v>
      </c>
      <c r="BA102" s="14" t="str">
        <f>+IF(USER!BA102="","",USER!BA102)</f>
        <v/>
      </c>
      <c r="BB102" s="14" t="str">
        <f>+IF(USER!BB102="","",USER!BB102)</f>
        <v/>
      </c>
      <c r="BC102" s="13" t="str">
        <f>+IF(USER!BC102="","",USER!BC102)</f>
        <v/>
      </c>
      <c r="BD102" s="13" t="str">
        <f>+IF(USER!BD102="","",USER!BD102)</f>
        <v/>
      </c>
      <c r="BE102" s="14" t="str">
        <f>+IF(USER!BE102="","",USER!BE102)</f>
        <v/>
      </c>
      <c r="BF102" s="20" t="str">
        <f>+IF(USER!BF102="","",USER!BF102)</f>
        <v/>
      </c>
      <c r="BG102" s="19">
        <f>+IF(USER!BG102="","",USER!BG102)</f>
        <v>0.29166666666666669</v>
      </c>
      <c r="BH102" s="13">
        <f>+IF(USER!BH102="","",USER!BH102)</f>
        <v>0.4548611111111111</v>
      </c>
      <c r="BI102" s="14" t="str">
        <f>+IF(USER!BI102="","",USER!BI102)</f>
        <v/>
      </c>
      <c r="BJ102" s="14" t="str">
        <f>+IF(USER!BJ102="","",USER!BJ102)</f>
        <v/>
      </c>
      <c r="BK102" s="13" t="str">
        <f>+IF(USER!BK102="","",USER!BK102)</f>
        <v/>
      </c>
      <c r="BL102" s="13" t="str">
        <f>+IF(USER!BL102="","",USER!BL102)</f>
        <v/>
      </c>
      <c r="BM102" s="14" t="str">
        <f>+IF(USER!BM102="","",USER!BM102)</f>
        <v/>
      </c>
      <c r="BN102" s="20" t="str">
        <f>+IF(USER!BN102="","",USER!BN102)</f>
        <v/>
      </c>
      <c r="BO102" s="19">
        <f>+IF(USER!BO102="","",USER!BO102)</f>
        <v>0.29166666666666669</v>
      </c>
      <c r="BP102" s="13">
        <f>+IF(USER!BP102="","",USER!BP102)</f>
        <v>0.4548611111111111</v>
      </c>
      <c r="BQ102" s="14" t="str">
        <f>+IF(USER!BQ102="","",USER!BQ102)</f>
        <v/>
      </c>
      <c r="BR102" s="14" t="str">
        <f>+IF(USER!BR102="","",USER!BR102)</f>
        <v/>
      </c>
      <c r="BS102" s="13" t="str">
        <f>+IF(USER!BS102="","",USER!BS102)</f>
        <v/>
      </c>
      <c r="BT102" s="13" t="str">
        <f>+IF(USER!BT102="","",USER!BT102)</f>
        <v/>
      </c>
      <c r="BU102" s="14" t="str">
        <f>+IF(USER!BU102="","",USER!BU102)</f>
        <v/>
      </c>
      <c r="BV102" s="20" t="str">
        <f>+IF(USER!BV102="","",USER!BV102)</f>
        <v/>
      </c>
      <c r="BW102" s="68" t="str">
        <f>+VLOOKUP(B102,GESEM!B:H,7,0)</f>
        <v>CHAT USER</v>
      </c>
      <c r="BX102" s="2" t="str">
        <f>+VLOOKUP(B102,GESEM!B:H,6,0)</f>
        <v>AGENTE</v>
      </c>
    </row>
    <row r="103" spans="1:76" ht="12" customHeight="1" x14ac:dyDescent="0.2">
      <c r="A103" s="31">
        <f t="shared" si="1"/>
        <v>97</v>
      </c>
      <c r="B103" s="74">
        <f>+USER!B103</f>
        <v>75259654</v>
      </c>
      <c r="C103" s="61" t="str">
        <f>+VLOOKUP(J103,TURNO!P:Q,2,0)</f>
        <v xml:space="preserve">CHAT USER </v>
      </c>
      <c r="D103" s="61" t="str">
        <f>+USER!D103</f>
        <v>Mañana</v>
      </c>
      <c r="E103" s="75">
        <f>+VLOOKUP(B103,GESEM!B:M,12,0)</f>
        <v>45209</v>
      </c>
      <c r="F103" s="61" t="str">
        <f>+USER!F103</f>
        <v>PART TIME</v>
      </c>
      <c r="G103" s="61">
        <f>+USER!G103</f>
        <v>0</v>
      </c>
      <c r="H103" s="61">
        <f>+USER!H103</f>
        <v>0</v>
      </c>
      <c r="I103" s="61" t="str">
        <f>+USER!I103</f>
        <v>CARRUITERO PANGALIMA AMY</v>
      </c>
      <c r="J103" s="61" t="str">
        <f>+USER!J103</f>
        <v>CHAT USER</v>
      </c>
      <c r="K103" s="61" t="str">
        <f>+USER!K103</f>
        <v>LARICO ALARCON CHRISTIAN CARLOS</v>
      </c>
      <c r="L103" s="61" t="str">
        <f>+USER!L103</f>
        <v>ALONSO RAFAEL ALEJANDRO WLADIMIR</v>
      </c>
      <c r="M103" s="61" t="str">
        <f>+USER!M103</f>
        <v>Martes</v>
      </c>
      <c r="N103" s="32">
        <f>+IF(USER!N103="","",USER!N103)</f>
        <v>0.29166666666666669</v>
      </c>
      <c r="O103" s="33">
        <f>+IF(USER!O103="","",USER!O103)</f>
        <v>0.4548611111111111</v>
      </c>
      <c r="P103" s="32" t="str">
        <f>+IF(USER!P103="","",USER!P103)</f>
        <v/>
      </c>
      <c r="Q103" s="33" t="str">
        <f>+IF(USER!Q103="","",USER!Q103)</f>
        <v/>
      </c>
      <c r="R103" s="34" t="str">
        <f>+VLOOKUP(B103,GESEM!B:R,9,0)</f>
        <v>ACTIVO</v>
      </c>
      <c r="S103" s="19">
        <f>+IF(USER!S103="","",USER!S103)</f>
        <v>0.29166666666666669</v>
      </c>
      <c r="T103" s="14">
        <f>+IF(USER!T103="","",USER!T103)</f>
        <v>0.4548611111111111</v>
      </c>
      <c r="U103" s="14" t="str">
        <f>+IF(USER!U103="","",USER!U103)</f>
        <v/>
      </c>
      <c r="V103" s="14" t="str">
        <f>+IF(USER!V103="","",USER!V103)</f>
        <v/>
      </c>
      <c r="W103" s="14" t="str">
        <f>+IF(USER!W103="","",USER!W103)</f>
        <v/>
      </c>
      <c r="X103" s="14" t="str">
        <f>+IF(USER!X103="","",USER!X103)</f>
        <v/>
      </c>
      <c r="Y103" s="14" t="str">
        <f>+IF(USER!Y103="","",USER!Y103)</f>
        <v/>
      </c>
      <c r="Z103" s="20" t="str">
        <f>+IF(USER!Z103="","",USER!Z103)</f>
        <v/>
      </c>
      <c r="AA103" s="19" t="str">
        <f>+IF(USER!AA103="","",USER!AA103)</f>
        <v/>
      </c>
      <c r="AB103" s="13" t="str">
        <f>+IF(USER!AB103="","",USER!AB103)</f>
        <v/>
      </c>
      <c r="AC103" s="14" t="str">
        <f>+IF(USER!AC103="","",USER!AC103)</f>
        <v/>
      </c>
      <c r="AD103" s="14" t="str">
        <f>+IF(USER!AD103="","",USER!AD103)</f>
        <v/>
      </c>
      <c r="AE103" s="13" t="str">
        <f>+IF(USER!AE103="","",USER!AE103)</f>
        <v/>
      </c>
      <c r="AF103" s="13" t="str">
        <f>+IF(USER!AF103="","",USER!AF103)</f>
        <v/>
      </c>
      <c r="AG103" s="14" t="str">
        <f>+IF(USER!AG103="","",USER!AG103)</f>
        <v/>
      </c>
      <c r="AH103" s="20" t="str">
        <f>+IF(USER!AH103="","",USER!AH103)</f>
        <v/>
      </c>
      <c r="AI103" s="19">
        <f>+IF(USER!AI103="","",USER!AI103)</f>
        <v>0.29166666666666669</v>
      </c>
      <c r="AJ103" s="13">
        <f>+IF(USER!AJ103="","",USER!AJ103)</f>
        <v>0.4548611111111111</v>
      </c>
      <c r="AK103" s="14" t="str">
        <f>+IF(USER!AK103="","",USER!AK103)</f>
        <v/>
      </c>
      <c r="AL103" s="14" t="str">
        <f>+IF(USER!AL103="","",USER!AL103)</f>
        <v/>
      </c>
      <c r="AM103" s="13" t="str">
        <f>+IF(USER!AM103="","",USER!AM103)</f>
        <v/>
      </c>
      <c r="AN103" s="13" t="str">
        <f>+IF(USER!AN103="","",USER!AN103)</f>
        <v/>
      </c>
      <c r="AO103" s="14" t="str">
        <f>+IF(USER!AO103="","",USER!AO103)</f>
        <v/>
      </c>
      <c r="AP103" s="20" t="str">
        <f>+IF(USER!AP103="","",USER!AP103)</f>
        <v/>
      </c>
      <c r="AQ103" s="19">
        <f>+IF(USER!AQ103="","",USER!AQ103)</f>
        <v>0.29166666666666669</v>
      </c>
      <c r="AR103" s="13">
        <f>+IF(USER!AR103="","",USER!AR103)</f>
        <v>0.4548611111111111</v>
      </c>
      <c r="AS103" s="14" t="str">
        <f>+IF(USER!AS103="","",USER!AS103)</f>
        <v/>
      </c>
      <c r="AT103" s="14" t="str">
        <f>+IF(USER!AT103="","",USER!AT103)</f>
        <v/>
      </c>
      <c r="AU103" s="13" t="str">
        <f>+IF(USER!AU103="","",USER!AU103)</f>
        <v/>
      </c>
      <c r="AV103" s="13" t="str">
        <f>+IF(USER!AV103="","",USER!AV103)</f>
        <v/>
      </c>
      <c r="AW103" s="14" t="str">
        <f>+IF(USER!AW103="","",USER!AW103)</f>
        <v/>
      </c>
      <c r="AX103" s="20" t="str">
        <f>+IF(USER!AX103="","",USER!AX103)</f>
        <v/>
      </c>
      <c r="AY103" s="19">
        <f>+IF(USER!AY103="","",USER!AY103)</f>
        <v>0.29166666666666669</v>
      </c>
      <c r="AZ103" s="13">
        <f>+IF(USER!AZ103="","",USER!AZ103)</f>
        <v>0.4548611111111111</v>
      </c>
      <c r="BA103" s="14" t="str">
        <f>+IF(USER!BA103="","",USER!BA103)</f>
        <v/>
      </c>
      <c r="BB103" s="14" t="str">
        <f>+IF(USER!BB103="","",USER!BB103)</f>
        <v/>
      </c>
      <c r="BC103" s="13" t="str">
        <f>+IF(USER!BC103="","",USER!BC103)</f>
        <v/>
      </c>
      <c r="BD103" s="13" t="str">
        <f>+IF(USER!BD103="","",USER!BD103)</f>
        <v/>
      </c>
      <c r="BE103" s="14" t="str">
        <f>+IF(USER!BE103="","",USER!BE103)</f>
        <v/>
      </c>
      <c r="BF103" s="20" t="str">
        <f>+IF(USER!BF103="","",USER!BF103)</f>
        <v/>
      </c>
      <c r="BG103" s="19">
        <f>+IF(USER!BG103="","",USER!BG103)</f>
        <v>0.29166666666666669</v>
      </c>
      <c r="BH103" s="13">
        <f>+IF(USER!BH103="","",USER!BH103)</f>
        <v>0.4548611111111111</v>
      </c>
      <c r="BI103" s="14" t="str">
        <f>+IF(USER!BI103="","",USER!BI103)</f>
        <v/>
      </c>
      <c r="BJ103" s="14" t="str">
        <f>+IF(USER!BJ103="","",USER!BJ103)</f>
        <v/>
      </c>
      <c r="BK103" s="13" t="str">
        <f>+IF(USER!BK103="","",USER!BK103)</f>
        <v/>
      </c>
      <c r="BL103" s="13" t="str">
        <f>+IF(USER!BL103="","",USER!BL103)</f>
        <v/>
      </c>
      <c r="BM103" s="14" t="str">
        <f>+IF(USER!BM103="","",USER!BM103)</f>
        <v/>
      </c>
      <c r="BN103" s="20" t="str">
        <f>+IF(USER!BN103="","",USER!BN103)</f>
        <v/>
      </c>
      <c r="BO103" s="19">
        <f>+IF(USER!BO103="","",USER!BO103)</f>
        <v>0.29166666666666669</v>
      </c>
      <c r="BP103" s="13">
        <f>+IF(USER!BP103="","",USER!BP103)</f>
        <v>0.4548611111111111</v>
      </c>
      <c r="BQ103" s="14" t="str">
        <f>+IF(USER!BQ103="","",USER!BQ103)</f>
        <v/>
      </c>
      <c r="BR103" s="14" t="str">
        <f>+IF(USER!BR103="","",USER!BR103)</f>
        <v/>
      </c>
      <c r="BS103" s="13" t="str">
        <f>+IF(USER!BS103="","",USER!BS103)</f>
        <v/>
      </c>
      <c r="BT103" s="13" t="str">
        <f>+IF(USER!BT103="","",USER!BT103)</f>
        <v/>
      </c>
      <c r="BU103" s="14" t="str">
        <f>+IF(USER!BU103="","",USER!BU103)</f>
        <v/>
      </c>
      <c r="BV103" s="20" t="str">
        <f>+IF(USER!BV103="","",USER!BV103)</f>
        <v/>
      </c>
      <c r="BW103" s="68" t="str">
        <f>+VLOOKUP(B103,GESEM!B:H,7,0)</f>
        <v xml:space="preserve">ID VERIFY + PAYMENT ES </v>
      </c>
      <c r="BX103" s="2" t="str">
        <f>+VLOOKUP(B103,GESEM!B:H,6,0)</f>
        <v>AGENTE</v>
      </c>
    </row>
    <row r="104" spans="1:76" ht="12" customHeight="1" x14ac:dyDescent="0.2">
      <c r="A104" s="31">
        <f t="shared" si="1"/>
        <v>98</v>
      </c>
      <c r="B104" s="74">
        <f>+USER!B104</f>
        <v>45103199</v>
      </c>
      <c r="C104" s="61" t="str">
        <f>+VLOOKUP(J104,TURNO!P:Q,2,0)</f>
        <v xml:space="preserve">CHAT USER </v>
      </c>
      <c r="D104" s="61" t="str">
        <f>+USER!D104</f>
        <v>Mañana</v>
      </c>
      <c r="E104" s="75">
        <f>+VLOOKUP(B104,GESEM!B:M,12,0)</f>
        <v>44503</v>
      </c>
      <c r="F104" s="61" t="str">
        <f>+USER!F104</f>
        <v>PART TIME</v>
      </c>
      <c r="G104" s="61">
        <f>+USER!G104</f>
        <v>0</v>
      </c>
      <c r="H104" s="61">
        <f>+USER!H104</f>
        <v>0</v>
      </c>
      <c r="I104" s="61" t="str">
        <f>+USER!I104</f>
        <v>PARI PINEDO JULIANA ROSMERY</v>
      </c>
      <c r="J104" s="61" t="str">
        <f>+USER!J104</f>
        <v>CHAT USER</v>
      </c>
      <c r="K104" s="61" t="str">
        <f>+USER!K104</f>
        <v>ABURTO TORRES LILIAN JERALDIN</v>
      </c>
      <c r="L104" s="61" t="str">
        <f>+USER!L104</f>
        <v>ALONSO RAFAEL ALEJANDRO WLADIMIR</v>
      </c>
      <c r="M104" s="61" t="str">
        <f>+USER!M104</f>
        <v>Martes</v>
      </c>
      <c r="N104" s="32">
        <f>+IF(USER!N104="","",USER!N104)</f>
        <v>0.29166666666666669</v>
      </c>
      <c r="O104" s="33">
        <f>+IF(USER!O104="","",USER!O104)</f>
        <v>0.4548611111111111</v>
      </c>
      <c r="P104" s="32" t="str">
        <f>+IF(USER!P104="","",USER!P104)</f>
        <v/>
      </c>
      <c r="Q104" s="33" t="str">
        <f>+IF(USER!Q104="","",USER!Q104)</f>
        <v/>
      </c>
      <c r="R104" s="34" t="str">
        <f>+VLOOKUP(B104,GESEM!B:R,9,0)</f>
        <v>ACTIVO</v>
      </c>
      <c r="S104" s="19">
        <f>+IF(USER!S104="","",USER!S104)</f>
        <v>0.29166666666666669</v>
      </c>
      <c r="T104" s="14">
        <f>+IF(USER!T104="","",USER!T104)</f>
        <v>0.4548611111111111</v>
      </c>
      <c r="U104" s="14" t="str">
        <f>+IF(USER!U104="","",USER!U104)</f>
        <v/>
      </c>
      <c r="V104" s="14" t="str">
        <f>+IF(USER!V104="","",USER!V104)</f>
        <v/>
      </c>
      <c r="W104" s="14" t="str">
        <f>+IF(USER!W104="","",USER!W104)</f>
        <v/>
      </c>
      <c r="X104" s="14" t="str">
        <f>+IF(USER!X104="","",USER!X104)</f>
        <v/>
      </c>
      <c r="Y104" s="14" t="str">
        <f>+IF(USER!Y104="","",USER!Y104)</f>
        <v/>
      </c>
      <c r="Z104" s="20" t="str">
        <f>+IF(USER!Z104="","",USER!Z104)</f>
        <v/>
      </c>
      <c r="AA104" s="19" t="str">
        <f>+IF(USER!AA104="","",USER!AA104)</f>
        <v/>
      </c>
      <c r="AB104" s="13" t="str">
        <f>+IF(USER!AB104="","",USER!AB104)</f>
        <v/>
      </c>
      <c r="AC104" s="14" t="str">
        <f>+IF(USER!AC104="","",USER!AC104)</f>
        <v/>
      </c>
      <c r="AD104" s="14" t="str">
        <f>+IF(USER!AD104="","",USER!AD104)</f>
        <v/>
      </c>
      <c r="AE104" s="13" t="str">
        <f>+IF(USER!AE104="","",USER!AE104)</f>
        <v/>
      </c>
      <c r="AF104" s="13" t="str">
        <f>+IF(USER!AF104="","",USER!AF104)</f>
        <v/>
      </c>
      <c r="AG104" s="14" t="str">
        <f>+IF(USER!AG104="","",USER!AG104)</f>
        <v/>
      </c>
      <c r="AH104" s="20" t="str">
        <f>+IF(USER!AH104="","",USER!AH104)</f>
        <v/>
      </c>
      <c r="AI104" s="19">
        <f>+IF(USER!AI104="","",USER!AI104)</f>
        <v>0.29166666666666669</v>
      </c>
      <c r="AJ104" s="13">
        <f>+IF(USER!AJ104="","",USER!AJ104)</f>
        <v>0.4548611111111111</v>
      </c>
      <c r="AK104" s="14" t="str">
        <f>+IF(USER!AK104="","",USER!AK104)</f>
        <v/>
      </c>
      <c r="AL104" s="14" t="str">
        <f>+IF(USER!AL104="","",USER!AL104)</f>
        <v/>
      </c>
      <c r="AM104" s="13" t="str">
        <f>+IF(USER!AM104="","",USER!AM104)</f>
        <v/>
      </c>
      <c r="AN104" s="13" t="str">
        <f>+IF(USER!AN104="","",USER!AN104)</f>
        <v/>
      </c>
      <c r="AO104" s="14" t="str">
        <f>+IF(USER!AO104="","",USER!AO104)</f>
        <v/>
      </c>
      <c r="AP104" s="20" t="str">
        <f>+IF(USER!AP104="","",USER!AP104)</f>
        <v/>
      </c>
      <c r="AQ104" s="19">
        <f>+IF(USER!AQ104="","",USER!AQ104)</f>
        <v>0.29166666666666669</v>
      </c>
      <c r="AR104" s="13">
        <f>+IF(USER!AR104="","",USER!AR104)</f>
        <v>0.4548611111111111</v>
      </c>
      <c r="AS104" s="14" t="str">
        <f>+IF(USER!AS104="","",USER!AS104)</f>
        <v/>
      </c>
      <c r="AT104" s="14" t="str">
        <f>+IF(USER!AT104="","",USER!AT104)</f>
        <v/>
      </c>
      <c r="AU104" s="13" t="str">
        <f>+IF(USER!AU104="","",USER!AU104)</f>
        <v/>
      </c>
      <c r="AV104" s="13" t="str">
        <f>+IF(USER!AV104="","",USER!AV104)</f>
        <v/>
      </c>
      <c r="AW104" s="14" t="str">
        <f>+IF(USER!AW104="","",USER!AW104)</f>
        <v/>
      </c>
      <c r="AX104" s="20" t="str">
        <f>+IF(USER!AX104="","",USER!AX104)</f>
        <v/>
      </c>
      <c r="AY104" s="19">
        <f>+IF(USER!AY104="","",USER!AY104)</f>
        <v>0.29166666666666669</v>
      </c>
      <c r="AZ104" s="13">
        <f>+IF(USER!AZ104="","",USER!AZ104)</f>
        <v>0.4548611111111111</v>
      </c>
      <c r="BA104" s="14" t="str">
        <f>+IF(USER!BA104="","",USER!BA104)</f>
        <v/>
      </c>
      <c r="BB104" s="14" t="str">
        <f>+IF(USER!BB104="","",USER!BB104)</f>
        <v/>
      </c>
      <c r="BC104" s="13" t="str">
        <f>+IF(USER!BC104="","",USER!BC104)</f>
        <v/>
      </c>
      <c r="BD104" s="13" t="str">
        <f>+IF(USER!BD104="","",USER!BD104)</f>
        <v/>
      </c>
      <c r="BE104" s="14" t="str">
        <f>+IF(USER!BE104="","",USER!BE104)</f>
        <v/>
      </c>
      <c r="BF104" s="20" t="str">
        <f>+IF(USER!BF104="","",USER!BF104)</f>
        <v/>
      </c>
      <c r="BG104" s="19">
        <f>+IF(USER!BG104="","",USER!BG104)</f>
        <v>0.29166666666666669</v>
      </c>
      <c r="BH104" s="13">
        <f>+IF(USER!BH104="","",USER!BH104)</f>
        <v>0.4548611111111111</v>
      </c>
      <c r="BI104" s="14" t="str">
        <f>+IF(USER!BI104="","",USER!BI104)</f>
        <v/>
      </c>
      <c r="BJ104" s="14" t="str">
        <f>+IF(USER!BJ104="","",USER!BJ104)</f>
        <v/>
      </c>
      <c r="BK104" s="13" t="str">
        <f>+IF(USER!BK104="","",USER!BK104)</f>
        <v/>
      </c>
      <c r="BL104" s="13" t="str">
        <f>+IF(USER!BL104="","",USER!BL104)</f>
        <v/>
      </c>
      <c r="BM104" s="14" t="str">
        <f>+IF(USER!BM104="","",USER!BM104)</f>
        <v/>
      </c>
      <c r="BN104" s="20" t="str">
        <f>+IF(USER!BN104="","",USER!BN104)</f>
        <v/>
      </c>
      <c r="BO104" s="19">
        <f>+IF(USER!BO104="","",USER!BO104)</f>
        <v>0.29166666666666669</v>
      </c>
      <c r="BP104" s="13">
        <f>+IF(USER!BP104="","",USER!BP104)</f>
        <v>0.4548611111111111</v>
      </c>
      <c r="BQ104" s="14" t="str">
        <f>+IF(USER!BQ104="","",USER!BQ104)</f>
        <v/>
      </c>
      <c r="BR104" s="14" t="str">
        <f>+IF(USER!BR104="","",USER!BR104)</f>
        <v/>
      </c>
      <c r="BS104" s="13" t="str">
        <f>+IF(USER!BS104="","",USER!BS104)</f>
        <v/>
      </c>
      <c r="BT104" s="13" t="str">
        <f>+IF(USER!BT104="","",USER!BT104)</f>
        <v/>
      </c>
      <c r="BU104" s="14" t="str">
        <f>+IF(USER!BU104="","",USER!BU104)</f>
        <v/>
      </c>
      <c r="BV104" s="20" t="str">
        <f>+IF(USER!BV104="","",USER!BV104)</f>
        <v/>
      </c>
      <c r="BW104" s="68" t="str">
        <f>+VLOOKUP(B104,GESEM!B:H,7,0)</f>
        <v xml:space="preserve">ID VERIFY + PAYMENT ES </v>
      </c>
      <c r="BX104" s="2" t="str">
        <f>+VLOOKUP(B104,GESEM!B:H,6,0)</f>
        <v>AGENTE</v>
      </c>
    </row>
    <row r="105" spans="1:76" ht="12" customHeight="1" x14ac:dyDescent="0.2">
      <c r="A105" s="31">
        <f t="shared" si="1"/>
        <v>99</v>
      </c>
      <c r="B105" s="74">
        <f>+USER!B105</f>
        <v>46463705</v>
      </c>
      <c r="C105" s="61" t="str">
        <f>+VLOOKUP(J105,TURNO!P:Q,2,0)</f>
        <v xml:space="preserve">CHAT USER </v>
      </c>
      <c r="D105" s="61" t="str">
        <f>+USER!D105</f>
        <v>Mañana</v>
      </c>
      <c r="E105" s="75">
        <f>+VLOOKUP(B105,GESEM!B:M,12,0)</f>
        <v>44875</v>
      </c>
      <c r="F105" s="61" t="str">
        <f>+USER!F105</f>
        <v>PART TIME</v>
      </c>
      <c r="G105" s="61">
        <f>+USER!G105</f>
        <v>0</v>
      </c>
      <c r="H105" s="61">
        <f>+USER!H105</f>
        <v>0</v>
      </c>
      <c r="I105" s="61" t="str">
        <f>+USER!I105</f>
        <v>GAMONAL GUEVARA DAGNIA ROSANA</v>
      </c>
      <c r="J105" s="61" t="str">
        <f>+USER!J105</f>
        <v>CHAT USER</v>
      </c>
      <c r="K105" s="61" t="str">
        <f>+USER!K105</f>
        <v>ABURTO TORRES LILIAN JERALDIN</v>
      </c>
      <c r="L105" s="61" t="str">
        <f>+USER!L105</f>
        <v>ALONSO RAFAEL ALEJANDRO WLADIMIR</v>
      </c>
      <c r="M105" s="61" t="str">
        <f>+USER!M105</f>
        <v>Miércoles</v>
      </c>
      <c r="N105" s="32">
        <f>+IF(USER!N105="","",USER!N105)</f>
        <v>0.29166666666666669</v>
      </c>
      <c r="O105" s="33">
        <f>+IF(USER!O105="","",USER!O105)</f>
        <v>0.4548611111111111</v>
      </c>
      <c r="P105" s="32" t="str">
        <f>+IF(USER!P105="","",USER!P105)</f>
        <v/>
      </c>
      <c r="Q105" s="33" t="str">
        <f>+IF(USER!Q105="","",USER!Q105)</f>
        <v/>
      </c>
      <c r="R105" s="34" t="str">
        <f>+VLOOKUP(B105,GESEM!B:R,9,0)</f>
        <v>ACTIVO</v>
      </c>
      <c r="S105" s="19">
        <f>+IF(USER!S105="","",USER!S105)</f>
        <v>0.29166666666666669</v>
      </c>
      <c r="T105" s="14">
        <f>+IF(USER!T105="","",USER!T105)</f>
        <v>0.4548611111111111</v>
      </c>
      <c r="U105" s="14" t="str">
        <f>+IF(USER!U105="","",USER!U105)</f>
        <v/>
      </c>
      <c r="V105" s="14" t="str">
        <f>+IF(USER!V105="","",USER!V105)</f>
        <v/>
      </c>
      <c r="W105" s="14" t="str">
        <f>+IF(USER!W105="","",USER!W105)</f>
        <v/>
      </c>
      <c r="X105" s="14" t="str">
        <f>+IF(USER!X105="","",USER!X105)</f>
        <v/>
      </c>
      <c r="Y105" s="14" t="str">
        <f>+IF(USER!Y105="","",USER!Y105)</f>
        <v/>
      </c>
      <c r="Z105" s="20" t="str">
        <f>+IF(USER!Z105="","",USER!Z105)</f>
        <v/>
      </c>
      <c r="AA105" s="19">
        <f>+IF(USER!AA105="","",USER!AA105)</f>
        <v>0.29166666666666669</v>
      </c>
      <c r="AB105" s="13">
        <f>+IF(USER!AB105="","",USER!AB105)</f>
        <v>0.4548611111111111</v>
      </c>
      <c r="AC105" s="14" t="str">
        <f>+IF(USER!AC105="","",USER!AC105)</f>
        <v/>
      </c>
      <c r="AD105" s="14" t="str">
        <f>+IF(USER!AD105="","",USER!AD105)</f>
        <v/>
      </c>
      <c r="AE105" s="13" t="str">
        <f>+IF(USER!AE105="","",USER!AE105)</f>
        <v/>
      </c>
      <c r="AF105" s="13" t="str">
        <f>+IF(USER!AF105="","",USER!AF105)</f>
        <v/>
      </c>
      <c r="AG105" s="14" t="str">
        <f>+IF(USER!AG105="","",USER!AG105)</f>
        <v/>
      </c>
      <c r="AH105" s="20" t="str">
        <f>+IF(USER!AH105="","",USER!AH105)</f>
        <v/>
      </c>
      <c r="AI105" s="19" t="str">
        <f>+IF(USER!AI105="","",USER!AI105)</f>
        <v/>
      </c>
      <c r="AJ105" s="13" t="str">
        <f>+IF(USER!AJ105="","",USER!AJ105)</f>
        <v/>
      </c>
      <c r="AK105" s="14" t="str">
        <f>+IF(USER!AK105="","",USER!AK105)</f>
        <v/>
      </c>
      <c r="AL105" s="14" t="str">
        <f>+IF(USER!AL105="","",USER!AL105)</f>
        <v/>
      </c>
      <c r="AM105" s="13" t="str">
        <f>+IF(USER!AM105="","",USER!AM105)</f>
        <v/>
      </c>
      <c r="AN105" s="13" t="str">
        <f>+IF(USER!AN105="","",USER!AN105)</f>
        <v/>
      </c>
      <c r="AO105" s="14" t="str">
        <f>+IF(USER!AO105="","",USER!AO105)</f>
        <v/>
      </c>
      <c r="AP105" s="20" t="str">
        <f>+IF(USER!AP105="","",USER!AP105)</f>
        <v/>
      </c>
      <c r="AQ105" s="19">
        <f>+IF(USER!AQ105="","",USER!AQ105)</f>
        <v>0.29166666666666669</v>
      </c>
      <c r="AR105" s="13">
        <f>+IF(USER!AR105="","",USER!AR105)</f>
        <v>0.4548611111111111</v>
      </c>
      <c r="AS105" s="14" t="str">
        <f>+IF(USER!AS105="","",USER!AS105)</f>
        <v/>
      </c>
      <c r="AT105" s="14" t="str">
        <f>+IF(USER!AT105="","",USER!AT105)</f>
        <v/>
      </c>
      <c r="AU105" s="13" t="str">
        <f>+IF(USER!AU105="","",USER!AU105)</f>
        <v/>
      </c>
      <c r="AV105" s="13" t="str">
        <f>+IF(USER!AV105="","",USER!AV105)</f>
        <v/>
      </c>
      <c r="AW105" s="14" t="str">
        <f>+IF(USER!AW105="","",USER!AW105)</f>
        <v/>
      </c>
      <c r="AX105" s="20" t="str">
        <f>+IF(USER!AX105="","",USER!AX105)</f>
        <v/>
      </c>
      <c r="AY105" s="19">
        <f>+IF(USER!AY105="","",USER!AY105)</f>
        <v>0.29166666666666669</v>
      </c>
      <c r="AZ105" s="13">
        <f>+IF(USER!AZ105="","",USER!AZ105)</f>
        <v>0.4548611111111111</v>
      </c>
      <c r="BA105" s="14" t="str">
        <f>+IF(USER!BA105="","",USER!BA105)</f>
        <v/>
      </c>
      <c r="BB105" s="14" t="str">
        <f>+IF(USER!BB105="","",USER!BB105)</f>
        <v/>
      </c>
      <c r="BC105" s="13" t="str">
        <f>+IF(USER!BC105="","",USER!BC105)</f>
        <v/>
      </c>
      <c r="BD105" s="13" t="str">
        <f>+IF(USER!BD105="","",USER!BD105)</f>
        <v/>
      </c>
      <c r="BE105" s="14" t="str">
        <f>+IF(USER!BE105="","",USER!BE105)</f>
        <v/>
      </c>
      <c r="BF105" s="20" t="str">
        <f>+IF(USER!BF105="","",USER!BF105)</f>
        <v/>
      </c>
      <c r="BG105" s="19">
        <f>+IF(USER!BG105="","",USER!BG105)</f>
        <v>0.29166666666666669</v>
      </c>
      <c r="BH105" s="13">
        <f>+IF(USER!BH105="","",USER!BH105)</f>
        <v>0.4548611111111111</v>
      </c>
      <c r="BI105" s="14" t="str">
        <f>+IF(USER!BI105="","",USER!BI105)</f>
        <v/>
      </c>
      <c r="BJ105" s="14" t="str">
        <f>+IF(USER!BJ105="","",USER!BJ105)</f>
        <v/>
      </c>
      <c r="BK105" s="13" t="str">
        <f>+IF(USER!BK105="","",USER!BK105)</f>
        <v/>
      </c>
      <c r="BL105" s="13" t="str">
        <f>+IF(USER!BL105="","",USER!BL105)</f>
        <v/>
      </c>
      <c r="BM105" s="14" t="str">
        <f>+IF(USER!BM105="","",USER!BM105)</f>
        <v/>
      </c>
      <c r="BN105" s="20" t="str">
        <f>+IF(USER!BN105="","",USER!BN105)</f>
        <v/>
      </c>
      <c r="BO105" s="19">
        <f>+IF(USER!BO105="","",USER!BO105)</f>
        <v>0.29166666666666669</v>
      </c>
      <c r="BP105" s="13">
        <f>+IF(USER!BP105="","",USER!BP105)</f>
        <v>0.4548611111111111</v>
      </c>
      <c r="BQ105" s="14" t="str">
        <f>+IF(USER!BQ105="","",USER!BQ105)</f>
        <v/>
      </c>
      <c r="BR105" s="14" t="str">
        <f>+IF(USER!BR105="","",USER!BR105)</f>
        <v/>
      </c>
      <c r="BS105" s="13" t="str">
        <f>+IF(USER!BS105="","",USER!BS105)</f>
        <v/>
      </c>
      <c r="BT105" s="13" t="str">
        <f>+IF(USER!BT105="","",USER!BT105)</f>
        <v/>
      </c>
      <c r="BU105" s="14" t="str">
        <f>+IF(USER!BU105="","",USER!BU105)</f>
        <v/>
      </c>
      <c r="BV105" s="20" t="str">
        <f>+IF(USER!BV105="","",USER!BV105)</f>
        <v/>
      </c>
      <c r="BW105" s="68" t="str">
        <f>+VLOOKUP(B105,GESEM!B:H,7,0)</f>
        <v xml:space="preserve">ID VERIFY + PAYMENT ES </v>
      </c>
      <c r="BX105" s="2" t="str">
        <f>+VLOOKUP(B105,GESEM!B:H,6,0)</f>
        <v>AGENTE</v>
      </c>
    </row>
    <row r="106" spans="1:76" ht="12" customHeight="1" x14ac:dyDescent="0.2">
      <c r="A106" s="31">
        <f t="shared" si="1"/>
        <v>100</v>
      </c>
      <c r="B106" s="74">
        <f>+USER!B106</f>
        <v>76042727</v>
      </c>
      <c r="C106" s="61" t="str">
        <f>+VLOOKUP(J106,TURNO!P:Q,2,0)</f>
        <v xml:space="preserve">CHAT USER </v>
      </c>
      <c r="D106" s="61" t="str">
        <f>+USER!D106</f>
        <v>Mañana</v>
      </c>
      <c r="E106" s="75">
        <f>+VLOOKUP(B106,GESEM!B:M,12,0)</f>
        <v>43952</v>
      </c>
      <c r="F106" s="61" t="str">
        <f>+USER!F106</f>
        <v>FULL TIME</v>
      </c>
      <c r="G106" s="61">
        <f>+USER!G106</f>
        <v>0</v>
      </c>
      <c r="H106" s="61">
        <f>+USER!H106</f>
        <v>0</v>
      </c>
      <c r="I106" s="61" t="str">
        <f>+USER!I106</f>
        <v>GARCIA USURIN ANGIE REBECA</v>
      </c>
      <c r="J106" s="61" t="str">
        <f>+USER!J106</f>
        <v>CHAT USER</v>
      </c>
      <c r="K106" s="61" t="str">
        <f>+USER!K106</f>
        <v>APONTE COVEÑAS JOSELYN ANDREA</v>
      </c>
      <c r="L106" s="61" t="str">
        <f>+USER!L106</f>
        <v>ALONSO RAFAEL ALEJANDRO WLADIMIR</v>
      </c>
      <c r="M106" s="61" t="str">
        <f>+USER!M106</f>
        <v>Martes</v>
      </c>
      <c r="N106" s="32">
        <f>+IF(USER!N106="","",USER!N106)</f>
        <v>0.29166666666666669</v>
      </c>
      <c r="O106" s="33">
        <f>+IF(USER!O106="","",USER!O106)</f>
        <v>0.63541666666666663</v>
      </c>
      <c r="P106" s="32">
        <f>+IF(USER!P106="","",USER!P106)</f>
        <v>0.33333333333333331</v>
      </c>
      <c r="Q106" s="33">
        <f>+IF(USER!Q106="","",USER!Q106)</f>
        <v>0.36458333333333331</v>
      </c>
      <c r="R106" s="34" t="str">
        <f>+VLOOKUP(B106,GESEM!B:R,9,0)</f>
        <v>ACTIVO</v>
      </c>
      <c r="S106" s="19">
        <f>+IF(USER!S106="","",USER!S106)</f>
        <v>0.29166666666666669</v>
      </c>
      <c r="T106" s="14">
        <f>+IF(USER!T106="","",USER!T106)</f>
        <v>0.63541666666666663</v>
      </c>
      <c r="U106" s="14" t="str">
        <f>+IF(USER!U106="","",USER!U106)</f>
        <v/>
      </c>
      <c r="V106" s="14" t="str">
        <f>+IF(USER!V106="","",USER!V106)</f>
        <v/>
      </c>
      <c r="W106" s="14">
        <f>+IF(USER!W106="","",USER!W106)</f>
        <v>0.33333333333333331</v>
      </c>
      <c r="X106" s="14">
        <f>+IF(USER!X106="","",USER!X106)</f>
        <v>0.36458333333333331</v>
      </c>
      <c r="Y106" s="14" t="str">
        <f>+IF(USER!Y106="","",USER!Y106)</f>
        <v/>
      </c>
      <c r="Z106" s="20" t="str">
        <f>+IF(USER!Z106="","",USER!Z106)</f>
        <v/>
      </c>
      <c r="AA106" s="19" t="str">
        <f>+IF(USER!AA106="","",USER!AA106)</f>
        <v/>
      </c>
      <c r="AB106" s="13" t="str">
        <f>+IF(USER!AB106="","",USER!AB106)</f>
        <v/>
      </c>
      <c r="AC106" s="14" t="str">
        <f>+IF(USER!AC106="","",USER!AC106)</f>
        <v/>
      </c>
      <c r="AD106" s="14" t="str">
        <f>+IF(USER!AD106="","",USER!AD106)</f>
        <v/>
      </c>
      <c r="AE106" s="13" t="str">
        <f>+IF(USER!AE106="","",USER!AE106)</f>
        <v/>
      </c>
      <c r="AF106" s="13" t="str">
        <f>+IF(USER!AF106="","",USER!AF106)</f>
        <v/>
      </c>
      <c r="AG106" s="14" t="str">
        <f>+IF(USER!AG106="","",USER!AG106)</f>
        <v/>
      </c>
      <c r="AH106" s="20" t="str">
        <f>+IF(USER!AH106="","",USER!AH106)</f>
        <v/>
      </c>
      <c r="AI106" s="19">
        <f>+IF(USER!AI106="","",USER!AI106)</f>
        <v>0.29166666666666669</v>
      </c>
      <c r="AJ106" s="13">
        <f>+IF(USER!AJ106="","",USER!AJ106)</f>
        <v>0.63541666666666663</v>
      </c>
      <c r="AK106" s="14" t="str">
        <f>+IF(USER!AK106="","",USER!AK106)</f>
        <v/>
      </c>
      <c r="AL106" s="14" t="str">
        <f>+IF(USER!AL106="","",USER!AL106)</f>
        <v/>
      </c>
      <c r="AM106" s="13">
        <f>+IF(USER!AM106="","",USER!AM106)</f>
        <v>0.33333333333333331</v>
      </c>
      <c r="AN106" s="13">
        <f>+IF(USER!AN106="","",USER!AN106)</f>
        <v>0.36458333333333331</v>
      </c>
      <c r="AO106" s="14" t="str">
        <f>+IF(USER!AO106="","",USER!AO106)</f>
        <v/>
      </c>
      <c r="AP106" s="20" t="str">
        <f>+IF(USER!AP106="","",USER!AP106)</f>
        <v/>
      </c>
      <c r="AQ106" s="19">
        <f>+IF(USER!AQ106="","",USER!AQ106)</f>
        <v>0.29166666666666669</v>
      </c>
      <c r="AR106" s="13">
        <f>+IF(USER!AR106="","",USER!AR106)</f>
        <v>0.63541666666666663</v>
      </c>
      <c r="AS106" s="14" t="str">
        <f>+IF(USER!AS106="","",USER!AS106)</f>
        <v/>
      </c>
      <c r="AT106" s="14" t="str">
        <f>+IF(USER!AT106="","",USER!AT106)</f>
        <v/>
      </c>
      <c r="AU106" s="13">
        <f>+IF(USER!AU106="","",USER!AU106)</f>
        <v>0.33333333333333331</v>
      </c>
      <c r="AV106" s="13">
        <f>+IF(USER!AV106="","",USER!AV106)</f>
        <v>0.36458333333333331</v>
      </c>
      <c r="AW106" s="14" t="str">
        <f>+IF(USER!AW106="","",USER!AW106)</f>
        <v/>
      </c>
      <c r="AX106" s="20" t="str">
        <f>+IF(USER!AX106="","",USER!AX106)</f>
        <v/>
      </c>
      <c r="AY106" s="19">
        <f>+IF(USER!AY106="","",USER!AY106)</f>
        <v>0.29166666666666669</v>
      </c>
      <c r="AZ106" s="13">
        <f>+IF(USER!AZ106="","",USER!AZ106)</f>
        <v>0.63541666666666663</v>
      </c>
      <c r="BA106" s="14" t="str">
        <f>+IF(USER!BA106="","",USER!BA106)</f>
        <v/>
      </c>
      <c r="BB106" s="14" t="str">
        <f>+IF(USER!BB106="","",USER!BB106)</f>
        <v/>
      </c>
      <c r="BC106" s="13">
        <f>+IF(USER!BC106="","",USER!BC106)</f>
        <v>0.33333333333333331</v>
      </c>
      <c r="BD106" s="13">
        <f>+IF(USER!BD106="","",USER!BD106)</f>
        <v>0.36458333333333331</v>
      </c>
      <c r="BE106" s="14" t="str">
        <f>+IF(USER!BE106="","",USER!BE106)</f>
        <v/>
      </c>
      <c r="BF106" s="20" t="str">
        <f>+IF(USER!BF106="","",USER!BF106)</f>
        <v/>
      </c>
      <c r="BG106" s="19">
        <f>+IF(USER!BG106="","",USER!BG106)</f>
        <v>0.29166666666666669</v>
      </c>
      <c r="BH106" s="13">
        <f>+IF(USER!BH106="","",USER!BH106)</f>
        <v>0.63541666666666663</v>
      </c>
      <c r="BI106" s="14" t="str">
        <f>+IF(USER!BI106="","",USER!BI106)</f>
        <v/>
      </c>
      <c r="BJ106" s="14" t="str">
        <f>+IF(USER!BJ106="","",USER!BJ106)</f>
        <v/>
      </c>
      <c r="BK106" s="13">
        <f>+IF(USER!BK106="","",USER!BK106)</f>
        <v>0.33333333333333331</v>
      </c>
      <c r="BL106" s="13">
        <f>+IF(USER!BL106="","",USER!BL106)</f>
        <v>0.36458333333333331</v>
      </c>
      <c r="BM106" s="14" t="str">
        <f>+IF(USER!BM106="","",USER!BM106)</f>
        <v/>
      </c>
      <c r="BN106" s="20" t="str">
        <f>+IF(USER!BN106="","",USER!BN106)</f>
        <v/>
      </c>
      <c r="BO106" s="19">
        <f>+IF(USER!BO106="","",USER!BO106)</f>
        <v>0.29166666666666669</v>
      </c>
      <c r="BP106" s="13">
        <f>+IF(USER!BP106="","",USER!BP106)</f>
        <v>0.63541666666666663</v>
      </c>
      <c r="BQ106" s="14" t="str">
        <f>+IF(USER!BQ106="","",USER!BQ106)</f>
        <v/>
      </c>
      <c r="BR106" s="14" t="str">
        <f>+IF(USER!BR106="","",USER!BR106)</f>
        <v/>
      </c>
      <c r="BS106" s="13">
        <f>+IF(USER!BS106="","",USER!BS106)</f>
        <v>0.33333333333333331</v>
      </c>
      <c r="BT106" s="13">
        <f>+IF(USER!BT106="","",USER!BT106)</f>
        <v>0.36458333333333331</v>
      </c>
      <c r="BU106" s="14" t="str">
        <f>+IF(USER!BU106="","",USER!BU106)</f>
        <v/>
      </c>
      <c r="BV106" s="20" t="str">
        <f>+IF(USER!BV106="","",USER!BV106)</f>
        <v/>
      </c>
      <c r="BW106" s="68" t="str">
        <f>+VLOOKUP(B106,GESEM!B:H,7,0)</f>
        <v xml:space="preserve">ID VERIFY + PAYMENT ES </v>
      </c>
      <c r="BX106" s="2" t="str">
        <f>+VLOOKUP(B106,GESEM!B:H,6,0)</f>
        <v>AGENTE</v>
      </c>
    </row>
    <row r="107" spans="1:76" ht="12" customHeight="1" x14ac:dyDescent="0.2">
      <c r="A107" s="31">
        <f t="shared" si="1"/>
        <v>101</v>
      </c>
      <c r="B107" s="74">
        <f>+USER!B107</f>
        <v>74105868</v>
      </c>
      <c r="C107" s="61" t="str">
        <f>+VLOOKUP(J107,TURNO!P:Q,2,0)</f>
        <v xml:space="preserve">CHAT USER </v>
      </c>
      <c r="D107" s="61" t="str">
        <f>+USER!D107</f>
        <v>Mañana</v>
      </c>
      <c r="E107" s="75">
        <f>+VLOOKUP(B107,GESEM!B:M,12,0)</f>
        <v>43735</v>
      </c>
      <c r="F107" s="61" t="str">
        <f>+USER!F107</f>
        <v>PART TIME</v>
      </c>
      <c r="G107" s="61">
        <f>+USER!G107</f>
        <v>0</v>
      </c>
      <c r="H107" s="61">
        <f>+USER!H107</f>
        <v>0</v>
      </c>
      <c r="I107" s="61" t="str">
        <f>+USER!I107</f>
        <v>ACUÑA VALDERRAMA GLENDA RICARDINA</v>
      </c>
      <c r="J107" s="61" t="str">
        <f>+USER!J107</f>
        <v>CHAT USER</v>
      </c>
      <c r="K107" s="61" t="str">
        <f>+USER!K107</f>
        <v>ABURTO TORRES LILIAN JERALDIN</v>
      </c>
      <c r="L107" s="61" t="str">
        <f>+USER!L107</f>
        <v>ALONSO RAFAEL ALEJANDRO WLADIMIR</v>
      </c>
      <c r="M107" s="61" t="str">
        <f>+USER!M107</f>
        <v>Lunes,Martes,Miércoles,Jueves</v>
      </c>
      <c r="N107" s="32">
        <f>+IF(USER!N107="","",USER!N107)</f>
        <v>0.29166666666666669</v>
      </c>
      <c r="O107" s="33">
        <f>+IF(USER!O107="","",USER!O107)</f>
        <v>0.61805555555555558</v>
      </c>
      <c r="P107" s="32" t="str">
        <f>+IF(USER!P107="","",USER!P107)</f>
        <v/>
      </c>
      <c r="Q107" s="33" t="str">
        <f>+IF(USER!Q107="","",USER!Q107)</f>
        <v/>
      </c>
      <c r="R107" s="34" t="str">
        <f>+VLOOKUP(B107,GESEM!B:R,9,0)</f>
        <v>ACTIVO</v>
      </c>
      <c r="S107" s="19" t="str">
        <f>+IF(USER!S107="","",USER!S107)</f>
        <v/>
      </c>
      <c r="T107" s="14" t="str">
        <f>+IF(USER!T107="","",USER!T107)</f>
        <v/>
      </c>
      <c r="U107" s="14" t="str">
        <f>+IF(USER!U107="","",USER!U107)</f>
        <v/>
      </c>
      <c r="V107" s="14" t="str">
        <f>+IF(USER!V107="","",USER!V107)</f>
        <v/>
      </c>
      <c r="W107" s="14" t="str">
        <f>+IF(USER!W107="","",USER!W107)</f>
        <v/>
      </c>
      <c r="X107" s="14" t="str">
        <f>+IF(USER!X107="","",USER!X107)</f>
        <v/>
      </c>
      <c r="Y107" s="14" t="str">
        <f>+IF(USER!Y107="","",USER!Y107)</f>
        <v/>
      </c>
      <c r="Z107" s="20" t="str">
        <f>+IF(USER!Z107="","",USER!Z107)</f>
        <v/>
      </c>
      <c r="AA107" s="19" t="str">
        <f>+IF(USER!AA107="","",USER!AA107)</f>
        <v/>
      </c>
      <c r="AB107" s="13" t="str">
        <f>+IF(USER!AB107="","",USER!AB107)</f>
        <v/>
      </c>
      <c r="AC107" s="14" t="str">
        <f>+IF(USER!AC107="","",USER!AC107)</f>
        <v/>
      </c>
      <c r="AD107" s="14" t="str">
        <f>+IF(USER!AD107="","",USER!AD107)</f>
        <v/>
      </c>
      <c r="AE107" s="13" t="str">
        <f>+IF(USER!AE107="","",USER!AE107)</f>
        <v/>
      </c>
      <c r="AF107" s="13" t="str">
        <f>+IF(USER!AF107="","",USER!AF107)</f>
        <v/>
      </c>
      <c r="AG107" s="14" t="str">
        <f>+IF(USER!AG107="","",USER!AG107)</f>
        <v/>
      </c>
      <c r="AH107" s="20" t="str">
        <f>+IF(USER!AH107="","",USER!AH107)</f>
        <v/>
      </c>
      <c r="AI107" s="19" t="str">
        <f>+IF(USER!AI107="","",USER!AI107)</f>
        <v/>
      </c>
      <c r="AJ107" s="13" t="str">
        <f>+IF(USER!AJ107="","",USER!AJ107)</f>
        <v/>
      </c>
      <c r="AK107" s="14" t="str">
        <f>+IF(USER!AK107="","",USER!AK107)</f>
        <v/>
      </c>
      <c r="AL107" s="14" t="str">
        <f>+IF(USER!AL107="","",USER!AL107)</f>
        <v/>
      </c>
      <c r="AM107" s="13" t="str">
        <f>+IF(USER!AM107="","",USER!AM107)</f>
        <v/>
      </c>
      <c r="AN107" s="13" t="str">
        <f>+IF(USER!AN107="","",USER!AN107)</f>
        <v/>
      </c>
      <c r="AO107" s="14" t="str">
        <f>+IF(USER!AO107="","",USER!AO107)</f>
        <v/>
      </c>
      <c r="AP107" s="20" t="str">
        <f>+IF(USER!AP107="","",USER!AP107)</f>
        <v/>
      </c>
      <c r="AQ107" s="19" t="str">
        <f>+IF(USER!AQ107="","",USER!AQ107)</f>
        <v/>
      </c>
      <c r="AR107" s="13" t="str">
        <f>+IF(USER!AR107="","",USER!AR107)</f>
        <v/>
      </c>
      <c r="AS107" s="14" t="str">
        <f>+IF(USER!AS107="","",USER!AS107)</f>
        <v/>
      </c>
      <c r="AT107" s="14" t="str">
        <f>+IF(USER!AT107="","",USER!AT107)</f>
        <v/>
      </c>
      <c r="AU107" s="13" t="str">
        <f>+IF(USER!AU107="","",USER!AU107)</f>
        <v/>
      </c>
      <c r="AV107" s="13" t="str">
        <f>+IF(USER!AV107="","",USER!AV107)</f>
        <v/>
      </c>
      <c r="AW107" s="14" t="str">
        <f>+IF(USER!AW107="","",USER!AW107)</f>
        <v/>
      </c>
      <c r="AX107" s="20" t="str">
        <f>+IF(USER!AX107="","",USER!AX107)</f>
        <v/>
      </c>
      <c r="AY107" s="19">
        <f>+IF(USER!AY107="","",USER!AY107)</f>
        <v>0.29166666666666669</v>
      </c>
      <c r="AZ107" s="13">
        <f>+IF(USER!AZ107="","",USER!AZ107)</f>
        <v>0.61805555555555558</v>
      </c>
      <c r="BA107" s="14" t="str">
        <f>+IF(USER!BA107="","",USER!BA107)</f>
        <v/>
      </c>
      <c r="BB107" s="14" t="str">
        <f>+IF(USER!BB107="","",USER!BB107)</f>
        <v/>
      </c>
      <c r="BC107" s="13" t="str">
        <f>+IF(USER!BC107="","",USER!BC107)</f>
        <v/>
      </c>
      <c r="BD107" s="13" t="str">
        <f>+IF(USER!BD107="","",USER!BD107)</f>
        <v/>
      </c>
      <c r="BE107" s="14" t="str">
        <f>+IF(USER!BE107="","",USER!BE107)</f>
        <v/>
      </c>
      <c r="BF107" s="20" t="str">
        <f>+IF(USER!BF107="","",USER!BF107)</f>
        <v/>
      </c>
      <c r="BG107" s="19">
        <f>+IF(USER!BG107="","",USER!BG107)</f>
        <v>0.29166666666666669</v>
      </c>
      <c r="BH107" s="13">
        <f>+IF(USER!BH107="","",USER!BH107)</f>
        <v>0.61805555555555558</v>
      </c>
      <c r="BI107" s="14" t="str">
        <f>+IF(USER!BI107="","",USER!BI107)</f>
        <v/>
      </c>
      <c r="BJ107" s="14" t="str">
        <f>+IF(USER!BJ107="","",USER!BJ107)</f>
        <v/>
      </c>
      <c r="BK107" s="13" t="str">
        <f>+IF(USER!BK107="","",USER!BK107)</f>
        <v/>
      </c>
      <c r="BL107" s="13" t="str">
        <f>+IF(USER!BL107="","",USER!BL107)</f>
        <v/>
      </c>
      <c r="BM107" s="14" t="str">
        <f>+IF(USER!BM107="","",USER!BM107)</f>
        <v/>
      </c>
      <c r="BN107" s="20" t="str">
        <f>+IF(USER!BN107="","",USER!BN107)</f>
        <v/>
      </c>
      <c r="BO107" s="19">
        <f>+IF(USER!BO107="","",USER!BO107)</f>
        <v>0.29166666666666669</v>
      </c>
      <c r="BP107" s="13">
        <f>+IF(USER!BP107="","",USER!BP107)</f>
        <v>0.61805555555555558</v>
      </c>
      <c r="BQ107" s="14" t="str">
        <f>+IF(USER!BQ107="","",USER!BQ107)</f>
        <v/>
      </c>
      <c r="BR107" s="14" t="str">
        <f>+IF(USER!BR107="","",USER!BR107)</f>
        <v/>
      </c>
      <c r="BS107" s="13" t="str">
        <f>+IF(USER!BS107="","",USER!BS107)</f>
        <v/>
      </c>
      <c r="BT107" s="13" t="str">
        <f>+IF(USER!BT107="","",USER!BT107)</f>
        <v/>
      </c>
      <c r="BU107" s="14" t="str">
        <f>+IF(USER!BU107="","",USER!BU107)</f>
        <v/>
      </c>
      <c r="BV107" s="20" t="str">
        <f>+IF(USER!BV107="","",USER!BV107)</f>
        <v/>
      </c>
      <c r="BW107" s="68" t="str">
        <f>+VLOOKUP(B107,GESEM!B:H,7,0)</f>
        <v xml:space="preserve">ID VERIFY + PAYMENT ES </v>
      </c>
      <c r="BX107" s="2" t="str">
        <f>+VLOOKUP(B107,GESEM!B:H,6,0)</f>
        <v>AGENTE</v>
      </c>
    </row>
    <row r="108" spans="1:76" ht="12" customHeight="1" x14ac:dyDescent="0.2">
      <c r="A108" s="31">
        <f t="shared" si="1"/>
        <v>102</v>
      </c>
      <c r="B108" s="74">
        <f>+USER!B108</f>
        <v>70369403</v>
      </c>
      <c r="C108" s="61" t="str">
        <f>+VLOOKUP(J108,TURNO!P:Q,2,0)</f>
        <v xml:space="preserve">CHAT USER </v>
      </c>
      <c r="D108" s="61" t="str">
        <f>+USER!D108</f>
        <v>Mañana</v>
      </c>
      <c r="E108" s="75">
        <f>+VLOOKUP(B108,GESEM!B:M,12,0)</f>
        <v>45209</v>
      </c>
      <c r="F108" s="61" t="str">
        <f>+USER!F108</f>
        <v>PART TIME</v>
      </c>
      <c r="G108" s="61">
        <f>+USER!G108</f>
        <v>0</v>
      </c>
      <c r="H108" s="61">
        <f>+USER!H108</f>
        <v>0</v>
      </c>
      <c r="I108" s="61" t="str">
        <f>+USER!I108</f>
        <v>RENTERIA CHE MISER GUILLERMO</v>
      </c>
      <c r="J108" s="61" t="str">
        <f>+USER!J108</f>
        <v>CHAT USER</v>
      </c>
      <c r="K108" s="61" t="str">
        <f>+USER!K108</f>
        <v>ABURTO TORRES LILIAN JERALDIN</v>
      </c>
      <c r="L108" s="61" t="str">
        <f>+USER!L108</f>
        <v>ALONSO RAFAEL ALEJANDRO WLADIMIR</v>
      </c>
      <c r="M108" s="61" t="str">
        <f>+USER!M108</f>
        <v>Miércoles</v>
      </c>
      <c r="N108" s="32">
        <f>+IF(USER!N108="","",USER!N108)</f>
        <v>0.29166666666666669</v>
      </c>
      <c r="O108" s="33">
        <f>+IF(USER!O108="","",USER!O108)</f>
        <v>0.4548611111111111</v>
      </c>
      <c r="P108" s="32" t="str">
        <f>+IF(USER!P108="","",USER!P108)</f>
        <v/>
      </c>
      <c r="Q108" s="33" t="str">
        <f>+IF(USER!Q108="","",USER!Q108)</f>
        <v/>
      </c>
      <c r="R108" s="34" t="str">
        <f>+VLOOKUP(B108,GESEM!B:R,9,0)</f>
        <v>ACTIVO</v>
      </c>
      <c r="S108" s="19">
        <f>+IF(USER!S108="","",USER!S108)</f>
        <v>0.29166666666666669</v>
      </c>
      <c r="T108" s="14">
        <f>+IF(USER!T108="","",USER!T108)</f>
        <v>0.4548611111111111</v>
      </c>
      <c r="U108" s="14" t="str">
        <f>+IF(USER!U108="","",USER!U108)</f>
        <v/>
      </c>
      <c r="V108" s="14" t="str">
        <f>+IF(USER!V108="","",USER!V108)</f>
        <v/>
      </c>
      <c r="W108" s="14" t="str">
        <f>+IF(USER!W108="","",USER!W108)</f>
        <v/>
      </c>
      <c r="X108" s="14" t="str">
        <f>+IF(USER!X108="","",USER!X108)</f>
        <v/>
      </c>
      <c r="Y108" s="14" t="str">
        <f>+IF(USER!Y108="","",USER!Y108)</f>
        <v/>
      </c>
      <c r="Z108" s="20" t="str">
        <f>+IF(USER!Z108="","",USER!Z108)</f>
        <v/>
      </c>
      <c r="AA108" s="19">
        <f>+IF(USER!AA108="","",USER!AA108)</f>
        <v>0.29166666666666669</v>
      </c>
      <c r="AB108" s="13">
        <f>+IF(USER!AB108="","",USER!AB108)</f>
        <v>0.4548611111111111</v>
      </c>
      <c r="AC108" s="14" t="str">
        <f>+IF(USER!AC108="","",USER!AC108)</f>
        <v/>
      </c>
      <c r="AD108" s="14" t="str">
        <f>+IF(USER!AD108="","",USER!AD108)</f>
        <v/>
      </c>
      <c r="AE108" s="13" t="str">
        <f>+IF(USER!AE108="","",USER!AE108)</f>
        <v/>
      </c>
      <c r="AF108" s="13" t="str">
        <f>+IF(USER!AF108="","",USER!AF108)</f>
        <v/>
      </c>
      <c r="AG108" s="14" t="str">
        <f>+IF(USER!AG108="","",USER!AG108)</f>
        <v/>
      </c>
      <c r="AH108" s="20" t="str">
        <f>+IF(USER!AH108="","",USER!AH108)</f>
        <v/>
      </c>
      <c r="AI108" s="19" t="str">
        <f>+IF(USER!AI108="","",USER!AI108)</f>
        <v/>
      </c>
      <c r="AJ108" s="13" t="str">
        <f>+IF(USER!AJ108="","",USER!AJ108)</f>
        <v/>
      </c>
      <c r="AK108" s="14" t="str">
        <f>+IF(USER!AK108="","",USER!AK108)</f>
        <v/>
      </c>
      <c r="AL108" s="14" t="str">
        <f>+IF(USER!AL108="","",USER!AL108)</f>
        <v/>
      </c>
      <c r="AM108" s="13" t="str">
        <f>+IF(USER!AM108="","",USER!AM108)</f>
        <v/>
      </c>
      <c r="AN108" s="13" t="str">
        <f>+IF(USER!AN108="","",USER!AN108)</f>
        <v/>
      </c>
      <c r="AO108" s="14" t="str">
        <f>+IF(USER!AO108="","",USER!AO108)</f>
        <v/>
      </c>
      <c r="AP108" s="20" t="str">
        <f>+IF(USER!AP108="","",USER!AP108)</f>
        <v/>
      </c>
      <c r="AQ108" s="19">
        <f>+IF(USER!AQ108="","",USER!AQ108)</f>
        <v>0.29166666666666669</v>
      </c>
      <c r="AR108" s="13">
        <f>+IF(USER!AR108="","",USER!AR108)</f>
        <v>0.4548611111111111</v>
      </c>
      <c r="AS108" s="14" t="str">
        <f>+IF(USER!AS108="","",USER!AS108)</f>
        <v/>
      </c>
      <c r="AT108" s="14" t="str">
        <f>+IF(USER!AT108="","",USER!AT108)</f>
        <v/>
      </c>
      <c r="AU108" s="13" t="str">
        <f>+IF(USER!AU108="","",USER!AU108)</f>
        <v/>
      </c>
      <c r="AV108" s="13" t="str">
        <f>+IF(USER!AV108="","",USER!AV108)</f>
        <v/>
      </c>
      <c r="AW108" s="14" t="str">
        <f>+IF(USER!AW108="","",USER!AW108)</f>
        <v/>
      </c>
      <c r="AX108" s="20" t="str">
        <f>+IF(USER!AX108="","",USER!AX108)</f>
        <v/>
      </c>
      <c r="AY108" s="19">
        <f>+IF(USER!AY108="","",USER!AY108)</f>
        <v>0.29166666666666669</v>
      </c>
      <c r="AZ108" s="13">
        <f>+IF(USER!AZ108="","",USER!AZ108)</f>
        <v>0.4548611111111111</v>
      </c>
      <c r="BA108" s="14" t="str">
        <f>+IF(USER!BA108="","",USER!BA108)</f>
        <v/>
      </c>
      <c r="BB108" s="14" t="str">
        <f>+IF(USER!BB108="","",USER!BB108)</f>
        <v/>
      </c>
      <c r="BC108" s="13" t="str">
        <f>+IF(USER!BC108="","",USER!BC108)</f>
        <v/>
      </c>
      <c r="BD108" s="13" t="str">
        <f>+IF(USER!BD108="","",USER!BD108)</f>
        <v/>
      </c>
      <c r="BE108" s="14" t="str">
        <f>+IF(USER!BE108="","",USER!BE108)</f>
        <v/>
      </c>
      <c r="BF108" s="20" t="str">
        <f>+IF(USER!BF108="","",USER!BF108)</f>
        <v/>
      </c>
      <c r="BG108" s="19">
        <f>+IF(USER!BG108="","",USER!BG108)</f>
        <v>0.29166666666666669</v>
      </c>
      <c r="BH108" s="13">
        <f>+IF(USER!BH108="","",USER!BH108)</f>
        <v>0.4548611111111111</v>
      </c>
      <c r="BI108" s="14" t="str">
        <f>+IF(USER!BI108="","",USER!BI108)</f>
        <v/>
      </c>
      <c r="BJ108" s="14" t="str">
        <f>+IF(USER!BJ108="","",USER!BJ108)</f>
        <v/>
      </c>
      <c r="BK108" s="13" t="str">
        <f>+IF(USER!BK108="","",USER!BK108)</f>
        <v/>
      </c>
      <c r="BL108" s="13" t="str">
        <f>+IF(USER!BL108="","",USER!BL108)</f>
        <v/>
      </c>
      <c r="BM108" s="14" t="str">
        <f>+IF(USER!BM108="","",USER!BM108)</f>
        <v/>
      </c>
      <c r="BN108" s="20" t="str">
        <f>+IF(USER!BN108="","",USER!BN108)</f>
        <v/>
      </c>
      <c r="BO108" s="19">
        <f>+IF(USER!BO108="","",USER!BO108)</f>
        <v>0.29166666666666669</v>
      </c>
      <c r="BP108" s="13">
        <f>+IF(USER!BP108="","",USER!BP108)</f>
        <v>0.4548611111111111</v>
      </c>
      <c r="BQ108" s="14" t="str">
        <f>+IF(USER!BQ108="","",USER!BQ108)</f>
        <v/>
      </c>
      <c r="BR108" s="14" t="str">
        <f>+IF(USER!BR108="","",USER!BR108)</f>
        <v/>
      </c>
      <c r="BS108" s="13" t="str">
        <f>+IF(USER!BS108="","",USER!BS108)</f>
        <v/>
      </c>
      <c r="BT108" s="13" t="str">
        <f>+IF(USER!BT108="","",USER!BT108)</f>
        <v/>
      </c>
      <c r="BU108" s="14" t="str">
        <f>+IF(USER!BU108="","",USER!BU108)</f>
        <v/>
      </c>
      <c r="BV108" s="20" t="str">
        <f>+IF(USER!BV108="","",USER!BV108)</f>
        <v/>
      </c>
      <c r="BW108" s="68" t="str">
        <f>+VLOOKUP(B108,GESEM!B:H,7,0)</f>
        <v xml:space="preserve">ID VERIFY + PAYMENT ES </v>
      </c>
      <c r="BX108" s="2" t="str">
        <f>+VLOOKUP(B108,GESEM!B:H,6,0)</f>
        <v>AGENTE</v>
      </c>
    </row>
    <row r="109" spans="1:76" ht="12" customHeight="1" x14ac:dyDescent="0.2">
      <c r="A109" s="31">
        <f t="shared" si="1"/>
        <v>103</v>
      </c>
      <c r="B109" s="74">
        <f>+USER!B109</f>
        <v>76377895</v>
      </c>
      <c r="C109" s="61" t="str">
        <f>+VLOOKUP(J109,TURNO!P:Q,2,0)</f>
        <v xml:space="preserve">CHAT USER </v>
      </c>
      <c r="D109" s="61" t="str">
        <f>+USER!D109</f>
        <v>Mañana</v>
      </c>
      <c r="E109" s="75">
        <f>+VLOOKUP(B109,GESEM!B:M,12,0)</f>
        <v>45192</v>
      </c>
      <c r="F109" s="61" t="str">
        <f>+USER!F109</f>
        <v>PART TIME</v>
      </c>
      <c r="G109" s="61">
        <f>+USER!G109</f>
        <v>0</v>
      </c>
      <c r="H109" s="61">
        <f>+USER!H109</f>
        <v>0</v>
      </c>
      <c r="I109" s="61" t="str">
        <f>+USER!I109</f>
        <v>GUEVARA YATACO LUIS STWART</v>
      </c>
      <c r="J109" s="61" t="str">
        <f>+USER!J109</f>
        <v>CHAT USER</v>
      </c>
      <c r="K109" s="61" t="str">
        <f>+USER!K109</f>
        <v>APONTE COVEÑAS JOSELYN ANDREA</v>
      </c>
      <c r="L109" s="61" t="str">
        <f>+USER!L109</f>
        <v>ALONSO RAFAEL ALEJANDRO WLADIMIR</v>
      </c>
      <c r="M109" s="61" t="str">
        <f>+USER!M109</f>
        <v>Miércoles</v>
      </c>
      <c r="N109" s="32">
        <f>+IF(USER!N109="","",USER!N109)</f>
        <v>0.3125</v>
      </c>
      <c r="O109" s="33">
        <f>+IF(USER!O109="","",USER!O109)</f>
        <v>0.47569444444444442</v>
      </c>
      <c r="P109" s="32" t="str">
        <f>+IF(USER!P109="","",USER!P109)</f>
        <v/>
      </c>
      <c r="Q109" s="33" t="str">
        <f>+IF(USER!Q109="","",USER!Q109)</f>
        <v/>
      </c>
      <c r="R109" s="34" t="str">
        <f>+VLOOKUP(B109,GESEM!B:R,9,0)</f>
        <v>ACTIVO</v>
      </c>
      <c r="S109" s="19">
        <f>+IF(USER!S109="","",USER!S109)</f>
        <v>0.3125</v>
      </c>
      <c r="T109" s="14">
        <f>+IF(USER!T109="","",USER!T109)</f>
        <v>0.47569444444444442</v>
      </c>
      <c r="U109" s="14" t="str">
        <f>+IF(USER!U109="","",USER!U109)</f>
        <v/>
      </c>
      <c r="V109" s="14" t="str">
        <f>+IF(USER!V109="","",USER!V109)</f>
        <v/>
      </c>
      <c r="W109" s="14" t="str">
        <f>+IF(USER!W109="","",USER!W109)</f>
        <v/>
      </c>
      <c r="X109" s="14" t="str">
        <f>+IF(USER!X109="","",USER!X109)</f>
        <v/>
      </c>
      <c r="Y109" s="14" t="str">
        <f>+IF(USER!Y109="","",USER!Y109)</f>
        <v/>
      </c>
      <c r="Z109" s="20" t="str">
        <f>+IF(USER!Z109="","",USER!Z109)</f>
        <v/>
      </c>
      <c r="AA109" s="19">
        <f>+IF(USER!AA109="","",USER!AA109)</f>
        <v>0.3125</v>
      </c>
      <c r="AB109" s="13">
        <f>+IF(USER!AB109="","",USER!AB109)</f>
        <v>0.47569444444444442</v>
      </c>
      <c r="AC109" s="14" t="str">
        <f>+IF(USER!AC109="","",USER!AC109)</f>
        <v/>
      </c>
      <c r="AD109" s="14" t="str">
        <f>+IF(USER!AD109="","",USER!AD109)</f>
        <v/>
      </c>
      <c r="AE109" s="13" t="str">
        <f>+IF(USER!AE109="","",USER!AE109)</f>
        <v/>
      </c>
      <c r="AF109" s="13" t="str">
        <f>+IF(USER!AF109="","",USER!AF109)</f>
        <v/>
      </c>
      <c r="AG109" s="14" t="str">
        <f>+IF(USER!AG109="","",USER!AG109)</f>
        <v/>
      </c>
      <c r="AH109" s="20" t="str">
        <f>+IF(USER!AH109="","",USER!AH109)</f>
        <v/>
      </c>
      <c r="AI109" s="19" t="str">
        <f>+IF(USER!AI109="","",USER!AI109)</f>
        <v/>
      </c>
      <c r="AJ109" s="13" t="str">
        <f>+IF(USER!AJ109="","",USER!AJ109)</f>
        <v/>
      </c>
      <c r="AK109" s="14" t="str">
        <f>+IF(USER!AK109="","",USER!AK109)</f>
        <v/>
      </c>
      <c r="AL109" s="14" t="str">
        <f>+IF(USER!AL109="","",USER!AL109)</f>
        <v/>
      </c>
      <c r="AM109" s="13" t="str">
        <f>+IF(USER!AM109="","",USER!AM109)</f>
        <v/>
      </c>
      <c r="AN109" s="13" t="str">
        <f>+IF(USER!AN109="","",USER!AN109)</f>
        <v/>
      </c>
      <c r="AO109" s="14" t="str">
        <f>+IF(USER!AO109="","",USER!AO109)</f>
        <v/>
      </c>
      <c r="AP109" s="20" t="str">
        <f>+IF(USER!AP109="","",USER!AP109)</f>
        <v/>
      </c>
      <c r="AQ109" s="19">
        <f>+IF(USER!AQ109="","",USER!AQ109)</f>
        <v>0.3125</v>
      </c>
      <c r="AR109" s="13">
        <f>+IF(USER!AR109="","",USER!AR109)</f>
        <v>0.47569444444444442</v>
      </c>
      <c r="AS109" s="14" t="str">
        <f>+IF(USER!AS109="","",USER!AS109)</f>
        <v/>
      </c>
      <c r="AT109" s="14" t="str">
        <f>+IF(USER!AT109="","",USER!AT109)</f>
        <v/>
      </c>
      <c r="AU109" s="13" t="str">
        <f>+IF(USER!AU109="","",USER!AU109)</f>
        <v/>
      </c>
      <c r="AV109" s="13" t="str">
        <f>+IF(USER!AV109="","",USER!AV109)</f>
        <v/>
      </c>
      <c r="AW109" s="14" t="str">
        <f>+IF(USER!AW109="","",USER!AW109)</f>
        <v/>
      </c>
      <c r="AX109" s="20" t="str">
        <f>+IF(USER!AX109="","",USER!AX109)</f>
        <v/>
      </c>
      <c r="AY109" s="19">
        <f>+IF(USER!AY109="","",USER!AY109)</f>
        <v>0.3125</v>
      </c>
      <c r="AZ109" s="13">
        <f>+IF(USER!AZ109="","",USER!AZ109)</f>
        <v>0.47569444444444442</v>
      </c>
      <c r="BA109" s="14" t="str">
        <f>+IF(USER!BA109="","",USER!BA109)</f>
        <v/>
      </c>
      <c r="BB109" s="14" t="str">
        <f>+IF(USER!BB109="","",USER!BB109)</f>
        <v/>
      </c>
      <c r="BC109" s="13" t="str">
        <f>+IF(USER!BC109="","",USER!BC109)</f>
        <v/>
      </c>
      <c r="BD109" s="13" t="str">
        <f>+IF(USER!BD109="","",USER!BD109)</f>
        <v/>
      </c>
      <c r="BE109" s="14" t="str">
        <f>+IF(USER!BE109="","",USER!BE109)</f>
        <v/>
      </c>
      <c r="BF109" s="20" t="str">
        <f>+IF(USER!BF109="","",USER!BF109)</f>
        <v/>
      </c>
      <c r="BG109" s="19">
        <f>+IF(USER!BG109="","",USER!BG109)</f>
        <v>0.3125</v>
      </c>
      <c r="BH109" s="13">
        <f>+IF(USER!BH109="","",USER!BH109)</f>
        <v>0.47569444444444442</v>
      </c>
      <c r="BI109" s="14" t="str">
        <f>+IF(USER!BI109="","",USER!BI109)</f>
        <v/>
      </c>
      <c r="BJ109" s="14" t="str">
        <f>+IF(USER!BJ109="","",USER!BJ109)</f>
        <v/>
      </c>
      <c r="BK109" s="13" t="str">
        <f>+IF(USER!BK109="","",USER!BK109)</f>
        <v/>
      </c>
      <c r="BL109" s="13" t="str">
        <f>+IF(USER!BL109="","",USER!BL109)</f>
        <v/>
      </c>
      <c r="BM109" s="14" t="str">
        <f>+IF(USER!BM109="","",USER!BM109)</f>
        <v/>
      </c>
      <c r="BN109" s="20" t="str">
        <f>+IF(USER!BN109="","",USER!BN109)</f>
        <v/>
      </c>
      <c r="BO109" s="19">
        <f>+IF(USER!BO109="","",USER!BO109)</f>
        <v>0.3125</v>
      </c>
      <c r="BP109" s="13">
        <f>+IF(USER!BP109="","",USER!BP109)</f>
        <v>0.47569444444444442</v>
      </c>
      <c r="BQ109" s="14" t="str">
        <f>+IF(USER!BQ109="","",USER!BQ109)</f>
        <v/>
      </c>
      <c r="BR109" s="14" t="str">
        <f>+IF(USER!BR109="","",USER!BR109)</f>
        <v/>
      </c>
      <c r="BS109" s="13" t="str">
        <f>+IF(USER!BS109="","",USER!BS109)</f>
        <v/>
      </c>
      <c r="BT109" s="13" t="str">
        <f>+IF(USER!BT109="","",USER!BT109)</f>
        <v/>
      </c>
      <c r="BU109" s="14" t="str">
        <f>+IF(USER!BU109="","",USER!BU109)</f>
        <v/>
      </c>
      <c r="BV109" s="20" t="str">
        <f>+IF(USER!BV109="","",USER!BV109)</f>
        <v/>
      </c>
      <c r="BW109" s="68" t="str">
        <f>+VLOOKUP(B109,GESEM!B:H,7,0)</f>
        <v>CHAT USER</v>
      </c>
      <c r="BX109" s="2" t="str">
        <f>+VLOOKUP(B109,GESEM!B:H,6,0)</f>
        <v>AGENTE</v>
      </c>
    </row>
    <row r="110" spans="1:76" ht="12" customHeight="1" x14ac:dyDescent="0.2">
      <c r="A110" s="31">
        <f t="shared" si="1"/>
        <v>104</v>
      </c>
      <c r="B110" s="74">
        <f>+USER!B110</f>
        <v>43555466</v>
      </c>
      <c r="C110" s="61" t="str">
        <f>+VLOOKUP(J110,TURNO!P:Q,2,0)</f>
        <v xml:space="preserve">CHAT USER </v>
      </c>
      <c r="D110" s="61" t="str">
        <f>+USER!D110</f>
        <v>Mañana</v>
      </c>
      <c r="E110" s="75">
        <f>+VLOOKUP(B110,GESEM!B:M,12,0)</f>
        <v>45357</v>
      </c>
      <c r="F110" s="61" t="str">
        <f>+USER!F110</f>
        <v>PART TIME</v>
      </c>
      <c r="G110" s="61" t="str">
        <f>+USER!G110</f>
        <v>GESTIÓN ADICIONAL</v>
      </c>
      <c r="H110" s="61" t="str">
        <f>+USER!H110</f>
        <v>Project Best Bocata</v>
      </c>
      <c r="I110" s="61" t="str">
        <f>+USER!I110</f>
        <v>QUIJANO BRAVO CATHERINE MILUSKA</v>
      </c>
      <c r="J110" s="61" t="str">
        <f>+USER!J110</f>
        <v>CHAT USER</v>
      </c>
      <c r="K110" s="61" t="str">
        <f>+USER!K110</f>
        <v>LARICO ALARCON CHRISTIAN CARLOS</v>
      </c>
      <c r="L110" s="61" t="str">
        <f>+USER!L110</f>
        <v>ALONSO RAFAEL ALEJANDRO WLADIMIR</v>
      </c>
      <c r="M110" s="61" t="str">
        <f>+USER!M110</f>
        <v>Sábado</v>
      </c>
      <c r="N110" s="32">
        <f>+IF(USER!N110="","",USER!N110)</f>
        <v>0.33333333333333331</v>
      </c>
      <c r="O110" s="33">
        <f>+IF(USER!O110="","",USER!O110)</f>
        <v>0.49652777777777779</v>
      </c>
      <c r="P110" s="32" t="str">
        <f>+IF(USER!P110="","",USER!P110)</f>
        <v/>
      </c>
      <c r="Q110" s="33" t="str">
        <f>+IF(USER!Q110="","",USER!Q110)</f>
        <v/>
      </c>
      <c r="R110" s="34" t="str">
        <f>+VLOOKUP(B110,GESEM!B:R,9,0)</f>
        <v>ACTIVO</v>
      </c>
      <c r="S110" s="19">
        <f>+IF(USER!S110="","",USER!S110)</f>
        <v>0.33333333333333331</v>
      </c>
      <c r="T110" s="14">
        <f>+IF(USER!T110="","",USER!T110)</f>
        <v>0.49652777777777779</v>
      </c>
      <c r="U110" s="14" t="str">
        <f>+IF(USER!U110="","",USER!U110)</f>
        <v/>
      </c>
      <c r="V110" s="14" t="str">
        <f>+IF(USER!V110="","",USER!V110)</f>
        <v/>
      </c>
      <c r="W110" s="14" t="str">
        <f>+IF(USER!W110="","",USER!W110)</f>
        <v/>
      </c>
      <c r="X110" s="14" t="str">
        <f>+IF(USER!X110="","",USER!X110)</f>
        <v/>
      </c>
      <c r="Y110" s="14" t="str">
        <f>+IF(USER!Y110="","",USER!Y110)</f>
        <v/>
      </c>
      <c r="Z110" s="20" t="str">
        <f>+IF(USER!Z110="","",USER!Z110)</f>
        <v/>
      </c>
      <c r="AA110" s="19">
        <f>+IF(USER!AA110="","",USER!AA110)</f>
        <v>0.33333333333333331</v>
      </c>
      <c r="AB110" s="13">
        <f>+IF(USER!AB110="","",USER!AB110)</f>
        <v>0.49652777777777779</v>
      </c>
      <c r="AC110" s="14" t="str">
        <f>+IF(USER!AC110="","",USER!AC110)</f>
        <v/>
      </c>
      <c r="AD110" s="14" t="str">
        <f>+IF(USER!AD110="","",USER!AD110)</f>
        <v/>
      </c>
      <c r="AE110" s="13" t="str">
        <f>+IF(USER!AE110="","",USER!AE110)</f>
        <v/>
      </c>
      <c r="AF110" s="13" t="str">
        <f>+IF(USER!AF110="","",USER!AF110)</f>
        <v/>
      </c>
      <c r="AG110" s="14" t="str">
        <f>+IF(USER!AG110="","",USER!AG110)</f>
        <v/>
      </c>
      <c r="AH110" s="20" t="str">
        <f>+IF(USER!AH110="","",USER!AH110)</f>
        <v/>
      </c>
      <c r="AI110" s="19">
        <f>+IF(USER!AI110="","",USER!AI110)</f>
        <v>0.33333333333333331</v>
      </c>
      <c r="AJ110" s="13">
        <f>+IF(USER!AJ110="","",USER!AJ110)</f>
        <v>0.49652777777777779</v>
      </c>
      <c r="AK110" s="14" t="str">
        <f>+IF(USER!AK110="","",USER!AK110)</f>
        <v/>
      </c>
      <c r="AL110" s="14" t="str">
        <f>+IF(USER!AL110="","",USER!AL110)</f>
        <v/>
      </c>
      <c r="AM110" s="13" t="str">
        <f>+IF(USER!AM110="","",USER!AM110)</f>
        <v/>
      </c>
      <c r="AN110" s="13" t="str">
        <f>+IF(USER!AN110="","",USER!AN110)</f>
        <v/>
      </c>
      <c r="AO110" s="14" t="str">
        <f>+IF(USER!AO110="","",USER!AO110)</f>
        <v/>
      </c>
      <c r="AP110" s="20" t="str">
        <f>+IF(USER!AP110="","",USER!AP110)</f>
        <v/>
      </c>
      <c r="AQ110" s="19">
        <f>+IF(USER!AQ110="","",USER!AQ110)</f>
        <v>0.33333333333333331</v>
      </c>
      <c r="AR110" s="13">
        <f>+IF(USER!AR110="","",USER!AR110)</f>
        <v>0.49652777777777779</v>
      </c>
      <c r="AS110" s="14" t="str">
        <f>+IF(USER!AS110="","",USER!AS110)</f>
        <v/>
      </c>
      <c r="AT110" s="14" t="str">
        <f>+IF(USER!AT110="","",USER!AT110)</f>
        <v/>
      </c>
      <c r="AU110" s="13" t="str">
        <f>+IF(USER!AU110="","",USER!AU110)</f>
        <v/>
      </c>
      <c r="AV110" s="13" t="str">
        <f>+IF(USER!AV110="","",USER!AV110)</f>
        <v/>
      </c>
      <c r="AW110" s="14" t="str">
        <f>+IF(USER!AW110="","",USER!AW110)</f>
        <v/>
      </c>
      <c r="AX110" s="20" t="str">
        <f>+IF(USER!AX110="","",USER!AX110)</f>
        <v/>
      </c>
      <c r="AY110" s="19">
        <f>+IF(USER!AY110="","",USER!AY110)</f>
        <v>0.33333333333333331</v>
      </c>
      <c r="AZ110" s="13">
        <f>+IF(USER!AZ110="","",USER!AZ110)</f>
        <v>0.49652777777777779</v>
      </c>
      <c r="BA110" s="14" t="str">
        <f>+IF(USER!BA110="","",USER!BA110)</f>
        <v/>
      </c>
      <c r="BB110" s="14" t="str">
        <f>+IF(USER!BB110="","",USER!BB110)</f>
        <v/>
      </c>
      <c r="BC110" s="13" t="str">
        <f>+IF(USER!BC110="","",USER!BC110)</f>
        <v/>
      </c>
      <c r="BD110" s="13" t="str">
        <f>+IF(USER!BD110="","",USER!BD110)</f>
        <v/>
      </c>
      <c r="BE110" s="14" t="str">
        <f>+IF(USER!BE110="","",USER!BE110)</f>
        <v/>
      </c>
      <c r="BF110" s="20" t="str">
        <f>+IF(USER!BF110="","",USER!BF110)</f>
        <v/>
      </c>
      <c r="BG110" s="19" t="str">
        <f>+IF(USER!BG110="","",USER!BG110)</f>
        <v/>
      </c>
      <c r="BH110" s="13" t="str">
        <f>+IF(USER!BH110="","",USER!BH110)</f>
        <v/>
      </c>
      <c r="BI110" s="14" t="str">
        <f>+IF(USER!BI110="","",USER!BI110)</f>
        <v/>
      </c>
      <c r="BJ110" s="14" t="str">
        <f>+IF(USER!BJ110="","",USER!BJ110)</f>
        <v/>
      </c>
      <c r="BK110" s="13" t="str">
        <f>+IF(USER!BK110="","",USER!BK110)</f>
        <v/>
      </c>
      <c r="BL110" s="13" t="str">
        <f>+IF(USER!BL110="","",USER!BL110)</f>
        <v/>
      </c>
      <c r="BM110" s="14" t="str">
        <f>+IF(USER!BM110="","",USER!BM110)</f>
        <v/>
      </c>
      <c r="BN110" s="20" t="str">
        <f>+IF(USER!BN110="","",USER!BN110)</f>
        <v/>
      </c>
      <c r="BO110" s="19">
        <f>+IF(USER!BO110="","",USER!BO110)</f>
        <v>0.33333333333333331</v>
      </c>
      <c r="BP110" s="13">
        <f>+IF(USER!BP110="","",USER!BP110)</f>
        <v>0.49652777777777779</v>
      </c>
      <c r="BQ110" s="14" t="str">
        <f>+IF(USER!BQ110="","",USER!BQ110)</f>
        <v/>
      </c>
      <c r="BR110" s="14" t="str">
        <f>+IF(USER!BR110="","",USER!BR110)</f>
        <v/>
      </c>
      <c r="BS110" s="13" t="str">
        <f>+IF(USER!BS110="","",USER!BS110)</f>
        <v/>
      </c>
      <c r="BT110" s="13" t="str">
        <f>+IF(USER!BT110="","",USER!BT110)</f>
        <v/>
      </c>
      <c r="BU110" s="14" t="str">
        <f>+IF(USER!BU110="","",USER!BU110)</f>
        <v/>
      </c>
      <c r="BV110" s="20" t="str">
        <f>+IF(USER!BV110="","",USER!BV110)</f>
        <v/>
      </c>
      <c r="BW110" s="68" t="str">
        <f>+VLOOKUP(B110,GESEM!B:H,7,0)</f>
        <v>CHAT USER</v>
      </c>
      <c r="BX110" s="2" t="str">
        <f>+VLOOKUP(B110,GESEM!B:H,6,0)</f>
        <v>AGENTE</v>
      </c>
    </row>
    <row r="111" spans="1:76" ht="12" customHeight="1" x14ac:dyDescent="0.2">
      <c r="A111" s="31">
        <f t="shared" si="1"/>
        <v>105</v>
      </c>
      <c r="B111" s="74">
        <f>+USER!B111</f>
        <v>76050878</v>
      </c>
      <c r="C111" s="61" t="str">
        <f>+VLOOKUP(J111,TURNO!P:Q,2,0)</f>
        <v xml:space="preserve">CHAT USER </v>
      </c>
      <c r="D111" s="61" t="str">
        <f>+USER!D111</f>
        <v>Mañana</v>
      </c>
      <c r="E111" s="75">
        <f>+VLOOKUP(B111,GESEM!B:M,12,0)</f>
        <v>45545</v>
      </c>
      <c r="F111" s="61" t="str">
        <f>+USER!F111</f>
        <v>PART TIME</v>
      </c>
      <c r="G111" s="61">
        <f>+USER!G111</f>
        <v>0</v>
      </c>
      <c r="H111" s="61">
        <f>+USER!H111</f>
        <v>0</v>
      </c>
      <c r="I111" s="61" t="str">
        <f>+USER!I111</f>
        <v>OCHOA AYLAS PAMELA</v>
      </c>
      <c r="J111" s="61" t="str">
        <f>+USER!J111</f>
        <v>CHAT USER</v>
      </c>
      <c r="K111" s="61" t="str">
        <f>+USER!K111</f>
        <v>APONTE COVEÑAS JOSELYN ANDREA</v>
      </c>
      <c r="L111" s="61" t="str">
        <f>+USER!L111</f>
        <v>ALONSO RAFAEL ALEJANDRO WLADIMIR</v>
      </c>
      <c r="M111" s="61" t="str">
        <f>+USER!M111</f>
        <v>Sábado</v>
      </c>
      <c r="N111" s="32">
        <f>+IF(USER!N111="","",USER!N111)</f>
        <v>0.29166666666666669</v>
      </c>
      <c r="O111" s="33">
        <f>+IF(USER!O111="","",USER!O111)</f>
        <v>0.4548611111111111</v>
      </c>
      <c r="P111" s="32" t="str">
        <f>+IF(USER!P111="","",USER!P111)</f>
        <v/>
      </c>
      <c r="Q111" s="33" t="str">
        <f>+IF(USER!Q111="","",USER!Q111)</f>
        <v/>
      </c>
      <c r="R111" s="34" t="str">
        <f>+VLOOKUP(B111,GESEM!B:R,9,0)</f>
        <v>ACTIVO</v>
      </c>
      <c r="S111" s="19">
        <f>+IF(USER!S111="","",USER!S111)</f>
        <v>0.29166666666666669</v>
      </c>
      <c r="T111" s="14">
        <f>+IF(USER!T111="","",USER!T111)</f>
        <v>0.4548611111111111</v>
      </c>
      <c r="U111" s="14" t="str">
        <f>+IF(USER!U111="","",USER!U111)</f>
        <v/>
      </c>
      <c r="V111" s="14" t="str">
        <f>+IF(USER!V111="","",USER!V111)</f>
        <v/>
      </c>
      <c r="W111" s="14" t="str">
        <f>+IF(USER!W111="","",USER!W111)</f>
        <v/>
      </c>
      <c r="X111" s="14" t="str">
        <f>+IF(USER!X111="","",USER!X111)</f>
        <v/>
      </c>
      <c r="Y111" s="14" t="str">
        <f>+IF(USER!Y111="","",USER!Y111)</f>
        <v/>
      </c>
      <c r="Z111" s="20" t="str">
        <f>+IF(USER!Z111="","",USER!Z111)</f>
        <v/>
      </c>
      <c r="AA111" s="19">
        <f>+IF(USER!AA111="","",USER!AA111)</f>
        <v>0.29166666666666669</v>
      </c>
      <c r="AB111" s="13">
        <f>+IF(USER!AB111="","",USER!AB111)</f>
        <v>0.4548611111111111</v>
      </c>
      <c r="AC111" s="14" t="str">
        <f>+IF(USER!AC111="","",USER!AC111)</f>
        <v/>
      </c>
      <c r="AD111" s="14" t="str">
        <f>+IF(USER!AD111="","",USER!AD111)</f>
        <v/>
      </c>
      <c r="AE111" s="13" t="str">
        <f>+IF(USER!AE111="","",USER!AE111)</f>
        <v/>
      </c>
      <c r="AF111" s="13" t="str">
        <f>+IF(USER!AF111="","",USER!AF111)</f>
        <v/>
      </c>
      <c r="AG111" s="14" t="str">
        <f>+IF(USER!AG111="","",USER!AG111)</f>
        <v/>
      </c>
      <c r="AH111" s="20" t="str">
        <f>+IF(USER!AH111="","",USER!AH111)</f>
        <v/>
      </c>
      <c r="AI111" s="19">
        <f>+IF(USER!AI111="","",USER!AI111)</f>
        <v>0.29166666666666669</v>
      </c>
      <c r="AJ111" s="13">
        <f>+IF(USER!AJ111="","",USER!AJ111)</f>
        <v>0.4548611111111111</v>
      </c>
      <c r="AK111" s="14" t="str">
        <f>+IF(USER!AK111="","",USER!AK111)</f>
        <v/>
      </c>
      <c r="AL111" s="14" t="str">
        <f>+IF(USER!AL111="","",USER!AL111)</f>
        <v/>
      </c>
      <c r="AM111" s="13" t="str">
        <f>+IF(USER!AM111="","",USER!AM111)</f>
        <v/>
      </c>
      <c r="AN111" s="13" t="str">
        <f>+IF(USER!AN111="","",USER!AN111)</f>
        <v/>
      </c>
      <c r="AO111" s="14" t="str">
        <f>+IF(USER!AO111="","",USER!AO111)</f>
        <v/>
      </c>
      <c r="AP111" s="20" t="str">
        <f>+IF(USER!AP111="","",USER!AP111)</f>
        <v/>
      </c>
      <c r="AQ111" s="19">
        <f>+IF(USER!AQ111="","",USER!AQ111)</f>
        <v>0.29166666666666669</v>
      </c>
      <c r="AR111" s="13">
        <f>+IF(USER!AR111="","",USER!AR111)</f>
        <v>0.4548611111111111</v>
      </c>
      <c r="AS111" s="14" t="str">
        <f>+IF(USER!AS111="","",USER!AS111)</f>
        <v/>
      </c>
      <c r="AT111" s="14" t="str">
        <f>+IF(USER!AT111="","",USER!AT111)</f>
        <v/>
      </c>
      <c r="AU111" s="13" t="str">
        <f>+IF(USER!AU111="","",USER!AU111)</f>
        <v/>
      </c>
      <c r="AV111" s="13" t="str">
        <f>+IF(USER!AV111="","",USER!AV111)</f>
        <v/>
      </c>
      <c r="AW111" s="14" t="str">
        <f>+IF(USER!AW111="","",USER!AW111)</f>
        <v/>
      </c>
      <c r="AX111" s="20" t="str">
        <f>+IF(USER!AX111="","",USER!AX111)</f>
        <v/>
      </c>
      <c r="AY111" s="19">
        <f>+IF(USER!AY111="","",USER!AY111)</f>
        <v>0.29166666666666669</v>
      </c>
      <c r="AZ111" s="13">
        <f>+IF(USER!AZ111="","",USER!AZ111)</f>
        <v>0.4548611111111111</v>
      </c>
      <c r="BA111" s="14" t="str">
        <f>+IF(USER!BA111="","",USER!BA111)</f>
        <v/>
      </c>
      <c r="BB111" s="14" t="str">
        <f>+IF(USER!BB111="","",USER!BB111)</f>
        <v/>
      </c>
      <c r="BC111" s="13" t="str">
        <f>+IF(USER!BC111="","",USER!BC111)</f>
        <v/>
      </c>
      <c r="BD111" s="13" t="str">
        <f>+IF(USER!BD111="","",USER!BD111)</f>
        <v/>
      </c>
      <c r="BE111" s="14" t="str">
        <f>+IF(USER!BE111="","",USER!BE111)</f>
        <v/>
      </c>
      <c r="BF111" s="20" t="str">
        <f>+IF(USER!BF111="","",USER!BF111)</f>
        <v/>
      </c>
      <c r="BG111" s="19" t="str">
        <f>+IF(USER!BG111="","",USER!BG111)</f>
        <v/>
      </c>
      <c r="BH111" s="13" t="str">
        <f>+IF(USER!BH111="","",USER!BH111)</f>
        <v/>
      </c>
      <c r="BI111" s="14" t="str">
        <f>+IF(USER!BI111="","",USER!BI111)</f>
        <v/>
      </c>
      <c r="BJ111" s="14" t="str">
        <f>+IF(USER!BJ111="","",USER!BJ111)</f>
        <v/>
      </c>
      <c r="BK111" s="13" t="str">
        <f>+IF(USER!BK111="","",USER!BK111)</f>
        <v/>
      </c>
      <c r="BL111" s="13" t="str">
        <f>+IF(USER!BL111="","",USER!BL111)</f>
        <v/>
      </c>
      <c r="BM111" s="14" t="str">
        <f>+IF(USER!BM111="","",USER!BM111)</f>
        <v/>
      </c>
      <c r="BN111" s="20" t="str">
        <f>+IF(USER!BN111="","",USER!BN111)</f>
        <v/>
      </c>
      <c r="BO111" s="19">
        <f>+IF(USER!BO111="","",USER!BO111)</f>
        <v>0.29166666666666669</v>
      </c>
      <c r="BP111" s="13">
        <f>+IF(USER!BP111="","",USER!BP111)</f>
        <v>0.4548611111111111</v>
      </c>
      <c r="BQ111" s="14" t="str">
        <f>+IF(USER!BQ111="","",USER!BQ111)</f>
        <v/>
      </c>
      <c r="BR111" s="14" t="str">
        <f>+IF(USER!BR111="","",USER!BR111)</f>
        <v/>
      </c>
      <c r="BS111" s="13" t="str">
        <f>+IF(USER!BS111="","",USER!BS111)</f>
        <v/>
      </c>
      <c r="BT111" s="13" t="str">
        <f>+IF(USER!BT111="","",USER!BT111)</f>
        <v/>
      </c>
      <c r="BU111" s="14" t="str">
        <f>+IF(USER!BU111="","",USER!BU111)</f>
        <v/>
      </c>
      <c r="BV111" s="20" t="str">
        <f>+IF(USER!BV111="","",USER!BV111)</f>
        <v/>
      </c>
      <c r="BW111" s="68" t="str">
        <f>+VLOOKUP(B111,GESEM!B:H,7,0)</f>
        <v>CHAT USER</v>
      </c>
      <c r="BX111" s="2" t="str">
        <f>+VLOOKUP(B111,GESEM!B:H,6,0)</f>
        <v>AGENTE</v>
      </c>
    </row>
    <row r="112" spans="1:76" ht="12" customHeight="1" x14ac:dyDescent="0.2">
      <c r="A112" s="31">
        <f t="shared" si="1"/>
        <v>106</v>
      </c>
      <c r="B112" s="74">
        <f>+USER!B112</f>
        <v>48481370</v>
      </c>
      <c r="C112" s="61" t="str">
        <f>+VLOOKUP(J112,TURNO!P:Q,2,0)</f>
        <v xml:space="preserve">CHAT USER </v>
      </c>
      <c r="D112" s="61" t="str">
        <f>+USER!D112</f>
        <v>Mañana</v>
      </c>
      <c r="E112" s="75">
        <f>+VLOOKUP(B112,GESEM!B:M,12,0)</f>
        <v>45561</v>
      </c>
      <c r="F112" s="61" t="str">
        <f>+USER!F112</f>
        <v>PART TIME</v>
      </c>
      <c r="G112" s="61">
        <f>+USER!G112</f>
        <v>0</v>
      </c>
      <c r="H112" s="61">
        <f>+USER!H112</f>
        <v>0</v>
      </c>
      <c r="I112" s="61" t="str">
        <f>+USER!I112</f>
        <v>PUJALLA FRANCO GIANINA ELIZA ROSARIO</v>
      </c>
      <c r="J112" s="61" t="str">
        <f>+USER!J112</f>
        <v>CHAT USER</v>
      </c>
      <c r="K112" s="61" t="str">
        <f>+USER!K112</f>
        <v>APONTE COVEÑAS JOSELYN ANDREA</v>
      </c>
      <c r="L112" s="61" t="str">
        <f>+USER!L112</f>
        <v>ALONSO RAFAEL ALEJANDRO WLADIMIR</v>
      </c>
      <c r="M112" s="61" t="str">
        <f>+USER!M112</f>
        <v>Miércoles</v>
      </c>
      <c r="N112" s="32">
        <f>+IF(USER!N112="","",USER!N112)</f>
        <v>0.29166666666666669</v>
      </c>
      <c r="O112" s="33">
        <f>+IF(USER!O112="","",USER!O112)</f>
        <v>0.4548611111111111</v>
      </c>
      <c r="P112" s="32" t="str">
        <f>+IF(USER!P112="","",USER!P112)</f>
        <v/>
      </c>
      <c r="Q112" s="33" t="str">
        <f>+IF(USER!Q112="","",USER!Q112)</f>
        <v/>
      </c>
      <c r="R112" s="34" t="str">
        <f>+VLOOKUP(B112,GESEM!B:R,9,0)</f>
        <v>ACTIVO</v>
      </c>
      <c r="S112" s="19">
        <f>+IF(USER!S112="","",USER!S112)</f>
        <v>0.29166666666666669</v>
      </c>
      <c r="T112" s="14">
        <f>+IF(USER!T112="","",USER!T112)</f>
        <v>0.4548611111111111</v>
      </c>
      <c r="U112" s="14" t="str">
        <f>+IF(USER!U112="","",USER!U112)</f>
        <v/>
      </c>
      <c r="V112" s="14" t="str">
        <f>+IF(USER!V112="","",USER!V112)</f>
        <v/>
      </c>
      <c r="W112" s="14" t="str">
        <f>+IF(USER!W112="","",USER!W112)</f>
        <v/>
      </c>
      <c r="X112" s="14" t="str">
        <f>+IF(USER!X112="","",USER!X112)</f>
        <v/>
      </c>
      <c r="Y112" s="14" t="str">
        <f>+IF(USER!Y112="","",USER!Y112)</f>
        <v/>
      </c>
      <c r="Z112" s="20" t="str">
        <f>+IF(USER!Z112="","",USER!Z112)</f>
        <v/>
      </c>
      <c r="AA112" s="19">
        <f>+IF(USER!AA112="","",USER!AA112)</f>
        <v>0.29166666666666669</v>
      </c>
      <c r="AB112" s="13">
        <f>+IF(USER!AB112="","",USER!AB112)</f>
        <v>0.4548611111111111</v>
      </c>
      <c r="AC112" s="14" t="str">
        <f>+IF(USER!AC112="","",USER!AC112)</f>
        <v/>
      </c>
      <c r="AD112" s="14" t="str">
        <f>+IF(USER!AD112="","",USER!AD112)</f>
        <v/>
      </c>
      <c r="AE112" s="13" t="str">
        <f>+IF(USER!AE112="","",USER!AE112)</f>
        <v/>
      </c>
      <c r="AF112" s="13" t="str">
        <f>+IF(USER!AF112="","",USER!AF112)</f>
        <v/>
      </c>
      <c r="AG112" s="14" t="str">
        <f>+IF(USER!AG112="","",USER!AG112)</f>
        <v/>
      </c>
      <c r="AH112" s="20" t="str">
        <f>+IF(USER!AH112="","",USER!AH112)</f>
        <v/>
      </c>
      <c r="AI112" s="19" t="str">
        <f>+IF(USER!AI112="","",USER!AI112)</f>
        <v/>
      </c>
      <c r="AJ112" s="13" t="str">
        <f>+IF(USER!AJ112="","",USER!AJ112)</f>
        <v/>
      </c>
      <c r="AK112" s="14" t="str">
        <f>+IF(USER!AK112="","",USER!AK112)</f>
        <v/>
      </c>
      <c r="AL112" s="14" t="str">
        <f>+IF(USER!AL112="","",USER!AL112)</f>
        <v/>
      </c>
      <c r="AM112" s="13" t="str">
        <f>+IF(USER!AM112="","",USER!AM112)</f>
        <v/>
      </c>
      <c r="AN112" s="13" t="str">
        <f>+IF(USER!AN112="","",USER!AN112)</f>
        <v/>
      </c>
      <c r="AO112" s="14" t="str">
        <f>+IF(USER!AO112="","",USER!AO112)</f>
        <v/>
      </c>
      <c r="AP112" s="20" t="str">
        <f>+IF(USER!AP112="","",USER!AP112)</f>
        <v/>
      </c>
      <c r="AQ112" s="19">
        <f>+IF(USER!AQ112="","",USER!AQ112)</f>
        <v>0.29166666666666669</v>
      </c>
      <c r="AR112" s="13">
        <f>+IF(USER!AR112="","",USER!AR112)</f>
        <v>0.4548611111111111</v>
      </c>
      <c r="AS112" s="14" t="str">
        <f>+IF(USER!AS112="","",USER!AS112)</f>
        <v/>
      </c>
      <c r="AT112" s="14" t="str">
        <f>+IF(USER!AT112="","",USER!AT112)</f>
        <v/>
      </c>
      <c r="AU112" s="13" t="str">
        <f>+IF(USER!AU112="","",USER!AU112)</f>
        <v/>
      </c>
      <c r="AV112" s="13" t="str">
        <f>+IF(USER!AV112="","",USER!AV112)</f>
        <v/>
      </c>
      <c r="AW112" s="14" t="str">
        <f>+IF(USER!AW112="","",USER!AW112)</f>
        <v/>
      </c>
      <c r="AX112" s="20" t="str">
        <f>+IF(USER!AX112="","",USER!AX112)</f>
        <v/>
      </c>
      <c r="AY112" s="19">
        <f>+IF(USER!AY112="","",USER!AY112)</f>
        <v>0.29166666666666669</v>
      </c>
      <c r="AZ112" s="13">
        <f>+IF(USER!AZ112="","",USER!AZ112)</f>
        <v>0.4548611111111111</v>
      </c>
      <c r="BA112" s="14" t="str">
        <f>+IF(USER!BA112="","",USER!BA112)</f>
        <v/>
      </c>
      <c r="BB112" s="14" t="str">
        <f>+IF(USER!BB112="","",USER!BB112)</f>
        <v/>
      </c>
      <c r="BC112" s="13" t="str">
        <f>+IF(USER!BC112="","",USER!BC112)</f>
        <v/>
      </c>
      <c r="BD112" s="13" t="str">
        <f>+IF(USER!BD112="","",USER!BD112)</f>
        <v/>
      </c>
      <c r="BE112" s="14" t="str">
        <f>+IF(USER!BE112="","",USER!BE112)</f>
        <v/>
      </c>
      <c r="BF112" s="20" t="str">
        <f>+IF(USER!BF112="","",USER!BF112)</f>
        <v/>
      </c>
      <c r="BG112" s="19">
        <f>+IF(USER!BG112="","",USER!BG112)</f>
        <v>0.29166666666666669</v>
      </c>
      <c r="BH112" s="13">
        <f>+IF(USER!BH112="","",USER!BH112)</f>
        <v>0.4548611111111111</v>
      </c>
      <c r="BI112" s="14" t="str">
        <f>+IF(USER!BI112="","",USER!BI112)</f>
        <v/>
      </c>
      <c r="BJ112" s="14" t="str">
        <f>+IF(USER!BJ112="","",USER!BJ112)</f>
        <v/>
      </c>
      <c r="BK112" s="13" t="str">
        <f>+IF(USER!BK112="","",USER!BK112)</f>
        <v/>
      </c>
      <c r="BL112" s="13" t="str">
        <f>+IF(USER!BL112="","",USER!BL112)</f>
        <v/>
      </c>
      <c r="BM112" s="14" t="str">
        <f>+IF(USER!BM112="","",USER!BM112)</f>
        <v/>
      </c>
      <c r="BN112" s="20" t="str">
        <f>+IF(USER!BN112="","",USER!BN112)</f>
        <v/>
      </c>
      <c r="BO112" s="19">
        <f>+IF(USER!BO112="","",USER!BO112)</f>
        <v>0.29166666666666669</v>
      </c>
      <c r="BP112" s="13">
        <f>+IF(USER!BP112="","",USER!BP112)</f>
        <v>0.4548611111111111</v>
      </c>
      <c r="BQ112" s="14" t="str">
        <f>+IF(USER!BQ112="","",USER!BQ112)</f>
        <v/>
      </c>
      <c r="BR112" s="14" t="str">
        <f>+IF(USER!BR112="","",USER!BR112)</f>
        <v/>
      </c>
      <c r="BS112" s="13" t="str">
        <f>+IF(USER!BS112="","",USER!BS112)</f>
        <v/>
      </c>
      <c r="BT112" s="13" t="str">
        <f>+IF(USER!BT112="","",USER!BT112)</f>
        <v/>
      </c>
      <c r="BU112" s="14" t="str">
        <f>+IF(USER!BU112="","",USER!BU112)</f>
        <v/>
      </c>
      <c r="BV112" s="20" t="str">
        <f>+IF(USER!BV112="","",USER!BV112)</f>
        <v/>
      </c>
      <c r="BW112" s="68" t="str">
        <f>+VLOOKUP(B112,GESEM!B:H,7,0)</f>
        <v>CHAT USER</v>
      </c>
      <c r="BX112" s="2" t="str">
        <f>+VLOOKUP(B112,GESEM!B:H,6,0)</f>
        <v>AGENTE</v>
      </c>
    </row>
    <row r="113" spans="1:76" ht="12" customHeight="1" x14ac:dyDescent="0.2">
      <c r="A113" s="31">
        <f t="shared" si="1"/>
        <v>107</v>
      </c>
      <c r="B113" s="74">
        <f>+USER!B113</f>
        <v>70881318</v>
      </c>
      <c r="C113" s="61" t="str">
        <f>+VLOOKUP(J113,TURNO!P:Q,2,0)</f>
        <v xml:space="preserve">CHAT USER </v>
      </c>
      <c r="D113" s="61" t="str">
        <f>+USER!D113</f>
        <v>Mañana</v>
      </c>
      <c r="E113" s="75">
        <f>+VLOOKUP(B113,GESEM!B:M,12,0)</f>
        <v>45583</v>
      </c>
      <c r="F113" s="61" t="str">
        <f>+USER!F113</f>
        <v>PART TIME</v>
      </c>
      <c r="G113" s="61">
        <f>+USER!G113</f>
        <v>0</v>
      </c>
      <c r="H113" s="61">
        <f>+USER!H113</f>
        <v>0</v>
      </c>
      <c r="I113" s="61" t="str">
        <f>+USER!I113</f>
        <v>COBEÑAS ACUÑA VIOLETA JANETH</v>
      </c>
      <c r="J113" s="61" t="str">
        <f>+USER!J113</f>
        <v>CHAT USER</v>
      </c>
      <c r="K113" s="61" t="str">
        <f>+USER!K113</f>
        <v>LARICO ALARCON CHRISTIAN CARLOS</v>
      </c>
      <c r="L113" s="61" t="str">
        <f>+USER!L113</f>
        <v>ALONSO RAFAEL ALEJANDRO WLADIMIR</v>
      </c>
      <c r="M113" s="61" t="str">
        <f>+USER!M113</f>
        <v>Martes</v>
      </c>
      <c r="N113" s="32">
        <f>+IF(USER!N113="","",USER!N113)</f>
        <v>0.35416666666666669</v>
      </c>
      <c r="O113" s="33">
        <f>+IF(USER!O113="","",USER!O113)</f>
        <v>0.51736111111111116</v>
      </c>
      <c r="P113" s="32" t="str">
        <f>+IF(USER!P113="","",USER!P113)</f>
        <v/>
      </c>
      <c r="Q113" s="33" t="str">
        <f>+IF(USER!Q113="","",USER!Q113)</f>
        <v/>
      </c>
      <c r="R113" s="34" t="str">
        <f>+VLOOKUP(B113,GESEM!B:R,9,0)</f>
        <v>ACTIVO</v>
      </c>
      <c r="S113" s="19">
        <f>+IF(USER!S113="","",USER!S113)</f>
        <v>0.35416666666666669</v>
      </c>
      <c r="T113" s="14">
        <f>+IF(USER!T113="","",USER!T113)</f>
        <v>0.51736111111111116</v>
      </c>
      <c r="U113" s="14" t="str">
        <f>+IF(USER!U113="","",USER!U113)</f>
        <v/>
      </c>
      <c r="V113" s="14" t="str">
        <f>+IF(USER!V113="","",USER!V113)</f>
        <v/>
      </c>
      <c r="W113" s="14" t="str">
        <f>+IF(USER!W113="","",USER!W113)</f>
        <v/>
      </c>
      <c r="X113" s="14" t="str">
        <f>+IF(USER!X113="","",USER!X113)</f>
        <v/>
      </c>
      <c r="Y113" s="14" t="str">
        <f>+IF(USER!Y113="","",USER!Y113)</f>
        <v/>
      </c>
      <c r="Z113" s="20" t="str">
        <f>+IF(USER!Z113="","",USER!Z113)</f>
        <v/>
      </c>
      <c r="AA113" s="19" t="str">
        <f>+IF(USER!AA113="","",USER!AA113)</f>
        <v/>
      </c>
      <c r="AB113" s="13" t="str">
        <f>+IF(USER!AB113="","",USER!AB113)</f>
        <v/>
      </c>
      <c r="AC113" s="14" t="str">
        <f>+IF(USER!AC113="","",USER!AC113)</f>
        <v/>
      </c>
      <c r="AD113" s="14" t="str">
        <f>+IF(USER!AD113="","",USER!AD113)</f>
        <v/>
      </c>
      <c r="AE113" s="13" t="str">
        <f>+IF(USER!AE113="","",USER!AE113)</f>
        <v/>
      </c>
      <c r="AF113" s="13" t="str">
        <f>+IF(USER!AF113="","",USER!AF113)</f>
        <v/>
      </c>
      <c r="AG113" s="14" t="str">
        <f>+IF(USER!AG113="","",USER!AG113)</f>
        <v/>
      </c>
      <c r="AH113" s="20" t="str">
        <f>+IF(USER!AH113="","",USER!AH113)</f>
        <v/>
      </c>
      <c r="AI113" s="19">
        <f>+IF(USER!AI113="","",USER!AI113)</f>
        <v>0.35416666666666669</v>
      </c>
      <c r="AJ113" s="13">
        <f>+IF(USER!AJ113="","",USER!AJ113)</f>
        <v>0.51736111111111116</v>
      </c>
      <c r="AK113" s="14" t="str">
        <f>+IF(USER!AK113="","",USER!AK113)</f>
        <v/>
      </c>
      <c r="AL113" s="14" t="str">
        <f>+IF(USER!AL113="","",USER!AL113)</f>
        <v/>
      </c>
      <c r="AM113" s="13" t="str">
        <f>+IF(USER!AM113="","",USER!AM113)</f>
        <v/>
      </c>
      <c r="AN113" s="13" t="str">
        <f>+IF(USER!AN113="","",USER!AN113)</f>
        <v/>
      </c>
      <c r="AO113" s="14" t="str">
        <f>+IF(USER!AO113="","",USER!AO113)</f>
        <v/>
      </c>
      <c r="AP113" s="20" t="str">
        <f>+IF(USER!AP113="","",USER!AP113)</f>
        <v/>
      </c>
      <c r="AQ113" s="19">
        <f>+IF(USER!AQ113="","",USER!AQ113)</f>
        <v>0.35416666666666669</v>
      </c>
      <c r="AR113" s="13">
        <f>+IF(USER!AR113="","",USER!AR113)</f>
        <v>0.51736111111111116</v>
      </c>
      <c r="AS113" s="14" t="str">
        <f>+IF(USER!AS113="","",USER!AS113)</f>
        <v/>
      </c>
      <c r="AT113" s="14" t="str">
        <f>+IF(USER!AT113="","",USER!AT113)</f>
        <v/>
      </c>
      <c r="AU113" s="13" t="str">
        <f>+IF(USER!AU113="","",USER!AU113)</f>
        <v/>
      </c>
      <c r="AV113" s="13" t="str">
        <f>+IF(USER!AV113="","",USER!AV113)</f>
        <v/>
      </c>
      <c r="AW113" s="14" t="str">
        <f>+IF(USER!AW113="","",USER!AW113)</f>
        <v/>
      </c>
      <c r="AX113" s="20" t="str">
        <f>+IF(USER!AX113="","",USER!AX113)</f>
        <v/>
      </c>
      <c r="AY113" s="19">
        <f>+IF(USER!AY113="","",USER!AY113)</f>
        <v>0.35416666666666669</v>
      </c>
      <c r="AZ113" s="13">
        <f>+IF(USER!AZ113="","",USER!AZ113)</f>
        <v>0.51736111111111116</v>
      </c>
      <c r="BA113" s="14" t="str">
        <f>+IF(USER!BA113="","",USER!BA113)</f>
        <v/>
      </c>
      <c r="BB113" s="14" t="str">
        <f>+IF(USER!BB113="","",USER!BB113)</f>
        <v/>
      </c>
      <c r="BC113" s="13" t="str">
        <f>+IF(USER!BC113="","",USER!BC113)</f>
        <v/>
      </c>
      <c r="BD113" s="13" t="str">
        <f>+IF(USER!BD113="","",USER!BD113)</f>
        <v/>
      </c>
      <c r="BE113" s="14" t="str">
        <f>+IF(USER!BE113="","",USER!BE113)</f>
        <v/>
      </c>
      <c r="BF113" s="20" t="str">
        <f>+IF(USER!BF113="","",USER!BF113)</f>
        <v/>
      </c>
      <c r="BG113" s="19">
        <f>+IF(USER!BG113="","",USER!BG113)</f>
        <v>0.35416666666666669</v>
      </c>
      <c r="BH113" s="13">
        <f>+IF(USER!BH113="","",USER!BH113)</f>
        <v>0.51736111111111116</v>
      </c>
      <c r="BI113" s="14" t="str">
        <f>+IF(USER!BI113="","",USER!BI113)</f>
        <v/>
      </c>
      <c r="BJ113" s="14" t="str">
        <f>+IF(USER!BJ113="","",USER!BJ113)</f>
        <v/>
      </c>
      <c r="BK113" s="13" t="str">
        <f>+IF(USER!BK113="","",USER!BK113)</f>
        <v/>
      </c>
      <c r="BL113" s="13" t="str">
        <f>+IF(USER!BL113="","",USER!BL113)</f>
        <v/>
      </c>
      <c r="BM113" s="14" t="str">
        <f>+IF(USER!BM113="","",USER!BM113)</f>
        <v/>
      </c>
      <c r="BN113" s="20" t="str">
        <f>+IF(USER!BN113="","",USER!BN113)</f>
        <v/>
      </c>
      <c r="BO113" s="19">
        <f>+IF(USER!BO113="","",USER!BO113)</f>
        <v>0.35416666666666669</v>
      </c>
      <c r="BP113" s="13">
        <f>+IF(USER!BP113="","",USER!BP113)</f>
        <v>0.51736111111111116</v>
      </c>
      <c r="BQ113" s="14" t="str">
        <f>+IF(USER!BQ113="","",USER!BQ113)</f>
        <v/>
      </c>
      <c r="BR113" s="14" t="str">
        <f>+IF(USER!BR113="","",USER!BR113)</f>
        <v/>
      </c>
      <c r="BS113" s="13" t="str">
        <f>+IF(USER!BS113="","",USER!BS113)</f>
        <v/>
      </c>
      <c r="BT113" s="13" t="str">
        <f>+IF(USER!BT113="","",USER!BT113)</f>
        <v/>
      </c>
      <c r="BU113" s="14" t="str">
        <f>+IF(USER!BU113="","",USER!BU113)</f>
        <v/>
      </c>
      <c r="BV113" s="20" t="str">
        <f>+IF(USER!BV113="","",USER!BV113)</f>
        <v/>
      </c>
      <c r="BW113" s="68" t="str">
        <f>+VLOOKUP(B113,GESEM!B:H,7,0)</f>
        <v>CHAT USER</v>
      </c>
      <c r="BX113" s="2" t="str">
        <f>+VLOOKUP(B113,GESEM!B:H,6,0)</f>
        <v>AGENTE</v>
      </c>
    </row>
    <row r="114" spans="1:76" ht="12" customHeight="1" x14ac:dyDescent="0.2">
      <c r="A114" s="31">
        <f t="shared" si="1"/>
        <v>108</v>
      </c>
      <c r="B114" s="74">
        <f>+USER!B114</f>
        <v>60428069</v>
      </c>
      <c r="C114" s="61" t="str">
        <f>+VLOOKUP(J114,TURNO!P:Q,2,0)</f>
        <v xml:space="preserve">CHAT USER </v>
      </c>
      <c r="D114" s="61" t="str">
        <f>+USER!D114</f>
        <v>Mañana</v>
      </c>
      <c r="E114" s="75">
        <f>+VLOOKUP(B114,GESEM!B:M,12,0)</f>
        <v>45538</v>
      </c>
      <c r="F114" s="61" t="str">
        <f>+USER!F114</f>
        <v>PART TIME</v>
      </c>
      <c r="G114" s="61">
        <f>+USER!G114</f>
        <v>0</v>
      </c>
      <c r="H114" s="61">
        <f>+USER!H114</f>
        <v>0</v>
      </c>
      <c r="I114" s="61" t="str">
        <f>+USER!I114</f>
        <v>MUÑANTE MARCHENA ANHELIN SOLANGE</v>
      </c>
      <c r="J114" s="61" t="str">
        <f>+USER!J114</f>
        <v>CHAT USER</v>
      </c>
      <c r="K114" s="61" t="str">
        <f>+USER!K114</f>
        <v>SANEZ DESCALZI SUSAN HEYDI</v>
      </c>
      <c r="L114" s="61" t="str">
        <f>+USER!L114</f>
        <v>SANCHEZ GRADOS JEAN PIERRE JOAQUIN</v>
      </c>
      <c r="M114" s="61" t="str">
        <f>+USER!M114</f>
        <v>Miércoles</v>
      </c>
      <c r="N114" s="32">
        <f>+IF(USER!N114="","",USER!N114)</f>
        <v>0.29166666666666669</v>
      </c>
      <c r="O114" s="33">
        <f>+IF(USER!O114="","",USER!O114)</f>
        <v>0.4548611111111111</v>
      </c>
      <c r="P114" s="32" t="str">
        <f>+IF(USER!P114="","",USER!P114)</f>
        <v/>
      </c>
      <c r="Q114" s="33" t="str">
        <f>+IF(USER!Q114="","",USER!Q114)</f>
        <v/>
      </c>
      <c r="R114" s="34" t="str">
        <f>+VLOOKUP(B114,GESEM!B:R,9,0)</f>
        <v>ACTIVO</v>
      </c>
      <c r="S114" s="19">
        <f>+IF(USER!S114="","",USER!S114)</f>
        <v>0.29166666666666669</v>
      </c>
      <c r="T114" s="14">
        <f>+IF(USER!T114="","",USER!T114)</f>
        <v>0.4548611111111111</v>
      </c>
      <c r="U114" s="14" t="str">
        <f>+IF(USER!U114="","",USER!U114)</f>
        <v/>
      </c>
      <c r="V114" s="14" t="str">
        <f>+IF(USER!V114="","",USER!V114)</f>
        <v/>
      </c>
      <c r="W114" s="14" t="str">
        <f>+IF(USER!W114="","",USER!W114)</f>
        <v/>
      </c>
      <c r="X114" s="14" t="str">
        <f>+IF(USER!X114="","",USER!X114)</f>
        <v/>
      </c>
      <c r="Y114" s="14" t="str">
        <f>+IF(USER!Y114="","",USER!Y114)</f>
        <v/>
      </c>
      <c r="Z114" s="20" t="str">
        <f>+IF(USER!Z114="","",USER!Z114)</f>
        <v/>
      </c>
      <c r="AA114" s="19">
        <f>+IF(USER!AA114="","",USER!AA114)</f>
        <v>0.29166666666666669</v>
      </c>
      <c r="AB114" s="13">
        <f>+IF(USER!AB114="","",USER!AB114)</f>
        <v>0.4548611111111111</v>
      </c>
      <c r="AC114" s="14" t="str">
        <f>+IF(USER!AC114="","",USER!AC114)</f>
        <v/>
      </c>
      <c r="AD114" s="14" t="str">
        <f>+IF(USER!AD114="","",USER!AD114)</f>
        <v/>
      </c>
      <c r="AE114" s="13" t="str">
        <f>+IF(USER!AE114="","",USER!AE114)</f>
        <v/>
      </c>
      <c r="AF114" s="13" t="str">
        <f>+IF(USER!AF114="","",USER!AF114)</f>
        <v/>
      </c>
      <c r="AG114" s="14" t="str">
        <f>+IF(USER!AG114="","",USER!AG114)</f>
        <v/>
      </c>
      <c r="AH114" s="20" t="str">
        <f>+IF(USER!AH114="","",USER!AH114)</f>
        <v/>
      </c>
      <c r="AI114" s="19" t="str">
        <f>+IF(USER!AI114="","",USER!AI114)</f>
        <v/>
      </c>
      <c r="AJ114" s="13" t="str">
        <f>+IF(USER!AJ114="","",USER!AJ114)</f>
        <v/>
      </c>
      <c r="AK114" s="14" t="str">
        <f>+IF(USER!AK114="","",USER!AK114)</f>
        <v/>
      </c>
      <c r="AL114" s="14" t="str">
        <f>+IF(USER!AL114="","",USER!AL114)</f>
        <v/>
      </c>
      <c r="AM114" s="13" t="str">
        <f>+IF(USER!AM114="","",USER!AM114)</f>
        <v/>
      </c>
      <c r="AN114" s="13" t="str">
        <f>+IF(USER!AN114="","",USER!AN114)</f>
        <v/>
      </c>
      <c r="AO114" s="14" t="str">
        <f>+IF(USER!AO114="","",USER!AO114)</f>
        <v/>
      </c>
      <c r="AP114" s="20" t="str">
        <f>+IF(USER!AP114="","",USER!AP114)</f>
        <v/>
      </c>
      <c r="AQ114" s="19">
        <f>+IF(USER!AQ114="","",USER!AQ114)</f>
        <v>0.29166666666666669</v>
      </c>
      <c r="AR114" s="13">
        <f>+IF(USER!AR114="","",USER!AR114)</f>
        <v>0.4548611111111111</v>
      </c>
      <c r="AS114" s="14" t="str">
        <f>+IF(USER!AS114="","",USER!AS114)</f>
        <v/>
      </c>
      <c r="AT114" s="14" t="str">
        <f>+IF(USER!AT114="","",USER!AT114)</f>
        <v/>
      </c>
      <c r="AU114" s="13" t="str">
        <f>+IF(USER!AU114="","",USER!AU114)</f>
        <v/>
      </c>
      <c r="AV114" s="13" t="str">
        <f>+IF(USER!AV114="","",USER!AV114)</f>
        <v/>
      </c>
      <c r="AW114" s="14" t="str">
        <f>+IF(USER!AW114="","",USER!AW114)</f>
        <v/>
      </c>
      <c r="AX114" s="20" t="str">
        <f>+IF(USER!AX114="","",USER!AX114)</f>
        <v/>
      </c>
      <c r="AY114" s="19">
        <f>+IF(USER!AY114="","",USER!AY114)</f>
        <v>0.29166666666666669</v>
      </c>
      <c r="AZ114" s="13">
        <f>+IF(USER!AZ114="","",USER!AZ114)</f>
        <v>0.4548611111111111</v>
      </c>
      <c r="BA114" s="14" t="str">
        <f>+IF(USER!BA114="","",USER!BA114)</f>
        <v/>
      </c>
      <c r="BB114" s="14" t="str">
        <f>+IF(USER!BB114="","",USER!BB114)</f>
        <v/>
      </c>
      <c r="BC114" s="13" t="str">
        <f>+IF(USER!BC114="","",USER!BC114)</f>
        <v/>
      </c>
      <c r="BD114" s="13" t="str">
        <f>+IF(USER!BD114="","",USER!BD114)</f>
        <v/>
      </c>
      <c r="BE114" s="14" t="str">
        <f>+IF(USER!BE114="","",USER!BE114)</f>
        <v/>
      </c>
      <c r="BF114" s="20" t="str">
        <f>+IF(USER!BF114="","",USER!BF114)</f>
        <v/>
      </c>
      <c r="BG114" s="19">
        <f>+IF(USER!BG114="","",USER!BG114)</f>
        <v>0.29166666666666669</v>
      </c>
      <c r="BH114" s="13">
        <f>+IF(USER!BH114="","",USER!BH114)</f>
        <v>0.4548611111111111</v>
      </c>
      <c r="BI114" s="14" t="str">
        <f>+IF(USER!BI114="","",USER!BI114)</f>
        <v/>
      </c>
      <c r="BJ114" s="14" t="str">
        <f>+IF(USER!BJ114="","",USER!BJ114)</f>
        <v/>
      </c>
      <c r="BK114" s="13" t="str">
        <f>+IF(USER!BK114="","",USER!BK114)</f>
        <v/>
      </c>
      <c r="BL114" s="13" t="str">
        <f>+IF(USER!BL114="","",USER!BL114)</f>
        <v/>
      </c>
      <c r="BM114" s="14" t="str">
        <f>+IF(USER!BM114="","",USER!BM114)</f>
        <v/>
      </c>
      <c r="BN114" s="20" t="str">
        <f>+IF(USER!BN114="","",USER!BN114)</f>
        <v/>
      </c>
      <c r="BO114" s="19">
        <f>+IF(USER!BO114="","",USER!BO114)</f>
        <v>0.29166666666666669</v>
      </c>
      <c r="BP114" s="13">
        <f>+IF(USER!BP114="","",USER!BP114)</f>
        <v>0.4548611111111111</v>
      </c>
      <c r="BQ114" s="14" t="str">
        <f>+IF(USER!BQ114="","",USER!BQ114)</f>
        <v/>
      </c>
      <c r="BR114" s="14" t="str">
        <f>+IF(USER!BR114="","",USER!BR114)</f>
        <v/>
      </c>
      <c r="BS114" s="13" t="str">
        <f>+IF(USER!BS114="","",USER!BS114)</f>
        <v/>
      </c>
      <c r="BT114" s="13" t="str">
        <f>+IF(USER!BT114="","",USER!BT114)</f>
        <v/>
      </c>
      <c r="BU114" s="14" t="str">
        <f>+IF(USER!BU114="","",USER!BU114)</f>
        <v/>
      </c>
      <c r="BV114" s="20" t="str">
        <f>+IF(USER!BV114="","",USER!BV114)</f>
        <v/>
      </c>
      <c r="BW114" s="68" t="str">
        <f>+VLOOKUP(B114,GESEM!B:H,7,0)</f>
        <v>CHAT USER</v>
      </c>
      <c r="BX114" s="2" t="str">
        <f>+VLOOKUP(B114,GESEM!B:H,6,0)</f>
        <v>AGENTE</v>
      </c>
    </row>
    <row r="115" spans="1:76" ht="12" customHeight="1" x14ac:dyDescent="0.2">
      <c r="A115" s="31">
        <f t="shared" si="1"/>
        <v>109</v>
      </c>
      <c r="B115" s="74">
        <f>+USER!B115</f>
        <v>73594249</v>
      </c>
      <c r="C115" s="61" t="str">
        <f>+VLOOKUP(J115,TURNO!P:Q,2,0)</f>
        <v xml:space="preserve">CHAT USER </v>
      </c>
      <c r="D115" s="61" t="str">
        <f>+USER!D115</f>
        <v>Mañana</v>
      </c>
      <c r="E115" s="75">
        <f>+VLOOKUP(B115,GESEM!B:M,12,0)</f>
        <v>45657</v>
      </c>
      <c r="F115" s="61" t="str">
        <f>+USER!F115</f>
        <v>PART TIME</v>
      </c>
      <c r="G115" s="61">
        <f>+USER!G115</f>
        <v>0</v>
      </c>
      <c r="H115" s="61">
        <f>+USER!H115</f>
        <v>0</v>
      </c>
      <c r="I115" s="61" t="str">
        <f>+USER!I115</f>
        <v>MARCHENA PIRCA BRYAN CARLOS</v>
      </c>
      <c r="J115" s="61" t="str">
        <f>+USER!J115</f>
        <v>CHAT USER</v>
      </c>
      <c r="K115" s="61" t="str">
        <f>+USER!K115</f>
        <v>APONTE COVEÑAS JOSELYN ANDREA</v>
      </c>
      <c r="L115" s="61" t="str">
        <f>+USER!L115</f>
        <v>ALONSO RAFAEL ALEJANDRO WLADIMIR</v>
      </c>
      <c r="M115" s="61" t="str">
        <f>+USER!M115</f>
        <v>Lunes,Martes,Miércoles,Jueves</v>
      </c>
      <c r="N115" s="32">
        <f>+IF(USER!N115="","",USER!N115)</f>
        <v>0.33333333333333331</v>
      </c>
      <c r="O115" s="33">
        <f>+IF(USER!O115="","",USER!O115)</f>
        <v>0.69097222222222221</v>
      </c>
      <c r="P115" s="32">
        <f>+IF(USER!P115="","",USER!P115)</f>
        <v>0.4375</v>
      </c>
      <c r="Q115" s="33">
        <f>+IF(USER!Q115="","",USER!Q115)</f>
        <v>0.46875</v>
      </c>
      <c r="R115" s="34" t="str">
        <f>+VLOOKUP(B115,GESEM!B:R,9,0)</f>
        <v>ACTIVO</v>
      </c>
      <c r="S115" s="19" t="str">
        <f>+IF(USER!S115="","",USER!S115)</f>
        <v/>
      </c>
      <c r="T115" s="14" t="str">
        <f>+IF(USER!T115="","",USER!T115)</f>
        <v/>
      </c>
      <c r="U115" s="14" t="str">
        <f>+IF(USER!U115="","",USER!U115)</f>
        <v/>
      </c>
      <c r="V115" s="14" t="str">
        <f>+IF(USER!V115="","",USER!V115)</f>
        <v/>
      </c>
      <c r="W115" s="14" t="str">
        <f>+IF(USER!W115="","",USER!W115)</f>
        <v/>
      </c>
      <c r="X115" s="14" t="str">
        <f>+IF(USER!X115="","",USER!X115)</f>
        <v/>
      </c>
      <c r="Y115" s="14" t="str">
        <f>+IF(USER!Y115="","",USER!Y115)</f>
        <v/>
      </c>
      <c r="Z115" s="20" t="str">
        <f>+IF(USER!Z115="","",USER!Z115)</f>
        <v/>
      </c>
      <c r="AA115" s="19" t="str">
        <f>+IF(USER!AA115="","",USER!AA115)</f>
        <v/>
      </c>
      <c r="AB115" s="13" t="str">
        <f>+IF(USER!AB115="","",USER!AB115)</f>
        <v/>
      </c>
      <c r="AC115" s="14" t="str">
        <f>+IF(USER!AC115="","",USER!AC115)</f>
        <v/>
      </c>
      <c r="AD115" s="14" t="str">
        <f>+IF(USER!AD115="","",USER!AD115)</f>
        <v/>
      </c>
      <c r="AE115" s="13" t="str">
        <f>+IF(USER!AE115="","",USER!AE115)</f>
        <v/>
      </c>
      <c r="AF115" s="13" t="str">
        <f>+IF(USER!AF115="","",USER!AF115)</f>
        <v/>
      </c>
      <c r="AG115" s="14" t="str">
        <f>+IF(USER!AG115="","",USER!AG115)</f>
        <v/>
      </c>
      <c r="AH115" s="20" t="str">
        <f>+IF(USER!AH115="","",USER!AH115)</f>
        <v/>
      </c>
      <c r="AI115" s="19" t="str">
        <f>+IF(USER!AI115="","",USER!AI115)</f>
        <v/>
      </c>
      <c r="AJ115" s="13" t="str">
        <f>+IF(USER!AJ115="","",USER!AJ115)</f>
        <v/>
      </c>
      <c r="AK115" s="14" t="str">
        <f>+IF(USER!AK115="","",USER!AK115)</f>
        <v/>
      </c>
      <c r="AL115" s="14" t="str">
        <f>+IF(USER!AL115="","",USER!AL115)</f>
        <v/>
      </c>
      <c r="AM115" s="13" t="str">
        <f>+IF(USER!AM115="","",USER!AM115)</f>
        <v/>
      </c>
      <c r="AN115" s="13" t="str">
        <f>+IF(USER!AN115="","",USER!AN115)</f>
        <v/>
      </c>
      <c r="AO115" s="14" t="str">
        <f>+IF(USER!AO115="","",USER!AO115)</f>
        <v/>
      </c>
      <c r="AP115" s="20" t="str">
        <f>+IF(USER!AP115="","",USER!AP115)</f>
        <v/>
      </c>
      <c r="AQ115" s="19" t="str">
        <f>+IF(USER!AQ115="","",USER!AQ115)</f>
        <v/>
      </c>
      <c r="AR115" s="13" t="str">
        <f>+IF(USER!AR115="","",USER!AR115)</f>
        <v/>
      </c>
      <c r="AS115" s="14" t="str">
        <f>+IF(USER!AS115="","",USER!AS115)</f>
        <v/>
      </c>
      <c r="AT115" s="14" t="str">
        <f>+IF(USER!AT115="","",USER!AT115)</f>
        <v/>
      </c>
      <c r="AU115" s="13" t="str">
        <f>+IF(USER!AU115="","",USER!AU115)</f>
        <v/>
      </c>
      <c r="AV115" s="13" t="str">
        <f>+IF(USER!AV115="","",USER!AV115)</f>
        <v/>
      </c>
      <c r="AW115" s="14" t="str">
        <f>+IF(USER!AW115="","",USER!AW115)</f>
        <v/>
      </c>
      <c r="AX115" s="20" t="str">
        <f>+IF(USER!AX115="","",USER!AX115)</f>
        <v/>
      </c>
      <c r="AY115" s="19">
        <f>+IF(USER!AY115="","",USER!AY115)</f>
        <v>0.33333333333333331</v>
      </c>
      <c r="AZ115" s="13">
        <f>+IF(USER!AZ115="","",USER!AZ115)</f>
        <v>0.69097222222222221</v>
      </c>
      <c r="BA115" s="14" t="str">
        <f>+IF(USER!BA115="","",USER!BA115)</f>
        <v/>
      </c>
      <c r="BB115" s="14" t="str">
        <f>+IF(USER!BB115="","",USER!BB115)</f>
        <v/>
      </c>
      <c r="BC115" s="13">
        <f>+IF(USER!BC115="","",USER!BC115)</f>
        <v>0.4375</v>
      </c>
      <c r="BD115" s="13">
        <f>+IF(USER!BD115="","",USER!BD115)</f>
        <v>0.46875</v>
      </c>
      <c r="BE115" s="14" t="str">
        <f>+IF(USER!BE115="","",USER!BE115)</f>
        <v/>
      </c>
      <c r="BF115" s="20" t="str">
        <f>+IF(USER!BF115="","",USER!BF115)</f>
        <v/>
      </c>
      <c r="BG115" s="19">
        <f>+IF(USER!BG115="","",USER!BG115)</f>
        <v>0.33333333333333331</v>
      </c>
      <c r="BH115" s="13">
        <f>+IF(USER!BH115="","",USER!BH115)</f>
        <v>0.69097222222222221</v>
      </c>
      <c r="BI115" s="14" t="str">
        <f>+IF(USER!BI115="","",USER!BI115)</f>
        <v/>
      </c>
      <c r="BJ115" s="14" t="str">
        <f>+IF(USER!BJ115="","",USER!BJ115)</f>
        <v/>
      </c>
      <c r="BK115" s="13">
        <f>+IF(USER!BK115="","",USER!BK115)</f>
        <v>0.4375</v>
      </c>
      <c r="BL115" s="13">
        <f>+IF(USER!BL115="","",USER!BL115)</f>
        <v>0.46875</v>
      </c>
      <c r="BM115" s="14" t="str">
        <f>+IF(USER!BM115="","",USER!BM115)</f>
        <v/>
      </c>
      <c r="BN115" s="20" t="str">
        <f>+IF(USER!BN115="","",USER!BN115)</f>
        <v/>
      </c>
      <c r="BO115" s="19">
        <f>+IF(USER!BO115="","",USER!BO115)</f>
        <v>0.33333333333333331</v>
      </c>
      <c r="BP115" s="13">
        <f>+IF(USER!BP115="","",USER!BP115)</f>
        <v>0.69097222222222221</v>
      </c>
      <c r="BQ115" s="14" t="str">
        <f>+IF(USER!BQ115="","",USER!BQ115)</f>
        <v/>
      </c>
      <c r="BR115" s="14" t="str">
        <f>+IF(USER!BR115="","",USER!BR115)</f>
        <v/>
      </c>
      <c r="BS115" s="13">
        <f>+IF(USER!BS115="","",USER!BS115)</f>
        <v>0.4375</v>
      </c>
      <c r="BT115" s="13">
        <f>+IF(USER!BT115="","",USER!BT115)</f>
        <v>0.46875</v>
      </c>
      <c r="BU115" s="14" t="str">
        <f>+IF(USER!BU115="","",USER!BU115)</f>
        <v/>
      </c>
      <c r="BV115" s="20" t="str">
        <f>+IF(USER!BV115="","",USER!BV115)</f>
        <v/>
      </c>
      <c r="BW115" s="68" t="str">
        <f>+VLOOKUP(B115,GESEM!B:H,7,0)</f>
        <v>CHAT USER</v>
      </c>
      <c r="BX115" s="2" t="str">
        <f>+VLOOKUP(B115,GESEM!B:H,6,0)</f>
        <v>AGENTE</v>
      </c>
    </row>
    <row r="116" spans="1:76" ht="12" customHeight="1" x14ac:dyDescent="0.2">
      <c r="A116" s="31">
        <f t="shared" si="1"/>
        <v>110</v>
      </c>
      <c r="B116" s="74">
        <f>+USER!B116</f>
        <v>76990543</v>
      </c>
      <c r="C116" s="61" t="str">
        <f>+VLOOKUP(J116,TURNO!P:Q,2,0)</f>
        <v xml:space="preserve">CHAT USER </v>
      </c>
      <c r="D116" s="61" t="str">
        <f>+USER!D116</f>
        <v>Mañana</v>
      </c>
      <c r="E116" s="75">
        <f>+VLOOKUP(B116,GESEM!B:M,12,0)</f>
        <v>44896</v>
      </c>
      <c r="F116" s="61" t="str">
        <f>+USER!F116</f>
        <v>FULL TIME</v>
      </c>
      <c r="G116" s="61">
        <f>+USER!G116</f>
        <v>0</v>
      </c>
      <c r="H116" s="61">
        <f>+USER!H116</f>
        <v>0</v>
      </c>
      <c r="I116" s="61" t="str">
        <f>+USER!I116</f>
        <v>BACILIO MENDOZA JORGE BRIAN</v>
      </c>
      <c r="J116" s="61" t="str">
        <f>+USER!J116</f>
        <v>CHAT USER</v>
      </c>
      <c r="K116" s="61" t="str">
        <f>+USER!K116</f>
        <v>LARICO ALARCON CHRISTIAN CARLOS</v>
      </c>
      <c r="L116" s="61" t="str">
        <f>+USER!L116</f>
        <v>ALONSO RAFAEL ALEJANDRO WLADIMIR</v>
      </c>
      <c r="M116" s="61" t="str">
        <f>+USER!M116</f>
        <v>Martes</v>
      </c>
      <c r="N116" s="32">
        <f>+IF(USER!N116="","",USER!N116)</f>
        <v>0.33333333333333331</v>
      </c>
      <c r="O116" s="33">
        <f>+IF(USER!O116="","",USER!O116)</f>
        <v>0.67708333333333337</v>
      </c>
      <c r="P116" s="32">
        <f>+IF(USER!P116="","",USER!P116)</f>
        <v>0.5</v>
      </c>
      <c r="Q116" s="33">
        <f>+IF(USER!Q116="","",USER!Q116)</f>
        <v>0.53125</v>
      </c>
      <c r="R116" s="34" t="str">
        <f>+VLOOKUP(B116,GESEM!B:R,9,0)</f>
        <v>ACTIVO</v>
      </c>
      <c r="S116" s="19">
        <f>+IF(USER!S116="","",USER!S116)</f>
        <v>0.33333333333333331</v>
      </c>
      <c r="T116" s="14">
        <f>+IF(USER!T116="","",USER!T116)</f>
        <v>0.67708333333333337</v>
      </c>
      <c r="U116" s="14" t="str">
        <f>+IF(USER!U116="","",USER!U116)</f>
        <v/>
      </c>
      <c r="V116" s="14" t="str">
        <f>+IF(USER!V116="","",USER!V116)</f>
        <v/>
      </c>
      <c r="W116" s="14">
        <f>+IF(USER!W116="","",USER!W116)</f>
        <v>0.5</v>
      </c>
      <c r="X116" s="14">
        <f>+IF(USER!X116="","",USER!X116)</f>
        <v>0.53125</v>
      </c>
      <c r="Y116" s="14" t="str">
        <f>+IF(USER!Y116="","",USER!Y116)</f>
        <v/>
      </c>
      <c r="Z116" s="20" t="str">
        <f>+IF(USER!Z116="","",USER!Z116)</f>
        <v/>
      </c>
      <c r="AA116" s="19" t="str">
        <f>+IF(USER!AA116="","",USER!AA116)</f>
        <v/>
      </c>
      <c r="AB116" s="13" t="str">
        <f>+IF(USER!AB116="","",USER!AB116)</f>
        <v/>
      </c>
      <c r="AC116" s="14" t="str">
        <f>+IF(USER!AC116="","",USER!AC116)</f>
        <v/>
      </c>
      <c r="AD116" s="14" t="str">
        <f>+IF(USER!AD116="","",USER!AD116)</f>
        <v/>
      </c>
      <c r="AE116" s="13" t="str">
        <f>+IF(USER!AE116="","",USER!AE116)</f>
        <v/>
      </c>
      <c r="AF116" s="13" t="str">
        <f>+IF(USER!AF116="","",USER!AF116)</f>
        <v/>
      </c>
      <c r="AG116" s="14" t="str">
        <f>+IF(USER!AG116="","",USER!AG116)</f>
        <v/>
      </c>
      <c r="AH116" s="20" t="str">
        <f>+IF(USER!AH116="","",USER!AH116)</f>
        <v/>
      </c>
      <c r="AI116" s="19">
        <f>+IF(USER!AI116="","",USER!AI116)</f>
        <v>0.33333333333333331</v>
      </c>
      <c r="AJ116" s="13">
        <f>+IF(USER!AJ116="","",USER!AJ116)</f>
        <v>0.67708333333333337</v>
      </c>
      <c r="AK116" s="14" t="str">
        <f>+IF(USER!AK116="","",USER!AK116)</f>
        <v/>
      </c>
      <c r="AL116" s="14" t="str">
        <f>+IF(USER!AL116="","",USER!AL116)</f>
        <v/>
      </c>
      <c r="AM116" s="13">
        <f>+IF(USER!AM116="","",USER!AM116)</f>
        <v>0.5</v>
      </c>
      <c r="AN116" s="13">
        <f>+IF(USER!AN116="","",USER!AN116)</f>
        <v>0.53125</v>
      </c>
      <c r="AO116" s="14" t="str">
        <f>+IF(USER!AO116="","",USER!AO116)</f>
        <v/>
      </c>
      <c r="AP116" s="20" t="str">
        <f>+IF(USER!AP116="","",USER!AP116)</f>
        <v/>
      </c>
      <c r="AQ116" s="19">
        <f>+IF(USER!AQ116="","",USER!AQ116)</f>
        <v>0.33333333333333331</v>
      </c>
      <c r="AR116" s="13">
        <f>+IF(USER!AR116="","",USER!AR116)</f>
        <v>0.67708333333333337</v>
      </c>
      <c r="AS116" s="14" t="str">
        <f>+IF(USER!AS116="","",USER!AS116)</f>
        <v/>
      </c>
      <c r="AT116" s="14" t="str">
        <f>+IF(USER!AT116="","",USER!AT116)</f>
        <v/>
      </c>
      <c r="AU116" s="13">
        <f>+IF(USER!AU116="","",USER!AU116)</f>
        <v>0.5</v>
      </c>
      <c r="AV116" s="13">
        <f>+IF(USER!AV116="","",USER!AV116)</f>
        <v>0.53125</v>
      </c>
      <c r="AW116" s="14" t="str">
        <f>+IF(USER!AW116="","",USER!AW116)</f>
        <v/>
      </c>
      <c r="AX116" s="20" t="str">
        <f>+IF(USER!AX116="","",USER!AX116)</f>
        <v/>
      </c>
      <c r="AY116" s="19">
        <f>+IF(USER!AY116="","",USER!AY116)</f>
        <v>0.33333333333333331</v>
      </c>
      <c r="AZ116" s="13">
        <f>+IF(USER!AZ116="","",USER!AZ116)</f>
        <v>0.67708333333333337</v>
      </c>
      <c r="BA116" s="14" t="str">
        <f>+IF(USER!BA116="","",USER!BA116)</f>
        <v/>
      </c>
      <c r="BB116" s="14" t="str">
        <f>+IF(USER!BB116="","",USER!BB116)</f>
        <v/>
      </c>
      <c r="BC116" s="13">
        <f>+IF(USER!BC116="","",USER!BC116)</f>
        <v>0.5</v>
      </c>
      <c r="BD116" s="13">
        <f>+IF(USER!BD116="","",USER!BD116)</f>
        <v>0.53125</v>
      </c>
      <c r="BE116" s="14" t="str">
        <f>+IF(USER!BE116="","",USER!BE116)</f>
        <v/>
      </c>
      <c r="BF116" s="20" t="str">
        <f>+IF(USER!BF116="","",USER!BF116)</f>
        <v/>
      </c>
      <c r="BG116" s="19">
        <f>+IF(USER!BG116="","",USER!BG116)</f>
        <v>0.33333333333333331</v>
      </c>
      <c r="BH116" s="13">
        <f>+IF(USER!BH116="","",USER!BH116)</f>
        <v>0.67708333333333337</v>
      </c>
      <c r="BI116" s="14" t="str">
        <f>+IF(USER!BI116="","",USER!BI116)</f>
        <v/>
      </c>
      <c r="BJ116" s="14" t="str">
        <f>+IF(USER!BJ116="","",USER!BJ116)</f>
        <v/>
      </c>
      <c r="BK116" s="13">
        <f>+IF(USER!BK116="","",USER!BK116)</f>
        <v>0.5</v>
      </c>
      <c r="BL116" s="13">
        <f>+IF(USER!BL116="","",USER!BL116)</f>
        <v>0.53125</v>
      </c>
      <c r="BM116" s="14" t="str">
        <f>+IF(USER!BM116="","",USER!BM116)</f>
        <v/>
      </c>
      <c r="BN116" s="20" t="str">
        <f>+IF(USER!BN116="","",USER!BN116)</f>
        <v/>
      </c>
      <c r="BO116" s="19">
        <f>+IF(USER!BO116="","",USER!BO116)</f>
        <v>0.33333333333333331</v>
      </c>
      <c r="BP116" s="13">
        <f>+IF(USER!BP116="","",USER!BP116)</f>
        <v>0.67708333333333337</v>
      </c>
      <c r="BQ116" s="14" t="str">
        <f>+IF(USER!BQ116="","",USER!BQ116)</f>
        <v/>
      </c>
      <c r="BR116" s="14" t="str">
        <f>+IF(USER!BR116="","",USER!BR116)</f>
        <v/>
      </c>
      <c r="BS116" s="13">
        <f>+IF(USER!BS116="","",USER!BS116)</f>
        <v>0.5</v>
      </c>
      <c r="BT116" s="13">
        <f>+IF(USER!BT116="","",USER!BT116)</f>
        <v>0.53125</v>
      </c>
      <c r="BU116" s="14" t="str">
        <f>+IF(USER!BU116="","",USER!BU116)</f>
        <v/>
      </c>
      <c r="BV116" s="20" t="str">
        <f>+IF(USER!BV116="","",USER!BV116)</f>
        <v/>
      </c>
      <c r="BW116" s="68" t="str">
        <f>+VLOOKUP(B116,GESEM!B:H,7,0)</f>
        <v>CHAT USER</v>
      </c>
      <c r="BX116" s="2" t="str">
        <f>+VLOOKUP(B116,GESEM!B:H,6,0)</f>
        <v>AGENTE</v>
      </c>
    </row>
    <row r="117" spans="1:76" ht="12" customHeight="1" x14ac:dyDescent="0.2">
      <c r="A117" s="31">
        <f t="shared" si="1"/>
        <v>111</v>
      </c>
      <c r="B117" s="74">
        <f>+USER!B117</f>
        <v>74641680</v>
      </c>
      <c r="C117" s="61" t="str">
        <f>+VLOOKUP(J117,TURNO!P:Q,2,0)</f>
        <v xml:space="preserve">CHAT USER </v>
      </c>
      <c r="D117" s="61" t="str">
        <f>+USER!D117</f>
        <v>Mañana</v>
      </c>
      <c r="E117" s="75">
        <f>+VLOOKUP(B117,GESEM!B:M,12,0)</f>
        <v>45096</v>
      </c>
      <c r="F117" s="61" t="str">
        <f>+USER!F117</f>
        <v>FULL TIME</v>
      </c>
      <c r="G117" s="61">
        <f>+USER!G117</f>
        <v>0</v>
      </c>
      <c r="H117" s="61">
        <f>+USER!H117</f>
        <v>0</v>
      </c>
      <c r="I117" s="61" t="str">
        <f>+USER!I117</f>
        <v>ONOFRE PARI EDUARDO</v>
      </c>
      <c r="J117" s="61" t="str">
        <f>+USER!J117</f>
        <v>CHAT USER</v>
      </c>
      <c r="K117" s="61" t="str">
        <f>+USER!K117</f>
        <v>LARICO ALARCON CHRISTIAN CARLOS</v>
      </c>
      <c r="L117" s="61" t="str">
        <f>+USER!L117</f>
        <v>ALONSO RAFAEL ALEJANDRO WLADIMIR</v>
      </c>
      <c r="M117" s="61" t="str">
        <f>+USER!M117</f>
        <v>Martes</v>
      </c>
      <c r="N117" s="32">
        <f>+IF(USER!N117="","",USER!N117)</f>
        <v>0.33333333333333331</v>
      </c>
      <c r="O117" s="33">
        <f>+IF(USER!O117="","",USER!O117)</f>
        <v>0.67708333333333337</v>
      </c>
      <c r="P117" s="32">
        <f>+IF(USER!P117="","",USER!P117)</f>
        <v>0.54166666666666663</v>
      </c>
      <c r="Q117" s="33">
        <f>+IF(USER!Q117="","",USER!Q117)</f>
        <v>0.57291666666666663</v>
      </c>
      <c r="R117" s="34" t="str">
        <f>+VLOOKUP(B117,GESEM!B:R,9,0)</f>
        <v>ACTIVO</v>
      </c>
      <c r="S117" s="19">
        <f>+IF(USER!S117="","",USER!S117)</f>
        <v>0.33333333333333331</v>
      </c>
      <c r="T117" s="14">
        <f>+IF(USER!T117="","",USER!T117)</f>
        <v>0.67708333333333337</v>
      </c>
      <c r="U117" s="14" t="str">
        <f>+IF(USER!U117="","",USER!U117)</f>
        <v/>
      </c>
      <c r="V117" s="14" t="str">
        <f>+IF(USER!V117="","",USER!V117)</f>
        <v/>
      </c>
      <c r="W117" s="14">
        <f>+IF(USER!W117="","",USER!W117)</f>
        <v>0.54166666666666663</v>
      </c>
      <c r="X117" s="14">
        <f>+IF(USER!X117="","",USER!X117)</f>
        <v>0.57291666666666663</v>
      </c>
      <c r="Y117" s="14" t="str">
        <f>+IF(USER!Y117="","",USER!Y117)</f>
        <v/>
      </c>
      <c r="Z117" s="20" t="str">
        <f>+IF(USER!Z117="","",USER!Z117)</f>
        <v/>
      </c>
      <c r="AA117" s="19" t="str">
        <f>+IF(USER!AA117="","",USER!AA117)</f>
        <v/>
      </c>
      <c r="AB117" s="13" t="str">
        <f>+IF(USER!AB117="","",USER!AB117)</f>
        <v/>
      </c>
      <c r="AC117" s="14" t="str">
        <f>+IF(USER!AC117="","",USER!AC117)</f>
        <v/>
      </c>
      <c r="AD117" s="14" t="str">
        <f>+IF(USER!AD117="","",USER!AD117)</f>
        <v/>
      </c>
      <c r="AE117" s="13" t="str">
        <f>+IF(USER!AE117="","",USER!AE117)</f>
        <v/>
      </c>
      <c r="AF117" s="13" t="str">
        <f>+IF(USER!AF117="","",USER!AF117)</f>
        <v/>
      </c>
      <c r="AG117" s="14" t="str">
        <f>+IF(USER!AG117="","",USER!AG117)</f>
        <v/>
      </c>
      <c r="AH117" s="20" t="str">
        <f>+IF(USER!AH117="","",USER!AH117)</f>
        <v/>
      </c>
      <c r="AI117" s="19">
        <f>+IF(USER!AI117="","",USER!AI117)</f>
        <v>0.33333333333333331</v>
      </c>
      <c r="AJ117" s="13">
        <f>+IF(USER!AJ117="","",USER!AJ117)</f>
        <v>0.67708333333333337</v>
      </c>
      <c r="AK117" s="14" t="str">
        <f>+IF(USER!AK117="","",USER!AK117)</f>
        <v/>
      </c>
      <c r="AL117" s="14" t="str">
        <f>+IF(USER!AL117="","",USER!AL117)</f>
        <v/>
      </c>
      <c r="AM117" s="13">
        <f>+IF(USER!AM117="","",USER!AM117)</f>
        <v>0.54166666666666663</v>
      </c>
      <c r="AN117" s="13">
        <f>+IF(USER!AN117="","",USER!AN117)</f>
        <v>0.57291666666666663</v>
      </c>
      <c r="AO117" s="14" t="str">
        <f>+IF(USER!AO117="","",USER!AO117)</f>
        <v/>
      </c>
      <c r="AP117" s="20" t="str">
        <f>+IF(USER!AP117="","",USER!AP117)</f>
        <v/>
      </c>
      <c r="AQ117" s="19">
        <f>+IF(USER!AQ117="","",USER!AQ117)</f>
        <v>0.33333333333333331</v>
      </c>
      <c r="AR117" s="13">
        <f>+IF(USER!AR117="","",USER!AR117)</f>
        <v>0.67708333333333337</v>
      </c>
      <c r="AS117" s="14" t="str">
        <f>+IF(USER!AS117="","",USER!AS117)</f>
        <v/>
      </c>
      <c r="AT117" s="14" t="str">
        <f>+IF(USER!AT117="","",USER!AT117)</f>
        <v/>
      </c>
      <c r="AU117" s="13">
        <f>+IF(USER!AU117="","",USER!AU117)</f>
        <v>0.54166666666666663</v>
      </c>
      <c r="AV117" s="13">
        <f>+IF(USER!AV117="","",USER!AV117)</f>
        <v>0.57291666666666663</v>
      </c>
      <c r="AW117" s="14" t="str">
        <f>+IF(USER!AW117="","",USER!AW117)</f>
        <v/>
      </c>
      <c r="AX117" s="20" t="str">
        <f>+IF(USER!AX117="","",USER!AX117)</f>
        <v/>
      </c>
      <c r="AY117" s="19">
        <f>+IF(USER!AY117="","",USER!AY117)</f>
        <v>0.33333333333333331</v>
      </c>
      <c r="AZ117" s="13">
        <f>+IF(USER!AZ117="","",USER!AZ117)</f>
        <v>0.67708333333333337</v>
      </c>
      <c r="BA117" s="14" t="str">
        <f>+IF(USER!BA117="","",USER!BA117)</f>
        <v/>
      </c>
      <c r="BB117" s="14" t="str">
        <f>+IF(USER!BB117="","",USER!BB117)</f>
        <v/>
      </c>
      <c r="BC117" s="13">
        <f>+IF(USER!BC117="","",USER!BC117)</f>
        <v>0.54166666666666663</v>
      </c>
      <c r="BD117" s="13">
        <f>+IF(USER!BD117="","",USER!BD117)</f>
        <v>0.57291666666666663</v>
      </c>
      <c r="BE117" s="14" t="str">
        <f>+IF(USER!BE117="","",USER!BE117)</f>
        <v/>
      </c>
      <c r="BF117" s="20" t="str">
        <f>+IF(USER!BF117="","",USER!BF117)</f>
        <v/>
      </c>
      <c r="BG117" s="19">
        <f>+IF(USER!BG117="","",USER!BG117)</f>
        <v>0.33333333333333331</v>
      </c>
      <c r="BH117" s="13">
        <f>+IF(USER!BH117="","",USER!BH117)</f>
        <v>0.67708333333333337</v>
      </c>
      <c r="BI117" s="14" t="str">
        <f>+IF(USER!BI117="","",USER!BI117)</f>
        <v/>
      </c>
      <c r="BJ117" s="14" t="str">
        <f>+IF(USER!BJ117="","",USER!BJ117)</f>
        <v/>
      </c>
      <c r="BK117" s="13">
        <f>+IF(USER!BK117="","",USER!BK117)</f>
        <v>0.54166666666666663</v>
      </c>
      <c r="BL117" s="13">
        <f>+IF(USER!BL117="","",USER!BL117)</f>
        <v>0.57291666666666663</v>
      </c>
      <c r="BM117" s="14" t="str">
        <f>+IF(USER!BM117="","",USER!BM117)</f>
        <v/>
      </c>
      <c r="BN117" s="20" t="str">
        <f>+IF(USER!BN117="","",USER!BN117)</f>
        <v/>
      </c>
      <c r="BO117" s="19">
        <f>+IF(USER!BO117="","",USER!BO117)</f>
        <v>0.33333333333333331</v>
      </c>
      <c r="BP117" s="13">
        <f>+IF(USER!BP117="","",USER!BP117)</f>
        <v>0.67708333333333337</v>
      </c>
      <c r="BQ117" s="14" t="str">
        <f>+IF(USER!BQ117="","",USER!BQ117)</f>
        <v/>
      </c>
      <c r="BR117" s="14" t="str">
        <f>+IF(USER!BR117="","",USER!BR117)</f>
        <v/>
      </c>
      <c r="BS117" s="13">
        <f>+IF(USER!BS117="","",USER!BS117)</f>
        <v>0.54166666666666663</v>
      </c>
      <c r="BT117" s="13">
        <f>+IF(USER!BT117="","",USER!BT117)</f>
        <v>0.57291666666666663</v>
      </c>
      <c r="BU117" s="14" t="str">
        <f>+IF(USER!BU117="","",USER!BU117)</f>
        <v/>
      </c>
      <c r="BV117" s="20" t="str">
        <f>+IF(USER!BV117="","",USER!BV117)</f>
        <v/>
      </c>
      <c r="BW117" s="68" t="str">
        <f>+VLOOKUP(B117,GESEM!B:H,7,0)</f>
        <v>CHAT USER</v>
      </c>
      <c r="BX117" s="2" t="str">
        <f>+VLOOKUP(B117,GESEM!B:H,6,0)</f>
        <v>AGENTE</v>
      </c>
    </row>
    <row r="118" spans="1:76" ht="12" customHeight="1" x14ac:dyDescent="0.2">
      <c r="A118" s="31">
        <f t="shared" si="1"/>
        <v>112</v>
      </c>
      <c r="B118" s="74">
        <f>+USER!B118</f>
        <v>74929326</v>
      </c>
      <c r="C118" s="61" t="str">
        <f>+VLOOKUP(J118,TURNO!P:Q,2,0)</f>
        <v xml:space="preserve">CHAT USER </v>
      </c>
      <c r="D118" s="61" t="str">
        <f>+USER!D118</f>
        <v>Mañana</v>
      </c>
      <c r="E118" s="75">
        <f>+VLOOKUP(B118,GESEM!B:M,12,0)</f>
        <v>45183</v>
      </c>
      <c r="F118" s="61" t="str">
        <f>+USER!F118</f>
        <v>FULL TIME</v>
      </c>
      <c r="G118" s="61">
        <f>+USER!G118</f>
        <v>0</v>
      </c>
      <c r="H118" s="61">
        <f>+USER!H118</f>
        <v>0</v>
      </c>
      <c r="I118" s="61" t="str">
        <f>+USER!I118</f>
        <v>SILVESTRE SALINAS NATALIE XIOMARA</v>
      </c>
      <c r="J118" s="61" t="str">
        <f>+USER!J118</f>
        <v>CHAT USER</v>
      </c>
      <c r="K118" s="61" t="str">
        <f>+USER!K118</f>
        <v>APONTE COVEÑAS JOSELYN ANDREA</v>
      </c>
      <c r="L118" s="61" t="str">
        <f>+USER!L118</f>
        <v>ALONSO RAFAEL ALEJANDRO WLADIMIR</v>
      </c>
      <c r="M118" s="61" t="str">
        <f>+USER!M118</f>
        <v>Miércoles</v>
      </c>
      <c r="N118" s="32">
        <f>+IF(USER!N118="","",USER!N118)</f>
        <v>0.33333333333333331</v>
      </c>
      <c r="O118" s="33">
        <f>+IF(USER!O118="","",USER!O118)</f>
        <v>0.67708333333333337</v>
      </c>
      <c r="P118" s="32">
        <f>+IF(USER!P118="","",USER!P118)</f>
        <v>0.54166666666666663</v>
      </c>
      <c r="Q118" s="33">
        <f>+IF(USER!Q118="","",USER!Q118)</f>
        <v>0.57291666666666663</v>
      </c>
      <c r="R118" s="34" t="str">
        <f>+VLOOKUP(B118,GESEM!B:R,9,0)</f>
        <v>ACTIVO</v>
      </c>
      <c r="S118" s="19">
        <f>+IF(USER!S118="","",USER!S118)</f>
        <v>0.33333333333333331</v>
      </c>
      <c r="T118" s="14">
        <f>+IF(USER!T118="","",USER!T118)</f>
        <v>0.67708333333333337</v>
      </c>
      <c r="U118" s="14" t="str">
        <f>+IF(USER!U118="","",USER!U118)</f>
        <v/>
      </c>
      <c r="V118" s="14" t="str">
        <f>+IF(USER!V118="","",USER!V118)</f>
        <v/>
      </c>
      <c r="W118" s="14">
        <f>+IF(USER!W118="","",USER!W118)</f>
        <v>0.54166666666666663</v>
      </c>
      <c r="X118" s="14">
        <f>+IF(USER!X118="","",USER!X118)</f>
        <v>0.57291666666666663</v>
      </c>
      <c r="Y118" s="14" t="str">
        <f>+IF(USER!Y118="","",USER!Y118)</f>
        <v/>
      </c>
      <c r="Z118" s="20" t="str">
        <f>+IF(USER!Z118="","",USER!Z118)</f>
        <v/>
      </c>
      <c r="AA118" s="19">
        <f>+IF(USER!AA118="","",USER!AA118)</f>
        <v>0.33333333333333331</v>
      </c>
      <c r="AB118" s="13">
        <f>+IF(USER!AB118="","",USER!AB118)</f>
        <v>0.67708333333333337</v>
      </c>
      <c r="AC118" s="14" t="str">
        <f>+IF(USER!AC118="","",USER!AC118)</f>
        <v/>
      </c>
      <c r="AD118" s="14" t="str">
        <f>+IF(USER!AD118="","",USER!AD118)</f>
        <v/>
      </c>
      <c r="AE118" s="13">
        <f>+IF(USER!AE118="","",USER!AE118)</f>
        <v>0.54166666666666663</v>
      </c>
      <c r="AF118" s="13">
        <f>+IF(USER!AF118="","",USER!AF118)</f>
        <v>0.57291666666666663</v>
      </c>
      <c r="AG118" s="14" t="str">
        <f>+IF(USER!AG118="","",USER!AG118)</f>
        <v/>
      </c>
      <c r="AH118" s="20" t="str">
        <f>+IF(USER!AH118="","",USER!AH118)</f>
        <v/>
      </c>
      <c r="AI118" s="19" t="str">
        <f>+IF(USER!AI118="","",USER!AI118)</f>
        <v/>
      </c>
      <c r="AJ118" s="13" t="str">
        <f>+IF(USER!AJ118="","",USER!AJ118)</f>
        <v/>
      </c>
      <c r="AK118" s="14" t="str">
        <f>+IF(USER!AK118="","",USER!AK118)</f>
        <v/>
      </c>
      <c r="AL118" s="14" t="str">
        <f>+IF(USER!AL118="","",USER!AL118)</f>
        <v/>
      </c>
      <c r="AM118" s="13" t="str">
        <f>+IF(USER!AM118="","",USER!AM118)</f>
        <v/>
      </c>
      <c r="AN118" s="13" t="str">
        <f>+IF(USER!AN118="","",USER!AN118)</f>
        <v/>
      </c>
      <c r="AO118" s="14" t="str">
        <f>+IF(USER!AO118="","",USER!AO118)</f>
        <v/>
      </c>
      <c r="AP118" s="20" t="str">
        <f>+IF(USER!AP118="","",USER!AP118)</f>
        <v/>
      </c>
      <c r="AQ118" s="19">
        <f>+IF(USER!AQ118="","",USER!AQ118)</f>
        <v>0.33333333333333331</v>
      </c>
      <c r="AR118" s="13">
        <f>+IF(USER!AR118="","",USER!AR118)</f>
        <v>0.67708333333333337</v>
      </c>
      <c r="AS118" s="14" t="str">
        <f>+IF(USER!AS118="","",USER!AS118)</f>
        <v/>
      </c>
      <c r="AT118" s="14" t="str">
        <f>+IF(USER!AT118="","",USER!AT118)</f>
        <v/>
      </c>
      <c r="AU118" s="13">
        <f>+IF(USER!AU118="","",USER!AU118)</f>
        <v>0.54166666666666663</v>
      </c>
      <c r="AV118" s="13">
        <f>+IF(USER!AV118="","",USER!AV118)</f>
        <v>0.57291666666666663</v>
      </c>
      <c r="AW118" s="14" t="str">
        <f>+IF(USER!AW118="","",USER!AW118)</f>
        <v/>
      </c>
      <c r="AX118" s="20" t="str">
        <f>+IF(USER!AX118="","",USER!AX118)</f>
        <v/>
      </c>
      <c r="AY118" s="19">
        <f>+IF(USER!AY118="","",USER!AY118)</f>
        <v>0.33333333333333331</v>
      </c>
      <c r="AZ118" s="13">
        <f>+IF(USER!AZ118="","",USER!AZ118)</f>
        <v>0.67708333333333337</v>
      </c>
      <c r="BA118" s="14" t="str">
        <f>+IF(USER!BA118="","",USER!BA118)</f>
        <v/>
      </c>
      <c r="BB118" s="14" t="str">
        <f>+IF(USER!BB118="","",USER!BB118)</f>
        <v/>
      </c>
      <c r="BC118" s="13">
        <f>+IF(USER!BC118="","",USER!BC118)</f>
        <v>0.54166666666666663</v>
      </c>
      <c r="BD118" s="13">
        <f>+IF(USER!BD118="","",USER!BD118)</f>
        <v>0.57291666666666663</v>
      </c>
      <c r="BE118" s="14" t="str">
        <f>+IF(USER!BE118="","",USER!BE118)</f>
        <v/>
      </c>
      <c r="BF118" s="20" t="str">
        <f>+IF(USER!BF118="","",USER!BF118)</f>
        <v/>
      </c>
      <c r="BG118" s="19">
        <f>+IF(USER!BG118="","",USER!BG118)</f>
        <v>0.33333333333333331</v>
      </c>
      <c r="BH118" s="13">
        <f>+IF(USER!BH118="","",USER!BH118)</f>
        <v>0.67708333333333337</v>
      </c>
      <c r="BI118" s="14" t="str">
        <f>+IF(USER!BI118="","",USER!BI118)</f>
        <v/>
      </c>
      <c r="BJ118" s="14" t="str">
        <f>+IF(USER!BJ118="","",USER!BJ118)</f>
        <v/>
      </c>
      <c r="BK118" s="13">
        <f>+IF(USER!BK118="","",USER!BK118)</f>
        <v>0.54166666666666663</v>
      </c>
      <c r="BL118" s="13">
        <f>+IF(USER!BL118="","",USER!BL118)</f>
        <v>0.57291666666666663</v>
      </c>
      <c r="BM118" s="14" t="str">
        <f>+IF(USER!BM118="","",USER!BM118)</f>
        <v/>
      </c>
      <c r="BN118" s="20" t="str">
        <f>+IF(USER!BN118="","",USER!BN118)</f>
        <v/>
      </c>
      <c r="BO118" s="19">
        <f>+IF(USER!BO118="","",USER!BO118)</f>
        <v>0.33333333333333331</v>
      </c>
      <c r="BP118" s="13">
        <f>+IF(USER!BP118="","",USER!BP118)</f>
        <v>0.67708333333333337</v>
      </c>
      <c r="BQ118" s="14" t="str">
        <f>+IF(USER!BQ118="","",USER!BQ118)</f>
        <v/>
      </c>
      <c r="BR118" s="14" t="str">
        <f>+IF(USER!BR118="","",USER!BR118)</f>
        <v/>
      </c>
      <c r="BS118" s="13">
        <f>+IF(USER!BS118="","",USER!BS118)</f>
        <v>0.54166666666666663</v>
      </c>
      <c r="BT118" s="13">
        <f>+IF(USER!BT118="","",USER!BT118)</f>
        <v>0.57291666666666663</v>
      </c>
      <c r="BU118" s="14" t="str">
        <f>+IF(USER!BU118="","",USER!BU118)</f>
        <v/>
      </c>
      <c r="BV118" s="20" t="str">
        <f>+IF(USER!BV118="","",USER!BV118)</f>
        <v/>
      </c>
      <c r="BW118" s="68" t="str">
        <f>+VLOOKUP(B118,GESEM!B:H,7,0)</f>
        <v>CHAT USER</v>
      </c>
      <c r="BX118" s="2" t="str">
        <f>+VLOOKUP(B118,GESEM!B:H,6,0)</f>
        <v>AGENTE</v>
      </c>
    </row>
    <row r="119" spans="1:76" ht="12" customHeight="1" x14ac:dyDescent="0.2">
      <c r="A119" s="31">
        <f t="shared" si="1"/>
        <v>113</v>
      </c>
      <c r="B119" s="74">
        <f>+USER!B119</f>
        <v>43407219</v>
      </c>
      <c r="C119" s="61" t="str">
        <f>+VLOOKUP(J119,TURNO!P:Q,2,0)</f>
        <v xml:space="preserve">CHAT USER </v>
      </c>
      <c r="D119" s="61" t="str">
        <f>+USER!D119</f>
        <v>Mañana</v>
      </c>
      <c r="E119" s="75">
        <f>+VLOOKUP(B119,GESEM!B:M,12,0)</f>
        <v>45623</v>
      </c>
      <c r="F119" s="61" t="str">
        <f>+USER!F119</f>
        <v>PART TIME</v>
      </c>
      <c r="G119" s="61">
        <f>+USER!G119</f>
        <v>0</v>
      </c>
      <c r="H119" s="61">
        <f>+USER!H119</f>
        <v>0</v>
      </c>
      <c r="I119" s="61" t="str">
        <f>+USER!I119</f>
        <v>NIMA ACOSTA JANET JOANA</v>
      </c>
      <c r="J119" s="61" t="str">
        <f>+USER!J119</f>
        <v>CHAT USER</v>
      </c>
      <c r="K119" s="61" t="str">
        <f>+USER!K119</f>
        <v>APONTE COVEÑAS JOSELYN ANDREA</v>
      </c>
      <c r="L119" s="61" t="str">
        <f>+USER!L119</f>
        <v>ALONSO RAFAEL ALEJANDRO WLADIMIR</v>
      </c>
      <c r="M119" s="61" t="str">
        <f>+USER!M119</f>
        <v>Lunes</v>
      </c>
      <c r="N119" s="32">
        <f>+IF(USER!N119="","",USER!N119)</f>
        <v>0.33333333333333331</v>
      </c>
      <c r="O119" s="33">
        <f>+IF(USER!O119="","",USER!O119)</f>
        <v>0.49652777777777779</v>
      </c>
      <c r="P119" s="32" t="str">
        <f>+IF(USER!P119="","",USER!P119)</f>
        <v/>
      </c>
      <c r="Q119" s="33" t="str">
        <f>+IF(USER!Q119="","",USER!Q119)</f>
        <v/>
      </c>
      <c r="R119" s="34" t="str">
        <f>+VLOOKUP(B119,GESEM!B:R,9,0)</f>
        <v>ACTIVO</v>
      </c>
      <c r="S119" s="19" t="str">
        <f>+IF(USER!S119="","",USER!S119)</f>
        <v/>
      </c>
      <c r="T119" s="14" t="str">
        <f>+IF(USER!T119="","",USER!T119)</f>
        <v/>
      </c>
      <c r="U119" s="14" t="str">
        <f>+IF(USER!U119="","",USER!U119)</f>
        <v/>
      </c>
      <c r="V119" s="14" t="str">
        <f>+IF(USER!V119="","",USER!V119)</f>
        <v/>
      </c>
      <c r="W119" s="14" t="str">
        <f>+IF(USER!W119="","",USER!W119)</f>
        <v/>
      </c>
      <c r="X119" s="14" t="str">
        <f>+IF(USER!X119="","",USER!X119)</f>
        <v/>
      </c>
      <c r="Y119" s="14" t="str">
        <f>+IF(USER!Y119="","",USER!Y119)</f>
        <v/>
      </c>
      <c r="Z119" s="20" t="str">
        <f>+IF(USER!Z119="","",USER!Z119)</f>
        <v/>
      </c>
      <c r="AA119" s="19">
        <f>+IF(USER!AA119="","",USER!AA119)</f>
        <v>0.33333333333333331</v>
      </c>
      <c r="AB119" s="13">
        <f>+IF(USER!AB119="","",USER!AB119)</f>
        <v>0.49652777777777779</v>
      </c>
      <c r="AC119" s="14" t="str">
        <f>+IF(USER!AC119="","",USER!AC119)</f>
        <v/>
      </c>
      <c r="AD119" s="14" t="str">
        <f>+IF(USER!AD119="","",USER!AD119)</f>
        <v/>
      </c>
      <c r="AE119" s="13" t="str">
        <f>+IF(USER!AE119="","",USER!AE119)</f>
        <v/>
      </c>
      <c r="AF119" s="13" t="str">
        <f>+IF(USER!AF119="","",USER!AF119)</f>
        <v/>
      </c>
      <c r="AG119" s="14" t="str">
        <f>+IF(USER!AG119="","",USER!AG119)</f>
        <v/>
      </c>
      <c r="AH119" s="20" t="str">
        <f>+IF(USER!AH119="","",USER!AH119)</f>
        <v/>
      </c>
      <c r="AI119" s="19">
        <f>+IF(USER!AI119="","",USER!AI119)</f>
        <v>0.33333333333333331</v>
      </c>
      <c r="AJ119" s="13">
        <f>+IF(USER!AJ119="","",USER!AJ119)</f>
        <v>0.49652777777777779</v>
      </c>
      <c r="AK119" s="14" t="str">
        <f>+IF(USER!AK119="","",USER!AK119)</f>
        <v/>
      </c>
      <c r="AL119" s="14" t="str">
        <f>+IF(USER!AL119="","",USER!AL119)</f>
        <v/>
      </c>
      <c r="AM119" s="13" t="str">
        <f>+IF(USER!AM119="","",USER!AM119)</f>
        <v/>
      </c>
      <c r="AN119" s="13" t="str">
        <f>+IF(USER!AN119="","",USER!AN119)</f>
        <v/>
      </c>
      <c r="AO119" s="14" t="str">
        <f>+IF(USER!AO119="","",USER!AO119)</f>
        <v/>
      </c>
      <c r="AP119" s="20" t="str">
        <f>+IF(USER!AP119="","",USER!AP119)</f>
        <v/>
      </c>
      <c r="AQ119" s="19">
        <f>+IF(USER!AQ119="","",USER!AQ119)</f>
        <v>0.33333333333333331</v>
      </c>
      <c r="AR119" s="13">
        <f>+IF(USER!AR119="","",USER!AR119)</f>
        <v>0.49652777777777779</v>
      </c>
      <c r="AS119" s="14" t="str">
        <f>+IF(USER!AS119="","",USER!AS119)</f>
        <v/>
      </c>
      <c r="AT119" s="14" t="str">
        <f>+IF(USER!AT119="","",USER!AT119)</f>
        <v/>
      </c>
      <c r="AU119" s="13" t="str">
        <f>+IF(USER!AU119="","",USER!AU119)</f>
        <v/>
      </c>
      <c r="AV119" s="13" t="str">
        <f>+IF(USER!AV119="","",USER!AV119)</f>
        <v/>
      </c>
      <c r="AW119" s="14" t="str">
        <f>+IF(USER!AW119="","",USER!AW119)</f>
        <v/>
      </c>
      <c r="AX119" s="20" t="str">
        <f>+IF(USER!AX119="","",USER!AX119)</f>
        <v/>
      </c>
      <c r="AY119" s="19">
        <f>+IF(USER!AY119="","",USER!AY119)</f>
        <v>0.33333333333333331</v>
      </c>
      <c r="AZ119" s="13">
        <f>+IF(USER!AZ119="","",USER!AZ119)</f>
        <v>0.49652777777777779</v>
      </c>
      <c r="BA119" s="14" t="str">
        <f>+IF(USER!BA119="","",USER!BA119)</f>
        <v/>
      </c>
      <c r="BB119" s="14" t="str">
        <f>+IF(USER!BB119="","",USER!BB119)</f>
        <v/>
      </c>
      <c r="BC119" s="13" t="str">
        <f>+IF(USER!BC119="","",USER!BC119)</f>
        <v/>
      </c>
      <c r="BD119" s="13" t="str">
        <f>+IF(USER!BD119="","",USER!BD119)</f>
        <v/>
      </c>
      <c r="BE119" s="14" t="str">
        <f>+IF(USER!BE119="","",USER!BE119)</f>
        <v/>
      </c>
      <c r="BF119" s="20" t="str">
        <f>+IF(USER!BF119="","",USER!BF119)</f>
        <v/>
      </c>
      <c r="BG119" s="19">
        <f>+IF(USER!BG119="","",USER!BG119)</f>
        <v>0.33333333333333331</v>
      </c>
      <c r="BH119" s="13">
        <f>+IF(USER!BH119="","",USER!BH119)</f>
        <v>0.49652777777777779</v>
      </c>
      <c r="BI119" s="14" t="str">
        <f>+IF(USER!BI119="","",USER!BI119)</f>
        <v/>
      </c>
      <c r="BJ119" s="14" t="str">
        <f>+IF(USER!BJ119="","",USER!BJ119)</f>
        <v/>
      </c>
      <c r="BK119" s="13" t="str">
        <f>+IF(USER!BK119="","",USER!BK119)</f>
        <v/>
      </c>
      <c r="BL119" s="13" t="str">
        <f>+IF(USER!BL119="","",USER!BL119)</f>
        <v/>
      </c>
      <c r="BM119" s="14" t="str">
        <f>+IF(USER!BM119="","",USER!BM119)</f>
        <v/>
      </c>
      <c r="BN119" s="20" t="str">
        <f>+IF(USER!BN119="","",USER!BN119)</f>
        <v/>
      </c>
      <c r="BO119" s="19">
        <f>+IF(USER!BO119="","",USER!BO119)</f>
        <v>0.33333333333333331</v>
      </c>
      <c r="BP119" s="13">
        <f>+IF(USER!BP119="","",USER!BP119)</f>
        <v>0.49652777777777779</v>
      </c>
      <c r="BQ119" s="14" t="str">
        <f>+IF(USER!BQ119="","",USER!BQ119)</f>
        <v/>
      </c>
      <c r="BR119" s="14" t="str">
        <f>+IF(USER!BR119="","",USER!BR119)</f>
        <v/>
      </c>
      <c r="BS119" s="13" t="str">
        <f>+IF(USER!BS119="","",USER!BS119)</f>
        <v/>
      </c>
      <c r="BT119" s="13" t="str">
        <f>+IF(USER!BT119="","",USER!BT119)</f>
        <v/>
      </c>
      <c r="BU119" s="14" t="str">
        <f>+IF(USER!BU119="","",USER!BU119)</f>
        <v/>
      </c>
      <c r="BV119" s="20" t="str">
        <f>+IF(USER!BV119="","",USER!BV119)</f>
        <v/>
      </c>
      <c r="BW119" s="68" t="str">
        <f>+VLOOKUP(B119,GESEM!B:H,7,0)</f>
        <v>CHAT USER</v>
      </c>
      <c r="BX119" s="2" t="str">
        <f>+VLOOKUP(B119,GESEM!B:H,6,0)</f>
        <v>AGENTE</v>
      </c>
    </row>
    <row r="120" spans="1:76" ht="12" customHeight="1" x14ac:dyDescent="0.2">
      <c r="A120" s="31">
        <f t="shared" si="1"/>
        <v>114</v>
      </c>
      <c r="B120" s="74">
        <f>+USER!B120</f>
        <v>71276346</v>
      </c>
      <c r="C120" s="61" t="str">
        <f>+VLOOKUP(J120,TURNO!P:Q,2,0)</f>
        <v xml:space="preserve">CHAT USER </v>
      </c>
      <c r="D120" s="61" t="str">
        <f>+USER!D120</f>
        <v>Mañana</v>
      </c>
      <c r="E120" s="75">
        <f>+VLOOKUP(B120,GESEM!B:M,12,0)</f>
        <v>43742</v>
      </c>
      <c r="F120" s="61" t="str">
        <f>+USER!F120</f>
        <v>FULL TIME</v>
      </c>
      <c r="G120" s="61">
        <f>+USER!G120</f>
        <v>0</v>
      </c>
      <c r="H120" s="61">
        <f>+USER!H120</f>
        <v>0</v>
      </c>
      <c r="I120" s="61" t="str">
        <f>+USER!I120</f>
        <v>HUAMAN ROJAS MARIANA ISABEL</v>
      </c>
      <c r="J120" s="61" t="str">
        <f>+USER!J120</f>
        <v>CHAT USER</v>
      </c>
      <c r="K120" s="61" t="str">
        <f>+USER!K120</f>
        <v>LARICO ALARCON CHRISTIAN CARLOS</v>
      </c>
      <c r="L120" s="61" t="str">
        <f>+USER!L120</f>
        <v>ALONSO RAFAEL ALEJANDRO WLADIMIR</v>
      </c>
      <c r="M120" s="61" t="str">
        <f>+USER!M120</f>
        <v>Domingo</v>
      </c>
      <c r="N120" s="32">
        <f>+IF(USER!N120="","",USER!N120)</f>
        <v>0.33333333333333331</v>
      </c>
      <c r="O120" s="33">
        <f>+IF(USER!O120="","",USER!O120)</f>
        <v>0.67708333333333337</v>
      </c>
      <c r="P120" s="32">
        <f>+IF(USER!P120="","",USER!P120)</f>
        <v>0.45833333333333331</v>
      </c>
      <c r="Q120" s="33">
        <f>+IF(USER!Q120="","",USER!Q120)</f>
        <v>0.48958333333333331</v>
      </c>
      <c r="R120" s="34" t="str">
        <f>+VLOOKUP(B120,GESEM!B:R,9,0)</f>
        <v>ACTIVO</v>
      </c>
      <c r="S120" s="19">
        <f>+IF(USER!S120="","",USER!S120)</f>
        <v>0.33333333333333331</v>
      </c>
      <c r="T120" s="14">
        <f>+IF(USER!T120="","",USER!T120)</f>
        <v>0.67708333333333337</v>
      </c>
      <c r="U120" s="14" t="str">
        <f>+IF(USER!U120="","",USER!U120)</f>
        <v/>
      </c>
      <c r="V120" s="14" t="str">
        <f>+IF(USER!V120="","",USER!V120)</f>
        <v/>
      </c>
      <c r="W120" s="14">
        <f>+IF(USER!W120="","",USER!W120)</f>
        <v>0.45833333333333331</v>
      </c>
      <c r="X120" s="14">
        <f>+IF(USER!X120="","",USER!X120)</f>
        <v>0.48958333333333331</v>
      </c>
      <c r="Y120" s="14" t="str">
        <f>+IF(USER!Y120="","",USER!Y120)</f>
        <v/>
      </c>
      <c r="Z120" s="20" t="str">
        <f>+IF(USER!Z120="","",USER!Z120)</f>
        <v/>
      </c>
      <c r="AA120" s="19">
        <f>+IF(USER!AA120="","",USER!AA120)</f>
        <v>0.33333333333333331</v>
      </c>
      <c r="AB120" s="13">
        <f>+IF(USER!AB120="","",USER!AB120)</f>
        <v>0.67708333333333337</v>
      </c>
      <c r="AC120" s="14" t="str">
        <f>+IF(USER!AC120="","",USER!AC120)</f>
        <v/>
      </c>
      <c r="AD120" s="14" t="str">
        <f>+IF(USER!AD120="","",USER!AD120)</f>
        <v/>
      </c>
      <c r="AE120" s="13">
        <f>+IF(USER!AE120="","",USER!AE120)</f>
        <v>0.45833333333333331</v>
      </c>
      <c r="AF120" s="13">
        <f>+IF(USER!AF120="","",USER!AF120)</f>
        <v>0.48958333333333331</v>
      </c>
      <c r="AG120" s="14" t="str">
        <f>+IF(USER!AG120="","",USER!AG120)</f>
        <v/>
      </c>
      <c r="AH120" s="20" t="str">
        <f>+IF(USER!AH120="","",USER!AH120)</f>
        <v/>
      </c>
      <c r="AI120" s="19">
        <f>+IF(USER!AI120="","",USER!AI120)</f>
        <v>0.33333333333333331</v>
      </c>
      <c r="AJ120" s="13">
        <f>+IF(USER!AJ120="","",USER!AJ120)</f>
        <v>0.67708333333333337</v>
      </c>
      <c r="AK120" s="14" t="str">
        <f>+IF(USER!AK120="","",USER!AK120)</f>
        <v/>
      </c>
      <c r="AL120" s="14" t="str">
        <f>+IF(USER!AL120="","",USER!AL120)</f>
        <v/>
      </c>
      <c r="AM120" s="13">
        <f>+IF(USER!AM120="","",USER!AM120)</f>
        <v>0.45833333333333331</v>
      </c>
      <c r="AN120" s="13">
        <f>+IF(USER!AN120="","",USER!AN120)</f>
        <v>0.48958333333333331</v>
      </c>
      <c r="AO120" s="14" t="str">
        <f>+IF(USER!AO120="","",USER!AO120)</f>
        <v/>
      </c>
      <c r="AP120" s="20" t="str">
        <f>+IF(USER!AP120="","",USER!AP120)</f>
        <v/>
      </c>
      <c r="AQ120" s="19">
        <f>+IF(USER!AQ120="","",USER!AQ120)</f>
        <v>0.33333333333333331</v>
      </c>
      <c r="AR120" s="13">
        <f>+IF(USER!AR120="","",USER!AR120)</f>
        <v>0.67708333333333337</v>
      </c>
      <c r="AS120" s="14" t="str">
        <f>+IF(USER!AS120="","",USER!AS120)</f>
        <v/>
      </c>
      <c r="AT120" s="14" t="str">
        <f>+IF(USER!AT120="","",USER!AT120)</f>
        <v/>
      </c>
      <c r="AU120" s="13">
        <f>+IF(USER!AU120="","",USER!AU120)</f>
        <v>0.45833333333333331</v>
      </c>
      <c r="AV120" s="13">
        <f>+IF(USER!AV120="","",USER!AV120)</f>
        <v>0.48958333333333331</v>
      </c>
      <c r="AW120" s="14" t="str">
        <f>+IF(USER!AW120="","",USER!AW120)</f>
        <v/>
      </c>
      <c r="AX120" s="20" t="str">
        <f>+IF(USER!AX120="","",USER!AX120)</f>
        <v/>
      </c>
      <c r="AY120" s="19">
        <f>+IF(USER!AY120="","",USER!AY120)</f>
        <v>0.33333333333333331</v>
      </c>
      <c r="AZ120" s="13">
        <f>+IF(USER!AZ120="","",USER!AZ120)</f>
        <v>0.67708333333333337</v>
      </c>
      <c r="BA120" s="14" t="str">
        <f>+IF(USER!BA120="","",USER!BA120)</f>
        <v/>
      </c>
      <c r="BB120" s="14" t="str">
        <f>+IF(USER!BB120="","",USER!BB120)</f>
        <v/>
      </c>
      <c r="BC120" s="13">
        <f>+IF(USER!BC120="","",USER!BC120)</f>
        <v>0.45833333333333331</v>
      </c>
      <c r="BD120" s="13">
        <f>+IF(USER!BD120="","",USER!BD120)</f>
        <v>0.48958333333333331</v>
      </c>
      <c r="BE120" s="14" t="str">
        <f>+IF(USER!BE120="","",USER!BE120)</f>
        <v/>
      </c>
      <c r="BF120" s="20" t="str">
        <f>+IF(USER!BF120="","",USER!BF120)</f>
        <v/>
      </c>
      <c r="BG120" s="19">
        <f>+IF(USER!BG120="","",USER!BG120)</f>
        <v>0.33333333333333331</v>
      </c>
      <c r="BH120" s="13">
        <f>+IF(USER!BH120="","",USER!BH120)</f>
        <v>0.67708333333333337</v>
      </c>
      <c r="BI120" s="14" t="str">
        <f>+IF(USER!BI120="","",USER!BI120)</f>
        <v/>
      </c>
      <c r="BJ120" s="14" t="str">
        <f>+IF(USER!BJ120="","",USER!BJ120)</f>
        <v/>
      </c>
      <c r="BK120" s="13">
        <f>+IF(USER!BK120="","",USER!BK120)</f>
        <v>0.45833333333333331</v>
      </c>
      <c r="BL120" s="13">
        <f>+IF(USER!BL120="","",USER!BL120)</f>
        <v>0.48958333333333331</v>
      </c>
      <c r="BM120" s="14" t="str">
        <f>+IF(USER!BM120="","",USER!BM120)</f>
        <v/>
      </c>
      <c r="BN120" s="20" t="str">
        <f>+IF(USER!BN120="","",USER!BN120)</f>
        <v/>
      </c>
      <c r="BO120" s="19" t="str">
        <f>+IF(USER!BO120="","",USER!BO120)</f>
        <v/>
      </c>
      <c r="BP120" s="13" t="str">
        <f>+IF(USER!BP120="","",USER!BP120)</f>
        <v/>
      </c>
      <c r="BQ120" s="14" t="str">
        <f>+IF(USER!BQ120="","",USER!BQ120)</f>
        <v/>
      </c>
      <c r="BR120" s="14" t="str">
        <f>+IF(USER!BR120="","",USER!BR120)</f>
        <v/>
      </c>
      <c r="BS120" s="13" t="str">
        <f>+IF(USER!BS120="","",USER!BS120)</f>
        <v/>
      </c>
      <c r="BT120" s="13" t="str">
        <f>+IF(USER!BT120="","",USER!BT120)</f>
        <v/>
      </c>
      <c r="BU120" s="14" t="str">
        <f>+IF(USER!BU120="","",USER!BU120)</f>
        <v/>
      </c>
      <c r="BV120" s="20" t="str">
        <f>+IF(USER!BV120="","",USER!BV120)</f>
        <v/>
      </c>
      <c r="BW120" s="68" t="str">
        <f>+VLOOKUP(B120,GESEM!B:H,7,0)</f>
        <v>CHAT USER</v>
      </c>
      <c r="BX120" s="2" t="str">
        <f>+VLOOKUP(B120,GESEM!B:H,6,0)</f>
        <v>AGENTE</v>
      </c>
    </row>
    <row r="121" spans="1:76" ht="12" customHeight="1" x14ac:dyDescent="0.2">
      <c r="A121" s="31">
        <f t="shared" si="1"/>
        <v>115</v>
      </c>
      <c r="B121" s="74">
        <f>+USER!B121</f>
        <v>74472503</v>
      </c>
      <c r="C121" s="61" t="str">
        <f>+VLOOKUP(J121,TURNO!P:Q,2,0)</f>
        <v xml:space="preserve">CHAT USER </v>
      </c>
      <c r="D121" s="61" t="str">
        <f>+USER!D121</f>
        <v>Mañana</v>
      </c>
      <c r="E121" s="75">
        <f>+VLOOKUP(B121,GESEM!B:M,12,0)</f>
        <v>45546</v>
      </c>
      <c r="F121" s="61" t="str">
        <f>+USER!F121</f>
        <v>PART TIME</v>
      </c>
      <c r="G121" s="61">
        <f>+USER!G121</f>
        <v>0</v>
      </c>
      <c r="H121" s="61">
        <f>+USER!H121</f>
        <v>0</v>
      </c>
      <c r="I121" s="61" t="str">
        <f>+USER!I121</f>
        <v>GONZALES SILVA HAROLD JUAN</v>
      </c>
      <c r="J121" s="61" t="str">
        <f>+USER!J121</f>
        <v>CHAT USER</v>
      </c>
      <c r="K121" s="61" t="str">
        <f>+USER!K121</f>
        <v>LARICO ALARCON CHRISTIAN CARLOS</v>
      </c>
      <c r="L121" s="61" t="str">
        <f>+USER!L121</f>
        <v>ALONSO RAFAEL ALEJANDRO WLADIMIR</v>
      </c>
      <c r="M121" s="61" t="str">
        <f>+USER!M121</f>
        <v>Miércoles</v>
      </c>
      <c r="N121" s="32">
        <f>+IF(USER!N121="","",USER!N121)</f>
        <v>0.35416666666666669</v>
      </c>
      <c r="O121" s="33">
        <f>+IF(USER!O121="","",USER!O121)</f>
        <v>0.51736111111111116</v>
      </c>
      <c r="P121" s="32" t="str">
        <f>+IF(USER!P121="","",USER!P121)</f>
        <v/>
      </c>
      <c r="Q121" s="33" t="str">
        <f>+IF(USER!Q121="","",USER!Q121)</f>
        <v/>
      </c>
      <c r="R121" s="34" t="str">
        <f>+VLOOKUP(B121,GESEM!B:R,9,0)</f>
        <v>ACTIVO</v>
      </c>
      <c r="S121" s="19">
        <f>+IF(USER!S121="","",USER!S121)</f>
        <v>0.35416666666666669</v>
      </c>
      <c r="T121" s="14">
        <f>+IF(USER!T121="","",USER!T121)</f>
        <v>0.51736111111111116</v>
      </c>
      <c r="U121" s="14" t="str">
        <f>+IF(USER!U121="","",USER!U121)</f>
        <v/>
      </c>
      <c r="V121" s="14" t="str">
        <f>+IF(USER!V121="","",USER!V121)</f>
        <v/>
      </c>
      <c r="W121" s="14" t="str">
        <f>+IF(USER!W121="","",USER!W121)</f>
        <v/>
      </c>
      <c r="X121" s="14" t="str">
        <f>+IF(USER!X121="","",USER!X121)</f>
        <v/>
      </c>
      <c r="Y121" s="14" t="str">
        <f>+IF(USER!Y121="","",USER!Y121)</f>
        <v/>
      </c>
      <c r="Z121" s="20" t="str">
        <f>+IF(USER!Z121="","",USER!Z121)</f>
        <v/>
      </c>
      <c r="AA121" s="19">
        <f>+IF(USER!AA121="","",USER!AA121)</f>
        <v>0.35416666666666669</v>
      </c>
      <c r="AB121" s="13">
        <f>+IF(USER!AB121="","",USER!AB121)</f>
        <v>0.51736111111111116</v>
      </c>
      <c r="AC121" s="14" t="str">
        <f>+IF(USER!AC121="","",USER!AC121)</f>
        <v/>
      </c>
      <c r="AD121" s="14" t="str">
        <f>+IF(USER!AD121="","",USER!AD121)</f>
        <v/>
      </c>
      <c r="AE121" s="13" t="str">
        <f>+IF(USER!AE121="","",USER!AE121)</f>
        <v/>
      </c>
      <c r="AF121" s="13" t="str">
        <f>+IF(USER!AF121="","",USER!AF121)</f>
        <v/>
      </c>
      <c r="AG121" s="14" t="str">
        <f>+IF(USER!AG121="","",USER!AG121)</f>
        <v/>
      </c>
      <c r="AH121" s="20" t="str">
        <f>+IF(USER!AH121="","",USER!AH121)</f>
        <v/>
      </c>
      <c r="AI121" s="19" t="str">
        <f>+IF(USER!AI121="","",USER!AI121)</f>
        <v/>
      </c>
      <c r="AJ121" s="13" t="str">
        <f>+IF(USER!AJ121="","",USER!AJ121)</f>
        <v/>
      </c>
      <c r="AK121" s="14" t="str">
        <f>+IF(USER!AK121="","",USER!AK121)</f>
        <v/>
      </c>
      <c r="AL121" s="14" t="str">
        <f>+IF(USER!AL121="","",USER!AL121)</f>
        <v/>
      </c>
      <c r="AM121" s="13" t="str">
        <f>+IF(USER!AM121="","",USER!AM121)</f>
        <v/>
      </c>
      <c r="AN121" s="13" t="str">
        <f>+IF(USER!AN121="","",USER!AN121)</f>
        <v/>
      </c>
      <c r="AO121" s="14" t="str">
        <f>+IF(USER!AO121="","",USER!AO121)</f>
        <v/>
      </c>
      <c r="AP121" s="20" t="str">
        <f>+IF(USER!AP121="","",USER!AP121)</f>
        <v/>
      </c>
      <c r="AQ121" s="19">
        <f>+IF(USER!AQ121="","",USER!AQ121)</f>
        <v>0.35416666666666669</v>
      </c>
      <c r="AR121" s="13">
        <f>+IF(USER!AR121="","",USER!AR121)</f>
        <v>0.51736111111111116</v>
      </c>
      <c r="AS121" s="14" t="str">
        <f>+IF(USER!AS121="","",USER!AS121)</f>
        <v/>
      </c>
      <c r="AT121" s="14" t="str">
        <f>+IF(USER!AT121="","",USER!AT121)</f>
        <v/>
      </c>
      <c r="AU121" s="13" t="str">
        <f>+IF(USER!AU121="","",USER!AU121)</f>
        <v/>
      </c>
      <c r="AV121" s="13" t="str">
        <f>+IF(USER!AV121="","",USER!AV121)</f>
        <v/>
      </c>
      <c r="AW121" s="14" t="str">
        <f>+IF(USER!AW121="","",USER!AW121)</f>
        <v/>
      </c>
      <c r="AX121" s="20" t="str">
        <f>+IF(USER!AX121="","",USER!AX121)</f>
        <v/>
      </c>
      <c r="AY121" s="19">
        <f>+IF(USER!AY121="","",USER!AY121)</f>
        <v>0.35416666666666669</v>
      </c>
      <c r="AZ121" s="13">
        <f>+IF(USER!AZ121="","",USER!AZ121)</f>
        <v>0.51736111111111116</v>
      </c>
      <c r="BA121" s="14" t="str">
        <f>+IF(USER!BA121="","",USER!BA121)</f>
        <v/>
      </c>
      <c r="BB121" s="14" t="str">
        <f>+IF(USER!BB121="","",USER!BB121)</f>
        <v/>
      </c>
      <c r="BC121" s="13" t="str">
        <f>+IF(USER!BC121="","",USER!BC121)</f>
        <v/>
      </c>
      <c r="BD121" s="13" t="str">
        <f>+IF(USER!BD121="","",USER!BD121)</f>
        <v/>
      </c>
      <c r="BE121" s="14" t="str">
        <f>+IF(USER!BE121="","",USER!BE121)</f>
        <v/>
      </c>
      <c r="BF121" s="20" t="str">
        <f>+IF(USER!BF121="","",USER!BF121)</f>
        <v/>
      </c>
      <c r="BG121" s="19">
        <f>+IF(USER!BG121="","",USER!BG121)</f>
        <v>0.35416666666666669</v>
      </c>
      <c r="BH121" s="13">
        <f>+IF(USER!BH121="","",USER!BH121)</f>
        <v>0.51736111111111116</v>
      </c>
      <c r="BI121" s="14" t="str">
        <f>+IF(USER!BI121="","",USER!BI121)</f>
        <v/>
      </c>
      <c r="BJ121" s="14" t="str">
        <f>+IF(USER!BJ121="","",USER!BJ121)</f>
        <v/>
      </c>
      <c r="BK121" s="13" t="str">
        <f>+IF(USER!BK121="","",USER!BK121)</f>
        <v/>
      </c>
      <c r="BL121" s="13" t="str">
        <f>+IF(USER!BL121="","",USER!BL121)</f>
        <v/>
      </c>
      <c r="BM121" s="14" t="str">
        <f>+IF(USER!BM121="","",USER!BM121)</f>
        <v/>
      </c>
      <c r="BN121" s="20" t="str">
        <f>+IF(USER!BN121="","",USER!BN121)</f>
        <v/>
      </c>
      <c r="BO121" s="19">
        <f>+IF(USER!BO121="","",USER!BO121)</f>
        <v>0.35416666666666669</v>
      </c>
      <c r="BP121" s="13">
        <f>+IF(USER!BP121="","",USER!BP121)</f>
        <v>0.51736111111111116</v>
      </c>
      <c r="BQ121" s="14" t="str">
        <f>+IF(USER!BQ121="","",USER!BQ121)</f>
        <v/>
      </c>
      <c r="BR121" s="14" t="str">
        <f>+IF(USER!BR121="","",USER!BR121)</f>
        <v/>
      </c>
      <c r="BS121" s="13" t="str">
        <f>+IF(USER!BS121="","",USER!BS121)</f>
        <v/>
      </c>
      <c r="BT121" s="13" t="str">
        <f>+IF(USER!BT121="","",USER!BT121)</f>
        <v/>
      </c>
      <c r="BU121" s="14" t="str">
        <f>+IF(USER!BU121="","",USER!BU121)</f>
        <v/>
      </c>
      <c r="BV121" s="20" t="str">
        <f>+IF(USER!BV121="","",USER!BV121)</f>
        <v/>
      </c>
      <c r="BW121" s="68" t="str">
        <f>+VLOOKUP(B121,GESEM!B:H,7,0)</f>
        <v>CHAT USER</v>
      </c>
      <c r="BX121" s="2" t="str">
        <f>+VLOOKUP(B121,GESEM!B:H,6,0)</f>
        <v>AGENTE</v>
      </c>
    </row>
    <row r="122" spans="1:76" ht="12" customHeight="1" x14ac:dyDescent="0.2">
      <c r="A122" s="31">
        <f t="shared" si="1"/>
        <v>116</v>
      </c>
      <c r="B122" s="74">
        <f>+USER!B122</f>
        <v>75005486</v>
      </c>
      <c r="C122" s="61" t="str">
        <f>+VLOOKUP(J122,TURNO!P:Q,2,0)</f>
        <v xml:space="preserve">CHAT USER </v>
      </c>
      <c r="D122" s="61" t="str">
        <f>+USER!D122</f>
        <v>Mañana</v>
      </c>
      <c r="E122" s="75">
        <f>+VLOOKUP(B122,GESEM!B:M,12,0)</f>
        <v>45071</v>
      </c>
      <c r="F122" s="61" t="str">
        <f>+USER!F122</f>
        <v>PART TIME</v>
      </c>
      <c r="G122" s="61">
        <f>+USER!G122</f>
        <v>0</v>
      </c>
      <c r="H122" s="61">
        <f>+USER!H122</f>
        <v>0</v>
      </c>
      <c r="I122" s="61" t="str">
        <f>+USER!I122</f>
        <v>GARCÍA ESQUIVEL ANDREA ALEILE</v>
      </c>
      <c r="J122" s="61" t="str">
        <f>+USER!J122</f>
        <v>CHAT USER</v>
      </c>
      <c r="K122" s="61" t="str">
        <f>+USER!K122</f>
        <v>WAMPAGKIT LALANGUI SHINA CECILIA</v>
      </c>
      <c r="L122" s="61" t="str">
        <f>+USER!L122</f>
        <v>ALONSO RAFAEL ALEJANDRO WLADIMIR</v>
      </c>
      <c r="M122" s="61" t="str">
        <f>+USER!M122</f>
        <v>Miércoles</v>
      </c>
      <c r="N122" s="32">
        <f>+IF(USER!N122="","",USER!N122)</f>
        <v>0.35416666666666669</v>
      </c>
      <c r="O122" s="33">
        <f>+IF(USER!O122="","",USER!O122)</f>
        <v>0.51736111111111116</v>
      </c>
      <c r="P122" s="32" t="str">
        <f>+IF(USER!P122="","",USER!P122)</f>
        <v/>
      </c>
      <c r="Q122" s="33" t="str">
        <f>+IF(USER!Q122="","",USER!Q122)</f>
        <v/>
      </c>
      <c r="R122" s="34" t="str">
        <f>+VLOOKUP(B122,GESEM!B:R,9,0)</f>
        <v>ACTIVO</v>
      </c>
      <c r="S122" s="19">
        <f>+IF(USER!S122="","",USER!S122)</f>
        <v>0.35416666666666669</v>
      </c>
      <c r="T122" s="14">
        <f>+IF(USER!T122="","",USER!T122)</f>
        <v>0.51736111111111116</v>
      </c>
      <c r="U122" s="14" t="str">
        <f>+IF(USER!U122="","",USER!U122)</f>
        <v/>
      </c>
      <c r="V122" s="14" t="str">
        <f>+IF(USER!V122="","",USER!V122)</f>
        <v/>
      </c>
      <c r="W122" s="14" t="str">
        <f>+IF(USER!W122="","",USER!W122)</f>
        <v/>
      </c>
      <c r="X122" s="14" t="str">
        <f>+IF(USER!X122="","",USER!X122)</f>
        <v/>
      </c>
      <c r="Y122" s="14" t="str">
        <f>+IF(USER!Y122="","",USER!Y122)</f>
        <v/>
      </c>
      <c r="Z122" s="20" t="str">
        <f>+IF(USER!Z122="","",USER!Z122)</f>
        <v/>
      </c>
      <c r="AA122" s="19">
        <f>+IF(USER!AA122="","",USER!AA122)</f>
        <v>0.35416666666666669</v>
      </c>
      <c r="AB122" s="13">
        <f>+IF(USER!AB122="","",USER!AB122)</f>
        <v>0.51736111111111116</v>
      </c>
      <c r="AC122" s="14" t="str">
        <f>+IF(USER!AC122="","",USER!AC122)</f>
        <v/>
      </c>
      <c r="AD122" s="14" t="str">
        <f>+IF(USER!AD122="","",USER!AD122)</f>
        <v/>
      </c>
      <c r="AE122" s="13" t="str">
        <f>+IF(USER!AE122="","",USER!AE122)</f>
        <v/>
      </c>
      <c r="AF122" s="13" t="str">
        <f>+IF(USER!AF122="","",USER!AF122)</f>
        <v/>
      </c>
      <c r="AG122" s="14" t="str">
        <f>+IF(USER!AG122="","",USER!AG122)</f>
        <v/>
      </c>
      <c r="AH122" s="20" t="str">
        <f>+IF(USER!AH122="","",USER!AH122)</f>
        <v/>
      </c>
      <c r="AI122" s="19" t="str">
        <f>+IF(USER!AI122="","",USER!AI122)</f>
        <v/>
      </c>
      <c r="AJ122" s="13" t="str">
        <f>+IF(USER!AJ122="","",USER!AJ122)</f>
        <v/>
      </c>
      <c r="AK122" s="14" t="str">
        <f>+IF(USER!AK122="","",USER!AK122)</f>
        <v/>
      </c>
      <c r="AL122" s="14" t="str">
        <f>+IF(USER!AL122="","",USER!AL122)</f>
        <v/>
      </c>
      <c r="AM122" s="13" t="str">
        <f>+IF(USER!AM122="","",USER!AM122)</f>
        <v/>
      </c>
      <c r="AN122" s="13" t="str">
        <f>+IF(USER!AN122="","",USER!AN122)</f>
        <v/>
      </c>
      <c r="AO122" s="14" t="str">
        <f>+IF(USER!AO122="","",USER!AO122)</f>
        <v/>
      </c>
      <c r="AP122" s="20" t="str">
        <f>+IF(USER!AP122="","",USER!AP122)</f>
        <v/>
      </c>
      <c r="AQ122" s="19">
        <f>+IF(USER!AQ122="","",USER!AQ122)</f>
        <v>0.35416666666666669</v>
      </c>
      <c r="AR122" s="13">
        <f>+IF(USER!AR122="","",USER!AR122)</f>
        <v>0.51736111111111116</v>
      </c>
      <c r="AS122" s="14" t="str">
        <f>+IF(USER!AS122="","",USER!AS122)</f>
        <v/>
      </c>
      <c r="AT122" s="14" t="str">
        <f>+IF(USER!AT122="","",USER!AT122)</f>
        <v/>
      </c>
      <c r="AU122" s="13" t="str">
        <f>+IF(USER!AU122="","",USER!AU122)</f>
        <v/>
      </c>
      <c r="AV122" s="13" t="str">
        <f>+IF(USER!AV122="","",USER!AV122)</f>
        <v/>
      </c>
      <c r="AW122" s="14" t="str">
        <f>+IF(USER!AW122="","",USER!AW122)</f>
        <v/>
      </c>
      <c r="AX122" s="20" t="str">
        <f>+IF(USER!AX122="","",USER!AX122)</f>
        <v/>
      </c>
      <c r="AY122" s="19">
        <f>+IF(USER!AY122="","",USER!AY122)</f>
        <v>0.35416666666666669</v>
      </c>
      <c r="AZ122" s="13">
        <f>+IF(USER!AZ122="","",USER!AZ122)</f>
        <v>0.51736111111111116</v>
      </c>
      <c r="BA122" s="14" t="str">
        <f>+IF(USER!BA122="","",USER!BA122)</f>
        <v/>
      </c>
      <c r="BB122" s="14" t="str">
        <f>+IF(USER!BB122="","",USER!BB122)</f>
        <v/>
      </c>
      <c r="BC122" s="13" t="str">
        <f>+IF(USER!BC122="","",USER!BC122)</f>
        <v/>
      </c>
      <c r="BD122" s="13" t="str">
        <f>+IF(USER!BD122="","",USER!BD122)</f>
        <v/>
      </c>
      <c r="BE122" s="14" t="str">
        <f>+IF(USER!BE122="","",USER!BE122)</f>
        <v/>
      </c>
      <c r="BF122" s="20" t="str">
        <f>+IF(USER!BF122="","",USER!BF122)</f>
        <v/>
      </c>
      <c r="BG122" s="19">
        <f>+IF(USER!BG122="","",USER!BG122)</f>
        <v>0.20833333333333334</v>
      </c>
      <c r="BH122" s="13">
        <f>+IF(USER!BH122="","",USER!BH122)</f>
        <v>0.37152777777777779</v>
      </c>
      <c r="BI122" s="14" t="str">
        <f>+IF(USER!BI122="","",USER!BI122)</f>
        <v/>
      </c>
      <c r="BJ122" s="14" t="str">
        <f>+IF(USER!BJ122="","",USER!BJ122)</f>
        <v/>
      </c>
      <c r="BK122" s="13" t="str">
        <f>+IF(USER!BK122="","",USER!BK122)</f>
        <v/>
      </c>
      <c r="BL122" s="13" t="str">
        <f>+IF(USER!BL122="","",USER!BL122)</f>
        <v/>
      </c>
      <c r="BM122" s="14" t="str">
        <f>+IF(USER!BM122="","",USER!BM122)</f>
        <v/>
      </c>
      <c r="BN122" s="20" t="str">
        <f>+IF(USER!BN122="","",USER!BN122)</f>
        <v/>
      </c>
      <c r="BO122" s="19">
        <f>+IF(USER!BO122="","",USER!BO122)</f>
        <v>0.35416666666666669</v>
      </c>
      <c r="BP122" s="13">
        <f>+IF(USER!BP122="","",USER!BP122)</f>
        <v>0.51736111111111116</v>
      </c>
      <c r="BQ122" s="14" t="str">
        <f>+IF(USER!BQ122="","",USER!BQ122)</f>
        <v/>
      </c>
      <c r="BR122" s="14" t="str">
        <f>+IF(USER!BR122="","",USER!BR122)</f>
        <v/>
      </c>
      <c r="BS122" s="13" t="str">
        <f>+IF(USER!BS122="","",USER!BS122)</f>
        <v/>
      </c>
      <c r="BT122" s="13" t="str">
        <f>+IF(USER!BT122="","",USER!BT122)</f>
        <v/>
      </c>
      <c r="BU122" s="14" t="str">
        <f>+IF(USER!BU122="","",USER!BU122)</f>
        <v/>
      </c>
      <c r="BV122" s="20" t="str">
        <f>+IF(USER!BV122="","",USER!BV122)</f>
        <v/>
      </c>
      <c r="BW122" s="68" t="str">
        <f>+VLOOKUP(B122,GESEM!B:H,7,0)</f>
        <v>CHAT USER</v>
      </c>
      <c r="BX122" s="2" t="str">
        <f>+VLOOKUP(B122,GESEM!B:H,6,0)</f>
        <v>AGENTE</v>
      </c>
    </row>
    <row r="123" spans="1:76" ht="12" customHeight="1" x14ac:dyDescent="0.2">
      <c r="A123" s="31">
        <f t="shared" si="1"/>
        <v>117</v>
      </c>
      <c r="B123" s="74">
        <f>+USER!B123</f>
        <v>76139353</v>
      </c>
      <c r="C123" s="61" t="str">
        <f>+VLOOKUP(J123,TURNO!P:Q,2,0)</f>
        <v xml:space="preserve">CHAT USER </v>
      </c>
      <c r="D123" s="61" t="str">
        <f>+USER!D123</f>
        <v>Mañana</v>
      </c>
      <c r="E123" s="75">
        <f>+VLOOKUP(B123,GESEM!B:M,12,0)</f>
        <v>44897</v>
      </c>
      <c r="F123" s="61" t="str">
        <f>+USER!F123</f>
        <v>PART TIME</v>
      </c>
      <c r="G123" s="61" t="str">
        <f>+USER!G123</f>
        <v>LACTANCIA</v>
      </c>
      <c r="H123" s="61" t="str">
        <f>+USER!H123</f>
        <v>07:30 - 08:30</v>
      </c>
      <c r="I123" s="61" t="str">
        <f>+USER!I123</f>
        <v>CASTERNOQUE TAPULLIMA KAIRA SARAI</v>
      </c>
      <c r="J123" s="61" t="str">
        <f>+USER!J123</f>
        <v>CHAT USER</v>
      </c>
      <c r="K123" s="61" t="str">
        <f>+USER!K123</f>
        <v>APONTE COVEÑAS JOSELYN ANDREA</v>
      </c>
      <c r="L123" s="61" t="str">
        <f>+USER!L123</f>
        <v>ALONSO RAFAEL ALEJANDRO WLADIMIR</v>
      </c>
      <c r="M123" s="61" t="str">
        <f>+USER!M123</f>
        <v>Martes</v>
      </c>
      <c r="N123" s="32">
        <f>+IF(USER!N123="","",USER!N123)</f>
        <v>0.35416666666666669</v>
      </c>
      <c r="O123" s="33">
        <f>+IF(USER!O123="","",USER!O123)</f>
        <v>0.47569444444444442</v>
      </c>
      <c r="P123" s="32" t="str">
        <f>+IF(USER!P123="","",USER!P123)</f>
        <v/>
      </c>
      <c r="Q123" s="33" t="str">
        <f>+IF(USER!Q123="","",USER!Q123)</f>
        <v/>
      </c>
      <c r="R123" s="34" t="str">
        <f>+VLOOKUP(B123,GESEM!B:R,9,0)</f>
        <v>ACTIVO</v>
      </c>
      <c r="S123" s="19">
        <f>+IF(USER!S123="","",USER!S123)</f>
        <v>0.35416666666666669</v>
      </c>
      <c r="T123" s="14">
        <f>+IF(USER!T123="","",USER!T123)</f>
        <v>0.47569444444444442</v>
      </c>
      <c r="U123" s="14" t="str">
        <f>+IF(USER!U123="","",USER!U123)</f>
        <v/>
      </c>
      <c r="V123" s="14" t="str">
        <f>+IF(USER!V123="","",USER!V123)</f>
        <v/>
      </c>
      <c r="W123" s="14" t="str">
        <f>+IF(USER!W123="","",USER!W123)</f>
        <v/>
      </c>
      <c r="X123" s="14" t="str">
        <f>+IF(USER!X123="","",USER!X123)</f>
        <v/>
      </c>
      <c r="Y123" s="14" t="str">
        <f>+IF(USER!Y123="","",USER!Y123)</f>
        <v/>
      </c>
      <c r="Z123" s="20" t="str">
        <f>+IF(USER!Z123="","",USER!Z123)</f>
        <v/>
      </c>
      <c r="AA123" s="19" t="str">
        <f>+IF(USER!AA123="","",USER!AA123)</f>
        <v/>
      </c>
      <c r="AB123" s="13" t="str">
        <f>+IF(USER!AB123="","",USER!AB123)</f>
        <v/>
      </c>
      <c r="AC123" s="14" t="str">
        <f>+IF(USER!AC123="","",USER!AC123)</f>
        <v/>
      </c>
      <c r="AD123" s="14" t="str">
        <f>+IF(USER!AD123="","",USER!AD123)</f>
        <v/>
      </c>
      <c r="AE123" s="13" t="str">
        <f>+IF(USER!AE123="","",USER!AE123)</f>
        <v/>
      </c>
      <c r="AF123" s="13" t="str">
        <f>+IF(USER!AF123="","",USER!AF123)</f>
        <v/>
      </c>
      <c r="AG123" s="14" t="str">
        <f>+IF(USER!AG123="","",USER!AG123)</f>
        <v/>
      </c>
      <c r="AH123" s="20" t="str">
        <f>+IF(USER!AH123="","",USER!AH123)</f>
        <v/>
      </c>
      <c r="AI123" s="19">
        <f>+IF(USER!AI123="","",USER!AI123)</f>
        <v>0.35416666666666669</v>
      </c>
      <c r="AJ123" s="13">
        <f>+IF(USER!AJ123="","",USER!AJ123)</f>
        <v>0.47569444444444442</v>
      </c>
      <c r="AK123" s="14" t="str">
        <f>+IF(USER!AK123="","",USER!AK123)</f>
        <v/>
      </c>
      <c r="AL123" s="14" t="str">
        <f>+IF(USER!AL123="","",USER!AL123)</f>
        <v/>
      </c>
      <c r="AM123" s="13" t="str">
        <f>+IF(USER!AM123="","",USER!AM123)</f>
        <v/>
      </c>
      <c r="AN123" s="13" t="str">
        <f>+IF(USER!AN123="","",USER!AN123)</f>
        <v/>
      </c>
      <c r="AO123" s="14" t="str">
        <f>+IF(USER!AO123="","",USER!AO123)</f>
        <v/>
      </c>
      <c r="AP123" s="20" t="str">
        <f>+IF(USER!AP123="","",USER!AP123)</f>
        <v/>
      </c>
      <c r="AQ123" s="19">
        <f>+IF(USER!AQ123="","",USER!AQ123)</f>
        <v>0.35416666666666669</v>
      </c>
      <c r="AR123" s="13">
        <f>+IF(USER!AR123="","",USER!AR123)</f>
        <v>0.47569444444444442</v>
      </c>
      <c r="AS123" s="14" t="str">
        <f>+IF(USER!AS123="","",USER!AS123)</f>
        <v/>
      </c>
      <c r="AT123" s="14" t="str">
        <f>+IF(USER!AT123="","",USER!AT123)</f>
        <v/>
      </c>
      <c r="AU123" s="13" t="str">
        <f>+IF(USER!AU123="","",USER!AU123)</f>
        <v/>
      </c>
      <c r="AV123" s="13" t="str">
        <f>+IF(USER!AV123="","",USER!AV123)</f>
        <v/>
      </c>
      <c r="AW123" s="14" t="str">
        <f>+IF(USER!AW123="","",USER!AW123)</f>
        <v/>
      </c>
      <c r="AX123" s="20" t="str">
        <f>+IF(USER!AX123="","",USER!AX123)</f>
        <v/>
      </c>
      <c r="AY123" s="19">
        <f>+IF(USER!AY123="","",USER!AY123)</f>
        <v>0.35416666666666669</v>
      </c>
      <c r="AZ123" s="13">
        <f>+IF(USER!AZ123="","",USER!AZ123)</f>
        <v>0.47569444444444442</v>
      </c>
      <c r="BA123" s="14" t="str">
        <f>+IF(USER!BA123="","",USER!BA123)</f>
        <v/>
      </c>
      <c r="BB123" s="14" t="str">
        <f>+IF(USER!BB123="","",USER!BB123)</f>
        <v/>
      </c>
      <c r="BC123" s="13" t="str">
        <f>+IF(USER!BC123="","",USER!BC123)</f>
        <v/>
      </c>
      <c r="BD123" s="13" t="str">
        <f>+IF(USER!BD123="","",USER!BD123)</f>
        <v/>
      </c>
      <c r="BE123" s="14" t="str">
        <f>+IF(USER!BE123="","",USER!BE123)</f>
        <v/>
      </c>
      <c r="BF123" s="20" t="str">
        <f>+IF(USER!BF123="","",USER!BF123)</f>
        <v/>
      </c>
      <c r="BG123" s="19">
        <f>+IF(USER!BG123="","",USER!BG123)</f>
        <v>0.35416666666666669</v>
      </c>
      <c r="BH123" s="13">
        <f>+IF(USER!BH123="","",USER!BH123)</f>
        <v>0.47569444444444442</v>
      </c>
      <c r="BI123" s="14" t="str">
        <f>+IF(USER!BI123="","",USER!BI123)</f>
        <v/>
      </c>
      <c r="BJ123" s="14" t="str">
        <f>+IF(USER!BJ123="","",USER!BJ123)</f>
        <v/>
      </c>
      <c r="BK123" s="13" t="str">
        <f>+IF(USER!BK123="","",USER!BK123)</f>
        <v/>
      </c>
      <c r="BL123" s="13" t="str">
        <f>+IF(USER!BL123="","",USER!BL123)</f>
        <v/>
      </c>
      <c r="BM123" s="14" t="str">
        <f>+IF(USER!BM123="","",USER!BM123)</f>
        <v/>
      </c>
      <c r="BN123" s="20" t="str">
        <f>+IF(USER!BN123="","",USER!BN123)</f>
        <v/>
      </c>
      <c r="BO123" s="19">
        <f>+IF(USER!BO123="","",USER!BO123)</f>
        <v>0.35416666666666669</v>
      </c>
      <c r="BP123" s="13">
        <f>+IF(USER!BP123="","",USER!BP123)</f>
        <v>0.47569444444444442</v>
      </c>
      <c r="BQ123" s="14" t="str">
        <f>+IF(USER!BQ123="","",USER!BQ123)</f>
        <v/>
      </c>
      <c r="BR123" s="14" t="str">
        <f>+IF(USER!BR123="","",USER!BR123)</f>
        <v/>
      </c>
      <c r="BS123" s="13" t="str">
        <f>+IF(USER!BS123="","",USER!BS123)</f>
        <v/>
      </c>
      <c r="BT123" s="13" t="str">
        <f>+IF(USER!BT123="","",USER!BT123)</f>
        <v/>
      </c>
      <c r="BU123" s="14" t="str">
        <f>+IF(USER!BU123="","",USER!BU123)</f>
        <v/>
      </c>
      <c r="BV123" s="20" t="str">
        <f>+IF(USER!BV123="","",USER!BV123)</f>
        <v/>
      </c>
      <c r="BW123" s="68" t="str">
        <f>+VLOOKUP(B123,GESEM!B:H,7,0)</f>
        <v>CHAT USER</v>
      </c>
      <c r="BX123" s="2" t="str">
        <f>+VLOOKUP(B123,GESEM!B:H,6,0)</f>
        <v>AGENTE</v>
      </c>
    </row>
    <row r="124" spans="1:76" ht="12" customHeight="1" x14ac:dyDescent="0.2">
      <c r="A124" s="31">
        <f t="shared" si="1"/>
        <v>118</v>
      </c>
      <c r="B124" s="74">
        <f>+USER!B124</f>
        <v>70876602</v>
      </c>
      <c r="C124" s="61" t="str">
        <f>+VLOOKUP(J124,TURNO!P:Q,2,0)</f>
        <v xml:space="preserve">CHAT USER </v>
      </c>
      <c r="D124" s="61" t="str">
        <f>+USER!D124</f>
        <v>Mañana</v>
      </c>
      <c r="E124" s="75">
        <f>+VLOOKUP(B124,GESEM!B:M,12,0)</f>
        <v>45561</v>
      </c>
      <c r="F124" s="61" t="str">
        <f>+USER!F124</f>
        <v>PART TIME</v>
      </c>
      <c r="G124" s="61" t="str">
        <f>+USER!G124</f>
        <v>SXM</v>
      </c>
      <c r="H124" s="61" t="str">
        <f>+USER!H124</f>
        <v>26/01 - 03/05</v>
      </c>
      <c r="I124" s="61" t="str">
        <f>+USER!I124</f>
        <v>AYSANOA MEJIA LOLA HIERME</v>
      </c>
      <c r="J124" s="61" t="str">
        <f>+USER!J124</f>
        <v>CHAT USER</v>
      </c>
      <c r="K124" s="61" t="str">
        <f>+USER!K124</f>
        <v>APONTE COVEÑAS JOSELYN ANDREA</v>
      </c>
      <c r="L124" s="61" t="str">
        <f>+USER!L124</f>
        <v>ALONSO RAFAEL ALEJANDRO WLADIMIR</v>
      </c>
      <c r="M124" s="61" t="str">
        <f>+USER!M124</f>
        <v>Miércoles</v>
      </c>
      <c r="N124" s="32">
        <f>+IF(USER!N124="","",USER!N124)</f>
        <v>0.41666666666666669</v>
      </c>
      <c r="O124" s="33">
        <f>+IF(USER!O124="","",USER!O124)</f>
        <v>0.57986111111111116</v>
      </c>
      <c r="P124" s="32" t="str">
        <f>+IF(USER!P124="","",USER!P124)</f>
        <v/>
      </c>
      <c r="Q124" s="33" t="str">
        <f>+IF(USER!Q124="","",USER!Q124)</f>
        <v/>
      </c>
      <c r="R124" s="34" t="str">
        <f>+VLOOKUP(B124,GESEM!B:R,9,0)</f>
        <v>ACTIVO</v>
      </c>
      <c r="S124" s="19">
        <f>+IF(USER!S124="","",USER!S124)</f>
        <v>0.41666666666666669</v>
      </c>
      <c r="T124" s="14">
        <f>+IF(USER!T124="","",USER!T124)</f>
        <v>0.57986111111111116</v>
      </c>
      <c r="U124" s="14" t="str">
        <f>+IF(USER!U124="","",USER!U124)</f>
        <v/>
      </c>
      <c r="V124" s="14" t="str">
        <f>+IF(USER!V124="","",USER!V124)</f>
        <v/>
      </c>
      <c r="W124" s="14" t="str">
        <f>+IF(USER!W124="","",USER!W124)</f>
        <v/>
      </c>
      <c r="X124" s="14" t="str">
        <f>+IF(USER!X124="","",USER!X124)</f>
        <v/>
      </c>
      <c r="Y124" s="14" t="str">
        <f>+IF(USER!Y124="","",USER!Y124)</f>
        <v/>
      </c>
      <c r="Z124" s="20" t="str">
        <f>+IF(USER!Z124="","",USER!Z124)</f>
        <v/>
      </c>
      <c r="AA124" s="19">
        <f>+IF(USER!AA124="","",USER!AA124)</f>
        <v>0.41666666666666669</v>
      </c>
      <c r="AB124" s="13">
        <f>+IF(USER!AB124="","",USER!AB124)</f>
        <v>0.57986111111111116</v>
      </c>
      <c r="AC124" s="14" t="str">
        <f>+IF(USER!AC124="","",USER!AC124)</f>
        <v/>
      </c>
      <c r="AD124" s="14" t="str">
        <f>+IF(USER!AD124="","",USER!AD124)</f>
        <v/>
      </c>
      <c r="AE124" s="13" t="str">
        <f>+IF(USER!AE124="","",USER!AE124)</f>
        <v/>
      </c>
      <c r="AF124" s="13" t="str">
        <f>+IF(USER!AF124="","",USER!AF124)</f>
        <v/>
      </c>
      <c r="AG124" s="14" t="str">
        <f>+IF(USER!AG124="","",USER!AG124)</f>
        <v/>
      </c>
      <c r="AH124" s="20" t="str">
        <f>+IF(USER!AH124="","",USER!AH124)</f>
        <v/>
      </c>
      <c r="AI124" s="19" t="str">
        <f>+IF(USER!AI124="","",USER!AI124)</f>
        <v/>
      </c>
      <c r="AJ124" s="13" t="str">
        <f>+IF(USER!AJ124="","",USER!AJ124)</f>
        <v/>
      </c>
      <c r="AK124" s="14" t="str">
        <f>+IF(USER!AK124="","",USER!AK124)</f>
        <v/>
      </c>
      <c r="AL124" s="14" t="str">
        <f>+IF(USER!AL124="","",USER!AL124)</f>
        <v/>
      </c>
      <c r="AM124" s="13" t="str">
        <f>+IF(USER!AM124="","",USER!AM124)</f>
        <v/>
      </c>
      <c r="AN124" s="13" t="str">
        <f>+IF(USER!AN124="","",USER!AN124)</f>
        <v/>
      </c>
      <c r="AO124" s="14" t="str">
        <f>+IF(USER!AO124="","",USER!AO124)</f>
        <v/>
      </c>
      <c r="AP124" s="20" t="str">
        <f>+IF(USER!AP124="","",USER!AP124)</f>
        <v/>
      </c>
      <c r="AQ124" s="19">
        <f>+IF(USER!AQ124="","",USER!AQ124)</f>
        <v>0.41666666666666669</v>
      </c>
      <c r="AR124" s="13">
        <f>+IF(USER!AR124="","",USER!AR124)</f>
        <v>0.57986111111111116</v>
      </c>
      <c r="AS124" s="14" t="str">
        <f>+IF(USER!AS124="","",USER!AS124)</f>
        <v/>
      </c>
      <c r="AT124" s="14" t="str">
        <f>+IF(USER!AT124="","",USER!AT124)</f>
        <v/>
      </c>
      <c r="AU124" s="13" t="str">
        <f>+IF(USER!AU124="","",USER!AU124)</f>
        <v/>
      </c>
      <c r="AV124" s="13" t="str">
        <f>+IF(USER!AV124="","",USER!AV124)</f>
        <v/>
      </c>
      <c r="AW124" s="14" t="str">
        <f>+IF(USER!AW124="","",USER!AW124)</f>
        <v/>
      </c>
      <c r="AX124" s="20" t="str">
        <f>+IF(USER!AX124="","",USER!AX124)</f>
        <v/>
      </c>
      <c r="AY124" s="19">
        <f>+IF(USER!AY124="","",USER!AY124)</f>
        <v>0.41666666666666669</v>
      </c>
      <c r="AZ124" s="13">
        <f>+IF(USER!AZ124="","",USER!AZ124)</f>
        <v>0.57986111111111116</v>
      </c>
      <c r="BA124" s="14" t="str">
        <f>+IF(USER!BA124="","",USER!BA124)</f>
        <v/>
      </c>
      <c r="BB124" s="14" t="str">
        <f>+IF(USER!BB124="","",USER!BB124)</f>
        <v/>
      </c>
      <c r="BC124" s="13" t="str">
        <f>+IF(USER!BC124="","",USER!BC124)</f>
        <v/>
      </c>
      <c r="BD124" s="13" t="str">
        <f>+IF(USER!BD124="","",USER!BD124)</f>
        <v/>
      </c>
      <c r="BE124" s="14" t="str">
        <f>+IF(USER!BE124="","",USER!BE124)</f>
        <v/>
      </c>
      <c r="BF124" s="20" t="str">
        <f>+IF(USER!BF124="","",USER!BF124)</f>
        <v/>
      </c>
      <c r="BG124" s="19">
        <f>+IF(USER!BG124="","",USER!BG124)</f>
        <v>0.41666666666666669</v>
      </c>
      <c r="BH124" s="13">
        <f>+IF(USER!BH124="","",USER!BH124)</f>
        <v>0.57986111111111116</v>
      </c>
      <c r="BI124" s="14" t="str">
        <f>+IF(USER!BI124="","",USER!BI124)</f>
        <v/>
      </c>
      <c r="BJ124" s="14" t="str">
        <f>+IF(USER!BJ124="","",USER!BJ124)</f>
        <v/>
      </c>
      <c r="BK124" s="13" t="str">
        <f>+IF(USER!BK124="","",USER!BK124)</f>
        <v/>
      </c>
      <c r="BL124" s="13" t="str">
        <f>+IF(USER!BL124="","",USER!BL124)</f>
        <v/>
      </c>
      <c r="BM124" s="14" t="str">
        <f>+IF(USER!BM124="","",USER!BM124)</f>
        <v/>
      </c>
      <c r="BN124" s="20" t="str">
        <f>+IF(USER!BN124="","",USER!BN124)</f>
        <v/>
      </c>
      <c r="BO124" s="19">
        <f>+IF(USER!BO124="","",USER!BO124)</f>
        <v>0.41666666666666669</v>
      </c>
      <c r="BP124" s="13">
        <f>+IF(USER!BP124="","",USER!BP124)</f>
        <v>0.57986111111111116</v>
      </c>
      <c r="BQ124" s="14" t="str">
        <f>+IF(USER!BQ124="","",USER!BQ124)</f>
        <v/>
      </c>
      <c r="BR124" s="14" t="str">
        <f>+IF(USER!BR124="","",USER!BR124)</f>
        <v/>
      </c>
      <c r="BS124" s="13" t="str">
        <f>+IF(USER!BS124="","",USER!BS124)</f>
        <v/>
      </c>
      <c r="BT124" s="13" t="str">
        <f>+IF(USER!BT124="","",USER!BT124)</f>
        <v/>
      </c>
      <c r="BU124" s="14" t="str">
        <f>+IF(USER!BU124="","",USER!BU124)</f>
        <v/>
      </c>
      <c r="BV124" s="20" t="str">
        <f>+IF(USER!BV124="","",USER!BV124)</f>
        <v/>
      </c>
      <c r="BW124" s="68" t="str">
        <f>+VLOOKUP(B124,GESEM!B:H,7,0)</f>
        <v>CHAT USER</v>
      </c>
      <c r="BX124" s="2" t="str">
        <f>+VLOOKUP(B124,GESEM!B:H,6,0)</f>
        <v>AGENTE</v>
      </c>
    </row>
    <row r="125" spans="1:76" ht="12" customHeight="1" x14ac:dyDescent="0.2">
      <c r="A125" s="31">
        <f t="shared" si="1"/>
        <v>119</v>
      </c>
      <c r="B125" s="74">
        <f>+USER!B125</f>
        <v>73076555</v>
      </c>
      <c r="C125" s="61" t="str">
        <f>+VLOOKUP(J125,TURNO!P:Q,2,0)</f>
        <v xml:space="preserve">CHAT USER </v>
      </c>
      <c r="D125" s="61" t="str">
        <f>+USER!D125</f>
        <v>Mañana</v>
      </c>
      <c r="E125" s="75">
        <f>+VLOOKUP(B125,GESEM!B:M,12,0)</f>
        <v>45206</v>
      </c>
      <c r="F125" s="61" t="str">
        <f>+USER!F125</f>
        <v>PART TIME</v>
      </c>
      <c r="G125" s="61">
        <f>+USER!G125</f>
        <v>0</v>
      </c>
      <c r="H125" s="61">
        <f>+USER!H125</f>
        <v>0</v>
      </c>
      <c r="I125" s="61" t="str">
        <f>+USER!I125</f>
        <v>GUERRERO ACUÑA JOHAN JIDSON</v>
      </c>
      <c r="J125" s="61" t="str">
        <f>+USER!J125</f>
        <v>CHAT USER</v>
      </c>
      <c r="K125" s="61" t="str">
        <f>+USER!K125</f>
        <v>SANEZ DESCALZI SUSAN HEYDI</v>
      </c>
      <c r="L125" s="61" t="str">
        <f>+USER!L125</f>
        <v>SANCHEZ GRADOS JEAN PIERRE JOAQUIN</v>
      </c>
      <c r="M125" s="61" t="str">
        <f>+USER!M125</f>
        <v>Domingo</v>
      </c>
      <c r="N125" s="32">
        <f>+IF(USER!N125="","",USER!N125)</f>
        <v>0.41666666666666669</v>
      </c>
      <c r="O125" s="33">
        <f>+IF(USER!O125="","",USER!O125)</f>
        <v>0.57986111111111116</v>
      </c>
      <c r="P125" s="32" t="str">
        <f>+IF(USER!P125="","",USER!P125)</f>
        <v/>
      </c>
      <c r="Q125" s="33" t="str">
        <f>+IF(USER!Q125="","",USER!Q125)</f>
        <v/>
      </c>
      <c r="R125" s="34" t="str">
        <f>+VLOOKUP(B125,GESEM!B:R,9,0)</f>
        <v>ACTIVO</v>
      </c>
      <c r="S125" s="19">
        <f>+IF(USER!S125="","",USER!S125)</f>
        <v>0.41666666666666669</v>
      </c>
      <c r="T125" s="14">
        <f>+IF(USER!T125="","",USER!T125)</f>
        <v>0.57986111111111116</v>
      </c>
      <c r="U125" s="14" t="str">
        <f>+IF(USER!U125="","",USER!U125)</f>
        <v/>
      </c>
      <c r="V125" s="14" t="str">
        <f>+IF(USER!V125="","",USER!V125)</f>
        <v/>
      </c>
      <c r="W125" s="14" t="str">
        <f>+IF(USER!W125="","",USER!W125)</f>
        <v/>
      </c>
      <c r="X125" s="14" t="str">
        <f>+IF(USER!X125="","",USER!X125)</f>
        <v/>
      </c>
      <c r="Y125" s="14" t="str">
        <f>+IF(USER!Y125="","",USER!Y125)</f>
        <v/>
      </c>
      <c r="Z125" s="20" t="str">
        <f>+IF(USER!Z125="","",USER!Z125)</f>
        <v/>
      </c>
      <c r="AA125" s="19">
        <f>+IF(USER!AA125="","",USER!AA125)</f>
        <v>0.41666666666666669</v>
      </c>
      <c r="AB125" s="13">
        <f>+IF(USER!AB125="","",USER!AB125)</f>
        <v>0.57986111111111116</v>
      </c>
      <c r="AC125" s="14" t="str">
        <f>+IF(USER!AC125="","",USER!AC125)</f>
        <v/>
      </c>
      <c r="AD125" s="14" t="str">
        <f>+IF(USER!AD125="","",USER!AD125)</f>
        <v/>
      </c>
      <c r="AE125" s="13" t="str">
        <f>+IF(USER!AE125="","",USER!AE125)</f>
        <v/>
      </c>
      <c r="AF125" s="13" t="str">
        <f>+IF(USER!AF125="","",USER!AF125)</f>
        <v/>
      </c>
      <c r="AG125" s="14" t="str">
        <f>+IF(USER!AG125="","",USER!AG125)</f>
        <v/>
      </c>
      <c r="AH125" s="20" t="str">
        <f>+IF(USER!AH125="","",USER!AH125)</f>
        <v/>
      </c>
      <c r="AI125" s="19">
        <f>+IF(USER!AI125="","",USER!AI125)</f>
        <v>0.41666666666666669</v>
      </c>
      <c r="AJ125" s="13">
        <f>+IF(USER!AJ125="","",USER!AJ125)</f>
        <v>0.57986111111111116</v>
      </c>
      <c r="AK125" s="14" t="str">
        <f>+IF(USER!AK125="","",USER!AK125)</f>
        <v/>
      </c>
      <c r="AL125" s="14" t="str">
        <f>+IF(USER!AL125="","",USER!AL125)</f>
        <v/>
      </c>
      <c r="AM125" s="13" t="str">
        <f>+IF(USER!AM125="","",USER!AM125)</f>
        <v/>
      </c>
      <c r="AN125" s="13" t="str">
        <f>+IF(USER!AN125="","",USER!AN125)</f>
        <v/>
      </c>
      <c r="AO125" s="14" t="str">
        <f>+IF(USER!AO125="","",USER!AO125)</f>
        <v/>
      </c>
      <c r="AP125" s="20" t="str">
        <f>+IF(USER!AP125="","",USER!AP125)</f>
        <v/>
      </c>
      <c r="AQ125" s="19">
        <f>+IF(USER!AQ125="","",USER!AQ125)</f>
        <v>0.41666666666666669</v>
      </c>
      <c r="AR125" s="13">
        <f>+IF(USER!AR125="","",USER!AR125)</f>
        <v>0.57986111111111116</v>
      </c>
      <c r="AS125" s="14" t="str">
        <f>+IF(USER!AS125="","",USER!AS125)</f>
        <v/>
      </c>
      <c r="AT125" s="14" t="str">
        <f>+IF(USER!AT125="","",USER!AT125)</f>
        <v/>
      </c>
      <c r="AU125" s="13" t="str">
        <f>+IF(USER!AU125="","",USER!AU125)</f>
        <v/>
      </c>
      <c r="AV125" s="13" t="str">
        <f>+IF(USER!AV125="","",USER!AV125)</f>
        <v/>
      </c>
      <c r="AW125" s="14" t="str">
        <f>+IF(USER!AW125="","",USER!AW125)</f>
        <v/>
      </c>
      <c r="AX125" s="20" t="str">
        <f>+IF(USER!AX125="","",USER!AX125)</f>
        <v/>
      </c>
      <c r="AY125" s="19">
        <f>+IF(USER!AY125="","",USER!AY125)</f>
        <v>0.41666666666666669</v>
      </c>
      <c r="AZ125" s="13">
        <f>+IF(USER!AZ125="","",USER!AZ125)</f>
        <v>0.57986111111111116</v>
      </c>
      <c r="BA125" s="14" t="str">
        <f>+IF(USER!BA125="","",USER!BA125)</f>
        <v/>
      </c>
      <c r="BB125" s="14" t="str">
        <f>+IF(USER!BB125="","",USER!BB125)</f>
        <v/>
      </c>
      <c r="BC125" s="13" t="str">
        <f>+IF(USER!BC125="","",USER!BC125)</f>
        <v/>
      </c>
      <c r="BD125" s="13" t="str">
        <f>+IF(USER!BD125="","",USER!BD125)</f>
        <v/>
      </c>
      <c r="BE125" s="14" t="str">
        <f>+IF(USER!BE125="","",USER!BE125)</f>
        <v/>
      </c>
      <c r="BF125" s="20" t="str">
        <f>+IF(USER!BF125="","",USER!BF125)</f>
        <v/>
      </c>
      <c r="BG125" s="19">
        <f>+IF(USER!BG125="","",USER!BG125)</f>
        <v>0.41666666666666669</v>
      </c>
      <c r="BH125" s="13">
        <f>+IF(USER!BH125="","",USER!BH125)</f>
        <v>0.57986111111111116</v>
      </c>
      <c r="BI125" s="14" t="str">
        <f>+IF(USER!BI125="","",USER!BI125)</f>
        <v/>
      </c>
      <c r="BJ125" s="14" t="str">
        <f>+IF(USER!BJ125="","",USER!BJ125)</f>
        <v/>
      </c>
      <c r="BK125" s="13" t="str">
        <f>+IF(USER!BK125="","",USER!BK125)</f>
        <v/>
      </c>
      <c r="BL125" s="13" t="str">
        <f>+IF(USER!BL125="","",USER!BL125)</f>
        <v/>
      </c>
      <c r="BM125" s="14" t="str">
        <f>+IF(USER!BM125="","",USER!BM125)</f>
        <v/>
      </c>
      <c r="BN125" s="20" t="str">
        <f>+IF(USER!BN125="","",USER!BN125)</f>
        <v/>
      </c>
      <c r="BO125" s="19" t="str">
        <f>+IF(USER!BO125="","",USER!BO125)</f>
        <v/>
      </c>
      <c r="BP125" s="13" t="str">
        <f>+IF(USER!BP125="","",USER!BP125)</f>
        <v/>
      </c>
      <c r="BQ125" s="14" t="str">
        <f>+IF(USER!BQ125="","",USER!BQ125)</f>
        <v/>
      </c>
      <c r="BR125" s="14" t="str">
        <f>+IF(USER!BR125="","",USER!BR125)</f>
        <v/>
      </c>
      <c r="BS125" s="13" t="str">
        <f>+IF(USER!BS125="","",USER!BS125)</f>
        <v/>
      </c>
      <c r="BT125" s="13" t="str">
        <f>+IF(USER!BT125="","",USER!BT125)</f>
        <v/>
      </c>
      <c r="BU125" s="14" t="str">
        <f>+IF(USER!BU125="","",USER!BU125)</f>
        <v/>
      </c>
      <c r="BV125" s="20" t="str">
        <f>+IF(USER!BV125="","",USER!BV125)</f>
        <v/>
      </c>
      <c r="BW125" s="68" t="str">
        <f>+VLOOKUP(B125,GESEM!B:H,7,0)</f>
        <v>CHAT USER</v>
      </c>
      <c r="BX125" s="2" t="str">
        <f>+VLOOKUP(B125,GESEM!B:H,6,0)</f>
        <v>AGENTE</v>
      </c>
    </row>
    <row r="126" spans="1:76" ht="12" customHeight="1" x14ac:dyDescent="0.2">
      <c r="A126" s="31">
        <f t="shared" si="1"/>
        <v>120</v>
      </c>
      <c r="B126" s="74">
        <f>+USER!B126</f>
        <v>42689179</v>
      </c>
      <c r="C126" s="61" t="str">
        <f>+VLOOKUP(J126,TURNO!P:Q,2,0)</f>
        <v xml:space="preserve">CHAT USER </v>
      </c>
      <c r="D126" s="61" t="str">
        <f>+USER!D126</f>
        <v>Tarde</v>
      </c>
      <c r="E126" s="75">
        <f>+VLOOKUP(B126,GESEM!B:M,12,0)</f>
        <v>45209</v>
      </c>
      <c r="F126" s="61" t="str">
        <f>+USER!F126</f>
        <v>PART TIME</v>
      </c>
      <c r="G126" s="61">
        <f>+USER!G126</f>
        <v>0</v>
      </c>
      <c r="H126" s="61">
        <f>+USER!H126</f>
        <v>0</v>
      </c>
      <c r="I126" s="61" t="str">
        <f>+USER!I126</f>
        <v>AMES MORALES LUIS ENRIQUE</v>
      </c>
      <c r="J126" s="61" t="str">
        <f>+USER!J126</f>
        <v>CHAT USER</v>
      </c>
      <c r="K126" s="61" t="str">
        <f>+USER!K126</f>
        <v>MORALES MAMANI BRADEN SAMUEL</v>
      </c>
      <c r="L126" s="61" t="str">
        <f>+USER!L126</f>
        <v>PORTILLA REYES YOHANA ARACELLI</v>
      </c>
      <c r="M126" s="61" t="str">
        <f>+USER!M126</f>
        <v>Martes</v>
      </c>
      <c r="N126" s="32">
        <f>+IF(USER!N126="","",USER!N126)</f>
        <v>0.54166666666666663</v>
      </c>
      <c r="O126" s="33">
        <f>+IF(USER!O126="","",USER!O126)</f>
        <v>0.70486111111111116</v>
      </c>
      <c r="P126" s="32" t="str">
        <f>+IF(USER!P126="","",USER!P126)</f>
        <v/>
      </c>
      <c r="Q126" s="33" t="str">
        <f>+IF(USER!Q126="","",USER!Q126)</f>
        <v/>
      </c>
      <c r="R126" s="34" t="str">
        <f>+VLOOKUP(B126,GESEM!B:R,9,0)</f>
        <v>ACTIVO</v>
      </c>
      <c r="S126" s="19">
        <f>+IF(USER!S126="","",USER!S126)</f>
        <v>0.54166666666666663</v>
      </c>
      <c r="T126" s="14">
        <f>+IF(USER!T126="","",USER!T126)</f>
        <v>0.70486111111111116</v>
      </c>
      <c r="U126" s="14" t="str">
        <f>+IF(USER!U126="","",USER!U126)</f>
        <v/>
      </c>
      <c r="V126" s="14" t="str">
        <f>+IF(USER!V126="","",USER!V126)</f>
        <v/>
      </c>
      <c r="W126" s="14" t="str">
        <f>+IF(USER!W126="","",USER!W126)</f>
        <v/>
      </c>
      <c r="X126" s="14" t="str">
        <f>+IF(USER!X126="","",USER!X126)</f>
        <v/>
      </c>
      <c r="Y126" s="14" t="str">
        <f>+IF(USER!Y126="","",USER!Y126)</f>
        <v/>
      </c>
      <c r="Z126" s="20" t="str">
        <f>+IF(USER!Z126="","",USER!Z126)</f>
        <v/>
      </c>
      <c r="AA126" s="19" t="str">
        <f>+IF(USER!AA126="","",USER!AA126)</f>
        <v/>
      </c>
      <c r="AB126" s="13" t="str">
        <f>+IF(USER!AB126="","",USER!AB126)</f>
        <v/>
      </c>
      <c r="AC126" s="14" t="str">
        <f>+IF(USER!AC126="","",USER!AC126)</f>
        <v/>
      </c>
      <c r="AD126" s="14" t="str">
        <f>+IF(USER!AD126="","",USER!AD126)</f>
        <v/>
      </c>
      <c r="AE126" s="13" t="str">
        <f>+IF(USER!AE126="","",USER!AE126)</f>
        <v/>
      </c>
      <c r="AF126" s="13" t="str">
        <f>+IF(USER!AF126="","",USER!AF126)</f>
        <v/>
      </c>
      <c r="AG126" s="14" t="str">
        <f>+IF(USER!AG126="","",USER!AG126)</f>
        <v/>
      </c>
      <c r="AH126" s="20" t="str">
        <f>+IF(USER!AH126="","",USER!AH126)</f>
        <v/>
      </c>
      <c r="AI126" s="19">
        <f>+IF(USER!AI126="","",USER!AI126)</f>
        <v>0.54166666666666663</v>
      </c>
      <c r="AJ126" s="13">
        <f>+IF(USER!AJ126="","",USER!AJ126)</f>
        <v>0.70486111111111116</v>
      </c>
      <c r="AK126" s="14" t="str">
        <f>+IF(USER!AK126="","",USER!AK126)</f>
        <v/>
      </c>
      <c r="AL126" s="14" t="str">
        <f>+IF(USER!AL126="","",USER!AL126)</f>
        <v/>
      </c>
      <c r="AM126" s="13" t="str">
        <f>+IF(USER!AM126="","",USER!AM126)</f>
        <v/>
      </c>
      <c r="AN126" s="13" t="str">
        <f>+IF(USER!AN126="","",USER!AN126)</f>
        <v/>
      </c>
      <c r="AO126" s="14" t="str">
        <f>+IF(USER!AO126="","",USER!AO126)</f>
        <v/>
      </c>
      <c r="AP126" s="20" t="str">
        <f>+IF(USER!AP126="","",USER!AP126)</f>
        <v/>
      </c>
      <c r="AQ126" s="19">
        <f>+IF(USER!AQ126="","",USER!AQ126)</f>
        <v>0.54166666666666663</v>
      </c>
      <c r="AR126" s="13">
        <f>+IF(USER!AR126="","",USER!AR126)</f>
        <v>0.70486111111111116</v>
      </c>
      <c r="AS126" s="14" t="str">
        <f>+IF(USER!AS126="","",USER!AS126)</f>
        <v/>
      </c>
      <c r="AT126" s="14" t="str">
        <f>+IF(USER!AT126="","",USER!AT126)</f>
        <v/>
      </c>
      <c r="AU126" s="13" t="str">
        <f>+IF(USER!AU126="","",USER!AU126)</f>
        <v/>
      </c>
      <c r="AV126" s="13" t="str">
        <f>+IF(USER!AV126="","",USER!AV126)</f>
        <v/>
      </c>
      <c r="AW126" s="14" t="str">
        <f>+IF(USER!AW126="","",USER!AW126)</f>
        <v/>
      </c>
      <c r="AX126" s="20" t="str">
        <f>+IF(USER!AX126="","",USER!AX126)</f>
        <v/>
      </c>
      <c r="AY126" s="19">
        <f>+IF(USER!AY126="","",USER!AY126)</f>
        <v>0.54166666666666663</v>
      </c>
      <c r="AZ126" s="13">
        <f>+IF(USER!AZ126="","",USER!AZ126)</f>
        <v>0.70486111111111116</v>
      </c>
      <c r="BA126" s="14" t="str">
        <f>+IF(USER!BA126="","",USER!BA126)</f>
        <v/>
      </c>
      <c r="BB126" s="14" t="str">
        <f>+IF(USER!BB126="","",USER!BB126)</f>
        <v/>
      </c>
      <c r="BC126" s="13" t="str">
        <f>+IF(USER!BC126="","",USER!BC126)</f>
        <v/>
      </c>
      <c r="BD126" s="13" t="str">
        <f>+IF(USER!BD126="","",USER!BD126)</f>
        <v/>
      </c>
      <c r="BE126" s="14" t="str">
        <f>+IF(USER!BE126="","",USER!BE126)</f>
        <v/>
      </c>
      <c r="BF126" s="20" t="str">
        <f>+IF(USER!BF126="","",USER!BF126)</f>
        <v/>
      </c>
      <c r="BG126" s="19">
        <f>+IF(USER!BG126="","",USER!BG126)</f>
        <v>0.54166666666666663</v>
      </c>
      <c r="BH126" s="13">
        <f>+IF(USER!BH126="","",USER!BH126)</f>
        <v>0.70486111111111116</v>
      </c>
      <c r="BI126" s="14" t="str">
        <f>+IF(USER!BI126="","",USER!BI126)</f>
        <v/>
      </c>
      <c r="BJ126" s="14" t="str">
        <f>+IF(USER!BJ126="","",USER!BJ126)</f>
        <v/>
      </c>
      <c r="BK126" s="13" t="str">
        <f>+IF(USER!BK126="","",USER!BK126)</f>
        <v/>
      </c>
      <c r="BL126" s="13" t="str">
        <f>+IF(USER!BL126="","",USER!BL126)</f>
        <v/>
      </c>
      <c r="BM126" s="14" t="str">
        <f>+IF(USER!BM126="","",USER!BM126)</f>
        <v/>
      </c>
      <c r="BN126" s="20" t="str">
        <f>+IF(USER!BN126="","",USER!BN126)</f>
        <v/>
      </c>
      <c r="BO126" s="19">
        <f>+IF(USER!BO126="","",USER!BO126)</f>
        <v>0.54166666666666663</v>
      </c>
      <c r="BP126" s="13">
        <f>+IF(USER!BP126="","",USER!BP126)</f>
        <v>0.70486111111111116</v>
      </c>
      <c r="BQ126" s="14" t="str">
        <f>+IF(USER!BQ126="","",USER!BQ126)</f>
        <v/>
      </c>
      <c r="BR126" s="14" t="str">
        <f>+IF(USER!BR126="","",USER!BR126)</f>
        <v/>
      </c>
      <c r="BS126" s="13" t="str">
        <f>+IF(USER!BS126="","",USER!BS126)</f>
        <v/>
      </c>
      <c r="BT126" s="13" t="str">
        <f>+IF(USER!BT126="","",USER!BT126)</f>
        <v/>
      </c>
      <c r="BU126" s="14" t="str">
        <f>+IF(USER!BU126="","",USER!BU126)</f>
        <v/>
      </c>
      <c r="BV126" s="20" t="str">
        <f>+IF(USER!BV126="","",USER!BV126)</f>
        <v/>
      </c>
      <c r="BW126" s="68" t="str">
        <f>+VLOOKUP(B126,GESEM!B:H,7,0)</f>
        <v>CHAT USER</v>
      </c>
      <c r="BX126" s="2" t="str">
        <f>+VLOOKUP(B126,GESEM!B:H,6,0)</f>
        <v>AGENTE</v>
      </c>
    </row>
    <row r="127" spans="1:76" ht="12" customHeight="1" x14ac:dyDescent="0.2">
      <c r="A127" s="31">
        <f t="shared" si="1"/>
        <v>121</v>
      </c>
      <c r="B127" s="74">
        <f>+USER!B127</f>
        <v>76893241</v>
      </c>
      <c r="C127" s="61" t="str">
        <f>+VLOOKUP(J127,TURNO!P:Q,2,0)</f>
        <v xml:space="preserve">CHAT USER </v>
      </c>
      <c r="D127" s="61" t="str">
        <f>+USER!D127</f>
        <v>Mañana</v>
      </c>
      <c r="E127" s="75">
        <f>+VLOOKUP(B127,GESEM!B:M,12,0)</f>
        <v>44734</v>
      </c>
      <c r="F127" s="61" t="str">
        <f>+USER!F127</f>
        <v>FULL TIME</v>
      </c>
      <c r="G127" s="61">
        <f>+USER!G127</f>
        <v>0</v>
      </c>
      <c r="H127" s="61">
        <f>+USER!H127</f>
        <v>0</v>
      </c>
      <c r="I127" s="61" t="str">
        <f>+USER!I127</f>
        <v>SANTAMARIA CHASNAMOTE BETHEL BRISSET</v>
      </c>
      <c r="J127" s="61" t="str">
        <f>+USER!J127</f>
        <v>CHAT USER</v>
      </c>
      <c r="K127" s="61" t="str">
        <f>+USER!K127</f>
        <v>TORRES BARRIOS YAZURI YARUMI</v>
      </c>
      <c r="L127" s="61" t="str">
        <f>+USER!L127</f>
        <v>SANCHEZ GRADOS JEAN PIERRE JOAQUIN</v>
      </c>
      <c r="M127" s="61" t="str">
        <f>+USER!M127</f>
        <v>Miércoles</v>
      </c>
      <c r="N127" s="32">
        <f>+IF(USER!N127="","",USER!N127)</f>
        <v>0.41666666666666669</v>
      </c>
      <c r="O127" s="33">
        <f>+IF(USER!O127="","",USER!O127)</f>
        <v>0.76041666666666663</v>
      </c>
      <c r="P127" s="32">
        <f>+IF(USER!P127="","",USER!P127)</f>
        <v>0.5625</v>
      </c>
      <c r="Q127" s="33">
        <f>+IF(USER!Q127="","",USER!Q127)</f>
        <v>0.59375</v>
      </c>
      <c r="R127" s="34" t="str">
        <f>+VLOOKUP(B127,GESEM!B:R,9,0)</f>
        <v>ACTIVO</v>
      </c>
      <c r="S127" s="19">
        <f>+IF(USER!S127="","",USER!S127)</f>
        <v>0.41666666666666669</v>
      </c>
      <c r="T127" s="14">
        <f>+IF(USER!T127="","",USER!T127)</f>
        <v>0.76041666666666663</v>
      </c>
      <c r="U127" s="14" t="str">
        <f>+IF(USER!U127="","",USER!U127)</f>
        <v/>
      </c>
      <c r="V127" s="14" t="str">
        <f>+IF(USER!V127="","",USER!V127)</f>
        <v/>
      </c>
      <c r="W127" s="14">
        <f>+IF(USER!W127="","",USER!W127)</f>
        <v>0.5625</v>
      </c>
      <c r="X127" s="14">
        <f>+IF(USER!X127="","",USER!X127)</f>
        <v>0.59375</v>
      </c>
      <c r="Y127" s="14" t="str">
        <f>+IF(USER!Y127="","",USER!Y127)</f>
        <v/>
      </c>
      <c r="Z127" s="20" t="str">
        <f>+IF(USER!Z127="","",USER!Z127)</f>
        <v/>
      </c>
      <c r="AA127" s="19">
        <f>+IF(USER!AA127="","",USER!AA127)</f>
        <v>0.41666666666666669</v>
      </c>
      <c r="AB127" s="13">
        <f>+IF(USER!AB127="","",USER!AB127)</f>
        <v>0.76041666666666663</v>
      </c>
      <c r="AC127" s="14" t="str">
        <f>+IF(USER!AC127="","",USER!AC127)</f>
        <v/>
      </c>
      <c r="AD127" s="14" t="str">
        <f>+IF(USER!AD127="","",USER!AD127)</f>
        <v/>
      </c>
      <c r="AE127" s="13">
        <f>+IF(USER!AE127="","",USER!AE127)</f>
        <v>0.5625</v>
      </c>
      <c r="AF127" s="13">
        <f>+IF(USER!AF127="","",USER!AF127)</f>
        <v>0.59375</v>
      </c>
      <c r="AG127" s="14" t="str">
        <f>+IF(USER!AG127="","",USER!AG127)</f>
        <v/>
      </c>
      <c r="AH127" s="20" t="str">
        <f>+IF(USER!AH127="","",USER!AH127)</f>
        <v/>
      </c>
      <c r="AI127" s="19" t="str">
        <f>+IF(USER!AI127="","",USER!AI127)</f>
        <v/>
      </c>
      <c r="AJ127" s="13" t="str">
        <f>+IF(USER!AJ127="","",USER!AJ127)</f>
        <v/>
      </c>
      <c r="AK127" s="14" t="str">
        <f>+IF(USER!AK127="","",USER!AK127)</f>
        <v/>
      </c>
      <c r="AL127" s="14" t="str">
        <f>+IF(USER!AL127="","",USER!AL127)</f>
        <v/>
      </c>
      <c r="AM127" s="13" t="str">
        <f>+IF(USER!AM127="","",USER!AM127)</f>
        <v/>
      </c>
      <c r="AN127" s="13" t="str">
        <f>+IF(USER!AN127="","",USER!AN127)</f>
        <v/>
      </c>
      <c r="AO127" s="14" t="str">
        <f>+IF(USER!AO127="","",USER!AO127)</f>
        <v/>
      </c>
      <c r="AP127" s="20" t="str">
        <f>+IF(USER!AP127="","",USER!AP127)</f>
        <v/>
      </c>
      <c r="AQ127" s="19">
        <f>+IF(USER!AQ127="","",USER!AQ127)</f>
        <v>0.41666666666666669</v>
      </c>
      <c r="AR127" s="13">
        <f>+IF(USER!AR127="","",USER!AR127)</f>
        <v>0.76041666666666663</v>
      </c>
      <c r="AS127" s="14" t="str">
        <f>+IF(USER!AS127="","",USER!AS127)</f>
        <v/>
      </c>
      <c r="AT127" s="14" t="str">
        <f>+IF(USER!AT127="","",USER!AT127)</f>
        <v/>
      </c>
      <c r="AU127" s="13">
        <f>+IF(USER!AU127="","",USER!AU127)</f>
        <v>0.5625</v>
      </c>
      <c r="AV127" s="13">
        <f>+IF(USER!AV127="","",USER!AV127)</f>
        <v>0.59375</v>
      </c>
      <c r="AW127" s="14" t="str">
        <f>+IF(USER!AW127="","",USER!AW127)</f>
        <v/>
      </c>
      <c r="AX127" s="20" t="str">
        <f>+IF(USER!AX127="","",USER!AX127)</f>
        <v/>
      </c>
      <c r="AY127" s="19">
        <f>+IF(USER!AY127="","",USER!AY127)</f>
        <v>0.41666666666666669</v>
      </c>
      <c r="AZ127" s="13">
        <f>+IF(USER!AZ127="","",USER!AZ127)</f>
        <v>0.76041666666666663</v>
      </c>
      <c r="BA127" s="14" t="str">
        <f>+IF(USER!BA127="","",USER!BA127)</f>
        <v/>
      </c>
      <c r="BB127" s="14" t="str">
        <f>+IF(USER!BB127="","",USER!BB127)</f>
        <v/>
      </c>
      <c r="BC127" s="13">
        <f>+IF(USER!BC127="","",USER!BC127)</f>
        <v>0.5625</v>
      </c>
      <c r="BD127" s="13">
        <f>+IF(USER!BD127="","",USER!BD127)</f>
        <v>0.59375</v>
      </c>
      <c r="BE127" s="14" t="str">
        <f>+IF(USER!BE127="","",USER!BE127)</f>
        <v/>
      </c>
      <c r="BF127" s="20" t="str">
        <f>+IF(USER!BF127="","",USER!BF127)</f>
        <v/>
      </c>
      <c r="BG127" s="19">
        <f>+IF(USER!BG127="","",USER!BG127)</f>
        <v>0.41666666666666669</v>
      </c>
      <c r="BH127" s="13">
        <f>+IF(USER!BH127="","",USER!BH127)</f>
        <v>0.76041666666666663</v>
      </c>
      <c r="BI127" s="14" t="str">
        <f>+IF(USER!BI127="","",USER!BI127)</f>
        <v/>
      </c>
      <c r="BJ127" s="14" t="str">
        <f>+IF(USER!BJ127="","",USER!BJ127)</f>
        <v/>
      </c>
      <c r="BK127" s="13">
        <f>+IF(USER!BK127="","",USER!BK127)</f>
        <v>0.5625</v>
      </c>
      <c r="BL127" s="13">
        <f>+IF(USER!BL127="","",USER!BL127)</f>
        <v>0.59375</v>
      </c>
      <c r="BM127" s="14" t="str">
        <f>+IF(USER!BM127="","",USER!BM127)</f>
        <v/>
      </c>
      <c r="BN127" s="20" t="str">
        <f>+IF(USER!BN127="","",USER!BN127)</f>
        <v/>
      </c>
      <c r="BO127" s="19">
        <f>+IF(USER!BO127="","",USER!BO127)</f>
        <v>0.41666666666666669</v>
      </c>
      <c r="BP127" s="13">
        <f>+IF(USER!BP127="","",USER!BP127)</f>
        <v>0.76041666666666663</v>
      </c>
      <c r="BQ127" s="14" t="str">
        <f>+IF(USER!BQ127="","",USER!BQ127)</f>
        <v/>
      </c>
      <c r="BR127" s="14" t="str">
        <f>+IF(USER!BR127="","",USER!BR127)</f>
        <v/>
      </c>
      <c r="BS127" s="13">
        <f>+IF(USER!BS127="","",USER!BS127)</f>
        <v>0.5625</v>
      </c>
      <c r="BT127" s="13">
        <f>+IF(USER!BT127="","",USER!BT127)</f>
        <v>0.59375</v>
      </c>
      <c r="BU127" s="14" t="str">
        <f>+IF(USER!BU127="","",USER!BU127)</f>
        <v/>
      </c>
      <c r="BV127" s="20" t="str">
        <f>+IF(USER!BV127="","",USER!BV127)</f>
        <v/>
      </c>
      <c r="BW127" s="68" t="str">
        <f>+VLOOKUP(B127,GESEM!B:H,7,0)</f>
        <v xml:space="preserve">ID VERIFY + PAYMENT ES </v>
      </c>
      <c r="BX127" s="2" t="str">
        <f>+VLOOKUP(B127,GESEM!B:H,6,0)</f>
        <v>AGENTE</v>
      </c>
    </row>
    <row r="128" spans="1:76" ht="12" customHeight="1" x14ac:dyDescent="0.2">
      <c r="A128" s="31">
        <f t="shared" si="1"/>
        <v>122</v>
      </c>
      <c r="B128" s="74">
        <f>+USER!B128</f>
        <v>78632262</v>
      </c>
      <c r="C128" s="61" t="str">
        <f>+VLOOKUP(J128,TURNO!P:Q,2,0)</f>
        <v xml:space="preserve">CHAT USER </v>
      </c>
      <c r="D128" s="61" t="str">
        <f>+USER!D128</f>
        <v>Mañana</v>
      </c>
      <c r="E128" s="75">
        <f>+VLOOKUP(B128,GESEM!B:M,12,0)</f>
        <v>45561</v>
      </c>
      <c r="F128" s="61" t="str">
        <f>+USER!F128</f>
        <v>PART TIME</v>
      </c>
      <c r="G128" s="61" t="str">
        <f>+USER!G128</f>
        <v>GESTIÓN ADICIONAL</v>
      </c>
      <c r="H128" s="61" t="str">
        <f>+USER!H128</f>
        <v>MAIL USER</v>
      </c>
      <c r="I128" s="61" t="str">
        <f>+USER!I128</f>
        <v>SANCHEZ BANDA LUIS ANGEL</v>
      </c>
      <c r="J128" s="61" t="str">
        <f>+USER!J128</f>
        <v>CHAT USER</v>
      </c>
      <c r="K128" s="61" t="str">
        <f>+USER!K128</f>
        <v>LARICO ALARCON CHRISTIAN CARLOS</v>
      </c>
      <c r="L128" s="61" t="str">
        <f>+USER!L128</f>
        <v>ALONSO RAFAEL ALEJANDRO WLADIMIR</v>
      </c>
      <c r="M128" s="61" t="str">
        <f>+USER!M128</f>
        <v>Miércoles</v>
      </c>
      <c r="N128" s="32">
        <f>+IF(USER!N128="","",USER!N128)</f>
        <v>0.45833333333333331</v>
      </c>
      <c r="O128" s="33">
        <f>+IF(USER!O128="","",USER!O128)</f>
        <v>0.62152777777777779</v>
      </c>
      <c r="P128" s="32" t="str">
        <f>+IF(USER!P128="","",USER!P128)</f>
        <v/>
      </c>
      <c r="Q128" s="33" t="str">
        <f>+IF(USER!Q128="","",USER!Q128)</f>
        <v/>
      </c>
      <c r="R128" s="34" t="str">
        <f>+VLOOKUP(B128,GESEM!B:R,9,0)</f>
        <v>ACTIVO</v>
      </c>
      <c r="S128" s="19">
        <f>+IF(USER!S128="","",USER!S128)</f>
        <v>0.45833333333333331</v>
      </c>
      <c r="T128" s="14">
        <f>+IF(USER!T128="","",USER!T128)</f>
        <v>0.62152777777777779</v>
      </c>
      <c r="U128" s="14" t="str">
        <f>+IF(USER!U128="","",USER!U128)</f>
        <v/>
      </c>
      <c r="V128" s="14" t="str">
        <f>+IF(USER!V128="","",USER!V128)</f>
        <v/>
      </c>
      <c r="W128" s="14" t="str">
        <f>+IF(USER!W128="","",USER!W128)</f>
        <v/>
      </c>
      <c r="X128" s="14" t="str">
        <f>+IF(USER!X128="","",USER!X128)</f>
        <v/>
      </c>
      <c r="Y128" s="14" t="str">
        <f>+IF(USER!Y128="","",USER!Y128)</f>
        <v/>
      </c>
      <c r="Z128" s="20" t="str">
        <f>+IF(USER!Z128="","",USER!Z128)</f>
        <v/>
      </c>
      <c r="AA128" s="19">
        <f>+IF(USER!AA128="","",USER!AA128)</f>
        <v>0.45833333333333331</v>
      </c>
      <c r="AB128" s="13">
        <f>+IF(USER!AB128="","",USER!AB128)</f>
        <v>0.62152777777777779</v>
      </c>
      <c r="AC128" s="14" t="str">
        <f>+IF(USER!AC128="","",USER!AC128)</f>
        <v/>
      </c>
      <c r="AD128" s="14" t="str">
        <f>+IF(USER!AD128="","",USER!AD128)</f>
        <v/>
      </c>
      <c r="AE128" s="13" t="str">
        <f>+IF(USER!AE128="","",USER!AE128)</f>
        <v/>
      </c>
      <c r="AF128" s="13" t="str">
        <f>+IF(USER!AF128="","",USER!AF128)</f>
        <v/>
      </c>
      <c r="AG128" s="14" t="str">
        <f>+IF(USER!AG128="","",USER!AG128)</f>
        <v/>
      </c>
      <c r="AH128" s="20" t="str">
        <f>+IF(USER!AH128="","",USER!AH128)</f>
        <v/>
      </c>
      <c r="AI128" s="19" t="str">
        <f>+IF(USER!AI128="","",USER!AI128)</f>
        <v/>
      </c>
      <c r="AJ128" s="13" t="str">
        <f>+IF(USER!AJ128="","",USER!AJ128)</f>
        <v/>
      </c>
      <c r="AK128" s="14" t="str">
        <f>+IF(USER!AK128="","",USER!AK128)</f>
        <v/>
      </c>
      <c r="AL128" s="14" t="str">
        <f>+IF(USER!AL128="","",USER!AL128)</f>
        <v/>
      </c>
      <c r="AM128" s="13" t="str">
        <f>+IF(USER!AM128="","",USER!AM128)</f>
        <v/>
      </c>
      <c r="AN128" s="13" t="str">
        <f>+IF(USER!AN128="","",USER!AN128)</f>
        <v/>
      </c>
      <c r="AO128" s="14" t="str">
        <f>+IF(USER!AO128="","",USER!AO128)</f>
        <v/>
      </c>
      <c r="AP128" s="20" t="str">
        <f>+IF(USER!AP128="","",USER!AP128)</f>
        <v/>
      </c>
      <c r="AQ128" s="19">
        <f>+IF(USER!AQ128="","",USER!AQ128)</f>
        <v>0.45833333333333331</v>
      </c>
      <c r="AR128" s="13">
        <f>+IF(USER!AR128="","",USER!AR128)</f>
        <v>0.62152777777777779</v>
      </c>
      <c r="AS128" s="14" t="str">
        <f>+IF(USER!AS128="","",USER!AS128)</f>
        <v/>
      </c>
      <c r="AT128" s="14" t="str">
        <f>+IF(USER!AT128="","",USER!AT128)</f>
        <v/>
      </c>
      <c r="AU128" s="13" t="str">
        <f>+IF(USER!AU128="","",USER!AU128)</f>
        <v/>
      </c>
      <c r="AV128" s="13" t="str">
        <f>+IF(USER!AV128="","",USER!AV128)</f>
        <v/>
      </c>
      <c r="AW128" s="14" t="str">
        <f>+IF(USER!AW128="","",USER!AW128)</f>
        <v/>
      </c>
      <c r="AX128" s="20" t="str">
        <f>+IF(USER!AX128="","",USER!AX128)</f>
        <v/>
      </c>
      <c r="AY128" s="19">
        <f>+IF(USER!AY128="","",USER!AY128)</f>
        <v>0.45833333333333331</v>
      </c>
      <c r="AZ128" s="13">
        <f>+IF(USER!AZ128="","",USER!AZ128)</f>
        <v>0.62152777777777779</v>
      </c>
      <c r="BA128" s="14" t="str">
        <f>+IF(USER!BA128="","",USER!BA128)</f>
        <v/>
      </c>
      <c r="BB128" s="14" t="str">
        <f>+IF(USER!BB128="","",USER!BB128)</f>
        <v/>
      </c>
      <c r="BC128" s="13" t="str">
        <f>+IF(USER!BC128="","",USER!BC128)</f>
        <v/>
      </c>
      <c r="BD128" s="13" t="str">
        <f>+IF(USER!BD128="","",USER!BD128)</f>
        <v/>
      </c>
      <c r="BE128" s="14" t="str">
        <f>+IF(USER!BE128="","",USER!BE128)</f>
        <v/>
      </c>
      <c r="BF128" s="20" t="str">
        <f>+IF(USER!BF128="","",USER!BF128)</f>
        <v/>
      </c>
      <c r="BG128" s="19">
        <f>+IF(USER!BG128="","",USER!BG128)</f>
        <v>0.45833333333333331</v>
      </c>
      <c r="BH128" s="13">
        <f>+IF(USER!BH128="","",USER!BH128)</f>
        <v>0.62152777777777779</v>
      </c>
      <c r="BI128" s="14" t="str">
        <f>+IF(USER!BI128="","",USER!BI128)</f>
        <v/>
      </c>
      <c r="BJ128" s="14" t="str">
        <f>+IF(USER!BJ128="","",USER!BJ128)</f>
        <v/>
      </c>
      <c r="BK128" s="13" t="str">
        <f>+IF(USER!BK128="","",USER!BK128)</f>
        <v/>
      </c>
      <c r="BL128" s="13" t="str">
        <f>+IF(USER!BL128="","",USER!BL128)</f>
        <v/>
      </c>
      <c r="BM128" s="14" t="str">
        <f>+IF(USER!BM128="","",USER!BM128)</f>
        <v/>
      </c>
      <c r="BN128" s="20" t="str">
        <f>+IF(USER!BN128="","",USER!BN128)</f>
        <v/>
      </c>
      <c r="BO128" s="19">
        <f>+IF(USER!BO128="","",USER!BO128)</f>
        <v>0.45833333333333331</v>
      </c>
      <c r="BP128" s="13">
        <f>+IF(USER!BP128="","",USER!BP128)</f>
        <v>0.62152777777777779</v>
      </c>
      <c r="BQ128" s="14" t="str">
        <f>+IF(USER!BQ128="","",USER!BQ128)</f>
        <v/>
      </c>
      <c r="BR128" s="14" t="str">
        <f>+IF(USER!BR128="","",USER!BR128)</f>
        <v/>
      </c>
      <c r="BS128" s="13" t="str">
        <f>+IF(USER!BS128="","",USER!BS128)</f>
        <v/>
      </c>
      <c r="BT128" s="13" t="str">
        <f>+IF(USER!BT128="","",USER!BT128)</f>
        <v/>
      </c>
      <c r="BU128" s="14" t="str">
        <f>+IF(USER!BU128="","",USER!BU128)</f>
        <v/>
      </c>
      <c r="BV128" s="20" t="str">
        <f>+IF(USER!BV128="","",USER!BV128)</f>
        <v/>
      </c>
      <c r="BW128" s="68" t="str">
        <f>+VLOOKUP(B128,GESEM!B:H,7,0)</f>
        <v>CHAT USER</v>
      </c>
      <c r="BX128" s="2" t="str">
        <f>+VLOOKUP(B128,GESEM!B:H,6,0)</f>
        <v>AGENTE</v>
      </c>
    </row>
    <row r="129" spans="1:76" ht="12" customHeight="1" x14ac:dyDescent="0.2">
      <c r="A129" s="31">
        <f t="shared" si="1"/>
        <v>123</v>
      </c>
      <c r="B129" s="74">
        <f>+USER!B129</f>
        <v>72674272</v>
      </c>
      <c r="C129" s="61" t="str">
        <f>+VLOOKUP(J129,TURNO!P:Q,2,0)</f>
        <v xml:space="preserve">CHAT USER </v>
      </c>
      <c r="D129" s="61" t="str">
        <f>+USER!D129</f>
        <v>Mañana</v>
      </c>
      <c r="E129" s="75">
        <f>+VLOOKUP(B129,GESEM!B:M,12,0)</f>
        <v>45561</v>
      </c>
      <c r="F129" s="61" t="str">
        <f>+USER!F129</f>
        <v>PART TIME</v>
      </c>
      <c r="G129" s="61">
        <f>+USER!G129</f>
        <v>0</v>
      </c>
      <c r="H129" s="61">
        <f>+USER!H129</f>
        <v>0</v>
      </c>
      <c r="I129" s="61" t="str">
        <f>+USER!I129</f>
        <v>RIOS OLIVERO NICOLAS ARTURO</v>
      </c>
      <c r="J129" s="61" t="str">
        <f>+USER!J129</f>
        <v>CHAT USER</v>
      </c>
      <c r="K129" s="61" t="str">
        <f>+USER!K129</f>
        <v>LARICO ALARCON CHRISTIAN CARLOS</v>
      </c>
      <c r="L129" s="61" t="str">
        <f>+USER!L129</f>
        <v>ALONSO RAFAEL ALEJANDRO WLADIMIR</v>
      </c>
      <c r="M129" s="61" t="str">
        <f>+USER!M129</f>
        <v>Miércoles</v>
      </c>
      <c r="N129" s="32">
        <f>+IF(USER!N129="","",USER!N129)</f>
        <v>0.45833333333333331</v>
      </c>
      <c r="O129" s="33">
        <f>+IF(USER!O129="","",USER!O129)</f>
        <v>0.62152777777777779</v>
      </c>
      <c r="P129" s="32" t="str">
        <f>+IF(USER!P129="","",USER!P129)</f>
        <v/>
      </c>
      <c r="Q129" s="33" t="str">
        <f>+IF(USER!Q129="","",USER!Q129)</f>
        <v/>
      </c>
      <c r="R129" s="34" t="str">
        <f>+VLOOKUP(B129,GESEM!B:R,9,0)</f>
        <v>ACTIVO</v>
      </c>
      <c r="S129" s="19">
        <f>+IF(USER!S129="","",USER!S129)</f>
        <v>0.45833333333333331</v>
      </c>
      <c r="T129" s="14">
        <f>+IF(USER!T129="","",USER!T129)</f>
        <v>0.62152777777777779</v>
      </c>
      <c r="U129" s="14" t="str">
        <f>+IF(USER!U129="","",USER!U129)</f>
        <v/>
      </c>
      <c r="V129" s="14" t="str">
        <f>+IF(USER!V129="","",USER!V129)</f>
        <v/>
      </c>
      <c r="W129" s="14" t="str">
        <f>+IF(USER!W129="","",USER!W129)</f>
        <v/>
      </c>
      <c r="X129" s="14" t="str">
        <f>+IF(USER!X129="","",USER!X129)</f>
        <v/>
      </c>
      <c r="Y129" s="14" t="str">
        <f>+IF(USER!Y129="","",USER!Y129)</f>
        <v/>
      </c>
      <c r="Z129" s="20" t="str">
        <f>+IF(USER!Z129="","",USER!Z129)</f>
        <v/>
      </c>
      <c r="AA129" s="19">
        <f>+IF(USER!AA129="","",USER!AA129)</f>
        <v>0.45833333333333331</v>
      </c>
      <c r="AB129" s="13">
        <f>+IF(USER!AB129="","",USER!AB129)</f>
        <v>0.62152777777777779</v>
      </c>
      <c r="AC129" s="14" t="str">
        <f>+IF(USER!AC129="","",USER!AC129)</f>
        <v/>
      </c>
      <c r="AD129" s="14" t="str">
        <f>+IF(USER!AD129="","",USER!AD129)</f>
        <v/>
      </c>
      <c r="AE129" s="13" t="str">
        <f>+IF(USER!AE129="","",USER!AE129)</f>
        <v/>
      </c>
      <c r="AF129" s="13" t="str">
        <f>+IF(USER!AF129="","",USER!AF129)</f>
        <v/>
      </c>
      <c r="AG129" s="14" t="str">
        <f>+IF(USER!AG129="","",USER!AG129)</f>
        <v/>
      </c>
      <c r="AH129" s="20" t="str">
        <f>+IF(USER!AH129="","",USER!AH129)</f>
        <v/>
      </c>
      <c r="AI129" s="19" t="str">
        <f>+IF(USER!AI129="","",USER!AI129)</f>
        <v/>
      </c>
      <c r="AJ129" s="13" t="str">
        <f>+IF(USER!AJ129="","",USER!AJ129)</f>
        <v/>
      </c>
      <c r="AK129" s="14" t="str">
        <f>+IF(USER!AK129="","",USER!AK129)</f>
        <v/>
      </c>
      <c r="AL129" s="14" t="str">
        <f>+IF(USER!AL129="","",USER!AL129)</f>
        <v/>
      </c>
      <c r="AM129" s="13" t="str">
        <f>+IF(USER!AM129="","",USER!AM129)</f>
        <v/>
      </c>
      <c r="AN129" s="13" t="str">
        <f>+IF(USER!AN129="","",USER!AN129)</f>
        <v/>
      </c>
      <c r="AO129" s="14" t="str">
        <f>+IF(USER!AO129="","",USER!AO129)</f>
        <v/>
      </c>
      <c r="AP129" s="20" t="str">
        <f>+IF(USER!AP129="","",USER!AP129)</f>
        <v/>
      </c>
      <c r="AQ129" s="19">
        <f>+IF(USER!AQ129="","",USER!AQ129)</f>
        <v>0.45833333333333331</v>
      </c>
      <c r="AR129" s="13">
        <f>+IF(USER!AR129="","",USER!AR129)</f>
        <v>0.62152777777777779</v>
      </c>
      <c r="AS129" s="14" t="str">
        <f>+IF(USER!AS129="","",USER!AS129)</f>
        <v/>
      </c>
      <c r="AT129" s="14" t="str">
        <f>+IF(USER!AT129="","",USER!AT129)</f>
        <v/>
      </c>
      <c r="AU129" s="13" t="str">
        <f>+IF(USER!AU129="","",USER!AU129)</f>
        <v/>
      </c>
      <c r="AV129" s="13" t="str">
        <f>+IF(USER!AV129="","",USER!AV129)</f>
        <v/>
      </c>
      <c r="AW129" s="14" t="str">
        <f>+IF(USER!AW129="","",USER!AW129)</f>
        <v/>
      </c>
      <c r="AX129" s="20" t="str">
        <f>+IF(USER!AX129="","",USER!AX129)</f>
        <v/>
      </c>
      <c r="AY129" s="19">
        <f>+IF(USER!AY129="","",USER!AY129)</f>
        <v>0.45833333333333331</v>
      </c>
      <c r="AZ129" s="13">
        <f>+IF(USER!AZ129="","",USER!AZ129)</f>
        <v>0.62152777777777779</v>
      </c>
      <c r="BA129" s="14" t="str">
        <f>+IF(USER!BA129="","",USER!BA129)</f>
        <v/>
      </c>
      <c r="BB129" s="14" t="str">
        <f>+IF(USER!BB129="","",USER!BB129)</f>
        <v/>
      </c>
      <c r="BC129" s="13" t="str">
        <f>+IF(USER!BC129="","",USER!BC129)</f>
        <v/>
      </c>
      <c r="BD129" s="13" t="str">
        <f>+IF(USER!BD129="","",USER!BD129)</f>
        <v/>
      </c>
      <c r="BE129" s="14" t="str">
        <f>+IF(USER!BE129="","",USER!BE129)</f>
        <v/>
      </c>
      <c r="BF129" s="20" t="str">
        <f>+IF(USER!BF129="","",USER!BF129)</f>
        <v/>
      </c>
      <c r="BG129" s="19">
        <f>+IF(USER!BG129="","",USER!BG129)</f>
        <v>0.45833333333333331</v>
      </c>
      <c r="BH129" s="13">
        <f>+IF(USER!BH129="","",USER!BH129)</f>
        <v>0.62152777777777779</v>
      </c>
      <c r="BI129" s="14" t="str">
        <f>+IF(USER!BI129="","",USER!BI129)</f>
        <v/>
      </c>
      <c r="BJ129" s="14" t="str">
        <f>+IF(USER!BJ129="","",USER!BJ129)</f>
        <v/>
      </c>
      <c r="BK129" s="13" t="str">
        <f>+IF(USER!BK129="","",USER!BK129)</f>
        <v/>
      </c>
      <c r="BL129" s="13" t="str">
        <f>+IF(USER!BL129="","",USER!BL129)</f>
        <v/>
      </c>
      <c r="BM129" s="14" t="str">
        <f>+IF(USER!BM129="","",USER!BM129)</f>
        <v/>
      </c>
      <c r="BN129" s="20" t="str">
        <f>+IF(USER!BN129="","",USER!BN129)</f>
        <v/>
      </c>
      <c r="BO129" s="19">
        <f>+IF(USER!BO129="","",USER!BO129)</f>
        <v>0.45833333333333331</v>
      </c>
      <c r="BP129" s="13">
        <f>+IF(USER!BP129="","",USER!BP129)</f>
        <v>0.62152777777777779</v>
      </c>
      <c r="BQ129" s="14" t="str">
        <f>+IF(USER!BQ129="","",USER!BQ129)</f>
        <v/>
      </c>
      <c r="BR129" s="14" t="str">
        <f>+IF(USER!BR129="","",USER!BR129)</f>
        <v/>
      </c>
      <c r="BS129" s="13" t="str">
        <f>+IF(USER!BS129="","",USER!BS129)</f>
        <v/>
      </c>
      <c r="BT129" s="13" t="str">
        <f>+IF(USER!BT129="","",USER!BT129)</f>
        <v/>
      </c>
      <c r="BU129" s="14" t="str">
        <f>+IF(USER!BU129="","",USER!BU129)</f>
        <v/>
      </c>
      <c r="BV129" s="20" t="str">
        <f>+IF(USER!BV129="","",USER!BV129)</f>
        <v/>
      </c>
      <c r="BW129" s="68" t="str">
        <f>+VLOOKUP(B129,GESEM!B:H,7,0)</f>
        <v>CHAT USER</v>
      </c>
      <c r="BX129" s="2" t="str">
        <f>+VLOOKUP(B129,GESEM!B:H,6,0)</f>
        <v>AGENTE</v>
      </c>
    </row>
    <row r="130" spans="1:76" ht="12" customHeight="1" x14ac:dyDescent="0.2">
      <c r="A130" s="31">
        <f t="shared" si="1"/>
        <v>124</v>
      </c>
      <c r="B130" s="74">
        <f>+USER!B130</f>
        <v>73045787</v>
      </c>
      <c r="C130" s="61" t="str">
        <f>+VLOOKUP(J130,TURNO!P:Q,2,0)</f>
        <v xml:space="preserve">CHAT USER </v>
      </c>
      <c r="D130" s="61" t="str">
        <f>+USER!D130</f>
        <v>Mañana</v>
      </c>
      <c r="E130" s="75">
        <f>+VLOOKUP(B130,GESEM!B:M,12,0)</f>
        <v>44621</v>
      </c>
      <c r="F130" s="61" t="str">
        <f>+USER!F130</f>
        <v>PART TIME</v>
      </c>
      <c r="G130" s="61">
        <f>+USER!G130</f>
        <v>0</v>
      </c>
      <c r="H130" s="61">
        <f>+USER!H130</f>
        <v>0</v>
      </c>
      <c r="I130" s="61" t="str">
        <f>+USER!I130</f>
        <v>ESPINOZA MEZA YESSICA ROSMERI</v>
      </c>
      <c r="J130" s="61" t="str">
        <f>+USER!J130</f>
        <v>CHAT USER</v>
      </c>
      <c r="K130" s="61" t="str">
        <f>+USER!K130</f>
        <v>TORRES BARRIOS YAZURI YARUMI</v>
      </c>
      <c r="L130" s="61" t="str">
        <f>+USER!L130</f>
        <v>SANCHEZ GRADOS JEAN PIERRE JOAQUIN</v>
      </c>
      <c r="M130" s="61" t="str">
        <f>+USER!M130</f>
        <v>Martes</v>
      </c>
      <c r="N130" s="32">
        <f>+IF(USER!N130="","",USER!N130)</f>
        <v>0.41666666666666669</v>
      </c>
      <c r="O130" s="33">
        <f>+IF(USER!O130="","",USER!O130)</f>
        <v>0.57986111111111116</v>
      </c>
      <c r="P130" s="32" t="str">
        <f>+IF(USER!P130="","",USER!P130)</f>
        <v/>
      </c>
      <c r="Q130" s="33" t="str">
        <f>+IF(USER!Q130="","",USER!Q130)</f>
        <v/>
      </c>
      <c r="R130" s="34" t="str">
        <f>+VLOOKUP(B130,GESEM!B:R,9,0)</f>
        <v>ACTIVO</v>
      </c>
      <c r="S130" s="19">
        <f>+IF(USER!S130="","",USER!S130)</f>
        <v>0.41666666666666669</v>
      </c>
      <c r="T130" s="14">
        <f>+IF(USER!T130="","",USER!T130)</f>
        <v>0.57986111111111116</v>
      </c>
      <c r="U130" s="14" t="str">
        <f>+IF(USER!U130="","",USER!U130)</f>
        <v/>
      </c>
      <c r="V130" s="14" t="str">
        <f>+IF(USER!V130="","",USER!V130)</f>
        <v/>
      </c>
      <c r="W130" s="14" t="str">
        <f>+IF(USER!W130="","",USER!W130)</f>
        <v/>
      </c>
      <c r="X130" s="14" t="str">
        <f>+IF(USER!X130="","",USER!X130)</f>
        <v/>
      </c>
      <c r="Y130" s="14" t="str">
        <f>+IF(USER!Y130="","",USER!Y130)</f>
        <v/>
      </c>
      <c r="Z130" s="20" t="str">
        <f>+IF(USER!Z130="","",USER!Z130)</f>
        <v/>
      </c>
      <c r="AA130" s="19" t="str">
        <f>+IF(USER!AA130="","",USER!AA130)</f>
        <v/>
      </c>
      <c r="AB130" s="13" t="str">
        <f>+IF(USER!AB130="","",USER!AB130)</f>
        <v/>
      </c>
      <c r="AC130" s="14" t="str">
        <f>+IF(USER!AC130="","",USER!AC130)</f>
        <v/>
      </c>
      <c r="AD130" s="14" t="str">
        <f>+IF(USER!AD130="","",USER!AD130)</f>
        <v/>
      </c>
      <c r="AE130" s="13" t="str">
        <f>+IF(USER!AE130="","",USER!AE130)</f>
        <v/>
      </c>
      <c r="AF130" s="13" t="str">
        <f>+IF(USER!AF130="","",USER!AF130)</f>
        <v/>
      </c>
      <c r="AG130" s="14" t="str">
        <f>+IF(USER!AG130="","",USER!AG130)</f>
        <v/>
      </c>
      <c r="AH130" s="20" t="str">
        <f>+IF(USER!AH130="","",USER!AH130)</f>
        <v/>
      </c>
      <c r="AI130" s="19">
        <f>+IF(USER!AI130="","",USER!AI130)</f>
        <v>0.41666666666666669</v>
      </c>
      <c r="AJ130" s="13">
        <f>+IF(USER!AJ130="","",USER!AJ130)</f>
        <v>0.57986111111111116</v>
      </c>
      <c r="AK130" s="14" t="str">
        <f>+IF(USER!AK130="","",USER!AK130)</f>
        <v/>
      </c>
      <c r="AL130" s="14" t="str">
        <f>+IF(USER!AL130="","",USER!AL130)</f>
        <v/>
      </c>
      <c r="AM130" s="13" t="str">
        <f>+IF(USER!AM130="","",USER!AM130)</f>
        <v/>
      </c>
      <c r="AN130" s="13" t="str">
        <f>+IF(USER!AN130="","",USER!AN130)</f>
        <v/>
      </c>
      <c r="AO130" s="14" t="str">
        <f>+IF(USER!AO130="","",USER!AO130)</f>
        <v/>
      </c>
      <c r="AP130" s="20" t="str">
        <f>+IF(USER!AP130="","",USER!AP130)</f>
        <v/>
      </c>
      <c r="AQ130" s="19">
        <f>+IF(USER!AQ130="","",USER!AQ130)</f>
        <v>0.41666666666666669</v>
      </c>
      <c r="AR130" s="13">
        <f>+IF(USER!AR130="","",USER!AR130)</f>
        <v>0.57986111111111116</v>
      </c>
      <c r="AS130" s="14" t="str">
        <f>+IF(USER!AS130="","",USER!AS130)</f>
        <v/>
      </c>
      <c r="AT130" s="14" t="str">
        <f>+IF(USER!AT130="","",USER!AT130)</f>
        <v/>
      </c>
      <c r="AU130" s="13" t="str">
        <f>+IF(USER!AU130="","",USER!AU130)</f>
        <v/>
      </c>
      <c r="AV130" s="13" t="str">
        <f>+IF(USER!AV130="","",USER!AV130)</f>
        <v/>
      </c>
      <c r="AW130" s="14" t="str">
        <f>+IF(USER!AW130="","",USER!AW130)</f>
        <v/>
      </c>
      <c r="AX130" s="20" t="str">
        <f>+IF(USER!AX130="","",USER!AX130)</f>
        <v/>
      </c>
      <c r="AY130" s="19">
        <f>+IF(USER!AY130="","",USER!AY130)</f>
        <v>0.41666666666666669</v>
      </c>
      <c r="AZ130" s="13">
        <f>+IF(USER!AZ130="","",USER!AZ130)</f>
        <v>0.57986111111111116</v>
      </c>
      <c r="BA130" s="14" t="str">
        <f>+IF(USER!BA130="","",USER!BA130)</f>
        <v/>
      </c>
      <c r="BB130" s="14" t="str">
        <f>+IF(USER!BB130="","",USER!BB130)</f>
        <v/>
      </c>
      <c r="BC130" s="13" t="str">
        <f>+IF(USER!BC130="","",USER!BC130)</f>
        <v/>
      </c>
      <c r="BD130" s="13" t="str">
        <f>+IF(USER!BD130="","",USER!BD130)</f>
        <v/>
      </c>
      <c r="BE130" s="14" t="str">
        <f>+IF(USER!BE130="","",USER!BE130)</f>
        <v/>
      </c>
      <c r="BF130" s="20" t="str">
        <f>+IF(USER!BF130="","",USER!BF130)</f>
        <v/>
      </c>
      <c r="BG130" s="19">
        <f>+IF(USER!BG130="","",USER!BG130)</f>
        <v>0.41666666666666669</v>
      </c>
      <c r="BH130" s="13">
        <f>+IF(USER!BH130="","",USER!BH130)</f>
        <v>0.57986111111111116</v>
      </c>
      <c r="BI130" s="14" t="str">
        <f>+IF(USER!BI130="","",USER!BI130)</f>
        <v/>
      </c>
      <c r="BJ130" s="14" t="str">
        <f>+IF(USER!BJ130="","",USER!BJ130)</f>
        <v/>
      </c>
      <c r="BK130" s="13" t="str">
        <f>+IF(USER!BK130="","",USER!BK130)</f>
        <v/>
      </c>
      <c r="BL130" s="13" t="str">
        <f>+IF(USER!BL130="","",USER!BL130)</f>
        <v/>
      </c>
      <c r="BM130" s="14" t="str">
        <f>+IF(USER!BM130="","",USER!BM130)</f>
        <v/>
      </c>
      <c r="BN130" s="20" t="str">
        <f>+IF(USER!BN130="","",USER!BN130)</f>
        <v/>
      </c>
      <c r="BO130" s="19">
        <f>+IF(USER!BO130="","",USER!BO130)</f>
        <v>0.41666666666666669</v>
      </c>
      <c r="BP130" s="13">
        <f>+IF(USER!BP130="","",USER!BP130)</f>
        <v>0.57986111111111116</v>
      </c>
      <c r="BQ130" s="14" t="str">
        <f>+IF(USER!BQ130="","",USER!BQ130)</f>
        <v/>
      </c>
      <c r="BR130" s="14" t="str">
        <f>+IF(USER!BR130="","",USER!BR130)</f>
        <v/>
      </c>
      <c r="BS130" s="13" t="str">
        <f>+IF(USER!BS130="","",USER!BS130)</f>
        <v/>
      </c>
      <c r="BT130" s="13" t="str">
        <f>+IF(USER!BT130="","",USER!BT130)</f>
        <v/>
      </c>
      <c r="BU130" s="14" t="str">
        <f>+IF(USER!BU130="","",USER!BU130)</f>
        <v/>
      </c>
      <c r="BV130" s="20" t="str">
        <f>+IF(USER!BV130="","",USER!BV130)</f>
        <v/>
      </c>
      <c r="BW130" s="68" t="str">
        <f>+VLOOKUP(B130,GESEM!B:H,7,0)</f>
        <v>CHAT USER</v>
      </c>
      <c r="BX130" s="2" t="str">
        <f>+VLOOKUP(B130,GESEM!B:H,6,0)</f>
        <v>AGENTE</v>
      </c>
    </row>
    <row r="131" spans="1:76" ht="12" customHeight="1" x14ac:dyDescent="0.2">
      <c r="A131" s="31">
        <f t="shared" si="1"/>
        <v>125</v>
      </c>
      <c r="B131" s="74">
        <f>+USER!B131</f>
        <v>77207474</v>
      </c>
      <c r="C131" s="61" t="str">
        <f>+VLOOKUP(J131,TURNO!P:Q,2,0)</f>
        <v xml:space="preserve">CHAT USER </v>
      </c>
      <c r="D131" s="61" t="str">
        <f>+USER!D131</f>
        <v>Mañana</v>
      </c>
      <c r="E131" s="75">
        <f>+VLOOKUP(B131,GESEM!B:M,12,0)</f>
        <v>45545</v>
      </c>
      <c r="F131" s="61" t="str">
        <f>+USER!F131</f>
        <v>PART TIME</v>
      </c>
      <c r="G131" s="61">
        <f>+USER!G131</f>
        <v>0</v>
      </c>
      <c r="H131" s="61">
        <f>+USER!H131</f>
        <v>0</v>
      </c>
      <c r="I131" s="61" t="str">
        <f>+USER!I131</f>
        <v>SANCHEZ YUPANQUI YOMIRA ZOILA</v>
      </c>
      <c r="J131" s="61" t="str">
        <f>+USER!J131</f>
        <v>CHAT USER</v>
      </c>
      <c r="K131" s="61" t="str">
        <f>+USER!K131</f>
        <v>APONTE COVEÑAS JOSELYN ANDREA</v>
      </c>
      <c r="L131" s="61" t="str">
        <f>+USER!L131</f>
        <v>ALONSO RAFAEL ALEJANDRO WLADIMIR</v>
      </c>
      <c r="M131" s="61" t="str">
        <f>+USER!M131</f>
        <v>Miércoles</v>
      </c>
      <c r="N131" s="32">
        <f>+IF(USER!N131="","",USER!N131)</f>
        <v>0.41666666666666669</v>
      </c>
      <c r="O131" s="33">
        <f>+IF(USER!O131="","",USER!O131)</f>
        <v>0.57986111111111116</v>
      </c>
      <c r="P131" s="32" t="str">
        <f>+IF(USER!P131="","",USER!P131)</f>
        <v/>
      </c>
      <c r="Q131" s="33" t="str">
        <f>+IF(USER!Q131="","",USER!Q131)</f>
        <v/>
      </c>
      <c r="R131" s="34" t="str">
        <f>+VLOOKUP(B131,GESEM!B:R,9,0)</f>
        <v>ACTIVO</v>
      </c>
      <c r="S131" s="19">
        <f>+IF(USER!S131="","",USER!S131)</f>
        <v>0.41666666666666669</v>
      </c>
      <c r="T131" s="14">
        <f>+IF(USER!T131="","",USER!T131)</f>
        <v>0.57986111111111116</v>
      </c>
      <c r="U131" s="14" t="str">
        <f>+IF(USER!U131="","",USER!U131)</f>
        <v/>
      </c>
      <c r="V131" s="14" t="str">
        <f>+IF(USER!V131="","",USER!V131)</f>
        <v/>
      </c>
      <c r="W131" s="14" t="str">
        <f>+IF(USER!W131="","",USER!W131)</f>
        <v/>
      </c>
      <c r="X131" s="14" t="str">
        <f>+IF(USER!X131="","",USER!X131)</f>
        <v/>
      </c>
      <c r="Y131" s="14" t="str">
        <f>+IF(USER!Y131="","",USER!Y131)</f>
        <v/>
      </c>
      <c r="Z131" s="20" t="str">
        <f>+IF(USER!Z131="","",USER!Z131)</f>
        <v/>
      </c>
      <c r="AA131" s="19">
        <f>+IF(USER!AA131="","",USER!AA131)</f>
        <v>0.41666666666666669</v>
      </c>
      <c r="AB131" s="13">
        <f>+IF(USER!AB131="","",USER!AB131)</f>
        <v>0.57986111111111116</v>
      </c>
      <c r="AC131" s="14" t="str">
        <f>+IF(USER!AC131="","",USER!AC131)</f>
        <v/>
      </c>
      <c r="AD131" s="14" t="str">
        <f>+IF(USER!AD131="","",USER!AD131)</f>
        <v/>
      </c>
      <c r="AE131" s="13" t="str">
        <f>+IF(USER!AE131="","",USER!AE131)</f>
        <v/>
      </c>
      <c r="AF131" s="13" t="str">
        <f>+IF(USER!AF131="","",USER!AF131)</f>
        <v/>
      </c>
      <c r="AG131" s="14" t="str">
        <f>+IF(USER!AG131="","",USER!AG131)</f>
        <v/>
      </c>
      <c r="AH131" s="20" t="str">
        <f>+IF(USER!AH131="","",USER!AH131)</f>
        <v/>
      </c>
      <c r="AI131" s="19" t="str">
        <f>+IF(USER!AI131="","",USER!AI131)</f>
        <v/>
      </c>
      <c r="AJ131" s="13" t="str">
        <f>+IF(USER!AJ131="","",USER!AJ131)</f>
        <v/>
      </c>
      <c r="AK131" s="14" t="str">
        <f>+IF(USER!AK131="","",USER!AK131)</f>
        <v/>
      </c>
      <c r="AL131" s="14" t="str">
        <f>+IF(USER!AL131="","",USER!AL131)</f>
        <v/>
      </c>
      <c r="AM131" s="13" t="str">
        <f>+IF(USER!AM131="","",USER!AM131)</f>
        <v/>
      </c>
      <c r="AN131" s="13" t="str">
        <f>+IF(USER!AN131="","",USER!AN131)</f>
        <v/>
      </c>
      <c r="AO131" s="14" t="str">
        <f>+IF(USER!AO131="","",USER!AO131)</f>
        <v/>
      </c>
      <c r="AP131" s="20" t="str">
        <f>+IF(USER!AP131="","",USER!AP131)</f>
        <v/>
      </c>
      <c r="AQ131" s="19">
        <f>+IF(USER!AQ131="","",USER!AQ131)</f>
        <v>0.41666666666666669</v>
      </c>
      <c r="AR131" s="13">
        <f>+IF(USER!AR131="","",USER!AR131)</f>
        <v>0.57986111111111116</v>
      </c>
      <c r="AS131" s="14" t="str">
        <f>+IF(USER!AS131="","",USER!AS131)</f>
        <v/>
      </c>
      <c r="AT131" s="14" t="str">
        <f>+IF(USER!AT131="","",USER!AT131)</f>
        <v/>
      </c>
      <c r="AU131" s="13" t="str">
        <f>+IF(USER!AU131="","",USER!AU131)</f>
        <v/>
      </c>
      <c r="AV131" s="13" t="str">
        <f>+IF(USER!AV131="","",USER!AV131)</f>
        <v/>
      </c>
      <c r="AW131" s="14" t="str">
        <f>+IF(USER!AW131="","",USER!AW131)</f>
        <v/>
      </c>
      <c r="AX131" s="20" t="str">
        <f>+IF(USER!AX131="","",USER!AX131)</f>
        <v/>
      </c>
      <c r="AY131" s="19">
        <f>+IF(USER!AY131="","",USER!AY131)</f>
        <v>0.41666666666666669</v>
      </c>
      <c r="AZ131" s="13">
        <f>+IF(USER!AZ131="","",USER!AZ131)</f>
        <v>0.57986111111111116</v>
      </c>
      <c r="BA131" s="14" t="str">
        <f>+IF(USER!BA131="","",USER!BA131)</f>
        <v/>
      </c>
      <c r="BB131" s="14" t="str">
        <f>+IF(USER!BB131="","",USER!BB131)</f>
        <v/>
      </c>
      <c r="BC131" s="13" t="str">
        <f>+IF(USER!BC131="","",USER!BC131)</f>
        <v/>
      </c>
      <c r="BD131" s="13" t="str">
        <f>+IF(USER!BD131="","",USER!BD131)</f>
        <v/>
      </c>
      <c r="BE131" s="14" t="str">
        <f>+IF(USER!BE131="","",USER!BE131)</f>
        <v/>
      </c>
      <c r="BF131" s="20" t="str">
        <f>+IF(USER!BF131="","",USER!BF131)</f>
        <v/>
      </c>
      <c r="BG131" s="19">
        <f>+IF(USER!BG131="","",USER!BG131)</f>
        <v>0.41666666666666669</v>
      </c>
      <c r="BH131" s="13">
        <f>+IF(USER!BH131="","",USER!BH131)</f>
        <v>0.57986111111111116</v>
      </c>
      <c r="BI131" s="14" t="str">
        <f>+IF(USER!BI131="","",USER!BI131)</f>
        <v/>
      </c>
      <c r="BJ131" s="14" t="str">
        <f>+IF(USER!BJ131="","",USER!BJ131)</f>
        <v/>
      </c>
      <c r="BK131" s="13" t="str">
        <f>+IF(USER!BK131="","",USER!BK131)</f>
        <v/>
      </c>
      <c r="BL131" s="13" t="str">
        <f>+IF(USER!BL131="","",USER!BL131)</f>
        <v/>
      </c>
      <c r="BM131" s="14" t="str">
        <f>+IF(USER!BM131="","",USER!BM131)</f>
        <v/>
      </c>
      <c r="BN131" s="20" t="str">
        <f>+IF(USER!BN131="","",USER!BN131)</f>
        <v/>
      </c>
      <c r="BO131" s="19">
        <f>+IF(USER!BO131="","",USER!BO131)</f>
        <v>0.41666666666666669</v>
      </c>
      <c r="BP131" s="13">
        <f>+IF(USER!BP131="","",USER!BP131)</f>
        <v>0.57986111111111116</v>
      </c>
      <c r="BQ131" s="14" t="str">
        <f>+IF(USER!BQ131="","",USER!BQ131)</f>
        <v/>
      </c>
      <c r="BR131" s="14" t="str">
        <f>+IF(USER!BR131="","",USER!BR131)</f>
        <v/>
      </c>
      <c r="BS131" s="13" t="str">
        <f>+IF(USER!BS131="","",USER!BS131)</f>
        <v/>
      </c>
      <c r="BT131" s="13" t="str">
        <f>+IF(USER!BT131="","",USER!BT131)</f>
        <v/>
      </c>
      <c r="BU131" s="14" t="str">
        <f>+IF(USER!BU131="","",USER!BU131)</f>
        <v/>
      </c>
      <c r="BV131" s="20" t="str">
        <f>+IF(USER!BV131="","",USER!BV131)</f>
        <v/>
      </c>
      <c r="BW131" s="68" t="str">
        <f>+VLOOKUP(B131,GESEM!B:H,7,0)</f>
        <v>CHAT USER</v>
      </c>
      <c r="BX131" s="2" t="str">
        <f>+VLOOKUP(B131,GESEM!B:H,6,0)</f>
        <v>AGENTE</v>
      </c>
    </row>
    <row r="132" spans="1:76" ht="12" customHeight="1" x14ac:dyDescent="0.2">
      <c r="A132" s="31">
        <f t="shared" si="1"/>
        <v>126</v>
      </c>
      <c r="B132" s="74">
        <f>+USER!B132</f>
        <v>76303462</v>
      </c>
      <c r="C132" s="61" t="str">
        <f>+VLOOKUP(J132,TURNO!P:Q,2,0)</f>
        <v xml:space="preserve">CHAT USER </v>
      </c>
      <c r="D132" s="61" t="str">
        <f>+USER!D132</f>
        <v>Mañana</v>
      </c>
      <c r="E132" s="75">
        <f>+VLOOKUP(B132,GESEM!B:M,12,0)</f>
        <v>45261</v>
      </c>
      <c r="F132" s="61" t="str">
        <f>+USER!F132</f>
        <v>PART TIME</v>
      </c>
      <c r="G132" s="61">
        <f>+USER!G132</f>
        <v>0</v>
      </c>
      <c r="H132" s="61">
        <f>+USER!H132</f>
        <v>0</v>
      </c>
      <c r="I132" s="61" t="str">
        <f>+USER!I132</f>
        <v>SEGURA GARCIA PATRICIA MADELEINE</v>
      </c>
      <c r="J132" s="61" t="str">
        <f>+USER!J132</f>
        <v>CHAT USER</v>
      </c>
      <c r="K132" s="61" t="str">
        <f>+USER!K132</f>
        <v>TORRES BARRIOS YAZURI YARUMI</v>
      </c>
      <c r="L132" s="61" t="str">
        <f>+USER!L132</f>
        <v>SANCHEZ GRADOS JEAN PIERRE JOAQUIN</v>
      </c>
      <c r="M132" s="61" t="str">
        <f>+USER!M132</f>
        <v>Miércoles</v>
      </c>
      <c r="N132" s="32">
        <f>+IF(USER!N132="","",USER!N132)</f>
        <v>0.45833333333333331</v>
      </c>
      <c r="O132" s="33">
        <f>+IF(USER!O132="","",USER!O132)</f>
        <v>0.62152777777777779</v>
      </c>
      <c r="P132" s="32" t="str">
        <f>+IF(USER!P132="","",USER!P132)</f>
        <v/>
      </c>
      <c r="Q132" s="33" t="str">
        <f>+IF(USER!Q132="","",USER!Q132)</f>
        <v/>
      </c>
      <c r="R132" s="34" t="str">
        <f>+VLOOKUP(B132,GESEM!B:R,9,0)</f>
        <v>ACTIVO</v>
      </c>
      <c r="S132" s="19">
        <f>+IF(USER!S132="","",USER!S132)</f>
        <v>0.45833333333333331</v>
      </c>
      <c r="T132" s="14">
        <f>+IF(USER!T132="","",USER!T132)</f>
        <v>0.62152777777777779</v>
      </c>
      <c r="U132" s="14" t="str">
        <f>+IF(USER!U132="","",USER!U132)</f>
        <v/>
      </c>
      <c r="V132" s="14" t="str">
        <f>+IF(USER!V132="","",USER!V132)</f>
        <v/>
      </c>
      <c r="W132" s="14" t="str">
        <f>+IF(USER!W132="","",USER!W132)</f>
        <v/>
      </c>
      <c r="X132" s="14" t="str">
        <f>+IF(USER!X132="","",USER!X132)</f>
        <v/>
      </c>
      <c r="Y132" s="14" t="str">
        <f>+IF(USER!Y132="","",USER!Y132)</f>
        <v/>
      </c>
      <c r="Z132" s="20" t="str">
        <f>+IF(USER!Z132="","",USER!Z132)</f>
        <v/>
      </c>
      <c r="AA132" s="19">
        <f>+IF(USER!AA132="","",USER!AA132)</f>
        <v>0.45833333333333331</v>
      </c>
      <c r="AB132" s="13">
        <f>+IF(USER!AB132="","",USER!AB132)</f>
        <v>0.62152777777777779</v>
      </c>
      <c r="AC132" s="14" t="str">
        <f>+IF(USER!AC132="","",USER!AC132)</f>
        <v/>
      </c>
      <c r="AD132" s="14" t="str">
        <f>+IF(USER!AD132="","",USER!AD132)</f>
        <v/>
      </c>
      <c r="AE132" s="13" t="str">
        <f>+IF(USER!AE132="","",USER!AE132)</f>
        <v/>
      </c>
      <c r="AF132" s="13" t="str">
        <f>+IF(USER!AF132="","",USER!AF132)</f>
        <v/>
      </c>
      <c r="AG132" s="14" t="str">
        <f>+IF(USER!AG132="","",USER!AG132)</f>
        <v/>
      </c>
      <c r="AH132" s="20" t="str">
        <f>+IF(USER!AH132="","",USER!AH132)</f>
        <v/>
      </c>
      <c r="AI132" s="19" t="str">
        <f>+IF(USER!AI132="","",USER!AI132)</f>
        <v/>
      </c>
      <c r="AJ132" s="13" t="str">
        <f>+IF(USER!AJ132="","",USER!AJ132)</f>
        <v/>
      </c>
      <c r="AK132" s="14" t="str">
        <f>+IF(USER!AK132="","",USER!AK132)</f>
        <v/>
      </c>
      <c r="AL132" s="14" t="str">
        <f>+IF(USER!AL132="","",USER!AL132)</f>
        <v/>
      </c>
      <c r="AM132" s="13" t="str">
        <f>+IF(USER!AM132="","",USER!AM132)</f>
        <v/>
      </c>
      <c r="AN132" s="13" t="str">
        <f>+IF(USER!AN132="","",USER!AN132)</f>
        <v/>
      </c>
      <c r="AO132" s="14" t="str">
        <f>+IF(USER!AO132="","",USER!AO132)</f>
        <v/>
      </c>
      <c r="AP132" s="20" t="str">
        <f>+IF(USER!AP132="","",USER!AP132)</f>
        <v/>
      </c>
      <c r="AQ132" s="19">
        <f>+IF(USER!AQ132="","",USER!AQ132)</f>
        <v>0.45833333333333331</v>
      </c>
      <c r="AR132" s="13">
        <f>+IF(USER!AR132="","",USER!AR132)</f>
        <v>0.62152777777777779</v>
      </c>
      <c r="AS132" s="14" t="str">
        <f>+IF(USER!AS132="","",USER!AS132)</f>
        <v/>
      </c>
      <c r="AT132" s="14" t="str">
        <f>+IF(USER!AT132="","",USER!AT132)</f>
        <v/>
      </c>
      <c r="AU132" s="13" t="str">
        <f>+IF(USER!AU132="","",USER!AU132)</f>
        <v/>
      </c>
      <c r="AV132" s="13" t="str">
        <f>+IF(USER!AV132="","",USER!AV132)</f>
        <v/>
      </c>
      <c r="AW132" s="14" t="str">
        <f>+IF(USER!AW132="","",USER!AW132)</f>
        <v/>
      </c>
      <c r="AX132" s="20" t="str">
        <f>+IF(USER!AX132="","",USER!AX132)</f>
        <v/>
      </c>
      <c r="AY132" s="19">
        <f>+IF(USER!AY132="","",USER!AY132)</f>
        <v>0.45833333333333331</v>
      </c>
      <c r="AZ132" s="13">
        <f>+IF(USER!AZ132="","",USER!AZ132)</f>
        <v>0.62152777777777779</v>
      </c>
      <c r="BA132" s="14" t="str">
        <f>+IF(USER!BA132="","",USER!BA132)</f>
        <v/>
      </c>
      <c r="BB132" s="14" t="str">
        <f>+IF(USER!BB132="","",USER!BB132)</f>
        <v/>
      </c>
      <c r="BC132" s="13" t="str">
        <f>+IF(USER!BC132="","",USER!BC132)</f>
        <v/>
      </c>
      <c r="BD132" s="13" t="str">
        <f>+IF(USER!BD132="","",USER!BD132)</f>
        <v/>
      </c>
      <c r="BE132" s="14" t="str">
        <f>+IF(USER!BE132="","",USER!BE132)</f>
        <v/>
      </c>
      <c r="BF132" s="20" t="str">
        <f>+IF(USER!BF132="","",USER!BF132)</f>
        <v/>
      </c>
      <c r="BG132" s="19">
        <f>+IF(USER!BG132="","",USER!BG132)</f>
        <v>0.45833333333333331</v>
      </c>
      <c r="BH132" s="13">
        <f>+IF(USER!BH132="","",USER!BH132)</f>
        <v>0.62152777777777779</v>
      </c>
      <c r="BI132" s="14" t="str">
        <f>+IF(USER!BI132="","",USER!BI132)</f>
        <v/>
      </c>
      <c r="BJ132" s="14" t="str">
        <f>+IF(USER!BJ132="","",USER!BJ132)</f>
        <v/>
      </c>
      <c r="BK132" s="13" t="str">
        <f>+IF(USER!BK132="","",USER!BK132)</f>
        <v/>
      </c>
      <c r="BL132" s="13" t="str">
        <f>+IF(USER!BL132="","",USER!BL132)</f>
        <v/>
      </c>
      <c r="BM132" s="14" t="str">
        <f>+IF(USER!BM132="","",USER!BM132)</f>
        <v/>
      </c>
      <c r="BN132" s="20" t="str">
        <f>+IF(USER!BN132="","",USER!BN132)</f>
        <v/>
      </c>
      <c r="BO132" s="19">
        <f>+IF(USER!BO132="","",USER!BO132)</f>
        <v>0.45833333333333331</v>
      </c>
      <c r="BP132" s="13">
        <f>+IF(USER!BP132="","",USER!BP132)</f>
        <v>0.62152777777777779</v>
      </c>
      <c r="BQ132" s="14" t="str">
        <f>+IF(USER!BQ132="","",USER!BQ132)</f>
        <v/>
      </c>
      <c r="BR132" s="14" t="str">
        <f>+IF(USER!BR132="","",USER!BR132)</f>
        <v/>
      </c>
      <c r="BS132" s="13" t="str">
        <f>+IF(USER!BS132="","",USER!BS132)</f>
        <v/>
      </c>
      <c r="BT132" s="13" t="str">
        <f>+IF(USER!BT132="","",USER!BT132)</f>
        <v/>
      </c>
      <c r="BU132" s="14" t="str">
        <f>+IF(USER!BU132="","",USER!BU132)</f>
        <v/>
      </c>
      <c r="BV132" s="20" t="str">
        <f>+IF(USER!BV132="","",USER!BV132)</f>
        <v/>
      </c>
      <c r="BW132" s="68" t="str">
        <f>+VLOOKUP(B132,GESEM!B:H,7,0)</f>
        <v>CHAT USER</v>
      </c>
      <c r="BX132" s="2" t="str">
        <f>+VLOOKUP(B132,GESEM!B:H,6,0)</f>
        <v>AGENTE</v>
      </c>
    </row>
    <row r="133" spans="1:76" ht="12" customHeight="1" x14ac:dyDescent="0.2">
      <c r="A133" s="31">
        <f t="shared" si="1"/>
        <v>127</v>
      </c>
      <c r="B133" s="74">
        <f>+USER!B133</f>
        <v>2589357</v>
      </c>
      <c r="C133" s="61" t="str">
        <f>+VLOOKUP(J133,TURNO!P:Q,2,0)</f>
        <v xml:space="preserve">CHAT USER </v>
      </c>
      <c r="D133" s="61" t="str">
        <f>+USER!D133</f>
        <v>Mañana</v>
      </c>
      <c r="E133" s="75">
        <f>+VLOOKUP(B133,GESEM!B:M,12,0)</f>
        <v>45266</v>
      </c>
      <c r="F133" s="61" t="str">
        <f>+USER!F133</f>
        <v>PART TIME</v>
      </c>
      <c r="G133" s="61">
        <f>+USER!G133</f>
        <v>0</v>
      </c>
      <c r="H133" s="61">
        <f>+USER!H133</f>
        <v>0</v>
      </c>
      <c r="I133" s="61" t="str">
        <f>+USER!I133</f>
        <v>NUÑEZ LAYA ESTEFANY CECILIA</v>
      </c>
      <c r="J133" s="61" t="str">
        <f>+USER!J133</f>
        <v>CHAT USER</v>
      </c>
      <c r="K133" s="61" t="str">
        <f>+USER!K133</f>
        <v>TORRES BARRIOS YAZURI YARUMI</v>
      </c>
      <c r="L133" s="61" t="str">
        <f>+USER!L133</f>
        <v>SANCHEZ GRADOS JEAN PIERRE JOAQUIN</v>
      </c>
      <c r="M133" s="61" t="str">
        <f>+USER!M133</f>
        <v>Martes</v>
      </c>
      <c r="N133" s="32">
        <f>+IF(USER!N133="","",USER!N133)</f>
        <v>0.45833333333333331</v>
      </c>
      <c r="O133" s="33">
        <f>+IF(USER!O133="","",USER!O133)</f>
        <v>0.62152777777777779</v>
      </c>
      <c r="P133" s="32" t="str">
        <f>+IF(USER!P133="","",USER!P133)</f>
        <v/>
      </c>
      <c r="Q133" s="33" t="str">
        <f>+IF(USER!Q133="","",USER!Q133)</f>
        <v/>
      </c>
      <c r="R133" s="34" t="str">
        <f>+VLOOKUP(B133,GESEM!B:R,9,0)</f>
        <v>ACTIVO</v>
      </c>
      <c r="S133" s="19">
        <f>+IF(USER!S133="","",USER!S133)</f>
        <v>0.45833333333333331</v>
      </c>
      <c r="T133" s="14">
        <f>+IF(USER!T133="","",USER!T133)</f>
        <v>0.62152777777777779</v>
      </c>
      <c r="U133" s="14" t="str">
        <f>+IF(USER!U133="","",USER!U133)</f>
        <v/>
      </c>
      <c r="V133" s="14" t="str">
        <f>+IF(USER!V133="","",USER!V133)</f>
        <v/>
      </c>
      <c r="W133" s="14" t="str">
        <f>+IF(USER!W133="","",USER!W133)</f>
        <v/>
      </c>
      <c r="X133" s="14" t="str">
        <f>+IF(USER!X133="","",USER!X133)</f>
        <v/>
      </c>
      <c r="Y133" s="14" t="str">
        <f>+IF(USER!Y133="","",USER!Y133)</f>
        <v/>
      </c>
      <c r="Z133" s="20" t="str">
        <f>+IF(USER!Z133="","",USER!Z133)</f>
        <v/>
      </c>
      <c r="AA133" s="19" t="str">
        <f>+IF(USER!AA133="","",USER!AA133)</f>
        <v/>
      </c>
      <c r="AB133" s="13" t="str">
        <f>+IF(USER!AB133="","",USER!AB133)</f>
        <v/>
      </c>
      <c r="AC133" s="14" t="str">
        <f>+IF(USER!AC133="","",USER!AC133)</f>
        <v/>
      </c>
      <c r="AD133" s="14" t="str">
        <f>+IF(USER!AD133="","",USER!AD133)</f>
        <v/>
      </c>
      <c r="AE133" s="13" t="str">
        <f>+IF(USER!AE133="","",USER!AE133)</f>
        <v/>
      </c>
      <c r="AF133" s="13" t="str">
        <f>+IF(USER!AF133="","",USER!AF133)</f>
        <v/>
      </c>
      <c r="AG133" s="14" t="str">
        <f>+IF(USER!AG133="","",USER!AG133)</f>
        <v/>
      </c>
      <c r="AH133" s="20" t="str">
        <f>+IF(USER!AH133="","",USER!AH133)</f>
        <v/>
      </c>
      <c r="AI133" s="19">
        <f>+IF(USER!AI133="","",USER!AI133)</f>
        <v>0.45833333333333331</v>
      </c>
      <c r="AJ133" s="13">
        <f>+IF(USER!AJ133="","",USER!AJ133)</f>
        <v>0.62152777777777779</v>
      </c>
      <c r="AK133" s="14" t="str">
        <f>+IF(USER!AK133="","",USER!AK133)</f>
        <v/>
      </c>
      <c r="AL133" s="14" t="str">
        <f>+IF(USER!AL133="","",USER!AL133)</f>
        <v/>
      </c>
      <c r="AM133" s="13" t="str">
        <f>+IF(USER!AM133="","",USER!AM133)</f>
        <v/>
      </c>
      <c r="AN133" s="13" t="str">
        <f>+IF(USER!AN133="","",USER!AN133)</f>
        <v/>
      </c>
      <c r="AO133" s="14" t="str">
        <f>+IF(USER!AO133="","",USER!AO133)</f>
        <v/>
      </c>
      <c r="AP133" s="20" t="str">
        <f>+IF(USER!AP133="","",USER!AP133)</f>
        <v/>
      </c>
      <c r="AQ133" s="19">
        <f>+IF(USER!AQ133="","",USER!AQ133)</f>
        <v>0.45833333333333331</v>
      </c>
      <c r="AR133" s="13">
        <f>+IF(USER!AR133="","",USER!AR133)</f>
        <v>0.62152777777777779</v>
      </c>
      <c r="AS133" s="14" t="str">
        <f>+IF(USER!AS133="","",USER!AS133)</f>
        <v/>
      </c>
      <c r="AT133" s="14" t="str">
        <f>+IF(USER!AT133="","",USER!AT133)</f>
        <v/>
      </c>
      <c r="AU133" s="13" t="str">
        <f>+IF(USER!AU133="","",USER!AU133)</f>
        <v/>
      </c>
      <c r="AV133" s="13" t="str">
        <f>+IF(USER!AV133="","",USER!AV133)</f>
        <v/>
      </c>
      <c r="AW133" s="14" t="str">
        <f>+IF(USER!AW133="","",USER!AW133)</f>
        <v/>
      </c>
      <c r="AX133" s="20" t="str">
        <f>+IF(USER!AX133="","",USER!AX133)</f>
        <v/>
      </c>
      <c r="AY133" s="19">
        <f>+IF(USER!AY133="","",USER!AY133)</f>
        <v>0.45833333333333331</v>
      </c>
      <c r="AZ133" s="13">
        <f>+IF(USER!AZ133="","",USER!AZ133)</f>
        <v>0.62152777777777779</v>
      </c>
      <c r="BA133" s="14" t="str">
        <f>+IF(USER!BA133="","",USER!BA133)</f>
        <v/>
      </c>
      <c r="BB133" s="14" t="str">
        <f>+IF(USER!BB133="","",USER!BB133)</f>
        <v/>
      </c>
      <c r="BC133" s="13" t="str">
        <f>+IF(USER!BC133="","",USER!BC133)</f>
        <v/>
      </c>
      <c r="BD133" s="13" t="str">
        <f>+IF(USER!BD133="","",USER!BD133)</f>
        <v/>
      </c>
      <c r="BE133" s="14" t="str">
        <f>+IF(USER!BE133="","",USER!BE133)</f>
        <v/>
      </c>
      <c r="BF133" s="20" t="str">
        <f>+IF(USER!BF133="","",USER!BF133)</f>
        <v/>
      </c>
      <c r="BG133" s="19">
        <f>+IF(USER!BG133="","",USER!BG133)</f>
        <v>0.45833333333333331</v>
      </c>
      <c r="BH133" s="13">
        <f>+IF(USER!BH133="","",USER!BH133)</f>
        <v>0.62152777777777779</v>
      </c>
      <c r="BI133" s="14" t="str">
        <f>+IF(USER!BI133="","",USER!BI133)</f>
        <v/>
      </c>
      <c r="BJ133" s="14" t="str">
        <f>+IF(USER!BJ133="","",USER!BJ133)</f>
        <v/>
      </c>
      <c r="BK133" s="13" t="str">
        <f>+IF(USER!BK133="","",USER!BK133)</f>
        <v/>
      </c>
      <c r="BL133" s="13" t="str">
        <f>+IF(USER!BL133="","",USER!BL133)</f>
        <v/>
      </c>
      <c r="BM133" s="14" t="str">
        <f>+IF(USER!BM133="","",USER!BM133)</f>
        <v/>
      </c>
      <c r="BN133" s="20" t="str">
        <f>+IF(USER!BN133="","",USER!BN133)</f>
        <v/>
      </c>
      <c r="BO133" s="19">
        <f>+IF(USER!BO133="","",USER!BO133)</f>
        <v>0.45833333333333331</v>
      </c>
      <c r="BP133" s="13">
        <f>+IF(USER!BP133="","",USER!BP133)</f>
        <v>0.62152777777777779</v>
      </c>
      <c r="BQ133" s="14" t="str">
        <f>+IF(USER!BQ133="","",USER!BQ133)</f>
        <v/>
      </c>
      <c r="BR133" s="14" t="str">
        <f>+IF(USER!BR133="","",USER!BR133)</f>
        <v/>
      </c>
      <c r="BS133" s="13" t="str">
        <f>+IF(USER!BS133="","",USER!BS133)</f>
        <v/>
      </c>
      <c r="BT133" s="13" t="str">
        <f>+IF(USER!BT133="","",USER!BT133)</f>
        <v/>
      </c>
      <c r="BU133" s="14" t="str">
        <f>+IF(USER!BU133="","",USER!BU133)</f>
        <v/>
      </c>
      <c r="BV133" s="20" t="str">
        <f>+IF(USER!BV133="","",USER!BV133)</f>
        <v/>
      </c>
      <c r="BW133" s="68" t="str">
        <f>+VLOOKUP(B133,GESEM!B:H,7,0)</f>
        <v>CHAT USER</v>
      </c>
      <c r="BX133" s="2" t="str">
        <f>+VLOOKUP(B133,GESEM!B:H,6,0)</f>
        <v>AGENTE</v>
      </c>
    </row>
    <row r="134" spans="1:76" ht="12" customHeight="1" x14ac:dyDescent="0.2">
      <c r="A134" s="31">
        <f t="shared" si="1"/>
        <v>128</v>
      </c>
      <c r="B134" s="74">
        <f>+USER!B134</f>
        <v>74903262</v>
      </c>
      <c r="C134" s="61" t="str">
        <f>+VLOOKUP(J134,TURNO!P:Q,2,0)</f>
        <v xml:space="preserve">CHAT USER </v>
      </c>
      <c r="D134" s="61" t="str">
        <f>+USER!D134</f>
        <v>Mañana</v>
      </c>
      <c r="E134" s="75">
        <f>+VLOOKUP(B134,GESEM!B:M,12,0)</f>
        <v>45419</v>
      </c>
      <c r="F134" s="61" t="str">
        <f>+USER!F134</f>
        <v>PART TIME</v>
      </c>
      <c r="G134" s="61">
        <f>+USER!G134</f>
        <v>0</v>
      </c>
      <c r="H134" s="61">
        <f>+USER!H134</f>
        <v>0</v>
      </c>
      <c r="I134" s="61" t="str">
        <f>+USER!I134</f>
        <v>BALDEON GUTIERREZ LESLI FIORELA</v>
      </c>
      <c r="J134" s="61" t="str">
        <f>+USER!J134</f>
        <v>CHAT USER</v>
      </c>
      <c r="K134" s="61" t="str">
        <f>+USER!K134</f>
        <v>TORRES BARRIOS YAZURI YARUMI</v>
      </c>
      <c r="L134" s="61" t="str">
        <f>+USER!L134</f>
        <v>SANCHEZ GRADOS JEAN PIERRE JOAQUIN</v>
      </c>
      <c r="M134" s="61" t="str">
        <f>+USER!M134</f>
        <v>Martes</v>
      </c>
      <c r="N134" s="32">
        <f>+IF(USER!N134="","",USER!N134)</f>
        <v>0.45833333333333331</v>
      </c>
      <c r="O134" s="33">
        <f>+IF(USER!O134="","",USER!O134)</f>
        <v>0.62152777777777779</v>
      </c>
      <c r="P134" s="32" t="str">
        <f>+IF(USER!P134="","",USER!P134)</f>
        <v/>
      </c>
      <c r="Q134" s="33" t="str">
        <f>+IF(USER!Q134="","",USER!Q134)</f>
        <v/>
      </c>
      <c r="R134" s="34" t="str">
        <f>+VLOOKUP(B134,GESEM!B:R,9,0)</f>
        <v>ACTIVO</v>
      </c>
      <c r="S134" s="19">
        <f>+IF(USER!S134="","",USER!S134)</f>
        <v>0.45833333333333331</v>
      </c>
      <c r="T134" s="14">
        <f>+IF(USER!T134="","",USER!T134)</f>
        <v>0.62152777777777779</v>
      </c>
      <c r="U134" s="14" t="str">
        <f>+IF(USER!U134="","",USER!U134)</f>
        <v/>
      </c>
      <c r="V134" s="14" t="str">
        <f>+IF(USER!V134="","",USER!V134)</f>
        <v/>
      </c>
      <c r="W134" s="14" t="str">
        <f>+IF(USER!W134="","",USER!W134)</f>
        <v/>
      </c>
      <c r="X134" s="14" t="str">
        <f>+IF(USER!X134="","",USER!X134)</f>
        <v/>
      </c>
      <c r="Y134" s="14" t="str">
        <f>+IF(USER!Y134="","",USER!Y134)</f>
        <v/>
      </c>
      <c r="Z134" s="20" t="str">
        <f>+IF(USER!Z134="","",USER!Z134)</f>
        <v/>
      </c>
      <c r="AA134" s="19" t="str">
        <f>+IF(USER!AA134="","",USER!AA134)</f>
        <v/>
      </c>
      <c r="AB134" s="13" t="str">
        <f>+IF(USER!AB134="","",USER!AB134)</f>
        <v/>
      </c>
      <c r="AC134" s="14" t="str">
        <f>+IF(USER!AC134="","",USER!AC134)</f>
        <v/>
      </c>
      <c r="AD134" s="14" t="str">
        <f>+IF(USER!AD134="","",USER!AD134)</f>
        <v/>
      </c>
      <c r="AE134" s="13" t="str">
        <f>+IF(USER!AE134="","",USER!AE134)</f>
        <v/>
      </c>
      <c r="AF134" s="13" t="str">
        <f>+IF(USER!AF134="","",USER!AF134)</f>
        <v/>
      </c>
      <c r="AG134" s="14" t="str">
        <f>+IF(USER!AG134="","",USER!AG134)</f>
        <v/>
      </c>
      <c r="AH134" s="20" t="str">
        <f>+IF(USER!AH134="","",USER!AH134)</f>
        <v/>
      </c>
      <c r="AI134" s="19">
        <f>+IF(USER!AI134="","",USER!AI134)</f>
        <v>0.45833333333333331</v>
      </c>
      <c r="AJ134" s="13">
        <f>+IF(USER!AJ134="","",USER!AJ134)</f>
        <v>0.62152777777777779</v>
      </c>
      <c r="AK134" s="14" t="str">
        <f>+IF(USER!AK134="","",USER!AK134)</f>
        <v/>
      </c>
      <c r="AL134" s="14" t="str">
        <f>+IF(USER!AL134="","",USER!AL134)</f>
        <v/>
      </c>
      <c r="AM134" s="13" t="str">
        <f>+IF(USER!AM134="","",USER!AM134)</f>
        <v/>
      </c>
      <c r="AN134" s="13" t="str">
        <f>+IF(USER!AN134="","",USER!AN134)</f>
        <v/>
      </c>
      <c r="AO134" s="14" t="str">
        <f>+IF(USER!AO134="","",USER!AO134)</f>
        <v/>
      </c>
      <c r="AP134" s="20" t="str">
        <f>+IF(USER!AP134="","",USER!AP134)</f>
        <v/>
      </c>
      <c r="AQ134" s="19">
        <f>+IF(USER!AQ134="","",USER!AQ134)</f>
        <v>0.45833333333333331</v>
      </c>
      <c r="AR134" s="13">
        <f>+IF(USER!AR134="","",USER!AR134)</f>
        <v>0.62152777777777779</v>
      </c>
      <c r="AS134" s="14" t="str">
        <f>+IF(USER!AS134="","",USER!AS134)</f>
        <v/>
      </c>
      <c r="AT134" s="14" t="str">
        <f>+IF(USER!AT134="","",USER!AT134)</f>
        <v/>
      </c>
      <c r="AU134" s="13" t="str">
        <f>+IF(USER!AU134="","",USER!AU134)</f>
        <v/>
      </c>
      <c r="AV134" s="13" t="str">
        <f>+IF(USER!AV134="","",USER!AV134)</f>
        <v/>
      </c>
      <c r="AW134" s="14" t="str">
        <f>+IF(USER!AW134="","",USER!AW134)</f>
        <v/>
      </c>
      <c r="AX134" s="20" t="str">
        <f>+IF(USER!AX134="","",USER!AX134)</f>
        <v/>
      </c>
      <c r="AY134" s="19">
        <f>+IF(USER!AY134="","",USER!AY134)</f>
        <v>0.45833333333333331</v>
      </c>
      <c r="AZ134" s="13">
        <f>+IF(USER!AZ134="","",USER!AZ134)</f>
        <v>0.62152777777777779</v>
      </c>
      <c r="BA134" s="14" t="str">
        <f>+IF(USER!BA134="","",USER!BA134)</f>
        <v/>
      </c>
      <c r="BB134" s="14" t="str">
        <f>+IF(USER!BB134="","",USER!BB134)</f>
        <v/>
      </c>
      <c r="BC134" s="13" t="str">
        <f>+IF(USER!BC134="","",USER!BC134)</f>
        <v/>
      </c>
      <c r="BD134" s="13" t="str">
        <f>+IF(USER!BD134="","",USER!BD134)</f>
        <v/>
      </c>
      <c r="BE134" s="14" t="str">
        <f>+IF(USER!BE134="","",USER!BE134)</f>
        <v/>
      </c>
      <c r="BF134" s="20" t="str">
        <f>+IF(USER!BF134="","",USER!BF134)</f>
        <v/>
      </c>
      <c r="BG134" s="19">
        <f>+IF(USER!BG134="","",USER!BG134)</f>
        <v>0.45833333333333331</v>
      </c>
      <c r="BH134" s="13">
        <f>+IF(USER!BH134="","",USER!BH134)</f>
        <v>0.62152777777777779</v>
      </c>
      <c r="BI134" s="14" t="str">
        <f>+IF(USER!BI134="","",USER!BI134)</f>
        <v/>
      </c>
      <c r="BJ134" s="14" t="str">
        <f>+IF(USER!BJ134="","",USER!BJ134)</f>
        <v/>
      </c>
      <c r="BK134" s="13" t="str">
        <f>+IF(USER!BK134="","",USER!BK134)</f>
        <v/>
      </c>
      <c r="BL134" s="13" t="str">
        <f>+IF(USER!BL134="","",USER!BL134)</f>
        <v/>
      </c>
      <c r="BM134" s="14" t="str">
        <f>+IF(USER!BM134="","",USER!BM134)</f>
        <v/>
      </c>
      <c r="BN134" s="20" t="str">
        <f>+IF(USER!BN134="","",USER!BN134)</f>
        <v/>
      </c>
      <c r="BO134" s="19">
        <f>+IF(USER!BO134="","",USER!BO134)</f>
        <v>0.45833333333333331</v>
      </c>
      <c r="BP134" s="13">
        <f>+IF(USER!BP134="","",USER!BP134)</f>
        <v>0.62152777777777779</v>
      </c>
      <c r="BQ134" s="14" t="str">
        <f>+IF(USER!BQ134="","",USER!BQ134)</f>
        <v/>
      </c>
      <c r="BR134" s="14" t="str">
        <f>+IF(USER!BR134="","",USER!BR134)</f>
        <v/>
      </c>
      <c r="BS134" s="13" t="str">
        <f>+IF(USER!BS134="","",USER!BS134)</f>
        <v/>
      </c>
      <c r="BT134" s="13" t="str">
        <f>+IF(USER!BT134="","",USER!BT134)</f>
        <v/>
      </c>
      <c r="BU134" s="14" t="str">
        <f>+IF(USER!BU134="","",USER!BU134)</f>
        <v/>
      </c>
      <c r="BV134" s="20" t="str">
        <f>+IF(USER!BV134="","",USER!BV134)</f>
        <v/>
      </c>
      <c r="BW134" s="68" t="str">
        <f>+VLOOKUP(B134,GESEM!B:H,7,0)</f>
        <v>CHAT USER</v>
      </c>
      <c r="BX134" s="2" t="str">
        <f>+VLOOKUP(B134,GESEM!B:H,6,0)</f>
        <v>AGENTE</v>
      </c>
    </row>
    <row r="135" spans="1:76" ht="12" customHeight="1" x14ac:dyDescent="0.2">
      <c r="A135" s="31">
        <f t="shared" si="1"/>
        <v>129</v>
      </c>
      <c r="B135" s="74">
        <f>+USER!B135</f>
        <v>75113053</v>
      </c>
      <c r="C135" s="61" t="str">
        <f>+VLOOKUP(J135,TURNO!P:Q,2,0)</f>
        <v xml:space="preserve">CHAT USER </v>
      </c>
      <c r="D135" s="61" t="str">
        <f>+USER!D135</f>
        <v>Mañana</v>
      </c>
      <c r="E135" s="75">
        <f>+VLOOKUP(B135,GESEM!B:M,12,0)</f>
        <v>45180</v>
      </c>
      <c r="F135" s="61" t="str">
        <f>+USER!F135</f>
        <v>PART TIME</v>
      </c>
      <c r="G135" s="61">
        <f>+USER!G135</f>
        <v>0</v>
      </c>
      <c r="H135" s="61">
        <f>+USER!H135</f>
        <v>0</v>
      </c>
      <c r="I135" s="61" t="str">
        <f>+USER!I135</f>
        <v>VALLADARES BEDOYA ANTON SALOMON</v>
      </c>
      <c r="J135" s="61" t="str">
        <f>+USER!J135</f>
        <v>CHAT USER</v>
      </c>
      <c r="K135" s="61" t="str">
        <f>+USER!K135</f>
        <v>TORRES BARRIOS YAZURI YARUMI</v>
      </c>
      <c r="L135" s="61" t="str">
        <f>+USER!L135</f>
        <v>SANCHEZ GRADOS JEAN PIERRE JOAQUIN</v>
      </c>
      <c r="M135" s="61" t="str">
        <f>+USER!M135</f>
        <v>Miércoles</v>
      </c>
      <c r="N135" s="32">
        <f>+IF(USER!N135="","",USER!N135)</f>
        <v>0.45833333333333331</v>
      </c>
      <c r="O135" s="33">
        <f>+IF(USER!O135="","",USER!O135)</f>
        <v>0.62152777777777779</v>
      </c>
      <c r="P135" s="32" t="str">
        <f>+IF(USER!P135="","",USER!P135)</f>
        <v/>
      </c>
      <c r="Q135" s="33" t="str">
        <f>+IF(USER!Q135="","",USER!Q135)</f>
        <v/>
      </c>
      <c r="R135" s="34" t="str">
        <f>+VLOOKUP(B135,GESEM!B:R,9,0)</f>
        <v>ACTIVO</v>
      </c>
      <c r="S135" s="19">
        <f>+IF(USER!S135="","",USER!S135)</f>
        <v>0.45833333333333331</v>
      </c>
      <c r="T135" s="14">
        <f>+IF(USER!T135="","",USER!T135)</f>
        <v>0.62152777777777779</v>
      </c>
      <c r="U135" s="14" t="str">
        <f>+IF(USER!U135="","",USER!U135)</f>
        <v/>
      </c>
      <c r="V135" s="14" t="str">
        <f>+IF(USER!V135="","",USER!V135)</f>
        <v/>
      </c>
      <c r="W135" s="14" t="str">
        <f>+IF(USER!W135="","",USER!W135)</f>
        <v/>
      </c>
      <c r="X135" s="14" t="str">
        <f>+IF(USER!X135="","",USER!X135)</f>
        <v/>
      </c>
      <c r="Y135" s="14" t="str">
        <f>+IF(USER!Y135="","",USER!Y135)</f>
        <v/>
      </c>
      <c r="Z135" s="20" t="str">
        <f>+IF(USER!Z135="","",USER!Z135)</f>
        <v/>
      </c>
      <c r="AA135" s="19">
        <f>+IF(USER!AA135="","",USER!AA135)</f>
        <v>0.45833333333333331</v>
      </c>
      <c r="AB135" s="13">
        <f>+IF(USER!AB135="","",USER!AB135)</f>
        <v>0.62152777777777779</v>
      </c>
      <c r="AC135" s="14" t="str">
        <f>+IF(USER!AC135="","",USER!AC135)</f>
        <v/>
      </c>
      <c r="AD135" s="14" t="str">
        <f>+IF(USER!AD135="","",USER!AD135)</f>
        <v/>
      </c>
      <c r="AE135" s="13" t="str">
        <f>+IF(USER!AE135="","",USER!AE135)</f>
        <v/>
      </c>
      <c r="AF135" s="13" t="str">
        <f>+IF(USER!AF135="","",USER!AF135)</f>
        <v/>
      </c>
      <c r="AG135" s="14" t="str">
        <f>+IF(USER!AG135="","",USER!AG135)</f>
        <v/>
      </c>
      <c r="AH135" s="20" t="str">
        <f>+IF(USER!AH135="","",USER!AH135)</f>
        <v/>
      </c>
      <c r="AI135" s="19" t="str">
        <f>+IF(USER!AI135="","",USER!AI135)</f>
        <v/>
      </c>
      <c r="AJ135" s="13" t="str">
        <f>+IF(USER!AJ135="","",USER!AJ135)</f>
        <v/>
      </c>
      <c r="AK135" s="14" t="str">
        <f>+IF(USER!AK135="","",USER!AK135)</f>
        <v/>
      </c>
      <c r="AL135" s="14" t="str">
        <f>+IF(USER!AL135="","",USER!AL135)</f>
        <v/>
      </c>
      <c r="AM135" s="13" t="str">
        <f>+IF(USER!AM135="","",USER!AM135)</f>
        <v/>
      </c>
      <c r="AN135" s="13" t="str">
        <f>+IF(USER!AN135="","",USER!AN135)</f>
        <v/>
      </c>
      <c r="AO135" s="14" t="str">
        <f>+IF(USER!AO135="","",USER!AO135)</f>
        <v/>
      </c>
      <c r="AP135" s="20" t="str">
        <f>+IF(USER!AP135="","",USER!AP135)</f>
        <v/>
      </c>
      <c r="AQ135" s="19">
        <f>+IF(USER!AQ135="","",USER!AQ135)</f>
        <v>0.45833333333333331</v>
      </c>
      <c r="AR135" s="13">
        <f>+IF(USER!AR135="","",USER!AR135)</f>
        <v>0.62152777777777779</v>
      </c>
      <c r="AS135" s="14" t="str">
        <f>+IF(USER!AS135="","",USER!AS135)</f>
        <v/>
      </c>
      <c r="AT135" s="14" t="str">
        <f>+IF(USER!AT135="","",USER!AT135)</f>
        <v/>
      </c>
      <c r="AU135" s="13" t="str">
        <f>+IF(USER!AU135="","",USER!AU135)</f>
        <v/>
      </c>
      <c r="AV135" s="13" t="str">
        <f>+IF(USER!AV135="","",USER!AV135)</f>
        <v/>
      </c>
      <c r="AW135" s="14" t="str">
        <f>+IF(USER!AW135="","",USER!AW135)</f>
        <v/>
      </c>
      <c r="AX135" s="20" t="str">
        <f>+IF(USER!AX135="","",USER!AX135)</f>
        <v/>
      </c>
      <c r="AY135" s="19">
        <f>+IF(USER!AY135="","",USER!AY135)</f>
        <v>0.45833333333333331</v>
      </c>
      <c r="AZ135" s="13">
        <f>+IF(USER!AZ135="","",USER!AZ135)</f>
        <v>0.62152777777777779</v>
      </c>
      <c r="BA135" s="14" t="str">
        <f>+IF(USER!BA135="","",USER!BA135)</f>
        <v/>
      </c>
      <c r="BB135" s="14" t="str">
        <f>+IF(USER!BB135="","",USER!BB135)</f>
        <v/>
      </c>
      <c r="BC135" s="13" t="str">
        <f>+IF(USER!BC135="","",USER!BC135)</f>
        <v/>
      </c>
      <c r="BD135" s="13" t="str">
        <f>+IF(USER!BD135="","",USER!BD135)</f>
        <v/>
      </c>
      <c r="BE135" s="14" t="str">
        <f>+IF(USER!BE135="","",USER!BE135)</f>
        <v/>
      </c>
      <c r="BF135" s="20" t="str">
        <f>+IF(USER!BF135="","",USER!BF135)</f>
        <v/>
      </c>
      <c r="BG135" s="19">
        <f>+IF(USER!BG135="","",USER!BG135)</f>
        <v>0.45833333333333331</v>
      </c>
      <c r="BH135" s="13">
        <f>+IF(USER!BH135="","",USER!BH135)</f>
        <v>0.62152777777777779</v>
      </c>
      <c r="BI135" s="14" t="str">
        <f>+IF(USER!BI135="","",USER!BI135)</f>
        <v/>
      </c>
      <c r="BJ135" s="14" t="str">
        <f>+IF(USER!BJ135="","",USER!BJ135)</f>
        <v/>
      </c>
      <c r="BK135" s="13" t="str">
        <f>+IF(USER!BK135="","",USER!BK135)</f>
        <v/>
      </c>
      <c r="BL135" s="13" t="str">
        <f>+IF(USER!BL135="","",USER!BL135)</f>
        <v/>
      </c>
      <c r="BM135" s="14" t="str">
        <f>+IF(USER!BM135="","",USER!BM135)</f>
        <v/>
      </c>
      <c r="BN135" s="20" t="str">
        <f>+IF(USER!BN135="","",USER!BN135)</f>
        <v/>
      </c>
      <c r="BO135" s="19">
        <f>+IF(USER!BO135="","",USER!BO135)</f>
        <v>0.45833333333333331</v>
      </c>
      <c r="BP135" s="13">
        <f>+IF(USER!BP135="","",USER!BP135)</f>
        <v>0.62152777777777779</v>
      </c>
      <c r="BQ135" s="14" t="str">
        <f>+IF(USER!BQ135="","",USER!BQ135)</f>
        <v/>
      </c>
      <c r="BR135" s="14" t="str">
        <f>+IF(USER!BR135="","",USER!BR135)</f>
        <v/>
      </c>
      <c r="BS135" s="13" t="str">
        <f>+IF(USER!BS135="","",USER!BS135)</f>
        <v/>
      </c>
      <c r="BT135" s="13" t="str">
        <f>+IF(USER!BT135="","",USER!BT135)</f>
        <v/>
      </c>
      <c r="BU135" s="14" t="str">
        <f>+IF(USER!BU135="","",USER!BU135)</f>
        <v/>
      </c>
      <c r="BV135" s="20" t="str">
        <f>+IF(USER!BV135="","",USER!BV135)</f>
        <v/>
      </c>
      <c r="BW135" s="68" t="str">
        <f>+VLOOKUP(B135,GESEM!B:H,7,0)</f>
        <v>CHAT USER</v>
      </c>
      <c r="BX135" s="2" t="str">
        <f>+VLOOKUP(B135,GESEM!B:H,6,0)</f>
        <v>AGENTE</v>
      </c>
    </row>
    <row r="136" spans="1:76" ht="12" customHeight="1" x14ac:dyDescent="0.2">
      <c r="A136" s="31">
        <f t="shared" ref="A136:A199" si="2">+A135+1</f>
        <v>130</v>
      </c>
      <c r="B136" s="74">
        <f>+USER!B136</f>
        <v>74742176</v>
      </c>
      <c r="C136" s="61" t="str">
        <f>+VLOOKUP(J136,TURNO!P:Q,2,0)</f>
        <v xml:space="preserve">CHAT USER </v>
      </c>
      <c r="D136" s="61" t="str">
        <f>+USER!D136</f>
        <v>Mañana</v>
      </c>
      <c r="E136" s="75">
        <f>+VLOOKUP(B136,GESEM!B:M,12,0)</f>
        <v>45352</v>
      </c>
      <c r="F136" s="61" t="str">
        <f>+USER!F136</f>
        <v>PART TIME</v>
      </c>
      <c r="G136" s="61">
        <f>+USER!G136</f>
        <v>0</v>
      </c>
      <c r="H136" s="61">
        <f>+USER!H136</f>
        <v>0</v>
      </c>
      <c r="I136" s="61" t="str">
        <f>+USER!I136</f>
        <v>BENAVIDES SILVERA ANDREA DEL</v>
      </c>
      <c r="J136" s="61" t="str">
        <f>+USER!J136</f>
        <v>CHAT USER</v>
      </c>
      <c r="K136" s="61" t="str">
        <f>+USER!K136</f>
        <v>TORRES BARRIOS YAZURI YARUMI</v>
      </c>
      <c r="L136" s="61" t="str">
        <f>+USER!L136</f>
        <v>SANCHEZ GRADOS JEAN PIERRE JOAQUIN</v>
      </c>
      <c r="M136" s="61" t="str">
        <f>+USER!M136</f>
        <v>Miércoles</v>
      </c>
      <c r="N136" s="32">
        <f>+IF(USER!N136="","",USER!N136)</f>
        <v>0.45833333333333331</v>
      </c>
      <c r="O136" s="33">
        <f>+IF(USER!O136="","",USER!O136)</f>
        <v>0.62152777777777779</v>
      </c>
      <c r="P136" s="32" t="str">
        <f>+IF(USER!P136="","",USER!P136)</f>
        <v/>
      </c>
      <c r="Q136" s="33" t="str">
        <f>+IF(USER!Q136="","",USER!Q136)</f>
        <v/>
      </c>
      <c r="R136" s="34" t="str">
        <f>+VLOOKUP(B136,GESEM!B:R,9,0)</f>
        <v>ACTIVO</v>
      </c>
      <c r="S136" s="19">
        <f>+IF(USER!S136="","",USER!S136)</f>
        <v>0.45833333333333331</v>
      </c>
      <c r="T136" s="14">
        <f>+IF(USER!T136="","",USER!T136)</f>
        <v>0.62152777777777779</v>
      </c>
      <c r="U136" s="14" t="str">
        <f>+IF(USER!U136="","",USER!U136)</f>
        <v/>
      </c>
      <c r="V136" s="14" t="str">
        <f>+IF(USER!V136="","",USER!V136)</f>
        <v/>
      </c>
      <c r="W136" s="14" t="str">
        <f>+IF(USER!W136="","",USER!W136)</f>
        <v/>
      </c>
      <c r="X136" s="14" t="str">
        <f>+IF(USER!X136="","",USER!X136)</f>
        <v/>
      </c>
      <c r="Y136" s="14" t="str">
        <f>+IF(USER!Y136="","",USER!Y136)</f>
        <v/>
      </c>
      <c r="Z136" s="20" t="str">
        <f>+IF(USER!Z136="","",USER!Z136)</f>
        <v/>
      </c>
      <c r="AA136" s="19">
        <f>+IF(USER!AA136="","",USER!AA136)</f>
        <v>0.54166666666666663</v>
      </c>
      <c r="AB136" s="13">
        <f>+IF(USER!AB136="","",USER!AB136)</f>
        <v>0.70486111111111116</v>
      </c>
      <c r="AC136" s="14" t="str">
        <f>+IF(USER!AC136="","",USER!AC136)</f>
        <v/>
      </c>
      <c r="AD136" s="14" t="str">
        <f>+IF(USER!AD136="","",USER!AD136)</f>
        <v/>
      </c>
      <c r="AE136" s="13" t="str">
        <f>+IF(USER!AE136="","",USER!AE136)</f>
        <v/>
      </c>
      <c r="AF136" s="13" t="str">
        <f>+IF(USER!AF136="","",USER!AF136)</f>
        <v/>
      </c>
      <c r="AG136" s="14" t="str">
        <f>+IF(USER!AG136="","",USER!AG136)</f>
        <v/>
      </c>
      <c r="AH136" s="20" t="str">
        <f>+IF(USER!AH136="","",USER!AH136)</f>
        <v/>
      </c>
      <c r="AI136" s="19" t="str">
        <f>+IF(USER!AI136="","",USER!AI136)</f>
        <v/>
      </c>
      <c r="AJ136" s="13" t="str">
        <f>+IF(USER!AJ136="","",USER!AJ136)</f>
        <v/>
      </c>
      <c r="AK136" s="14" t="str">
        <f>+IF(USER!AK136="","",USER!AK136)</f>
        <v/>
      </c>
      <c r="AL136" s="14" t="str">
        <f>+IF(USER!AL136="","",USER!AL136)</f>
        <v/>
      </c>
      <c r="AM136" s="13" t="str">
        <f>+IF(USER!AM136="","",USER!AM136)</f>
        <v/>
      </c>
      <c r="AN136" s="13" t="str">
        <f>+IF(USER!AN136="","",USER!AN136)</f>
        <v/>
      </c>
      <c r="AO136" s="14" t="str">
        <f>+IF(USER!AO136="","",USER!AO136)</f>
        <v/>
      </c>
      <c r="AP136" s="20" t="str">
        <f>+IF(USER!AP136="","",USER!AP136)</f>
        <v/>
      </c>
      <c r="AQ136" s="19">
        <f>+IF(USER!AQ136="","",USER!AQ136)</f>
        <v>0.54166666666666663</v>
      </c>
      <c r="AR136" s="13">
        <f>+IF(USER!AR136="","",USER!AR136)</f>
        <v>0.70486111111111116</v>
      </c>
      <c r="AS136" s="14" t="str">
        <f>+IF(USER!AS136="","",USER!AS136)</f>
        <v/>
      </c>
      <c r="AT136" s="14" t="str">
        <f>+IF(USER!AT136="","",USER!AT136)</f>
        <v/>
      </c>
      <c r="AU136" s="13" t="str">
        <f>+IF(USER!AU136="","",USER!AU136)</f>
        <v/>
      </c>
      <c r="AV136" s="13" t="str">
        <f>+IF(USER!AV136="","",USER!AV136)</f>
        <v/>
      </c>
      <c r="AW136" s="14" t="str">
        <f>+IF(USER!AW136="","",USER!AW136)</f>
        <v/>
      </c>
      <c r="AX136" s="20" t="str">
        <f>+IF(USER!AX136="","",USER!AX136)</f>
        <v/>
      </c>
      <c r="AY136" s="19">
        <f>+IF(USER!AY136="","",USER!AY136)</f>
        <v>0.54166666666666663</v>
      </c>
      <c r="AZ136" s="13">
        <f>+IF(USER!AZ136="","",USER!AZ136)</f>
        <v>0.70486111111111116</v>
      </c>
      <c r="BA136" s="14" t="str">
        <f>+IF(USER!BA136="","",USER!BA136)</f>
        <v/>
      </c>
      <c r="BB136" s="14" t="str">
        <f>+IF(USER!BB136="","",USER!BB136)</f>
        <v/>
      </c>
      <c r="BC136" s="13" t="str">
        <f>+IF(USER!BC136="","",USER!BC136)</f>
        <v/>
      </c>
      <c r="BD136" s="13" t="str">
        <f>+IF(USER!BD136="","",USER!BD136)</f>
        <v/>
      </c>
      <c r="BE136" s="14" t="str">
        <f>+IF(USER!BE136="","",USER!BE136)</f>
        <v/>
      </c>
      <c r="BF136" s="20" t="str">
        <f>+IF(USER!BF136="","",USER!BF136)</f>
        <v/>
      </c>
      <c r="BG136" s="19">
        <f>+IF(USER!BG136="","",USER!BG136)</f>
        <v>0.45833333333333331</v>
      </c>
      <c r="BH136" s="13">
        <f>+IF(USER!BH136="","",USER!BH136)</f>
        <v>0.62152777777777779</v>
      </c>
      <c r="BI136" s="14" t="str">
        <f>+IF(USER!BI136="","",USER!BI136)</f>
        <v/>
      </c>
      <c r="BJ136" s="14" t="str">
        <f>+IF(USER!BJ136="","",USER!BJ136)</f>
        <v/>
      </c>
      <c r="BK136" s="13" t="str">
        <f>+IF(USER!BK136="","",USER!BK136)</f>
        <v/>
      </c>
      <c r="BL136" s="13" t="str">
        <f>+IF(USER!BL136="","",USER!BL136)</f>
        <v/>
      </c>
      <c r="BM136" s="14" t="str">
        <f>+IF(USER!BM136="","",USER!BM136)</f>
        <v/>
      </c>
      <c r="BN136" s="20" t="str">
        <f>+IF(USER!BN136="","",USER!BN136)</f>
        <v/>
      </c>
      <c r="BO136" s="19">
        <f>+IF(USER!BO136="","",USER!BO136)</f>
        <v>0.45833333333333331</v>
      </c>
      <c r="BP136" s="13">
        <f>+IF(USER!BP136="","",USER!BP136)</f>
        <v>0.62152777777777779</v>
      </c>
      <c r="BQ136" s="14" t="str">
        <f>+IF(USER!BQ136="","",USER!BQ136)</f>
        <v/>
      </c>
      <c r="BR136" s="14" t="str">
        <f>+IF(USER!BR136="","",USER!BR136)</f>
        <v/>
      </c>
      <c r="BS136" s="13" t="str">
        <f>+IF(USER!BS136="","",USER!BS136)</f>
        <v/>
      </c>
      <c r="BT136" s="13" t="str">
        <f>+IF(USER!BT136="","",USER!BT136)</f>
        <v/>
      </c>
      <c r="BU136" s="14" t="str">
        <f>+IF(USER!BU136="","",USER!BU136)</f>
        <v/>
      </c>
      <c r="BV136" s="20" t="str">
        <f>+IF(USER!BV136="","",USER!BV136)</f>
        <v/>
      </c>
      <c r="BW136" s="68" t="str">
        <f>+VLOOKUP(B136,GESEM!B:H,7,0)</f>
        <v>CHAT USER</v>
      </c>
      <c r="BX136" s="2" t="str">
        <f>+VLOOKUP(B136,GESEM!B:H,6,0)</f>
        <v>AGENTE</v>
      </c>
    </row>
    <row r="137" spans="1:76" ht="12" customHeight="1" x14ac:dyDescent="0.2">
      <c r="A137" s="31">
        <f t="shared" si="2"/>
        <v>131</v>
      </c>
      <c r="B137" s="74">
        <f>+USER!B137</f>
        <v>70328053</v>
      </c>
      <c r="C137" s="61" t="str">
        <f>+VLOOKUP(J137,TURNO!P:Q,2,0)</f>
        <v xml:space="preserve">CHAT USER </v>
      </c>
      <c r="D137" s="61" t="str">
        <f>+USER!D137</f>
        <v>Mañana</v>
      </c>
      <c r="E137" s="75">
        <f>+VLOOKUP(B137,GESEM!B:M,12,0)</f>
        <v>44873</v>
      </c>
      <c r="F137" s="61" t="str">
        <f>+USER!F137</f>
        <v>PART TIME</v>
      </c>
      <c r="G137" s="61">
        <f>+USER!G137</f>
        <v>0</v>
      </c>
      <c r="H137" s="61">
        <f>+USER!H137</f>
        <v>0</v>
      </c>
      <c r="I137" s="61" t="str">
        <f>+USER!I137</f>
        <v>YNOUYE CELIS DEISSY MITZUKO</v>
      </c>
      <c r="J137" s="61" t="str">
        <f>+USER!J137</f>
        <v>CHAT USER</v>
      </c>
      <c r="K137" s="61" t="str">
        <f>+USER!K137</f>
        <v>TORRES BARRIOS YAZURI YARUMI</v>
      </c>
      <c r="L137" s="61" t="str">
        <f>+USER!L137</f>
        <v>SANCHEZ GRADOS JEAN PIERRE JOAQUIN</v>
      </c>
      <c r="M137" s="61" t="str">
        <f>+USER!M137</f>
        <v>Miércoles</v>
      </c>
      <c r="N137" s="32">
        <f>+IF(USER!N137="","",USER!N137)</f>
        <v>0.45833333333333331</v>
      </c>
      <c r="O137" s="33">
        <f>+IF(USER!O137="","",USER!O137)</f>
        <v>0.62152777777777779</v>
      </c>
      <c r="P137" s="32" t="str">
        <f>+IF(USER!P137="","",USER!P137)</f>
        <v/>
      </c>
      <c r="Q137" s="33" t="str">
        <f>+IF(USER!Q137="","",USER!Q137)</f>
        <v/>
      </c>
      <c r="R137" s="34" t="str">
        <f>+VLOOKUP(B137,GESEM!B:R,9,0)</f>
        <v>ACTIVO</v>
      </c>
      <c r="S137" s="19">
        <f>+IF(USER!S137="","",USER!S137)</f>
        <v>0.45833333333333331</v>
      </c>
      <c r="T137" s="14">
        <f>+IF(USER!T137="","",USER!T137)</f>
        <v>0.62152777777777779</v>
      </c>
      <c r="U137" s="14" t="str">
        <f>+IF(USER!U137="","",USER!U137)</f>
        <v/>
      </c>
      <c r="V137" s="14" t="str">
        <f>+IF(USER!V137="","",USER!V137)</f>
        <v/>
      </c>
      <c r="W137" s="14" t="str">
        <f>+IF(USER!W137="","",USER!W137)</f>
        <v/>
      </c>
      <c r="X137" s="14" t="str">
        <f>+IF(USER!X137="","",USER!X137)</f>
        <v/>
      </c>
      <c r="Y137" s="14" t="str">
        <f>+IF(USER!Y137="","",USER!Y137)</f>
        <v/>
      </c>
      <c r="Z137" s="20" t="str">
        <f>+IF(USER!Z137="","",USER!Z137)</f>
        <v/>
      </c>
      <c r="AA137" s="19">
        <f>+IF(USER!AA137="","",USER!AA137)</f>
        <v>0.45833333333333331</v>
      </c>
      <c r="AB137" s="13">
        <f>+IF(USER!AB137="","",USER!AB137)</f>
        <v>0.62152777777777779</v>
      </c>
      <c r="AC137" s="14" t="str">
        <f>+IF(USER!AC137="","",USER!AC137)</f>
        <v/>
      </c>
      <c r="AD137" s="14" t="str">
        <f>+IF(USER!AD137="","",USER!AD137)</f>
        <v/>
      </c>
      <c r="AE137" s="13" t="str">
        <f>+IF(USER!AE137="","",USER!AE137)</f>
        <v/>
      </c>
      <c r="AF137" s="13" t="str">
        <f>+IF(USER!AF137="","",USER!AF137)</f>
        <v/>
      </c>
      <c r="AG137" s="14" t="str">
        <f>+IF(USER!AG137="","",USER!AG137)</f>
        <v/>
      </c>
      <c r="AH137" s="20" t="str">
        <f>+IF(USER!AH137="","",USER!AH137)</f>
        <v/>
      </c>
      <c r="AI137" s="19" t="str">
        <f>+IF(USER!AI137="","",USER!AI137)</f>
        <v/>
      </c>
      <c r="AJ137" s="13" t="str">
        <f>+IF(USER!AJ137="","",USER!AJ137)</f>
        <v/>
      </c>
      <c r="AK137" s="14" t="str">
        <f>+IF(USER!AK137="","",USER!AK137)</f>
        <v/>
      </c>
      <c r="AL137" s="14" t="str">
        <f>+IF(USER!AL137="","",USER!AL137)</f>
        <v/>
      </c>
      <c r="AM137" s="13" t="str">
        <f>+IF(USER!AM137="","",USER!AM137)</f>
        <v/>
      </c>
      <c r="AN137" s="13" t="str">
        <f>+IF(USER!AN137="","",USER!AN137)</f>
        <v/>
      </c>
      <c r="AO137" s="14" t="str">
        <f>+IF(USER!AO137="","",USER!AO137)</f>
        <v/>
      </c>
      <c r="AP137" s="20" t="str">
        <f>+IF(USER!AP137="","",USER!AP137)</f>
        <v/>
      </c>
      <c r="AQ137" s="19">
        <f>+IF(USER!AQ137="","",USER!AQ137)</f>
        <v>0.45833333333333331</v>
      </c>
      <c r="AR137" s="13">
        <f>+IF(USER!AR137="","",USER!AR137)</f>
        <v>0.62152777777777779</v>
      </c>
      <c r="AS137" s="14" t="str">
        <f>+IF(USER!AS137="","",USER!AS137)</f>
        <v/>
      </c>
      <c r="AT137" s="14" t="str">
        <f>+IF(USER!AT137="","",USER!AT137)</f>
        <v/>
      </c>
      <c r="AU137" s="13" t="str">
        <f>+IF(USER!AU137="","",USER!AU137)</f>
        <v/>
      </c>
      <c r="AV137" s="13" t="str">
        <f>+IF(USER!AV137="","",USER!AV137)</f>
        <v/>
      </c>
      <c r="AW137" s="14" t="str">
        <f>+IF(USER!AW137="","",USER!AW137)</f>
        <v/>
      </c>
      <c r="AX137" s="20" t="str">
        <f>+IF(USER!AX137="","",USER!AX137)</f>
        <v/>
      </c>
      <c r="AY137" s="19">
        <f>+IF(USER!AY137="","",USER!AY137)</f>
        <v>0.45833333333333331</v>
      </c>
      <c r="AZ137" s="13">
        <f>+IF(USER!AZ137="","",USER!AZ137)</f>
        <v>0.62152777777777779</v>
      </c>
      <c r="BA137" s="14" t="str">
        <f>+IF(USER!BA137="","",USER!BA137)</f>
        <v/>
      </c>
      <c r="BB137" s="14" t="str">
        <f>+IF(USER!BB137="","",USER!BB137)</f>
        <v/>
      </c>
      <c r="BC137" s="13" t="str">
        <f>+IF(USER!BC137="","",USER!BC137)</f>
        <v/>
      </c>
      <c r="BD137" s="13" t="str">
        <f>+IF(USER!BD137="","",USER!BD137)</f>
        <v/>
      </c>
      <c r="BE137" s="14" t="str">
        <f>+IF(USER!BE137="","",USER!BE137)</f>
        <v/>
      </c>
      <c r="BF137" s="20" t="str">
        <f>+IF(USER!BF137="","",USER!BF137)</f>
        <v/>
      </c>
      <c r="BG137" s="19">
        <f>+IF(USER!BG137="","",USER!BG137)</f>
        <v>0.45833333333333331</v>
      </c>
      <c r="BH137" s="13">
        <f>+IF(USER!BH137="","",USER!BH137)</f>
        <v>0.62152777777777779</v>
      </c>
      <c r="BI137" s="14" t="str">
        <f>+IF(USER!BI137="","",USER!BI137)</f>
        <v/>
      </c>
      <c r="BJ137" s="14" t="str">
        <f>+IF(USER!BJ137="","",USER!BJ137)</f>
        <v/>
      </c>
      <c r="BK137" s="13" t="str">
        <f>+IF(USER!BK137="","",USER!BK137)</f>
        <v/>
      </c>
      <c r="BL137" s="13" t="str">
        <f>+IF(USER!BL137="","",USER!BL137)</f>
        <v/>
      </c>
      <c r="BM137" s="14" t="str">
        <f>+IF(USER!BM137="","",USER!BM137)</f>
        <v/>
      </c>
      <c r="BN137" s="20" t="str">
        <f>+IF(USER!BN137="","",USER!BN137)</f>
        <v/>
      </c>
      <c r="BO137" s="19">
        <f>+IF(USER!BO137="","",USER!BO137)</f>
        <v>0.45833333333333331</v>
      </c>
      <c r="BP137" s="13">
        <f>+IF(USER!BP137="","",USER!BP137)</f>
        <v>0.62152777777777779</v>
      </c>
      <c r="BQ137" s="14" t="str">
        <f>+IF(USER!BQ137="","",USER!BQ137)</f>
        <v/>
      </c>
      <c r="BR137" s="14" t="str">
        <f>+IF(USER!BR137="","",USER!BR137)</f>
        <v/>
      </c>
      <c r="BS137" s="13" t="str">
        <f>+IF(USER!BS137="","",USER!BS137)</f>
        <v/>
      </c>
      <c r="BT137" s="13" t="str">
        <f>+IF(USER!BT137="","",USER!BT137)</f>
        <v/>
      </c>
      <c r="BU137" s="14" t="str">
        <f>+IF(USER!BU137="","",USER!BU137)</f>
        <v/>
      </c>
      <c r="BV137" s="20" t="str">
        <f>+IF(USER!BV137="","",USER!BV137)</f>
        <v/>
      </c>
      <c r="BW137" s="68" t="str">
        <f>+VLOOKUP(B137,GESEM!B:H,7,0)</f>
        <v>CHAT USER</v>
      </c>
      <c r="BX137" s="2" t="str">
        <f>+VLOOKUP(B137,GESEM!B:H,6,0)</f>
        <v>AGENTE</v>
      </c>
    </row>
    <row r="138" spans="1:76" ht="12" customHeight="1" x14ac:dyDescent="0.2">
      <c r="A138" s="31">
        <f t="shared" si="2"/>
        <v>132</v>
      </c>
      <c r="B138" s="74">
        <f>+USER!B138</f>
        <v>48137891</v>
      </c>
      <c r="C138" s="61" t="str">
        <f>+VLOOKUP(J138,TURNO!P:Q,2,0)</f>
        <v xml:space="preserve">CHAT USER </v>
      </c>
      <c r="D138" s="61" t="str">
        <f>+USER!D138</f>
        <v>Mañana</v>
      </c>
      <c r="E138" s="75">
        <f>+VLOOKUP(B138,GESEM!B:M,12,0)</f>
        <v>45386</v>
      </c>
      <c r="F138" s="61" t="str">
        <f>+USER!F138</f>
        <v>PART TIME</v>
      </c>
      <c r="G138" s="61">
        <f>+USER!G138</f>
        <v>0</v>
      </c>
      <c r="H138" s="61">
        <f>+USER!H138</f>
        <v>0</v>
      </c>
      <c r="I138" s="61" t="str">
        <f>+USER!I138</f>
        <v>VASQUEZ ZAVALA JACQUELINE FIORELLA</v>
      </c>
      <c r="J138" s="61" t="str">
        <f>+USER!J138</f>
        <v>CHAT USER</v>
      </c>
      <c r="K138" s="61" t="str">
        <f>+USER!K138</f>
        <v>TORRES BARRIOS YAZURI YARUMI</v>
      </c>
      <c r="L138" s="61" t="str">
        <f>+USER!L138</f>
        <v>SANCHEZ GRADOS JEAN PIERRE JOAQUIN</v>
      </c>
      <c r="M138" s="61" t="str">
        <f>+USER!M138</f>
        <v>Miércoles</v>
      </c>
      <c r="N138" s="32">
        <f>+IF(USER!N138="","",USER!N138)</f>
        <v>0.45833333333333331</v>
      </c>
      <c r="O138" s="33">
        <f>+IF(USER!O138="","",USER!O138)</f>
        <v>0.62152777777777779</v>
      </c>
      <c r="P138" s="32" t="str">
        <f>+IF(USER!P138="","",USER!P138)</f>
        <v/>
      </c>
      <c r="Q138" s="33" t="str">
        <f>+IF(USER!Q138="","",USER!Q138)</f>
        <v/>
      </c>
      <c r="R138" s="34" t="str">
        <f>+VLOOKUP(B138,GESEM!B:R,9,0)</f>
        <v>ACTIVO</v>
      </c>
      <c r="S138" s="19">
        <f>+IF(USER!S138="","",USER!S138)</f>
        <v>0.45833333333333331</v>
      </c>
      <c r="T138" s="14">
        <f>+IF(USER!T138="","",USER!T138)</f>
        <v>0.62152777777777779</v>
      </c>
      <c r="U138" s="14" t="str">
        <f>+IF(USER!U138="","",USER!U138)</f>
        <v/>
      </c>
      <c r="V138" s="14" t="str">
        <f>+IF(USER!V138="","",USER!V138)</f>
        <v/>
      </c>
      <c r="W138" s="14" t="str">
        <f>+IF(USER!W138="","",USER!W138)</f>
        <v/>
      </c>
      <c r="X138" s="14" t="str">
        <f>+IF(USER!X138="","",USER!X138)</f>
        <v/>
      </c>
      <c r="Y138" s="14" t="str">
        <f>+IF(USER!Y138="","",USER!Y138)</f>
        <v/>
      </c>
      <c r="Z138" s="20" t="str">
        <f>+IF(USER!Z138="","",USER!Z138)</f>
        <v/>
      </c>
      <c r="AA138" s="19">
        <f>+IF(USER!AA138="","",USER!AA138)</f>
        <v>0.45833333333333331</v>
      </c>
      <c r="AB138" s="13">
        <f>+IF(USER!AB138="","",USER!AB138)</f>
        <v>0.62152777777777779</v>
      </c>
      <c r="AC138" s="14" t="str">
        <f>+IF(USER!AC138="","",USER!AC138)</f>
        <v/>
      </c>
      <c r="AD138" s="14" t="str">
        <f>+IF(USER!AD138="","",USER!AD138)</f>
        <v/>
      </c>
      <c r="AE138" s="13" t="str">
        <f>+IF(USER!AE138="","",USER!AE138)</f>
        <v/>
      </c>
      <c r="AF138" s="13" t="str">
        <f>+IF(USER!AF138="","",USER!AF138)</f>
        <v/>
      </c>
      <c r="AG138" s="14" t="str">
        <f>+IF(USER!AG138="","",USER!AG138)</f>
        <v/>
      </c>
      <c r="AH138" s="20" t="str">
        <f>+IF(USER!AH138="","",USER!AH138)</f>
        <v/>
      </c>
      <c r="AI138" s="19" t="str">
        <f>+IF(USER!AI138="","",USER!AI138)</f>
        <v/>
      </c>
      <c r="AJ138" s="13" t="str">
        <f>+IF(USER!AJ138="","",USER!AJ138)</f>
        <v/>
      </c>
      <c r="AK138" s="14" t="str">
        <f>+IF(USER!AK138="","",USER!AK138)</f>
        <v/>
      </c>
      <c r="AL138" s="14" t="str">
        <f>+IF(USER!AL138="","",USER!AL138)</f>
        <v/>
      </c>
      <c r="AM138" s="13" t="str">
        <f>+IF(USER!AM138="","",USER!AM138)</f>
        <v/>
      </c>
      <c r="AN138" s="13" t="str">
        <f>+IF(USER!AN138="","",USER!AN138)</f>
        <v/>
      </c>
      <c r="AO138" s="14" t="str">
        <f>+IF(USER!AO138="","",USER!AO138)</f>
        <v/>
      </c>
      <c r="AP138" s="20" t="str">
        <f>+IF(USER!AP138="","",USER!AP138)</f>
        <v/>
      </c>
      <c r="AQ138" s="19">
        <f>+IF(USER!AQ138="","",USER!AQ138)</f>
        <v>0.45833333333333331</v>
      </c>
      <c r="AR138" s="13">
        <f>+IF(USER!AR138="","",USER!AR138)</f>
        <v>0.62152777777777779</v>
      </c>
      <c r="AS138" s="14" t="str">
        <f>+IF(USER!AS138="","",USER!AS138)</f>
        <v/>
      </c>
      <c r="AT138" s="14" t="str">
        <f>+IF(USER!AT138="","",USER!AT138)</f>
        <v/>
      </c>
      <c r="AU138" s="13" t="str">
        <f>+IF(USER!AU138="","",USER!AU138)</f>
        <v/>
      </c>
      <c r="AV138" s="13" t="str">
        <f>+IF(USER!AV138="","",USER!AV138)</f>
        <v/>
      </c>
      <c r="AW138" s="14" t="str">
        <f>+IF(USER!AW138="","",USER!AW138)</f>
        <v/>
      </c>
      <c r="AX138" s="20" t="str">
        <f>+IF(USER!AX138="","",USER!AX138)</f>
        <v/>
      </c>
      <c r="AY138" s="19">
        <f>+IF(USER!AY138="","",USER!AY138)</f>
        <v>0.45833333333333331</v>
      </c>
      <c r="AZ138" s="13">
        <f>+IF(USER!AZ138="","",USER!AZ138)</f>
        <v>0.62152777777777779</v>
      </c>
      <c r="BA138" s="14" t="str">
        <f>+IF(USER!BA138="","",USER!BA138)</f>
        <v/>
      </c>
      <c r="BB138" s="14" t="str">
        <f>+IF(USER!BB138="","",USER!BB138)</f>
        <v/>
      </c>
      <c r="BC138" s="13" t="str">
        <f>+IF(USER!BC138="","",USER!BC138)</f>
        <v/>
      </c>
      <c r="BD138" s="13" t="str">
        <f>+IF(USER!BD138="","",USER!BD138)</f>
        <v/>
      </c>
      <c r="BE138" s="14" t="str">
        <f>+IF(USER!BE138="","",USER!BE138)</f>
        <v/>
      </c>
      <c r="BF138" s="20" t="str">
        <f>+IF(USER!BF138="","",USER!BF138)</f>
        <v/>
      </c>
      <c r="BG138" s="19">
        <f>+IF(USER!BG138="","",USER!BG138)</f>
        <v>0.45833333333333331</v>
      </c>
      <c r="BH138" s="13">
        <f>+IF(USER!BH138="","",USER!BH138)</f>
        <v>0.62152777777777779</v>
      </c>
      <c r="BI138" s="14" t="str">
        <f>+IF(USER!BI138="","",USER!BI138)</f>
        <v/>
      </c>
      <c r="BJ138" s="14" t="str">
        <f>+IF(USER!BJ138="","",USER!BJ138)</f>
        <v/>
      </c>
      <c r="BK138" s="13" t="str">
        <f>+IF(USER!BK138="","",USER!BK138)</f>
        <v/>
      </c>
      <c r="BL138" s="13" t="str">
        <f>+IF(USER!BL138="","",USER!BL138)</f>
        <v/>
      </c>
      <c r="BM138" s="14" t="str">
        <f>+IF(USER!BM138="","",USER!BM138)</f>
        <v/>
      </c>
      <c r="BN138" s="20" t="str">
        <f>+IF(USER!BN138="","",USER!BN138)</f>
        <v/>
      </c>
      <c r="BO138" s="19">
        <f>+IF(USER!BO138="","",USER!BO138)</f>
        <v>0.45833333333333331</v>
      </c>
      <c r="BP138" s="13">
        <f>+IF(USER!BP138="","",USER!BP138)</f>
        <v>0.62152777777777779</v>
      </c>
      <c r="BQ138" s="14" t="str">
        <f>+IF(USER!BQ138="","",USER!BQ138)</f>
        <v/>
      </c>
      <c r="BR138" s="14" t="str">
        <f>+IF(USER!BR138="","",USER!BR138)</f>
        <v/>
      </c>
      <c r="BS138" s="13" t="str">
        <f>+IF(USER!BS138="","",USER!BS138)</f>
        <v/>
      </c>
      <c r="BT138" s="13" t="str">
        <f>+IF(USER!BT138="","",USER!BT138)</f>
        <v/>
      </c>
      <c r="BU138" s="14" t="str">
        <f>+IF(USER!BU138="","",USER!BU138)</f>
        <v/>
      </c>
      <c r="BV138" s="20" t="str">
        <f>+IF(USER!BV138="","",USER!BV138)</f>
        <v/>
      </c>
      <c r="BW138" s="68" t="str">
        <f>+VLOOKUP(B138,GESEM!B:H,7,0)</f>
        <v>CHAT USER</v>
      </c>
      <c r="BX138" s="2" t="str">
        <f>+VLOOKUP(B138,GESEM!B:H,6,0)</f>
        <v>AGENTE</v>
      </c>
    </row>
    <row r="139" spans="1:76" ht="12" customHeight="1" x14ac:dyDescent="0.2">
      <c r="A139" s="31">
        <f t="shared" si="2"/>
        <v>133</v>
      </c>
      <c r="B139" s="74">
        <f>+USER!B139</f>
        <v>72484281</v>
      </c>
      <c r="C139" s="61" t="str">
        <f>+VLOOKUP(J139,TURNO!P:Q,2,0)</f>
        <v xml:space="preserve">CHAT USER </v>
      </c>
      <c r="D139" s="61" t="str">
        <f>+USER!D139</f>
        <v>Mañana</v>
      </c>
      <c r="E139" s="75">
        <f>+VLOOKUP(B139,GESEM!B:M,12,0)</f>
        <v>45176</v>
      </c>
      <c r="F139" s="61" t="str">
        <f>+USER!F139</f>
        <v>FULL TIME</v>
      </c>
      <c r="G139" s="61">
        <f>+USER!G139</f>
        <v>0</v>
      </c>
      <c r="H139" s="61">
        <f>+USER!H139</f>
        <v>0</v>
      </c>
      <c r="I139" s="61" t="str">
        <f>+USER!I139</f>
        <v>PAUCAR QUISPE STEPHANY LIZET</v>
      </c>
      <c r="J139" s="61" t="str">
        <f>+USER!J139</f>
        <v>CHAT USER</v>
      </c>
      <c r="K139" s="61" t="str">
        <f>+USER!K139</f>
        <v>QUISPE ACUÑA ALVARO ROBERT</v>
      </c>
      <c r="L139" s="61" t="str">
        <f>+USER!L139</f>
        <v>SANCHEZ GRADOS JEAN PIERRE JOAQUIN</v>
      </c>
      <c r="M139" s="61" t="str">
        <f>+USER!M139</f>
        <v>Jueves</v>
      </c>
      <c r="N139" s="32">
        <f>+IF(USER!N139="","",USER!N139)</f>
        <v>0.45833333333333331</v>
      </c>
      <c r="O139" s="33">
        <f>+IF(USER!O139="","",USER!O139)</f>
        <v>0.80208333333333337</v>
      </c>
      <c r="P139" s="32">
        <f>+IF(USER!P139="","",USER!P139)</f>
        <v>0.58333333333333337</v>
      </c>
      <c r="Q139" s="33">
        <f>+IF(USER!Q139="","",USER!Q139)</f>
        <v>0.61458333333333337</v>
      </c>
      <c r="R139" s="34" t="str">
        <f>+VLOOKUP(B139,GESEM!B:R,9,0)</f>
        <v>ACTIVO</v>
      </c>
      <c r="S139" s="19">
        <f>+IF(USER!S139="","",USER!S139)</f>
        <v>0.45833333333333331</v>
      </c>
      <c r="T139" s="14">
        <f>+IF(USER!T139="","",USER!T139)</f>
        <v>0.80208333333333337</v>
      </c>
      <c r="U139" s="14" t="str">
        <f>+IF(USER!U139="","",USER!U139)</f>
        <v/>
      </c>
      <c r="V139" s="14" t="str">
        <f>+IF(USER!V139="","",USER!V139)</f>
        <v/>
      </c>
      <c r="W139" s="14">
        <f>+IF(USER!W139="","",USER!W139)</f>
        <v>0.58333333333333337</v>
      </c>
      <c r="X139" s="14">
        <f>+IF(USER!X139="","",USER!X139)</f>
        <v>0.61458333333333337</v>
      </c>
      <c r="Y139" s="14" t="str">
        <f>+IF(USER!Y139="","",USER!Y139)</f>
        <v/>
      </c>
      <c r="Z139" s="20" t="str">
        <f>+IF(USER!Z139="","",USER!Z139)</f>
        <v/>
      </c>
      <c r="AA139" s="19">
        <f>+IF(USER!AA139="","",USER!AA139)</f>
        <v>0.45833333333333331</v>
      </c>
      <c r="AB139" s="13">
        <f>+IF(USER!AB139="","",USER!AB139)</f>
        <v>0.80208333333333337</v>
      </c>
      <c r="AC139" s="14" t="str">
        <f>+IF(USER!AC139="","",USER!AC139)</f>
        <v/>
      </c>
      <c r="AD139" s="14" t="str">
        <f>+IF(USER!AD139="","",USER!AD139)</f>
        <v/>
      </c>
      <c r="AE139" s="13">
        <f>+IF(USER!AE139="","",USER!AE139)</f>
        <v>0.58333333333333337</v>
      </c>
      <c r="AF139" s="13">
        <f>+IF(USER!AF139="","",USER!AF139)</f>
        <v>0.61458333333333337</v>
      </c>
      <c r="AG139" s="14" t="str">
        <f>+IF(USER!AG139="","",USER!AG139)</f>
        <v/>
      </c>
      <c r="AH139" s="20" t="str">
        <f>+IF(USER!AH139="","",USER!AH139)</f>
        <v/>
      </c>
      <c r="AI139" s="19">
        <f>+IF(USER!AI139="","",USER!AI139)</f>
        <v>0.45833333333333331</v>
      </c>
      <c r="AJ139" s="13">
        <f>+IF(USER!AJ139="","",USER!AJ139)</f>
        <v>0.80208333333333337</v>
      </c>
      <c r="AK139" s="14" t="str">
        <f>+IF(USER!AK139="","",USER!AK139)</f>
        <v/>
      </c>
      <c r="AL139" s="14" t="str">
        <f>+IF(USER!AL139="","",USER!AL139)</f>
        <v/>
      </c>
      <c r="AM139" s="13">
        <f>+IF(USER!AM139="","",USER!AM139)</f>
        <v>0.58333333333333337</v>
      </c>
      <c r="AN139" s="13">
        <f>+IF(USER!AN139="","",USER!AN139)</f>
        <v>0.61458333333333337</v>
      </c>
      <c r="AO139" s="14" t="str">
        <f>+IF(USER!AO139="","",USER!AO139)</f>
        <v/>
      </c>
      <c r="AP139" s="20" t="str">
        <f>+IF(USER!AP139="","",USER!AP139)</f>
        <v/>
      </c>
      <c r="AQ139" s="19" t="str">
        <f>+IF(USER!AQ139="","",USER!AQ139)</f>
        <v/>
      </c>
      <c r="AR139" s="13" t="str">
        <f>+IF(USER!AR139="","",USER!AR139)</f>
        <v/>
      </c>
      <c r="AS139" s="14" t="str">
        <f>+IF(USER!AS139="","",USER!AS139)</f>
        <v/>
      </c>
      <c r="AT139" s="14" t="str">
        <f>+IF(USER!AT139="","",USER!AT139)</f>
        <v/>
      </c>
      <c r="AU139" s="13" t="str">
        <f>+IF(USER!AU139="","",USER!AU139)</f>
        <v/>
      </c>
      <c r="AV139" s="13" t="str">
        <f>+IF(USER!AV139="","",USER!AV139)</f>
        <v/>
      </c>
      <c r="AW139" s="14" t="str">
        <f>+IF(USER!AW139="","",USER!AW139)</f>
        <v/>
      </c>
      <c r="AX139" s="20" t="str">
        <f>+IF(USER!AX139="","",USER!AX139)</f>
        <v/>
      </c>
      <c r="AY139" s="19">
        <f>+IF(USER!AY139="","",USER!AY139)</f>
        <v>0.45833333333333331</v>
      </c>
      <c r="AZ139" s="13">
        <f>+IF(USER!AZ139="","",USER!AZ139)</f>
        <v>0.80208333333333337</v>
      </c>
      <c r="BA139" s="14" t="str">
        <f>+IF(USER!BA139="","",USER!BA139)</f>
        <v/>
      </c>
      <c r="BB139" s="14" t="str">
        <f>+IF(USER!BB139="","",USER!BB139)</f>
        <v/>
      </c>
      <c r="BC139" s="13">
        <f>+IF(USER!BC139="","",USER!BC139)</f>
        <v>0.58333333333333337</v>
      </c>
      <c r="BD139" s="13">
        <f>+IF(USER!BD139="","",USER!BD139)</f>
        <v>0.61458333333333337</v>
      </c>
      <c r="BE139" s="14" t="str">
        <f>+IF(USER!BE139="","",USER!BE139)</f>
        <v/>
      </c>
      <c r="BF139" s="20" t="str">
        <f>+IF(USER!BF139="","",USER!BF139)</f>
        <v/>
      </c>
      <c r="BG139" s="19">
        <f>+IF(USER!BG139="","",USER!BG139)</f>
        <v>0.45833333333333331</v>
      </c>
      <c r="BH139" s="13">
        <f>+IF(USER!BH139="","",USER!BH139)</f>
        <v>0.80208333333333337</v>
      </c>
      <c r="BI139" s="14" t="str">
        <f>+IF(USER!BI139="","",USER!BI139)</f>
        <v/>
      </c>
      <c r="BJ139" s="14" t="str">
        <f>+IF(USER!BJ139="","",USER!BJ139)</f>
        <v/>
      </c>
      <c r="BK139" s="13">
        <f>+IF(USER!BK139="","",USER!BK139)</f>
        <v>0.58333333333333337</v>
      </c>
      <c r="BL139" s="13">
        <f>+IF(USER!BL139="","",USER!BL139)</f>
        <v>0.61458333333333337</v>
      </c>
      <c r="BM139" s="14" t="str">
        <f>+IF(USER!BM139="","",USER!BM139)</f>
        <v/>
      </c>
      <c r="BN139" s="20" t="str">
        <f>+IF(USER!BN139="","",USER!BN139)</f>
        <v/>
      </c>
      <c r="BO139" s="19">
        <f>+IF(USER!BO139="","",USER!BO139)</f>
        <v>0.45833333333333331</v>
      </c>
      <c r="BP139" s="13">
        <f>+IF(USER!BP139="","",USER!BP139)</f>
        <v>0.80208333333333337</v>
      </c>
      <c r="BQ139" s="14" t="str">
        <f>+IF(USER!BQ139="","",USER!BQ139)</f>
        <v/>
      </c>
      <c r="BR139" s="14" t="str">
        <f>+IF(USER!BR139="","",USER!BR139)</f>
        <v/>
      </c>
      <c r="BS139" s="13">
        <f>+IF(USER!BS139="","",USER!BS139)</f>
        <v>0.58333333333333337</v>
      </c>
      <c r="BT139" s="13">
        <f>+IF(USER!BT139="","",USER!BT139)</f>
        <v>0.61458333333333337</v>
      </c>
      <c r="BU139" s="14" t="str">
        <f>+IF(USER!BU139="","",USER!BU139)</f>
        <v/>
      </c>
      <c r="BV139" s="20" t="str">
        <f>+IF(USER!BV139="","",USER!BV139)</f>
        <v/>
      </c>
      <c r="BW139" s="68" t="str">
        <f>+VLOOKUP(B139,GESEM!B:H,7,0)</f>
        <v xml:space="preserve">ID VERIFY + PAYMENT ES </v>
      </c>
      <c r="BX139" s="2" t="str">
        <f>+VLOOKUP(B139,GESEM!B:H,6,0)</f>
        <v>AGENTE</v>
      </c>
    </row>
    <row r="140" spans="1:76" ht="12" customHeight="1" x14ac:dyDescent="0.2">
      <c r="A140" s="31">
        <f t="shared" si="2"/>
        <v>134</v>
      </c>
      <c r="B140" s="74">
        <f>+USER!B140</f>
        <v>77392755</v>
      </c>
      <c r="C140" s="61" t="str">
        <f>+VLOOKUP(J140,TURNO!P:Q,2,0)</f>
        <v xml:space="preserve">CHAT USER </v>
      </c>
      <c r="D140" s="61" t="str">
        <f>+USER!D140</f>
        <v>Tarde</v>
      </c>
      <c r="E140" s="75">
        <f>+VLOOKUP(B140,GESEM!B:M,12,0)</f>
        <v>45143</v>
      </c>
      <c r="F140" s="61" t="str">
        <f>+USER!F140</f>
        <v>PART TIME</v>
      </c>
      <c r="G140" s="61">
        <f>+USER!G140</f>
        <v>0</v>
      </c>
      <c r="H140" s="61" t="str">
        <f>+USER!H140</f>
        <v>PRESENCIAL</v>
      </c>
      <c r="I140" s="61" t="str">
        <f>+USER!I140</f>
        <v>AMBROSIO SILVA LUCERO ESTEFANI</v>
      </c>
      <c r="J140" s="61" t="str">
        <f>+USER!J140</f>
        <v>CHAT USER</v>
      </c>
      <c r="K140" s="61" t="str">
        <f>+USER!K140</f>
        <v>QUISPE ACUÑA ALVARO ROBERT</v>
      </c>
      <c r="L140" s="61" t="str">
        <f>+USER!L140</f>
        <v>SANCHEZ GRADOS JEAN PIERRE JOAQUIN</v>
      </c>
      <c r="M140" s="61" t="str">
        <f>+USER!M140</f>
        <v>Viernes</v>
      </c>
      <c r="N140" s="32">
        <f>+IF(USER!N140="","",USER!N140)</f>
        <v>0.54166666666666663</v>
      </c>
      <c r="O140" s="33">
        <f>+IF(USER!O140="","",USER!O140)</f>
        <v>0.70486111111111116</v>
      </c>
      <c r="P140" s="32" t="str">
        <f>+IF(USER!P140="","",USER!P140)</f>
        <v/>
      </c>
      <c r="Q140" s="33" t="str">
        <f>+IF(USER!Q140="","",USER!Q140)</f>
        <v/>
      </c>
      <c r="R140" s="34" t="str">
        <f>+VLOOKUP(B140,GESEM!B:R,9,0)</f>
        <v>ACTIVO</v>
      </c>
      <c r="S140" s="19">
        <f>+IF(USER!S140="","",USER!S140)</f>
        <v>0.54166666666666663</v>
      </c>
      <c r="T140" s="14">
        <f>+IF(USER!T140="","",USER!T140)</f>
        <v>0.70486111111111116</v>
      </c>
      <c r="U140" s="14" t="str">
        <f>+IF(USER!U140="","",USER!U140)</f>
        <v/>
      </c>
      <c r="V140" s="14" t="str">
        <f>+IF(USER!V140="","",USER!V140)</f>
        <v/>
      </c>
      <c r="W140" s="14" t="str">
        <f>+IF(USER!W140="","",USER!W140)</f>
        <v/>
      </c>
      <c r="X140" s="14" t="str">
        <f>+IF(USER!X140="","",USER!X140)</f>
        <v/>
      </c>
      <c r="Y140" s="14" t="str">
        <f>+IF(USER!Y140="","",USER!Y140)</f>
        <v/>
      </c>
      <c r="Z140" s="20" t="str">
        <f>+IF(USER!Z140="","",USER!Z140)</f>
        <v/>
      </c>
      <c r="AA140" s="19">
        <f>+IF(USER!AA140="","",USER!AA140)</f>
        <v>0.54166666666666663</v>
      </c>
      <c r="AB140" s="13">
        <f>+IF(USER!AB140="","",USER!AB140)</f>
        <v>0.70486111111111116</v>
      </c>
      <c r="AC140" s="14" t="str">
        <f>+IF(USER!AC140="","",USER!AC140)</f>
        <v/>
      </c>
      <c r="AD140" s="14" t="str">
        <f>+IF(USER!AD140="","",USER!AD140)</f>
        <v/>
      </c>
      <c r="AE140" s="13" t="str">
        <f>+IF(USER!AE140="","",USER!AE140)</f>
        <v/>
      </c>
      <c r="AF140" s="13" t="str">
        <f>+IF(USER!AF140="","",USER!AF140)</f>
        <v/>
      </c>
      <c r="AG140" s="14" t="str">
        <f>+IF(USER!AG140="","",USER!AG140)</f>
        <v/>
      </c>
      <c r="AH140" s="20" t="str">
        <f>+IF(USER!AH140="","",USER!AH140)</f>
        <v/>
      </c>
      <c r="AI140" s="19">
        <f>+IF(USER!AI140="","",USER!AI140)</f>
        <v>0.54166666666666663</v>
      </c>
      <c r="AJ140" s="13">
        <f>+IF(USER!AJ140="","",USER!AJ140)</f>
        <v>0.70486111111111116</v>
      </c>
      <c r="AK140" s="14" t="str">
        <f>+IF(USER!AK140="","",USER!AK140)</f>
        <v/>
      </c>
      <c r="AL140" s="14" t="str">
        <f>+IF(USER!AL140="","",USER!AL140)</f>
        <v/>
      </c>
      <c r="AM140" s="13" t="str">
        <f>+IF(USER!AM140="","",USER!AM140)</f>
        <v/>
      </c>
      <c r="AN140" s="13" t="str">
        <f>+IF(USER!AN140="","",USER!AN140)</f>
        <v/>
      </c>
      <c r="AO140" s="14" t="str">
        <f>+IF(USER!AO140="","",USER!AO140)</f>
        <v/>
      </c>
      <c r="AP140" s="20" t="str">
        <f>+IF(USER!AP140="","",USER!AP140)</f>
        <v/>
      </c>
      <c r="AQ140" s="19">
        <f>+IF(USER!AQ140="","",USER!AQ140)</f>
        <v>0.54166666666666663</v>
      </c>
      <c r="AR140" s="13">
        <f>+IF(USER!AR140="","",USER!AR140)</f>
        <v>0.70486111111111116</v>
      </c>
      <c r="AS140" s="14" t="str">
        <f>+IF(USER!AS140="","",USER!AS140)</f>
        <v/>
      </c>
      <c r="AT140" s="14" t="str">
        <f>+IF(USER!AT140="","",USER!AT140)</f>
        <v/>
      </c>
      <c r="AU140" s="13" t="str">
        <f>+IF(USER!AU140="","",USER!AU140)</f>
        <v/>
      </c>
      <c r="AV140" s="13" t="str">
        <f>+IF(USER!AV140="","",USER!AV140)</f>
        <v/>
      </c>
      <c r="AW140" s="14" t="str">
        <f>+IF(USER!AW140="","",USER!AW140)</f>
        <v/>
      </c>
      <c r="AX140" s="20" t="str">
        <f>+IF(USER!AX140="","",USER!AX140)</f>
        <v/>
      </c>
      <c r="AY140" s="19" t="str">
        <f>+IF(USER!AY140="","",USER!AY140)</f>
        <v/>
      </c>
      <c r="AZ140" s="13" t="str">
        <f>+IF(USER!AZ140="","",USER!AZ140)</f>
        <v/>
      </c>
      <c r="BA140" s="14" t="str">
        <f>+IF(USER!BA140="","",USER!BA140)</f>
        <v/>
      </c>
      <c r="BB140" s="14" t="str">
        <f>+IF(USER!BB140="","",USER!BB140)</f>
        <v/>
      </c>
      <c r="BC140" s="13" t="str">
        <f>+IF(USER!BC140="","",USER!BC140)</f>
        <v/>
      </c>
      <c r="BD140" s="13" t="str">
        <f>+IF(USER!BD140="","",USER!BD140)</f>
        <v/>
      </c>
      <c r="BE140" s="14" t="str">
        <f>+IF(USER!BE140="","",USER!BE140)</f>
        <v/>
      </c>
      <c r="BF140" s="20" t="str">
        <f>+IF(USER!BF140="","",USER!BF140)</f>
        <v/>
      </c>
      <c r="BG140" s="19">
        <f>+IF(USER!BG140="","",USER!BG140)</f>
        <v>0.54166666666666663</v>
      </c>
      <c r="BH140" s="13">
        <f>+IF(USER!BH140="","",USER!BH140)</f>
        <v>0.70486111111111116</v>
      </c>
      <c r="BI140" s="14" t="str">
        <f>+IF(USER!BI140="","",USER!BI140)</f>
        <v/>
      </c>
      <c r="BJ140" s="14" t="str">
        <f>+IF(USER!BJ140="","",USER!BJ140)</f>
        <v/>
      </c>
      <c r="BK140" s="13" t="str">
        <f>+IF(USER!BK140="","",USER!BK140)</f>
        <v/>
      </c>
      <c r="BL140" s="13" t="str">
        <f>+IF(USER!BL140="","",USER!BL140)</f>
        <v/>
      </c>
      <c r="BM140" s="14" t="str">
        <f>+IF(USER!BM140="","",USER!BM140)</f>
        <v/>
      </c>
      <c r="BN140" s="20" t="str">
        <f>+IF(USER!BN140="","",USER!BN140)</f>
        <v/>
      </c>
      <c r="BO140" s="19">
        <f>+IF(USER!BO140="","",USER!BO140)</f>
        <v>0.54166666666666663</v>
      </c>
      <c r="BP140" s="13">
        <f>+IF(USER!BP140="","",USER!BP140)</f>
        <v>0.70486111111111116</v>
      </c>
      <c r="BQ140" s="14" t="str">
        <f>+IF(USER!BQ140="","",USER!BQ140)</f>
        <v/>
      </c>
      <c r="BR140" s="14" t="str">
        <f>+IF(USER!BR140="","",USER!BR140)</f>
        <v/>
      </c>
      <c r="BS140" s="13" t="str">
        <f>+IF(USER!BS140="","",USER!BS140)</f>
        <v/>
      </c>
      <c r="BT140" s="13" t="str">
        <f>+IF(USER!BT140="","",USER!BT140)</f>
        <v/>
      </c>
      <c r="BU140" s="14" t="str">
        <f>+IF(USER!BU140="","",USER!BU140)</f>
        <v/>
      </c>
      <c r="BV140" s="20" t="str">
        <f>+IF(USER!BV140="","",USER!BV140)</f>
        <v/>
      </c>
      <c r="BW140" s="68" t="str">
        <f>+VLOOKUP(B140,GESEM!B:H,7,0)</f>
        <v xml:space="preserve">ID VERIFY + PAYMENT ES </v>
      </c>
      <c r="BX140" s="2" t="str">
        <f>+VLOOKUP(B140,GESEM!B:H,6,0)</f>
        <v>AGENTE</v>
      </c>
    </row>
    <row r="141" spans="1:76" ht="12" customHeight="1" x14ac:dyDescent="0.2">
      <c r="A141" s="31">
        <f t="shared" si="2"/>
        <v>135</v>
      </c>
      <c r="B141" s="74">
        <f>+USER!B141</f>
        <v>75103924</v>
      </c>
      <c r="C141" s="61" t="str">
        <f>+VLOOKUP(J141,TURNO!P:Q,2,0)</f>
        <v xml:space="preserve">CHAT USER </v>
      </c>
      <c r="D141" s="61" t="str">
        <f>+USER!D141</f>
        <v>Mañana</v>
      </c>
      <c r="E141" s="75">
        <f>+VLOOKUP(B141,GESEM!B:M,12,0)</f>
        <v>45323</v>
      </c>
      <c r="F141" s="61" t="str">
        <f>+USER!F141</f>
        <v>PART TIME</v>
      </c>
      <c r="G141" s="61">
        <f>+USER!G141</f>
        <v>0</v>
      </c>
      <c r="H141" s="61">
        <f>+USER!H141</f>
        <v>0</v>
      </c>
      <c r="I141" s="61" t="str">
        <f>+USER!I141</f>
        <v>PAIRAZAMAN MATYSEK ASHLY NAOMI</v>
      </c>
      <c r="J141" s="61" t="str">
        <f>+USER!J141</f>
        <v>CHAT USER</v>
      </c>
      <c r="K141" s="61" t="str">
        <f>+USER!K141</f>
        <v>QUISPE ACUÑA ALVARO ROBERT</v>
      </c>
      <c r="L141" s="61" t="str">
        <f>+USER!L141</f>
        <v>SANCHEZ GRADOS JEAN PIERRE JOAQUIN</v>
      </c>
      <c r="M141" s="61" t="str">
        <f>+USER!M141</f>
        <v>Martes</v>
      </c>
      <c r="N141" s="32">
        <f>+IF(USER!N141="","",USER!N141)</f>
        <v>0.45833333333333331</v>
      </c>
      <c r="O141" s="33">
        <f>+IF(USER!O141="","",USER!O141)</f>
        <v>0.62152777777777779</v>
      </c>
      <c r="P141" s="32" t="str">
        <f>+IF(USER!P141="","",USER!P141)</f>
        <v/>
      </c>
      <c r="Q141" s="33" t="str">
        <f>+IF(USER!Q141="","",USER!Q141)</f>
        <v/>
      </c>
      <c r="R141" s="34" t="str">
        <f>+VLOOKUP(B141,GESEM!B:R,9,0)</f>
        <v>ACTIVO</v>
      </c>
      <c r="S141" s="19">
        <f>+IF(USER!S141="","",USER!S141)</f>
        <v>0.45833333333333331</v>
      </c>
      <c r="T141" s="14">
        <f>+IF(USER!T141="","",USER!T141)</f>
        <v>0.62152777777777779</v>
      </c>
      <c r="U141" s="14" t="str">
        <f>+IF(USER!U141="","",USER!U141)</f>
        <v/>
      </c>
      <c r="V141" s="14" t="str">
        <f>+IF(USER!V141="","",USER!V141)</f>
        <v/>
      </c>
      <c r="W141" s="14" t="str">
        <f>+IF(USER!W141="","",USER!W141)</f>
        <v/>
      </c>
      <c r="X141" s="14" t="str">
        <f>+IF(USER!X141="","",USER!X141)</f>
        <v/>
      </c>
      <c r="Y141" s="14" t="str">
        <f>+IF(USER!Y141="","",USER!Y141)</f>
        <v/>
      </c>
      <c r="Z141" s="20" t="str">
        <f>+IF(USER!Z141="","",USER!Z141)</f>
        <v/>
      </c>
      <c r="AA141" s="19" t="str">
        <f>+IF(USER!AA141="","",USER!AA141)</f>
        <v/>
      </c>
      <c r="AB141" s="13" t="str">
        <f>+IF(USER!AB141="","",USER!AB141)</f>
        <v/>
      </c>
      <c r="AC141" s="14" t="str">
        <f>+IF(USER!AC141="","",USER!AC141)</f>
        <v/>
      </c>
      <c r="AD141" s="14" t="str">
        <f>+IF(USER!AD141="","",USER!AD141)</f>
        <v/>
      </c>
      <c r="AE141" s="13" t="str">
        <f>+IF(USER!AE141="","",USER!AE141)</f>
        <v/>
      </c>
      <c r="AF141" s="13" t="str">
        <f>+IF(USER!AF141="","",USER!AF141)</f>
        <v/>
      </c>
      <c r="AG141" s="14" t="str">
        <f>+IF(USER!AG141="","",USER!AG141)</f>
        <v/>
      </c>
      <c r="AH141" s="20" t="str">
        <f>+IF(USER!AH141="","",USER!AH141)</f>
        <v/>
      </c>
      <c r="AI141" s="19">
        <f>+IF(USER!AI141="","",USER!AI141)</f>
        <v>0.45833333333333331</v>
      </c>
      <c r="AJ141" s="13">
        <f>+IF(USER!AJ141="","",USER!AJ141)</f>
        <v>0.62152777777777779</v>
      </c>
      <c r="AK141" s="14" t="str">
        <f>+IF(USER!AK141="","",USER!AK141)</f>
        <v/>
      </c>
      <c r="AL141" s="14" t="str">
        <f>+IF(USER!AL141="","",USER!AL141)</f>
        <v/>
      </c>
      <c r="AM141" s="13" t="str">
        <f>+IF(USER!AM141="","",USER!AM141)</f>
        <v/>
      </c>
      <c r="AN141" s="13" t="str">
        <f>+IF(USER!AN141="","",USER!AN141)</f>
        <v/>
      </c>
      <c r="AO141" s="14" t="str">
        <f>+IF(USER!AO141="","",USER!AO141)</f>
        <v/>
      </c>
      <c r="AP141" s="20" t="str">
        <f>+IF(USER!AP141="","",USER!AP141)</f>
        <v/>
      </c>
      <c r="AQ141" s="19">
        <f>+IF(USER!AQ141="","",USER!AQ141)</f>
        <v>0.45833333333333331</v>
      </c>
      <c r="AR141" s="13">
        <f>+IF(USER!AR141="","",USER!AR141)</f>
        <v>0.62152777777777779</v>
      </c>
      <c r="AS141" s="14" t="str">
        <f>+IF(USER!AS141="","",USER!AS141)</f>
        <v/>
      </c>
      <c r="AT141" s="14" t="str">
        <f>+IF(USER!AT141="","",USER!AT141)</f>
        <v/>
      </c>
      <c r="AU141" s="13" t="str">
        <f>+IF(USER!AU141="","",USER!AU141)</f>
        <v/>
      </c>
      <c r="AV141" s="13" t="str">
        <f>+IF(USER!AV141="","",USER!AV141)</f>
        <v/>
      </c>
      <c r="AW141" s="14" t="str">
        <f>+IF(USER!AW141="","",USER!AW141)</f>
        <v/>
      </c>
      <c r="AX141" s="20" t="str">
        <f>+IF(USER!AX141="","",USER!AX141)</f>
        <v/>
      </c>
      <c r="AY141" s="19">
        <f>+IF(USER!AY141="","",USER!AY141)</f>
        <v>0.45833333333333331</v>
      </c>
      <c r="AZ141" s="13">
        <f>+IF(USER!AZ141="","",USER!AZ141)</f>
        <v>0.62152777777777779</v>
      </c>
      <c r="BA141" s="14" t="str">
        <f>+IF(USER!BA141="","",USER!BA141)</f>
        <v/>
      </c>
      <c r="BB141" s="14" t="str">
        <f>+IF(USER!BB141="","",USER!BB141)</f>
        <v/>
      </c>
      <c r="BC141" s="13" t="str">
        <f>+IF(USER!BC141="","",USER!BC141)</f>
        <v/>
      </c>
      <c r="BD141" s="13" t="str">
        <f>+IF(USER!BD141="","",USER!BD141)</f>
        <v/>
      </c>
      <c r="BE141" s="14" t="str">
        <f>+IF(USER!BE141="","",USER!BE141)</f>
        <v/>
      </c>
      <c r="BF141" s="20" t="str">
        <f>+IF(USER!BF141="","",USER!BF141)</f>
        <v/>
      </c>
      <c r="BG141" s="19">
        <f>+IF(USER!BG141="","",USER!BG141)</f>
        <v>0.45833333333333331</v>
      </c>
      <c r="BH141" s="13">
        <f>+IF(USER!BH141="","",USER!BH141)</f>
        <v>0.62152777777777779</v>
      </c>
      <c r="BI141" s="14" t="str">
        <f>+IF(USER!BI141="","",USER!BI141)</f>
        <v/>
      </c>
      <c r="BJ141" s="14" t="str">
        <f>+IF(USER!BJ141="","",USER!BJ141)</f>
        <v/>
      </c>
      <c r="BK141" s="13" t="str">
        <f>+IF(USER!BK141="","",USER!BK141)</f>
        <v/>
      </c>
      <c r="BL141" s="13" t="str">
        <f>+IF(USER!BL141="","",USER!BL141)</f>
        <v/>
      </c>
      <c r="BM141" s="14" t="str">
        <f>+IF(USER!BM141="","",USER!BM141)</f>
        <v/>
      </c>
      <c r="BN141" s="20" t="str">
        <f>+IF(USER!BN141="","",USER!BN141)</f>
        <v/>
      </c>
      <c r="BO141" s="19">
        <f>+IF(USER!BO141="","",USER!BO141)</f>
        <v>0.45833333333333331</v>
      </c>
      <c r="BP141" s="13">
        <f>+IF(USER!BP141="","",USER!BP141)</f>
        <v>0.62152777777777779</v>
      </c>
      <c r="BQ141" s="14" t="str">
        <f>+IF(USER!BQ141="","",USER!BQ141)</f>
        <v/>
      </c>
      <c r="BR141" s="14" t="str">
        <f>+IF(USER!BR141="","",USER!BR141)</f>
        <v/>
      </c>
      <c r="BS141" s="13" t="str">
        <f>+IF(USER!BS141="","",USER!BS141)</f>
        <v/>
      </c>
      <c r="BT141" s="13" t="str">
        <f>+IF(USER!BT141="","",USER!BT141)</f>
        <v/>
      </c>
      <c r="BU141" s="14" t="str">
        <f>+IF(USER!BU141="","",USER!BU141)</f>
        <v/>
      </c>
      <c r="BV141" s="20" t="str">
        <f>+IF(USER!BV141="","",USER!BV141)</f>
        <v/>
      </c>
      <c r="BW141" s="68" t="str">
        <f>+VLOOKUP(B141,GESEM!B:H,7,0)</f>
        <v xml:space="preserve">ID VERIFY + PAYMENT ES </v>
      </c>
      <c r="BX141" s="2" t="str">
        <f>+VLOOKUP(B141,GESEM!B:H,6,0)</f>
        <v>AGENTE</v>
      </c>
    </row>
    <row r="142" spans="1:76" ht="12" customHeight="1" x14ac:dyDescent="0.2">
      <c r="A142" s="31">
        <f t="shared" si="2"/>
        <v>136</v>
      </c>
      <c r="B142" s="74">
        <f>+USER!B142</f>
        <v>76277042</v>
      </c>
      <c r="C142" s="61" t="str">
        <f>+VLOOKUP(J142,TURNO!P:Q,2,0)</f>
        <v xml:space="preserve">CHAT USER </v>
      </c>
      <c r="D142" s="61" t="str">
        <f>+USER!D142</f>
        <v>Mañana</v>
      </c>
      <c r="E142" s="75">
        <f>+VLOOKUP(B142,GESEM!B:M,12,0)</f>
        <v>45134</v>
      </c>
      <c r="F142" s="61" t="str">
        <f>+USER!F142</f>
        <v>FULL TIME</v>
      </c>
      <c r="G142" s="61">
        <f>+USER!G142</f>
        <v>0</v>
      </c>
      <c r="H142" s="61">
        <f>+USER!H142</f>
        <v>0</v>
      </c>
      <c r="I142" s="61" t="str">
        <f>+USER!I142</f>
        <v>ALVARADO LLIUYA JAMES DERBYS</v>
      </c>
      <c r="J142" s="61" t="str">
        <f>+USER!J142</f>
        <v>CHAT USER</v>
      </c>
      <c r="K142" s="61" t="str">
        <f>+USER!K142</f>
        <v>QUISPE ACUÑA ALVARO ROBERT</v>
      </c>
      <c r="L142" s="61" t="str">
        <f>+USER!L142</f>
        <v>SANCHEZ GRADOS JEAN PIERRE JOAQUIN</v>
      </c>
      <c r="M142" s="61" t="str">
        <f>+USER!M142</f>
        <v>Miércoles</v>
      </c>
      <c r="N142" s="32">
        <f>+IF(USER!N142="","",USER!N142)</f>
        <v>0.45833333333333331</v>
      </c>
      <c r="O142" s="33">
        <f>+IF(USER!O142="","",USER!O142)</f>
        <v>0.80208333333333337</v>
      </c>
      <c r="P142" s="32">
        <f>+IF(USER!P142="","",USER!P142)</f>
        <v>0.625</v>
      </c>
      <c r="Q142" s="33">
        <f>+IF(USER!Q142="","",USER!Q142)</f>
        <v>0.65625</v>
      </c>
      <c r="R142" s="34" t="str">
        <f>+VLOOKUP(B142,GESEM!B:R,9,0)</f>
        <v>ACTIVO</v>
      </c>
      <c r="S142" s="19">
        <f>+IF(USER!S142="","",USER!S142)</f>
        <v>0.45833333333333331</v>
      </c>
      <c r="T142" s="14">
        <f>+IF(USER!T142="","",USER!T142)</f>
        <v>0.80208333333333337</v>
      </c>
      <c r="U142" s="14" t="str">
        <f>+IF(USER!U142="","",USER!U142)</f>
        <v/>
      </c>
      <c r="V142" s="14" t="str">
        <f>+IF(USER!V142="","",USER!V142)</f>
        <v/>
      </c>
      <c r="W142" s="14">
        <f>+IF(USER!W142="","",USER!W142)</f>
        <v>0.625</v>
      </c>
      <c r="X142" s="14">
        <f>+IF(USER!X142="","",USER!X142)</f>
        <v>0.65625</v>
      </c>
      <c r="Y142" s="14" t="str">
        <f>+IF(USER!Y142="","",USER!Y142)</f>
        <v/>
      </c>
      <c r="Z142" s="20" t="str">
        <f>+IF(USER!Z142="","",USER!Z142)</f>
        <v/>
      </c>
      <c r="AA142" s="19">
        <f>+IF(USER!AA142="","",USER!AA142)</f>
        <v>0.45833333333333331</v>
      </c>
      <c r="AB142" s="13">
        <f>+IF(USER!AB142="","",USER!AB142)</f>
        <v>0.80208333333333337</v>
      </c>
      <c r="AC142" s="14" t="str">
        <f>+IF(USER!AC142="","",USER!AC142)</f>
        <v/>
      </c>
      <c r="AD142" s="14" t="str">
        <f>+IF(USER!AD142="","",USER!AD142)</f>
        <v/>
      </c>
      <c r="AE142" s="13">
        <f>+IF(USER!AE142="","",USER!AE142)</f>
        <v>0.625</v>
      </c>
      <c r="AF142" s="13">
        <f>+IF(USER!AF142="","",USER!AF142)</f>
        <v>0.65625</v>
      </c>
      <c r="AG142" s="14" t="str">
        <f>+IF(USER!AG142="","",USER!AG142)</f>
        <v/>
      </c>
      <c r="AH142" s="20" t="str">
        <f>+IF(USER!AH142="","",USER!AH142)</f>
        <v/>
      </c>
      <c r="AI142" s="19" t="str">
        <f>+IF(USER!AI142="","",USER!AI142)</f>
        <v/>
      </c>
      <c r="AJ142" s="13" t="str">
        <f>+IF(USER!AJ142="","",USER!AJ142)</f>
        <v/>
      </c>
      <c r="AK142" s="14" t="str">
        <f>+IF(USER!AK142="","",USER!AK142)</f>
        <v/>
      </c>
      <c r="AL142" s="14" t="str">
        <f>+IF(USER!AL142="","",USER!AL142)</f>
        <v/>
      </c>
      <c r="AM142" s="13" t="str">
        <f>+IF(USER!AM142="","",USER!AM142)</f>
        <v/>
      </c>
      <c r="AN142" s="13" t="str">
        <f>+IF(USER!AN142="","",USER!AN142)</f>
        <v/>
      </c>
      <c r="AO142" s="14" t="str">
        <f>+IF(USER!AO142="","",USER!AO142)</f>
        <v/>
      </c>
      <c r="AP142" s="20" t="str">
        <f>+IF(USER!AP142="","",USER!AP142)</f>
        <v/>
      </c>
      <c r="AQ142" s="19">
        <f>+IF(USER!AQ142="","",USER!AQ142)</f>
        <v>0.45833333333333331</v>
      </c>
      <c r="AR142" s="13">
        <f>+IF(USER!AR142="","",USER!AR142)</f>
        <v>0.80208333333333337</v>
      </c>
      <c r="AS142" s="14" t="str">
        <f>+IF(USER!AS142="","",USER!AS142)</f>
        <v/>
      </c>
      <c r="AT142" s="14" t="str">
        <f>+IF(USER!AT142="","",USER!AT142)</f>
        <v/>
      </c>
      <c r="AU142" s="13">
        <f>+IF(USER!AU142="","",USER!AU142)</f>
        <v>0.625</v>
      </c>
      <c r="AV142" s="13">
        <f>+IF(USER!AV142="","",USER!AV142)</f>
        <v>0.65625</v>
      </c>
      <c r="AW142" s="14" t="str">
        <f>+IF(USER!AW142="","",USER!AW142)</f>
        <v/>
      </c>
      <c r="AX142" s="20" t="str">
        <f>+IF(USER!AX142="","",USER!AX142)</f>
        <v/>
      </c>
      <c r="AY142" s="19">
        <f>+IF(USER!AY142="","",USER!AY142)</f>
        <v>0.45833333333333331</v>
      </c>
      <c r="AZ142" s="13">
        <f>+IF(USER!AZ142="","",USER!AZ142)</f>
        <v>0.80208333333333337</v>
      </c>
      <c r="BA142" s="14" t="str">
        <f>+IF(USER!BA142="","",USER!BA142)</f>
        <v/>
      </c>
      <c r="BB142" s="14" t="str">
        <f>+IF(USER!BB142="","",USER!BB142)</f>
        <v/>
      </c>
      <c r="BC142" s="13">
        <f>+IF(USER!BC142="","",USER!BC142)</f>
        <v>0.625</v>
      </c>
      <c r="BD142" s="13">
        <f>+IF(USER!BD142="","",USER!BD142)</f>
        <v>0.65625</v>
      </c>
      <c r="BE142" s="14" t="str">
        <f>+IF(USER!BE142="","",USER!BE142)</f>
        <v/>
      </c>
      <c r="BF142" s="20" t="str">
        <f>+IF(USER!BF142="","",USER!BF142)</f>
        <v/>
      </c>
      <c r="BG142" s="19">
        <f>+IF(USER!BG142="","",USER!BG142)</f>
        <v>0.45833333333333331</v>
      </c>
      <c r="BH142" s="13">
        <f>+IF(USER!BH142="","",USER!BH142)</f>
        <v>0.80208333333333337</v>
      </c>
      <c r="BI142" s="14" t="str">
        <f>+IF(USER!BI142="","",USER!BI142)</f>
        <v/>
      </c>
      <c r="BJ142" s="14" t="str">
        <f>+IF(USER!BJ142="","",USER!BJ142)</f>
        <v/>
      </c>
      <c r="BK142" s="13">
        <f>+IF(USER!BK142="","",USER!BK142)</f>
        <v>0.625</v>
      </c>
      <c r="BL142" s="13">
        <f>+IF(USER!BL142="","",USER!BL142)</f>
        <v>0.65625</v>
      </c>
      <c r="BM142" s="14" t="str">
        <f>+IF(USER!BM142="","",USER!BM142)</f>
        <v/>
      </c>
      <c r="BN142" s="20" t="str">
        <f>+IF(USER!BN142="","",USER!BN142)</f>
        <v/>
      </c>
      <c r="BO142" s="19">
        <f>+IF(USER!BO142="","",USER!BO142)</f>
        <v>0.45833333333333331</v>
      </c>
      <c r="BP142" s="13">
        <f>+IF(USER!BP142="","",USER!BP142)</f>
        <v>0.80208333333333337</v>
      </c>
      <c r="BQ142" s="14" t="str">
        <f>+IF(USER!BQ142="","",USER!BQ142)</f>
        <v/>
      </c>
      <c r="BR142" s="14" t="str">
        <f>+IF(USER!BR142="","",USER!BR142)</f>
        <v/>
      </c>
      <c r="BS142" s="13">
        <f>+IF(USER!BS142="","",USER!BS142)</f>
        <v>0.625</v>
      </c>
      <c r="BT142" s="13">
        <f>+IF(USER!BT142="","",USER!BT142)</f>
        <v>0.65625</v>
      </c>
      <c r="BU142" s="14" t="str">
        <f>+IF(USER!BU142="","",USER!BU142)</f>
        <v/>
      </c>
      <c r="BV142" s="20" t="str">
        <f>+IF(USER!BV142="","",USER!BV142)</f>
        <v/>
      </c>
      <c r="BW142" s="68" t="str">
        <f>+VLOOKUP(B142,GESEM!B:H,7,0)</f>
        <v xml:space="preserve">ID VERIFY + PAYMENT ES </v>
      </c>
      <c r="BX142" s="2" t="str">
        <f>+VLOOKUP(B142,GESEM!B:H,6,0)</f>
        <v>AGENTE</v>
      </c>
    </row>
    <row r="143" spans="1:76" ht="12" customHeight="1" x14ac:dyDescent="0.2">
      <c r="A143" s="31">
        <f t="shared" si="2"/>
        <v>137</v>
      </c>
      <c r="B143" s="74">
        <f>+USER!B143</f>
        <v>40448971</v>
      </c>
      <c r="C143" s="61" t="str">
        <f>+VLOOKUP(J143,TURNO!P:Q,2,0)</f>
        <v xml:space="preserve">CHAT USER </v>
      </c>
      <c r="D143" s="61" t="str">
        <f>+USER!D143</f>
        <v>Tarde</v>
      </c>
      <c r="E143" s="75">
        <f>+VLOOKUP(B143,GESEM!B:M,12,0)</f>
        <v>44896</v>
      </c>
      <c r="F143" s="61" t="str">
        <f>+USER!F143</f>
        <v>FULL TIME</v>
      </c>
      <c r="G143" s="61" t="str">
        <f>+USER!G143</f>
        <v>APOYO DE SUPERVISION</v>
      </c>
      <c r="H143" s="61" t="str">
        <f>+USER!H143</f>
        <v>BackUp Supervisor</v>
      </c>
      <c r="I143" s="61" t="str">
        <f>+USER!I143</f>
        <v>VASQUEZ FERNANDEZ ANA CECILIA</v>
      </c>
      <c r="J143" s="61" t="str">
        <f>+USER!J143</f>
        <v>CHAT USER</v>
      </c>
      <c r="K143" s="61" t="str">
        <f>+USER!K143</f>
        <v>NOVOA VILLAR JULIANA MELISSA</v>
      </c>
      <c r="L143" s="61" t="str">
        <f>+USER!L143</f>
        <v>PORTILLA REYES YOHANA ARACELLI</v>
      </c>
      <c r="M143" s="61" t="str">
        <f>+USER!M143</f>
        <v>Lunes</v>
      </c>
      <c r="N143" s="32">
        <f>+IF(USER!N143="","",USER!N143)</f>
        <v>0.5</v>
      </c>
      <c r="O143" s="33">
        <f>+IF(USER!O143="","",USER!O143)</f>
        <v>0.84375</v>
      </c>
      <c r="P143" s="32">
        <f>+IF(USER!P143="","",USER!P143)</f>
        <v>0.625</v>
      </c>
      <c r="Q143" s="33">
        <f>+IF(USER!Q143="","",USER!Q143)</f>
        <v>0.65625</v>
      </c>
      <c r="R143" s="34" t="str">
        <f>+VLOOKUP(B143,GESEM!B:R,9,0)</f>
        <v>ACTIVO</v>
      </c>
      <c r="S143" s="19" t="str">
        <f>+IF(USER!S143="","",USER!S143)</f>
        <v/>
      </c>
      <c r="T143" s="14" t="str">
        <f>+IF(USER!T143="","",USER!T143)</f>
        <v/>
      </c>
      <c r="U143" s="14" t="str">
        <f>+IF(USER!U143="","",USER!U143)</f>
        <v/>
      </c>
      <c r="V143" s="14" t="str">
        <f>+IF(USER!V143="","",USER!V143)</f>
        <v/>
      </c>
      <c r="W143" s="14" t="str">
        <f>+IF(USER!W143="","",USER!W143)</f>
        <v/>
      </c>
      <c r="X143" s="14" t="str">
        <f>+IF(USER!X143="","",USER!X143)</f>
        <v/>
      </c>
      <c r="Y143" s="14" t="str">
        <f>+IF(USER!Y143="","",USER!Y143)</f>
        <v/>
      </c>
      <c r="Z143" s="20" t="str">
        <f>+IF(USER!Z143="","",USER!Z143)</f>
        <v/>
      </c>
      <c r="AA143" s="19">
        <f>+IF(USER!AA143="","",USER!AA143)</f>
        <v>0.5</v>
      </c>
      <c r="AB143" s="13">
        <f>+IF(USER!AB143="","",USER!AB143)</f>
        <v>0.84375</v>
      </c>
      <c r="AC143" s="14" t="str">
        <f>+IF(USER!AC143="","",USER!AC143)</f>
        <v/>
      </c>
      <c r="AD143" s="14" t="str">
        <f>+IF(USER!AD143="","",USER!AD143)</f>
        <v/>
      </c>
      <c r="AE143" s="13">
        <f>+IF(USER!AE143="","",USER!AE143)</f>
        <v>0.625</v>
      </c>
      <c r="AF143" s="13">
        <f>+IF(USER!AF143="","",USER!AF143)</f>
        <v>0.65625</v>
      </c>
      <c r="AG143" s="14" t="str">
        <f>+IF(USER!AG143="","",USER!AG143)</f>
        <v/>
      </c>
      <c r="AH143" s="20" t="str">
        <f>+IF(USER!AH143="","",USER!AH143)</f>
        <v/>
      </c>
      <c r="AI143" s="19">
        <f>+IF(USER!AI143="","",USER!AI143)</f>
        <v>0.5</v>
      </c>
      <c r="AJ143" s="13">
        <f>+IF(USER!AJ143="","",USER!AJ143)</f>
        <v>0.84375</v>
      </c>
      <c r="AK143" s="14" t="str">
        <f>+IF(USER!AK143="","",USER!AK143)</f>
        <v/>
      </c>
      <c r="AL143" s="14" t="str">
        <f>+IF(USER!AL143="","",USER!AL143)</f>
        <v/>
      </c>
      <c r="AM143" s="13">
        <f>+IF(USER!AM143="","",USER!AM143)</f>
        <v>0.625</v>
      </c>
      <c r="AN143" s="13">
        <f>+IF(USER!AN143="","",USER!AN143)</f>
        <v>0.65625</v>
      </c>
      <c r="AO143" s="14" t="str">
        <f>+IF(USER!AO143="","",USER!AO143)</f>
        <v/>
      </c>
      <c r="AP143" s="20" t="str">
        <f>+IF(USER!AP143="","",USER!AP143)</f>
        <v/>
      </c>
      <c r="AQ143" s="19">
        <f>+IF(USER!AQ143="","",USER!AQ143)</f>
        <v>0.5</v>
      </c>
      <c r="AR143" s="13">
        <f>+IF(USER!AR143="","",USER!AR143)</f>
        <v>0.84375</v>
      </c>
      <c r="AS143" s="14" t="str">
        <f>+IF(USER!AS143="","",USER!AS143)</f>
        <v/>
      </c>
      <c r="AT143" s="14" t="str">
        <f>+IF(USER!AT143="","",USER!AT143)</f>
        <v/>
      </c>
      <c r="AU143" s="13">
        <f>+IF(USER!AU143="","",USER!AU143)</f>
        <v>0.625</v>
      </c>
      <c r="AV143" s="13">
        <f>+IF(USER!AV143="","",USER!AV143)</f>
        <v>0.65625</v>
      </c>
      <c r="AW143" s="14" t="str">
        <f>+IF(USER!AW143="","",USER!AW143)</f>
        <v/>
      </c>
      <c r="AX143" s="20" t="str">
        <f>+IF(USER!AX143="","",USER!AX143)</f>
        <v/>
      </c>
      <c r="AY143" s="19">
        <f>+IF(USER!AY143="","",USER!AY143)</f>
        <v>0.5</v>
      </c>
      <c r="AZ143" s="13">
        <f>+IF(USER!AZ143="","",USER!AZ143)</f>
        <v>0.84375</v>
      </c>
      <c r="BA143" s="14" t="str">
        <f>+IF(USER!BA143="","",USER!BA143)</f>
        <v/>
      </c>
      <c r="BB143" s="14" t="str">
        <f>+IF(USER!BB143="","",USER!BB143)</f>
        <v/>
      </c>
      <c r="BC143" s="13">
        <f>+IF(USER!BC143="","",USER!BC143)</f>
        <v>0.625</v>
      </c>
      <c r="BD143" s="13">
        <f>+IF(USER!BD143="","",USER!BD143)</f>
        <v>0.65625</v>
      </c>
      <c r="BE143" s="14" t="str">
        <f>+IF(USER!BE143="","",USER!BE143)</f>
        <v/>
      </c>
      <c r="BF143" s="20" t="str">
        <f>+IF(USER!BF143="","",USER!BF143)</f>
        <v/>
      </c>
      <c r="BG143" s="19">
        <f>+IF(USER!BG143="","",USER!BG143)</f>
        <v>0.5</v>
      </c>
      <c r="BH143" s="13">
        <f>+IF(USER!BH143="","",USER!BH143)</f>
        <v>0.84375</v>
      </c>
      <c r="BI143" s="14" t="str">
        <f>+IF(USER!BI143="","",USER!BI143)</f>
        <v/>
      </c>
      <c r="BJ143" s="14" t="str">
        <f>+IF(USER!BJ143="","",USER!BJ143)</f>
        <v/>
      </c>
      <c r="BK143" s="13">
        <f>+IF(USER!BK143="","",USER!BK143)</f>
        <v>0.625</v>
      </c>
      <c r="BL143" s="13">
        <f>+IF(USER!BL143="","",USER!BL143)</f>
        <v>0.65625</v>
      </c>
      <c r="BM143" s="14" t="str">
        <f>+IF(USER!BM143="","",USER!BM143)</f>
        <v/>
      </c>
      <c r="BN143" s="20" t="str">
        <f>+IF(USER!BN143="","",USER!BN143)</f>
        <v/>
      </c>
      <c r="BO143" s="19">
        <f>+IF(USER!BO143="","",USER!BO143)</f>
        <v>0.5</v>
      </c>
      <c r="BP143" s="13">
        <f>+IF(USER!BP143="","",USER!BP143)</f>
        <v>0.84375</v>
      </c>
      <c r="BQ143" s="14" t="str">
        <f>+IF(USER!BQ143="","",USER!BQ143)</f>
        <v/>
      </c>
      <c r="BR143" s="14" t="str">
        <f>+IF(USER!BR143="","",USER!BR143)</f>
        <v/>
      </c>
      <c r="BS143" s="13">
        <f>+IF(USER!BS143="","",USER!BS143)</f>
        <v>0.625</v>
      </c>
      <c r="BT143" s="13">
        <f>+IF(USER!BT143="","",USER!BT143)</f>
        <v>0.65625</v>
      </c>
      <c r="BU143" s="14" t="str">
        <f>+IF(USER!BU143="","",USER!BU143)</f>
        <v/>
      </c>
      <c r="BV143" s="20" t="str">
        <f>+IF(USER!BV143="","",USER!BV143)</f>
        <v/>
      </c>
      <c r="BW143" s="68" t="str">
        <f>+VLOOKUP(B143,GESEM!B:H,7,0)</f>
        <v>CHAT USER</v>
      </c>
      <c r="BX143" s="2" t="str">
        <f>+VLOOKUP(B143,GESEM!B:H,6,0)</f>
        <v>AGENTE</v>
      </c>
    </row>
    <row r="144" spans="1:76" ht="12" customHeight="1" x14ac:dyDescent="0.2">
      <c r="A144" s="31">
        <f t="shared" si="2"/>
        <v>138</v>
      </c>
      <c r="B144" s="74">
        <f>+USER!B144</f>
        <v>72600259</v>
      </c>
      <c r="C144" s="61" t="str">
        <f>+VLOOKUP(J144,TURNO!P:Q,2,0)</f>
        <v xml:space="preserve">CHAT USER </v>
      </c>
      <c r="D144" s="61" t="str">
        <f>+USER!D144</f>
        <v>Tarde</v>
      </c>
      <c r="E144" s="75">
        <f>+VLOOKUP(B144,GESEM!B:M,12,0)</f>
        <v>45089</v>
      </c>
      <c r="F144" s="61" t="str">
        <f>+USER!F144</f>
        <v>FULL TIME</v>
      </c>
      <c r="G144" s="61">
        <f>+USER!G144</f>
        <v>0</v>
      </c>
      <c r="H144" s="61">
        <f>+USER!H144</f>
        <v>0</v>
      </c>
      <c r="I144" s="61" t="str">
        <f>+USER!I144</f>
        <v>DÍAZ MEDINA NOELIA MILAGROS</v>
      </c>
      <c r="J144" s="61" t="str">
        <f>+USER!J144</f>
        <v>CHAT USER</v>
      </c>
      <c r="K144" s="61" t="str">
        <f>+USER!K144</f>
        <v>MORALES MAMANI BRADEN SAMUEL</v>
      </c>
      <c r="L144" s="61" t="str">
        <f>+USER!L144</f>
        <v>PORTILLA REYES YOHANA ARACELLI</v>
      </c>
      <c r="M144" s="61" t="str">
        <f>+USER!M144</f>
        <v>Martes</v>
      </c>
      <c r="N144" s="32">
        <f>+IF(USER!N144="","",USER!N144)</f>
        <v>0.5</v>
      </c>
      <c r="O144" s="33">
        <f>+IF(USER!O144="","",USER!O144)</f>
        <v>0.84375</v>
      </c>
      <c r="P144" s="32">
        <f>+IF(USER!P144="","",USER!P144)</f>
        <v>0.6875</v>
      </c>
      <c r="Q144" s="33">
        <f>+IF(USER!Q144="","",USER!Q144)</f>
        <v>0.71875</v>
      </c>
      <c r="R144" s="34" t="str">
        <f>+VLOOKUP(B144,GESEM!B:R,9,0)</f>
        <v>ACTIVO</v>
      </c>
      <c r="S144" s="19">
        <f>+IF(USER!S144="","",USER!S144)</f>
        <v>0.5</v>
      </c>
      <c r="T144" s="14">
        <f>+IF(USER!T144="","",USER!T144)</f>
        <v>0.84375</v>
      </c>
      <c r="U144" s="14" t="str">
        <f>+IF(USER!U144="","",USER!U144)</f>
        <v/>
      </c>
      <c r="V144" s="14" t="str">
        <f>+IF(USER!V144="","",USER!V144)</f>
        <v/>
      </c>
      <c r="W144" s="14">
        <f>+IF(USER!W144="","",USER!W144)</f>
        <v>0.6875</v>
      </c>
      <c r="X144" s="14">
        <f>+IF(USER!X144="","",USER!X144)</f>
        <v>0.71875</v>
      </c>
      <c r="Y144" s="14" t="str">
        <f>+IF(USER!Y144="","",USER!Y144)</f>
        <v/>
      </c>
      <c r="Z144" s="20" t="str">
        <f>+IF(USER!Z144="","",USER!Z144)</f>
        <v/>
      </c>
      <c r="AA144" s="19" t="str">
        <f>+IF(USER!AA144="","",USER!AA144)</f>
        <v/>
      </c>
      <c r="AB144" s="13" t="str">
        <f>+IF(USER!AB144="","",USER!AB144)</f>
        <v/>
      </c>
      <c r="AC144" s="14" t="str">
        <f>+IF(USER!AC144="","",USER!AC144)</f>
        <v/>
      </c>
      <c r="AD144" s="14" t="str">
        <f>+IF(USER!AD144="","",USER!AD144)</f>
        <v/>
      </c>
      <c r="AE144" s="13" t="str">
        <f>+IF(USER!AE144="","",USER!AE144)</f>
        <v/>
      </c>
      <c r="AF144" s="13" t="str">
        <f>+IF(USER!AF144="","",USER!AF144)</f>
        <v/>
      </c>
      <c r="AG144" s="14" t="str">
        <f>+IF(USER!AG144="","",USER!AG144)</f>
        <v/>
      </c>
      <c r="AH144" s="20" t="str">
        <f>+IF(USER!AH144="","",USER!AH144)</f>
        <v/>
      </c>
      <c r="AI144" s="19">
        <f>+IF(USER!AI144="","",USER!AI144)</f>
        <v>0.5</v>
      </c>
      <c r="AJ144" s="13">
        <f>+IF(USER!AJ144="","",USER!AJ144)</f>
        <v>0.84375</v>
      </c>
      <c r="AK144" s="14" t="str">
        <f>+IF(USER!AK144="","",USER!AK144)</f>
        <v/>
      </c>
      <c r="AL144" s="14" t="str">
        <f>+IF(USER!AL144="","",USER!AL144)</f>
        <v/>
      </c>
      <c r="AM144" s="13">
        <f>+IF(USER!AM144="","",USER!AM144)</f>
        <v>0.6875</v>
      </c>
      <c r="AN144" s="13">
        <f>+IF(USER!AN144="","",USER!AN144)</f>
        <v>0.71875</v>
      </c>
      <c r="AO144" s="14" t="str">
        <f>+IF(USER!AO144="","",USER!AO144)</f>
        <v/>
      </c>
      <c r="AP144" s="20" t="str">
        <f>+IF(USER!AP144="","",USER!AP144)</f>
        <v/>
      </c>
      <c r="AQ144" s="19">
        <f>+IF(USER!AQ144="","",USER!AQ144)</f>
        <v>0.5</v>
      </c>
      <c r="AR144" s="13">
        <f>+IF(USER!AR144="","",USER!AR144)</f>
        <v>0.84375</v>
      </c>
      <c r="AS144" s="14" t="str">
        <f>+IF(USER!AS144="","",USER!AS144)</f>
        <v/>
      </c>
      <c r="AT144" s="14" t="str">
        <f>+IF(USER!AT144="","",USER!AT144)</f>
        <v/>
      </c>
      <c r="AU144" s="13">
        <f>+IF(USER!AU144="","",USER!AU144)</f>
        <v>0.6875</v>
      </c>
      <c r="AV144" s="13">
        <f>+IF(USER!AV144="","",USER!AV144)</f>
        <v>0.71875</v>
      </c>
      <c r="AW144" s="14" t="str">
        <f>+IF(USER!AW144="","",USER!AW144)</f>
        <v/>
      </c>
      <c r="AX144" s="20" t="str">
        <f>+IF(USER!AX144="","",USER!AX144)</f>
        <v/>
      </c>
      <c r="AY144" s="19">
        <f>+IF(USER!AY144="","",USER!AY144)</f>
        <v>0.5</v>
      </c>
      <c r="AZ144" s="13">
        <f>+IF(USER!AZ144="","",USER!AZ144)</f>
        <v>0.84375</v>
      </c>
      <c r="BA144" s="14" t="str">
        <f>+IF(USER!BA144="","",USER!BA144)</f>
        <v/>
      </c>
      <c r="BB144" s="14" t="str">
        <f>+IF(USER!BB144="","",USER!BB144)</f>
        <v/>
      </c>
      <c r="BC144" s="13">
        <f>+IF(USER!BC144="","",USER!BC144)</f>
        <v>0.6875</v>
      </c>
      <c r="BD144" s="13">
        <f>+IF(USER!BD144="","",USER!BD144)</f>
        <v>0.71875</v>
      </c>
      <c r="BE144" s="14" t="str">
        <f>+IF(USER!BE144="","",USER!BE144)</f>
        <v/>
      </c>
      <c r="BF144" s="20" t="str">
        <f>+IF(USER!BF144="","",USER!BF144)</f>
        <v/>
      </c>
      <c r="BG144" s="19">
        <f>+IF(USER!BG144="","",USER!BG144)</f>
        <v>0.5</v>
      </c>
      <c r="BH144" s="13">
        <f>+IF(USER!BH144="","",USER!BH144)</f>
        <v>0.84375</v>
      </c>
      <c r="BI144" s="14" t="str">
        <f>+IF(USER!BI144="","",USER!BI144)</f>
        <v/>
      </c>
      <c r="BJ144" s="14" t="str">
        <f>+IF(USER!BJ144="","",USER!BJ144)</f>
        <v/>
      </c>
      <c r="BK144" s="13">
        <f>+IF(USER!BK144="","",USER!BK144)</f>
        <v>0.6875</v>
      </c>
      <c r="BL144" s="13">
        <f>+IF(USER!BL144="","",USER!BL144)</f>
        <v>0.71875</v>
      </c>
      <c r="BM144" s="14" t="str">
        <f>+IF(USER!BM144="","",USER!BM144)</f>
        <v/>
      </c>
      <c r="BN144" s="20" t="str">
        <f>+IF(USER!BN144="","",USER!BN144)</f>
        <v/>
      </c>
      <c r="BO144" s="19">
        <f>+IF(USER!BO144="","",USER!BO144)</f>
        <v>0.5</v>
      </c>
      <c r="BP144" s="13">
        <f>+IF(USER!BP144="","",USER!BP144)</f>
        <v>0.84375</v>
      </c>
      <c r="BQ144" s="14" t="str">
        <f>+IF(USER!BQ144="","",USER!BQ144)</f>
        <v/>
      </c>
      <c r="BR144" s="14" t="str">
        <f>+IF(USER!BR144="","",USER!BR144)</f>
        <v/>
      </c>
      <c r="BS144" s="13">
        <f>+IF(USER!BS144="","",USER!BS144)</f>
        <v>0.6875</v>
      </c>
      <c r="BT144" s="13">
        <f>+IF(USER!BT144="","",USER!BT144)</f>
        <v>0.71875</v>
      </c>
      <c r="BU144" s="14" t="str">
        <f>+IF(USER!BU144="","",USER!BU144)</f>
        <v/>
      </c>
      <c r="BV144" s="20" t="str">
        <f>+IF(USER!BV144="","",USER!BV144)</f>
        <v/>
      </c>
      <c r="BW144" s="68" t="str">
        <f>+VLOOKUP(B144,GESEM!B:H,7,0)</f>
        <v>CHAT USER</v>
      </c>
      <c r="BX144" s="2" t="str">
        <f>+VLOOKUP(B144,GESEM!B:H,6,0)</f>
        <v>AGENTE</v>
      </c>
    </row>
    <row r="145" spans="1:76" ht="12" customHeight="1" x14ac:dyDescent="0.2">
      <c r="A145" s="31">
        <f t="shared" si="2"/>
        <v>139</v>
      </c>
      <c r="B145" s="74">
        <f>+USER!B145</f>
        <v>40815448</v>
      </c>
      <c r="C145" s="61" t="str">
        <f>+VLOOKUP(J145,TURNO!P:Q,2,0)</f>
        <v xml:space="preserve">CHAT USER </v>
      </c>
      <c r="D145" s="61" t="str">
        <f>+USER!D145</f>
        <v>Tarde</v>
      </c>
      <c r="E145" s="75">
        <f>+VLOOKUP(B145,GESEM!B:M,12,0)</f>
        <v>45089</v>
      </c>
      <c r="F145" s="61" t="str">
        <f>+USER!F145</f>
        <v>FULL TIME</v>
      </c>
      <c r="G145" s="61" t="str">
        <f>+USER!G145</f>
        <v>APOYO DE SUPERVISION</v>
      </c>
      <c r="H145" s="61" t="str">
        <f>+USER!H145</f>
        <v>BackUp Supervisor</v>
      </c>
      <c r="I145" s="61" t="str">
        <f>+USER!I145</f>
        <v>LUNA FLORES DAVID CHRISTIAN</v>
      </c>
      <c r="J145" s="61" t="str">
        <f>+USER!J145</f>
        <v>CHAT USER</v>
      </c>
      <c r="K145" s="61" t="str">
        <f>+USER!K145</f>
        <v>NOVOA VILLAR JULIANA MELISSA</v>
      </c>
      <c r="L145" s="61" t="str">
        <f>+USER!L145</f>
        <v>PORTILLA REYES YOHANA ARACELLI</v>
      </c>
      <c r="M145" s="61" t="str">
        <f>+USER!M145</f>
        <v>Lunes</v>
      </c>
      <c r="N145" s="32">
        <f>+IF(USER!N145="","",USER!N145)</f>
        <v>0.5</v>
      </c>
      <c r="O145" s="33">
        <f>+IF(USER!O145="","",USER!O145)</f>
        <v>0.84375</v>
      </c>
      <c r="P145" s="32">
        <f>+IF(USER!P145="","",USER!P145)</f>
        <v>0.6875</v>
      </c>
      <c r="Q145" s="33">
        <f>+IF(USER!Q145="","",USER!Q145)</f>
        <v>0.71875</v>
      </c>
      <c r="R145" s="34" t="str">
        <f>+VLOOKUP(B145,GESEM!B:R,9,0)</f>
        <v>ACTIVO</v>
      </c>
      <c r="S145" s="19" t="str">
        <f>+IF(USER!S145="","",USER!S145)</f>
        <v/>
      </c>
      <c r="T145" s="14" t="str">
        <f>+IF(USER!T145="","",USER!T145)</f>
        <v/>
      </c>
      <c r="U145" s="14" t="str">
        <f>+IF(USER!U145="","",USER!U145)</f>
        <v/>
      </c>
      <c r="V145" s="14" t="str">
        <f>+IF(USER!V145="","",USER!V145)</f>
        <v/>
      </c>
      <c r="W145" s="14" t="str">
        <f>+IF(USER!W145="","",USER!W145)</f>
        <v/>
      </c>
      <c r="X145" s="14" t="str">
        <f>+IF(USER!X145="","",USER!X145)</f>
        <v/>
      </c>
      <c r="Y145" s="14" t="str">
        <f>+IF(USER!Y145="","",USER!Y145)</f>
        <v/>
      </c>
      <c r="Z145" s="20" t="str">
        <f>+IF(USER!Z145="","",USER!Z145)</f>
        <v/>
      </c>
      <c r="AA145" s="19">
        <f>+IF(USER!AA145="","",USER!AA145)</f>
        <v>0.5</v>
      </c>
      <c r="AB145" s="13">
        <f>+IF(USER!AB145="","",USER!AB145)</f>
        <v>0.84375</v>
      </c>
      <c r="AC145" s="14" t="str">
        <f>+IF(USER!AC145="","",USER!AC145)</f>
        <v/>
      </c>
      <c r="AD145" s="14" t="str">
        <f>+IF(USER!AD145="","",USER!AD145)</f>
        <v/>
      </c>
      <c r="AE145" s="13">
        <f>+IF(USER!AE145="","",USER!AE145)</f>
        <v>0.6875</v>
      </c>
      <c r="AF145" s="13">
        <f>+IF(USER!AF145="","",USER!AF145)</f>
        <v>0.71875</v>
      </c>
      <c r="AG145" s="14" t="str">
        <f>+IF(USER!AG145="","",USER!AG145)</f>
        <v/>
      </c>
      <c r="AH145" s="20" t="str">
        <f>+IF(USER!AH145="","",USER!AH145)</f>
        <v/>
      </c>
      <c r="AI145" s="19">
        <f>+IF(USER!AI145="","",USER!AI145)</f>
        <v>0.5</v>
      </c>
      <c r="AJ145" s="13">
        <f>+IF(USER!AJ145="","",USER!AJ145)</f>
        <v>0.84375</v>
      </c>
      <c r="AK145" s="14" t="str">
        <f>+IF(USER!AK145="","",USER!AK145)</f>
        <v/>
      </c>
      <c r="AL145" s="14" t="str">
        <f>+IF(USER!AL145="","",USER!AL145)</f>
        <v/>
      </c>
      <c r="AM145" s="13">
        <f>+IF(USER!AM145="","",USER!AM145)</f>
        <v>0.6875</v>
      </c>
      <c r="AN145" s="13">
        <f>+IF(USER!AN145="","",USER!AN145)</f>
        <v>0.71875</v>
      </c>
      <c r="AO145" s="14" t="str">
        <f>+IF(USER!AO145="","",USER!AO145)</f>
        <v/>
      </c>
      <c r="AP145" s="20" t="str">
        <f>+IF(USER!AP145="","",USER!AP145)</f>
        <v/>
      </c>
      <c r="AQ145" s="19">
        <f>+IF(USER!AQ145="","",USER!AQ145)</f>
        <v>0.5</v>
      </c>
      <c r="AR145" s="13">
        <f>+IF(USER!AR145="","",USER!AR145)</f>
        <v>0.84375</v>
      </c>
      <c r="AS145" s="14" t="str">
        <f>+IF(USER!AS145="","",USER!AS145)</f>
        <v/>
      </c>
      <c r="AT145" s="14" t="str">
        <f>+IF(USER!AT145="","",USER!AT145)</f>
        <v/>
      </c>
      <c r="AU145" s="13">
        <f>+IF(USER!AU145="","",USER!AU145)</f>
        <v>0.6875</v>
      </c>
      <c r="AV145" s="13">
        <f>+IF(USER!AV145="","",USER!AV145)</f>
        <v>0.71875</v>
      </c>
      <c r="AW145" s="14" t="str">
        <f>+IF(USER!AW145="","",USER!AW145)</f>
        <v/>
      </c>
      <c r="AX145" s="20" t="str">
        <f>+IF(USER!AX145="","",USER!AX145)</f>
        <v/>
      </c>
      <c r="AY145" s="19">
        <f>+IF(USER!AY145="","",USER!AY145)</f>
        <v>0.5</v>
      </c>
      <c r="AZ145" s="13">
        <f>+IF(USER!AZ145="","",USER!AZ145)</f>
        <v>0.84375</v>
      </c>
      <c r="BA145" s="14" t="str">
        <f>+IF(USER!BA145="","",USER!BA145)</f>
        <v/>
      </c>
      <c r="BB145" s="14" t="str">
        <f>+IF(USER!BB145="","",USER!BB145)</f>
        <v/>
      </c>
      <c r="BC145" s="13">
        <f>+IF(USER!BC145="","",USER!BC145)</f>
        <v>0.6875</v>
      </c>
      <c r="BD145" s="13">
        <f>+IF(USER!BD145="","",USER!BD145)</f>
        <v>0.71875</v>
      </c>
      <c r="BE145" s="14" t="str">
        <f>+IF(USER!BE145="","",USER!BE145)</f>
        <v/>
      </c>
      <c r="BF145" s="20" t="str">
        <f>+IF(USER!BF145="","",USER!BF145)</f>
        <v/>
      </c>
      <c r="BG145" s="19">
        <f>+IF(USER!BG145="","",USER!BG145)</f>
        <v>0.5</v>
      </c>
      <c r="BH145" s="13">
        <f>+IF(USER!BH145="","",USER!BH145)</f>
        <v>0.84375</v>
      </c>
      <c r="BI145" s="14" t="str">
        <f>+IF(USER!BI145="","",USER!BI145)</f>
        <v/>
      </c>
      <c r="BJ145" s="14" t="str">
        <f>+IF(USER!BJ145="","",USER!BJ145)</f>
        <v/>
      </c>
      <c r="BK145" s="13">
        <f>+IF(USER!BK145="","",USER!BK145)</f>
        <v>0.6875</v>
      </c>
      <c r="BL145" s="13">
        <f>+IF(USER!BL145="","",USER!BL145)</f>
        <v>0.71875</v>
      </c>
      <c r="BM145" s="14" t="str">
        <f>+IF(USER!BM145="","",USER!BM145)</f>
        <v/>
      </c>
      <c r="BN145" s="20" t="str">
        <f>+IF(USER!BN145="","",USER!BN145)</f>
        <v/>
      </c>
      <c r="BO145" s="19">
        <f>+IF(USER!BO145="","",USER!BO145)</f>
        <v>0.5</v>
      </c>
      <c r="BP145" s="13">
        <f>+IF(USER!BP145="","",USER!BP145)</f>
        <v>0.84375</v>
      </c>
      <c r="BQ145" s="14" t="str">
        <f>+IF(USER!BQ145="","",USER!BQ145)</f>
        <v/>
      </c>
      <c r="BR145" s="14" t="str">
        <f>+IF(USER!BR145="","",USER!BR145)</f>
        <v/>
      </c>
      <c r="BS145" s="13">
        <f>+IF(USER!BS145="","",USER!BS145)</f>
        <v>0.6875</v>
      </c>
      <c r="BT145" s="13">
        <f>+IF(USER!BT145="","",USER!BT145)</f>
        <v>0.71875</v>
      </c>
      <c r="BU145" s="14" t="str">
        <f>+IF(USER!BU145="","",USER!BU145)</f>
        <v/>
      </c>
      <c r="BV145" s="20" t="str">
        <f>+IF(USER!BV145="","",USER!BV145)</f>
        <v/>
      </c>
      <c r="BW145" s="68" t="str">
        <f>+VLOOKUP(B145,GESEM!B:H,7,0)</f>
        <v>CHAT USER</v>
      </c>
      <c r="BX145" s="2" t="str">
        <f>+VLOOKUP(B145,GESEM!B:H,6,0)</f>
        <v>AGENTE</v>
      </c>
    </row>
    <row r="146" spans="1:76" ht="12" customHeight="1" x14ac:dyDescent="0.2">
      <c r="A146" s="31">
        <f t="shared" si="2"/>
        <v>140</v>
      </c>
      <c r="B146" s="74">
        <f>+USER!B146</f>
        <v>74494691</v>
      </c>
      <c r="C146" s="61" t="str">
        <f>+VLOOKUP(J146,TURNO!P:Q,2,0)</f>
        <v xml:space="preserve">CHAT USER </v>
      </c>
      <c r="D146" s="61" t="str">
        <f>+USER!D146</f>
        <v>Tarde</v>
      </c>
      <c r="E146" s="75">
        <f>+VLOOKUP(B146,GESEM!B:M,12,0)</f>
        <v>44896</v>
      </c>
      <c r="F146" s="61" t="str">
        <f>+USER!F146</f>
        <v>PART TIME</v>
      </c>
      <c r="G146" s="61">
        <f>+USER!G146</f>
        <v>0</v>
      </c>
      <c r="H146" s="61">
        <f>+USER!H146</f>
        <v>0</v>
      </c>
      <c r="I146" s="61" t="str">
        <f>+USER!I146</f>
        <v>ZAMBRANO PEDRAZA VERONICA KARINA</v>
      </c>
      <c r="J146" s="61" t="str">
        <f>+USER!J146</f>
        <v>CHAT USER</v>
      </c>
      <c r="K146" s="61" t="str">
        <f>+USER!K146</f>
        <v>HUARANGA SABOYA GABRIELA ESTHER</v>
      </c>
      <c r="L146" s="61" t="str">
        <f>+USER!L146</f>
        <v>PORTILLA REYES YOHANA ARACELLI</v>
      </c>
      <c r="M146" s="61" t="str">
        <f>+USER!M146</f>
        <v>Lunes</v>
      </c>
      <c r="N146" s="32">
        <f>+IF(USER!N146="","",USER!N146)</f>
        <v>0.5</v>
      </c>
      <c r="O146" s="33">
        <f>+IF(USER!O146="","",USER!O146)</f>
        <v>0.66319444444444442</v>
      </c>
      <c r="P146" s="32" t="str">
        <f>+IF(USER!P146="","",USER!P146)</f>
        <v/>
      </c>
      <c r="Q146" s="33" t="str">
        <f>+IF(USER!Q146="","",USER!Q146)</f>
        <v/>
      </c>
      <c r="R146" s="34" t="str">
        <f>+VLOOKUP(B146,GESEM!B:R,9,0)</f>
        <v>ACTIVO</v>
      </c>
      <c r="S146" s="19" t="str">
        <f>+IF(USER!S146="","",USER!S146)</f>
        <v/>
      </c>
      <c r="T146" s="14" t="str">
        <f>+IF(USER!T146="","",USER!T146)</f>
        <v/>
      </c>
      <c r="U146" s="14" t="str">
        <f>+IF(USER!U146="","",USER!U146)</f>
        <v/>
      </c>
      <c r="V146" s="14" t="str">
        <f>+IF(USER!V146="","",USER!V146)</f>
        <v/>
      </c>
      <c r="W146" s="14" t="str">
        <f>+IF(USER!W146="","",USER!W146)</f>
        <v/>
      </c>
      <c r="X146" s="14" t="str">
        <f>+IF(USER!X146="","",USER!X146)</f>
        <v/>
      </c>
      <c r="Y146" s="14" t="str">
        <f>+IF(USER!Y146="","",USER!Y146)</f>
        <v/>
      </c>
      <c r="Z146" s="20" t="str">
        <f>+IF(USER!Z146="","",USER!Z146)</f>
        <v/>
      </c>
      <c r="AA146" s="19">
        <f>+IF(USER!AA146="","",USER!AA146)</f>
        <v>0.5</v>
      </c>
      <c r="AB146" s="13">
        <f>+IF(USER!AB146="","",USER!AB146)</f>
        <v>0.66319444444444442</v>
      </c>
      <c r="AC146" s="14" t="str">
        <f>+IF(USER!AC146="","",USER!AC146)</f>
        <v/>
      </c>
      <c r="AD146" s="14" t="str">
        <f>+IF(USER!AD146="","",USER!AD146)</f>
        <v/>
      </c>
      <c r="AE146" s="13" t="str">
        <f>+IF(USER!AE146="","",USER!AE146)</f>
        <v/>
      </c>
      <c r="AF146" s="13" t="str">
        <f>+IF(USER!AF146="","",USER!AF146)</f>
        <v/>
      </c>
      <c r="AG146" s="14" t="str">
        <f>+IF(USER!AG146="","",USER!AG146)</f>
        <v/>
      </c>
      <c r="AH146" s="20" t="str">
        <f>+IF(USER!AH146="","",USER!AH146)</f>
        <v/>
      </c>
      <c r="AI146" s="19">
        <f>+IF(USER!AI146="","",USER!AI146)</f>
        <v>0.5</v>
      </c>
      <c r="AJ146" s="13">
        <f>+IF(USER!AJ146="","",USER!AJ146)</f>
        <v>0.66319444444444442</v>
      </c>
      <c r="AK146" s="14" t="str">
        <f>+IF(USER!AK146="","",USER!AK146)</f>
        <v/>
      </c>
      <c r="AL146" s="14" t="str">
        <f>+IF(USER!AL146="","",USER!AL146)</f>
        <v/>
      </c>
      <c r="AM146" s="13" t="str">
        <f>+IF(USER!AM146="","",USER!AM146)</f>
        <v/>
      </c>
      <c r="AN146" s="13" t="str">
        <f>+IF(USER!AN146="","",USER!AN146)</f>
        <v/>
      </c>
      <c r="AO146" s="14" t="str">
        <f>+IF(USER!AO146="","",USER!AO146)</f>
        <v/>
      </c>
      <c r="AP146" s="20" t="str">
        <f>+IF(USER!AP146="","",USER!AP146)</f>
        <v/>
      </c>
      <c r="AQ146" s="19">
        <f>+IF(USER!AQ146="","",USER!AQ146)</f>
        <v>0.5</v>
      </c>
      <c r="AR146" s="13">
        <f>+IF(USER!AR146="","",USER!AR146)</f>
        <v>0.66319444444444442</v>
      </c>
      <c r="AS146" s="14" t="str">
        <f>+IF(USER!AS146="","",USER!AS146)</f>
        <v/>
      </c>
      <c r="AT146" s="14" t="str">
        <f>+IF(USER!AT146="","",USER!AT146)</f>
        <v/>
      </c>
      <c r="AU146" s="13" t="str">
        <f>+IF(USER!AU146="","",USER!AU146)</f>
        <v/>
      </c>
      <c r="AV146" s="13" t="str">
        <f>+IF(USER!AV146="","",USER!AV146)</f>
        <v/>
      </c>
      <c r="AW146" s="14" t="str">
        <f>+IF(USER!AW146="","",USER!AW146)</f>
        <v/>
      </c>
      <c r="AX146" s="20" t="str">
        <f>+IF(USER!AX146="","",USER!AX146)</f>
        <v/>
      </c>
      <c r="AY146" s="19">
        <f>+IF(USER!AY146="","",USER!AY146)</f>
        <v>0.5</v>
      </c>
      <c r="AZ146" s="13">
        <f>+IF(USER!AZ146="","",USER!AZ146)</f>
        <v>0.66319444444444442</v>
      </c>
      <c r="BA146" s="14" t="str">
        <f>+IF(USER!BA146="","",USER!BA146)</f>
        <v/>
      </c>
      <c r="BB146" s="14" t="str">
        <f>+IF(USER!BB146="","",USER!BB146)</f>
        <v/>
      </c>
      <c r="BC146" s="13" t="str">
        <f>+IF(USER!BC146="","",USER!BC146)</f>
        <v/>
      </c>
      <c r="BD146" s="13" t="str">
        <f>+IF(USER!BD146="","",USER!BD146)</f>
        <v/>
      </c>
      <c r="BE146" s="14" t="str">
        <f>+IF(USER!BE146="","",USER!BE146)</f>
        <v/>
      </c>
      <c r="BF146" s="20" t="str">
        <f>+IF(USER!BF146="","",USER!BF146)</f>
        <v/>
      </c>
      <c r="BG146" s="19">
        <f>+IF(USER!BG146="","",USER!BG146)</f>
        <v>0.5</v>
      </c>
      <c r="BH146" s="13">
        <f>+IF(USER!BH146="","",USER!BH146)</f>
        <v>0.66319444444444442</v>
      </c>
      <c r="BI146" s="14" t="str">
        <f>+IF(USER!BI146="","",USER!BI146)</f>
        <v/>
      </c>
      <c r="BJ146" s="14" t="str">
        <f>+IF(USER!BJ146="","",USER!BJ146)</f>
        <v/>
      </c>
      <c r="BK146" s="13" t="str">
        <f>+IF(USER!BK146="","",USER!BK146)</f>
        <v/>
      </c>
      <c r="BL146" s="13" t="str">
        <f>+IF(USER!BL146="","",USER!BL146)</f>
        <v/>
      </c>
      <c r="BM146" s="14" t="str">
        <f>+IF(USER!BM146="","",USER!BM146)</f>
        <v/>
      </c>
      <c r="BN146" s="20" t="str">
        <f>+IF(USER!BN146="","",USER!BN146)</f>
        <v/>
      </c>
      <c r="BO146" s="19">
        <f>+IF(USER!BO146="","",USER!BO146)</f>
        <v>0.5</v>
      </c>
      <c r="BP146" s="13">
        <f>+IF(USER!BP146="","",USER!BP146)</f>
        <v>0.66319444444444442</v>
      </c>
      <c r="BQ146" s="14" t="str">
        <f>+IF(USER!BQ146="","",USER!BQ146)</f>
        <v/>
      </c>
      <c r="BR146" s="14" t="str">
        <f>+IF(USER!BR146="","",USER!BR146)</f>
        <v/>
      </c>
      <c r="BS146" s="13" t="str">
        <f>+IF(USER!BS146="","",USER!BS146)</f>
        <v/>
      </c>
      <c r="BT146" s="13" t="str">
        <f>+IF(USER!BT146="","",USER!BT146)</f>
        <v/>
      </c>
      <c r="BU146" s="14" t="str">
        <f>+IF(USER!BU146="","",USER!BU146)</f>
        <v/>
      </c>
      <c r="BV146" s="20" t="str">
        <f>+IF(USER!BV146="","",USER!BV146)</f>
        <v/>
      </c>
      <c r="BW146" s="68" t="str">
        <f>+VLOOKUP(B146,GESEM!B:H,7,0)</f>
        <v>CHAT USER</v>
      </c>
      <c r="BX146" s="2" t="str">
        <f>+VLOOKUP(B146,GESEM!B:H,6,0)</f>
        <v>AGENTE</v>
      </c>
    </row>
    <row r="147" spans="1:76" ht="12" customHeight="1" x14ac:dyDescent="0.2">
      <c r="A147" s="31">
        <f t="shared" si="2"/>
        <v>141</v>
      </c>
      <c r="B147" s="74">
        <f>+USER!B147</f>
        <v>74744298</v>
      </c>
      <c r="C147" s="61" t="str">
        <f>+VLOOKUP(J147,TURNO!P:Q,2,0)</f>
        <v xml:space="preserve">CHAT USER </v>
      </c>
      <c r="D147" s="61" t="str">
        <f>+USER!D147</f>
        <v>Tarde</v>
      </c>
      <c r="E147" s="75">
        <f>+VLOOKUP(B147,GESEM!B:M,12,0)</f>
        <v>44869</v>
      </c>
      <c r="F147" s="61" t="str">
        <f>+USER!F147</f>
        <v>PART TIME</v>
      </c>
      <c r="G147" s="61" t="str">
        <f>+USER!G147</f>
        <v>CAMBIO DE CONDICION</v>
      </c>
      <c r="H147" s="61" t="str">
        <f>+USER!H147</f>
        <v>01/05</v>
      </c>
      <c r="I147" s="61" t="str">
        <f>+USER!I147</f>
        <v>MORAN OLIVERA NATHALY FRANSCESCA</v>
      </c>
      <c r="J147" s="61" t="str">
        <f>+USER!J147</f>
        <v>CHAT USER</v>
      </c>
      <c r="K147" s="61" t="str">
        <f>+USER!K147</f>
        <v>NOVOA VILLAR JULIANA MELISSA</v>
      </c>
      <c r="L147" s="61" t="str">
        <f>+USER!L147</f>
        <v>PORTILLA REYES YOHANA ARACELLI</v>
      </c>
      <c r="M147" s="61" t="str">
        <f>+USER!M147</f>
        <v>Viernes</v>
      </c>
      <c r="N147" s="32">
        <f>+IF(USER!N147="","",USER!N147)</f>
        <v>0.5625</v>
      </c>
      <c r="O147" s="33">
        <f>+IF(USER!O147="","",USER!O147)</f>
        <v>0.90625</v>
      </c>
      <c r="P147" s="32">
        <f>+IF(USER!P147="","",USER!P147)</f>
        <v>0.70833333333333337</v>
      </c>
      <c r="Q147" s="33">
        <f>+IF(USER!Q147="","",USER!Q147)</f>
        <v>0.73958333333333337</v>
      </c>
      <c r="R147" s="34" t="str">
        <f>+VLOOKUP(B147,GESEM!B:R,9,0)</f>
        <v>ACTIVO</v>
      </c>
      <c r="S147" s="19">
        <f>+IF(USER!S147="","",USER!S147)</f>
        <v>0.5625</v>
      </c>
      <c r="T147" s="14">
        <f>+IF(USER!T147="","",USER!T147)</f>
        <v>0.90625</v>
      </c>
      <c r="U147" s="14" t="str">
        <f>+IF(USER!U147="","",USER!U147)</f>
        <v/>
      </c>
      <c r="V147" s="14" t="str">
        <f>+IF(USER!V147="","",USER!V147)</f>
        <v/>
      </c>
      <c r="W147" s="14">
        <f>+IF(USER!W147="","",USER!W147)</f>
        <v>0.70833333333333337</v>
      </c>
      <c r="X147" s="14">
        <f>+IF(USER!X147="","",USER!X147)</f>
        <v>0.73958333333333337</v>
      </c>
      <c r="Y147" s="14" t="str">
        <f>+IF(USER!Y147="","",USER!Y147)</f>
        <v/>
      </c>
      <c r="Z147" s="20" t="str">
        <f>+IF(USER!Z147="","",USER!Z147)</f>
        <v/>
      </c>
      <c r="AA147" s="19">
        <f>+IF(USER!AA147="","",USER!AA147)</f>
        <v>0.5625</v>
      </c>
      <c r="AB147" s="13">
        <f>+IF(USER!AB147="","",USER!AB147)</f>
        <v>0.90625</v>
      </c>
      <c r="AC147" s="14" t="str">
        <f>+IF(USER!AC147="","",USER!AC147)</f>
        <v/>
      </c>
      <c r="AD147" s="14" t="str">
        <f>+IF(USER!AD147="","",USER!AD147)</f>
        <v/>
      </c>
      <c r="AE147" s="13">
        <f>+IF(USER!AE147="","",USER!AE147)</f>
        <v>0.70833333333333337</v>
      </c>
      <c r="AF147" s="13">
        <f>+IF(USER!AF147="","",USER!AF147)</f>
        <v>0.73958333333333337</v>
      </c>
      <c r="AG147" s="14" t="str">
        <f>+IF(USER!AG147="","",USER!AG147)</f>
        <v/>
      </c>
      <c r="AH147" s="20" t="str">
        <f>+IF(USER!AH147="","",USER!AH147)</f>
        <v/>
      </c>
      <c r="AI147" s="19">
        <f>+IF(USER!AI147="","",USER!AI147)</f>
        <v>0.5625</v>
      </c>
      <c r="AJ147" s="13">
        <f>+IF(USER!AJ147="","",USER!AJ147)</f>
        <v>0.90625</v>
      </c>
      <c r="AK147" s="14" t="str">
        <f>+IF(USER!AK147="","",USER!AK147)</f>
        <v/>
      </c>
      <c r="AL147" s="14" t="str">
        <f>+IF(USER!AL147="","",USER!AL147)</f>
        <v/>
      </c>
      <c r="AM147" s="13">
        <f>+IF(USER!AM147="","",USER!AM147)</f>
        <v>0.70833333333333337</v>
      </c>
      <c r="AN147" s="13">
        <f>+IF(USER!AN147="","",USER!AN147)</f>
        <v>0.73958333333333337</v>
      </c>
      <c r="AO147" s="14" t="str">
        <f>+IF(USER!AO147="","",USER!AO147)</f>
        <v/>
      </c>
      <c r="AP147" s="20" t="str">
        <f>+IF(USER!AP147="","",USER!AP147)</f>
        <v/>
      </c>
      <c r="AQ147" s="19">
        <f>+IF(USER!AQ147="","",USER!AQ147)</f>
        <v>0.5625</v>
      </c>
      <c r="AR147" s="13">
        <f>+IF(USER!AR147="","",USER!AR147)</f>
        <v>0.90625</v>
      </c>
      <c r="AS147" s="14" t="str">
        <f>+IF(USER!AS147="","",USER!AS147)</f>
        <v/>
      </c>
      <c r="AT147" s="14" t="str">
        <f>+IF(USER!AT147="","",USER!AT147)</f>
        <v/>
      </c>
      <c r="AU147" s="13">
        <f>+IF(USER!AU147="","",USER!AU147)</f>
        <v>0.70833333333333337</v>
      </c>
      <c r="AV147" s="13">
        <f>+IF(USER!AV147="","",USER!AV147)</f>
        <v>0.73958333333333337</v>
      </c>
      <c r="AW147" s="14" t="str">
        <f>+IF(USER!AW147="","",USER!AW147)</f>
        <v/>
      </c>
      <c r="AX147" s="20" t="str">
        <f>+IF(USER!AX147="","",USER!AX147)</f>
        <v/>
      </c>
      <c r="AY147" s="19" t="str">
        <f>+IF(USER!AY147="","",USER!AY147)</f>
        <v/>
      </c>
      <c r="AZ147" s="13" t="str">
        <f>+IF(USER!AZ147="","",USER!AZ147)</f>
        <v/>
      </c>
      <c r="BA147" s="14" t="str">
        <f>+IF(USER!BA147="","",USER!BA147)</f>
        <v/>
      </c>
      <c r="BB147" s="14" t="str">
        <f>+IF(USER!BB147="","",USER!BB147)</f>
        <v/>
      </c>
      <c r="BC147" s="13" t="str">
        <f>+IF(USER!BC147="","",USER!BC147)</f>
        <v/>
      </c>
      <c r="BD147" s="13" t="str">
        <f>+IF(USER!BD147="","",USER!BD147)</f>
        <v/>
      </c>
      <c r="BE147" s="14" t="str">
        <f>+IF(USER!BE147="","",USER!BE147)</f>
        <v/>
      </c>
      <c r="BF147" s="20" t="str">
        <f>+IF(USER!BF147="","",USER!BF147)</f>
        <v/>
      </c>
      <c r="BG147" s="19">
        <f>+IF(USER!BG147="","",USER!BG147)</f>
        <v>0.5625</v>
      </c>
      <c r="BH147" s="13">
        <f>+IF(USER!BH147="","",USER!BH147)</f>
        <v>0.90625</v>
      </c>
      <c r="BI147" s="14" t="str">
        <f>+IF(USER!BI147="","",USER!BI147)</f>
        <v/>
      </c>
      <c r="BJ147" s="14" t="str">
        <f>+IF(USER!BJ147="","",USER!BJ147)</f>
        <v/>
      </c>
      <c r="BK147" s="13">
        <f>+IF(USER!BK147="","",USER!BK147)</f>
        <v>0.70833333333333337</v>
      </c>
      <c r="BL147" s="13">
        <f>+IF(USER!BL147="","",USER!BL147)</f>
        <v>0.73958333333333337</v>
      </c>
      <c r="BM147" s="14" t="str">
        <f>+IF(USER!BM147="","",USER!BM147)</f>
        <v/>
      </c>
      <c r="BN147" s="20" t="str">
        <f>+IF(USER!BN147="","",USER!BN147)</f>
        <v/>
      </c>
      <c r="BO147" s="19">
        <f>+IF(USER!BO147="","",USER!BO147)</f>
        <v>0.5625</v>
      </c>
      <c r="BP147" s="13">
        <f>+IF(USER!BP147="","",USER!BP147)</f>
        <v>0.90625</v>
      </c>
      <c r="BQ147" s="14" t="str">
        <f>+IF(USER!BQ147="","",USER!BQ147)</f>
        <v/>
      </c>
      <c r="BR147" s="14" t="str">
        <f>+IF(USER!BR147="","",USER!BR147)</f>
        <v/>
      </c>
      <c r="BS147" s="13">
        <f>+IF(USER!BS147="","",USER!BS147)</f>
        <v>0.70833333333333337</v>
      </c>
      <c r="BT147" s="13">
        <f>+IF(USER!BT147="","",USER!BT147)</f>
        <v>0.73958333333333337</v>
      </c>
      <c r="BU147" s="14" t="str">
        <f>+IF(USER!BU147="","",USER!BU147)</f>
        <v/>
      </c>
      <c r="BV147" s="20" t="str">
        <f>+IF(USER!BV147="","",USER!BV147)</f>
        <v/>
      </c>
      <c r="BW147" s="68" t="str">
        <f>+VLOOKUP(B147,GESEM!B:H,7,0)</f>
        <v>CHAT USER</v>
      </c>
      <c r="BX147" s="2" t="str">
        <f>+VLOOKUP(B147,GESEM!B:H,6,0)</f>
        <v>AGENTE</v>
      </c>
    </row>
    <row r="148" spans="1:76" ht="12" customHeight="1" x14ac:dyDescent="0.2">
      <c r="A148" s="31">
        <f t="shared" si="2"/>
        <v>142</v>
      </c>
      <c r="B148" s="74">
        <f>+USER!B148</f>
        <v>72452178</v>
      </c>
      <c r="C148" s="61" t="str">
        <f>+VLOOKUP(J148,TURNO!P:Q,2,0)</f>
        <v xml:space="preserve">CHAT USER </v>
      </c>
      <c r="D148" s="61" t="str">
        <f>+USER!D148</f>
        <v>Tarde</v>
      </c>
      <c r="E148" s="75">
        <f>+VLOOKUP(B148,GESEM!B:M,12,0)</f>
        <v>45051</v>
      </c>
      <c r="F148" s="61" t="str">
        <f>+USER!F148</f>
        <v>PART TIME</v>
      </c>
      <c r="G148" s="61">
        <f>+USER!G148</f>
        <v>0</v>
      </c>
      <c r="H148" s="61">
        <f>+USER!H148</f>
        <v>0</v>
      </c>
      <c r="I148" s="61" t="str">
        <f>+USER!I148</f>
        <v>HURTADO CHACO LIZ ANDREA</v>
      </c>
      <c r="J148" s="61" t="str">
        <f>+USER!J148</f>
        <v>CHAT USER</v>
      </c>
      <c r="K148" s="61" t="str">
        <f>+USER!K148</f>
        <v>HUAMAN PALOMINO SULLY MARIEL</v>
      </c>
      <c r="L148" s="61" t="str">
        <f>+USER!L148</f>
        <v>SANCHEZ GRADOS JEAN PIERRE JOAQUIN</v>
      </c>
      <c r="M148" s="61" t="str">
        <f>+USER!M148</f>
        <v>Lunes,Martes,Miércoles,Jueves</v>
      </c>
      <c r="N148" s="32">
        <f>+IF(USER!N148="","",USER!N148)</f>
        <v>0.5</v>
      </c>
      <c r="O148" s="33">
        <f>+IF(USER!O148="","",USER!O148)</f>
        <v>0.85763888888888884</v>
      </c>
      <c r="P148" s="32">
        <f>+IF(USER!P148="","",USER!P148)</f>
        <v>0.58333333333333337</v>
      </c>
      <c r="Q148" s="33">
        <f>+IF(USER!Q148="","",USER!Q148)</f>
        <v>0.61458333333333337</v>
      </c>
      <c r="R148" s="34" t="str">
        <f>+VLOOKUP(B148,GESEM!B:R,9,0)</f>
        <v>ACTIVO</v>
      </c>
      <c r="S148" s="19" t="str">
        <f>+IF(USER!S148="","",USER!S148)</f>
        <v/>
      </c>
      <c r="T148" s="14" t="str">
        <f>+IF(USER!T148="","",USER!T148)</f>
        <v/>
      </c>
      <c r="U148" s="14" t="str">
        <f>+IF(USER!U148="","",USER!U148)</f>
        <v/>
      </c>
      <c r="V148" s="14" t="str">
        <f>+IF(USER!V148="","",USER!V148)</f>
        <v/>
      </c>
      <c r="W148" s="14" t="str">
        <f>+IF(USER!W148="","",USER!W148)</f>
        <v/>
      </c>
      <c r="X148" s="14" t="str">
        <f>+IF(USER!X148="","",USER!X148)</f>
        <v/>
      </c>
      <c r="Y148" s="14" t="str">
        <f>+IF(USER!Y148="","",USER!Y148)</f>
        <v/>
      </c>
      <c r="Z148" s="20" t="str">
        <f>+IF(USER!Z148="","",USER!Z148)</f>
        <v/>
      </c>
      <c r="AA148" s="19" t="str">
        <f>+IF(USER!AA148="","",USER!AA148)</f>
        <v/>
      </c>
      <c r="AB148" s="13" t="str">
        <f>+IF(USER!AB148="","",USER!AB148)</f>
        <v/>
      </c>
      <c r="AC148" s="14" t="str">
        <f>+IF(USER!AC148="","",USER!AC148)</f>
        <v/>
      </c>
      <c r="AD148" s="14" t="str">
        <f>+IF(USER!AD148="","",USER!AD148)</f>
        <v/>
      </c>
      <c r="AE148" s="13" t="str">
        <f>+IF(USER!AE148="","",USER!AE148)</f>
        <v/>
      </c>
      <c r="AF148" s="13" t="str">
        <f>+IF(USER!AF148="","",USER!AF148)</f>
        <v/>
      </c>
      <c r="AG148" s="14" t="str">
        <f>+IF(USER!AG148="","",USER!AG148)</f>
        <v/>
      </c>
      <c r="AH148" s="20" t="str">
        <f>+IF(USER!AH148="","",USER!AH148)</f>
        <v/>
      </c>
      <c r="AI148" s="19" t="str">
        <f>+IF(USER!AI148="","",USER!AI148)</f>
        <v/>
      </c>
      <c r="AJ148" s="13" t="str">
        <f>+IF(USER!AJ148="","",USER!AJ148)</f>
        <v/>
      </c>
      <c r="AK148" s="14" t="str">
        <f>+IF(USER!AK148="","",USER!AK148)</f>
        <v/>
      </c>
      <c r="AL148" s="14" t="str">
        <f>+IF(USER!AL148="","",USER!AL148)</f>
        <v/>
      </c>
      <c r="AM148" s="13" t="str">
        <f>+IF(USER!AM148="","",USER!AM148)</f>
        <v/>
      </c>
      <c r="AN148" s="13" t="str">
        <f>+IF(USER!AN148="","",USER!AN148)</f>
        <v/>
      </c>
      <c r="AO148" s="14" t="str">
        <f>+IF(USER!AO148="","",USER!AO148)</f>
        <v/>
      </c>
      <c r="AP148" s="20" t="str">
        <f>+IF(USER!AP148="","",USER!AP148)</f>
        <v/>
      </c>
      <c r="AQ148" s="19" t="str">
        <f>+IF(USER!AQ148="","",USER!AQ148)</f>
        <v/>
      </c>
      <c r="AR148" s="13" t="str">
        <f>+IF(USER!AR148="","",USER!AR148)</f>
        <v/>
      </c>
      <c r="AS148" s="14" t="str">
        <f>+IF(USER!AS148="","",USER!AS148)</f>
        <v/>
      </c>
      <c r="AT148" s="14" t="str">
        <f>+IF(USER!AT148="","",USER!AT148)</f>
        <v/>
      </c>
      <c r="AU148" s="13" t="str">
        <f>+IF(USER!AU148="","",USER!AU148)</f>
        <v/>
      </c>
      <c r="AV148" s="13" t="str">
        <f>+IF(USER!AV148="","",USER!AV148)</f>
        <v/>
      </c>
      <c r="AW148" s="14" t="str">
        <f>+IF(USER!AW148="","",USER!AW148)</f>
        <v/>
      </c>
      <c r="AX148" s="20" t="str">
        <f>+IF(USER!AX148="","",USER!AX148)</f>
        <v/>
      </c>
      <c r="AY148" s="19">
        <f>+IF(USER!AY148="","",USER!AY148)</f>
        <v>0.5</v>
      </c>
      <c r="AZ148" s="13">
        <f>+IF(USER!AZ148="","",USER!AZ148)</f>
        <v>0.85763888888888884</v>
      </c>
      <c r="BA148" s="14" t="str">
        <f>+IF(USER!BA148="","",USER!BA148)</f>
        <v/>
      </c>
      <c r="BB148" s="14" t="str">
        <f>+IF(USER!BB148="","",USER!BB148)</f>
        <v/>
      </c>
      <c r="BC148" s="13">
        <f>+IF(USER!BC148="","",USER!BC148)</f>
        <v>0.58333333333333337</v>
      </c>
      <c r="BD148" s="13">
        <f>+IF(USER!BD148="","",USER!BD148)</f>
        <v>0.61458333333333337</v>
      </c>
      <c r="BE148" s="14" t="str">
        <f>+IF(USER!BE148="","",USER!BE148)</f>
        <v/>
      </c>
      <c r="BF148" s="20" t="str">
        <f>+IF(USER!BF148="","",USER!BF148)</f>
        <v/>
      </c>
      <c r="BG148" s="19">
        <f>+IF(USER!BG148="","",USER!BG148)</f>
        <v>0.5</v>
      </c>
      <c r="BH148" s="13">
        <f>+IF(USER!BH148="","",USER!BH148)</f>
        <v>0.85763888888888884</v>
      </c>
      <c r="BI148" s="14" t="str">
        <f>+IF(USER!BI148="","",USER!BI148)</f>
        <v/>
      </c>
      <c r="BJ148" s="14" t="str">
        <f>+IF(USER!BJ148="","",USER!BJ148)</f>
        <v/>
      </c>
      <c r="BK148" s="13">
        <f>+IF(USER!BK148="","",USER!BK148)</f>
        <v>0.58333333333333337</v>
      </c>
      <c r="BL148" s="13">
        <f>+IF(USER!BL148="","",USER!BL148)</f>
        <v>0.61458333333333337</v>
      </c>
      <c r="BM148" s="14" t="str">
        <f>+IF(USER!BM148="","",USER!BM148)</f>
        <v/>
      </c>
      <c r="BN148" s="20" t="str">
        <f>+IF(USER!BN148="","",USER!BN148)</f>
        <v/>
      </c>
      <c r="BO148" s="19">
        <f>+IF(USER!BO148="","",USER!BO148)</f>
        <v>0.5</v>
      </c>
      <c r="BP148" s="13">
        <f>+IF(USER!BP148="","",USER!BP148)</f>
        <v>0.85763888888888884</v>
      </c>
      <c r="BQ148" s="14" t="str">
        <f>+IF(USER!BQ148="","",USER!BQ148)</f>
        <v/>
      </c>
      <c r="BR148" s="14" t="str">
        <f>+IF(USER!BR148="","",USER!BR148)</f>
        <v/>
      </c>
      <c r="BS148" s="13">
        <f>+IF(USER!BS148="","",USER!BS148)</f>
        <v>0.58333333333333337</v>
      </c>
      <c r="BT148" s="13">
        <f>+IF(USER!BT148="","",USER!BT148)</f>
        <v>0.61458333333333337</v>
      </c>
      <c r="BU148" s="14" t="str">
        <f>+IF(USER!BU148="","",USER!BU148)</f>
        <v/>
      </c>
      <c r="BV148" s="20" t="str">
        <f>+IF(USER!BV148="","",USER!BV148)</f>
        <v/>
      </c>
      <c r="BW148" s="68" t="str">
        <f>+VLOOKUP(B148,GESEM!B:H,7,0)</f>
        <v>CHAT USER</v>
      </c>
      <c r="BX148" s="2" t="str">
        <f>+VLOOKUP(B148,GESEM!B:H,6,0)</f>
        <v>AGENTE</v>
      </c>
    </row>
    <row r="149" spans="1:76" ht="12" customHeight="1" x14ac:dyDescent="0.2">
      <c r="A149" s="31">
        <f t="shared" si="2"/>
        <v>143</v>
      </c>
      <c r="B149" s="74">
        <f>+USER!B149</f>
        <v>70864273</v>
      </c>
      <c r="C149" s="61" t="str">
        <f>+VLOOKUP(J149,TURNO!P:Q,2,0)</f>
        <v xml:space="preserve">CHAT USER </v>
      </c>
      <c r="D149" s="61" t="str">
        <f>+USER!D149</f>
        <v>Tarde</v>
      </c>
      <c r="E149" s="75">
        <f>+VLOOKUP(B149,GESEM!B:M,12,0)</f>
        <v>45402</v>
      </c>
      <c r="F149" s="61" t="str">
        <f>+USER!F149</f>
        <v>FULL TIME</v>
      </c>
      <c r="G149" s="61">
        <f>+USER!G149</f>
        <v>0</v>
      </c>
      <c r="H149" s="61">
        <f>+USER!H149</f>
        <v>0</v>
      </c>
      <c r="I149" s="61" t="str">
        <f>+USER!I149</f>
        <v>PAZ DE LA CRUZ FRANK ALBERTO</v>
      </c>
      <c r="J149" s="61" t="str">
        <f>+USER!J149</f>
        <v>CHAT USER</v>
      </c>
      <c r="K149" s="61" t="str">
        <f>+USER!K149</f>
        <v>NOVOA VILLAR JULIANA MELISSA</v>
      </c>
      <c r="L149" s="61" t="str">
        <f>+USER!L149</f>
        <v>PORTILLA REYES YOHANA ARACELLI</v>
      </c>
      <c r="M149" s="61" t="str">
        <f>+USER!M149</f>
        <v>Miércoles</v>
      </c>
      <c r="N149" s="32">
        <f>+IF(USER!N149="","",USER!N149)</f>
        <v>0.5</v>
      </c>
      <c r="O149" s="33">
        <f>+IF(USER!O149="","",USER!O149)</f>
        <v>0.84375</v>
      </c>
      <c r="P149" s="32">
        <f>+IF(USER!P149="","",USER!P149)</f>
        <v>0.77083333333333337</v>
      </c>
      <c r="Q149" s="33">
        <f>+IF(USER!Q149="","",USER!Q149)</f>
        <v>0.80208333333333337</v>
      </c>
      <c r="R149" s="34" t="str">
        <f>+VLOOKUP(B149,GESEM!B:R,9,0)</f>
        <v>ACTIVO</v>
      </c>
      <c r="S149" s="19">
        <f>+IF(USER!S149="","",USER!S149)</f>
        <v>0.5</v>
      </c>
      <c r="T149" s="14">
        <f>+IF(USER!T149="","",USER!T149)</f>
        <v>0.84375</v>
      </c>
      <c r="U149" s="14" t="str">
        <f>+IF(USER!U149="","",USER!U149)</f>
        <v/>
      </c>
      <c r="V149" s="14" t="str">
        <f>+IF(USER!V149="","",USER!V149)</f>
        <v/>
      </c>
      <c r="W149" s="14">
        <f>+IF(USER!W149="","",USER!W149)</f>
        <v>0.77083333333333337</v>
      </c>
      <c r="X149" s="14">
        <f>+IF(USER!X149="","",USER!X149)</f>
        <v>0.80208333333333337</v>
      </c>
      <c r="Y149" s="14" t="str">
        <f>+IF(USER!Y149="","",USER!Y149)</f>
        <v/>
      </c>
      <c r="Z149" s="20" t="str">
        <f>+IF(USER!Z149="","",USER!Z149)</f>
        <v/>
      </c>
      <c r="AA149" s="19">
        <f>+IF(USER!AA149="","",USER!AA149)</f>
        <v>0.5</v>
      </c>
      <c r="AB149" s="13">
        <f>+IF(USER!AB149="","",USER!AB149)</f>
        <v>0.84375</v>
      </c>
      <c r="AC149" s="14" t="str">
        <f>+IF(USER!AC149="","",USER!AC149)</f>
        <v/>
      </c>
      <c r="AD149" s="14" t="str">
        <f>+IF(USER!AD149="","",USER!AD149)</f>
        <v/>
      </c>
      <c r="AE149" s="13">
        <f>+IF(USER!AE149="","",USER!AE149)</f>
        <v>0.77083333333333337</v>
      </c>
      <c r="AF149" s="13">
        <f>+IF(USER!AF149="","",USER!AF149)</f>
        <v>0.80208333333333337</v>
      </c>
      <c r="AG149" s="14" t="str">
        <f>+IF(USER!AG149="","",USER!AG149)</f>
        <v/>
      </c>
      <c r="AH149" s="20" t="str">
        <f>+IF(USER!AH149="","",USER!AH149)</f>
        <v/>
      </c>
      <c r="AI149" s="19" t="str">
        <f>+IF(USER!AI149="","",USER!AI149)</f>
        <v/>
      </c>
      <c r="AJ149" s="13" t="str">
        <f>+IF(USER!AJ149="","",USER!AJ149)</f>
        <v/>
      </c>
      <c r="AK149" s="14" t="str">
        <f>+IF(USER!AK149="","",USER!AK149)</f>
        <v/>
      </c>
      <c r="AL149" s="14" t="str">
        <f>+IF(USER!AL149="","",USER!AL149)</f>
        <v/>
      </c>
      <c r="AM149" s="13" t="str">
        <f>+IF(USER!AM149="","",USER!AM149)</f>
        <v/>
      </c>
      <c r="AN149" s="13" t="str">
        <f>+IF(USER!AN149="","",USER!AN149)</f>
        <v/>
      </c>
      <c r="AO149" s="14" t="str">
        <f>+IF(USER!AO149="","",USER!AO149)</f>
        <v/>
      </c>
      <c r="AP149" s="20" t="str">
        <f>+IF(USER!AP149="","",USER!AP149)</f>
        <v/>
      </c>
      <c r="AQ149" s="19">
        <f>+IF(USER!AQ149="","",USER!AQ149)</f>
        <v>0.5</v>
      </c>
      <c r="AR149" s="13">
        <f>+IF(USER!AR149="","",USER!AR149)</f>
        <v>0.84375</v>
      </c>
      <c r="AS149" s="14" t="str">
        <f>+IF(USER!AS149="","",USER!AS149)</f>
        <v/>
      </c>
      <c r="AT149" s="14" t="str">
        <f>+IF(USER!AT149="","",USER!AT149)</f>
        <v/>
      </c>
      <c r="AU149" s="13">
        <f>+IF(USER!AU149="","",USER!AU149)</f>
        <v>0.77083333333333337</v>
      </c>
      <c r="AV149" s="13">
        <f>+IF(USER!AV149="","",USER!AV149)</f>
        <v>0.80208333333333337</v>
      </c>
      <c r="AW149" s="14" t="str">
        <f>+IF(USER!AW149="","",USER!AW149)</f>
        <v/>
      </c>
      <c r="AX149" s="20" t="str">
        <f>+IF(USER!AX149="","",USER!AX149)</f>
        <v/>
      </c>
      <c r="AY149" s="19">
        <f>+IF(USER!AY149="","",USER!AY149)</f>
        <v>0.5</v>
      </c>
      <c r="AZ149" s="13">
        <f>+IF(USER!AZ149="","",USER!AZ149)</f>
        <v>0.84375</v>
      </c>
      <c r="BA149" s="14" t="str">
        <f>+IF(USER!BA149="","",USER!BA149)</f>
        <v/>
      </c>
      <c r="BB149" s="14" t="str">
        <f>+IF(USER!BB149="","",USER!BB149)</f>
        <v/>
      </c>
      <c r="BC149" s="13">
        <f>+IF(USER!BC149="","",USER!BC149)</f>
        <v>0.77083333333333337</v>
      </c>
      <c r="BD149" s="13">
        <f>+IF(USER!BD149="","",USER!BD149)</f>
        <v>0.80208333333333337</v>
      </c>
      <c r="BE149" s="14" t="str">
        <f>+IF(USER!BE149="","",USER!BE149)</f>
        <v/>
      </c>
      <c r="BF149" s="20" t="str">
        <f>+IF(USER!BF149="","",USER!BF149)</f>
        <v/>
      </c>
      <c r="BG149" s="19">
        <f>+IF(USER!BG149="","",USER!BG149)</f>
        <v>0.5</v>
      </c>
      <c r="BH149" s="13">
        <f>+IF(USER!BH149="","",USER!BH149)</f>
        <v>0.84375</v>
      </c>
      <c r="BI149" s="14" t="str">
        <f>+IF(USER!BI149="","",USER!BI149)</f>
        <v/>
      </c>
      <c r="BJ149" s="14" t="str">
        <f>+IF(USER!BJ149="","",USER!BJ149)</f>
        <v/>
      </c>
      <c r="BK149" s="13">
        <f>+IF(USER!BK149="","",USER!BK149)</f>
        <v>0.77083333333333337</v>
      </c>
      <c r="BL149" s="13">
        <f>+IF(USER!BL149="","",USER!BL149)</f>
        <v>0.80208333333333337</v>
      </c>
      <c r="BM149" s="14" t="str">
        <f>+IF(USER!BM149="","",USER!BM149)</f>
        <v/>
      </c>
      <c r="BN149" s="20" t="str">
        <f>+IF(USER!BN149="","",USER!BN149)</f>
        <v/>
      </c>
      <c r="BO149" s="19">
        <f>+IF(USER!BO149="","",USER!BO149)</f>
        <v>0.5</v>
      </c>
      <c r="BP149" s="13">
        <f>+IF(USER!BP149="","",USER!BP149)</f>
        <v>0.84375</v>
      </c>
      <c r="BQ149" s="14" t="str">
        <f>+IF(USER!BQ149="","",USER!BQ149)</f>
        <v/>
      </c>
      <c r="BR149" s="14" t="str">
        <f>+IF(USER!BR149="","",USER!BR149)</f>
        <v/>
      </c>
      <c r="BS149" s="13">
        <f>+IF(USER!BS149="","",USER!BS149)</f>
        <v>0.77083333333333337</v>
      </c>
      <c r="BT149" s="13">
        <f>+IF(USER!BT149="","",USER!BT149)</f>
        <v>0.80208333333333337</v>
      </c>
      <c r="BU149" s="14" t="str">
        <f>+IF(USER!BU149="","",USER!BU149)</f>
        <v/>
      </c>
      <c r="BV149" s="20" t="str">
        <f>+IF(USER!BV149="","",USER!BV149)</f>
        <v/>
      </c>
      <c r="BW149" s="68" t="str">
        <f>+VLOOKUP(B149,GESEM!B:H,7,0)</f>
        <v>CHAT USER</v>
      </c>
      <c r="BX149" s="2" t="str">
        <f>+VLOOKUP(B149,GESEM!B:H,6,0)</f>
        <v>AGENTE</v>
      </c>
    </row>
    <row r="150" spans="1:76" ht="12" customHeight="1" x14ac:dyDescent="0.2">
      <c r="A150" s="31">
        <f t="shared" si="2"/>
        <v>144</v>
      </c>
      <c r="B150" s="74">
        <f>+USER!B150</f>
        <v>73877196</v>
      </c>
      <c r="C150" s="61" t="str">
        <f>+VLOOKUP(J150,TURNO!P:Q,2,0)</f>
        <v xml:space="preserve">CHAT USER </v>
      </c>
      <c r="D150" s="61" t="str">
        <f>+USER!D150</f>
        <v>Tarde</v>
      </c>
      <c r="E150" s="75">
        <f>+VLOOKUP(B150,GESEM!B:M,12,0)</f>
        <v>45623</v>
      </c>
      <c r="F150" s="61" t="str">
        <f>+USER!F150</f>
        <v>FULL TIME</v>
      </c>
      <c r="G150" s="61" t="str">
        <f>+USER!G150</f>
        <v>APOYO DE SUPERVISION</v>
      </c>
      <c r="H150" s="61">
        <f>+USER!H150</f>
        <v>0</v>
      </c>
      <c r="I150" s="61" t="str">
        <f>+USER!I150</f>
        <v>COLLANTES LLUNCOR DIANA CAROLINA</v>
      </c>
      <c r="J150" s="61" t="str">
        <f>+USER!J150</f>
        <v>CHAT USER</v>
      </c>
      <c r="K150" s="61" t="str">
        <f>+USER!K150</f>
        <v>ROQUE GOMEZ FRANK PIERCE</v>
      </c>
      <c r="L150" s="61" t="str">
        <f>+USER!L150</f>
        <v>PORTILLA REYES YOHANA ARACELLI</v>
      </c>
      <c r="M150" s="61" t="str">
        <f>+USER!M150</f>
        <v>Jueves</v>
      </c>
      <c r="N150" s="32">
        <f>+IF(USER!N150="","",USER!N150)</f>
        <v>0.5</v>
      </c>
      <c r="O150" s="33">
        <f>+IF(USER!O150="","",USER!O150)</f>
        <v>0.84375</v>
      </c>
      <c r="P150" s="32">
        <f>+IF(USER!P150="","",USER!P150)</f>
        <v>0.75</v>
      </c>
      <c r="Q150" s="33">
        <f>+IF(USER!Q150="","",USER!Q150)</f>
        <v>0.78125</v>
      </c>
      <c r="R150" s="34" t="str">
        <f>+VLOOKUP(B150,GESEM!B:R,9,0)</f>
        <v>ACTIVO</v>
      </c>
      <c r="S150" s="19">
        <f>+IF(USER!S150="","",USER!S150)</f>
        <v>0.5</v>
      </c>
      <c r="T150" s="14">
        <f>+IF(USER!T150="","",USER!T150)</f>
        <v>0.84375</v>
      </c>
      <c r="U150" s="14" t="str">
        <f>+IF(USER!U150="","",USER!U150)</f>
        <v/>
      </c>
      <c r="V150" s="14" t="str">
        <f>+IF(USER!V150="","",USER!V150)</f>
        <v/>
      </c>
      <c r="W150" s="14">
        <f>+IF(USER!W150="","",USER!W150)</f>
        <v>0.75</v>
      </c>
      <c r="X150" s="14">
        <f>+IF(USER!X150="","",USER!X150)</f>
        <v>0.78125</v>
      </c>
      <c r="Y150" s="14" t="str">
        <f>+IF(USER!Y150="","",USER!Y150)</f>
        <v/>
      </c>
      <c r="Z150" s="20" t="str">
        <f>+IF(USER!Z150="","",USER!Z150)</f>
        <v/>
      </c>
      <c r="AA150" s="19">
        <f>+IF(USER!AA150="","",USER!AA150)</f>
        <v>0.5</v>
      </c>
      <c r="AB150" s="13">
        <f>+IF(USER!AB150="","",USER!AB150)</f>
        <v>0.84375</v>
      </c>
      <c r="AC150" s="14" t="str">
        <f>+IF(USER!AC150="","",USER!AC150)</f>
        <v/>
      </c>
      <c r="AD150" s="14" t="str">
        <f>+IF(USER!AD150="","",USER!AD150)</f>
        <v/>
      </c>
      <c r="AE150" s="13">
        <f>+IF(USER!AE150="","",USER!AE150)</f>
        <v>0.75</v>
      </c>
      <c r="AF150" s="13">
        <f>+IF(USER!AF150="","",USER!AF150)</f>
        <v>0.78125</v>
      </c>
      <c r="AG150" s="14" t="str">
        <f>+IF(USER!AG150="","",USER!AG150)</f>
        <v/>
      </c>
      <c r="AH150" s="20" t="str">
        <f>+IF(USER!AH150="","",USER!AH150)</f>
        <v/>
      </c>
      <c r="AI150" s="19">
        <f>+IF(USER!AI150="","",USER!AI150)</f>
        <v>0.5</v>
      </c>
      <c r="AJ150" s="13">
        <f>+IF(USER!AJ150="","",USER!AJ150)</f>
        <v>0.84375</v>
      </c>
      <c r="AK150" s="14" t="str">
        <f>+IF(USER!AK150="","",USER!AK150)</f>
        <v/>
      </c>
      <c r="AL150" s="14" t="str">
        <f>+IF(USER!AL150="","",USER!AL150)</f>
        <v/>
      </c>
      <c r="AM150" s="13">
        <f>+IF(USER!AM150="","",USER!AM150)</f>
        <v>0.75</v>
      </c>
      <c r="AN150" s="13">
        <f>+IF(USER!AN150="","",USER!AN150)</f>
        <v>0.78125</v>
      </c>
      <c r="AO150" s="14" t="str">
        <f>+IF(USER!AO150="","",USER!AO150)</f>
        <v/>
      </c>
      <c r="AP150" s="20" t="str">
        <f>+IF(USER!AP150="","",USER!AP150)</f>
        <v/>
      </c>
      <c r="AQ150" s="19" t="str">
        <f>+IF(USER!AQ150="","",USER!AQ150)</f>
        <v/>
      </c>
      <c r="AR150" s="13" t="str">
        <f>+IF(USER!AR150="","",USER!AR150)</f>
        <v/>
      </c>
      <c r="AS150" s="14" t="str">
        <f>+IF(USER!AS150="","",USER!AS150)</f>
        <v/>
      </c>
      <c r="AT150" s="14" t="str">
        <f>+IF(USER!AT150="","",USER!AT150)</f>
        <v/>
      </c>
      <c r="AU150" s="13" t="str">
        <f>+IF(USER!AU150="","",USER!AU150)</f>
        <v/>
      </c>
      <c r="AV150" s="13" t="str">
        <f>+IF(USER!AV150="","",USER!AV150)</f>
        <v/>
      </c>
      <c r="AW150" s="14" t="str">
        <f>+IF(USER!AW150="","",USER!AW150)</f>
        <v/>
      </c>
      <c r="AX150" s="20" t="str">
        <f>+IF(USER!AX150="","",USER!AX150)</f>
        <v/>
      </c>
      <c r="AY150" s="19">
        <f>+IF(USER!AY150="","",USER!AY150)</f>
        <v>0.5</v>
      </c>
      <c r="AZ150" s="13">
        <f>+IF(USER!AZ150="","",USER!AZ150)</f>
        <v>0.84375</v>
      </c>
      <c r="BA150" s="14" t="str">
        <f>+IF(USER!BA150="","",USER!BA150)</f>
        <v/>
      </c>
      <c r="BB150" s="14" t="str">
        <f>+IF(USER!BB150="","",USER!BB150)</f>
        <v/>
      </c>
      <c r="BC150" s="13">
        <f>+IF(USER!BC150="","",USER!BC150)</f>
        <v>0.75</v>
      </c>
      <c r="BD150" s="13">
        <f>+IF(USER!BD150="","",USER!BD150)</f>
        <v>0.78125</v>
      </c>
      <c r="BE150" s="14" t="str">
        <f>+IF(USER!BE150="","",USER!BE150)</f>
        <v/>
      </c>
      <c r="BF150" s="20" t="str">
        <f>+IF(USER!BF150="","",USER!BF150)</f>
        <v/>
      </c>
      <c r="BG150" s="19">
        <f>+IF(USER!BG150="","",USER!BG150)</f>
        <v>0.5</v>
      </c>
      <c r="BH150" s="13">
        <f>+IF(USER!BH150="","",USER!BH150)</f>
        <v>0.84375</v>
      </c>
      <c r="BI150" s="14" t="str">
        <f>+IF(USER!BI150="","",USER!BI150)</f>
        <v/>
      </c>
      <c r="BJ150" s="14" t="str">
        <f>+IF(USER!BJ150="","",USER!BJ150)</f>
        <v/>
      </c>
      <c r="BK150" s="13">
        <f>+IF(USER!BK150="","",USER!BK150)</f>
        <v>0.75</v>
      </c>
      <c r="BL150" s="13">
        <f>+IF(USER!BL150="","",USER!BL150)</f>
        <v>0.78125</v>
      </c>
      <c r="BM150" s="14" t="str">
        <f>+IF(USER!BM150="","",USER!BM150)</f>
        <v/>
      </c>
      <c r="BN150" s="20" t="str">
        <f>+IF(USER!BN150="","",USER!BN150)</f>
        <v/>
      </c>
      <c r="BO150" s="19">
        <f>+IF(USER!BO150="","",USER!BO150)</f>
        <v>0.5</v>
      </c>
      <c r="BP150" s="13">
        <f>+IF(USER!BP150="","",USER!BP150)</f>
        <v>0.84375</v>
      </c>
      <c r="BQ150" s="14" t="str">
        <f>+IF(USER!BQ150="","",USER!BQ150)</f>
        <v/>
      </c>
      <c r="BR150" s="14" t="str">
        <f>+IF(USER!BR150="","",USER!BR150)</f>
        <v/>
      </c>
      <c r="BS150" s="13">
        <f>+IF(USER!BS150="","",USER!BS150)</f>
        <v>0.75</v>
      </c>
      <c r="BT150" s="13">
        <f>+IF(USER!BT150="","",USER!BT150)</f>
        <v>0.78125</v>
      </c>
      <c r="BU150" s="14" t="str">
        <f>+IF(USER!BU150="","",USER!BU150)</f>
        <v/>
      </c>
      <c r="BV150" s="20" t="str">
        <f>+IF(USER!BV150="","",USER!BV150)</f>
        <v/>
      </c>
      <c r="BW150" s="68" t="str">
        <f>+VLOOKUP(B150,GESEM!B:H,7,0)</f>
        <v>CHAT USER</v>
      </c>
      <c r="BX150" s="2" t="str">
        <f>+VLOOKUP(B150,GESEM!B:H,6,0)</f>
        <v>AGENTE</v>
      </c>
    </row>
    <row r="151" spans="1:76" ht="12" customHeight="1" x14ac:dyDescent="0.2">
      <c r="A151" s="31">
        <f t="shared" si="2"/>
        <v>145</v>
      </c>
      <c r="B151" s="74">
        <f>+USER!B151</f>
        <v>74698130</v>
      </c>
      <c r="C151" s="61" t="str">
        <f>+VLOOKUP(J151,TURNO!P:Q,2,0)</f>
        <v xml:space="preserve">CHAT USER </v>
      </c>
      <c r="D151" s="61" t="str">
        <f>+USER!D151</f>
        <v>Tarde</v>
      </c>
      <c r="E151" s="75">
        <f>+VLOOKUP(B151,GESEM!B:M,12,0)</f>
        <v>45701</v>
      </c>
      <c r="F151" s="61" t="str">
        <f>+USER!F151</f>
        <v>PART TIME</v>
      </c>
      <c r="G151" s="61">
        <f>+USER!G151</f>
        <v>0</v>
      </c>
      <c r="H151" s="61">
        <f>+USER!H151</f>
        <v>0</v>
      </c>
      <c r="I151" s="61" t="str">
        <f>+USER!I151</f>
        <v>CABRERA MORON JODIE ASHLEY</v>
      </c>
      <c r="J151" s="61" t="str">
        <f>+USER!J151</f>
        <v>CHAT USER</v>
      </c>
      <c r="K151" s="61" t="str">
        <f>+USER!K151</f>
        <v>HUAMAN PALOMINO SULLY MARIEL</v>
      </c>
      <c r="L151" s="61" t="str">
        <f>+USER!L151</f>
        <v>SANCHEZ GRADOS JEAN PIERRE JOAQUIN</v>
      </c>
      <c r="M151" s="61" t="str">
        <f>+USER!M151</f>
        <v>Lunes,Martes,Miércoles,Jueves</v>
      </c>
      <c r="N151" s="32">
        <f>+IF(USER!N151="","",USER!N151)</f>
        <v>0.54166666666666663</v>
      </c>
      <c r="O151" s="33">
        <f>+IF(USER!O151="","",USER!O151)</f>
        <v>0.89930555555555558</v>
      </c>
      <c r="P151" s="32">
        <f>+IF(USER!P151="","",USER!P151)</f>
        <v>0.70833333333333337</v>
      </c>
      <c r="Q151" s="33">
        <f>+IF(USER!Q151="","",USER!Q151)</f>
        <v>0.73958333333333337</v>
      </c>
      <c r="R151" s="34" t="str">
        <f>+VLOOKUP(B151,GESEM!B:R,9,0)</f>
        <v>ACTIVO</v>
      </c>
      <c r="S151" s="19" t="str">
        <f>+IF(USER!S151="","",USER!S151)</f>
        <v/>
      </c>
      <c r="T151" s="14" t="str">
        <f>+IF(USER!T151="","",USER!T151)</f>
        <v/>
      </c>
      <c r="U151" s="14" t="str">
        <f>+IF(USER!U151="","",USER!U151)</f>
        <v/>
      </c>
      <c r="V151" s="14" t="str">
        <f>+IF(USER!V151="","",USER!V151)</f>
        <v/>
      </c>
      <c r="W151" s="14" t="str">
        <f>+IF(USER!W151="","",USER!W151)</f>
        <v/>
      </c>
      <c r="X151" s="14" t="str">
        <f>+IF(USER!X151="","",USER!X151)</f>
        <v/>
      </c>
      <c r="Y151" s="14" t="str">
        <f>+IF(USER!Y151="","",USER!Y151)</f>
        <v/>
      </c>
      <c r="Z151" s="20" t="str">
        <f>+IF(USER!Z151="","",USER!Z151)</f>
        <v/>
      </c>
      <c r="AA151" s="19" t="str">
        <f>+IF(USER!AA151="","",USER!AA151)</f>
        <v/>
      </c>
      <c r="AB151" s="13" t="str">
        <f>+IF(USER!AB151="","",USER!AB151)</f>
        <v/>
      </c>
      <c r="AC151" s="14" t="str">
        <f>+IF(USER!AC151="","",USER!AC151)</f>
        <v/>
      </c>
      <c r="AD151" s="14" t="str">
        <f>+IF(USER!AD151="","",USER!AD151)</f>
        <v/>
      </c>
      <c r="AE151" s="13" t="str">
        <f>+IF(USER!AE151="","",USER!AE151)</f>
        <v/>
      </c>
      <c r="AF151" s="13" t="str">
        <f>+IF(USER!AF151="","",USER!AF151)</f>
        <v/>
      </c>
      <c r="AG151" s="14" t="str">
        <f>+IF(USER!AG151="","",USER!AG151)</f>
        <v/>
      </c>
      <c r="AH151" s="20" t="str">
        <f>+IF(USER!AH151="","",USER!AH151)</f>
        <v/>
      </c>
      <c r="AI151" s="19" t="str">
        <f>+IF(USER!AI151="","",USER!AI151)</f>
        <v/>
      </c>
      <c r="AJ151" s="13" t="str">
        <f>+IF(USER!AJ151="","",USER!AJ151)</f>
        <v/>
      </c>
      <c r="AK151" s="14" t="str">
        <f>+IF(USER!AK151="","",USER!AK151)</f>
        <v/>
      </c>
      <c r="AL151" s="14" t="str">
        <f>+IF(USER!AL151="","",USER!AL151)</f>
        <v/>
      </c>
      <c r="AM151" s="13" t="str">
        <f>+IF(USER!AM151="","",USER!AM151)</f>
        <v/>
      </c>
      <c r="AN151" s="13" t="str">
        <f>+IF(USER!AN151="","",USER!AN151)</f>
        <v/>
      </c>
      <c r="AO151" s="14" t="str">
        <f>+IF(USER!AO151="","",USER!AO151)</f>
        <v/>
      </c>
      <c r="AP151" s="20" t="str">
        <f>+IF(USER!AP151="","",USER!AP151)</f>
        <v/>
      </c>
      <c r="AQ151" s="19" t="str">
        <f>+IF(USER!AQ151="","",USER!AQ151)</f>
        <v/>
      </c>
      <c r="AR151" s="13" t="str">
        <f>+IF(USER!AR151="","",USER!AR151)</f>
        <v/>
      </c>
      <c r="AS151" s="14" t="str">
        <f>+IF(USER!AS151="","",USER!AS151)</f>
        <v/>
      </c>
      <c r="AT151" s="14" t="str">
        <f>+IF(USER!AT151="","",USER!AT151)</f>
        <v/>
      </c>
      <c r="AU151" s="13" t="str">
        <f>+IF(USER!AU151="","",USER!AU151)</f>
        <v/>
      </c>
      <c r="AV151" s="13" t="str">
        <f>+IF(USER!AV151="","",USER!AV151)</f>
        <v/>
      </c>
      <c r="AW151" s="14" t="str">
        <f>+IF(USER!AW151="","",USER!AW151)</f>
        <v/>
      </c>
      <c r="AX151" s="20" t="str">
        <f>+IF(USER!AX151="","",USER!AX151)</f>
        <v/>
      </c>
      <c r="AY151" s="19">
        <f>+IF(USER!AY151="","",USER!AY151)</f>
        <v>0.54166666666666663</v>
      </c>
      <c r="AZ151" s="13">
        <f>+IF(USER!AZ151="","",USER!AZ151)</f>
        <v>0.89930555555555558</v>
      </c>
      <c r="BA151" s="14" t="str">
        <f>+IF(USER!BA151="","",USER!BA151)</f>
        <v/>
      </c>
      <c r="BB151" s="14" t="str">
        <f>+IF(USER!BB151="","",USER!BB151)</f>
        <v/>
      </c>
      <c r="BC151" s="13">
        <f>+IF(USER!BC151="","",USER!BC151)</f>
        <v>0.70833333333333337</v>
      </c>
      <c r="BD151" s="13">
        <f>+IF(USER!BD151="","",USER!BD151)</f>
        <v>0.73958333333333337</v>
      </c>
      <c r="BE151" s="14" t="str">
        <f>+IF(USER!BE151="","",USER!BE151)</f>
        <v/>
      </c>
      <c r="BF151" s="20" t="str">
        <f>+IF(USER!BF151="","",USER!BF151)</f>
        <v/>
      </c>
      <c r="BG151" s="19">
        <f>+IF(USER!BG151="","",USER!BG151)</f>
        <v>0.54166666666666663</v>
      </c>
      <c r="BH151" s="13">
        <f>+IF(USER!BH151="","",USER!BH151)</f>
        <v>0.89930555555555558</v>
      </c>
      <c r="BI151" s="14" t="str">
        <f>+IF(USER!BI151="","",USER!BI151)</f>
        <v/>
      </c>
      <c r="BJ151" s="14" t="str">
        <f>+IF(USER!BJ151="","",USER!BJ151)</f>
        <v/>
      </c>
      <c r="BK151" s="13">
        <f>+IF(USER!BK151="","",USER!BK151)</f>
        <v>0.70833333333333337</v>
      </c>
      <c r="BL151" s="13">
        <f>+IF(USER!BL151="","",USER!BL151)</f>
        <v>0.73958333333333337</v>
      </c>
      <c r="BM151" s="14" t="str">
        <f>+IF(USER!BM151="","",USER!BM151)</f>
        <v/>
      </c>
      <c r="BN151" s="20" t="str">
        <f>+IF(USER!BN151="","",USER!BN151)</f>
        <v/>
      </c>
      <c r="BO151" s="19">
        <f>+IF(USER!BO151="","",USER!BO151)</f>
        <v>0.54166666666666663</v>
      </c>
      <c r="BP151" s="13">
        <f>+IF(USER!BP151="","",USER!BP151)</f>
        <v>0.89930555555555558</v>
      </c>
      <c r="BQ151" s="14" t="str">
        <f>+IF(USER!BQ151="","",USER!BQ151)</f>
        <v/>
      </c>
      <c r="BR151" s="14" t="str">
        <f>+IF(USER!BR151="","",USER!BR151)</f>
        <v/>
      </c>
      <c r="BS151" s="13">
        <f>+IF(USER!BS151="","",USER!BS151)</f>
        <v>0.70833333333333337</v>
      </c>
      <c r="BT151" s="13">
        <f>+IF(USER!BT151="","",USER!BT151)</f>
        <v>0.73958333333333337</v>
      </c>
      <c r="BU151" s="14" t="str">
        <f>+IF(USER!BU151="","",USER!BU151)</f>
        <v/>
      </c>
      <c r="BV151" s="20" t="str">
        <f>+IF(USER!BV151="","",USER!BV151)</f>
        <v/>
      </c>
      <c r="BW151" s="68" t="str">
        <f>+VLOOKUP(B151,GESEM!B:H,7,0)</f>
        <v>CHAT USER</v>
      </c>
      <c r="BX151" s="2" t="str">
        <f>+VLOOKUP(B151,GESEM!B:H,6,0)</f>
        <v>AGENTE</v>
      </c>
    </row>
    <row r="152" spans="1:76" ht="12" customHeight="1" x14ac:dyDescent="0.2">
      <c r="A152" s="31">
        <f t="shared" si="2"/>
        <v>146</v>
      </c>
      <c r="B152" s="74">
        <f>+USER!B152</f>
        <v>45173300</v>
      </c>
      <c r="C152" s="61" t="str">
        <f>+VLOOKUP(J152,TURNO!P:Q,2,0)</f>
        <v xml:space="preserve">CHAT USER </v>
      </c>
      <c r="D152" s="61" t="str">
        <f>+USER!D152</f>
        <v>Tarde</v>
      </c>
      <c r="E152" s="75">
        <f>+VLOOKUP(B152,GESEM!B:M,12,0)</f>
        <v>45701</v>
      </c>
      <c r="F152" s="61" t="str">
        <f>+USER!F152</f>
        <v>PART TIME</v>
      </c>
      <c r="G152" s="61">
        <f>+USER!G152</f>
        <v>0</v>
      </c>
      <c r="H152" s="61">
        <f>+USER!H152</f>
        <v>0</v>
      </c>
      <c r="I152" s="61" t="str">
        <f>+USER!I152</f>
        <v>CASTILLO BERROSPI ROXANA</v>
      </c>
      <c r="J152" s="61" t="str">
        <f>+USER!J152</f>
        <v>CHAT USER</v>
      </c>
      <c r="K152" s="61" t="str">
        <f>+USER!K152</f>
        <v>CANCHARI ARILUZ JOSH JUAN</v>
      </c>
      <c r="L152" s="61" t="str">
        <f>+USER!L152</f>
        <v>SANCHEZ GRADOS JEAN PIERRE JOAQUIN</v>
      </c>
      <c r="M152" s="61" t="str">
        <f>+USER!M152</f>
        <v>Lunes,Martes,Miércoles,Jueves</v>
      </c>
      <c r="N152" s="32">
        <f>+IF(USER!N152="","",USER!N152)</f>
        <v>0.54166666666666663</v>
      </c>
      <c r="O152" s="33">
        <f>+IF(USER!O152="","",USER!O152)</f>
        <v>0.89930555555555558</v>
      </c>
      <c r="P152" s="32">
        <f>+IF(USER!P152="","",USER!P152)</f>
        <v>0.70833333333333337</v>
      </c>
      <c r="Q152" s="33">
        <f>+IF(USER!Q152="","",USER!Q152)</f>
        <v>0.73958333333333337</v>
      </c>
      <c r="R152" s="34" t="str">
        <f>+VLOOKUP(B152,GESEM!B:R,9,0)</f>
        <v>ACTIVO</v>
      </c>
      <c r="S152" s="19" t="str">
        <f>+IF(USER!S152="","",USER!S152)</f>
        <v/>
      </c>
      <c r="T152" s="14" t="str">
        <f>+IF(USER!T152="","",USER!T152)</f>
        <v/>
      </c>
      <c r="U152" s="14" t="str">
        <f>+IF(USER!U152="","",USER!U152)</f>
        <v/>
      </c>
      <c r="V152" s="14" t="str">
        <f>+IF(USER!V152="","",USER!V152)</f>
        <v/>
      </c>
      <c r="W152" s="14" t="str">
        <f>+IF(USER!W152="","",USER!W152)</f>
        <v/>
      </c>
      <c r="X152" s="14" t="str">
        <f>+IF(USER!X152="","",USER!X152)</f>
        <v/>
      </c>
      <c r="Y152" s="14" t="str">
        <f>+IF(USER!Y152="","",USER!Y152)</f>
        <v/>
      </c>
      <c r="Z152" s="20" t="str">
        <f>+IF(USER!Z152="","",USER!Z152)</f>
        <v/>
      </c>
      <c r="AA152" s="19" t="str">
        <f>+IF(USER!AA152="","",USER!AA152)</f>
        <v/>
      </c>
      <c r="AB152" s="13" t="str">
        <f>+IF(USER!AB152="","",USER!AB152)</f>
        <v/>
      </c>
      <c r="AC152" s="14" t="str">
        <f>+IF(USER!AC152="","",USER!AC152)</f>
        <v/>
      </c>
      <c r="AD152" s="14" t="str">
        <f>+IF(USER!AD152="","",USER!AD152)</f>
        <v/>
      </c>
      <c r="AE152" s="13" t="str">
        <f>+IF(USER!AE152="","",USER!AE152)</f>
        <v/>
      </c>
      <c r="AF152" s="13" t="str">
        <f>+IF(USER!AF152="","",USER!AF152)</f>
        <v/>
      </c>
      <c r="AG152" s="14" t="str">
        <f>+IF(USER!AG152="","",USER!AG152)</f>
        <v/>
      </c>
      <c r="AH152" s="20" t="str">
        <f>+IF(USER!AH152="","",USER!AH152)</f>
        <v/>
      </c>
      <c r="AI152" s="19" t="str">
        <f>+IF(USER!AI152="","",USER!AI152)</f>
        <v/>
      </c>
      <c r="AJ152" s="13" t="str">
        <f>+IF(USER!AJ152="","",USER!AJ152)</f>
        <v/>
      </c>
      <c r="AK152" s="14" t="str">
        <f>+IF(USER!AK152="","",USER!AK152)</f>
        <v/>
      </c>
      <c r="AL152" s="14" t="str">
        <f>+IF(USER!AL152="","",USER!AL152)</f>
        <v/>
      </c>
      <c r="AM152" s="13" t="str">
        <f>+IF(USER!AM152="","",USER!AM152)</f>
        <v/>
      </c>
      <c r="AN152" s="13" t="str">
        <f>+IF(USER!AN152="","",USER!AN152)</f>
        <v/>
      </c>
      <c r="AO152" s="14" t="str">
        <f>+IF(USER!AO152="","",USER!AO152)</f>
        <v/>
      </c>
      <c r="AP152" s="20" t="str">
        <f>+IF(USER!AP152="","",USER!AP152)</f>
        <v/>
      </c>
      <c r="AQ152" s="19" t="str">
        <f>+IF(USER!AQ152="","",USER!AQ152)</f>
        <v/>
      </c>
      <c r="AR152" s="13" t="str">
        <f>+IF(USER!AR152="","",USER!AR152)</f>
        <v/>
      </c>
      <c r="AS152" s="14" t="str">
        <f>+IF(USER!AS152="","",USER!AS152)</f>
        <v/>
      </c>
      <c r="AT152" s="14" t="str">
        <f>+IF(USER!AT152="","",USER!AT152)</f>
        <v/>
      </c>
      <c r="AU152" s="13" t="str">
        <f>+IF(USER!AU152="","",USER!AU152)</f>
        <v/>
      </c>
      <c r="AV152" s="13" t="str">
        <f>+IF(USER!AV152="","",USER!AV152)</f>
        <v/>
      </c>
      <c r="AW152" s="14" t="str">
        <f>+IF(USER!AW152="","",USER!AW152)</f>
        <v/>
      </c>
      <c r="AX152" s="20" t="str">
        <f>+IF(USER!AX152="","",USER!AX152)</f>
        <v/>
      </c>
      <c r="AY152" s="19">
        <f>+IF(USER!AY152="","",USER!AY152)</f>
        <v>0.54166666666666663</v>
      </c>
      <c r="AZ152" s="13">
        <f>+IF(USER!AZ152="","",USER!AZ152)</f>
        <v>0.89930555555555558</v>
      </c>
      <c r="BA152" s="14" t="str">
        <f>+IF(USER!BA152="","",USER!BA152)</f>
        <v/>
      </c>
      <c r="BB152" s="14" t="str">
        <f>+IF(USER!BB152="","",USER!BB152)</f>
        <v/>
      </c>
      <c r="BC152" s="13">
        <f>+IF(USER!BC152="","",USER!BC152)</f>
        <v>0.70833333333333337</v>
      </c>
      <c r="BD152" s="13">
        <f>+IF(USER!BD152="","",USER!BD152)</f>
        <v>0.73958333333333337</v>
      </c>
      <c r="BE152" s="14" t="str">
        <f>+IF(USER!BE152="","",USER!BE152)</f>
        <v/>
      </c>
      <c r="BF152" s="20" t="str">
        <f>+IF(USER!BF152="","",USER!BF152)</f>
        <v/>
      </c>
      <c r="BG152" s="19">
        <f>+IF(USER!BG152="","",USER!BG152)</f>
        <v>0.54166666666666663</v>
      </c>
      <c r="BH152" s="13">
        <f>+IF(USER!BH152="","",USER!BH152)</f>
        <v>0.89930555555555558</v>
      </c>
      <c r="BI152" s="14" t="str">
        <f>+IF(USER!BI152="","",USER!BI152)</f>
        <v/>
      </c>
      <c r="BJ152" s="14" t="str">
        <f>+IF(USER!BJ152="","",USER!BJ152)</f>
        <v/>
      </c>
      <c r="BK152" s="13">
        <f>+IF(USER!BK152="","",USER!BK152)</f>
        <v>0.70833333333333337</v>
      </c>
      <c r="BL152" s="13">
        <f>+IF(USER!BL152="","",USER!BL152)</f>
        <v>0.73958333333333337</v>
      </c>
      <c r="BM152" s="14" t="str">
        <f>+IF(USER!BM152="","",USER!BM152)</f>
        <v/>
      </c>
      <c r="BN152" s="20" t="str">
        <f>+IF(USER!BN152="","",USER!BN152)</f>
        <v/>
      </c>
      <c r="BO152" s="19">
        <f>+IF(USER!BO152="","",USER!BO152)</f>
        <v>0.54166666666666663</v>
      </c>
      <c r="BP152" s="13">
        <f>+IF(USER!BP152="","",USER!BP152)</f>
        <v>0.89930555555555558</v>
      </c>
      <c r="BQ152" s="14" t="str">
        <f>+IF(USER!BQ152="","",USER!BQ152)</f>
        <v/>
      </c>
      <c r="BR152" s="14" t="str">
        <f>+IF(USER!BR152="","",USER!BR152)</f>
        <v/>
      </c>
      <c r="BS152" s="13">
        <f>+IF(USER!BS152="","",USER!BS152)</f>
        <v>0.70833333333333337</v>
      </c>
      <c r="BT152" s="13">
        <f>+IF(USER!BT152="","",USER!BT152)</f>
        <v>0.73958333333333337</v>
      </c>
      <c r="BU152" s="14" t="str">
        <f>+IF(USER!BU152="","",USER!BU152)</f>
        <v/>
      </c>
      <c r="BV152" s="20" t="str">
        <f>+IF(USER!BV152="","",USER!BV152)</f>
        <v/>
      </c>
      <c r="BW152" s="68" t="str">
        <f>+VLOOKUP(B152,GESEM!B:H,7,0)</f>
        <v>CHAT USER</v>
      </c>
      <c r="BX152" s="2" t="str">
        <f>+VLOOKUP(B152,GESEM!B:H,6,0)</f>
        <v>AGENTE</v>
      </c>
    </row>
    <row r="153" spans="1:76" ht="12" customHeight="1" x14ac:dyDescent="0.2">
      <c r="A153" s="31">
        <f t="shared" si="2"/>
        <v>147</v>
      </c>
      <c r="B153" s="74">
        <f>+USER!B153</f>
        <v>72578489</v>
      </c>
      <c r="C153" s="61" t="str">
        <f>+VLOOKUP(J153,TURNO!P:Q,2,0)</f>
        <v xml:space="preserve">CHAT USER </v>
      </c>
      <c r="D153" s="61" t="str">
        <f>+USER!D153</f>
        <v>Tarde</v>
      </c>
      <c r="E153" s="75">
        <f>+VLOOKUP(B153,GESEM!B:M,12,0)</f>
        <v>45701</v>
      </c>
      <c r="F153" s="61" t="str">
        <f>+USER!F153</f>
        <v>PART TIME</v>
      </c>
      <c r="G153" s="61">
        <f>+USER!G153</f>
        <v>0</v>
      </c>
      <c r="H153" s="61">
        <f>+USER!H153</f>
        <v>0</v>
      </c>
      <c r="I153" s="61" t="str">
        <f>+USER!I153</f>
        <v>ESCUDERO PANDO YESENIA DESIRE</v>
      </c>
      <c r="J153" s="61" t="str">
        <f>+USER!J153</f>
        <v>CHAT USER</v>
      </c>
      <c r="K153" s="61" t="str">
        <f>+USER!K153</f>
        <v>CANCHARI ARILUZ JOSH JUAN</v>
      </c>
      <c r="L153" s="61" t="str">
        <f>+USER!L153</f>
        <v>SANCHEZ GRADOS JEAN PIERRE JOAQUIN</v>
      </c>
      <c r="M153" s="61" t="str">
        <f>+USER!M153</f>
        <v>Lunes,Martes,Miércoles,Jueves</v>
      </c>
      <c r="N153" s="32">
        <f>+IF(USER!N153="","",USER!N153)</f>
        <v>0.54166666666666663</v>
      </c>
      <c r="O153" s="33">
        <f>+IF(USER!O153="","",USER!O153)</f>
        <v>0.89930555555555558</v>
      </c>
      <c r="P153" s="32">
        <f>+IF(USER!P153="","",USER!P153)</f>
        <v>0.72916666666666663</v>
      </c>
      <c r="Q153" s="33">
        <f>+IF(USER!Q153="","",USER!Q153)</f>
        <v>0.76041666666666663</v>
      </c>
      <c r="R153" s="34" t="str">
        <f>+VLOOKUP(B153,GESEM!B:R,9,0)</f>
        <v>ACTIVO</v>
      </c>
      <c r="S153" s="19" t="str">
        <f>+IF(USER!S153="","",USER!S153)</f>
        <v/>
      </c>
      <c r="T153" s="14" t="str">
        <f>+IF(USER!T153="","",USER!T153)</f>
        <v/>
      </c>
      <c r="U153" s="14" t="str">
        <f>+IF(USER!U153="","",USER!U153)</f>
        <v/>
      </c>
      <c r="V153" s="14" t="str">
        <f>+IF(USER!V153="","",USER!V153)</f>
        <v/>
      </c>
      <c r="W153" s="14" t="str">
        <f>+IF(USER!W153="","",USER!W153)</f>
        <v/>
      </c>
      <c r="X153" s="14" t="str">
        <f>+IF(USER!X153="","",USER!X153)</f>
        <v/>
      </c>
      <c r="Y153" s="14" t="str">
        <f>+IF(USER!Y153="","",USER!Y153)</f>
        <v/>
      </c>
      <c r="Z153" s="20" t="str">
        <f>+IF(USER!Z153="","",USER!Z153)</f>
        <v/>
      </c>
      <c r="AA153" s="19" t="str">
        <f>+IF(USER!AA153="","",USER!AA153)</f>
        <v/>
      </c>
      <c r="AB153" s="13" t="str">
        <f>+IF(USER!AB153="","",USER!AB153)</f>
        <v/>
      </c>
      <c r="AC153" s="14" t="str">
        <f>+IF(USER!AC153="","",USER!AC153)</f>
        <v/>
      </c>
      <c r="AD153" s="14" t="str">
        <f>+IF(USER!AD153="","",USER!AD153)</f>
        <v/>
      </c>
      <c r="AE153" s="13" t="str">
        <f>+IF(USER!AE153="","",USER!AE153)</f>
        <v/>
      </c>
      <c r="AF153" s="13" t="str">
        <f>+IF(USER!AF153="","",USER!AF153)</f>
        <v/>
      </c>
      <c r="AG153" s="14" t="str">
        <f>+IF(USER!AG153="","",USER!AG153)</f>
        <v/>
      </c>
      <c r="AH153" s="20" t="str">
        <f>+IF(USER!AH153="","",USER!AH153)</f>
        <v/>
      </c>
      <c r="AI153" s="19" t="str">
        <f>+IF(USER!AI153="","",USER!AI153)</f>
        <v/>
      </c>
      <c r="AJ153" s="13" t="str">
        <f>+IF(USER!AJ153="","",USER!AJ153)</f>
        <v/>
      </c>
      <c r="AK153" s="14" t="str">
        <f>+IF(USER!AK153="","",USER!AK153)</f>
        <v/>
      </c>
      <c r="AL153" s="14" t="str">
        <f>+IF(USER!AL153="","",USER!AL153)</f>
        <v/>
      </c>
      <c r="AM153" s="13" t="str">
        <f>+IF(USER!AM153="","",USER!AM153)</f>
        <v/>
      </c>
      <c r="AN153" s="13" t="str">
        <f>+IF(USER!AN153="","",USER!AN153)</f>
        <v/>
      </c>
      <c r="AO153" s="14" t="str">
        <f>+IF(USER!AO153="","",USER!AO153)</f>
        <v/>
      </c>
      <c r="AP153" s="20" t="str">
        <f>+IF(USER!AP153="","",USER!AP153)</f>
        <v/>
      </c>
      <c r="AQ153" s="19" t="str">
        <f>+IF(USER!AQ153="","",USER!AQ153)</f>
        <v/>
      </c>
      <c r="AR153" s="13" t="str">
        <f>+IF(USER!AR153="","",USER!AR153)</f>
        <v/>
      </c>
      <c r="AS153" s="14" t="str">
        <f>+IF(USER!AS153="","",USER!AS153)</f>
        <v/>
      </c>
      <c r="AT153" s="14" t="str">
        <f>+IF(USER!AT153="","",USER!AT153)</f>
        <v/>
      </c>
      <c r="AU153" s="13" t="str">
        <f>+IF(USER!AU153="","",USER!AU153)</f>
        <v/>
      </c>
      <c r="AV153" s="13" t="str">
        <f>+IF(USER!AV153="","",USER!AV153)</f>
        <v/>
      </c>
      <c r="AW153" s="14" t="str">
        <f>+IF(USER!AW153="","",USER!AW153)</f>
        <v/>
      </c>
      <c r="AX153" s="20" t="str">
        <f>+IF(USER!AX153="","",USER!AX153)</f>
        <v/>
      </c>
      <c r="AY153" s="19">
        <f>+IF(USER!AY153="","",USER!AY153)</f>
        <v>0.54166666666666663</v>
      </c>
      <c r="AZ153" s="13">
        <f>+IF(USER!AZ153="","",USER!AZ153)</f>
        <v>0.89930555555555558</v>
      </c>
      <c r="BA153" s="14" t="str">
        <f>+IF(USER!BA153="","",USER!BA153)</f>
        <v/>
      </c>
      <c r="BB153" s="14" t="str">
        <f>+IF(USER!BB153="","",USER!BB153)</f>
        <v/>
      </c>
      <c r="BC153" s="13">
        <f>+IF(USER!BC153="","",USER!BC153)</f>
        <v>0.72916666666666663</v>
      </c>
      <c r="BD153" s="13">
        <f>+IF(USER!BD153="","",USER!BD153)</f>
        <v>0.76041666666666663</v>
      </c>
      <c r="BE153" s="14" t="str">
        <f>+IF(USER!BE153="","",USER!BE153)</f>
        <v/>
      </c>
      <c r="BF153" s="20" t="str">
        <f>+IF(USER!BF153="","",USER!BF153)</f>
        <v/>
      </c>
      <c r="BG153" s="19">
        <f>+IF(USER!BG153="","",USER!BG153)</f>
        <v>0.54166666666666663</v>
      </c>
      <c r="BH153" s="13">
        <f>+IF(USER!BH153="","",USER!BH153)</f>
        <v>0.89930555555555558</v>
      </c>
      <c r="BI153" s="14" t="str">
        <f>+IF(USER!BI153="","",USER!BI153)</f>
        <v/>
      </c>
      <c r="BJ153" s="14" t="str">
        <f>+IF(USER!BJ153="","",USER!BJ153)</f>
        <v/>
      </c>
      <c r="BK153" s="13">
        <f>+IF(USER!BK153="","",USER!BK153)</f>
        <v>0.72916666666666663</v>
      </c>
      <c r="BL153" s="13">
        <f>+IF(USER!BL153="","",USER!BL153)</f>
        <v>0.76041666666666663</v>
      </c>
      <c r="BM153" s="14" t="str">
        <f>+IF(USER!BM153="","",USER!BM153)</f>
        <v/>
      </c>
      <c r="BN153" s="20" t="str">
        <f>+IF(USER!BN153="","",USER!BN153)</f>
        <v/>
      </c>
      <c r="BO153" s="19">
        <f>+IF(USER!BO153="","",USER!BO153)</f>
        <v>0.54166666666666663</v>
      </c>
      <c r="BP153" s="13">
        <f>+IF(USER!BP153="","",USER!BP153)</f>
        <v>0.89930555555555558</v>
      </c>
      <c r="BQ153" s="14" t="str">
        <f>+IF(USER!BQ153="","",USER!BQ153)</f>
        <v/>
      </c>
      <c r="BR153" s="14" t="str">
        <f>+IF(USER!BR153="","",USER!BR153)</f>
        <v/>
      </c>
      <c r="BS153" s="13">
        <f>+IF(USER!BS153="","",USER!BS153)</f>
        <v>0.72916666666666663</v>
      </c>
      <c r="BT153" s="13">
        <f>+IF(USER!BT153="","",USER!BT153)</f>
        <v>0.76041666666666663</v>
      </c>
      <c r="BU153" s="14" t="str">
        <f>+IF(USER!BU153="","",USER!BU153)</f>
        <v/>
      </c>
      <c r="BV153" s="20" t="str">
        <f>+IF(USER!BV153="","",USER!BV153)</f>
        <v/>
      </c>
      <c r="BW153" s="68" t="str">
        <f>+VLOOKUP(B153,GESEM!B:H,7,0)</f>
        <v>CHAT USER</v>
      </c>
      <c r="BX153" s="2" t="str">
        <f>+VLOOKUP(B153,GESEM!B:H,6,0)</f>
        <v>AGENTE</v>
      </c>
    </row>
    <row r="154" spans="1:76" ht="12" customHeight="1" x14ac:dyDescent="0.2">
      <c r="A154" s="31">
        <f t="shared" si="2"/>
        <v>148</v>
      </c>
      <c r="B154" s="74">
        <f>+USER!B154</f>
        <v>45541679</v>
      </c>
      <c r="C154" s="61" t="str">
        <f>+VLOOKUP(J154,TURNO!P:Q,2,0)</f>
        <v xml:space="preserve">CHAT USER </v>
      </c>
      <c r="D154" s="61" t="str">
        <f>+USER!D154</f>
        <v>Tarde</v>
      </c>
      <c r="E154" s="75">
        <f>+VLOOKUP(B154,GESEM!B:M,12,0)</f>
        <v>45701</v>
      </c>
      <c r="F154" s="61" t="str">
        <f>+USER!F154</f>
        <v>PART TIME</v>
      </c>
      <c r="G154" s="61">
        <f>+USER!G154</f>
        <v>0</v>
      </c>
      <c r="H154" s="61">
        <f>+USER!H154</f>
        <v>0</v>
      </c>
      <c r="I154" s="61" t="str">
        <f>+USER!I154</f>
        <v>SALAS GREY CATHERINE</v>
      </c>
      <c r="J154" s="61" t="str">
        <f>+USER!J154</f>
        <v>CHAT USER</v>
      </c>
      <c r="K154" s="61" t="str">
        <f>+USER!K154</f>
        <v>HUAMAN PALOMINO SULLY MARIEL</v>
      </c>
      <c r="L154" s="61" t="str">
        <f>+USER!L154</f>
        <v>SANCHEZ GRADOS JEAN PIERRE JOAQUIN</v>
      </c>
      <c r="M154" s="61" t="str">
        <f>+USER!M154</f>
        <v>Lunes,Martes,Miércoles,Jueves</v>
      </c>
      <c r="N154" s="32">
        <f>+IF(USER!N154="","",USER!N154)</f>
        <v>0.54166666666666663</v>
      </c>
      <c r="O154" s="33">
        <f>+IF(USER!O154="","",USER!O154)</f>
        <v>0.89930555555555558</v>
      </c>
      <c r="P154" s="32">
        <f>+IF(USER!P154="","",USER!P154)</f>
        <v>0.72916666666666663</v>
      </c>
      <c r="Q154" s="33">
        <f>+IF(USER!Q154="","",USER!Q154)</f>
        <v>0.76041666666666663</v>
      </c>
      <c r="R154" s="34" t="str">
        <f>+VLOOKUP(B154,GESEM!B:R,9,0)</f>
        <v>ACTIVO</v>
      </c>
      <c r="S154" s="19" t="str">
        <f>+IF(USER!S154="","",USER!S154)</f>
        <v/>
      </c>
      <c r="T154" s="14" t="str">
        <f>+IF(USER!T154="","",USER!T154)</f>
        <v/>
      </c>
      <c r="U154" s="14" t="str">
        <f>+IF(USER!U154="","",USER!U154)</f>
        <v/>
      </c>
      <c r="V154" s="14" t="str">
        <f>+IF(USER!V154="","",USER!V154)</f>
        <v/>
      </c>
      <c r="W154" s="14" t="str">
        <f>+IF(USER!W154="","",USER!W154)</f>
        <v/>
      </c>
      <c r="X154" s="14" t="str">
        <f>+IF(USER!X154="","",USER!X154)</f>
        <v/>
      </c>
      <c r="Y154" s="14" t="str">
        <f>+IF(USER!Y154="","",USER!Y154)</f>
        <v/>
      </c>
      <c r="Z154" s="20" t="str">
        <f>+IF(USER!Z154="","",USER!Z154)</f>
        <v/>
      </c>
      <c r="AA154" s="19" t="str">
        <f>+IF(USER!AA154="","",USER!AA154)</f>
        <v/>
      </c>
      <c r="AB154" s="13" t="str">
        <f>+IF(USER!AB154="","",USER!AB154)</f>
        <v/>
      </c>
      <c r="AC154" s="14" t="str">
        <f>+IF(USER!AC154="","",USER!AC154)</f>
        <v/>
      </c>
      <c r="AD154" s="14" t="str">
        <f>+IF(USER!AD154="","",USER!AD154)</f>
        <v/>
      </c>
      <c r="AE154" s="13" t="str">
        <f>+IF(USER!AE154="","",USER!AE154)</f>
        <v/>
      </c>
      <c r="AF154" s="13" t="str">
        <f>+IF(USER!AF154="","",USER!AF154)</f>
        <v/>
      </c>
      <c r="AG154" s="14" t="str">
        <f>+IF(USER!AG154="","",USER!AG154)</f>
        <v/>
      </c>
      <c r="AH154" s="20" t="str">
        <f>+IF(USER!AH154="","",USER!AH154)</f>
        <v/>
      </c>
      <c r="AI154" s="19" t="str">
        <f>+IF(USER!AI154="","",USER!AI154)</f>
        <v/>
      </c>
      <c r="AJ154" s="13" t="str">
        <f>+IF(USER!AJ154="","",USER!AJ154)</f>
        <v/>
      </c>
      <c r="AK154" s="14" t="str">
        <f>+IF(USER!AK154="","",USER!AK154)</f>
        <v/>
      </c>
      <c r="AL154" s="14" t="str">
        <f>+IF(USER!AL154="","",USER!AL154)</f>
        <v/>
      </c>
      <c r="AM154" s="13" t="str">
        <f>+IF(USER!AM154="","",USER!AM154)</f>
        <v/>
      </c>
      <c r="AN154" s="13" t="str">
        <f>+IF(USER!AN154="","",USER!AN154)</f>
        <v/>
      </c>
      <c r="AO154" s="14" t="str">
        <f>+IF(USER!AO154="","",USER!AO154)</f>
        <v/>
      </c>
      <c r="AP154" s="20" t="str">
        <f>+IF(USER!AP154="","",USER!AP154)</f>
        <v/>
      </c>
      <c r="AQ154" s="19" t="str">
        <f>+IF(USER!AQ154="","",USER!AQ154)</f>
        <v/>
      </c>
      <c r="AR154" s="13" t="str">
        <f>+IF(USER!AR154="","",USER!AR154)</f>
        <v/>
      </c>
      <c r="AS154" s="14" t="str">
        <f>+IF(USER!AS154="","",USER!AS154)</f>
        <v/>
      </c>
      <c r="AT154" s="14" t="str">
        <f>+IF(USER!AT154="","",USER!AT154)</f>
        <v/>
      </c>
      <c r="AU154" s="13" t="str">
        <f>+IF(USER!AU154="","",USER!AU154)</f>
        <v/>
      </c>
      <c r="AV154" s="13" t="str">
        <f>+IF(USER!AV154="","",USER!AV154)</f>
        <v/>
      </c>
      <c r="AW154" s="14" t="str">
        <f>+IF(USER!AW154="","",USER!AW154)</f>
        <v/>
      </c>
      <c r="AX154" s="20" t="str">
        <f>+IF(USER!AX154="","",USER!AX154)</f>
        <v/>
      </c>
      <c r="AY154" s="19">
        <f>+IF(USER!AY154="","",USER!AY154)</f>
        <v>0.54166666666666663</v>
      </c>
      <c r="AZ154" s="13">
        <f>+IF(USER!AZ154="","",USER!AZ154)</f>
        <v>0.89930555555555558</v>
      </c>
      <c r="BA154" s="14" t="str">
        <f>+IF(USER!BA154="","",USER!BA154)</f>
        <v/>
      </c>
      <c r="BB154" s="14" t="str">
        <f>+IF(USER!BB154="","",USER!BB154)</f>
        <v/>
      </c>
      <c r="BC154" s="13">
        <f>+IF(USER!BC154="","",USER!BC154)</f>
        <v>0.72916666666666663</v>
      </c>
      <c r="BD154" s="13">
        <f>+IF(USER!BD154="","",USER!BD154)</f>
        <v>0.76041666666666663</v>
      </c>
      <c r="BE154" s="14" t="str">
        <f>+IF(USER!BE154="","",USER!BE154)</f>
        <v/>
      </c>
      <c r="BF154" s="20" t="str">
        <f>+IF(USER!BF154="","",USER!BF154)</f>
        <v/>
      </c>
      <c r="BG154" s="19">
        <f>+IF(USER!BG154="","",USER!BG154)</f>
        <v>0.54166666666666663</v>
      </c>
      <c r="BH154" s="13">
        <f>+IF(USER!BH154="","",USER!BH154)</f>
        <v>0.89930555555555558</v>
      </c>
      <c r="BI154" s="14" t="str">
        <f>+IF(USER!BI154="","",USER!BI154)</f>
        <v/>
      </c>
      <c r="BJ154" s="14" t="str">
        <f>+IF(USER!BJ154="","",USER!BJ154)</f>
        <v/>
      </c>
      <c r="BK154" s="13">
        <f>+IF(USER!BK154="","",USER!BK154)</f>
        <v>0.72916666666666663</v>
      </c>
      <c r="BL154" s="13">
        <f>+IF(USER!BL154="","",USER!BL154)</f>
        <v>0.76041666666666663</v>
      </c>
      <c r="BM154" s="14" t="str">
        <f>+IF(USER!BM154="","",USER!BM154)</f>
        <v/>
      </c>
      <c r="BN154" s="20" t="str">
        <f>+IF(USER!BN154="","",USER!BN154)</f>
        <v/>
      </c>
      <c r="BO154" s="19">
        <f>+IF(USER!BO154="","",USER!BO154)</f>
        <v>0.54166666666666663</v>
      </c>
      <c r="BP154" s="13">
        <f>+IF(USER!BP154="","",USER!BP154)</f>
        <v>0.89930555555555558</v>
      </c>
      <c r="BQ154" s="14" t="str">
        <f>+IF(USER!BQ154="","",USER!BQ154)</f>
        <v/>
      </c>
      <c r="BR154" s="14" t="str">
        <f>+IF(USER!BR154="","",USER!BR154)</f>
        <v/>
      </c>
      <c r="BS154" s="13">
        <f>+IF(USER!BS154="","",USER!BS154)</f>
        <v>0.72916666666666663</v>
      </c>
      <c r="BT154" s="13">
        <f>+IF(USER!BT154="","",USER!BT154)</f>
        <v>0.76041666666666663</v>
      </c>
      <c r="BU154" s="14" t="str">
        <f>+IF(USER!BU154="","",USER!BU154)</f>
        <v/>
      </c>
      <c r="BV154" s="20" t="str">
        <f>+IF(USER!BV154="","",USER!BV154)</f>
        <v/>
      </c>
      <c r="BW154" s="68" t="str">
        <f>+VLOOKUP(B154,GESEM!B:H,7,0)</f>
        <v>CHAT USER</v>
      </c>
      <c r="BX154" s="2" t="str">
        <f>+VLOOKUP(B154,GESEM!B:H,6,0)</f>
        <v>AGENTE</v>
      </c>
    </row>
    <row r="155" spans="1:76" ht="12" customHeight="1" x14ac:dyDescent="0.2">
      <c r="A155" s="31">
        <f t="shared" si="2"/>
        <v>149</v>
      </c>
      <c r="B155" s="74">
        <f>+USER!B155</f>
        <v>48074216</v>
      </c>
      <c r="C155" s="61" t="str">
        <f>+VLOOKUP(J155,TURNO!P:Q,2,0)</f>
        <v xml:space="preserve">CHAT USER </v>
      </c>
      <c r="D155" s="61" t="str">
        <f>+USER!D155</f>
        <v>Tarde</v>
      </c>
      <c r="E155" s="75">
        <f>+VLOOKUP(B155,GESEM!B:M,12,0)</f>
        <v>45701</v>
      </c>
      <c r="F155" s="61" t="str">
        <f>+USER!F155</f>
        <v>PART TIME</v>
      </c>
      <c r="G155" s="61">
        <f>+USER!G155</f>
        <v>0</v>
      </c>
      <c r="H155" s="61">
        <f>+USER!H155</f>
        <v>0</v>
      </c>
      <c r="I155" s="61" t="str">
        <f>+USER!I155</f>
        <v>FERMINI LAZO ALEJANDRA CARLA</v>
      </c>
      <c r="J155" s="61" t="str">
        <f>+USER!J155</f>
        <v>CHAT USER</v>
      </c>
      <c r="K155" s="61" t="str">
        <f>+USER!K155</f>
        <v>HUAMAN PALOMINO SULLY MARIEL</v>
      </c>
      <c r="L155" s="61" t="str">
        <f>+USER!L155</f>
        <v>SANCHEZ GRADOS JEAN PIERRE JOAQUIN</v>
      </c>
      <c r="M155" s="61" t="str">
        <f>+USER!M155</f>
        <v>Lunes,Martes,Miércoles,Jueves</v>
      </c>
      <c r="N155" s="32">
        <f>+IF(USER!N155="","",USER!N155)</f>
        <v>0.54166666666666663</v>
      </c>
      <c r="O155" s="33">
        <f>+IF(USER!O155="","",USER!O155)</f>
        <v>0.89930555555555558</v>
      </c>
      <c r="P155" s="32">
        <f>+IF(USER!P155="","",USER!P155)</f>
        <v>0.75</v>
      </c>
      <c r="Q155" s="33">
        <f>+IF(USER!Q155="","",USER!Q155)</f>
        <v>0.78125</v>
      </c>
      <c r="R155" s="34" t="str">
        <f>+VLOOKUP(B155,GESEM!B:R,9,0)</f>
        <v>ACTIVO</v>
      </c>
      <c r="S155" s="19" t="str">
        <f>+IF(USER!S155="","",USER!S155)</f>
        <v/>
      </c>
      <c r="T155" s="14" t="str">
        <f>+IF(USER!T155="","",USER!T155)</f>
        <v/>
      </c>
      <c r="U155" s="14" t="str">
        <f>+IF(USER!U155="","",USER!U155)</f>
        <v/>
      </c>
      <c r="V155" s="14" t="str">
        <f>+IF(USER!V155="","",USER!V155)</f>
        <v/>
      </c>
      <c r="W155" s="14" t="str">
        <f>+IF(USER!W155="","",USER!W155)</f>
        <v/>
      </c>
      <c r="X155" s="14" t="str">
        <f>+IF(USER!X155="","",USER!X155)</f>
        <v/>
      </c>
      <c r="Y155" s="14" t="str">
        <f>+IF(USER!Y155="","",USER!Y155)</f>
        <v/>
      </c>
      <c r="Z155" s="20" t="str">
        <f>+IF(USER!Z155="","",USER!Z155)</f>
        <v/>
      </c>
      <c r="AA155" s="19" t="str">
        <f>+IF(USER!AA155="","",USER!AA155)</f>
        <v/>
      </c>
      <c r="AB155" s="13" t="str">
        <f>+IF(USER!AB155="","",USER!AB155)</f>
        <v/>
      </c>
      <c r="AC155" s="14" t="str">
        <f>+IF(USER!AC155="","",USER!AC155)</f>
        <v/>
      </c>
      <c r="AD155" s="14" t="str">
        <f>+IF(USER!AD155="","",USER!AD155)</f>
        <v/>
      </c>
      <c r="AE155" s="13" t="str">
        <f>+IF(USER!AE155="","",USER!AE155)</f>
        <v/>
      </c>
      <c r="AF155" s="13" t="str">
        <f>+IF(USER!AF155="","",USER!AF155)</f>
        <v/>
      </c>
      <c r="AG155" s="14" t="str">
        <f>+IF(USER!AG155="","",USER!AG155)</f>
        <v/>
      </c>
      <c r="AH155" s="20" t="str">
        <f>+IF(USER!AH155="","",USER!AH155)</f>
        <v/>
      </c>
      <c r="AI155" s="19" t="str">
        <f>+IF(USER!AI155="","",USER!AI155)</f>
        <v/>
      </c>
      <c r="AJ155" s="13" t="str">
        <f>+IF(USER!AJ155="","",USER!AJ155)</f>
        <v/>
      </c>
      <c r="AK155" s="14" t="str">
        <f>+IF(USER!AK155="","",USER!AK155)</f>
        <v/>
      </c>
      <c r="AL155" s="14" t="str">
        <f>+IF(USER!AL155="","",USER!AL155)</f>
        <v/>
      </c>
      <c r="AM155" s="13" t="str">
        <f>+IF(USER!AM155="","",USER!AM155)</f>
        <v/>
      </c>
      <c r="AN155" s="13" t="str">
        <f>+IF(USER!AN155="","",USER!AN155)</f>
        <v/>
      </c>
      <c r="AO155" s="14" t="str">
        <f>+IF(USER!AO155="","",USER!AO155)</f>
        <v/>
      </c>
      <c r="AP155" s="20" t="str">
        <f>+IF(USER!AP155="","",USER!AP155)</f>
        <v/>
      </c>
      <c r="AQ155" s="19" t="str">
        <f>+IF(USER!AQ155="","",USER!AQ155)</f>
        <v/>
      </c>
      <c r="AR155" s="13" t="str">
        <f>+IF(USER!AR155="","",USER!AR155)</f>
        <v/>
      </c>
      <c r="AS155" s="14" t="str">
        <f>+IF(USER!AS155="","",USER!AS155)</f>
        <v/>
      </c>
      <c r="AT155" s="14" t="str">
        <f>+IF(USER!AT155="","",USER!AT155)</f>
        <v/>
      </c>
      <c r="AU155" s="13" t="str">
        <f>+IF(USER!AU155="","",USER!AU155)</f>
        <v/>
      </c>
      <c r="AV155" s="13" t="str">
        <f>+IF(USER!AV155="","",USER!AV155)</f>
        <v/>
      </c>
      <c r="AW155" s="14" t="str">
        <f>+IF(USER!AW155="","",USER!AW155)</f>
        <v/>
      </c>
      <c r="AX155" s="20" t="str">
        <f>+IF(USER!AX155="","",USER!AX155)</f>
        <v/>
      </c>
      <c r="AY155" s="19">
        <f>+IF(USER!AY155="","",USER!AY155)</f>
        <v>0.54166666666666663</v>
      </c>
      <c r="AZ155" s="13">
        <f>+IF(USER!AZ155="","",USER!AZ155)</f>
        <v>0.89930555555555558</v>
      </c>
      <c r="BA155" s="14" t="str">
        <f>+IF(USER!BA155="","",USER!BA155)</f>
        <v/>
      </c>
      <c r="BB155" s="14" t="str">
        <f>+IF(USER!BB155="","",USER!BB155)</f>
        <v/>
      </c>
      <c r="BC155" s="13">
        <f>+IF(USER!BC155="","",USER!BC155)</f>
        <v>0.75</v>
      </c>
      <c r="BD155" s="13">
        <f>+IF(USER!BD155="","",USER!BD155)</f>
        <v>0.78125</v>
      </c>
      <c r="BE155" s="14" t="str">
        <f>+IF(USER!BE155="","",USER!BE155)</f>
        <v/>
      </c>
      <c r="BF155" s="20" t="str">
        <f>+IF(USER!BF155="","",USER!BF155)</f>
        <v/>
      </c>
      <c r="BG155" s="19">
        <f>+IF(USER!BG155="","",USER!BG155)</f>
        <v>0.54166666666666663</v>
      </c>
      <c r="BH155" s="13">
        <f>+IF(USER!BH155="","",USER!BH155)</f>
        <v>0.89930555555555558</v>
      </c>
      <c r="BI155" s="14" t="str">
        <f>+IF(USER!BI155="","",USER!BI155)</f>
        <v/>
      </c>
      <c r="BJ155" s="14" t="str">
        <f>+IF(USER!BJ155="","",USER!BJ155)</f>
        <v/>
      </c>
      <c r="BK155" s="13">
        <f>+IF(USER!BK155="","",USER!BK155)</f>
        <v>0.75</v>
      </c>
      <c r="BL155" s="13">
        <f>+IF(USER!BL155="","",USER!BL155)</f>
        <v>0.78125</v>
      </c>
      <c r="BM155" s="14" t="str">
        <f>+IF(USER!BM155="","",USER!BM155)</f>
        <v/>
      </c>
      <c r="BN155" s="20" t="str">
        <f>+IF(USER!BN155="","",USER!BN155)</f>
        <v/>
      </c>
      <c r="BO155" s="19">
        <f>+IF(USER!BO155="","",USER!BO155)</f>
        <v>0.54166666666666663</v>
      </c>
      <c r="BP155" s="13">
        <f>+IF(USER!BP155="","",USER!BP155)</f>
        <v>0.89930555555555558</v>
      </c>
      <c r="BQ155" s="14" t="str">
        <f>+IF(USER!BQ155="","",USER!BQ155)</f>
        <v/>
      </c>
      <c r="BR155" s="14" t="str">
        <f>+IF(USER!BR155="","",USER!BR155)</f>
        <v/>
      </c>
      <c r="BS155" s="13">
        <f>+IF(USER!BS155="","",USER!BS155)</f>
        <v>0.75</v>
      </c>
      <c r="BT155" s="13">
        <f>+IF(USER!BT155="","",USER!BT155)</f>
        <v>0.78125</v>
      </c>
      <c r="BU155" s="14" t="str">
        <f>+IF(USER!BU155="","",USER!BU155)</f>
        <v/>
      </c>
      <c r="BV155" s="20" t="str">
        <f>+IF(USER!BV155="","",USER!BV155)</f>
        <v/>
      </c>
      <c r="BW155" s="68" t="str">
        <f>+VLOOKUP(B155,GESEM!B:H,7,0)</f>
        <v>CHAT USER</v>
      </c>
      <c r="BX155" s="2" t="str">
        <f>+VLOOKUP(B155,GESEM!B:H,6,0)</f>
        <v>AGENTE</v>
      </c>
    </row>
    <row r="156" spans="1:76" ht="12" customHeight="1" x14ac:dyDescent="0.2">
      <c r="A156" s="31">
        <f t="shared" si="2"/>
        <v>150</v>
      </c>
      <c r="B156" s="74">
        <f>+USER!B156</f>
        <v>48153999</v>
      </c>
      <c r="C156" s="61" t="str">
        <f>+VLOOKUP(J156,TURNO!P:Q,2,0)</f>
        <v xml:space="preserve">CHAT USER </v>
      </c>
      <c r="D156" s="61" t="str">
        <f>+USER!D156</f>
        <v>Tarde</v>
      </c>
      <c r="E156" s="75">
        <f>+VLOOKUP(B156,GESEM!B:M,12,0)</f>
        <v>45701</v>
      </c>
      <c r="F156" s="61" t="str">
        <f>+USER!F156</f>
        <v>PART TIME</v>
      </c>
      <c r="G156" s="61">
        <f>+USER!G156</f>
        <v>0</v>
      </c>
      <c r="H156" s="61">
        <f>+USER!H156</f>
        <v>0</v>
      </c>
      <c r="I156" s="61" t="str">
        <f>+USER!I156</f>
        <v>DEL AGUILA MORANTE ELIZABETH</v>
      </c>
      <c r="J156" s="61" t="str">
        <f>+USER!J156</f>
        <v>CHAT USER</v>
      </c>
      <c r="K156" s="61" t="str">
        <f>+USER!K156</f>
        <v>CANCHARI ARILUZ JOSH JUAN</v>
      </c>
      <c r="L156" s="61" t="str">
        <f>+USER!L156</f>
        <v>SANCHEZ GRADOS JEAN PIERRE JOAQUIN</v>
      </c>
      <c r="M156" s="61" t="str">
        <f>+USER!M156</f>
        <v>Lunes,Martes,Miércoles,Jueves</v>
      </c>
      <c r="N156" s="32">
        <f>+IF(USER!N156="","",USER!N156)</f>
        <v>0.54166666666666663</v>
      </c>
      <c r="O156" s="33">
        <f>+IF(USER!O156="","",USER!O156)</f>
        <v>0.89930555555555558</v>
      </c>
      <c r="P156" s="32">
        <f>+IF(USER!P156="","",USER!P156)</f>
        <v>0.75</v>
      </c>
      <c r="Q156" s="33">
        <f>+IF(USER!Q156="","",USER!Q156)</f>
        <v>0.78125</v>
      </c>
      <c r="R156" s="34" t="str">
        <f>+VLOOKUP(B156,GESEM!B:R,9,0)</f>
        <v>ACTIVO</v>
      </c>
      <c r="S156" s="19" t="str">
        <f>+IF(USER!S156="","",USER!S156)</f>
        <v/>
      </c>
      <c r="T156" s="14" t="str">
        <f>+IF(USER!T156="","",USER!T156)</f>
        <v/>
      </c>
      <c r="U156" s="14" t="str">
        <f>+IF(USER!U156="","",USER!U156)</f>
        <v/>
      </c>
      <c r="V156" s="14" t="str">
        <f>+IF(USER!V156="","",USER!V156)</f>
        <v/>
      </c>
      <c r="W156" s="14" t="str">
        <f>+IF(USER!W156="","",USER!W156)</f>
        <v/>
      </c>
      <c r="X156" s="14" t="str">
        <f>+IF(USER!X156="","",USER!X156)</f>
        <v/>
      </c>
      <c r="Y156" s="14" t="str">
        <f>+IF(USER!Y156="","",USER!Y156)</f>
        <v/>
      </c>
      <c r="Z156" s="20" t="str">
        <f>+IF(USER!Z156="","",USER!Z156)</f>
        <v/>
      </c>
      <c r="AA156" s="19" t="str">
        <f>+IF(USER!AA156="","",USER!AA156)</f>
        <v/>
      </c>
      <c r="AB156" s="13" t="str">
        <f>+IF(USER!AB156="","",USER!AB156)</f>
        <v/>
      </c>
      <c r="AC156" s="14" t="str">
        <f>+IF(USER!AC156="","",USER!AC156)</f>
        <v/>
      </c>
      <c r="AD156" s="14" t="str">
        <f>+IF(USER!AD156="","",USER!AD156)</f>
        <v/>
      </c>
      <c r="AE156" s="13" t="str">
        <f>+IF(USER!AE156="","",USER!AE156)</f>
        <v/>
      </c>
      <c r="AF156" s="13" t="str">
        <f>+IF(USER!AF156="","",USER!AF156)</f>
        <v/>
      </c>
      <c r="AG156" s="14" t="str">
        <f>+IF(USER!AG156="","",USER!AG156)</f>
        <v/>
      </c>
      <c r="AH156" s="20" t="str">
        <f>+IF(USER!AH156="","",USER!AH156)</f>
        <v/>
      </c>
      <c r="AI156" s="19" t="str">
        <f>+IF(USER!AI156="","",USER!AI156)</f>
        <v/>
      </c>
      <c r="AJ156" s="13" t="str">
        <f>+IF(USER!AJ156="","",USER!AJ156)</f>
        <v/>
      </c>
      <c r="AK156" s="14" t="str">
        <f>+IF(USER!AK156="","",USER!AK156)</f>
        <v/>
      </c>
      <c r="AL156" s="14" t="str">
        <f>+IF(USER!AL156="","",USER!AL156)</f>
        <v/>
      </c>
      <c r="AM156" s="13" t="str">
        <f>+IF(USER!AM156="","",USER!AM156)</f>
        <v/>
      </c>
      <c r="AN156" s="13" t="str">
        <f>+IF(USER!AN156="","",USER!AN156)</f>
        <v/>
      </c>
      <c r="AO156" s="14" t="str">
        <f>+IF(USER!AO156="","",USER!AO156)</f>
        <v/>
      </c>
      <c r="AP156" s="20" t="str">
        <f>+IF(USER!AP156="","",USER!AP156)</f>
        <v/>
      </c>
      <c r="AQ156" s="19" t="str">
        <f>+IF(USER!AQ156="","",USER!AQ156)</f>
        <v/>
      </c>
      <c r="AR156" s="13" t="str">
        <f>+IF(USER!AR156="","",USER!AR156)</f>
        <v/>
      </c>
      <c r="AS156" s="14" t="str">
        <f>+IF(USER!AS156="","",USER!AS156)</f>
        <v/>
      </c>
      <c r="AT156" s="14" t="str">
        <f>+IF(USER!AT156="","",USER!AT156)</f>
        <v/>
      </c>
      <c r="AU156" s="13" t="str">
        <f>+IF(USER!AU156="","",USER!AU156)</f>
        <v/>
      </c>
      <c r="AV156" s="13" t="str">
        <f>+IF(USER!AV156="","",USER!AV156)</f>
        <v/>
      </c>
      <c r="AW156" s="14" t="str">
        <f>+IF(USER!AW156="","",USER!AW156)</f>
        <v/>
      </c>
      <c r="AX156" s="20" t="str">
        <f>+IF(USER!AX156="","",USER!AX156)</f>
        <v/>
      </c>
      <c r="AY156" s="19">
        <f>+IF(USER!AY156="","",USER!AY156)</f>
        <v>0.54166666666666663</v>
      </c>
      <c r="AZ156" s="13">
        <f>+IF(USER!AZ156="","",USER!AZ156)</f>
        <v>0.89930555555555558</v>
      </c>
      <c r="BA156" s="14" t="str">
        <f>+IF(USER!BA156="","",USER!BA156)</f>
        <v/>
      </c>
      <c r="BB156" s="14" t="str">
        <f>+IF(USER!BB156="","",USER!BB156)</f>
        <v/>
      </c>
      <c r="BC156" s="13">
        <f>+IF(USER!BC156="","",USER!BC156)</f>
        <v>0.75</v>
      </c>
      <c r="BD156" s="13">
        <f>+IF(USER!BD156="","",USER!BD156)</f>
        <v>0.78125</v>
      </c>
      <c r="BE156" s="14" t="str">
        <f>+IF(USER!BE156="","",USER!BE156)</f>
        <v/>
      </c>
      <c r="BF156" s="20" t="str">
        <f>+IF(USER!BF156="","",USER!BF156)</f>
        <v/>
      </c>
      <c r="BG156" s="19">
        <f>+IF(USER!BG156="","",USER!BG156)</f>
        <v>0.54166666666666663</v>
      </c>
      <c r="BH156" s="13">
        <f>+IF(USER!BH156="","",USER!BH156)</f>
        <v>0.89930555555555558</v>
      </c>
      <c r="BI156" s="14" t="str">
        <f>+IF(USER!BI156="","",USER!BI156)</f>
        <v/>
      </c>
      <c r="BJ156" s="14" t="str">
        <f>+IF(USER!BJ156="","",USER!BJ156)</f>
        <v/>
      </c>
      <c r="BK156" s="13">
        <f>+IF(USER!BK156="","",USER!BK156)</f>
        <v>0.75</v>
      </c>
      <c r="BL156" s="13">
        <f>+IF(USER!BL156="","",USER!BL156)</f>
        <v>0.78125</v>
      </c>
      <c r="BM156" s="14" t="str">
        <f>+IF(USER!BM156="","",USER!BM156)</f>
        <v/>
      </c>
      <c r="BN156" s="20" t="str">
        <f>+IF(USER!BN156="","",USER!BN156)</f>
        <v/>
      </c>
      <c r="BO156" s="19">
        <f>+IF(USER!BO156="","",USER!BO156)</f>
        <v>0.54166666666666663</v>
      </c>
      <c r="BP156" s="13">
        <f>+IF(USER!BP156="","",USER!BP156)</f>
        <v>0.89930555555555558</v>
      </c>
      <c r="BQ156" s="14" t="str">
        <f>+IF(USER!BQ156="","",USER!BQ156)</f>
        <v/>
      </c>
      <c r="BR156" s="14" t="str">
        <f>+IF(USER!BR156="","",USER!BR156)</f>
        <v/>
      </c>
      <c r="BS156" s="13">
        <f>+IF(USER!BS156="","",USER!BS156)</f>
        <v>0.75</v>
      </c>
      <c r="BT156" s="13">
        <f>+IF(USER!BT156="","",USER!BT156)</f>
        <v>0.78125</v>
      </c>
      <c r="BU156" s="14" t="str">
        <f>+IF(USER!BU156="","",USER!BU156)</f>
        <v/>
      </c>
      <c r="BV156" s="20" t="str">
        <f>+IF(USER!BV156="","",USER!BV156)</f>
        <v/>
      </c>
      <c r="BW156" s="68" t="str">
        <f>+VLOOKUP(B156,GESEM!B:H,7,0)</f>
        <v>CHAT USER</v>
      </c>
      <c r="BX156" s="2" t="str">
        <f>+VLOOKUP(B156,GESEM!B:H,6,0)</f>
        <v>AGENTE</v>
      </c>
    </row>
    <row r="157" spans="1:76" ht="12" customHeight="1" x14ac:dyDescent="0.2">
      <c r="A157" s="31">
        <f t="shared" si="2"/>
        <v>151</v>
      </c>
      <c r="B157" s="74">
        <f>+USER!B157</f>
        <v>74993832</v>
      </c>
      <c r="C157" s="61" t="str">
        <f>+VLOOKUP(J157,TURNO!P:Q,2,0)</f>
        <v xml:space="preserve">CHAT USER </v>
      </c>
      <c r="D157" s="61" t="str">
        <f>+USER!D157</f>
        <v>Tarde</v>
      </c>
      <c r="E157" s="75">
        <f>+VLOOKUP(B157,GESEM!B:M,12,0)</f>
        <v>45701</v>
      </c>
      <c r="F157" s="61" t="str">
        <f>+USER!F157</f>
        <v>PART TIME</v>
      </c>
      <c r="G157" s="61">
        <f>+USER!G157</f>
        <v>0</v>
      </c>
      <c r="H157" s="61">
        <f>+USER!H157</f>
        <v>0</v>
      </c>
      <c r="I157" s="61" t="str">
        <f>+USER!I157</f>
        <v>TORRES MARQUEZ MIRELLA ELIZABETH</v>
      </c>
      <c r="J157" s="61" t="str">
        <f>+USER!J157</f>
        <v>CHAT USER</v>
      </c>
      <c r="K157" s="61" t="str">
        <f>+USER!K157</f>
        <v>CANCHARI ARILUZ JOSH JUAN</v>
      </c>
      <c r="L157" s="61" t="str">
        <f>+USER!L157</f>
        <v>SANCHEZ GRADOS JEAN PIERRE JOAQUIN</v>
      </c>
      <c r="M157" s="61" t="str">
        <f>+USER!M157</f>
        <v>Lunes,Martes,Miércoles,Jueves</v>
      </c>
      <c r="N157" s="32">
        <f>+IF(USER!N157="","",USER!N157)</f>
        <v>0.54166666666666663</v>
      </c>
      <c r="O157" s="33">
        <f>+IF(USER!O157="","",USER!O157)</f>
        <v>0.89930555555555558</v>
      </c>
      <c r="P157" s="32">
        <f>+IF(USER!P157="","",USER!P157)</f>
        <v>0.75</v>
      </c>
      <c r="Q157" s="33">
        <f>+IF(USER!Q157="","",USER!Q157)</f>
        <v>0.78125</v>
      </c>
      <c r="R157" s="34" t="str">
        <f>+VLOOKUP(B157,GESEM!B:R,9,0)</f>
        <v>ACTIVO</v>
      </c>
      <c r="S157" s="19" t="str">
        <f>+IF(USER!S157="","",USER!S157)</f>
        <v/>
      </c>
      <c r="T157" s="14" t="str">
        <f>+IF(USER!T157="","",USER!T157)</f>
        <v/>
      </c>
      <c r="U157" s="14" t="str">
        <f>+IF(USER!U157="","",USER!U157)</f>
        <v/>
      </c>
      <c r="V157" s="14" t="str">
        <f>+IF(USER!V157="","",USER!V157)</f>
        <v/>
      </c>
      <c r="W157" s="14" t="str">
        <f>+IF(USER!W157="","",USER!W157)</f>
        <v/>
      </c>
      <c r="X157" s="14" t="str">
        <f>+IF(USER!X157="","",USER!X157)</f>
        <v/>
      </c>
      <c r="Y157" s="14" t="str">
        <f>+IF(USER!Y157="","",USER!Y157)</f>
        <v/>
      </c>
      <c r="Z157" s="20" t="str">
        <f>+IF(USER!Z157="","",USER!Z157)</f>
        <v/>
      </c>
      <c r="AA157" s="19" t="str">
        <f>+IF(USER!AA157="","",USER!AA157)</f>
        <v/>
      </c>
      <c r="AB157" s="13" t="str">
        <f>+IF(USER!AB157="","",USER!AB157)</f>
        <v/>
      </c>
      <c r="AC157" s="14" t="str">
        <f>+IF(USER!AC157="","",USER!AC157)</f>
        <v/>
      </c>
      <c r="AD157" s="14" t="str">
        <f>+IF(USER!AD157="","",USER!AD157)</f>
        <v/>
      </c>
      <c r="AE157" s="13" t="str">
        <f>+IF(USER!AE157="","",USER!AE157)</f>
        <v/>
      </c>
      <c r="AF157" s="13" t="str">
        <f>+IF(USER!AF157="","",USER!AF157)</f>
        <v/>
      </c>
      <c r="AG157" s="14" t="str">
        <f>+IF(USER!AG157="","",USER!AG157)</f>
        <v/>
      </c>
      <c r="AH157" s="20" t="str">
        <f>+IF(USER!AH157="","",USER!AH157)</f>
        <v/>
      </c>
      <c r="AI157" s="19" t="str">
        <f>+IF(USER!AI157="","",USER!AI157)</f>
        <v/>
      </c>
      <c r="AJ157" s="13" t="str">
        <f>+IF(USER!AJ157="","",USER!AJ157)</f>
        <v/>
      </c>
      <c r="AK157" s="14" t="str">
        <f>+IF(USER!AK157="","",USER!AK157)</f>
        <v/>
      </c>
      <c r="AL157" s="14" t="str">
        <f>+IF(USER!AL157="","",USER!AL157)</f>
        <v/>
      </c>
      <c r="AM157" s="13" t="str">
        <f>+IF(USER!AM157="","",USER!AM157)</f>
        <v/>
      </c>
      <c r="AN157" s="13" t="str">
        <f>+IF(USER!AN157="","",USER!AN157)</f>
        <v/>
      </c>
      <c r="AO157" s="14" t="str">
        <f>+IF(USER!AO157="","",USER!AO157)</f>
        <v/>
      </c>
      <c r="AP157" s="20" t="str">
        <f>+IF(USER!AP157="","",USER!AP157)</f>
        <v/>
      </c>
      <c r="AQ157" s="19" t="str">
        <f>+IF(USER!AQ157="","",USER!AQ157)</f>
        <v/>
      </c>
      <c r="AR157" s="13" t="str">
        <f>+IF(USER!AR157="","",USER!AR157)</f>
        <v/>
      </c>
      <c r="AS157" s="14" t="str">
        <f>+IF(USER!AS157="","",USER!AS157)</f>
        <v/>
      </c>
      <c r="AT157" s="14" t="str">
        <f>+IF(USER!AT157="","",USER!AT157)</f>
        <v/>
      </c>
      <c r="AU157" s="13" t="str">
        <f>+IF(USER!AU157="","",USER!AU157)</f>
        <v/>
      </c>
      <c r="AV157" s="13" t="str">
        <f>+IF(USER!AV157="","",USER!AV157)</f>
        <v/>
      </c>
      <c r="AW157" s="14" t="str">
        <f>+IF(USER!AW157="","",USER!AW157)</f>
        <v/>
      </c>
      <c r="AX157" s="20" t="str">
        <f>+IF(USER!AX157="","",USER!AX157)</f>
        <v/>
      </c>
      <c r="AY157" s="19">
        <f>+IF(USER!AY157="","",USER!AY157)</f>
        <v>0.54166666666666663</v>
      </c>
      <c r="AZ157" s="13">
        <f>+IF(USER!AZ157="","",USER!AZ157)</f>
        <v>0.89930555555555558</v>
      </c>
      <c r="BA157" s="14" t="str">
        <f>+IF(USER!BA157="","",USER!BA157)</f>
        <v/>
      </c>
      <c r="BB157" s="14" t="str">
        <f>+IF(USER!BB157="","",USER!BB157)</f>
        <v/>
      </c>
      <c r="BC157" s="13">
        <f>+IF(USER!BC157="","",USER!BC157)</f>
        <v>0.75</v>
      </c>
      <c r="BD157" s="13">
        <f>+IF(USER!BD157="","",USER!BD157)</f>
        <v>0.78125</v>
      </c>
      <c r="BE157" s="14" t="str">
        <f>+IF(USER!BE157="","",USER!BE157)</f>
        <v/>
      </c>
      <c r="BF157" s="20" t="str">
        <f>+IF(USER!BF157="","",USER!BF157)</f>
        <v/>
      </c>
      <c r="BG157" s="19">
        <f>+IF(USER!BG157="","",USER!BG157)</f>
        <v>0.54166666666666663</v>
      </c>
      <c r="BH157" s="13">
        <f>+IF(USER!BH157="","",USER!BH157)</f>
        <v>0.89930555555555558</v>
      </c>
      <c r="BI157" s="14" t="str">
        <f>+IF(USER!BI157="","",USER!BI157)</f>
        <v/>
      </c>
      <c r="BJ157" s="14" t="str">
        <f>+IF(USER!BJ157="","",USER!BJ157)</f>
        <v/>
      </c>
      <c r="BK157" s="13">
        <f>+IF(USER!BK157="","",USER!BK157)</f>
        <v>0.75</v>
      </c>
      <c r="BL157" s="13">
        <f>+IF(USER!BL157="","",USER!BL157)</f>
        <v>0.78125</v>
      </c>
      <c r="BM157" s="14" t="str">
        <f>+IF(USER!BM157="","",USER!BM157)</f>
        <v/>
      </c>
      <c r="BN157" s="20" t="str">
        <f>+IF(USER!BN157="","",USER!BN157)</f>
        <v/>
      </c>
      <c r="BO157" s="19">
        <f>+IF(USER!BO157="","",USER!BO157)</f>
        <v>0.54166666666666663</v>
      </c>
      <c r="BP157" s="13">
        <f>+IF(USER!BP157="","",USER!BP157)</f>
        <v>0.89930555555555558</v>
      </c>
      <c r="BQ157" s="14" t="str">
        <f>+IF(USER!BQ157="","",USER!BQ157)</f>
        <v/>
      </c>
      <c r="BR157" s="14" t="str">
        <f>+IF(USER!BR157="","",USER!BR157)</f>
        <v/>
      </c>
      <c r="BS157" s="13">
        <f>+IF(USER!BS157="","",USER!BS157)</f>
        <v>0.75</v>
      </c>
      <c r="BT157" s="13">
        <f>+IF(USER!BT157="","",USER!BT157)</f>
        <v>0.78125</v>
      </c>
      <c r="BU157" s="14" t="str">
        <f>+IF(USER!BU157="","",USER!BU157)</f>
        <v/>
      </c>
      <c r="BV157" s="20" t="str">
        <f>+IF(USER!BV157="","",USER!BV157)</f>
        <v/>
      </c>
      <c r="BW157" s="68" t="str">
        <f>+VLOOKUP(B157,GESEM!B:H,7,0)</f>
        <v>CHAT USER</v>
      </c>
      <c r="BX157" s="2" t="str">
        <f>+VLOOKUP(B157,GESEM!B:H,6,0)</f>
        <v>AGENTE</v>
      </c>
    </row>
    <row r="158" spans="1:76" ht="12" customHeight="1" x14ac:dyDescent="0.2">
      <c r="A158" s="31">
        <f t="shared" si="2"/>
        <v>152</v>
      </c>
      <c r="B158" s="74">
        <f>+USER!B158</f>
        <v>78200787</v>
      </c>
      <c r="C158" s="61" t="str">
        <f>+VLOOKUP(J158,TURNO!P:Q,2,0)</f>
        <v xml:space="preserve">CHAT USER </v>
      </c>
      <c r="D158" s="61" t="str">
        <f>+USER!D158</f>
        <v>Tarde</v>
      </c>
      <c r="E158" s="75">
        <f>+VLOOKUP(B158,GESEM!B:M,12,0)</f>
        <v>45701</v>
      </c>
      <c r="F158" s="61" t="str">
        <f>+USER!F158</f>
        <v>PART TIME</v>
      </c>
      <c r="G158" s="61">
        <f>+USER!G158</f>
        <v>0</v>
      </c>
      <c r="H158" s="61">
        <f>+USER!H158</f>
        <v>0</v>
      </c>
      <c r="I158" s="61" t="str">
        <f>+USER!I158</f>
        <v>RODRIGUEZ ESTRELLA RUTH</v>
      </c>
      <c r="J158" s="61" t="str">
        <f>+USER!J158</f>
        <v>CHAT USER</v>
      </c>
      <c r="K158" s="61" t="str">
        <f>+USER!K158</f>
        <v>HUAMAN PALOMINO SULLY MARIEL</v>
      </c>
      <c r="L158" s="61" t="str">
        <f>+USER!L158</f>
        <v>SANCHEZ GRADOS JEAN PIERRE JOAQUIN</v>
      </c>
      <c r="M158" s="61" t="str">
        <f>+USER!M158</f>
        <v>Lunes,Martes,Miércoles,Jueves</v>
      </c>
      <c r="N158" s="32">
        <f>+IF(USER!N158="","",USER!N158)</f>
        <v>0.54166666666666663</v>
      </c>
      <c r="O158" s="33">
        <f>+IF(USER!O158="","",USER!O158)</f>
        <v>0.89930555555555558</v>
      </c>
      <c r="P158" s="32">
        <f>+IF(USER!P158="","",USER!P158)</f>
        <v>0.75</v>
      </c>
      <c r="Q158" s="33">
        <f>+IF(USER!Q158="","",USER!Q158)</f>
        <v>0.78125</v>
      </c>
      <c r="R158" s="34" t="str">
        <f>+VLOOKUP(B158,GESEM!B:R,9,0)</f>
        <v>ACTIVO</v>
      </c>
      <c r="S158" s="19" t="str">
        <f>+IF(USER!S158="","",USER!S158)</f>
        <v/>
      </c>
      <c r="T158" s="14" t="str">
        <f>+IF(USER!T158="","",USER!T158)</f>
        <v/>
      </c>
      <c r="U158" s="14" t="str">
        <f>+IF(USER!U158="","",USER!U158)</f>
        <v/>
      </c>
      <c r="V158" s="14" t="str">
        <f>+IF(USER!V158="","",USER!V158)</f>
        <v/>
      </c>
      <c r="W158" s="14" t="str">
        <f>+IF(USER!W158="","",USER!W158)</f>
        <v/>
      </c>
      <c r="X158" s="14" t="str">
        <f>+IF(USER!X158="","",USER!X158)</f>
        <v/>
      </c>
      <c r="Y158" s="14" t="str">
        <f>+IF(USER!Y158="","",USER!Y158)</f>
        <v/>
      </c>
      <c r="Z158" s="20" t="str">
        <f>+IF(USER!Z158="","",USER!Z158)</f>
        <v/>
      </c>
      <c r="AA158" s="19" t="str">
        <f>+IF(USER!AA158="","",USER!AA158)</f>
        <v/>
      </c>
      <c r="AB158" s="13" t="str">
        <f>+IF(USER!AB158="","",USER!AB158)</f>
        <v/>
      </c>
      <c r="AC158" s="14" t="str">
        <f>+IF(USER!AC158="","",USER!AC158)</f>
        <v/>
      </c>
      <c r="AD158" s="14" t="str">
        <f>+IF(USER!AD158="","",USER!AD158)</f>
        <v/>
      </c>
      <c r="AE158" s="13" t="str">
        <f>+IF(USER!AE158="","",USER!AE158)</f>
        <v/>
      </c>
      <c r="AF158" s="13" t="str">
        <f>+IF(USER!AF158="","",USER!AF158)</f>
        <v/>
      </c>
      <c r="AG158" s="14" t="str">
        <f>+IF(USER!AG158="","",USER!AG158)</f>
        <v/>
      </c>
      <c r="AH158" s="20" t="str">
        <f>+IF(USER!AH158="","",USER!AH158)</f>
        <v/>
      </c>
      <c r="AI158" s="19" t="str">
        <f>+IF(USER!AI158="","",USER!AI158)</f>
        <v/>
      </c>
      <c r="AJ158" s="13" t="str">
        <f>+IF(USER!AJ158="","",USER!AJ158)</f>
        <v/>
      </c>
      <c r="AK158" s="14" t="str">
        <f>+IF(USER!AK158="","",USER!AK158)</f>
        <v/>
      </c>
      <c r="AL158" s="14" t="str">
        <f>+IF(USER!AL158="","",USER!AL158)</f>
        <v/>
      </c>
      <c r="AM158" s="13" t="str">
        <f>+IF(USER!AM158="","",USER!AM158)</f>
        <v/>
      </c>
      <c r="AN158" s="13" t="str">
        <f>+IF(USER!AN158="","",USER!AN158)</f>
        <v/>
      </c>
      <c r="AO158" s="14" t="str">
        <f>+IF(USER!AO158="","",USER!AO158)</f>
        <v/>
      </c>
      <c r="AP158" s="20" t="str">
        <f>+IF(USER!AP158="","",USER!AP158)</f>
        <v/>
      </c>
      <c r="AQ158" s="19" t="str">
        <f>+IF(USER!AQ158="","",USER!AQ158)</f>
        <v/>
      </c>
      <c r="AR158" s="13" t="str">
        <f>+IF(USER!AR158="","",USER!AR158)</f>
        <v/>
      </c>
      <c r="AS158" s="14" t="str">
        <f>+IF(USER!AS158="","",USER!AS158)</f>
        <v/>
      </c>
      <c r="AT158" s="14" t="str">
        <f>+IF(USER!AT158="","",USER!AT158)</f>
        <v/>
      </c>
      <c r="AU158" s="13" t="str">
        <f>+IF(USER!AU158="","",USER!AU158)</f>
        <v/>
      </c>
      <c r="AV158" s="13" t="str">
        <f>+IF(USER!AV158="","",USER!AV158)</f>
        <v/>
      </c>
      <c r="AW158" s="14" t="str">
        <f>+IF(USER!AW158="","",USER!AW158)</f>
        <v/>
      </c>
      <c r="AX158" s="20" t="str">
        <f>+IF(USER!AX158="","",USER!AX158)</f>
        <v/>
      </c>
      <c r="AY158" s="19">
        <f>+IF(USER!AY158="","",USER!AY158)</f>
        <v>0.54166666666666663</v>
      </c>
      <c r="AZ158" s="13">
        <f>+IF(USER!AZ158="","",USER!AZ158)</f>
        <v>0.89930555555555558</v>
      </c>
      <c r="BA158" s="14" t="str">
        <f>+IF(USER!BA158="","",USER!BA158)</f>
        <v/>
      </c>
      <c r="BB158" s="14" t="str">
        <f>+IF(USER!BB158="","",USER!BB158)</f>
        <v/>
      </c>
      <c r="BC158" s="13">
        <f>+IF(USER!BC158="","",USER!BC158)</f>
        <v>0.75</v>
      </c>
      <c r="BD158" s="13">
        <f>+IF(USER!BD158="","",USER!BD158)</f>
        <v>0.78125</v>
      </c>
      <c r="BE158" s="14" t="str">
        <f>+IF(USER!BE158="","",USER!BE158)</f>
        <v/>
      </c>
      <c r="BF158" s="20" t="str">
        <f>+IF(USER!BF158="","",USER!BF158)</f>
        <v/>
      </c>
      <c r="BG158" s="19">
        <f>+IF(USER!BG158="","",USER!BG158)</f>
        <v>0.54166666666666663</v>
      </c>
      <c r="BH158" s="13">
        <f>+IF(USER!BH158="","",USER!BH158)</f>
        <v>0.89930555555555558</v>
      </c>
      <c r="BI158" s="14" t="str">
        <f>+IF(USER!BI158="","",USER!BI158)</f>
        <v/>
      </c>
      <c r="BJ158" s="14" t="str">
        <f>+IF(USER!BJ158="","",USER!BJ158)</f>
        <v/>
      </c>
      <c r="BK158" s="13">
        <f>+IF(USER!BK158="","",USER!BK158)</f>
        <v>0.75</v>
      </c>
      <c r="BL158" s="13">
        <f>+IF(USER!BL158="","",USER!BL158)</f>
        <v>0.78125</v>
      </c>
      <c r="BM158" s="14" t="str">
        <f>+IF(USER!BM158="","",USER!BM158)</f>
        <v/>
      </c>
      <c r="BN158" s="20" t="str">
        <f>+IF(USER!BN158="","",USER!BN158)</f>
        <v/>
      </c>
      <c r="BO158" s="19">
        <f>+IF(USER!BO158="","",USER!BO158)</f>
        <v>0.54166666666666663</v>
      </c>
      <c r="BP158" s="13">
        <f>+IF(USER!BP158="","",USER!BP158)</f>
        <v>0.89930555555555558</v>
      </c>
      <c r="BQ158" s="14" t="str">
        <f>+IF(USER!BQ158="","",USER!BQ158)</f>
        <v/>
      </c>
      <c r="BR158" s="14" t="str">
        <f>+IF(USER!BR158="","",USER!BR158)</f>
        <v/>
      </c>
      <c r="BS158" s="13">
        <f>+IF(USER!BS158="","",USER!BS158)</f>
        <v>0.75</v>
      </c>
      <c r="BT158" s="13">
        <f>+IF(USER!BT158="","",USER!BT158)</f>
        <v>0.78125</v>
      </c>
      <c r="BU158" s="14" t="str">
        <f>+IF(USER!BU158="","",USER!BU158)</f>
        <v/>
      </c>
      <c r="BV158" s="20" t="str">
        <f>+IF(USER!BV158="","",USER!BV158)</f>
        <v/>
      </c>
      <c r="BW158" s="68" t="str">
        <f>+VLOOKUP(B158,GESEM!B:H,7,0)</f>
        <v>CHAT USER</v>
      </c>
      <c r="BX158" s="2" t="str">
        <f>+VLOOKUP(B158,GESEM!B:H,6,0)</f>
        <v>AGENTE</v>
      </c>
    </row>
    <row r="159" spans="1:76" ht="12" customHeight="1" x14ac:dyDescent="0.2">
      <c r="A159" s="31">
        <f t="shared" si="2"/>
        <v>153</v>
      </c>
      <c r="B159" s="74">
        <f>+USER!B159</f>
        <v>47454981</v>
      </c>
      <c r="C159" s="61" t="str">
        <f>+VLOOKUP(J159,TURNO!P:Q,2,0)</f>
        <v xml:space="preserve">CHAT USER </v>
      </c>
      <c r="D159" s="61" t="str">
        <f>+USER!D159</f>
        <v>Tarde</v>
      </c>
      <c r="E159" s="75">
        <f>+VLOOKUP(B159,GESEM!B:M,12,0)</f>
        <v>45701</v>
      </c>
      <c r="F159" s="61" t="str">
        <f>+USER!F159</f>
        <v>PART TIME</v>
      </c>
      <c r="G159" s="61">
        <f>+USER!G159</f>
        <v>0</v>
      </c>
      <c r="H159" s="61">
        <f>+USER!H159</f>
        <v>0</v>
      </c>
      <c r="I159" s="61" t="str">
        <f>+USER!I159</f>
        <v>VALLE ARENAS JANNET NELLY</v>
      </c>
      <c r="J159" s="61" t="str">
        <f>+USER!J159</f>
        <v>CHAT USER</v>
      </c>
      <c r="K159" s="61" t="str">
        <f>+USER!K159</f>
        <v>CANCHARI ARILUZ JOSH JUAN</v>
      </c>
      <c r="L159" s="61" t="str">
        <f>+USER!L159</f>
        <v>SANCHEZ GRADOS JEAN PIERRE JOAQUIN</v>
      </c>
      <c r="M159" s="61" t="str">
        <f>+USER!M159</f>
        <v>Lunes,Martes,Miércoles,Jueves</v>
      </c>
      <c r="N159" s="32">
        <f>+IF(USER!N159="","",USER!N159)</f>
        <v>0.54166666666666663</v>
      </c>
      <c r="O159" s="33">
        <f>+IF(USER!O159="","",USER!O159)</f>
        <v>0.89930555555555558</v>
      </c>
      <c r="P159" s="32">
        <f>+IF(USER!P159="","",USER!P159)</f>
        <v>0.75</v>
      </c>
      <c r="Q159" s="33">
        <f>+IF(USER!Q159="","",USER!Q159)</f>
        <v>0.78125</v>
      </c>
      <c r="R159" s="34" t="str">
        <f>+VLOOKUP(B159,GESEM!B:R,9,0)</f>
        <v>ACTIVO</v>
      </c>
      <c r="S159" s="19" t="str">
        <f>+IF(USER!S159="","",USER!S159)</f>
        <v/>
      </c>
      <c r="T159" s="14" t="str">
        <f>+IF(USER!T159="","",USER!T159)</f>
        <v/>
      </c>
      <c r="U159" s="14" t="str">
        <f>+IF(USER!U159="","",USER!U159)</f>
        <v/>
      </c>
      <c r="V159" s="14" t="str">
        <f>+IF(USER!V159="","",USER!V159)</f>
        <v/>
      </c>
      <c r="W159" s="14" t="str">
        <f>+IF(USER!W159="","",USER!W159)</f>
        <v/>
      </c>
      <c r="X159" s="14" t="str">
        <f>+IF(USER!X159="","",USER!X159)</f>
        <v/>
      </c>
      <c r="Y159" s="14" t="str">
        <f>+IF(USER!Y159="","",USER!Y159)</f>
        <v/>
      </c>
      <c r="Z159" s="20" t="str">
        <f>+IF(USER!Z159="","",USER!Z159)</f>
        <v/>
      </c>
      <c r="AA159" s="19" t="str">
        <f>+IF(USER!AA159="","",USER!AA159)</f>
        <v/>
      </c>
      <c r="AB159" s="13" t="str">
        <f>+IF(USER!AB159="","",USER!AB159)</f>
        <v/>
      </c>
      <c r="AC159" s="14" t="str">
        <f>+IF(USER!AC159="","",USER!AC159)</f>
        <v/>
      </c>
      <c r="AD159" s="14" t="str">
        <f>+IF(USER!AD159="","",USER!AD159)</f>
        <v/>
      </c>
      <c r="AE159" s="13" t="str">
        <f>+IF(USER!AE159="","",USER!AE159)</f>
        <v/>
      </c>
      <c r="AF159" s="13" t="str">
        <f>+IF(USER!AF159="","",USER!AF159)</f>
        <v/>
      </c>
      <c r="AG159" s="14" t="str">
        <f>+IF(USER!AG159="","",USER!AG159)</f>
        <v/>
      </c>
      <c r="AH159" s="20" t="str">
        <f>+IF(USER!AH159="","",USER!AH159)</f>
        <v/>
      </c>
      <c r="AI159" s="19" t="str">
        <f>+IF(USER!AI159="","",USER!AI159)</f>
        <v/>
      </c>
      <c r="AJ159" s="13" t="str">
        <f>+IF(USER!AJ159="","",USER!AJ159)</f>
        <v/>
      </c>
      <c r="AK159" s="14" t="str">
        <f>+IF(USER!AK159="","",USER!AK159)</f>
        <v/>
      </c>
      <c r="AL159" s="14" t="str">
        <f>+IF(USER!AL159="","",USER!AL159)</f>
        <v/>
      </c>
      <c r="AM159" s="13" t="str">
        <f>+IF(USER!AM159="","",USER!AM159)</f>
        <v/>
      </c>
      <c r="AN159" s="13" t="str">
        <f>+IF(USER!AN159="","",USER!AN159)</f>
        <v/>
      </c>
      <c r="AO159" s="14" t="str">
        <f>+IF(USER!AO159="","",USER!AO159)</f>
        <v/>
      </c>
      <c r="AP159" s="20" t="str">
        <f>+IF(USER!AP159="","",USER!AP159)</f>
        <v/>
      </c>
      <c r="AQ159" s="19" t="str">
        <f>+IF(USER!AQ159="","",USER!AQ159)</f>
        <v/>
      </c>
      <c r="AR159" s="13" t="str">
        <f>+IF(USER!AR159="","",USER!AR159)</f>
        <v/>
      </c>
      <c r="AS159" s="14" t="str">
        <f>+IF(USER!AS159="","",USER!AS159)</f>
        <v/>
      </c>
      <c r="AT159" s="14" t="str">
        <f>+IF(USER!AT159="","",USER!AT159)</f>
        <v/>
      </c>
      <c r="AU159" s="13" t="str">
        <f>+IF(USER!AU159="","",USER!AU159)</f>
        <v/>
      </c>
      <c r="AV159" s="13" t="str">
        <f>+IF(USER!AV159="","",USER!AV159)</f>
        <v/>
      </c>
      <c r="AW159" s="14" t="str">
        <f>+IF(USER!AW159="","",USER!AW159)</f>
        <v/>
      </c>
      <c r="AX159" s="20" t="str">
        <f>+IF(USER!AX159="","",USER!AX159)</f>
        <v/>
      </c>
      <c r="AY159" s="19">
        <f>+IF(USER!AY159="","",USER!AY159)</f>
        <v>0.54166666666666663</v>
      </c>
      <c r="AZ159" s="13">
        <f>+IF(USER!AZ159="","",USER!AZ159)</f>
        <v>0.89930555555555558</v>
      </c>
      <c r="BA159" s="14" t="str">
        <f>+IF(USER!BA159="","",USER!BA159)</f>
        <v/>
      </c>
      <c r="BB159" s="14" t="str">
        <f>+IF(USER!BB159="","",USER!BB159)</f>
        <v/>
      </c>
      <c r="BC159" s="13">
        <f>+IF(USER!BC159="","",USER!BC159)</f>
        <v>0.75</v>
      </c>
      <c r="BD159" s="13">
        <f>+IF(USER!BD159="","",USER!BD159)</f>
        <v>0.78125</v>
      </c>
      <c r="BE159" s="14" t="str">
        <f>+IF(USER!BE159="","",USER!BE159)</f>
        <v/>
      </c>
      <c r="BF159" s="20" t="str">
        <f>+IF(USER!BF159="","",USER!BF159)</f>
        <v/>
      </c>
      <c r="BG159" s="19">
        <f>+IF(USER!BG159="","",USER!BG159)</f>
        <v>0.54166666666666663</v>
      </c>
      <c r="BH159" s="13">
        <f>+IF(USER!BH159="","",USER!BH159)</f>
        <v>0.89930555555555558</v>
      </c>
      <c r="BI159" s="14" t="str">
        <f>+IF(USER!BI159="","",USER!BI159)</f>
        <v/>
      </c>
      <c r="BJ159" s="14" t="str">
        <f>+IF(USER!BJ159="","",USER!BJ159)</f>
        <v/>
      </c>
      <c r="BK159" s="13">
        <f>+IF(USER!BK159="","",USER!BK159)</f>
        <v>0.75</v>
      </c>
      <c r="BL159" s="13">
        <f>+IF(USER!BL159="","",USER!BL159)</f>
        <v>0.78125</v>
      </c>
      <c r="BM159" s="14" t="str">
        <f>+IF(USER!BM159="","",USER!BM159)</f>
        <v/>
      </c>
      <c r="BN159" s="20" t="str">
        <f>+IF(USER!BN159="","",USER!BN159)</f>
        <v/>
      </c>
      <c r="BO159" s="19">
        <f>+IF(USER!BO159="","",USER!BO159)</f>
        <v>0.54166666666666663</v>
      </c>
      <c r="BP159" s="13">
        <f>+IF(USER!BP159="","",USER!BP159)</f>
        <v>0.89930555555555558</v>
      </c>
      <c r="BQ159" s="14" t="str">
        <f>+IF(USER!BQ159="","",USER!BQ159)</f>
        <v/>
      </c>
      <c r="BR159" s="14" t="str">
        <f>+IF(USER!BR159="","",USER!BR159)</f>
        <v/>
      </c>
      <c r="BS159" s="13">
        <f>+IF(USER!BS159="","",USER!BS159)</f>
        <v>0.75</v>
      </c>
      <c r="BT159" s="13">
        <f>+IF(USER!BT159="","",USER!BT159)</f>
        <v>0.78125</v>
      </c>
      <c r="BU159" s="14" t="str">
        <f>+IF(USER!BU159="","",USER!BU159)</f>
        <v/>
      </c>
      <c r="BV159" s="20" t="str">
        <f>+IF(USER!BV159="","",USER!BV159)</f>
        <v/>
      </c>
      <c r="BW159" s="68" t="str">
        <f>+VLOOKUP(B159,GESEM!B:H,7,0)</f>
        <v>CHAT USER</v>
      </c>
      <c r="BX159" s="2" t="str">
        <f>+VLOOKUP(B159,GESEM!B:H,6,0)</f>
        <v>AGENTE</v>
      </c>
    </row>
    <row r="160" spans="1:76" ht="12" customHeight="1" x14ac:dyDescent="0.2">
      <c r="A160" s="31">
        <f t="shared" si="2"/>
        <v>154</v>
      </c>
      <c r="B160" s="74">
        <f>+USER!B160</f>
        <v>77281555</v>
      </c>
      <c r="C160" s="61" t="str">
        <f>+VLOOKUP(J160,TURNO!P:Q,2,0)</f>
        <v xml:space="preserve">CHAT USER </v>
      </c>
      <c r="D160" s="61" t="str">
        <f>+USER!D160</f>
        <v>Tarde</v>
      </c>
      <c r="E160" s="75">
        <f>+VLOOKUP(B160,GESEM!B:M,12,0)</f>
        <v>45701</v>
      </c>
      <c r="F160" s="61" t="str">
        <f>+USER!F160</f>
        <v>PART TIME</v>
      </c>
      <c r="G160" s="61">
        <f>+USER!G160</f>
        <v>0</v>
      </c>
      <c r="H160" s="61">
        <f>+USER!H160</f>
        <v>0</v>
      </c>
      <c r="I160" s="61" t="str">
        <f>+USER!I160</f>
        <v>CASAS ZAVALETA MARJORIE GISELLA</v>
      </c>
      <c r="J160" s="61" t="str">
        <f>+USER!J160</f>
        <v>CHAT USER</v>
      </c>
      <c r="K160" s="61" t="str">
        <f>+USER!K160</f>
        <v>MELLO CORDOVA LUIS ENRIQUE</v>
      </c>
      <c r="L160" s="61" t="str">
        <f>+USER!L160</f>
        <v>SANCHEZ GRADOS JEAN PIERRE JOAQUIN</v>
      </c>
      <c r="M160" s="61" t="str">
        <f>+USER!M160</f>
        <v>Lunes,Martes,Miércoles,Jueves</v>
      </c>
      <c r="N160" s="32">
        <f>+IF(USER!N160="","",USER!N160)</f>
        <v>0.54166666666666663</v>
      </c>
      <c r="O160" s="33">
        <f>+IF(USER!O160="","",USER!O160)</f>
        <v>0.89930555555555558</v>
      </c>
      <c r="P160" s="32">
        <f>+IF(USER!P160="","",USER!P160)</f>
        <v>0.75</v>
      </c>
      <c r="Q160" s="33">
        <f>+IF(USER!Q160="","",USER!Q160)</f>
        <v>0.78125</v>
      </c>
      <c r="R160" s="34" t="str">
        <f>+VLOOKUP(B160,GESEM!B:R,9,0)</f>
        <v>ACTIVO</v>
      </c>
      <c r="S160" s="19" t="str">
        <f>+IF(USER!S160="","",USER!S160)</f>
        <v/>
      </c>
      <c r="T160" s="14" t="str">
        <f>+IF(USER!T160="","",USER!T160)</f>
        <v/>
      </c>
      <c r="U160" s="14" t="str">
        <f>+IF(USER!U160="","",USER!U160)</f>
        <v/>
      </c>
      <c r="V160" s="14" t="str">
        <f>+IF(USER!V160="","",USER!V160)</f>
        <v/>
      </c>
      <c r="W160" s="14" t="str">
        <f>+IF(USER!W160="","",USER!W160)</f>
        <v/>
      </c>
      <c r="X160" s="14" t="str">
        <f>+IF(USER!X160="","",USER!X160)</f>
        <v/>
      </c>
      <c r="Y160" s="14" t="str">
        <f>+IF(USER!Y160="","",USER!Y160)</f>
        <v/>
      </c>
      <c r="Z160" s="20" t="str">
        <f>+IF(USER!Z160="","",USER!Z160)</f>
        <v/>
      </c>
      <c r="AA160" s="19" t="str">
        <f>+IF(USER!AA160="","",USER!AA160)</f>
        <v/>
      </c>
      <c r="AB160" s="13" t="str">
        <f>+IF(USER!AB160="","",USER!AB160)</f>
        <v/>
      </c>
      <c r="AC160" s="14" t="str">
        <f>+IF(USER!AC160="","",USER!AC160)</f>
        <v/>
      </c>
      <c r="AD160" s="14" t="str">
        <f>+IF(USER!AD160="","",USER!AD160)</f>
        <v/>
      </c>
      <c r="AE160" s="13" t="str">
        <f>+IF(USER!AE160="","",USER!AE160)</f>
        <v/>
      </c>
      <c r="AF160" s="13" t="str">
        <f>+IF(USER!AF160="","",USER!AF160)</f>
        <v/>
      </c>
      <c r="AG160" s="14" t="str">
        <f>+IF(USER!AG160="","",USER!AG160)</f>
        <v/>
      </c>
      <c r="AH160" s="20" t="str">
        <f>+IF(USER!AH160="","",USER!AH160)</f>
        <v/>
      </c>
      <c r="AI160" s="19" t="str">
        <f>+IF(USER!AI160="","",USER!AI160)</f>
        <v/>
      </c>
      <c r="AJ160" s="13" t="str">
        <f>+IF(USER!AJ160="","",USER!AJ160)</f>
        <v/>
      </c>
      <c r="AK160" s="14" t="str">
        <f>+IF(USER!AK160="","",USER!AK160)</f>
        <v/>
      </c>
      <c r="AL160" s="14" t="str">
        <f>+IF(USER!AL160="","",USER!AL160)</f>
        <v/>
      </c>
      <c r="AM160" s="13" t="str">
        <f>+IF(USER!AM160="","",USER!AM160)</f>
        <v/>
      </c>
      <c r="AN160" s="13" t="str">
        <f>+IF(USER!AN160="","",USER!AN160)</f>
        <v/>
      </c>
      <c r="AO160" s="14" t="str">
        <f>+IF(USER!AO160="","",USER!AO160)</f>
        <v/>
      </c>
      <c r="AP160" s="20" t="str">
        <f>+IF(USER!AP160="","",USER!AP160)</f>
        <v/>
      </c>
      <c r="AQ160" s="19" t="str">
        <f>+IF(USER!AQ160="","",USER!AQ160)</f>
        <v/>
      </c>
      <c r="AR160" s="13" t="str">
        <f>+IF(USER!AR160="","",USER!AR160)</f>
        <v/>
      </c>
      <c r="AS160" s="14" t="str">
        <f>+IF(USER!AS160="","",USER!AS160)</f>
        <v/>
      </c>
      <c r="AT160" s="14" t="str">
        <f>+IF(USER!AT160="","",USER!AT160)</f>
        <v/>
      </c>
      <c r="AU160" s="13" t="str">
        <f>+IF(USER!AU160="","",USER!AU160)</f>
        <v/>
      </c>
      <c r="AV160" s="13" t="str">
        <f>+IF(USER!AV160="","",USER!AV160)</f>
        <v/>
      </c>
      <c r="AW160" s="14" t="str">
        <f>+IF(USER!AW160="","",USER!AW160)</f>
        <v/>
      </c>
      <c r="AX160" s="20" t="str">
        <f>+IF(USER!AX160="","",USER!AX160)</f>
        <v/>
      </c>
      <c r="AY160" s="19">
        <f>+IF(USER!AY160="","",USER!AY160)</f>
        <v>0.54166666666666663</v>
      </c>
      <c r="AZ160" s="13">
        <f>+IF(USER!AZ160="","",USER!AZ160)</f>
        <v>0.89930555555555558</v>
      </c>
      <c r="BA160" s="14" t="str">
        <f>+IF(USER!BA160="","",USER!BA160)</f>
        <v/>
      </c>
      <c r="BB160" s="14" t="str">
        <f>+IF(USER!BB160="","",USER!BB160)</f>
        <v/>
      </c>
      <c r="BC160" s="13">
        <f>+IF(USER!BC160="","",USER!BC160)</f>
        <v>0.75</v>
      </c>
      <c r="BD160" s="13">
        <f>+IF(USER!BD160="","",USER!BD160)</f>
        <v>0.78125</v>
      </c>
      <c r="BE160" s="14" t="str">
        <f>+IF(USER!BE160="","",USER!BE160)</f>
        <v/>
      </c>
      <c r="BF160" s="20" t="str">
        <f>+IF(USER!BF160="","",USER!BF160)</f>
        <v/>
      </c>
      <c r="BG160" s="19">
        <f>+IF(USER!BG160="","",USER!BG160)</f>
        <v>0.54166666666666663</v>
      </c>
      <c r="BH160" s="13">
        <f>+IF(USER!BH160="","",USER!BH160)</f>
        <v>0.89930555555555558</v>
      </c>
      <c r="BI160" s="14" t="str">
        <f>+IF(USER!BI160="","",USER!BI160)</f>
        <v/>
      </c>
      <c r="BJ160" s="14" t="str">
        <f>+IF(USER!BJ160="","",USER!BJ160)</f>
        <v/>
      </c>
      <c r="BK160" s="13">
        <f>+IF(USER!BK160="","",USER!BK160)</f>
        <v>0.75</v>
      </c>
      <c r="BL160" s="13">
        <f>+IF(USER!BL160="","",USER!BL160)</f>
        <v>0.78125</v>
      </c>
      <c r="BM160" s="14" t="str">
        <f>+IF(USER!BM160="","",USER!BM160)</f>
        <v/>
      </c>
      <c r="BN160" s="20" t="str">
        <f>+IF(USER!BN160="","",USER!BN160)</f>
        <v/>
      </c>
      <c r="BO160" s="19">
        <f>+IF(USER!BO160="","",USER!BO160)</f>
        <v>0.54166666666666663</v>
      </c>
      <c r="BP160" s="13">
        <f>+IF(USER!BP160="","",USER!BP160)</f>
        <v>0.89930555555555558</v>
      </c>
      <c r="BQ160" s="14" t="str">
        <f>+IF(USER!BQ160="","",USER!BQ160)</f>
        <v/>
      </c>
      <c r="BR160" s="14" t="str">
        <f>+IF(USER!BR160="","",USER!BR160)</f>
        <v/>
      </c>
      <c r="BS160" s="13">
        <f>+IF(USER!BS160="","",USER!BS160)</f>
        <v>0.75</v>
      </c>
      <c r="BT160" s="13">
        <f>+IF(USER!BT160="","",USER!BT160)</f>
        <v>0.78125</v>
      </c>
      <c r="BU160" s="14" t="str">
        <f>+IF(USER!BU160="","",USER!BU160)</f>
        <v/>
      </c>
      <c r="BV160" s="20" t="str">
        <f>+IF(USER!BV160="","",USER!BV160)</f>
        <v/>
      </c>
      <c r="BW160" s="68" t="str">
        <f>+VLOOKUP(B160,GESEM!B:H,7,0)</f>
        <v>CHAT USER</v>
      </c>
      <c r="BX160" s="2" t="str">
        <f>+VLOOKUP(B160,GESEM!B:H,6,0)</f>
        <v>AGENTE</v>
      </c>
    </row>
    <row r="161" spans="1:76" ht="12" customHeight="1" x14ac:dyDescent="0.2">
      <c r="A161" s="31">
        <f t="shared" si="2"/>
        <v>155</v>
      </c>
      <c r="B161" s="74">
        <f>+USER!B161</f>
        <v>43657473</v>
      </c>
      <c r="C161" s="61" t="str">
        <f>+VLOOKUP(J161,TURNO!P:Q,2,0)</f>
        <v xml:space="preserve">CHAT USER </v>
      </c>
      <c r="D161" s="61" t="str">
        <f>+USER!D161</f>
        <v>Tarde</v>
      </c>
      <c r="E161" s="75">
        <f>+VLOOKUP(B161,GESEM!B:M,12,0)</f>
        <v>45701</v>
      </c>
      <c r="F161" s="61" t="str">
        <f>+USER!F161</f>
        <v>PART TIME</v>
      </c>
      <c r="G161" s="61">
        <f>+USER!G161</f>
        <v>0</v>
      </c>
      <c r="H161" s="61">
        <f>+USER!H161</f>
        <v>0</v>
      </c>
      <c r="I161" s="61" t="str">
        <f>+USER!I161</f>
        <v>DIAZ HIDALGO CIRABEL JANET</v>
      </c>
      <c r="J161" s="61" t="str">
        <f>+USER!J161</f>
        <v>CHAT USER</v>
      </c>
      <c r="K161" s="61" t="str">
        <f>+USER!K161</f>
        <v>CANCHARI ARILUZ JOSH JUAN</v>
      </c>
      <c r="L161" s="61" t="str">
        <f>+USER!L161</f>
        <v>SANCHEZ GRADOS JEAN PIERRE JOAQUIN</v>
      </c>
      <c r="M161" s="61" t="str">
        <f>+USER!M161</f>
        <v>Lunes,Martes,Miércoles,Jueves</v>
      </c>
      <c r="N161" s="32">
        <f>+IF(USER!N161="","",USER!N161)</f>
        <v>0.5</v>
      </c>
      <c r="O161" s="33">
        <f>+IF(USER!O161="","",USER!O161)</f>
        <v>0.85763888888888884</v>
      </c>
      <c r="P161" s="32">
        <f>+IF(USER!P161="","",USER!P161)</f>
        <v>0.75</v>
      </c>
      <c r="Q161" s="33">
        <f>+IF(USER!Q161="","",USER!Q161)</f>
        <v>0.78125</v>
      </c>
      <c r="R161" s="34" t="str">
        <f>+VLOOKUP(B161,GESEM!B:R,9,0)</f>
        <v>ACTIVO</v>
      </c>
      <c r="S161" s="19" t="str">
        <f>+IF(USER!S161="","",USER!S161)</f>
        <v/>
      </c>
      <c r="T161" s="14" t="str">
        <f>+IF(USER!T161="","",USER!T161)</f>
        <v/>
      </c>
      <c r="U161" s="14" t="str">
        <f>+IF(USER!U161="","",USER!U161)</f>
        <v/>
      </c>
      <c r="V161" s="14" t="str">
        <f>+IF(USER!V161="","",USER!V161)</f>
        <v/>
      </c>
      <c r="W161" s="14" t="str">
        <f>+IF(USER!W161="","",USER!W161)</f>
        <v/>
      </c>
      <c r="X161" s="14" t="str">
        <f>+IF(USER!X161="","",USER!X161)</f>
        <v/>
      </c>
      <c r="Y161" s="14" t="str">
        <f>+IF(USER!Y161="","",USER!Y161)</f>
        <v/>
      </c>
      <c r="Z161" s="20" t="str">
        <f>+IF(USER!Z161="","",USER!Z161)</f>
        <v/>
      </c>
      <c r="AA161" s="19" t="str">
        <f>+IF(USER!AA161="","",USER!AA161)</f>
        <v/>
      </c>
      <c r="AB161" s="13" t="str">
        <f>+IF(USER!AB161="","",USER!AB161)</f>
        <v/>
      </c>
      <c r="AC161" s="14" t="str">
        <f>+IF(USER!AC161="","",USER!AC161)</f>
        <v/>
      </c>
      <c r="AD161" s="14" t="str">
        <f>+IF(USER!AD161="","",USER!AD161)</f>
        <v/>
      </c>
      <c r="AE161" s="13" t="str">
        <f>+IF(USER!AE161="","",USER!AE161)</f>
        <v/>
      </c>
      <c r="AF161" s="13" t="str">
        <f>+IF(USER!AF161="","",USER!AF161)</f>
        <v/>
      </c>
      <c r="AG161" s="14" t="str">
        <f>+IF(USER!AG161="","",USER!AG161)</f>
        <v/>
      </c>
      <c r="AH161" s="20" t="str">
        <f>+IF(USER!AH161="","",USER!AH161)</f>
        <v/>
      </c>
      <c r="AI161" s="19" t="str">
        <f>+IF(USER!AI161="","",USER!AI161)</f>
        <v/>
      </c>
      <c r="AJ161" s="13" t="str">
        <f>+IF(USER!AJ161="","",USER!AJ161)</f>
        <v/>
      </c>
      <c r="AK161" s="14" t="str">
        <f>+IF(USER!AK161="","",USER!AK161)</f>
        <v/>
      </c>
      <c r="AL161" s="14" t="str">
        <f>+IF(USER!AL161="","",USER!AL161)</f>
        <v/>
      </c>
      <c r="AM161" s="13" t="str">
        <f>+IF(USER!AM161="","",USER!AM161)</f>
        <v/>
      </c>
      <c r="AN161" s="13" t="str">
        <f>+IF(USER!AN161="","",USER!AN161)</f>
        <v/>
      </c>
      <c r="AO161" s="14" t="str">
        <f>+IF(USER!AO161="","",USER!AO161)</f>
        <v/>
      </c>
      <c r="AP161" s="20" t="str">
        <f>+IF(USER!AP161="","",USER!AP161)</f>
        <v/>
      </c>
      <c r="AQ161" s="19" t="str">
        <f>+IF(USER!AQ161="","",USER!AQ161)</f>
        <v/>
      </c>
      <c r="AR161" s="13" t="str">
        <f>+IF(USER!AR161="","",USER!AR161)</f>
        <v/>
      </c>
      <c r="AS161" s="14" t="str">
        <f>+IF(USER!AS161="","",USER!AS161)</f>
        <v/>
      </c>
      <c r="AT161" s="14" t="str">
        <f>+IF(USER!AT161="","",USER!AT161)</f>
        <v/>
      </c>
      <c r="AU161" s="13" t="str">
        <f>+IF(USER!AU161="","",USER!AU161)</f>
        <v/>
      </c>
      <c r="AV161" s="13" t="str">
        <f>+IF(USER!AV161="","",USER!AV161)</f>
        <v/>
      </c>
      <c r="AW161" s="14" t="str">
        <f>+IF(USER!AW161="","",USER!AW161)</f>
        <v/>
      </c>
      <c r="AX161" s="20" t="str">
        <f>+IF(USER!AX161="","",USER!AX161)</f>
        <v/>
      </c>
      <c r="AY161" s="19">
        <f>+IF(USER!AY161="","",USER!AY161)</f>
        <v>0.5</v>
      </c>
      <c r="AZ161" s="13">
        <f>+IF(USER!AZ161="","",USER!AZ161)</f>
        <v>0.85763888888888884</v>
      </c>
      <c r="BA161" s="14" t="str">
        <f>+IF(USER!BA161="","",USER!BA161)</f>
        <v/>
      </c>
      <c r="BB161" s="14" t="str">
        <f>+IF(USER!BB161="","",USER!BB161)</f>
        <v/>
      </c>
      <c r="BC161" s="13">
        <f>+IF(USER!BC161="","",USER!BC161)</f>
        <v>0.75</v>
      </c>
      <c r="BD161" s="13">
        <f>+IF(USER!BD161="","",USER!BD161)</f>
        <v>0.78125</v>
      </c>
      <c r="BE161" s="14" t="str">
        <f>+IF(USER!BE161="","",USER!BE161)</f>
        <v/>
      </c>
      <c r="BF161" s="20" t="str">
        <f>+IF(USER!BF161="","",USER!BF161)</f>
        <v/>
      </c>
      <c r="BG161" s="19">
        <f>+IF(USER!BG161="","",USER!BG161)</f>
        <v>0.5</v>
      </c>
      <c r="BH161" s="13">
        <f>+IF(USER!BH161="","",USER!BH161)</f>
        <v>0.85763888888888884</v>
      </c>
      <c r="BI161" s="14" t="str">
        <f>+IF(USER!BI161="","",USER!BI161)</f>
        <v/>
      </c>
      <c r="BJ161" s="14" t="str">
        <f>+IF(USER!BJ161="","",USER!BJ161)</f>
        <v/>
      </c>
      <c r="BK161" s="13">
        <f>+IF(USER!BK161="","",USER!BK161)</f>
        <v>0.75</v>
      </c>
      <c r="BL161" s="13">
        <f>+IF(USER!BL161="","",USER!BL161)</f>
        <v>0.78125</v>
      </c>
      <c r="BM161" s="14" t="str">
        <f>+IF(USER!BM161="","",USER!BM161)</f>
        <v/>
      </c>
      <c r="BN161" s="20" t="str">
        <f>+IF(USER!BN161="","",USER!BN161)</f>
        <v/>
      </c>
      <c r="BO161" s="19">
        <f>+IF(USER!BO161="","",USER!BO161)</f>
        <v>0.5</v>
      </c>
      <c r="BP161" s="13">
        <f>+IF(USER!BP161="","",USER!BP161)</f>
        <v>0.85763888888888884</v>
      </c>
      <c r="BQ161" s="14" t="str">
        <f>+IF(USER!BQ161="","",USER!BQ161)</f>
        <v/>
      </c>
      <c r="BR161" s="14" t="str">
        <f>+IF(USER!BR161="","",USER!BR161)</f>
        <v/>
      </c>
      <c r="BS161" s="13">
        <f>+IF(USER!BS161="","",USER!BS161)</f>
        <v>0.75</v>
      </c>
      <c r="BT161" s="13">
        <f>+IF(USER!BT161="","",USER!BT161)</f>
        <v>0.78125</v>
      </c>
      <c r="BU161" s="14" t="str">
        <f>+IF(USER!BU161="","",USER!BU161)</f>
        <v/>
      </c>
      <c r="BV161" s="20" t="str">
        <f>+IF(USER!BV161="","",USER!BV161)</f>
        <v/>
      </c>
      <c r="BW161" s="68" t="str">
        <f>+VLOOKUP(B161,GESEM!B:H,7,0)</f>
        <v>CHAT USER</v>
      </c>
      <c r="BX161" s="2" t="str">
        <f>+VLOOKUP(B161,GESEM!B:H,6,0)</f>
        <v>AGENTE</v>
      </c>
    </row>
    <row r="162" spans="1:76" ht="12" customHeight="1" x14ac:dyDescent="0.2">
      <c r="A162" s="31">
        <f t="shared" si="2"/>
        <v>156</v>
      </c>
      <c r="B162" s="74">
        <f>+USER!B162</f>
        <v>47565911</v>
      </c>
      <c r="C162" s="61" t="str">
        <f>+VLOOKUP(J162,TURNO!P:Q,2,0)</f>
        <v xml:space="preserve">CHAT USER </v>
      </c>
      <c r="D162" s="61" t="str">
        <f>+USER!D162</f>
        <v>Tarde</v>
      </c>
      <c r="E162" s="75">
        <f>+VLOOKUP(B162,GESEM!B:M,12,0)</f>
        <v>45419</v>
      </c>
      <c r="F162" s="61" t="str">
        <f>+USER!F162</f>
        <v>PART TIME</v>
      </c>
      <c r="G162" s="61">
        <f>+USER!G162</f>
        <v>0</v>
      </c>
      <c r="H162" s="61">
        <f>+USER!H162</f>
        <v>0</v>
      </c>
      <c r="I162" s="61" t="str">
        <f>+USER!I162</f>
        <v>TULLUME ANCO NOEMI EDITH</v>
      </c>
      <c r="J162" s="61" t="str">
        <f>+USER!J162</f>
        <v>CHAT USER</v>
      </c>
      <c r="K162" s="61" t="str">
        <f>+USER!K162</f>
        <v>NOVOA VILLAR JULIANA MELISSA</v>
      </c>
      <c r="L162" s="61" t="str">
        <f>+USER!L162</f>
        <v>PORTILLA REYES YOHANA ARACELLI</v>
      </c>
      <c r="M162" s="61" t="str">
        <f>+USER!M162</f>
        <v>Domingo</v>
      </c>
      <c r="N162" s="32">
        <f>+IF(USER!N162="","",USER!N162)</f>
        <v>0.5</v>
      </c>
      <c r="O162" s="33">
        <f>+IF(USER!O162="","",USER!O162)</f>
        <v>0.66319444444444442</v>
      </c>
      <c r="P162" s="32" t="str">
        <f>+IF(USER!P162="","",USER!P162)</f>
        <v/>
      </c>
      <c r="Q162" s="33" t="str">
        <f>+IF(USER!Q162="","",USER!Q162)</f>
        <v/>
      </c>
      <c r="R162" s="34" t="str">
        <f>+VLOOKUP(B162,GESEM!B:R,9,0)</f>
        <v>ACTIVO</v>
      </c>
      <c r="S162" s="19">
        <f>+IF(USER!S162="","",USER!S162)</f>
        <v>0.5</v>
      </c>
      <c r="T162" s="14">
        <f>+IF(USER!T162="","",USER!T162)</f>
        <v>0.66319444444444442</v>
      </c>
      <c r="U162" s="14" t="str">
        <f>+IF(USER!U162="","",USER!U162)</f>
        <v/>
      </c>
      <c r="V162" s="14" t="str">
        <f>+IF(USER!V162="","",USER!V162)</f>
        <v/>
      </c>
      <c r="W162" s="14" t="str">
        <f>+IF(USER!W162="","",USER!W162)</f>
        <v/>
      </c>
      <c r="X162" s="14" t="str">
        <f>+IF(USER!X162="","",USER!X162)</f>
        <v/>
      </c>
      <c r="Y162" s="14" t="str">
        <f>+IF(USER!Y162="","",USER!Y162)</f>
        <v/>
      </c>
      <c r="Z162" s="20" t="str">
        <f>+IF(USER!Z162="","",USER!Z162)</f>
        <v/>
      </c>
      <c r="AA162" s="19">
        <f>+IF(USER!AA162="","",USER!AA162)</f>
        <v>0.5</v>
      </c>
      <c r="AB162" s="13">
        <f>+IF(USER!AB162="","",USER!AB162)</f>
        <v>0.66319444444444442</v>
      </c>
      <c r="AC162" s="14" t="str">
        <f>+IF(USER!AC162="","",USER!AC162)</f>
        <v/>
      </c>
      <c r="AD162" s="14" t="str">
        <f>+IF(USER!AD162="","",USER!AD162)</f>
        <v/>
      </c>
      <c r="AE162" s="13" t="str">
        <f>+IF(USER!AE162="","",USER!AE162)</f>
        <v/>
      </c>
      <c r="AF162" s="13" t="str">
        <f>+IF(USER!AF162="","",USER!AF162)</f>
        <v/>
      </c>
      <c r="AG162" s="14" t="str">
        <f>+IF(USER!AG162="","",USER!AG162)</f>
        <v/>
      </c>
      <c r="AH162" s="20" t="str">
        <f>+IF(USER!AH162="","",USER!AH162)</f>
        <v/>
      </c>
      <c r="AI162" s="19">
        <f>+IF(USER!AI162="","",USER!AI162)</f>
        <v>0.5</v>
      </c>
      <c r="AJ162" s="13">
        <f>+IF(USER!AJ162="","",USER!AJ162)</f>
        <v>0.66319444444444442</v>
      </c>
      <c r="AK162" s="14" t="str">
        <f>+IF(USER!AK162="","",USER!AK162)</f>
        <v/>
      </c>
      <c r="AL162" s="14" t="str">
        <f>+IF(USER!AL162="","",USER!AL162)</f>
        <v/>
      </c>
      <c r="AM162" s="13" t="str">
        <f>+IF(USER!AM162="","",USER!AM162)</f>
        <v/>
      </c>
      <c r="AN162" s="13" t="str">
        <f>+IF(USER!AN162="","",USER!AN162)</f>
        <v/>
      </c>
      <c r="AO162" s="14" t="str">
        <f>+IF(USER!AO162="","",USER!AO162)</f>
        <v/>
      </c>
      <c r="AP162" s="20" t="str">
        <f>+IF(USER!AP162="","",USER!AP162)</f>
        <v/>
      </c>
      <c r="AQ162" s="19">
        <f>+IF(USER!AQ162="","",USER!AQ162)</f>
        <v>0.5</v>
      </c>
      <c r="AR162" s="13">
        <f>+IF(USER!AR162="","",USER!AR162)</f>
        <v>0.66319444444444442</v>
      </c>
      <c r="AS162" s="14" t="str">
        <f>+IF(USER!AS162="","",USER!AS162)</f>
        <v/>
      </c>
      <c r="AT162" s="14" t="str">
        <f>+IF(USER!AT162="","",USER!AT162)</f>
        <v/>
      </c>
      <c r="AU162" s="13" t="str">
        <f>+IF(USER!AU162="","",USER!AU162)</f>
        <v/>
      </c>
      <c r="AV162" s="13" t="str">
        <f>+IF(USER!AV162="","",USER!AV162)</f>
        <v/>
      </c>
      <c r="AW162" s="14" t="str">
        <f>+IF(USER!AW162="","",USER!AW162)</f>
        <v/>
      </c>
      <c r="AX162" s="20" t="str">
        <f>+IF(USER!AX162="","",USER!AX162)</f>
        <v/>
      </c>
      <c r="AY162" s="19">
        <f>+IF(USER!AY162="","",USER!AY162)</f>
        <v>0.5</v>
      </c>
      <c r="AZ162" s="13">
        <f>+IF(USER!AZ162="","",USER!AZ162)</f>
        <v>0.66319444444444442</v>
      </c>
      <c r="BA162" s="14" t="str">
        <f>+IF(USER!BA162="","",USER!BA162)</f>
        <v/>
      </c>
      <c r="BB162" s="14" t="str">
        <f>+IF(USER!BB162="","",USER!BB162)</f>
        <v/>
      </c>
      <c r="BC162" s="13" t="str">
        <f>+IF(USER!BC162="","",USER!BC162)</f>
        <v/>
      </c>
      <c r="BD162" s="13" t="str">
        <f>+IF(USER!BD162="","",USER!BD162)</f>
        <v/>
      </c>
      <c r="BE162" s="14" t="str">
        <f>+IF(USER!BE162="","",USER!BE162)</f>
        <v/>
      </c>
      <c r="BF162" s="20" t="str">
        <f>+IF(USER!BF162="","",USER!BF162)</f>
        <v/>
      </c>
      <c r="BG162" s="19">
        <f>+IF(USER!BG162="","",USER!BG162)</f>
        <v>0.5</v>
      </c>
      <c r="BH162" s="13">
        <f>+IF(USER!BH162="","",USER!BH162)</f>
        <v>0.66319444444444442</v>
      </c>
      <c r="BI162" s="14" t="str">
        <f>+IF(USER!BI162="","",USER!BI162)</f>
        <v/>
      </c>
      <c r="BJ162" s="14" t="str">
        <f>+IF(USER!BJ162="","",USER!BJ162)</f>
        <v/>
      </c>
      <c r="BK162" s="13" t="str">
        <f>+IF(USER!BK162="","",USER!BK162)</f>
        <v/>
      </c>
      <c r="BL162" s="13" t="str">
        <f>+IF(USER!BL162="","",USER!BL162)</f>
        <v/>
      </c>
      <c r="BM162" s="14" t="str">
        <f>+IF(USER!BM162="","",USER!BM162)</f>
        <v/>
      </c>
      <c r="BN162" s="20" t="str">
        <f>+IF(USER!BN162="","",USER!BN162)</f>
        <v/>
      </c>
      <c r="BO162" s="19" t="str">
        <f>+IF(USER!BO162="","",USER!BO162)</f>
        <v/>
      </c>
      <c r="BP162" s="13" t="str">
        <f>+IF(USER!BP162="","",USER!BP162)</f>
        <v/>
      </c>
      <c r="BQ162" s="14" t="str">
        <f>+IF(USER!BQ162="","",USER!BQ162)</f>
        <v/>
      </c>
      <c r="BR162" s="14" t="str">
        <f>+IF(USER!BR162="","",USER!BR162)</f>
        <v/>
      </c>
      <c r="BS162" s="13" t="str">
        <f>+IF(USER!BS162="","",USER!BS162)</f>
        <v/>
      </c>
      <c r="BT162" s="13" t="str">
        <f>+IF(USER!BT162="","",USER!BT162)</f>
        <v/>
      </c>
      <c r="BU162" s="14" t="str">
        <f>+IF(USER!BU162="","",USER!BU162)</f>
        <v/>
      </c>
      <c r="BV162" s="20" t="str">
        <f>+IF(USER!BV162="","",USER!BV162)</f>
        <v/>
      </c>
      <c r="BW162" s="68" t="str">
        <f>+VLOOKUP(B162,GESEM!B:H,7,0)</f>
        <v>CHAT USER</v>
      </c>
      <c r="BX162" s="2" t="str">
        <f>+VLOOKUP(B162,GESEM!B:H,6,0)</f>
        <v>AGENTE</v>
      </c>
    </row>
    <row r="163" spans="1:76" ht="12" customHeight="1" x14ac:dyDescent="0.2">
      <c r="A163" s="31">
        <f t="shared" si="2"/>
        <v>157</v>
      </c>
      <c r="B163" s="74">
        <f>+USER!B163</f>
        <v>74579723</v>
      </c>
      <c r="C163" s="61" t="str">
        <f>+VLOOKUP(J163,TURNO!P:Q,2,0)</f>
        <v xml:space="preserve">CHAT USER </v>
      </c>
      <c r="D163" s="61" t="str">
        <f>+USER!D163</f>
        <v>Tarde</v>
      </c>
      <c r="E163" s="75">
        <f>+VLOOKUP(B163,GESEM!B:M,12,0)</f>
        <v>45588</v>
      </c>
      <c r="F163" s="61" t="str">
        <f>+USER!F163</f>
        <v>PART TIME</v>
      </c>
      <c r="G163" s="61">
        <f>+USER!G163</f>
        <v>0</v>
      </c>
      <c r="H163" s="61">
        <f>+USER!H163</f>
        <v>0</v>
      </c>
      <c r="I163" s="61" t="str">
        <f>+USER!I163</f>
        <v>QUISPE SALDARRIAGA BRISSA NICOLE</v>
      </c>
      <c r="J163" s="61" t="str">
        <f>+USER!J163</f>
        <v>CHAT USER</v>
      </c>
      <c r="K163" s="61" t="str">
        <f>+USER!K163</f>
        <v>ROQUE GOMEZ FRANK PIERCE</v>
      </c>
      <c r="L163" s="61" t="str">
        <f>+USER!L163</f>
        <v>PORTILLA REYES YOHANA ARACELLI</v>
      </c>
      <c r="M163" s="61" t="str">
        <f>+USER!M163</f>
        <v>Jueves</v>
      </c>
      <c r="N163" s="32">
        <f>+IF(USER!N163="","",USER!N163)</f>
        <v>0.5</v>
      </c>
      <c r="O163" s="33">
        <f>+IF(USER!O163="","",USER!O163)</f>
        <v>0.66319444444444442</v>
      </c>
      <c r="P163" s="32" t="str">
        <f>+IF(USER!P163="","",USER!P163)</f>
        <v/>
      </c>
      <c r="Q163" s="33" t="str">
        <f>+IF(USER!Q163="","",USER!Q163)</f>
        <v/>
      </c>
      <c r="R163" s="34" t="str">
        <f>+VLOOKUP(B163,GESEM!B:R,9,0)</f>
        <v>ACTIVO</v>
      </c>
      <c r="S163" s="19">
        <f>+IF(USER!S163="","",USER!S163)</f>
        <v>0.60416666666666663</v>
      </c>
      <c r="T163" s="14">
        <f>+IF(USER!T163="","",USER!T163)</f>
        <v>0.76736111111111116</v>
      </c>
      <c r="U163" s="14" t="str">
        <f>+IF(USER!U163="","",USER!U163)</f>
        <v/>
      </c>
      <c r="V163" s="14" t="str">
        <f>+IF(USER!V163="","",USER!V163)</f>
        <v/>
      </c>
      <c r="W163" s="14" t="str">
        <f>+IF(USER!W163="","",USER!W163)</f>
        <v/>
      </c>
      <c r="X163" s="14" t="str">
        <f>+IF(USER!X163="","",USER!X163)</f>
        <v/>
      </c>
      <c r="Y163" s="14" t="str">
        <f>+IF(USER!Y163="","",USER!Y163)</f>
        <v/>
      </c>
      <c r="Z163" s="20" t="str">
        <f>+IF(USER!Z163="","",USER!Z163)</f>
        <v/>
      </c>
      <c r="AA163" s="19">
        <f>+IF(USER!AA163="","",USER!AA163)</f>
        <v>0.5</v>
      </c>
      <c r="AB163" s="13">
        <f>+IF(USER!AB163="","",USER!AB163)</f>
        <v>0.66319444444444442</v>
      </c>
      <c r="AC163" s="14" t="str">
        <f>+IF(USER!AC163="","",USER!AC163)</f>
        <v/>
      </c>
      <c r="AD163" s="14" t="str">
        <f>+IF(USER!AD163="","",USER!AD163)</f>
        <v/>
      </c>
      <c r="AE163" s="13" t="str">
        <f>+IF(USER!AE163="","",USER!AE163)</f>
        <v/>
      </c>
      <c r="AF163" s="13" t="str">
        <f>+IF(USER!AF163="","",USER!AF163)</f>
        <v/>
      </c>
      <c r="AG163" s="14" t="str">
        <f>+IF(USER!AG163="","",USER!AG163)</f>
        <v/>
      </c>
      <c r="AH163" s="20" t="str">
        <f>+IF(USER!AH163="","",USER!AH163)</f>
        <v/>
      </c>
      <c r="AI163" s="19">
        <f>+IF(USER!AI163="","",USER!AI163)</f>
        <v>0.5</v>
      </c>
      <c r="AJ163" s="13">
        <f>+IF(USER!AJ163="","",USER!AJ163)</f>
        <v>0.66319444444444442</v>
      </c>
      <c r="AK163" s="14" t="str">
        <f>+IF(USER!AK163="","",USER!AK163)</f>
        <v/>
      </c>
      <c r="AL163" s="14" t="str">
        <f>+IF(USER!AL163="","",USER!AL163)</f>
        <v/>
      </c>
      <c r="AM163" s="13" t="str">
        <f>+IF(USER!AM163="","",USER!AM163)</f>
        <v/>
      </c>
      <c r="AN163" s="13" t="str">
        <f>+IF(USER!AN163="","",USER!AN163)</f>
        <v/>
      </c>
      <c r="AO163" s="14" t="str">
        <f>+IF(USER!AO163="","",USER!AO163)</f>
        <v/>
      </c>
      <c r="AP163" s="20" t="str">
        <f>+IF(USER!AP163="","",USER!AP163)</f>
        <v/>
      </c>
      <c r="AQ163" s="19" t="str">
        <f>+IF(USER!AQ163="","",USER!AQ163)</f>
        <v/>
      </c>
      <c r="AR163" s="13" t="str">
        <f>+IF(USER!AR163="","",USER!AR163)</f>
        <v/>
      </c>
      <c r="AS163" s="14" t="str">
        <f>+IF(USER!AS163="","",USER!AS163)</f>
        <v/>
      </c>
      <c r="AT163" s="14" t="str">
        <f>+IF(USER!AT163="","",USER!AT163)</f>
        <v/>
      </c>
      <c r="AU163" s="13" t="str">
        <f>+IF(USER!AU163="","",USER!AU163)</f>
        <v/>
      </c>
      <c r="AV163" s="13" t="str">
        <f>+IF(USER!AV163="","",USER!AV163)</f>
        <v/>
      </c>
      <c r="AW163" s="14" t="str">
        <f>+IF(USER!AW163="","",USER!AW163)</f>
        <v/>
      </c>
      <c r="AX163" s="20" t="str">
        <f>+IF(USER!AX163="","",USER!AX163)</f>
        <v/>
      </c>
      <c r="AY163" s="19">
        <f>+IF(USER!AY163="","",USER!AY163)</f>
        <v>0.5</v>
      </c>
      <c r="AZ163" s="13">
        <f>+IF(USER!AZ163="","",USER!AZ163)</f>
        <v>0.66319444444444442</v>
      </c>
      <c r="BA163" s="14" t="str">
        <f>+IF(USER!BA163="","",USER!BA163)</f>
        <v/>
      </c>
      <c r="BB163" s="14" t="str">
        <f>+IF(USER!BB163="","",USER!BB163)</f>
        <v/>
      </c>
      <c r="BC163" s="13" t="str">
        <f>+IF(USER!BC163="","",USER!BC163)</f>
        <v/>
      </c>
      <c r="BD163" s="13" t="str">
        <f>+IF(USER!BD163="","",USER!BD163)</f>
        <v/>
      </c>
      <c r="BE163" s="14" t="str">
        <f>+IF(USER!BE163="","",USER!BE163)</f>
        <v/>
      </c>
      <c r="BF163" s="20" t="str">
        <f>+IF(USER!BF163="","",USER!BF163)</f>
        <v/>
      </c>
      <c r="BG163" s="19">
        <f>+IF(USER!BG163="","",USER!BG163)</f>
        <v>0.5</v>
      </c>
      <c r="BH163" s="13">
        <f>+IF(USER!BH163="","",USER!BH163)</f>
        <v>0.66319444444444442</v>
      </c>
      <c r="BI163" s="14" t="str">
        <f>+IF(USER!BI163="","",USER!BI163)</f>
        <v/>
      </c>
      <c r="BJ163" s="14" t="str">
        <f>+IF(USER!BJ163="","",USER!BJ163)</f>
        <v/>
      </c>
      <c r="BK163" s="13" t="str">
        <f>+IF(USER!BK163="","",USER!BK163)</f>
        <v/>
      </c>
      <c r="BL163" s="13" t="str">
        <f>+IF(USER!BL163="","",USER!BL163)</f>
        <v/>
      </c>
      <c r="BM163" s="14" t="str">
        <f>+IF(USER!BM163="","",USER!BM163)</f>
        <v/>
      </c>
      <c r="BN163" s="20" t="str">
        <f>+IF(USER!BN163="","",USER!BN163)</f>
        <v/>
      </c>
      <c r="BO163" s="19">
        <f>+IF(USER!BO163="","",USER!BO163)</f>
        <v>0.5</v>
      </c>
      <c r="BP163" s="13">
        <f>+IF(USER!BP163="","",USER!BP163)</f>
        <v>0.66319444444444442</v>
      </c>
      <c r="BQ163" s="14" t="str">
        <f>+IF(USER!BQ163="","",USER!BQ163)</f>
        <v/>
      </c>
      <c r="BR163" s="14" t="str">
        <f>+IF(USER!BR163="","",USER!BR163)</f>
        <v/>
      </c>
      <c r="BS163" s="13" t="str">
        <f>+IF(USER!BS163="","",USER!BS163)</f>
        <v/>
      </c>
      <c r="BT163" s="13" t="str">
        <f>+IF(USER!BT163="","",USER!BT163)</f>
        <v/>
      </c>
      <c r="BU163" s="14" t="str">
        <f>+IF(USER!BU163="","",USER!BU163)</f>
        <v/>
      </c>
      <c r="BV163" s="20" t="str">
        <f>+IF(USER!BV163="","",USER!BV163)</f>
        <v/>
      </c>
      <c r="BW163" s="68" t="str">
        <f>+VLOOKUP(B163,GESEM!B:H,7,0)</f>
        <v>CHAT USER</v>
      </c>
      <c r="BX163" s="2" t="str">
        <f>+VLOOKUP(B163,GESEM!B:H,6,0)</f>
        <v>AGENTE</v>
      </c>
    </row>
    <row r="164" spans="1:76" ht="12" customHeight="1" x14ac:dyDescent="0.2">
      <c r="A164" s="31">
        <f t="shared" si="2"/>
        <v>158</v>
      </c>
      <c r="B164" s="74">
        <f>+USER!B164</f>
        <v>75038898</v>
      </c>
      <c r="C164" s="61" t="str">
        <f>+VLOOKUP(J164,TURNO!P:Q,2,0)</f>
        <v xml:space="preserve">CHAT USER </v>
      </c>
      <c r="D164" s="61" t="str">
        <f>+USER!D164</f>
        <v>Tarde</v>
      </c>
      <c r="E164" s="75">
        <f>+VLOOKUP(B164,GESEM!B:M,12,0)</f>
        <v>45583</v>
      </c>
      <c r="F164" s="61" t="str">
        <f>+USER!F164</f>
        <v>PART TIME</v>
      </c>
      <c r="G164" s="61">
        <f>+USER!G164</f>
        <v>0</v>
      </c>
      <c r="H164" s="61">
        <f>+USER!H164</f>
        <v>0</v>
      </c>
      <c r="I164" s="61" t="str">
        <f>+USER!I164</f>
        <v>CORTEZ CCONOVILCA PAOLA SUSANA</v>
      </c>
      <c r="J164" s="61" t="str">
        <f>+USER!J164</f>
        <v>CHAT USER</v>
      </c>
      <c r="K164" s="61" t="str">
        <f>+USER!K164</f>
        <v>VILLAVICENCIO OBANDO ARTURO JOSE</v>
      </c>
      <c r="L164" s="61" t="str">
        <f>+USER!L164</f>
        <v>PORTILLA REYES YOHANA ARACELLI</v>
      </c>
      <c r="M164" s="61" t="str">
        <f>+USER!M164</f>
        <v>Viernes</v>
      </c>
      <c r="N164" s="32">
        <f>+IF(USER!N164="","",USER!N164)</f>
        <v>0.5</v>
      </c>
      <c r="O164" s="33">
        <f>+IF(USER!O164="","",USER!O164)</f>
        <v>0.66319444444444442</v>
      </c>
      <c r="P164" s="32" t="str">
        <f>+IF(USER!P164="","",USER!P164)</f>
        <v/>
      </c>
      <c r="Q164" s="33" t="str">
        <f>+IF(USER!Q164="","",USER!Q164)</f>
        <v/>
      </c>
      <c r="R164" s="34" t="str">
        <f>+VLOOKUP(B164,GESEM!B:R,9,0)</f>
        <v>ACTIVO</v>
      </c>
      <c r="S164" s="19">
        <f>+IF(USER!S164="","",USER!S164)</f>
        <v>0.5</v>
      </c>
      <c r="T164" s="14">
        <f>+IF(USER!T164="","",USER!T164)</f>
        <v>0.66319444444444442</v>
      </c>
      <c r="U164" s="14" t="str">
        <f>+IF(USER!U164="","",USER!U164)</f>
        <v/>
      </c>
      <c r="V164" s="14" t="str">
        <f>+IF(USER!V164="","",USER!V164)</f>
        <v/>
      </c>
      <c r="W164" s="14" t="str">
        <f>+IF(USER!W164="","",USER!W164)</f>
        <v/>
      </c>
      <c r="X164" s="14" t="str">
        <f>+IF(USER!X164="","",USER!X164)</f>
        <v/>
      </c>
      <c r="Y164" s="14" t="str">
        <f>+IF(USER!Y164="","",USER!Y164)</f>
        <v/>
      </c>
      <c r="Z164" s="20" t="str">
        <f>+IF(USER!Z164="","",USER!Z164)</f>
        <v/>
      </c>
      <c r="AA164" s="19">
        <f>+IF(USER!AA164="","",USER!AA164)</f>
        <v>0.5</v>
      </c>
      <c r="AB164" s="13">
        <f>+IF(USER!AB164="","",USER!AB164)</f>
        <v>0.66319444444444442</v>
      </c>
      <c r="AC164" s="14" t="str">
        <f>+IF(USER!AC164="","",USER!AC164)</f>
        <v/>
      </c>
      <c r="AD164" s="14" t="str">
        <f>+IF(USER!AD164="","",USER!AD164)</f>
        <v/>
      </c>
      <c r="AE164" s="13" t="str">
        <f>+IF(USER!AE164="","",USER!AE164)</f>
        <v/>
      </c>
      <c r="AF164" s="13" t="str">
        <f>+IF(USER!AF164="","",USER!AF164)</f>
        <v/>
      </c>
      <c r="AG164" s="14" t="str">
        <f>+IF(USER!AG164="","",USER!AG164)</f>
        <v/>
      </c>
      <c r="AH164" s="20" t="str">
        <f>+IF(USER!AH164="","",USER!AH164)</f>
        <v/>
      </c>
      <c r="AI164" s="19">
        <f>+IF(USER!AI164="","",USER!AI164)</f>
        <v>0.5</v>
      </c>
      <c r="AJ164" s="13">
        <f>+IF(USER!AJ164="","",USER!AJ164)</f>
        <v>0.66319444444444442</v>
      </c>
      <c r="AK164" s="14" t="str">
        <f>+IF(USER!AK164="","",USER!AK164)</f>
        <v/>
      </c>
      <c r="AL164" s="14" t="str">
        <f>+IF(USER!AL164="","",USER!AL164)</f>
        <v/>
      </c>
      <c r="AM164" s="13" t="str">
        <f>+IF(USER!AM164="","",USER!AM164)</f>
        <v/>
      </c>
      <c r="AN164" s="13" t="str">
        <f>+IF(USER!AN164="","",USER!AN164)</f>
        <v/>
      </c>
      <c r="AO164" s="14" t="str">
        <f>+IF(USER!AO164="","",USER!AO164)</f>
        <v/>
      </c>
      <c r="AP164" s="20" t="str">
        <f>+IF(USER!AP164="","",USER!AP164)</f>
        <v/>
      </c>
      <c r="AQ164" s="19">
        <f>+IF(USER!AQ164="","",USER!AQ164)</f>
        <v>0.5</v>
      </c>
      <c r="AR164" s="13">
        <f>+IF(USER!AR164="","",USER!AR164)</f>
        <v>0.66319444444444442</v>
      </c>
      <c r="AS164" s="14" t="str">
        <f>+IF(USER!AS164="","",USER!AS164)</f>
        <v/>
      </c>
      <c r="AT164" s="14" t="str">
        <f>+IF(USER!AT164="","",USER!AT164)</f>
        <v/>
      </c>
      <c r="AU164" s="13" t="str">
        <f>+IF(USER!AU164="","",USER!AU164)</f>
        <v/>
      </c>
      <c r="AV164" s="13" t="str">
        <f>+IF(USER!AV164="","",USER!AV164)</f>
        <v/>
      </c>
      <c r="AW164" s="14" t="str">
        <f>+IF(USER!AW164="","",USER!AW164)</f>
        <v/>
      </c>
      <c r="AX164" s="20" t="str">
        <f>+IF(USER!AX164="","",USER!AX164)</f>
        <v/>
      </c>
      <c r="AY164" s="19" t="str">
        <f>+IF(USER!AY164="","",USER!AY164)</f>
        <v/>
      </c>
      <c r="AZ164" s="13" t="str">
        <f>+IF(USER!AZ164="","",USER!AZ164)</f>
        <v/>
      </c>
      <c r="BA164" s="14" t="str">
        <f>+IF(USER!BA164="","",USER!BA164)</f>
        <v/>
      </c>
      <c r="BB164" s="14" t="str">
        <f>+IF(USER!BB164="","",USER!BB164)</f>
        <v/>
      </c>
      <c r="BC164" s="13" t="str">
        <f>+IF(USER!BC164="","",USER!BC164)</f>
        <v/>
      </c>
      <c r="BD164" s="13" t="str">
        <f>+IF(USER!BD164="","",USER!BD164)</f>
        <v/>
      </c>
      <c r="BE164" s="14" t="str">
        <f>+IF(USER!BE164="","",USER!BE164)</f>
        <v/>
      </c>
      <c r="BF164" s="20" t="str">
        <f>+IF(USER!BF164="","",USER!BF164)</f>
        <v/>
      </c>
      <c r="BG164" s="19">
        <f>+IF(USER!BG164="","",USER!BG164)</f>
        <v>0.5</v>
      </c>
      <c r="BH164" s="13">
        <f>+IF(USER!BH164="","",USER!BH164)</f>
        <v>0.66319444444444442</v>
      </c>
      <c r="BI164" s="14" t="str">
        <f>+IF(USER!BI164="","",USER!BI164)</f>
        <v/>
      </c>
      <c r="BJ164" s="14" t="str">
        <f>+IF(USER!BJ164="","",USER!BJ164)</f>
        <v/>
      </c>
      <c r="BK164" s="13" t="str">
        <f>+IF(USER!BK164="","",USER!BK164)</f>
        <v/>
      </c>
      <c r="BL164" s="13" t="str">
        <f>+IF(USER!BL164="","",USER!BL164)</f>
        <v/>
      </c>
      <c r="BM164" s="14" t="str">
        <f>+IF(USER!BM164="","",USER!BM164)</f>
        <v/>
      </c>
      <c r="BN164" s="20" t="str">
        <f>+IF(USER!BN164="","",USER!BN164)</f>
        <v/>
      </c>
      <c r="BO164" s="19">
        <f>+IF(USER!BO164="","",USER!BO164)</f>
        <v>0.5</v>
      </c>
      <c r="BP164" s="13">
        <f>+IF(USER!BP164="","",USER!BP164)</f>
        <v>0.66319444444444442</v>
      </c>
      <c r="BQ164" s="14" t="str">
        <f>+IF(USER!BQ164="","",USER!BQ164)</f>
        <v/>
      </c>
      <c r="BR164" s="14" t="str">
        <f>+IF(USER!BR164="","",USER!BR164)</f>
        <v/>
      </c>
      <c r="BS164" s="13" t="str">
        <f>+IF(USER!BS164="","",USER!BS164)</f>
        <v/>
      </c>
      <c r="BT164" s="13" t="str">
        <f>+IF(USER!BT164="","",USER!BT164)</f>
        <v/>
      </c>
      <c r="BU164" s="14" t="str">
        <f>+IF(USER!BU164="","",USER!BU164)</f>
        <v/>
      </c>
      <c r="BV164" s="20" t="str">
        <f>+IF(USER!BV164="","",USER!BV164)</f>
        <v/>
      </c>
      <c r="BW164" s="68" t="str">
        <f>+VLOOKUP(B164,GESEM!B:H,7,0)</f>
        <v>CHAT USER</v>
      </c>
      <c r="BX164" s="2" t="str">
        <f>+VLOOKUP(B164,GESEM!B:H,6,0)</f>
        <v>AGENTE</v>
      </c>
    </row>
    <row r="165" spans="1:76" ht="12" customHeight="1" x14ac:dyDescent="0.2">
      <c r="A165" s="31">
        <f t="shared" si="2"/>
        <v>159</v>
      </c>
      <c r="B165" s="74">
        <f>+USER!B165</f>
        <v>47246205</v>
      </c>
      <c r="C165" s="61" t="str">
        <f>+VLOOKUP(J165,TURNO!P:Q,2,0)</f>
        <v xml:space="preserve">CHAT USER </v>
      </c>
      <c r="D165" s="61" t="str">
        <f>+USER!D165</f>
        <v>Tarde</v>
      </c>
      <c r="E165" s="75">
        <f>+VLOOKUP(B165,GESEM!B:M,12,0)</f>
        <v>45323</v>
      </c>
      <c r="F165" s="61" t="str">
        <f>+USER!F165</f>
        <v>PART TIME</v>
      </c>
      <c r="G165" s="61">
        <f>+USER!G165</f>
        <v>0</v>
      </c>
      <c r="H165" s="61">
        <f>+USER!H165</f>
        <v>0</v>
      </c>
      <c r="I165" s="61" t="str">
        <f>+USER!I165</f>
        <v>HURTADO AYALA LETICIA</v>
      </c>
      <c r="J165" s="61" t="str">
        <f>+USER!J165</f>
        <v>CHAT USER</v>
      </c>
      <c r="K165" s="61" t="str">
        <f>+USER!K165</f>
        <v>TORRES BARRIOS YAZURI YARUMI</v>
      </c>
      <c r="L165" s="61" t="str">
        <f>+USER!L165</f>
        <v>SANCHEZ GRADOS JEAN PIERRE JOAQUIN</v>
      </c>
      <c r="M165" s="61" t="str">
        <f>+USER!M165</f>
        <v>Jueves</v>
      </c>
      <c r="N165" s="32">
        <f>+IF(USER!N165="","",USER!N165)</f>
        <v>0.5</v>
      </c>
      <c r="O165" s="33">
        <f>+IF(USER!O165="","",USER!O165)</f>
        <v>0.66319444444444442</v>
      </c>
      <c r="P165" s="32" t="str">
        <f>+IF(USER!P165="","",USER!P165)</f>
        <v/>
      </c>
      <c r="Q165" s="33" t="str">
        <f>+IF(USER!Q165="","",USER!Q165)</f>
        <v/>
      </c>
      <c r="R165" s="34" t="str">
        <f>+VLOOKUP(B165,GESEM!B:R,9,0)</f>
        <v>ACTIVO</v>
      </c>
      <c r="S165" s="19">
        <f>+IF(USER!S165="","",USER!S165)</f>
        <v>0.5</v>
      </c>
      <c r="T165" s="14">
        <f>+IF(USER!T165="","",USER!T165)</f>
        <v>0.66319444444444442</v>
      </c>
      <c r="U165" s="14" t="str">
        <f>+IF(USER!U165="","",USER!U165)</f>
        <v/>
      </c>
      <c r="V165" s="14" t="str">
        <f>+IF(USER!V165="","",USER!V165)</f>
        <v/>
      </c>
      <c r="W165" s="14" t="str">
        <f>+IF(USER!W165="","",USER!W165)</f>
        <v/>
      </c>
      <c r="X165" s="14" t="str">
        <f>+IF(USER!X165="","",USER!X165)</f>
        <v/>
      </c>
      <c r="Y165" s="14" t="str">
        <f>+IF(USER!Y165="","",USER!Y165)</f>
        <v/>
      </c>
      <c r="Z165" s="20" t="str">
        <f>+IF(USER!Z165="","",USER!Z165)</f>
        <v/>
      </c>
      <c r="AA165" s="19">
        <f>+IF(USER!AA165="","",USER!AA165)</f>
        <v>0.54166666666666663</v>
      </c>
      <c r="AB165" s="13">
        <f>+IF(USER!AB165="","",USER!AB165)</f>
        <v>0.70486111111111116</v>
      </c>
      <c r="AC165" s="14" t="str">
        <f>+IF(USER!AC165="","",USER!AC165)</f>
        <v/>
      </c>
      <c r="AD165" s="14" t="str">
        <f>+IF(USER!AD165="","",USER!AD165)</f>
        <v/>
      </c>
      <c r="AE165" s="13" t="str">
        <f>+IF(USER!AE165="","",USER!AE165)</f>
        <v/>
      </c>
      <c r="AF165" s="13" t="str">
        <f>+IF(USER!AF165="","",USER!AF165)</f>
        <v/>
      </c>
      <c r="AG165" s="14" t="str">
        <f>+IF(USER!AG165="","",USER!AG165)</f>
        <v/>
      </c>
      <c r="AH165" s="20" t="str">
        <f>+IF(USER!AH165="","",USER!AH165)</f>
        <v/>
      </c>
      <c r="AI165" s="19">
        <f>+IF(USER!AI165="","",USER!AI165)</f>
        <v>0.33333333333333331</v>
      </c>
      <c r="AJ165" s="13">
        <f>+IF(USER!AJ165="","",USER!AJ165)</f>
        <v>0.49652777777777779</v>
      </c>
      <c r="AK165" s="14" t="str">
        <f>+IF(USER!AK165="","",USER!AK165)</f>
        <v/>
      </c>
      <c r="AL165" s="14" t="str">
        <f>+IF(USER!AL165="","",USER!AL165)</f>
        <v/>
      </c>
      <c r="AM165" s="13" t="str">
        <f>+IF(USER!AM165="","",USER!AM165)</f>
        <v/>
      </c>
      <c r="AN165" s="13" t="str">
        <f>+IF(USER!AN165="","",USER!AN165)</f>
        <v/>
      </c>
      <c r="AO165" s="14" t="str">
        <f>+IF(USER!AO165="","",USER!AO165)</f>
        <v/>
      </c>
      <c r="AP165" s="20" t="str">
        <f>+IF(USER!AP165="","",USER!AP165)</f>
        <v/>
      </c>
      <c r="AQ165" s="19" t="str">
        <f>+IF(USER!AQ165="","",USER!AQ165)</f>
        <v/>
      </c>
      <c r="AR165" s="13" t="str">
        <f>+IF(USER!AR165="","",USER!AR165)</f>
        <v/>
      </c>
      <c r="AS165" s="14" t="str">
        <f>+IF(USER!AS165="","",USER!AS165)</f>
        <v/>
      </c>
      <c r="AT165" s="14" t="str">
        <f>+IF(USER!AT165="","",USER!AT165)</f>
        <v/>
      </c>
      <c r="AU165" s="13" t="str">
        <f>+IF(USER!AU165="","",USER!AU165)</f>
        <v/>
      </c>
      <c r="AV165" s="13" t="str">
        <f>+IF(USER!AV165="","",USER!AV165)</f>
        <v/>
      </c>
      <c r="AW165" s="14" t="str">
        <f>+IF(USER!AW165="","",USER!AW165)</f>
        <v/>
      </c>
      <c r="AX165" s="20" t="str">
        <f>+IF(USER!AX165="","",USER!AX165)</f>
        <v/>
      </c>
      <c r="AY165" s="19">
        <f>+IF(USER!AY165="","",USER!AY165)</f>
        <v>0.375</v>
      </c>
      <c r="AZ165" s="13">
        <f>+IF(USER!AZ165="","",USER!AZ165)</f>
        <v>0.53819444444444442</v>
      </c>
      <c r="BA165" s="14" t="str">
        <f>+IF(USER!BA165="","",USER!BA165)</f>
        <v/>
      </c>
      <c r="BB165" s="14" t="str">
        <f>+IF(USER!BB165="","",USER!BB165)</f>
        <v/>
      </c>
      <c r="BC165" s="13" t="str">
        <f>+IF(USER!BC165="","",USER!BC165)</f>
        <v/>
      </c>
      <c r="BD165" s="13" t="str">
        <f>+IF(USER!BD165="","",USER!BD165)</f>
        <v/>
      </c>
      <c r="BE165" s="14" t="str">
        <f>+IF(USER!BE165="","",USER!BE165)</f>
        <v/>
      </c>
      <c r="BF165" s="20" t="str">
        <f>+IF(USER!BF165="","",USER!BF165)</f>
        <v/>
      </c>
      <c r="BG165" s="19">
        <f>+IF(USER!BG165="","",USER!BG165)</f>
        <v>0.58333333333333337</v>
      </c>
      <c r="BH165" s="13">
        <f>+IF(USER!BH165="","",USER!BH165)</f>
        <v>0.74652777777777779</v>
      </c>
      <c r="BI165" s="14" t="str">
        <f>+IF(USER!BI165="","",USER!BI165)</f>
        <v/>
      </c>
      <c r="BJ165" s="14" t="str">
        <f>+IF(USER!BJ165="","",USER!BJ165)</f>
        <v/>
      </c>
      <c r="BK165" s="13" t="str">
        <f>+IF(USER!BK165="","",USER!BK165)</f>
        <v/>
      </c>
      <c r="BL165" s="13" t="str">
        <f>+IF(USER!BL165="","",USER!BL165)</f>
        <v/>
      </c>
      <c r="BM165" s="14" t="str">
        <f>+IF(USER!BM165="","",USER!BM165)</f>
        <v/>
      </c>
      <c r="BN165" s="20" t="str">
        <f>+IF(USER!BN165="","",USER!BN165)</f>
        <v/>
      </c>
      <c r="BO165" s="19">
        <f>+IF(USER!BO165="","",USER!BO165)</f>
        <v>0.5</v>
      </c>
      <c r="BP165" s="13">
        <f>+IF(USER!BP165="","",USER!BP165)</f>
        <v>0.66319444444444442</v>
      </c>
      <c r="BQ165" s="14" t="str">
        <f>+IF(USER!BQ165="","",USER!BQ165)</f>
        <v/>
      </c>
      <c r="BR165" s="14" t="str">
        <f>+IF(USER!BR165="","",USER!BR165)</f>
        <v/>
      </c>
      <c r="BS165" s="13" t="str">
        <f>+IF(USER!BS165="","",USER!BS165)</f>
        <v/>
      </c>
      <c r="BT165" s="13" t="str">
        <f>+IF(USER!BT165="","",USER!BT165)</f>
        <v/>
      </c>
      <c r="BU165" s="14" t="str">
        <f>+IF(USER!BU165="","",USER!BU165)</f>
        <v/>
      </c>
      <c r="BV165" s="20" t="str">
        <f>+IF(USER!BV165="","",USER!BV165)</f>
        <v/>
      </c>
      <c r="BW165" s="68" t="str">
        <f>+VLOOKUP(B165,GESEM!B:H,7,0)</f>
        <v xml:space="preserve">ID VERIFY + PAYMENT ES </v>
      </c>
      <c r="BX165" s="2" t="str">
        <f>+VLOOKUP(B165,GESEM!B:H,6,0)</f>
        <v>AGENTE</v>
      </c>
    </row>
    <row r="166" spans="1:76" ht="12" customHeight="1" x14ac:dyDescent="0.2">
      <c r="A166" s="31">
        <f t="shared" si="2"/>
        <v>160</v>
      </c>
      <c r="B166" s="74">
        <f>+USER!B166</f>
        <v>43735640</v>
      </c>
      <c r="C166" s="61" t="str">
        <f>+VLOOKUP(J166,TURNO!P:Q,2,0)</f>
        <v xml:space="preserve">CHAT USER </v>
      </c>
      <c r="D166" s="61" t="str">
        <f>+USER!D166</f>
        <v>Tarde</v>
      </c>
      <c r="E166" s="75">
        <f>+VLOOKUP(B166,GESEM!B:M,12,0)</f>
        <v>45323</v>
      </c>
      <c r="F166" s="61" t="str">
        <f>+USER!F166</f>
        <v>PART TIME</v>
      </c>
      <c r="G166" s="61">
        <f>+USER!G166</f>
        <v>0</v>
      </c>
      <c r="H166" s="61">
        <f>+USER!H166</f>
        <v>0</v>
      </c>
      <c r="I166" s="61" t="str">
        <f>+USER!I166</f>
        <v>VILLENA FLORES DEISY SUNITA</v>
      </c>
      <c r="J166" s="61" t="str">
        <f>+USER!J166</f>
        <v>CHAT USER</v>
      </c>
      <c r="K166" s="61" t="str">
        <f>+USER!K166</f>
        <v>QUISPE ACUÑA ALVARO ROBERT</v>
      </c>
      <c r="L166" s="61" t="str">
        <f>+USER!L166</f>
        <v>SANCHEZ GRADOS JEAN PIERRE JOAQUIN</v>
      </c>
      <c r="M166" s="61" t="str">
        <f>+USER!M166</f>
        <v>Viernes</v>
      </c>
      <c r="N166" s="32">
        <f>+IF(USER!N166="","",USER!N166)</f>
        <v>0.5</v>
      </c>
      <c r="O166" s="33">
        <f>+IF(USER!O166="","",USER!O166)</f>
        <v>0.66319444444444442</v>
      </c>
      <c r="P166" s="32" t="str">
        <f>+IF(USER!P166="","",USER!P166)</f>
        <v/>
      </c>
      <c r="Q166" s="33" t="str">
        <f>+IF(USER!Q166="","",USER!Q166)</f>
        <v/>
      </c>
      <c r="R166" s="34" t="str">
        <f>+VLOOKUP(B166,GESEM!B:R,9,0)</f>
        <v>ACTIVO</v>
      </c>
      <c r="S166" s="19">
        <f>+IF(USER!S166="","",USER!S166)</f>
        <v>0.45833333333333331</v>
      </c>
      <c r="T166" s="14">
        <f>+IF(USER!T166="","",USER!T166)</f>
        <v>0.62152777777777779</v>
      </c>
      <c r="U166" s="14" t="str">
        <f>+IF(USER!U166="","",USER!U166)</f>
        <v/>
      </c>
      <c r="V166" s="14" t="str">
        <f>+IF(USER!V166="","",USER!V166)</f>
        <v/>
      </c>
      <c r="W166" s="14" t="str">
        <f>+IF(USER!W166="","",USER!W166)</f>
        <v/>
      </c>
      <c r="X166" s="14" t="str">
        <f>+IF(USER!X166="","",USER!X166)</f>
        <v/>
      </c>
      <c r="Y166" s="14" t="str">
        <f>+IF(USER!Y166="","",USER!Y166)</f>
        <v/>
      </c>
      <c r="Z166" s="20" t="str">
        <f>+IF(USER!Z166="","",USER!Z166)</f>
        <v/>
      </c>
      <c r="AA166" s="19">
        <f>+IF(USER!AA166="","",USER!AA166)</f>
        <v>0.5625</v>
      </c>
      <c r="AB166" s="13">
        <f>+IF(USER!AB166="","",USER!AB166)</f>
        <v>0.72569444444444442</v>
      </c>
      <c r="AC166" s="14" t="str">
        <f>+IF(USER!AC166="","",USER!AC166)</f>
        <v/>
      </c>
      <c r="AD166" s="14" t="str">
        <f>+IF(USER!AD166="","",USER!AD166)</f>
        <v/>
      </c>
      <c r="AE166" s="13" t="str">
        <f>+IF(USER!AE166="","",USER!AE166)</f>
        <v/>
      </c>
      <c r="AF166" s="13" t="str">
        <f>+IF(USER!AF166="","",USER!AF166)</f>
        <v/>
      </c>
      <c r="AG166" s="14" t="str">
        <f>+IF(USER!AG166="","",USER!AG166)</f>
        <v/>
      </c>
      <c r="AH166" s="20" t="str">
        <f>+IF(USER!AH166="","",USER!AH166)</f>
        <v/>
      </c>
      <c r="AI166" s="19">
        <f>+IF(USER!AI166="","",USER!AI166)</f>
        <v>0.625</v>
      </c>
      <c r="AJ166" s="13">
        <f>+IF(USER!AJ166="","",USER!AJ166)</f>
        <v>0.78819444444444442</v>
      </c>
      <c r="AK166" s="14" t="str">
        <f>+IF(USER!AK166="","",USER!AK166)</f>
        <v/>
      </c>
      <c r="AL166" s="14" t="str">
        <f>+IF(USER!AL166="","",USER!AL166)</f>
        <v/>
      </c>
      <c r="AM166" s="13" t="str">
        <f>+IF(USER!AM166="","",USER!AM166)</f>
        <v/>
      </c>
      <c r="AN166" s="13" t="str">
        <f>+IF(USER!AN166="","",USER!AN166)</f>
        <v/>
      </c>
      <c r="AO166" s="14" t="str">
        <f>+IF(USER!AO166="","",USER!AO166)</f>
        <v/>
      </c>
      <c r="AP166" s="20" t="str">
        <f>+IF(USER!AP166="","",USER!AP166)</f>
        <v/>
      </c>
      <c r="AQ166" s="19">
        <f>+IF(USER!AQ166="","",USER!AQ166)</f>
        <v>0.5</v>
      </c>
      <c r="AR166" s="13">
        <f>+IF(USER!AR166="","",USER!AR166)</f>
        <v>0.66319444444444442</v>
      </c>
      <c r="AS166" s="14" t="str">
        <f>+IF(USER!AS166="","",USER!AS166)</f>
        <v/>
      </c>
      <c r="AT166" s="14" t="str">
        <f>+IF(USER!AT166="","",USER!AT166)</f>
        <v/>
      </c>
      <c r="AU166" s="13" t="str">
        <f>+IF(USER!AU166="","",USER!AU166)</f>
        <v/>
      </c>
      <c r="AV166" s="13" t="str">
        <f>+IF(USER!AV166="","",USER!AV166)</f>
        <v/>
      </c>
      <c r="AW166" s="14" t="str">
        <f>+IF(USER!AW166="","",USER!AW166)</f>
        <v/>
      </c>
      <c r="AX166" s="20" t="str">
        <f>+IF(USER!AX166="","",USER!AX166)</f>
        <v/>
      </c>
      <c r="AY166" s="19" t="str">
        <f>+IF(USER!AY166="","",USER!AY166)</f>
        <v/>
      </c>
      <c r="AZ166" s="13" t="str">
        <f>+IF(USER!AZ166="","",USER!AZ166)</f>
        <v/>
      </c>
      <c r="BA166" s="14" t="str">
        <f>+IF(USER!BA166="","",USER!BA166)</f>
        <v/>
      </c>
      <c r="BB166" s="14" t="str">
        <f>+IF(USER!BB166="","",USER!BB166)</f>
        <v/>
      </c>
      <c r="BC166" s="13" t="str">
        <f>+IF(USER!BC166="","",USER!BC166)</f>
        <v/>
      </c>
      <c r="BD166" s="13" t="str">
        <f>+IF(USER!BD166="","",USER!BD166)</f>
        <v/>
      </c>
      <c r="BE166" s="14" t="str">
        <f>+IF(USER!BE166="","",USER!BE166)</f>
        <v/>
      </c>
      <c r="BF166" s="20" t="str">
        <f>+IF(USER!BF166="","",USER!BF166)</f>
        <v/>
      </c>
      <c r="BG166" s="19">
        <f>+IF(USER!BG166="","",USER!BG166)</f>
        <v>0.5</v>
      </c>
      <c r="BH166" s="13">
        <f>+IF(USER!BH166="","",USER!BH166)</f>
        <v>0.66319444444444442</v>
      </c>
      <c r="BI166" s="14" t="str">
        <f>+IF(USER!BI166="","",USER!BI166)</f>
        <v/>
      </c>
      <c r="BJ166" s="14" t="str">
        <f>+IF(USER!BJ166="","",USER!BJ166)</f>
        <v/>
      </c>
      <c r="BK166" s="13" t="str">
        <f>+IF(USER!BK166="","",USER!BK166)</f>
        <v/>
      </c>
      <c r="BL166" s="13" t="str">
        <f>+IF(USER!BL166="","",USER!BL166)</f>
        <v/>
      </c>
      <c r="BM166" s="14" t="str">
        <f>+IF(USER!BM166="","",USER!BM166)</f>
        <v/>
      </c>
      <c r="BN166" s="20" t="str">
        <f>+IF(USER!BN166="","",USER!BN166)</f>
        <v/>
      </c>
      <c r="BO166" s="19">
        <f>+IF(USER!BO166="","",USER!BO166)</f>
        <v>0.5</v>
      </c>
      <c r="BP166" s="13">
        <f>+IF(USER!BP166="","",USER!BP166)</f>
        <v>0.66319444444444442</v>
      </c>
      <c r="BQ166" s="14" t="str">
        <f>+IF(USER!BQ166="","",USER!BQ166)</f>
        <v/>
      </c>
      <c r="BR166" s="14" t="str">
        <f>+IF(USER!BR166="","",USER!BR166)</f>
        <v/>
      </c>
      <c r="BS166" s="13" t="str">
        <f>+IF(USER!BS166="","",USER!BS166)</f>
        <v/>
      </c>
      <c r="BT166" s="13" t="str">
        <f>+IF(USER!BT166="","",USER!BT166)</f>
        <v/>
      </c>
      <c r="BU166" s="14" t="str">
        <f>+IF(USER!BU166="","",USER!BU166)</f>
        <v/>
      </c>
      <c r="BV166" s="20" t="str">
        <f>+IF(USER!BV166="","",USER!BV166)</f>
        <v/>
      </c>
      <c r="BW166" s="68" t="str">
        <f>+VLOOKUP(B166,GESEM!B:H,7,0)</f>
        <v xml:space="preserve">ID VERIFY + PAYMENT ES </v>
      </c>
      <c r="BX166" s="2" t="str">
        <f>+VLOOKUP(B166,GESEM!B:H,6,0)</f>
        <v>AGENTE</v>
      </c>
    </row>
    <row r="167" spans="1:76" ht="12" customHeight="1" x14ac:dyDescent="0.2">
      <c r="A167" s="31">
        <f t="shared" si="2"/>
        <v>161</v>
      </c>
      <c r="B167" s="74">
        <f>+USER!B167</f>
        <v>74433836</v>
      </c>
      <c r="C167" s="61" t="str">
        <f>+VLOOKUP(J167,TURNO!P:Q,2,0)</f>
        <v xml:space="preserve">CHAT USER </v>
      </c>
      <c r="D167" s="61" t="str">
        <f>+USER!D167</f>
        <v>Tarde</v>
      </c>
      <c r="E167" s="75">
        <f>+VLOOKUP(B167,GESEM!B:M,12,0)</f>
        <v>45715</v>
      </c>
      <c r="F167" s="61" t="str">
        <f>+USER!F167</f>
        <v>PART TIME</v>
      </c>
      <c r="G167" s="61">
        <f>+USER!G167</f>
        <v>0</v>
      </c>
      <c r="H167" s="61">
        <f>+USER!H167</f>
        <v>0</v>
      </c>
      <c r="I167" s="61" t="str">
        <f>+USER!I167</f>
        <v>MALLQUI AYALA AYDE</v>
      </c>
      <c r="J167" s="61" t="str">
        <f>+USER!J167</f>
        <v>CHAT USER</v>
      </c>
      <c r="K167" s="61" t="str">
        <f>+USER!K167</f>
        <v>VILLAVICENCIO OBANDO ARTURO JOSE</v>
      </c>
      <c r="L167" s="61" t="str">
        <f>+USER!L167</f>
        <v>PORTILLA REYES YOHANA ARACELLI</v>
      </c>
      <c r="M167" s="61" t="str">
        <f>+USER!M167</f>
        <v>Lunes,Martes,Miércoles,Jueves</v>
      </c>
      <c r="N167" s="32">
        <f>+IF(USER!N167="","",USER!N167)</f>
        <v>0.5</v>
      </c>
      <c r="O167" s="33">
        <f>+IF(USER!O167="","",USER!O167)</f>
        <v>0.85763888888888884</v>
      </c>
      <c r="P167" s="32">
        <f>+IF(USER!P167="","",USER!P167)</f>
        <v>0.58333333333333337</v>
      </c>
      <c r="Q167" s="33">
        <f>+IF(USER!Q167="","",USER!Q167)</f>
        <v>0.61458333333333337</v>
      </c>
      <c r="R167" s="34" t="str">
        <f>+VLOOKUP(B167,GESEM!B:R,9,0)</f>
        <v>ACTIVO</v>
      </c>
      <c r="S167" s="19" t="str">
        <f>+IF(USER!S167="","",USER!S167)</f>
        <v/>
      </c>
      <c r="T167" s="14" t="str">
        <f>+IF(USER!T167="","",USER!T167)</f>
        <v/>
      </c>
      <c r="U167" s="14" t="str">
        <f>+IF(USER!U167="","",USER!U167)</f>
        <v/>
      </c>
      <c r="V167" s="14" t="str">
        <f>+IF(USER!V167="","",USER!V167)</f>
        <v/>
      </c>
      <c r="W167" s="14" t="str">
        <f>+IF(USER!W167="","",USER!W167)</f>
        <v/>
      </c>
      <c r="X167" s="14" t="str">
        <f>+IF(USER!X167="","",USER!X167)</f>
        <v/>
      </c>
      <c r="Y167" s="14" t="str">
        <f>+IF(USER!Y167="","",USER!Y167)</f>
        <v/>
      </c>
      <c r="Z167" s="20" t="str">
        <f>+IF(USER!Z167="","",USER!Z167)</f>
        <v/>
      </c>
      <c r="AA167" s="19" t="str">
        <f>+IF(USER!AA167="","",USER!AA167)</f>
        <v/>
      </c>
      <c r="AB167" s="13" t="str">
        <f>+IF(USER!AB167="","",USER!AB167)</f>
        <v/>
      </c>
      <c r="AC167" s="14" t="str">
        <f>+IF(USER!AC167="","",USER!AC167)</f>
        <v/>
      </c>
      <c r="AD167" s="14" t="str">
        <f>+IF(USER!AD167="","",USER!AD167)</f>
        <v/>
      </c>
      <c r="AE167" s="13" t="str">
        <f>+IF(USER!AE167="","",USER!AE167)</f>
        <v/>
      </c>
      <c r="AF167" s="13" t="str">
        <f>+IF(USER!AF167="","",USER!AF167)</f>
        <v/>
      </c>
      <c r="AG167" s="14" t="str">
        <f>+IF(USER!AG167="","",USER!AG167)</f>
        <v/>
      </c>
      <c r="AH167" s="20" t="str">
        <f>+IF(USER!AH167="","",USER!AH167)</f>
        <v/>
      </c>
      <c r="AI167" s="19" t="str">
        <f>+IF(USER!AI167="","",USER!AI167)</f>
        <v/>
      </c>
      <c r="AJ167" s="13" t="str">
        <f>+IF(USER!AJ167="","",USER!AJ167)</f>
        <v/>
      </c>
      <c r="AK167" s="14" t="str">
        <f>+IF(USER!AK167="","",USER!AK167)</f>
        <v/>
      </c>
      <c r="AL167" s="14" t="str">
        <f>+IF(USER!AL167="","",USER!AL167)</f>
        <v/>
      </c>
      <c r="AM167" s="13" t="str">
        <f>+IF(USER!AM167="","",USER!AM167)</f>
        <v/>
      </c>
      <c r="AN167" s="13" t="str">
        <f>+IF(USER!AN167="","",USER!AN167)</f>
        <v/>
      </c>
      <c r="AO167" s="14" t="str">
        <f>+IF(USER!AO167="","",USER!AO167)</f>
        <v/>
      </c>
      <c r="AP167" s="20" t="str">
        <f>+IF(USER!AP167="","",USER!AP167)</f>
        <v/>
      </c>
      <c r="AQ167" s="19" t="str">
        <f>+IF(USER!AQ167="","",USER!AQ167)</f>
        <v/>
      </c>
      <c r="AR167" s="13" t="str">
        <f>+IF(USER!AR167="","",USER!AR167)</f>
        <v/>
      </c>
      <c r="AS167" s="14" t="str">
        <f>+IF(USER!AS167="","",USER!AS167)</f>
        <v/>
      </c>
      <c r="AT167" s="14" t="str">
        <f>+IF(USER!AT167="","",USER!AT167)</f>
        <v/>
      </c>
      <c r="AU167" s="13" t="str">
        <f>+IF(USER!AU167="","",USER!AU167)</f>
        <v/>
      </c>
      <c r="AV167" s="13" t="str">
        <f>+IF(USER!AV167="","",USER!AV167)</f>
        <v/>
      </c>
      <c r="AW167" s="14" t="str">
        <f>+IF(USER!AW167="","",USER!AW167)</f>
        <v/>
      </c>
      <c r="AX167" s="20" t="str">
        <f>+IF(USER!AX167="","",USER!AX167)</f>
        <v/>
      </c>
      <c r="AY167" s="19">
        <f>+IF(USER!AY167="","",USER!AY167)</f>
        <v>0.5</v>
      </c>
      <c r="AZ167" s="13">
        <f>+IF(USER!AZ167="","",USER!AZ167)</f>
        <v>0.85763888888888884</v>
      </c>
      <c r="BA167" s="14" t="str">
        <f>+IF(USER!BA167="","",USER!BA167)</f>
        <v/>
      </c>
      <c r="BB167" s="14" t="str">
        <f>+IF(USER!BB167="","",USER!BB167)</f>
        <v/>
      </c>
      <c r="BC167" s="13">
        <f>+IF(USER!BC167="","",USER!BC167)</f>
        <v>0.58333333333333337</v>
      </c>
      <c r="BD167" s="13">
        <f>+IF(USER!BD167="","",USER!BD167)</f>
        <v>0.61458333333333337</v>
      </c>
      <c r="BE167" s="14" t="str">
        <f>+IF(USER!BE167="","",USER!BE167)</f>
        <v/>
      </c>
      <c r="BF167" s="20" t="str">
        <f>+IF(USER!BF167="","",USER!BF167)</f>
        <v/>
      </c>
      <c r="BG167" s="19">
        <f>+IF(USER!BG167="","",USER!BG167)</f>
        <v>0.5</v>
      </c>
      <c r="BH167" s="13">
        <f>+IF(USER!BH167="","",USER!BH167)</f>
        <v>0.85763888888888884</v>
      </c>
      <c r="BI167" s="14" t="str">
        <f>+IF(USER!BI167="","",USER!BI167)</f>
        <v/>
      </c>
      <c r="BJ167" s="14" t="str">
        <f>+IF(USER!BJ167="","",USER!BJ167)</f>
        <v/>
      </c>
      <c r="BK167" s="13">
        <f>+IF(USER!BK167="","",USER!BK167)</f>
        <v>0.58333333333333337</v>
      </c>
      <c r="BL167" s="13">
        <f>+IF(USER!BL167="","",USER!BL167)</f>
        <v>0.61458333333333337</v>
      </c>
      <c r="BM167" s="14" t="str">
        <f>+IF(USER!BM167="","",USER!BM167)</f>
        <v/>
      </c>
      <c r="BN167" s="20" t="str">
        <f>+IF(USER!BN167="","",USER!BN167)</f>
        <v/>
      </c>
      <c r="BO167" s="19">
        <f>+IF(USER!BO167="","",USER!BO167)</f>
        <v>0.5</v>
      </c>
      <c r="BP167" s="13">
        <f>+IF(USER!BP167="","",USER!BP167)</f>
        <v>0.85763888888888884</v>
      </c>
      <c r="BQ167" s="14" t="str">
        <f>+IF(USER!BQ167="","",USER!BQ167)</f>
        <v/>
      </c>
      <c r="BR167" s="14" t="str">
        <f>+IF(USER!BR167="","",USER!BR167)</f>
        <v/>
      </c>
      <c r="BS167" s="13">
        <f>+IF(USER!BS167="","",USER!BS167)</f>
        <v>0.58333333333333337</v>
      </c>
      <c r="BT167" s="13">
        <f>+IF(USER!BT167="","",USER!BT167)</f>
        <v>0.61458333333333337</v>
      </c>
      <c r="BU167" s="14" t="str">
        <f>+IF(USER!BU167="","",USER!BU167)</f>
        <v/>
      </c>
      <c r="BV167" s="20" t="str">
        <f>+IF(USER!BV167="","",USER!BV167)</f>
        <v/>
      </c>
      <c r="BW167" s="68" t="str">
        <f>+VLOOKUP(B167,GESEM!B:H,7,0)</f>
        <v>CHAT USER</v>
      </c>
      <c r="BX167" s="2" t="str">
        <f>+VLOOKUP(B167,GESEM!B:H,6,0)</f>
        <v>AGENTE</v>
      </c>
    </row>
    <row r="168" spans="1:76" ht="12" customHeight="1" x14ac:dyDescent="0.2">
      <c r="A168" s="31">
        <f t="shared" si="2"/>
        <v>162</v>
      </c>
      <c r="B168" s="74">
        <f>+USER!B168</f>
        <v>70476201</v>
      </c>
      <c r="C168" s="61" t="str">
        <f>+VLOOKUP(J168,TURNO!P:Q,2,0)</f>
        <v xml:space="preserve">CHAT USER </v>
      </c>
      <c r="D168" s="61" t="str">
        <f>+USER!D168</f>
        <v>Tarde</v>
      </c>
      <c r="E168" s="75">
        <f>+VLOOKUP(B168,GESEM!B:M,12,0)</f>
        <v>45715</v>
      </c>
      <c r="F168" s="61" t="str">
        <f>+USER!F168</f>
        <v>PART TIME</v>
      </c>
      <c r="G168" s="61">
        <f>+USER!G168</f>
        <v>0</v>
      </c>
      <c r="H168" s="61">
        <f>+USER!H168</f>
        <v>0</v>
      </c>
      <c r="I168" s="61" t="str">
        <f>+USER!I168</f>
        <v>TICONA CUEVA MARCELA ALEXANDRA</v>
      </c>
      <c r="J168" s="61" t="str">
        <f>+USER!J168</f>
        <v>CHAT USER</v>
      </c>
      <c r="K168" s="61" t="str">
        <f>+USER!K168</f>
        <v>VILLAVICENCIO OBANDO ARTURO JOSE</v>
      </c>
      <c r="L168" s="61" t="str">
        <f>+USER!L168</f>
        <v>PORTILLA REYES YOHANA ARACELLI</v>
      </c>
      <c r="M168" s="61" t="str">
        <f>+USER!M168</f>
        <v>Lunes,Martes,Miércoles,Jueves</v>
      </c>
      <c r="N168" s="32">
        <f>+IF(USER!N168="","",USER!N168)</f>
        <v>0.5</v>
      </c>
      <c r="O168" s="33">
        <f>+IF(USER!O168="","",USER!O168)</f>
        <v>0.85763888888888884</v>
      </c>
      <c r="P168" s="32">
        <f>+IF(USER!P168="","",USER!P168)</f>
        <v>0.58333333333333337</v>
      </c>
      <c r="Q168" s="33">
        <f>+IF(USER!Q168="","",USER!Q168)</f>
        <v>0.61458333333333337</v>
      </c>
      <c r="R168" s="34" t="str">
        <f>+VLOOKUP(B168,GESEM!B:R,9,0)</f>
        <v>ACTIVO</v>
      </c>
      <c r="S168" s="19" t="str">
        <f>+IF(USER!S168="","",USER!S168)</f>
        <v/>
      </c>
      <c r="T168" s="14" t="str">
        <f>+IF(USER!T168="","",USER!T168)</f>
        <v/>
      </c>
      <c r="U168" s="14" t="str">
        <f>+IF(USER!U168="","",USER!U168)</f>
        <v/>
      </c>
      <c r="V168" s="14" t="str">
        <f>+IF(USER!V168="","",USER!V168)</f>
        <v/>
      </c>
      <c r="W168" s="14" t="str">
        <f>+IF(USER!W168="","",USER!W168)</f>
        <v/>
      </c>
      <c r="X168" s="14" t="str">
        <f>+IF(USER!X168="","",USER!X168)</f>
        <v/>
      </c>
      <c r="Y168" s="14" t="str">
        <f>+IF(USER!Y168="","",USER!Y168)</f>
        <v/>
      </c>
      <c r="Z168" s="20" t="str">
        <f>+IF(USER!Z168="","",USER!Z168)</f>
        <v/>
      </c>
      <c r="AA168" s="19" t="str">
        <f>+IF(USER!AA168="","",USER!AA168)</f>
        <v/>
      </c>
      <c r="AB168" s="13" t="str">
        <f>+IF(USER!AB168="","",USER!AB168)</f>
        <v/>
      </c>
      <c r="AC168" s="14" t="str">
        <f>+IF(USER!AC168="","",USER!AC168)</f>
        <v/>
      </c>
      <c r="AD168" s="14" t="str">
        <f>+IF(USER!AD168="","",USER!AD168)</f>
        <v/>
      </c>
      <c r="AE168" s="13" t="str">
        <f>+IF(USER!AE168="","",USER!AE168)</f>
        <v/>
      </c>
      <c r="AF168" s="13" t="str">
        <f>+IF(USER!AF168="","",USER!AF168)</f>
        <v/>
      </c>
      <c r="AG168" s="14" t="str">
        <f>+IF(USER!AG168="","",USER!AG168)</f>
        <v/>
      </c>
      <c r="AH168" s="20" t="str">
        <f>+IF(USER!AH168="","",USER!AH168)</f>
        <v/>
      </c>
      <c r="AI168" s="19" t="str">
        <f>+IF(USER!AI168="","",USER!AI168)</f>
        <v/>
      </c>
      <c r="AJ168" s="13" t="str">
        <f>+IF(USER!AJ168="","",USER!AJ168)</f>
        <v/>
      </c>
      <c r="AK168" s="14" t="str">
        <f>+IF(USER!AK168="","",USER!AK168)</f>
        <v/>
      </c>
      <c r="AL168" s="14" t="str">
        <f>+IF(USER!AL168="","",USER!AL168)</f>
        <v/>
      </c>
      <c r="AM168" s="13" t="str">
        <f>+IF(USER!AM168="","",USER!AM168)</f>
        <v/>
      </c>
      <c r="AN168" s="13" t="str">
        <f>+IF(USER!AN168="","",USER!AN168)</f>
        <v/>
      </c>
      <c r="AO168" s="14" t="str">
        <f>+IF(USER!AO168="","",USER!AO168)</f>
        <v/>
      </c>
      <c r="AP168" s="20" t="str">
        <f>+IF(USER!AP168="","",USER!AP168)</f>
        <v/>
      </c>
      <c r="AQ168" s="19" t="str">
        <f>+IF(USER!AQ168="","",USER!AQ168)</f>
        <v/>
      </c>
      <c r="AR168" s="13" t="str">
        <f>+IF(USER!AR168="","",USER!AR168)</f>
        <v/>
      </c>
      <c r="AS168" s="14" t="str">
        <f>+IF(USER!AS168="","",USER!AS168)</f>
        <v/>
      </c>
      <c r="AT168" s="14" t="str">
        <f>+IF(USER!AT168="","",USER!AT168)</f>
        <v/>
      </c>
      <c r="AU168" s="13" t="str">
        <f>+IF(USER!AU168="","",USER!AU168)</f>
        <v/>
      </c>
      <c r="AV168" s="13" t="str">
        <f>+IF(USER!AV168="","",USER!AV168)</f>
        <v/>
      </c>
      <c r="AW168" s="14" t="str">
        <f>+IF(USER!AW168="","",USER!AW168)</f>
        <v/>
      </c>
      <c r="AX168" s="20" t="str">
        <f>+IF(USER!AX168="","",USER!AX168)</f>
        <v/>
      </c>
      <c r="AY168" s="19">
        <f>+IF(USER!AY168="","",USER!AY168)</f>
        <v>0.5</v>
      </c>
      <c r="AZ168" s="13">
        <f>+IF(USER!AZ168="","",USER!AZ168)</f>
        <v>0.85763888888888884</v>
      </c>
      <c r="BA168" s="14" t="str">
        <f>+IF(USER!BA168="","",USER!BA168)</f>
        <v/>
      </c>
      <c r="BB168" s="14" t="str">
        <f>+IF(USER!BB168="","",USER!BB168)</f>
        <v/>
      </c>
      <c r="BC168" s="13">
        <f>+IF(USER!BC168="","",USER!BC168)</f>
        <v>0.58333333333333337</v>
      </c>
      <c r="BD168" s="13">
        <f>+IF(USER!BD168="","",USER!BD168)</f>
        <v>0.61458333333333337</v>
      </c>
      <c r="BE168" s="14" t="str">
        <f>+IF(USER!BE168="","",USER!BE168)</f>
        <v/>
      </c>
      <c r="BF168" s="20" t="str">
        <f>+IF(USER!BF168="","",USER!BF168)</f>
        <v/>
      </c>
      <c r="BG168" s="19">
        <f>+IF(USER!BG168="","",USER!BG168)</f>
        <v>0.5</v>
      </c>
      <c r="BH168" s="13">
        <f>+IF(USER!BH168="","",USER!BH168)</f>
        <v>0.85763888888888884</v>
      </c>
      <c r="BI168" s="14" t="str">
        <f>+IF(USER!BI168="","",USER!BI168)</f>
        <v/>
      </c>
      <c r="BJ168" s="14" t="str">
        <f>+IF(USER!BJ168="","",USER!BJ168)</f>
        <v/>
      </c>
      <c r="BK168" s="13">
        <f>+IF(USER!BK168="","",USER!BK168)</f>
        <v>0.58333333333333337</v>
      </c>
      <c r="BL168" s="13">
        <f>+IF(USER!BL168="","",USER!BL168)</f>
        <v>0.61458333333333337</v>
      </c>
      <c r="BM168" s="14" t="str">
        <f>+IF(USER!BM168="","",USER!BM168)</f>
        <v/>
      </c>
      <c r="BN168" s="20" t="str">
        <f>+IF(USER!BN168="","",USER!BN168)</f>
        <v/>
      </c>
      <c r="BO168" s="19">
        <f>+IF(USER!BO168="","",USER!BO168)</f>
        <v>0.5</v>
      </c>
      <c r="BP168" s="13">
        <f>+IF(USER!BP168="","",USER!BP168)</f>
        <v>0.85763888888888884</v>
      </c>
      <c r="BQ168" s="14" t="str">
        <f>+IF(USER!BQ168="","",USER!BQ168)</f>
        <v/>
      </c>
      <c r="BR168" s="14" t="str">
        <f>+IF(USER!BR168="","",USER!BR168)</f>
        <v/>
      </c>
      <c r="BS168" s="13">
        <f>+IF(USER!BS168="","",USER!BS168)</f>
        <v>0.58333333333333337</v>
      </c>
      <c r="BT168" s="13">
        <f>+IF(USER!BT168="","",USER!BT168)</f>
        <v>0.61458333333333337</v>
      </c>
      <c r="BU168" s="14" t="str">
        <f>+IF(USER!BU168="","",USER!BU168)</f>
        <v/>
      </c>
      <c r="BV168" s="20" t="str">
        <f>+IF(USER!BV168="","",USER!BV168)</f>
        <v/>
      </c>
      <c r="BW168" s="68" t="str">
        <f>+VLOOKUP(B168,GESEM!B:H,7,0)</f>
        <v>CHAT USER</v>
      </c>
      <c r="BX168" s="2" t="str">
        <f>+VLOOKUP(B168,GESEM!B:H,6,0)</f>
        <v>AGENTE</v>
      </c>
    </row>
    <row r="169" spans="1:76" ht="12" customHeight="1" x14ac:dyDescent="0.2">
      <c r="A169" s="31">
        <f t="shared" si="2"/>
        <v>163</v>
      </c>
      <c r="B169" s="74">
        <f>+USER!B169</f>
        <v>60447013</v>
      </c>
      <c r="C169" s="61" t="str">
        <f>+VLOOKUP(J169,TURNO!P:Q,2,0)</f>
        <v xml:space="preserve">CHAT USER </v>
      </c>
      <c r="D169" s="61" t="str">
        <f>+USER!D169</f>
        <v>Tarde</v>
      </c>
      <c r="E169" s="75">
        <f>+VLOOKUP(B169,GESEM!B:M,12,0)</f>
        <v>45715</v>
      </c>
      <c r="F169" s="61" t="str">
        <f>+USER!F169</f>
        <v>PART TIME</v>
      </c>
      <c r="G169" s="61">
        <f>+USER!G169</f>
        <v>0</v>
      </c>
      <c r="H169" s="61">
        <f>+USER!H169</f>
        <v>0</v>
      </c>
      <c r="I169" s="61" t="str">
        <f>+USER!I169</f>
        <v>IPANAQUE LEYTON ANGELO JAIR</v>
      </c>
      <c r="J169" s="61" t="str">
        <f>+USER!J169</f>
        <v>CHAT USER</v>
      </c>
      <c r="K169" s="61" t="str">
        <f>+USER!K169</f>
        <v>VILLAVICENCIO OBANDO ARTURO JOSE</v>
      </c>
      <c r="L169" s="61" t="str">
        <f>+USER!L169</f>
        <v>PORTILLA REYES YOHANA ARACELLI</v>
      </c>
      <c r="M169" s="61" t="str">
        <f>+USER!M169</f>
        <v>Lunes,Martes,Miércoles,Jueves</v>
      </c>
      <c r="N169" s="32">
        <f>+IF(USER!N169="","",USER!N169)</f>
        <v>0.5</v>
      </c>
      <c r="O169" s="33">
        <f>+IF(USER!O169="","",USER!O169)</f>
        <v>0.85763888888888884</v>
      </c>
      <c r="P169" s="32">
        <f>+IF(USER!P169="","",USER!P169)</f>
        <v>0.58333333333333337</v>
      </c>
      <c r="Q169" s="33">
        <f>+IF(USER!Q169="","",USER!Q169)</f>
        <v>0.61458333333333337</v>
      </c>
      <c r="R169" s="34" t="str">
        <f>+VLOOKUP(B169,GESEM!B:R,9,0)</f>
        <v>ACTIVO</v>
      </c>
      <c r="S169" s="19" t="str">
        <f>+IF(USER!S169="","",USER!S169)</f>
        <v/>
      </c>
      <c r="T169" s="14" t="str">
        <f>+IF(USER!T169="","",USER!T169)</f>
        <v/>
      </c>
      <c r="U169" s="14" t="str">
        <f>+IF(USER!U169="","",USER!U169)</f>
        <v/>
      </c>
      <c r="V169" s="14" t="str">
        <f>+IF(USER!V169="","",USER!V169)</f>
        <v/>
      </c>
      <c r="W169" s="14" t="str">
        <f>+IF(USER!W169="","",USER!W169)</f>
        <v/>
      </c>
      <c r="X169" s="14" t="str">
        <f>+IF(USER!X169="","",USER!X169)</f>
        <v/>
      </c>
      <c r="Y169" s="14" t="str">
        <f>+IF(USER!Y169="","",USER!Y169)</f>
        <v/>
      </c>
      <c r="Z169" s="20" t="str">
        <f>+IF(USER!Z169="","",USER!Z169)</f>
        <v/>
      </c>
      <c r="AA169" s="19" t="str">
        <f>+IF(USER!AA169="","",USER!AA169)</f>
        <v/>
      </c>
      <c r="AB169" s="13" t="str">
        <f>+IF(USER!AB169="","",USER!AB169)</f>
        <v/>
      </c>
      <c r="AC169" s="14" t="str">
        <f>+IF(USER!AC169="","",USER!AC169)</f>
        <v/>
      </c>
      <c r="AD169" s="14" t="str">
        <f>+IF(USER!AD169="","",USER!AD169)</f>
        <v/>
      </c>
      <c r="AE169" s="13" t="str">
        <f>+IF(USER!AE169="","",USER!AE169)</f>
        <v/>
      </c>
      <c r="AF169" s="13" t="str">
        <f>+IF(USER!AF169="","",USER!AF169)</f>
        <v/>
      </c>
      <c r="AG169" s="14" t="str">
        <f>+IF(USER!AG169="","",USER!AG169)</f>
        <v/>
      </c>
      <c r="AH169" s="20" t="str">
        <f>+IF(USER!AH169="","",USER!AH169)</f>
        <v/>
      </c>
      <c r="AI169" s="19" t="str">
        <f>+IF(USER!AI169="","",USER!AI169)</f>
        <v/>
      </c>
      <c r="AJ169" s="13" t="str">
        <f>+IF(USER!AJ169="","",USER!AJ169)</f>
        <v/>
      </c>
      <c r="AK169" s="14" t="str">
        <f>+IF(USER!AK169="","",USER!AK169)</f>
        <v/>
      </c>
      <c r="AL169" s="14" t="str">
        <f>+IF(USER!AL169="","",USER!AL169)</f>
        <v/>
      </c>
      <c r="AM169" s="13" t="str">
        <f>+IF(USER!AM169="","",USER!AM169)</f>
        <v/>
      </c>
      <c r="AN169" s="13" t="str">
        <f>+IF(USER!AN169="","",USER!AN169)</f>
        <v/>
      </c>
      <c r="AO169" s="14" t="str">
        <f>+IF(USER!AO169="","",USER!AO169)</f>
        <v/>
      </c>
      <c r="AP169" s="20" t="str">
        <f>+IF(USER!AP169="","",USER!AP169)</f>
        <v/>
      </c>
      <c r="AQ169" s="19" t="str">
        <f>+IF(USER!AQ169="","",USER!AQ169)</f>
        <v/>
      </c>
      <c r="AR169" s="13" t="str">
        <f>+IF(USER!AR169="","",USER!AR169)</f>
        <v/>
      </c>
      <c r="AS169" s="14" t="str">
        <f>+IF(USER!AS169="","",USER!AS169)</f>
        <v/>
      </c>
      <c r="AT169" s="14" t="str">
        <f>+IF(USER!AT169="","",USER!AT169)</f>
        <v/>
      </c>
      <c r="AU169" s="13" t="str">
        <f>+IF(USER!AU169="","",USER!AU169)</f>
        <v/>
      </c>
      <c r="AV169" s="13" t="str">
        <f>+IF(USER!AV169="","",USER!AV169)</f>
        <v/>
      </c>
      <c r="AW169" s="14" t="str">
        <f>+IF(USER!AW169="","",USER!AW169)</f>
        <v/>
      </c>
      <c r="AX169" s="20" t="str">
        <f>+IF(USER!AX169="","",USER!AX169)</f>
        <v/>
      </c>
      <c r="AY169" s="19">
        <f>+IF(USER!AY169="","",USER!AY169)</f>
        <v>0.5</v>
      </c>
      <c r="AZ169" s="13">
        <f>+IF(USER!AZ169="","",USER!AZ169)</f>
        <v>0.85763888888888884</v>
      </c>
      <c r="BA169" s="14" t="str">
        <f>+IF(USER!BA169="","",USER!BA169)</f>
        <v/>
      </c>
      <c r="BB169" s="14" t="str">
        <f>+IF(USER!BB169="","",USER!BB169)</f>
        <v/>
      </c>
      <c r="BC169" s="13">
        <f>+IF(USER!BC169="","",USER!BC169)</f>
        <v>0.58333333333333337</v>
      </c>
      <c r="BD169" s="13">
        <f>+IF(USER!BD169="","",USER!BD169)</f>
        <v>0.61458333333333337</v>
      </c>
      <c r="BE169" s="14" t="str">
        <f>+IF(USER!BE169="","",USER!BE169)</f>
        <v/>
      </c>
      <c r="BF169" s="20" t="str">
        <f>+IF(USER!BF169="","",USER!BF169)</f>
        <v/>
      </c>
      <c r="BG169" s="19">
        <f>+IF(USER!BG169="","",USER!BG169)</f>
        <v>0.5</v>
      </c>
      <c r="BH169" s="13">
        <f>+IF(USER!BH169="","",USER!BH169)</f>
        <v>0.85763888888888884</v>
      </c>
      <c r="BI169" s="14" t="str">
        <f>+IF(USER!BI169="","",USER!BI169)</f>
        <v/>
      </c>
      <c r="BJ169" s="14" t="str">
        <f>+IF(USER!BJ169="","",USER!BJ169)</f>
        <v/>
      </c>
      <c r="BK169" s="13">
        <f>+IF(USER!BK169="","",USER!BK169)</f>
        <v>0.58333333333333337</v>
      </c>
      <c r="BL169" s="13">
        <f>+IF(USER!BL169="","",USER!BL169)</f>
        <v>0.61458333333333337</v>
      </c>
      <c r="BM169" s="14" t="str">
        <f>+IF(USER!BM169="","",USER!BM169)</f>
        <v/>
      </c>
      <c r="BN169" s="20" t="str">
        <f>+IF(USER!BN169="","",USER!BN169)</f>
        <v/>
      </c>
      <c r="BO169" s="19">
        <f>+IF(USER!BO169="","",USER!BO169)</f>
        <v>0.5</v>
      </c>
      <c r="BP169" s="13">
        <f>+IF(USER!BP169="","",USER!BP169)</f>
        <v>0.85763888888888884</v>
      </c>
      <c r="BQ169" s="14" t="str">
        <f>+IF(USER!BQ169="","",USER!BQ169)</f>
        <v/>
      </c>
      <c r="BR169" s="14" t="str">
        <f>+IF(USER!BR169="","",USER!BR169)</f>
        <v/>
      </c>
      <c r="BS169" s="13">
        <f>+IF(USER!BS169="","",USER!BS169)</f>
        <v>0.58333333333333337</v>
      </c>
      <c r="BT169" s="13">
        <f>+IF(USER!BT169="","",USER!BT169)</f>
        <v>0.61458333333333337</v>
      </c>
      <c r="BU169" s="14" t="str">
        <f>+IF(USER!BU169="","",USER!BU169)</f>
        <v/>
      </c>
      <c r="BV169" s="20" t="str">
        <f>+IF(USER!BV169="","",USER!BV169)</f>
        <v/>
      </c>
      <c r="BW169" s="68" t="str">
        <f>+VLOOKUP(B169,GESEM!B:H,7,0)</f>
        <v>CHAT USER</v>
      </c>
      <c r="BX169" s="2" t="str">
        <f>+VLOOKUP(B169,GESEM!B:H,6,0)</f>
        <v>AGENTE</v>
      </c>
    </row>
    <row r="170" spans="1:76" ht="12" customHeight="1" x14ac:dyDescent="0.2">
      <c r="A170" s="31">
        <f t="shared" si="2"/>
        <v>164</v>
      </c>
      <c r="B170" s="74">
        <f>+USER!B170</f>
        <v>73026301</v>
      </c>
      <c r="C170" s="61" t="str">
        <f>+VLOOKUP(J170,TURNO!P:Q,2,0)</f>
        <v xml:space="preserve">CHAT USER </v>
      </c>
      <c r="D170" s="61" t="str">
        <f>+USER!D170</f>
        <v>Tarde</v>
      </c>
      <c r="E170" s="75">
        <f>+VLOOKUP(B170,GESEM!B:M,12,0)</f>
        <v>45715</v>
      </c>
      <c r="F170" s="61" t="str">
        <f>+USER!F170</f>
        <v>PART TIME</v>
      </c>
      <c r="G170" s="61">
        <f>+USER!G170</f>
        <v>0</v>
      </c>
      <c r="H170" s="61">
        <f>+USER!H170</f>
        <v>0</v>
      </c>
      <c r="I170" s="61" t="str">
        <f>+USER!I170</f>
        <v>ARMAS ACOSTA ANDREA ROSA</v>
      </c>
      <c r="J170" s="61" t="str">
        <f>+USER!J170</f>
        <v>CHAT USER</v>
      </c>
      <c r="K170" s="61" t="str">
        <f>+USER!K170</f>
        <v>VILLAVICENCIO OBANDO ARTURO JOSE</v>
      </c>
      <c r="L170" s="61" t="str">
        <f>+USER!L170</f>
        <v>PORTILLA REYES YOHANA ARACELLI</v>
      </c>
      <c r="M170" s="61" t="str">
        <f>+USER!M170</f>
        <v>Lunes,Martes,Miércoles,Jueves</v>
      </c>
      <c r="N170" s="32">
        <f>+IF(USER!N170="","",USER!N170)</f>
        <v>0.5</v>
      </c>
      <c r="O170" s="33">
        <f>+IF(USER!O170="","",USER!O170)</f>
        <v>0.85763888888888884</v>
      </c>
      <c r="P170" s="32">
        <f>+IF(USER!P170="","",USER!P170)</f>
        <v>0.75</v>
      </c>
      <c r="Q170" s="33">
        <f>+IF(USER!Q170="","",USER!Q170)</f>
        <v>0.78125</v>
      </c>
      <c r="R170" s="34" t="str">
        <f>+VLOOKUP(B170,GESEM!B:R,9,0)</f>
        <v>ACTIVO</v>
      </c>
      <c r="S170" s="19" t="str">
        <f>+IF(USER!S170="","",USER!S170)</f>
        <v/>
      </c>
      <c r="T170" s="14" t="str">
        <f>+IF(USER!T170="","",USER!T170)</f>
        <v/>
      </c>
      <c r="U170" s="14" t="str">
        <f>+IF(USER!U170="","",USER!U170)</f>
        <v/>
      </c>
      <c r="V170" s="14" t="str">
        <f>+IF(USER!V170="","",USER!V170)</f>
        <v/>
      </c>
      <c r="W170" s="14" t="str">
        <f>+IF(USER!W170="","",USER!W170)</f>
        <v/>
      </c>
      <c r="X170" s="14" t="str">
        <f>+IF(USER!X170="","",USER!X170)</f>
        <v/>
      </c>
      <c r="Y170" s="14" t="str">
        <f>+IF(USER!Y170="","",USER!Y170)</f>
        <v/>
      </c>
      <c r="Z170" s="20" t="str">
        <f>+IF(USER!Z170="","",USER!Z170)</f>
        <v/>
      </c>
      <c r="AA170" s="19" t="str">
        <f>+IF(USER!AA170="","",USER!AA170)</f>
        <v/>
      </c>
      <c r="AB170" s="13" t="str">
        <f>+IF(USER!AB170="","",USER!AB170)</f>
        <v/>
      </c>
      <c r="AC170" s="14" t="str">
        <f>+IF(USER!AC170="","",USER!AC170)</f>
        <v/>
      </c>
      <c r="AD170" s="14" t="str">
        <f>+IF(USER!AD170="","",USER!AD170)</f>
        <v/>
      </c>
      <c r="AE170" s="13" t="str">
        <f>+IF(USER!AE170="","",USER!AE170)</f>
        <v/>
      </c>
      <c r="AF170" s="13" t="str">
        <f>+IF(USER!AF170="","",USER!AF170)</f>
        <v/>
      </c>
      <c r="AG170" s="14" t="str">
        <f>+IF(USER!AG170="","",USER!AG170)</f>
        <v/>
      </c>
      <c r="AH170" s="20" t="str">
        <f>+IF(USER!AH170="","",USER!AH170)</f>
        <v/>
      </c>
      <c r="AI170" s="19" t="str">
        <f>+IF(USER!AI170="","",USER!AI170)</f>
        <v/>
      </c>
      <c r="AJ170" s="13" t="str">
        <f>+IF(USER!AJ170="","",USER!AJ170)</f>
        <v/>
      </c>
      <c r="AK170" s="14" t="str">
        <f>+IF(USER!AK170="","",USER!AK170)</f>
        <v/>
      </c>
      <c r="AL170" s="14" t="str">
        <f>+IF(USER!AL170="","",USER!AL170)</f>
        <v/>
      </c>
      <c r="AM170" s="13" t="str">
        <f>+IF(USER!AM170="","",USER!AM170)</f>
        <v/>
      </c>
      <c r="AN170" s="13" t="str">
        <f>+IF(USER!AN170="","",USER!AN170)</f>
        <v/>
      </c>
      <c r="AO170" s="14" t="str">
        <f>+IF(USER!AO170="","",USER!AO170)</f>
        <v/>
      </c>
      <c r="AP170" s="20" t="str">
        <f>+IF(USER!AP170="","",USER!AP170)</f>
        <v/>
      </c>
      <c r="AQ170" s="19" t="str">
        <f>+IF(USER!AQ170="","",USER!AQ170)</f>
        <v/>
      </c>
      <c r="AR170" s="13" t="str">
        <f>+IF(USER!AR170="","",USER!AR170)</f>
        <v/>
      </c>
      <c r="AS170" s="14" t="str">
        <f>+IF(USER!AS170="","",USER!AS170)</f>
        <v/>
      </c>
      <c r="AT170" s="14" t="str">
        <f>+IF(USER!AT170="","",USER!AT170)</f>
        <v/>
      </c>
      <c r="AU170" s="13" t="str">
        <f>+IF(USER!AU170="","",USER!AU170)</f>
        <v/>
      </c>
      <c r="AV170" s="13" t="str">
        <f>+IF(USER!AV170="","",USER!AV170)</f>
        <v/>
      </c>
      <c r="AW170" s="14" t="str">
        <f>+IF(USER!AW170="","",USER!AW170)</f>
        <v/>
      </c>
      <c r="AX170" s="20" t="str">
        <f>+IF(USER!AX170="","",USER!AX170)</f>
        <v/>
      </c>
      <c r="AY170" s="19">
        <f>+IF(USER!AY170="","",USER!AY170)</f>
        <v>0.5</v>
      </c>
      <c r="AZ170" s="13">
        <f>+IF(USER!AZ170="","",USER!AZ170)</f>
        <v>0.85763888888888884</v>
      </c>
      <c r="BA170" s="14" t="str">
        <f>+IF(USER!BA170="","",USER!BA170)</f>
        <v/>
      </c>
      <c r="BB170" s="14" t="str">
        <f>+IF(USER!BB170="","",USER!BB170)</f>
        <v/>
      </c>
      <c r="BC170" s="13">
        <f>+IF(USER!BC170="","",USER!BC170)</f>
        <v>0.75</v>
      </c>
      <c r="BD170" s="13">
        <f>+IF(USER!BD170="","",USER!BD170)</f>
        <v>0.78125</v>
      </c>
      <c r="BE170" s="14" t="str">
        <f>+IF(USER!BE170="","",USER!BE170)</f>
        <v/>
      </c>
      <c r="BF170" s="20" t="str">
        <f>+IF(USER!BF170="","",USER!BF170)</f>
        <v/>
      </c>
      <c r="BG170" s="19">
        <f>+IF(USER!BG170="","",USER!BG170)</f>
        <v>0.5</v>
      </c>
      <c r="BH170" s="13">
        <f>+IF(USER!BH170="","",USER!BH170)</f>
        <v>0.85763888888888884</v>
      </c>
      <c r="BI170" s="14" t="str">
        <f>+IF(USER!BI170="","",USER!BI170)</f>
        <v/>
      </c>
      <c r="BJ170" s="14" t="str">
        <f>+IF(USER!BJ170="","",USER!BJ170)</f>
        <v/>
      </c>
      <c r="BK170" s="13">
        <f>+IF(USER!BK170="","",USER!BK170)</f>
        <v>0.75</v>
      </c>
      <c r="BL170" s="13">
        <f>+IF(USER!BL170="","",USER!BL170)</f>
        <v>0.78125</v>
      </c>
      <c r="BM170" s="14" t="str">
        <f>+IF(USER!BM170="","",USER!BM170)</f>
        <v/>
      </c>
      <c r="BN170" s="20" t="str">
        <f>+IF(USER!BN170="","",USER!BN170)</f>
        <v/>
      </c>
      <c r="BO170" s="19">
        <f>+IF(USER!BO170="","",USER!BO170)</f>
        <v>0.5</v>
      </c>
      <c r="BP170" s="13">
        <f>+IF(USER!BP170="","",USER!BP170)</f>
        <v>0.85763888888888884</v>
      </c>
      <c r="BQ170" s="14" t="str">
        <f>+IF(USER!BQ170="","",USER!BQ170)</f>
        <v/>
      </c>
      <c r="BR170" s="14" t="str">
        <f>+IF(USER!BR170="","",USER!BR170)</f>
        <v/>
      </c>
      <c r="BS170" s="13">
        <f>+IF(USER!BS170="","",USER!BS170)</f>
        <v>0.75</v>
      </c>
      <c r="BT170" s="13">
        <f>+IF(USER!BT170="","",USER!BT170)</f>
        <v>0.78125</v>
      </c>
      <c r="BU170" s="14" t="str">
        <f>+IF(USER!BU170="","",USER!BU170)</f>
        <v/>
      </c>
      <c r="BV170" s="20" t="str">
        <f>+IF(USER!BV170="","",USER!BV170)</f>
        <v/>
      </c>
      <c r="BW170" s="68" t="str">
        <f>+VLOOKUP(B170,GESEM!B:H,7,0)</f>
        <v>CHAT USER</v>
      </c>
      <c r="BX170" s="2" t="str">
        <f>+VLOOKUP(B170,GESEM!B:H,6,0)</f>
        <v>AGENTE</v>
      </c>
    </row>
    <row r="171" spans="1:76" ht="12" customHeight="1" x14ac:dyDescent="0.2">
      <c r="A171" s="31">
        <f t="shared" si="2"/>
        <v>165</v>
      </c>
      <c r="B171" s="74">
        <f>+USER!B171</f>
        <v>75004393</v>
      </c>
      <c r="C171" s="61" t="str">
        <f>+VLOOKUP(J171,TURNO!P:Q,2,0)</f>
        <v xml:space="preserve">CHAT USER </v>
      </c>
      <c r="D171" s="61" t="str">
        <f>+USER!D171</f>
        <v>Tarde</v>
      </c>
      <c r="E171" s="75">
        <f>+VLOOKUP(B171,GESEM!B:M,12,0)</f>
        <v>45715</v>
      </c>
      <c r="F171" s="61" t="str">
        <f>+USER!F171</f>
        <v>PART TIME</v>
      </c>
      <c r="G171" s="61">
        <f>+USER!G171</f>
        <v>0</v>
      </c>
      <c r="H171" s="61">
        <f>+USER!H171</f>
        <v>0</v>
      </c>
      <c r="I171" s="61" t="str">
        <f>+USER!I171</f>
        <v>MENDOZA CANGALAYA LESLIE MARGARITA</v>
      </c>
      <c r="J171" s="61" t="str">
        <f>+USER!J171</f>
        <v>CHAT USER</v>
      </c>
      <c r="K171" s="61" t="str">
        <f>+USER!K171</f>
        <v>VILLAVICENCIO OBANDO ARTURO JOSE</v>
      </c>
      <c r="L171" s="61" t="str">
        <f>+USER!L171</f>
        <v>PORTILLA REYES YOHANA ARACELLI</v>
      </c>
      <c r="M171" s="61" t="str">
        <f>+USER!M171</f>
        <v>Lunes,Martes,Miércoles,Jueves</v>
      </c>
      <c r="N171" s="32">
        <f>+IF(USER!N171="","",USER!N171)</f>
        <v>0.5</v>
      </c>
      <c r="O171" s="33">
        <f>+IF(USER!O171="","",USER!O171)</f>
        <v>0.85763888888888884</v>
      </c>
      <c r="P171" s="32">
        <f>+IF(USER!P171="","",USER!P171)</f>
        <v>0.75</v>
      </c>
      <c r="Q171" s="33">
        <f>+IF(USER!Q171="","",USER!Q171)</f>
        <v>0.78125</v>
      </c>
      <c r="R171" s="34" t="str">
        <f>+VLOOKUP(B171,GESEM!B:R,9,0)</f>
        <v>ACTIVO</v>
      </c>
      <c r="S171" s="19" t="str">
        <f>+IF(USER!S171="","",USER!S171)</f>
        <v/>
      </c>
      <c r="T171" s="14" t="str">
        <f>+IF(USER!T171="","",USER!T171)</f>
        <v/>
      </c>
      <c r="U171" s="14" t="str">
        <f>+IF(USER!U171="","",USER!U171)</f>
        <v/>
      </c>
      <c r="V171" s="14" t="str">
        <f>+IF(USER!V171="","",USER!V171)</f>
        <v/>
      </c>
      <c r="W171" s="14" t="str">
        <f>+IF(USER!W171="","",USER!W171)</f>
        <v/>
      </c>
      <c r="X171" s="14" t="str">
        <f>+IF(USER!X171="","",USER!X171)</f>
        <v/>
      </c>
      <c r="Y171" s="14" t="str">
        <f>+IF(USER!Y171="","",USER!Y171)</f>
        <v/>
      </c>
      <c r="Z171" s="20" t="str">
        <f>+IF(USER!Z171="","",USER!Z171)</f>
        <v/>
      </c>
      <c r="AA171" s="19" t="str">
        <f>+IF(USER!AA171="","",USER!AA171)</f>
        <v/>
      </c>
      <c r="AB171" s="13" t="str">
        <f>+IF(USER!AB171="","",USER!AB171)</f>
        <v/>
      </c>
      <c r="AC171" s="14" t="str">
        <f>+IF(USER!AC171="","",USER!AC171)</f>
        <v/>
      </c>
      <c r="AD171" s="14" t="str">
        <f>+IF(USER!AD171="","",USER!AD171)</f>
        <v/>
      </c>
      <c r="AE171" s="13" t="str">
        <f>+IF(USER!AE171="","",USER!AE171)</f>
        <v/>
      </c>
      <c r="AF171" s="13" t="str">
        <f>+IF(USER!AF171="","",USER!AF171)</f>
        <v/>
      </c>
      <c r="AG171" s="14" t="str">
        <f>+IF(USER!AG171="","",USER!AG171)</f>
        <v/>
      </c>
      <c r="AH171" s="20" t="str">
        <f>+IF(USER!AH171="","",USER!AH171)</f>
        <v/>
      </c>
      <c r="AI171" s="19" t="str">
        <f>+IF(USER!AI171="","",USER!AI171)</f>
        <v/>
      </c>
      <c r="AJ171" s="13" t="str">
        <f>+IF(USER!AJ171="","",USER!AJ171)</f>
        <v/>
      </c>
      <c r="AK171" s="14" t="str">
        <f>+IF(USER!AK171="","",USER!AK171)</f>
        <v/>
      </c>
      <c r="AL171" s="14" t="str">
        <f>+IF(USER!AL171="","",USER!AL171)</f>
        <v/>
      </c>
      <c r="AM171" s="13" t="str">
        <f>+IF(USER!AM171="","",USER!AM171)</f>
        <v/>
      </c>
      <c r="AN171" s="13" t="str">
        <f>+IF(USER!AN171="","",USER!AN171)</f>
        <v/>
      </c>
      <c r="AO171" s="14" t="str">
        <f>+IF(USER!AO171="","",USER!AO171)</f>
        <v/>
      </c>
      <c r="AP171" s="20" t="str">
        <f>+IF(USER!AP171="","",USER!AP171)</f>
        <v/>
      </c>
      <c r="AQ171" s="19" t="str">
        <f>+IF(USER!AQ171="","",USER!AQ171)</f>
        <v/>
      </c>
      <c r="AR171" s="13" t="str">
        <f>+IF(USER!AR171="","",USER!AR171)</f>
        <v/>
      </c>
      <c r="AS171" s="14" t="str">
        <f>+IF(USER!AS171="","",USER!AS171)</f>
        <v/>
      </c>
      <c r="AT171" s="14" t="str">
        <f>+IF(USER!AT171="","",USER!AT171)</f>
        <v/>
      </c>
      <c r="AU171" s="13" t="str">
        <f>+IF(USER!AU171="","",USER!AU171)</f>
        <v/>
      </c>
      <c r="AV171" s="13" t="str">
        <f>+IF(USER!AV171="","",USER!AV171)</f>
        <v/>
      </c>
      <c r="AW171" s="14" t="str">
        <f>+IF(USER!AW171="","",USER!AW171)</f>
        <v/>
      </c>
      <c r="AX171" s="20" t="str">
        <f>+IF(USER!AX171="","",USER!AX171)</f>
        <v/>
      </c>
      <c r="AY171" s="19">
        <f>+IF(USER!AY171="","",USER!AY171)</f>
        <v>0.5</v>
      </c>
      <c r="AZ171" s="13">
        <f>+IF(USER!AZ171="","",USER!AZ171)</f>
        <v>0.85763888888888884</v>
      </c>
      <c r="BA171" s="14" t="str">
        <f>+IF(USER!BA171="","",USER!BA171)</f>
        <v/>
      </c>
      <c r="BB171" s="14" t="str">
        <f>+IF(USER!BB171="","",USER!BB171)</f>
        <v/>
      </c>
      <c r="BC171" s="13">
        <f>+IF(USER!BC171="","",USER!BC171)</f>
        <v>0.75</v>
      </c>
      <c r="BD171" s="13">
        <f>+IF(USER!BD171="","",USER!BD171)</f>
        <v>0.78125</v>
      </c>
      <c r="BE171" s="14" t="str">
        <f>+IF(USER!BE171="","",USER!BE171)</f>
        <v/>
      </c>
      <c r="BF171" s="20" t="str">
        <f>+IF(USER!BF171="","",USER!BF171)</f>
        <v/>
      </c>
      <c r="BG171" s="19">
        <f>+IF(USER!BG171="","",USER!BG171)</f>
        <v>0.5</v>
      </c>
      <c r="BH171" s="13">
        <f>+IF(USER!BH171="","",USER!BH171)</f>
        <v>0.85763888888888884</v>
      </c>
      <c r="BI171" s="14" t="str">
        <f>+IF(USER!BI171="","",USER!BI171)</f>
        <v/>
      </c>
      <c r="BJ171" s="14" t="str">
        <f>+IF(USER!BJ171="","",USER!BJ171)</f>
        <v/>
      </c>
      <c r="BK171" s="13">
        <f>+IF(USER!BK171="","",USER!BK171)</f>
        <v>0.75</v>
      </c>
      <c r="BL171" s="13">
        <f>+IF(USER!BL171="","",USER!BL171)</f>
        <v>0.78125</v>
      </c>
      <c r="BM171" s="14" t="str">
        <f>+IF(USER!BM171="","",USER!BM171)</f>
        <v/>
      </c>
      <c r="BN171" s="20" t="str">
        <f>+IF(USER!BN171="","",USER!BN171)</f>
        <v/>
      </c>
      <c r="BO171" s="19">
        <f>+IF(USER!BO171="","",USER!BO171)</f>
        <v>0.5</v>
      </c>
      <c r="BP171" s="13">
        <f>+IF(USER!BP171="","",USER!BP171)</f>
        <v>0.85763888888888884</v>
      </c>
      <c r="BQ171" s="14" t="str">
        <f>+IF(USER!BQ171="","",USER!BQ171)</f>
        <v/>
      </c>
      <c r="BR171" s="14" t="str">
        <f>+IF(USER!BR171="","",USER!BR171)</f>
        <v/>
      </c>
      <c r="BS171" s="13">
        <f>+IF(USER!BS171="","",USER!BS171)</f>
        <v>0.75</v>
      </c>
      <c r="BT171" s="13">
        <f>+IF(USER!BT171="","",USER!BT171)</f>
        <v>0.78125</v>
      </c>
      <c r="BU171" s="14" t="str">
        <f>+IF(USER!BU171="","",USER!BU171)</f>
        <v/>
      </c>
      <c r="BV171" s="20" t="str">
        <f>+IF(USER!BV171="","",USER!BV171)</f>
        <v/>
      </c>
      <c r="BW171" s="68" t="str">
        <f>+VLOOKUP(B171,GESEM!B:H,7,0)</f>
        <v>CHAT USER</v>
      </c>
      <c r="BX171" s="2" t="str">
        <f>+VLOOKUP(B171,GESEM!B:H,6,0)</f>
        <v>AGENTE</v>
      </c>
    </row>
    <row r="172" spans="1:76" ht="12" customHeight="1" x14ac:dyDescent="0.2">
      <c r="A172" s="31">
        <f t="shared" si="2"/>
        <v>166</v>
      </c>
      <c r="B172" s="74">
        <f>+USER!B172</f>
        <v>73119562</v>
      </c>
      <c r="C172" s="61" t="str">
        <f>+VLOOKUP(J172,TURNO!P:Q,2,0)</f>
        <v xml:space="preserve">CHAT USER </v>
      </c>
      <c r="D172" s="61" t="str">
        <f>+USER!D172</f>
        <v>Tarde</v>
      </c>
      <c r="E172" s="75">
        <f>+VLOOKUP(B172,GESEM!B:M,12,0)</f>
        <v>45715</v>
      </c>
      <c r="F172" s="61" t="str">
        <f>+USER!F172</f>
        <v>PART TIME</v>
      </c>
      <c r="G172" s="61">
        <f>+USER!G172</f>
        <v>0</v>
      </c>
      <c r="H172" s="61">
        <f>+USER!H172</f>
        <v>0</v>
      </c>
      <c r="I172" s="61" t="str">
        <f>+USER!I172</f>
        <v>ROMAN COBA PABLO JEFFERSON</v>
      </c>
      <c r="J172" s="61" t="str">
        <f>+USER!J172</f>
        <v>CHAT USER</v>
      </c>
      <c r="K172" s="61" t="str">
        <f>+USER!K172</f>
        <v>VILLAVICENCIO OBANDO ARTURO JOSE</v>
      </c>
      <c r="L172" s="61" t="str">
        <f>+USER!L172</f>
        <v>PORTILLA REYES YOHANA ARACELLI</v>
      </c>
      <c r="M172" s="61" t="str">
        <f>+USER!M172</f>
        <v>Lunes,Martes,Miércoles,Jueves</v>
      </c>
      <c r="N172" s="32">
        <f>+IF(USER!N172="","",USER!N172)</f>
        <v>0.5</v>
      </c>
      <c r="O172" s="33">
        <f>+IF(USER!O172="","",USER!O172)</f>
        <v>0.85763888888888884</v>
      </c>
      <c r="P172" s="32">
        <f>+IF(USER!P172="","",USER!P172)</f>
        <v>0.75</v>
      </c>
      <c r="Q172" s="33">
        <f>+IF(USER!Q172="","",USER!Q172)</f>
        <v>0.78125</v>
      </c>
      <c r="R172" s="34" t="str">
        <f>+VLOOKUP(B172,GESEM!B:R,9,0)</f>
        <v>ACTIVO</v>
      </c>
      <c r="S172" s="19" t="str">
        <f>+IF(USER!S172="","",USER!S172)</f>
        <v/>
      </c>
      <c r="T172" s="14" t="str">
        <f>+IF(USER!T172="","",USER!T172)</f>
        <v/>
      </c>
      <c r="U172" s="14" t="str">
        <f>+IF(USER!U172="","",USER!U172)</f>
        <v/>
      </c>
      <c r="V172" s="14" t="str">
        <f>+IF(USER!V172="","",USER!V172)</f>
        <v/>
      </c>
      <c r="W172" s="14" t="str">
        <f>+IF(USER!W172="","",USER!W172)</f>
        <v/>
      </c>
      <c r="X172" s="14" t="str">
        <f>+IF(USER!X172="","",USER!X172)</f>
        <v/>
      </c>
      <c r="Y172" s="14" t="str">
        <f>+IF(USER!Y172="","",USER!Y172)</f>
        <v/>
      </c>
      <c r="Z172" s="20" t="str">
        <f>+IF(USER!Z172="","",USER!Z172)</f>
        <v/>
      </c>
      <c r="AA172" s="19" t="str">
        <f>+IF(USER!AA172="","",USER!AA172)</f>
        <v/>
      </c>
      <c r="AB172" s="13" t="str">
        <f>+IF(USER!AB172="","",USER!AB172)</f>
        <v/>
      </c>
      <c r="AC172" s="14" t="str">
        <f>+IF(USER!AC172="","",USER!AC172)</f>
        <v/>
      </c>
      <c r="AD172" s="14" t="str">
        <f>+IF(USER!AD172="","",USER!AD172)</f>
        <v/>
      </c>
      <c r="AE172" s="13" t="str">
        <f>+IF(USER!AE172="","",USER!AE172)</f>
        <v/>
      </c>
      <c r="AF172" s="13" t="str">
        <f>+IF(USER!AF172="","",USER!AF172)</f>
        <v/>
      </c>
      <c r="AG172" s="14" t="str">
        <f>+IF(USER!AG172="","",USER!AG172)</f>
        <v/>
      </c>
      <c r="AH172" s="20" t="str">
        <f>+IF(USER!AH172="","",USER!AH172)</f>
        <v/>
      </c>
      <c r="AI172" s="19" t="str">
        <f>+IF(USER!AI172="","",USER!AI172)</f>
        <v/>
      </c>
      <c r="AJ172" s="13" t="str">
        <f>+IF(USER!AJ172="","",USER!AJ172)</f>
        <v/>
      </c>
      <c r="AK172" s="14" t="str">
        <f>+IF(USER!AK172="","",USER!AK172)</f>
        <v/>
      </c>
      <c r="AL172" s="14" t="str">
        <f>+IF(USER!AL172="","",USER!AL172)</f>
        <v/>
      </c>
      <c r="AM172" s="13" t="str">
        <f>+IF(USER!AM172="","",USER!AM172)</f>
        <v/>
      </c>
      <c r="AN172" s="13" t="str">
        <f>+IF(USER!AN172="","",USER!AN172)</f>
        <v/>
      </c>
      <c r="AO172" s="14" t="str">
        <f>+IF(USER!AO172="","",USER!AO172)</f>
        <v/>
      </c>
      <c r="AP172" s="20" t="str">
        <f>+IF(USER!AP172="","",USER!AP172)</f>
        <v/>
      </c>
      <c r="AQ172" s="19" t="str">
        <f>+IF(USER!AQ172="","",USER!AQ172)</f>
        <v/>
      </c>
      <c r="AR172" s="13" t="str">
        <f>+IF(USER!AR172="","",USER!AR172)</f>
        <v/>
      </c>
      <c r="AS172" s="14" t="str">
        <f>+IF(USER!AS172="","",USER!AS172)</f>
        <v/>
      </c>
      <c r="AT172" s="14" t="str">
        <f>+IF(USER!AT172="","",USER!AT172)</f>
        <v/>
      </c>
      <c r="AU172" s="13" t="str">
        <f>+IF(USER!AU172="","",USER!AU172)</f>
        <v/>
      </c>
      <c r="AV172" s="13" t="str">
        <f>+IF(USER!AV172="","",USER!AV172)</f>
        <v/>
      </c>
      <c r="AW172" s="14" t="str">
        <f>+IF(USER!AW172="","",USER!AW172)</f>
        <v/>
      </c>
      <c r="AX172" s="20" t="str">
        <f>+IF(USER!AX172="","",USER!AX172)</f>
        <v/>
      </c>
      <c r="AY172" s="19">
        <f>+IF(USER!AY172="","",USER!AY172)</f>
        <v>0.5</v>
      </c>
      <c r="AZ172" s="13">
        <f>+IF(USER!AZ172="","",USER!AZ172)</f>
        <v>0.85763888888888884</v>
      </c>
      <c r="BA172" s="14" t="str">
        <f>+IF(USER!BA172="","",USER!BA172)</f>
        <v/>
      </c>
      <c r="BB172" s="14" t="str">
        <f>+IF(USER!BB172="","",USER!BB172)</f>
        <v/>
      </c>
      <c r="BC172" s="13">
        <f>+IF(USER!BC172="","",USER!BC172)</f>
        <v>0.75</v>
      </c>
      <c r="BD172" s="13">
        <f>+IF(USER!BD172="","",USER!BD172)</f>
        <v>0.78125</v>
      </c>
      <c r="BE172" s="14" t="str">
        <f>+IF(USER!BE172="","",USER!BE172)</f>
        <v/>
      </c>
      <c r="BF172" s="20" t="str">
        <f>+IF(USER!BF172="","",USER!BF172)</f>
        <v/>
      </c>
      <c r="BG172" s="19">
        <f>+IF(USER!BG172="","",USER!BG172)</f>
        <v>0.58333333333333337</v>
      </c>
      <c r="BH172" s="13">
        <f>+IF(USER!BH172="","",USER!BH172)</f>
        <v>0.94097222222222221</v>
      </c>
      <c r="BI172" s="14" t="str">
        <f>+IF(USER!BI172="","",USER!BI172)</f>
        <v/>
      </c>
      <c r="BJ172" s="14" t="str">
        <f>+IF(USER!BJ172="","",USER!BJ172)</f>
        <v/>
      </c>
      <c r="BK172" s="13">
        <f>+IF(USER!BK172="","",USER!BK172)</f>
        <v>0.75</v>
      </c>
      <c r="BL172" s="13">
        <f>+IF(USER!BL172="","",USER!BL172)</f>
        <v>0.78125</v>
      </c>
      <c r="BM172" s="14" t="str">
        <f>+IF(USER!BM172="","",USER!BM172)</f>
        <v/>
      </c>
      <c r="BN172" s="20" t="str">
        <f>+IF(USER!BN172="","",USER!BN172)</f>
        <v/>
      </c>
      <c r="BO172" s="19">
        <f>+IF(USER!BO172="","",USER!BO172)</f>
        <v>0.5</v>
      </c>
      <c r="BP172" s="13">
        <f>+IF(USER!BP172="","",USER!BP172)</f>
        <v>0.85763888888888884</v>
      </c>
      <c r="BQ172" s="14" t="str">
        <f>+IF(USER!BQ172="","",USER!BQ172)</f>
        <v/>
      </c>
      <c r="BR172" s="14" t="str">
        <f>+IF(USER!BR172="","",USER!BR172)</f>
        <v/>
      </c>
      <c r="BS172" s="13">
        <f>+IF(USER!BS172="","",USER!BS172)</f>
        <v>0.75</v>
      </c>
      <c r="BT172" s="13">
        <f>+IF(USER!BT172="","",USER!BT172)</f>
        <v>0.78125</v>
      </c>
      <c r="BU172" s="14" t="str">
        <f>+IF(USER!BU172="","",USER!BU172)</f>
        <v/>
      </c>
      <c r="BV172" s="20" t="str">
        <f>+IF(USER!BV172="","",USER!BV172)</f>
        <v/>
      </c>
      <c r="BW172" s="68" t="str">
        <f>+VLOOKUP(B172,GESEM!B:H,7,0)</f>
        <v>CHAT USER</v>
      </c>
      <c r="BX172" s="2" t="str">
        <f>+VLOOKUP(B172,GESEM!B:H,6,0)</f>
        <v>AGENTE</v>
      </c>
    </row>
    <row r="173" spans="1:76" ht="12" customHeight="1" x14ac:dyDescent="0.2">
      <c r="A173" s="31">
        <f t="shared" si="2"/>
        <v>167</v>
      </c>
      <c r="B173" s="74">
        <f>+USER!B173</f>
        <v>76698619</v>
      </c>
      <c r="C173" s="61" t="str">
        <f>+VLOOKUP(J173,TURNO!P:Q,2,0)</f>
        <v xml:space="preserve">CHAT USER </v>
      </c>
      <c r="D173" s="61" t="str">
        <f>+USER!D173</f>
        <v>Tarde</v>
      </c>
      <c r="E173" s="75">
        <f>+VLOOKUP(B173,GESEM!B:M,12,0)</f>
        <v>45715</v>
      </c>
      <c r="F173" s="61" t="str">
        <f>+USER!F173</f>
        <v>PART TIME</v>
      </c>
      <c r="G173" s="61">
        <f>+USER!G173</f>
        <v>0</v>
      </c>
      <c r="H173" s="61">
        <f>+USER!H173</f>
        <v>0</v>
      </c>
      <c r="I173" s="61" t="str">
        <f>+USER!I173</f>
        <v>TAPIA NICHO LEIDY CHRISTEL</v>
      </c>
      <c r="J173" s="61" t="str">
        <f>+USER!J173</f>
        <v>CHAT USER</v>
      </c>
      <c r="K173" s="61" t="str">
        <f>+USER!K173</f>
        <v>VILLAVICENCIO OBANDO ARTURO JOSE</v>
      </c>
      <c r="L173" s="61" t="str">
        <f>+USER!L173</f>
        <v>PORTILLA REYES YOHANA ARACELLI</v>
      </c>
      <c r="M173" s="61" t="str">
        <f>+USER!M173</f>
        <v>Lunes,Martes,Miércoles,Jueves</v>
      </c>
      <c r="N173" s="32">
        <f>+IF(USER!N173="","",USER!N173)</f>
        <v>0.5</v>
      </c>
      <c r="O173" s="33">
        <f>+IF(USER!O173="","",USER!O173)</f>
        <v>0.85763888888888884</v>
      </c>
      <c r="P173" s="32">
        <f>+IF(USER!P173="","",USER!P173)</f>
        <v>0.75</v>
      </c>
      <c r="Q173" s="33">
        <f>+IF(USER!Q173="","",USER!Q173)</f>
        <v>0.78125</v>
      </c>
      <c r="R173" s="34" t="str">
        <f>+VLOOKUP(B173,GESEM!B:R,9,0)</f>
        <v>ACTIVO</v>
      </c>
      <c r="S173" s="19" t="str">
        <f>+IF(USER!S173="","",USER!S173)</f>
        <v/>
      </c>
      <c r="T173" s="14" t="str">
        <f>+IF(USER!T173="","",USER!T173)</f>
        <v/>
      </c>
      <c r="U173" s="14" t="str">
        <f>+IF(USER!U173="","",USER!U173)</f>
        <v/>
      </c>
      <c r="V173" s="14" t="str">
        <f>+IF(USER!V173="","",USER!V173)</f>
        <v/>
      </c>
      <c r="W173" s="14" t="str">
        <f>+IF(USER!W173="","",USER!W173)</f>
        <v/>
      </c>
      <c r="X173" s="14" t="str">
        <f>+IF(USER!X173="","",USER!X173)</f>
        <v/>
      </c>
      <c r="Y173" s="14" t="str">
        <f>+IF(USER!Y173="","",USER!Y173)</f>
        <v/>
      </c>
      <c r="Z173" s="20" t="str">
        <f>+IF(USER!Z173="","",USER!Z173)</f>
        <v/>
      </c>
      <c r="AA173" s="19" t="str">
        <f>+IF(USER!AA173="","",USER!AA173)</f>
        <v/>
      </c>
      <c r="AB173" s="13" t="str">
        <f>+IF(USER!AB173="","",USER!AB173)</f>
        <v/>
      </c>
      <c r="AC173" s="14" t="str">
        <f>+IF(USER!AC173="","",USER!AC173)</f>
        <v/>
      </c>
      <c r="AD173" s="14" t="str">
        <f>+IF(USER!AD173="","",USER!AD173)</f>
        <v/>
      </c>
      <c r="AE173" s="13" t="str">
        <f>+IF(USER!AE173="","",USER!AE173)</f>
        <v/>
      </c>
      <c r="AF173" s="13" t="str">
        <f>+IF(USER!AF173="","",USER!AF173)</f>
        <v/>
      </c>
      <c r="AG173" s="14" t="str">
        <f>+IF(USER!AG173="","",USER!AG173)</f>
        <v/>
      </c>
      <c r="AH173" s="20" t="str">
        <f>+IF(USER!AH173="","",USER!AH173)</f>
        <v/>
      </c>
      <c r="AI173" s="19" t="str">
        <f>+IF(USER!AI173="","",USER!AI173)</f>
        <v/>
      </c>
      <c r="AJ173" s="13" t="str">
        <f>+IF(USER!AJ173="","",USER!AJ173)</f>
        <v/>
      </c>
      <c r="AK173" s="14" t="str">
        <f>+IF(USER!AK173="","",USER!AK173)</f>
        <v/>
      </c>
      <c r="AL173" s="14" t="str">
        <f>+IF(USER!AL173="","",USER!AL173)</f>
        <v/>
      </c>
      <c r="AM173" s="13" t="str">
        <f>+IF(USER!AM173="","",USER!AM173)</f>
        <v/>
      </c>
      <c r="AN173" s="13" t="str">
        <f>+IF(USER!AN173="","",USER!AN173)</f>
        <v/>
      </c>
      <c r="AO173" s="14" t="str">
        <f>+IF(USER!AO173="","",USER!AO173)</f>
        <v/>
      </c>
      <c r="AP173" s="20" t="str">
        <f>+IF(USER!AP173="","",USER!AP173)</f>
        <v/>
      </c>
      <c r="AQ173" s="19" t="str">
        <f>+IF(USER!AQ173="","",USER!AQ173)</f>
        <v/>
      </c>
      <c r="AR173" s="13" t="str">
        <f>+IF(USER!AR173="","",USER!AR173)</f>
        <v/>
      </c>
      <c r="AS173" s="14" t="str">
        <f>+IF(USER!AS173="","",USER!AS173)</f>
        <v/>
      </c>
      <c r="AT173" s="14" t="str">
        <f>+IF(USER!AT173="","",USER!AT173)</f>
        <v/>
      </c>
      <c r="AU173" s="13" t="str">
        <f>+IF(USER!AU173="","",USER!AU173)</f>
        <v/>
      </c>
      <c r="AV173" s="13" t="str">
        <f>+IF(USER!AV173="","",USER!AV173)</f>
        <v/>
      </c>
      <c r="AW173" s="14" t="str">
        <f>+IF(USER!AW173="","",USER!AW173)</f>
        <v/>
      </c>
      <c r="AX173" s="20" t="str">
        <f>+IF(USER!AX173="","",USER!AX173)</f>
        <v/>
      </c>
      <c r="AY173" s="19">
        <f>+IF(USER!AY173="","",USER!AY173)</f>
        <v>0.5</v>
      </c>
      <c r="AZ173" s="13">
        <f>+IF(USER!AZ173="","",USER!AZ173)</f>
        <v>0.85763888888888884</v>
      </c>
      <c r="BA173" s="14" t="str">
        <f>+IF(USER!BA173="","",USER!BA173)</f>
        <v/>
      </c>
      <c r="BB173" s="14" t="str">
        <f>+IF(USER!BB173="","",USER!BB173)</f>
        <v/>
      </c>
      <c r="BC173" s="13">
        <f>+IF(USER!BC173="","",USER!BC173)</f>
        <v>0.75</v>
      </c>
      <c r="BD173" s="13">
        <f>+IF(USER!BD173="","",USER!BD173)</f>
        <v>0.78125</v>
      </c>
      <c r="BE173" s="14" t="str">
        <f>+IF(USER!BE173="","",USER!BE173)</f>
        <v/>
      </c>
      <c r="BF173" s="20" t="str">
        <f>+IF(USER!BF173="","",USER!BF173)</f>
        <v/>
      </c>
      <c r="BG173" s="19">
        <f>+IF(USER!BG173="","",USER!BG173)</f>
        <v>0.5</v>
      </c>
      <c r="BH173" s="13">
        <f>+IF(USER!BH173="","",USER!BH173)</f>
        <v>0.85763888888888884</v>
      </c>
      <c r="BI173" s="14" t="str">
        <f>+IF(USER!BI173="","",USER!BI173)</f>
        <v/>
      </c>
      <c r="BJ173" s="14" t="str">
        <f>+IF(USER!BJ173="","",USER!BJ173)</f>
        <v/>
      </c>
      <c r="BK173" s="13">
        <f>+IF(USER!BK173="","",USER!BK173)</f>
        <v>0.75</v>
      </c>
      <c r="BL173" s="13">
        <f>+IF(USER!BL173="","",USER!BL173)</f>
        <v>0.78125</v>
      </c>
      <c r="BM173" s="14" t="str">
        <f>+IF(USER!BM173="","",USER!BM173)</f>
        <v/>
      </c>
      <c r="BN173" s="20" t="str">
        <f>+IF(USER!BN173="","",USER!BN173)</f>
        <v/>
      </c>
      <c r="BO173" s="19">
        <f>+IF(USER!BO173="","",USER!BO173)</f>
        <v>0.5</v>
      </c>
      <c r="BP173" s="13">
        <f>+IF(USER!BP173="","",USER!BP173)</f>
        <v>0.85763888888888884</v>
      </c>
      <c r="BQ173" s="14" t="str">
        <f>+IF(USER!BQ173="","",USER!BQ173)</f>
        <v/>
      </c>
      <c r="BR173" s="14" t="str">
        <f>+IF(USER!BR173="","",USER!BR173)</f>
        <v/>
      </c>
      <c r="BS173" s="13">
        <f>+IF(USER!BS173="","",USER!BS173)</f>
        <v>0.75</v>
      </c>
      <c r="BT173" s="13">
        <f>+IF(USER!BT173="","",USER!BT173)</f>
        <v>0.78125</v>
      </c>
      <c r="BU173" s="14" t="str">
        <f>+IF(USER!BU173="","",USER!BU173)</f>
        <v/>
      </c>
      <c r="BV173" s="20" t="str">
        <f>+IF(USER!BV173="","",USER!BV173)</f>
        <v/>
      </c>
      <c r="BW173" s="68" t="str">
        <f>+VLOOKUP(B173,GESEM!B:H,7,0)</f>
        <v>CHAT USER</v>
      </c>
      <c r="BX173" s="2" t="str">
        <f>+VLOOKUP(B173,GESEM!B:H,6,0)</f>
        <v>AGENTE</v>
      </c>
    </row>
    <row r="174" spans="1:76" ht="12" customHeight="1" x14ac:dyDescent="0.2">
      <c r="A174" s="31">
        <f t="shared" si="2"/>
        <v>168</v>
      </c>
      <c r="B174" s="74">
        <f>+USER!B174</f>
        <v>72392132</v>
      </c>
      <c r="C174" s="61" t="str">
        <f>+VLOOKUP(J174,TURNO!P:Q,2,0)</f>
        <v xml:space="preserve">CHAT USER </v>
      </c>
      <c r="D174" s="61" t="str">
        <f>+USER!D174</f>
        <v>Tarde</v>
      </c>
      <c r="E174" s="75">
        <f>+VLOOKUP(B174,GESEM!B:M,12,0)</f>
        <v>45715</v>
      </c>
      <c r="F174" s="61" t="str">
        <f>+USER!F174</f>
        <v>PART TIME</v>
      </c>
      <c r="G174" s="61">
        <f>+USER!G174</f>
        <v>0</v>
      </c>
      <c r="H174" s="61">
        <f>+USER!H174</f>
        <v>0</v>
      </c>
      <c r="I174" s="61" t="str">
        <f>+USER!I174</f>
        <v>MERA GALLARDO ARIANA ALEXANDRA</v>
      </c>
      <c r="J174" s="61" t="str">
        <f>+USER!J174</f>
        <v>CHAT USER</v>
      </c>
      <c r="K174" s="61" t="str">
        <f>+USER!K174</f>
        <v>VILLAVICENCIO OBANDO ARTURO JOSE</v>
      </c>
      <c r="L174" s="61" t="str">
        <f>+USER!L174</f>
        <v>PORTILLA REYES YOHANA ARACELLI</v>
      </c>
      <c r="M174" s="61" t="str">
        <f>+USER!M174</f>
        <v>Lunes,Martes,Miércoles,Jueves</v>
      </c>
      <c r="N174" s="32">
        <f>+IF(USER!N174="","",USER!N174)</f>
        <v>0.5</v>
      </c>
      <c r="O174" s="33">
        <f>+IF(USER!O174="","",USER!O174)</f>
        <v>0.85763888888888884</v>
      </c>
      <c r="P174" s="32">
        <f>+IF(USER!P174="","",USER!P174)</f>
        <v>0.75</v>
      </c>
      <c r="Q174" s="33">
        <f>+IF(USER!Q174="","",USER!Q174)</f>
        <v>0.78125</v>
      </c>
      <c r="R174" s="34" t="str">
        <f>+VLOOKUP(B174,GESEM!B:R,9,0)</f>
        <v>ACTIVO</v>
      </c>
      <c r="S174" s="19" t="str">
        <f>+IF(USER!S174="","",USER!S174)</f>
        <v/>
      </c>
      <c r="T174" s="14" t="str">
        <f>+IF(USER!T174="","",USER!T174)</f>
        <v/>
      </c>
      <c r="U174" s="14" t="str">
        <f>+IF(USER!U174="","",USER!U174)</f>
        <v/>
      </c>
      <c r="V174" s="14" t="str">
        <f>+IF(USER!V174="","",USER!V174)</f>
        <v/>
      </c>
      <c r="W174" s="14" t="str">
        <f>+IF(USER!W174="","",USER!W174)</f>
        <v/>
      </c>
      <c r="X174" s="14" t="str">
        <f>+IF(USER!X174="","",USER!X174)</f>
        <v/>
      </c>
      <c r="Y174" s="14" t="str">
        <f>+IF(USER!Y174="","",USER!Y174)</f>
        <v/>
      </c>
      <c r="Z174" s="20" t="str">
        <f>+IF(USER!Z174="","",USER!Z174)</f>
        <v/>
      </c>
      <c r="AA174" s="19" t="str">
        <f>+IF(USER!AA174="","",USER!AA174)</f>
        <v/>
      </c>
      <c r="AB174" s="13" t="str">
        <f>+IF(USER!AB174="","",USER!AB174)</f>
        <v/>
      </c>
      <c r="AC174" s="14" t="str">
        <f>+IF(USER!AC174="","",USER!AC174)</f>
        <v/>
      </c>
      <c r="AD174" s="14" t="str">
        <f>+IF(USER!AD174="","",USER!AD174)</f>
        <v/>
      </c>
      <c r="AE174" s="13" t="str">
        <f>+IF(USER!AE174="","",USER!AE174)</f>
        <v/>
      </c>
      <c r="AF174" s="13" t="str">
        <f>+IF(USER!AF174="","",USER!AF174)</f>
        <v/>
      </c>
      <c r="AG174" s="14" t="str">
        <f>+IF(USER!AG174="","",USER!AG174)</f>
        <v/>
      </c>
      <c r="AH174" s="20" t="str">
        <f>+IF(USER!AH174="","",USER!AH174)</f>
        <v/>
      </c>
      <c r="AI174" s="19" t="str">
        <f>+IF(USER!AI174="","",USER!AI174)</f>
        <v/>
      </c>
      <c r="AJ174" s="13" t="str">
        <f>+IF(USER!AJ174="","",USER!AJ174)</f>
        <v/>
      </c>
      <c r="AK174" s="14" t="str">
        <f>+IF(USER!AK174="","",USER!AK174)</f>
        <v/>
      </c>
      <c r="AL174" s="14" t="str">
        <f>+IF(USER!AL174="","",USER!AL174)</f>
        <v/>
      </c>
      <c r="AM174" s="13" t="str">
        <f>+IF(USER!AM174="","",USER!AM174)</f>
        <v/>
      </c>
      <c r="AN174" s="13" t="str">
        <f>+IF(USER!AN174="","",USER!AN174)</f>
        <v/>
      </c>
      <c r="AO174" s="14" t="str">
        <f>+IF(USER!AO174="","",USER!AO174)</f>
        <v/>
      </c>
      <c r="AP174" s="20" t="str">
        <f>+IF(USER!AP174="","",USER!AP174)</f>
        <v/>
      </c>
      <c r="AQ174" s="19" t="str">
        <f>+IF(USER!AQ174="","",USER!AQ174)</f>
        <v/>
      </c>
      <c r="AR174" s="13" t="str">
        <f>+IF(USER!AR174="","",USER!AR174)</f>
        <v/>
      </c>
      <c r="AS174" s="14" t="str">
        <f>+IF(USER!AS174="","",USER!AS174)</f>
        <v/>
      </c>
      <c r="AT174" s="14" t="str">
        <f>+IF(USER!AT174="","",USER!AT174)</f>
        <v/>
      </c>
      <c r="AU174" s="13" t="str">
        <f>+IF(USER!AU174="","",USER!AU174)</f>
        <v/>
      </c>
      <c r="AV174" s="13" t="str">
        <f>+IF(USER!AV174="","",USER!AV174)</f>
        <v/>
      </c>
      <c r="AW174" s="14" t="str">
        <f>+IF(USER!AW174="","",USER!AW174)</f>
        <v/>
      </c>
      <c r="AX174" s="20" t="str">
        <f>+IF(USER!AX174="","",USER!AX174)</f>
        <v/>
      </c>
      <c r="AY174" s="19">
        <f>+IF(USER!AY174="","",USER!AY174)</f>
        <v>0.5</v>
      </c>
      <c r="AZ174" s="13">
        <f>+IF(USER!AZ174="","",USER!AZ174)</f>
        <v>0.85763888888888884</v>
      </c>
      <c r="BA174" s="14" t="str">
        <f>+IF(USER!BA174="","",USER!BA174)</f>
        <v/>
      </c>
      <c r="BB174" s="14" t="str">
        <f>+IF(USER!BB174="","",USER!BB174)</f>
        <v/>
      </c>
      <c r="BC174" s="13">
        <f>+IF(USER!BC174="","",USER!BC174)</f>
        <v>0.75</v>
      </c>
      <c r="BD174" s="13">
        <f>+IF(USER!BD174="","",USER!BD174)</f>
        <v>0.78125</v>
      </c>
      <c r="BE174" s="14" t="str">
        <f>+IF(USER!BE174="","",USER!BE174)</f>
        <v/>
      </c>
      <c r="BF174" s="20" t="str">
        <f>+IF(USER!BF174="","",USER!BF174)</f>
        <v/>
      </c>
      <c r="BG174" s="19">
        <f>+IF(USER!BG174="","",USER!BG174)</f>
        <v>0.5</v>
      </c>
      <c r="BH174" s="13">
        <f>+IF(USER!BH174="","",USER!BH174)</f>
        <v>0.85763888888888884</v>
      </c>
      <c r="BI174" s="14" t="str">
        <f>+IF(USER!BI174="","",USER!BI174)</f>
        <v/>
      </c>
      <c r="BJ174" s="14" t="str">
        <f>+IF(USER!BJ174="","",USER!BJ174)</f>
        <v/>
      </c>
      <c r="BK174" s="13">
        <f>+IF(USER!BK174="","",USER!BK174)</f>
        <v>0.75</v>
      </c>
      <c r="BL174" s="13">
        <f>+IF(USER!BL174="","",USER!BL174)</f>
        <v>0.78125</v>
      </c>
      <c r="BM174" s="14" t="str">
        <f>+IF(USER!BM174="","",USER!BM174)</f>
        <v/>
      </c>
      <c r="BN174" s="20" t="str">
        <f>+IF(USER!BN174="","",USER!BN174)</f>
        <v/>
      </c>
      <c r="BO174" s="19">
        <f>+IF(USER!BO174="","",USER!BO174)</f>
        <v>0.5</v>
      </c>
      <c r="BP174" s="13">
        <f>+IF(USER!BP174="","",USER!BP174)</f>
        <v>0.85763888888888884</v>
      </c>
      <c r="BQ174" s="14" t="str">
        <f>+IF(USER!BQ174="","",USER!BQ174)</f>
        <v/>
      </c>
      <c r="BR174" s="14" t="str">
        <f>+IF(USER!BR174="","",USER!BR174)</f>
        <v/>
      </c>
      <c r="BS174" s="13">
        <f>+IF(USER!BS174="","",USER!BS174)</f>
        <v>0.75</v>
      </c>
      <c r="BT174" s="13">
        <f>+IF(USER!BT174="","",USER!BT174)</f>
        <v>0.78125</v>
      </c>
      <c r="BU174" s="14" t="str">
        <f>+IF(USER!BU174="","",USER!BU174)</f>
        <v/>
      </c>
      <c r="BV174" s="20" t="str">
        <f>+IF(USER!BV174="","",USER!BV174)</f>
        <v/>
      </c>
      <c r="BW174" s="68" t="str">
        <f>+VLOOKUP(B174,GESEM!B:H,7,0)</f>
        <v>CHAT USER</v>
      </c>
      <c r="BX174" s="2" t="str">
        <f>+VLOOKUP(B174,GESEM!B:H,6,0)</f>
        <v>AGENTE</v>
      </c>
    </row>
    <row r="175" spans="1:76" ht="12" customHeight="1" x14ac:dyDescent="0.2">
      <c r="A175" s="31">
        <f t="shared" si="2"/>
        <v>169</v>
      </c>
      <c r="B175" s="74">
        <f>+USER!B175</f>
        <v>72980607</v>
      </c>
      <c r="C175" s="61" t="str">
        <f>+VLOOKUP(J175,TURNO!P:Q,2,0)</f>
        <v xml:space="preserve">CHAT USER </v>
      </c>
      <c r="D175" s="61" t="str">
        <f>+USER!D175</f>
        <v>Tarde</v>
      </c>
      <c r="E175" s="75">
        <f>+VLOOKUP(B175,GESEM!B:M,12,0)</f>
        <v>45715</v>
      </c>
      <c r="F175" s="61" t="str">
        <f>+USER!F175</f>
        <v>PART TIME</v>
      </c>
      <c r="G175" s="61">
        <f>+USER!G175</f>
        <v>0</v>
      </c>
      <c r="H175" s="61">
        <f>+USER!H175</f>
        <v>0</v>
      </c>
      <c r="I175" s="61" t="str">
        <f>+USER!I175</f>
        <v>REVOREDO CAPPA GIORDANNA OFELIA</v>
      </c>
      <c r="J175" s="61" t="str">
        <f>+USER!J175</f>
        <v>CHAT USER</v>
      </c>
      <c r="K175" s="61" t="str">
        <f>+USER!K175</f>
        <v>VILLAVICENCIO OBANDO ARTURO JOSE</v>
      </c>
      <c r="L175" s="61" t="str">
        <f>+USER!L175</f>
        <v>PORTILLA REYES YOHANA ARACELLI</v>
      </c>
      <c r="M175" s="61" t="str">
        <f>+USER!M175</f>
        <v>Lunes,Martes,Miércoles,Jueves</v>
      </c>
      <c r="N175" s="32">
        <f>+IF(USER!N175="","",USER!N175)</f>
        <v>0.5</v>
      </c>
      <c r="O175" s="33">
        <f>+IF(USER!O175="","",USER!O175)</f>
        <v>0.85763888888888884</v>
      </c>
      <c r="P175" s="32">
        <f>+IF(USER!P175="","",USER!P175)</f>
        <v>0.77083333333333337</v>
      </c>
      <c r="Q175" s="33">
        <f>+IF(USER!Q175="","",USER!Q175)</f>
        <v>0.80208333333333337</v>
      </c>
      <c r="R175" s="34" t="str">
        <f>+VLOOKUP(B175,GESEM!B:R,9,0)</f>
        <v>ACTIVO</v>
      </c>
      <c r="S175" s="19" t="str">
        <f>+IF(USER!S175="","",USER!S175)</f>
        <v/>
      </c>
      <c r="T175" s="14" t="str">
        <f>+IF(USER!T175="","",USER!T175)</f>
        <v/>
      </c>
      <c r="U175" s="14" t="str">
        <f>+IF(USER!U175="","",USER!U175)</f>
        <v/>
      </c>
      <c r="V175" s="14" t="str">
        <f>+IF(USER!V175="","",USER!V175)</f>
        <v/>
      </c>
      <c r="W175" s="14" t="str">
        <f>+IF(USER!W175="","",USER!W175)</f>
        <v/>
      </c>
      <c r="X175" s="14" t="str">
        <f>+IF(USER!X175="","",USER!X175)</f>
        <v/>
      </c>
      <c r="Y175" s="14" t="str">
        <f>+IF(USER!Y175="","",USER!Y175)</f>
        <v/>
      </c>
      <c r="Z175" s="20" t="str">
        <f>+IF(USER!Z175="","",USER!Z175)</f>
        <v/>
      </c>
      <c r="AA175" s="19" t="str">
        <f>+IF(USER!AA175="","",USER!AA175)</f>
        <v/>
      </c>
      <c r="AB175" s="13" t="str">
        <f>+IF(USER!AB175="","",USER!AB175)</f>
        <v/>
      </c>
      <c r="AC175" s="14" t="str">
        <f>+IF(USER!AC175="","",USER!AC175)</f>
        <v/>
      </c>
      <c r="AD175" s="14" t="str">
        <f>+IF(USER!AD175="","",USER!AD175)</f>
        <v/>
      </c>
      <c r="AE175" s="13" t="str">
        <f>+IF(USER!AE175="","",USER!AE175)</f>
        <v/>
      </c>
      <c r="AF175" s="13" t="str">
        <f>+IF(USER!AF175="","",USER!AF175)</f>
        <v/>
      </c>
      <c r="AG175" s="14" t="str">
        <f>+IF(USER!AG175="","",USER!AG175)</f>
        <v/>
      </c>
      <c r="AH175" s="20" t="str">
        <f>+IF(USER!AH175="","",USER!AH175)</f>
        <v/>
      </c>
      <c r="AI175" s="19" t="str">
        <f>+IF(USER!AI175="","",USER!AI175)</f>
        <v/>
      </c>
      <c r="AJ175" s="13" t="str">
        <f>+IF(USER!AJ175="","",USER!AJ175)</f>
        <v/>
      </c>
      <c r="AK175" s="14" t="str">
        <f>+IF(USER!AK175="","",USER!AK175)</f>
        <v/>
      </c>
      <c r="AL175" s="14" t="str">
        <f>+IF(USER!AL175="","",USER!AL175)</f>
        <v/>
      </c>
      <c r="AM175" s="13" t="str">
        <f>+IF(USER!AM175="","",USER!AM175)</f>
        <v/>
      </c>
      <c r="AN175" s="13" t="str">
        <f>+IF(USER!AN175="","",USER!AN175)</f>
        <v/>
      </c>
      <c r="AO175" s="14" t="str">
        <f>+IF(USER!AO175="","",USER!AO175)</f>
        <v/>
      </c>
      <c r="AP175" s="20" t="str">
        <f>+IF(USER!AP175="","",USER!AP175)</f>
        <v/>
      </c>
      <c r="AQ175" s="19" t="str">
        <f>+IF(USER!AQ175="","",USER!AQ175)</f>
        <v/>
      </c>
      <c r="AR175" s="13" t="str">
        <f>+IF(USER!AR175="","",USER!AR175)</f>
        <v/>
      </c>
      <c r="AS175" s="14" t="str">
        <f>+IF(USER!AS175="","",USER!AS175)</f>
        <v/>
      </c>
      <c r="AT175" s="14" t="str">
        <f>+IF(USER!AT175="","",USER!AT175)</f>
        <v/>
      </c>
      <c r="AU175" s="13" t="str">
        <f>+IF(USER!AU175="","",USER!AU175)</f>
        <v/>
      </c>
      <c r="AV175" s="13" t="str">
        <f>+IF(USER!AV175="","",USER!AV175)</f>
        <v/>
      </c>
      <c r="AW175" s="14" t="str">
        <f>+IF(USER!AW175="","",USER!AW175)</f>
        <v/>
      </c>
      <c r="AX175" s="20" t="str">
        <f>+IF(USER!AX175="","",USER!AX175)</f>
        <v/>
      </c>
      <c r="AY175" s="19">
        <f>+IF(USER!AY175="","",USER!AY175)</f>
        <v>0.5</v>
      </c>
      <c r="AZ175" s="13">
        <f>+IF(USER!AZ175="","",USER!AZ175)</f>
        <v>0.85763888888888884</v>
      </c>
      <c r="BA175" s="14" t="str">
        <f>+IF(USER!BA175="","",USER!BA175)</f>
        <v/>
      </c>
      <c r="BB175" s="14" t="str">
        <f>+IF(USER!BB175="","",USER!BB175)</f>
        <v/>
      </c>
      <c r="BC175" s="13">
        <f>+IF(USER!BC175="","",USER!BC175)</f>
        <v>0.77083333333333337</v>
      </c>
      <c r="BD175" s="13">
        <f>+IF(USER!BD175="","",USER!BD175)</f>
        <v>0.80208333333333337</v>
      </c>
      <c r="BE175" s="14" t="str">
        <f>+IF(USER!BE175="","",USER!BE175)</f>
        <v/>
      </c>
      <c r="BF175" s="20" t="str">
        <f>+IF(USER!BF175="","",USER!BF175)</f>
        <v/>
      </c>
      <c r="BG175" s="19">
        <f>+IF(USER!BG175="","",USER!BG175)</f>
        <v>0.5</v>
      </c>
      <c r="BH175" s="13">
        <f>+IF(USER!BH175="","",USER!BH175)</f>
        <v>0.85763888888888884</v>
      </c>
      <c r="BI175" s="14" t="str">
        <f>+IF(USER!BI175="","",USER!BI175)</f>
        <v/>
      </c>
      <c r="BJ175" s="14" t="str">
        <f>+IF(USER!BJ175="","",USER!BJ175)</f>
        <v/>
      </c>
      <c r="BK175" s="13">
        <f>+IF(USER!BK175="","",USER!BK175)</f>
        <v>0.77083333333333337</v>
      </c>
      <c r="BL175" s="13">
        <f>+IF(USER!BL175="","",USER!BL175)</f>
        <v>0.80208333333333337</v>
      </c>
      <c r="BM175" s="14" t="str">
        <f>+IF(USER!BM175="","",USER!BM175)</f>
        <v/>
      </c>
      <c r="BN175" s="20" t="str">
        <f>+IF(USER!BN175="","",USER!BN175)</f>
        <v/>
      </c>
      <c r="BO175" s="19">
        <f>+IF(USER!BO175="","",USER!BO175)</f>
        <v>0.5</v>
      </c>
      <c r="BP175" s="13">
        <f>+IF(USER!BP175="","",USER!BP175)</f>
        <v>0.85763888888888884</v>
      </c>
      <c r="BQ175" s="14" t="str">
        <f>+IF(USER!BQ175="","",USER!BQ175)</f>
        <v/>
      </c>
      <c r="BR175" s="14" t="str">
        <f>+IF(USER!BR175="","",USER!BR175)</f>
        <v/>
      </c>
      <c r="BS175" s="13">
        <f>+IF(USER!BS175="","",USER!BS175)</f>
        <v>0.77083333333333337</v>
      </c>
      <c r="BT175" s="13">
        <f>+IF(USER!BT175="","",USER!BT175)</f>
        <v>0.80208333333333337</v>
      </c>
      <c r="BU175" s="14" t="str">
        <f>+IF(USER!BU175="","",USER!BU175)</f>
        <v/>
      </c>
      <c r="BV175" s="20" t="str">
        <f>+IF(USER!BV175="","",USER!BV175)</f>
        <v/>
      </c>
      <c r="BW175" s="68" t="str">
        <f>+VLOOKUP(B175,GESEM!B:H,7,0)</f>
        <v>CHAT USER</v>
      </c>
      <c r="BX175" s="2" t="str">
        <f>+VLOOKUP(B175,GESEM!B:H,6,0)</f>
        <v>AGENTE</v>
      </c>
    </row>
    <row r="176" spans="1:76" ht="12" customHeight="1" x14ac:dyDescent="0.2">
      <c r="A176" s="31">
        <f t="shared" si="2"/>
        <v>170</v>
      </c>
      <c r="B176" s="74">
        <f>+USER!B176</f>
        <v>40568606</v>
      </c>
      <c r="C176" s="61" t="str">
        <f>+VLOOKUP(J176,TURNO!P:Q,2,0)</f>
        <v xml:space="preserve">CHAT USER </v>
      </c>
      <c r="D176" s="61" t="str">
        <f>+USER!D176</f>
        <v>Tarde</v>
      </c>
      <c r="E176" s="75">
        <f>+VLOOKUP(B176,GESEM!B:M,12,0)</f>
        <v>45715</v>
      </c>
      <c r="F176" s="61" t="str">
        <f>+USER!F176</f>
        <v>PART TIME</v>
      </c>
      <c r="G176" s="61">
        <f>+USER!G176</f>
        <v>0</v>
      </c>
      <c r="H176" s="61">
        <f>+USER!H176</f>
        <v>0</v>
      </c>
      <c r="I176" s="61" t="str">
        <f>+USER!I176</f>
        <v>POCCOMO PORRAS CHRISTIAN RODOLFO</v>
      </c>
      <c r="J176" s="61" t="str">
        <f>+USER!J176</f>
        <v>CHAT USER</v>
      </c>
      <c r="K176" s="61" t="str">
        <f>+USER!K176</f>
        <v>VILLAVICENCIO OBANDO ARTURO JOSE</v>
      </c>
      <c r="L176" s="61" t="str">
        <f>+USER!L176</f>
        <v>PORTILLA REYES YOHANA ARACELLI</v>
      </c>
      <c r="M176" s="61" t="str">
        <f>+USER!M176</f>
        <v>Lunes,Martes,Miércoles,Jueves</v>
      </c>
      <c r="N176" s="32">
        <f>+IF(USER!N176="","",USER!N176)</f>
        <v>0.5</v>
      </c>
      <c r="O176" s="33">
        <f>+IF(USER!O176="","",USER!O176)</f>
        <v>0.85763888888888884</v>
      </c>
      <c r="P176" s="32">
        <f>+IF(USER!P176="","",USER!P176)</f>
        <v>0.77083333333333337</v>
      </c>
      <c r="Q176" s="33">
        <f>+IF(USER!Q176="","",USER!Q176)</f>
        <v>0.80208333333333337</v>
      </c>
      <c r="R176" s="34" t="str">
        <f>+VLOOKUP(B176,GESEM!B:R,9,0)</f>
        <v>ACTIVO</v>
      </c>
      <c r="S176" s="19" t="str">
        <f>+IF(USER!S176="","",USER!S176)</f>
        <v/>
      </c>
      <c r="T176" s="14" t="str">
        <f>+IF(USER!T176="","",USER!T176)</f>
        <v/>
      </c>
      <c r="U176" s="14" t="str">
        <f>+IF(USER!U176="","",USER!U176)</f>
        <v/>
      </c>
      <c r="V176" s="14" t="str">
        <f>+IF(USER!V176="","",USER!V176)</f>
        <v/>
      </c>
      <c r="W176" s="14" t="str">
        <f>+IF(USER!W176="","",USER!W176)</f>
        <v/>
      </c>
      <c r="X176" s="14" t="str">
        <f>+IF(USER!X176="","",USER!X176)</f>
        <v/>
      </c>
      <c r="Y176" s="14" t="str">
        <f>+IF(USER!Y176="","",USER!Y176)</f>
        <v/>
      </c>
      <c r="Z176" s="20" t="str">
        <f>+IF(USER!Z176="","",USER!Z176)</f>
        <v/>
      </c>
      <c r="AA176" s="19" t="str">
        <f>+IF(USER!AA176="","",USER!AA176)</f>
        <v/>
      </c>
      <c r="AB176" s="13" t="str">
        <f>+IF(USER!AB176="","",USER!AB176)</f>
        <v/>
      </c>
      <c r="AC176" s="14" t="str">
        <f>+IF(USER!AC176="","",USER!AC176)</f>
        <v/>
      </c>
      <c r="AD176" s="14" t="str">
        <f>+IF(USER!AD176="","",USER!AD176)</f>
        <v/>
      </c>
      <c r="AE176" s="13" t="str">
        <f>+IF(USER!AE176="","",USER!AE176)</f>
        <v/>
      </c>
      <c r="AF176" s="13" t="str">
        <f>+IF(USER!AF176="","",USER!AF176)</f>
        <v/>
      </c>
      <c r="AG176" s="14" t="str">
        <f>+IF(USER!AG176="","",USER!AG176)</f>
        <v/>
      </c>
      <c r="AH176" s="20" t="str">
        <f>+IF(USER!AH176="","",USER!AH176)</f>
        <v/>
      </c>
      <c r="AI176" s="19" t="str">
        <f>+IF(USER!AI176="","",USER!AI176)</f>
        <v/>
      </c>
      <c r="AJ176" s="13" t="str">
        <f>+IF(USER!AJ176="","",USER!AJ176)</f>
        <v/>
      </c>
      <c r="AK176" s="14" t="str">
        <f>+IF(USER!AK176="","",USER!AK176)</f>
        <v/>
      </c>
      <c r="AL176" s="14" t="str">
        <f>+IF(USER!AL176="","",USER!AL176)</f>
        <v/>
      </c>
      <c r="AM176" s="13" t="str">
        <f>+IF(USER!AM176="","",USER!AM176)</f>
        <v/>
      </c>
      <c r="AN176" s="13" t="str">
        <f>+IF(USER!AN176="","",USER!AN176)</f>
        <v/>
      </c>
      <c r="AO176" s="14" t="str">
        <f>+IF(USER!AO176="","",USER!AO176)</f>
        <v/>
      </c>
      <c r="AP176" s="20" t="str">
        <f>+IF(USER!AP176="","",USER!AP176)</f>
        <v/>
      </c>
      <c r="AQ176" s="19" t="str">
        <f>+IF(USER!AQ176="","",USER!AQ176)</f>
        <v/>
      </c>
      <c r="AR176" s="13" t="str">
        <f>+IF(USER!AR176="","",USER!AR176)</f>
        <v/>
      </c>
      <c r="AS176" s="14" t="str">
        <f>+IF(USER!AS176="","",USER!AS176)</f>
        <v/>
      </c>
      <c r="AT176" s="14" t="str">
        <f>+IF(USER!AT176="","",USER!AT176)</f>
        <v/>
      </c>
      <c r="AU176" s="13" t="str">
        <f>+IF(USER!AU176="","",USER!AU176)</f>
        <v/>
      </c>
      <c r="AV176" s="13" t="str">
        <f>+IF(USER!AV176="","",USER!AV176)</f>
        <v/>
      </c>
      <c r="AW176" s="14" t="str">
        <f>+IF(USER!AW176="","",USER!AW176)</f>
        <v/>
      </c>
      <c r="AX176" s="20" t="str">
        <f>+IF(USER!AX176="","",USER!AX176)</f>
        <v/>
      </c>
      <c r="AY176" s="19">
        <f>+IF(USER!AY176="","",USER!AY176)</f>
        <v>0.5</v>
      </c>
      <c r="AZ176" s="13">
        <f>+IF(USER!AZ176="","",USER!AZ176)</f>
        <v>0.85763888888888884</v>
      </c>
      <c r="BA176" s="14" t="str">
        <f>+IF(USER!BA176="","",USER!BA176)</f>
        <v/>
      </c>
      <c r="BB176" s="14" t="str">
        <f>+IF(USER!BB176="","",USER!BB176)</f>
        <v/>
      </c>
      <c r="BC176" s="13">
        <f>+IF(USER!BC176="","",USER!BC176)</f>
        <v>0.77083333333333337</v>
      </c>
      <c r="BD176" s="13">
        <f>+IF(USER!BD176="","",USER!BD176)</f>
        <v>0.80208333333333337</v>
      </c>
      <c r="BE176" s="14" t="str">
        <f>+IF(USER!BE176="","",USER!BE176)</f>
        <v/>
      </c>
      <c r="BF176" s="20" t="str">
        <f>+IF(USER!BF176="","",USER!BF176)</f>
        <v/>
      </c>
      <c r="BG176" s="19">
        <f>+IF(USER!BG176="","",USER!BG176)</f>
        <v>0.5</v>
      </c>
      <c r="BH176" s="13">
        <f>+IF(USER!BH176="","",USER!BH176)</f>
        <v>0.85763888888888884</v>
      </c>
      <c r="BI176" s="14" t="str">
        <f>+IF(USER!BI176="","",USER!BI176)</f>
        <v/>
      </c>
      <c r="BJ176" s="14" t="str">
        <f>+IF(USER!BJ176="","",USER!BJ176)</f>
        <v/>
      </c>
      <c r="BK176" s="13">
        <f>+IF(USER!BK176="","",USER!BK176)</f>
        <v>0.77083333333333337</v>
      </c>
      <c r="BL176" s="13">
        <f>+IF(USER!BL176="","",USER!BL176)</f>
        <v>0.80208333333333337</v>
      </c>
      <c r="BM176" s="14" t="str">
        <f>+IF(USER!BM176="","",USER!BM176)</f>
        <v/>
      </c>
      <c r="BN176" s="20" t="str">
        <f>+IF(USER!BN176="","",USER!BN176)</f>
        <v/>
      </c>
      <c r="BO176" s="19">
        <f>+IF(USER!BO176="","",USER!BO176)</f>
        <v>0.5</v>
      </c>
      <c r="BP176" s="13">
        <f>+IF(USER!BP176="","",USER!BP176)</f>
        <v>0.85763888888888884</v>
      </c>
      <c r="BQ176" s="14" t="str">
        <f>+IF(USER!BQ176="","",USER!BQ176)</f>
        <v/>
      </c>
      <c r="BR176" s="14" t="str">
        <f>+IF(USER!BR176="","",USER!BR176)</f>
        <v/>
      </c>
      <c r="BS176" s="13">
        <f>+IF(USER!BS176="","",USER!BS176)</f>
        <v>0.77083333333333337</v>
      </c>
      <c r="BT176" s="13">
        <f>+IF(USER!BT176="","",USER!BT176)</f>
        <v>0.80208333333333337</v>
      </c>
      <c r="BU176" s="14" t="str">
        <f>+IF(USER!BU176="","",USER!BU176)</f>
        <v/>
      </c>
      <c r="BV176" s="20" t="str">
        <f>+IF(USER!BV176="","",USER!BV176)</f>
        <v/>
      </c>
      <c r="BW176" s="68" t="str">
        <f>+VLOOKUP(B176,GESEM!B:H,7,0)</f>
        <v>CHAT USER</v>
      </c>
      <c r="BX176" s="2" t="str">
        <f>+VLOOKUP(B176,GESEM!B:H,6,0)</f>
        <v>AGENTE</v>
      </c>
    </row>
    <row r="177" spans="1:76" ht="12" customHeight="1" x14ac:dyDescent="0.2">
      <c r="A177" s="31">
        <f t="shared" si="2"/>
        <v>171</v>
      </c>
      <c r="B177" s="74">
        <f>+USER!B177</f>
        <v>76871565</v>
      </c>
      <c r="C177" s="61" t="str">
        <f>+VLOOKUP(J177,TURNO!P:Q,2,0)</f>
        <v xml:space="preserve">CHAT USER </v>
      </c>
      <c r="D177" s="61" t="str">
        <f>+USER!D177</f>
        <v>Tarde</v>
      </c>
      <c r="E177" s="75">
        <f>+VLOOKUP(B177,GESEM!B:M,12,0)</f>
        <v>45715</v>
      </c>
      <c r="F177" s="61" t="str">
        <f>+USER!F177</f>
        <v>PART TIME</v>
      </c>
      <c r="G177" s="61">
        <f>+USER!G177</f>
        <v>0</v>
      </c>
      <c r="H177" s="61">
        <f>+USER!H177</f>
        <v>0</v>
      </c>
      <c r="I177" s="61" t="str">
        <f>+USER!I177</f>
        <v>LLATAS NIZAMA NAYIRA ALELI</v>
      </c>
      <c r="J177" s="61" t="str">
        <f>+USER!J177</f>
        <v>CHAT USER</v>
      </c>
      <c r="K177" s="61" t="str">
        <f>+USER!K177</f>
        <v>MELLO CORDOVA LUIS ENRIQUE</v>
      </c>
      <c r="L177" s="61" t="str">
        <f>+USER!L177</f>
        <v>SANCHEZ GRADOS JEAN PIERRE JOAQUIN</v>
      </c>
      <c r="M177" s="61" t="str">
        <f>+USER!M177</f>
        <v>Lunes,Martes,Miércoles,Jueves</v>
      </c>
      <c r="N177" s="32">
        <f>+IF(USER!N177="","",USER!N177)</f>
        <v>0.5</v>
      </c>
      <c r="O177" s="33">
        <f>+IF(USER!O177="","",USER!O177)</f>
        <v>0.85763888888888884</v>
      </c>
      <c r="P177" s="32">
        <f>+IF(USER!P177="","",USER!P177)</f>
        <v>0.58333333333333337</v>
      </c>
      <c r="Q177" s="33">
        <f>+IF(USER!Q177="","",USER!Q177)</f>
        <v>0.61458333333333337</v>
      </c>
      <c r="R177" s="34" t="str">
        <f>+VLOOKUP(B177,GESEM!B:R,9,0)</f>
        <v>ACTIVO</v>
      </c>
      <c r="S177" s="19" t="str">
        <f>+IF(USER!S177="","",USER!S177)</f>
        <v/>
      </c>
      <c r="T177" s="14" t="str">
        <f>+IF(USER!T177="","",USER!T177)</f>
        <v/>
      </c>
      <c r="U177" s="14" t="str">
        <f>+IF(USER!U177="","",USER!U177)</f>
        <v/>
      </c>
      <c r="V177" s="14" t="str">
        <f>+IF(USER!V177="","",USER!V177)</f>
        <v/>
      </c>
      <c r="W177" s="14" t="str">
        <f>+IF(USER!W177="","",USER!W177)</f>
        <v/>
      </c>
      <c r="X177" s="14" t="str">
        <f>+IF(USER!X177="","",USER!X177)</f>
        <v/>
      </c>
      <c r="Y177" s="14" t="str">
        <f>+IF(USER!Y177="","",USER!Y177)</f>
        <v/>
      </c>
      <c r="Z177" s="20" t="str">
        <f>+IF(USER!Z177="","",USER!Z177)</f>
        <v/>
      </c>
      <c r="AA177" s="19" t="str">
        <f>+IF(USER!AA177="","",USER!AA177)</f>
        <v/>
      </c>
      <c r="AB177" s="13" t="str">
        <f>+IF(USER!AB177="","",USER!AB177)</f>
        <v/>
      </c>
      <c r="AC177" s="14" t="str">
        <f>+IF(USER!AC177="","",USER!AC177)</f>
        <v/>
      </c>
      <c r="AD177" s="14" t="str">
        <f>+IF(USER!AD177="","",USER!AD177)</f>
        <v/>
      </c>
      <c r="AE177" s="13" t="str">
        <f>+IF(USER!AE177="","",USER!AE177)</f>
        <v/>
      </c>
      <c r="AF177" s="13" t="str">
        <f>+IF(USER!AF177="","",USER!AF177)</f>
        <v/>
      </c>
      <c r="AG177" s="14" t="str">
        <f>+IF(USER!AG177="","",USER!AG177)</f>
        <v/>
      </c>
      <c r="AH177" s="20" t="str">
        <f>+IF(USER!AH177="","",USER!AH177)</f>
        <v/>
      </c>
      <c r="AI177" s="19" t="str">
        <f>+IF(USER!AI177="","",USER!AI177)</f>
        <v/>
      </c>
      <c r="AJ177" s="13" t="str">
        <f>+IF(USER!AJ177="","",USER!AJ177)</f>
        <v/>
      </c>
      <c r="AK177" s="14" t="str">
        <f>+IF(USER!AK177="","",USER!AK177)</f>
        <v/>
      </c>
      <c r="AL177" s="14" t="str">
        <f>+IF(USER!AL177="","",USER!AL177)</f>
        <v/>
      </c>
      <c r="AM177" s="13" t="str">
        <f>+IF(USER!AM177="","",USER!AM177)</f>
        <v/>
      </c>
      <c r="AN177" s="13" t="str">
        <f>+IF(USER!AN177="","",USER!AN177)</f>
        <v/>
      </c>
      <c r="AO177" s="14" t="str">
        <f>+IF(USER!AO177="","",USER!AO177)</f>
        <v/>
      </c>
      <c r="AP177" s="20" t="str">
        <f>+IF(USER!AP177="","",USER!AP177)</f>
        <v/>
      </c>
      <c r="AQ177" s="19" t="str">
        <f>+IF(USER!AQ177="","",USER!AQ177)</f>
        <v/>
      </c>
      <c r="AR177" s="13" t="str">
        <f>+IF(USER!AR177="","",USER!AR177)</f>
        <v/>
      </c>
      <c r="AS177" s="14" t="str">
        <f>+IF(USER!AS177="","",USER!AS177)</f>
        <v/>
      </c>
      <c r="AT177" s="14" t="str">
        <f>+IF(USER!AT177="","",USER!AT177)</f>
        <v/>
      </c>
      <c r="AU177" s="13" t="str">
        <f>+IF(USER!AU177="","",USER!AU177)</f>
        <v/>
      </c>
      <c r="AV177" s="13" t="str">
        <f>+IF(USER!AV177="","",USER!AV177)</f>
        <v/>
      </c>
      <c r="AW177" s="14" t="str">
        <f>+IF(USER!AW177="","",USER!AW177)</f>
        <v/>
      </c>
      <c r="AX177" s="20" t="str">
        <f>+IF(USER!AX177="","",USER!AX177)</f>
        <v/>
      </c>
      <c r="AY177" s="19">
        <f>+IF(USER!AY177="","",USER!AY177)</f>
        <v>0.5</v>
      </c>
      <c r="AZ177" s="13">
        <f>+IF(USER!AZ177="","",USER!AZ177)</f>
        <v>0.85763888888888884</v>
      </c>
      <c r="BA177" s="14" t="str">
        <f>+IF(USER!BA177="","",USER!BA177)</f>
        <v/>
      </c>
      <c r="BB177" s="14" t="str">
        <f>+IF(USER!BB177="","",USER!BB177)</f>
        <v/>
      </c>
      <c r="BC177" s="13">
        <f>+IF(USER!BC177="","",USER!BC177)</f>
        <v>0.58333333333333337</v>
      </c>
      <c r="BD177" s="13">
        <f>+IF(USER!BD177="","",USER!BD177)</f>
        <v>0.61458333333333337</v>
      </c>
      <c r="BE177" s="14" t="str">
        <f>+IF(USER!BE177="","",USER!BE177)</f>
        <v/>
      </c>
      <c r="BF177" s="20" t="str">
        <f>+IF(USER!BF177="","",USER!BF177)</f>
        <v/>
      </c>
      <c r="BG177" s="19">
        <f>+IF(USER!BG177="","",USER!BG177)</f>
        <v>0.5</v>
      </c>
      <c r="BH177" s="13">
        <f>+IF(USER!BH177="","",USER!BH177)</f>
        <v>0.85763888888888884</v>
      </c>
      <c r="BI177" s="14" t="str">
        <f>+IF(USER!BI177="","",USER!BI177)</f>
        <v/>
      </c>
      <c r="BJ177" s="14" t="str">
        <f>+IF(USER!BJ177="","",USER!BJ177)</f>
        <v/>
      </c>
      <c r="BK177" s="13">
        <f>+IF(USER!BK177="","",USER!BK177)</f>
        <v>0.58333333333333337</v>
      </c>
      <c r="BL177" s="13">
        <f>+IF(USER!BL177="","",USER!BL177)</f>
        <v>0.61458333333333337</v>
      </c>
      <c r="BM177" s="14" t="str">
        <f>+IF(USER!BM177="","",USER!BM177)</f>
        <v/>
      </c>
      <c r="BN177" s="20" t="str">
        <f>+IF(USER!BN177="","",USER!BN177)</f>
        <v/>
      </c>
      <c r="BO177" s="19">
        <f>+IF(USER!BO177="","",USER!BO177)</f>
        <v>0.5</v>
      </c>
      <c r="BP177" s="13">
        <f>+IF(USER!BP177="","",USER!BP177)</f>
        <v>0.85763888888888884</v>
      </c>
      <c r="BQ177" s="14" t="str">
        <f>+IF(USER!BQ177="","",USER!BQ177)</f>
        <v/>
      </c>
      <c r="BR177" s="14" t="str">
        <f>+IF(USER!BR177="","",USER!BR177)</f>
        <v/>
      </c>
      <c r="BS177" s="13">
        <f>+IF(USER!BS177="","",USER!BS177)</f>
        <v>0.58333333333333337</v>
      </c>
      <c r="BT177" s="13">
        <f>+IF(USER!BT177="","",USER!BT177)</f>
        <v>0.61458333333333337</v>
      </c>
      <c r="BU177" s="14" t="str">
        <f>+IF(USER!BU177="","",USER!BU177)</f>
        <v/>
      </c>
      <c r="BV177" s="20" t="str">
        <f>+IF(USER!BV177="","",USER!BV177)</f>
        <v/>
      </c>
      <c r="BW177" s="68" t="str">
        <f>+VLOOKUP(B177,GESEM!B:H,7,0)</f>
        <v>CHAT USER</v>
      </c>
      <c r="BX177" s="2" t="str">
        <f>+VLOOKUP(B177,GESEM!B:H,6,0)</f>
        <v>AGENTE</v>
      </c>
    </row>
    <row r="178" spans="1:76" ht="12" customHeight="1" x14ac:dyDescent="0.2">
      <c r="A178" s="31">
        <f t="shared" si="2"/>
        <v>172</v>
      </c>
      <c r="B178" s="74">
        <f>+USER!B178</f>
        <v>75126672</v>
      </c>
      <c r="C178" s="61" t="str">
        <f>+VLOOKUP(J178,TURNO!P:Q,2,0)</f>
        <v xml:space="preserve">CHAT USER </v>
      </c>
      <c r="D178" s="61" t="str">
        <f>+USER!D178</f>
        <v>Tarde</v>
      </c>
      <c r="E178" s="75">
        <f>+VLOOKUP(B178,GESEM!B:M,12,0)</f>
        <v>45715</v>
      </c>
      <c r="F178" s="61" t="str">
        <f>+USER!F178</f>
        <v>PART TIME</v>
      </c>
      <c r="G178" s="61">
        <f>+USER!G178</f>
        <v>0</v>
      </c>
      <c r="H178" s="61">
        <f>+USER!H178</f>
        <v>0</v>
      </c>
      <c r="I178" s="61" t="str">
        <f>+USER!I178</f>
        <v>CASTAÑEDA WHILTIMBURY CRISTOPHER GABRIEL</v>
      </c>
      <c r="J178" s="61" t="str">
        <f>+USER!J178</f>
        <v>CHAT USER</v>
      </c>
      <c r="K178" s="61" t="str">
        <f>+USER!K178</f>
        <v>MELLO CORDOVA LUIS ENRIQUE</v>
      </c>
      <c r="L178" s="61" t="str">
        <f>+USER!L178</f>
        <v>SANCHEZ GRADOS JEAN PIERRE JOAQUIN</v>
      </c>
      <c r="M178" s="61" t="str">
        <f>+USER!M178</f>
        <v>Lunes,Martes,Miércoles,Jueves</v>
      </c>
      <c r="N178" s="32">
        <f>+IF(USER!N178="","",USER!N178)</f>
        <v>0.5</v>
      </c>
      <c r="O178" s="33">
        <f>+IF(USER!O178="","",USER!O178)</f>
        <v>0.85763888888888884</v>
      </c>
      <c r="P178" s="32">
        <f>+IF(USER!P178="","",USER!P178)</f>
        <v>0.58333333333333337</v>
      </c>
      <c r="Q178" s="33">
        <f>+IF(USER!Q178="","",USER!Q178)</f>
        <v>0.61458333333333337</v>
      </c>
      <c r="R178" s="34" t="str">
        <f>+VLOOKUP(B178,GESEM!B:R,9,0)</f>
        <v>ACTIVO</v>
      </c>
      <c r="S178" s="19" t="str">
        <f>+IF(USER!S178="","",USER!S178)</f>
        <v/>
      </c>
      <c r="T178" s="14" t="str">
        <f>+IF(USER!T178="","",USER!T178)</f>
        <v/>
      </c>
      <c r="U178" s="14" t="str">
        <f>+IF(USER!U178="","",USER!U178)</f>
        <v/>
      </c>
      <c r="V178" s="14" t="str">
        <f>+IF(USER!V178="","",USER!V178)</f>
        <v/>
      </c>
      <c r="W178" s="14" t="str">
        <f>+IF(USER!W178="","",USER!W178)</f>
        <v/>
      </c>
      <c r="X178" s="14" t="str">
        <f>+IF(USER!X178="","",USER!X178)</f>
        <v/>
      </c>
      <c r="Y178" s="14" t="str">
        <f>+IF(USER!Y178="","",USER!Y178)</f>
        <v/>
      </c>
      <c r="Z178" s="20" t="str">
        <f>+IF(USER!Z178="","",USER!Z178)</f>
        <v/>
      </c>
      <c r="AA178" s="19" t="str">
        <f>+IF(USER!AA178="","",USER!AA178)</f>
        <v/>
      </c>
      <c r="AB178" s="13" t="str">
        <f>+IF(USER!AB178="","",USER!AB178)</f>
        <v/>
      </c>
      <c r="AC178" s="14" t="str">
        <f>+IF(USER!AC178="","",USER!AC178)</f>
        <v/>
      </c>
      <c r="AD178" s="14" t="str">
        <f>+IF(USER!AD178="","",USER!AD178)</f>
        <v/>
      </c>
      <c r="AE178" s="13" t="str">
        <f>+IF(USER!AE178="","",USER!AE178)</f>
        <v/>
      </c>
      <c r="AF178" s="13" t="str">
        <f>+IF(USER!AF178="","",USER!AF178)</f>
        <v/>
      </c>
      <c r="AG178" s="14" t="str">
        <f>+IF(USER!AG178="","",USER!AG178)</f>
        <v/>
      </c>
      <c r="AH178" s="20" t="str">
        <f>+IF(USER!AH178="","",USER!AH178)</f>
        <v/>
      </c>
      <c r="AI178" s="19" t="str">
        <f>+IF(USER!AI178="","",USER!AI178)</f>
        <v/>
      </c>
      <c r="AJ178" s="13" t="str">
        <f>+IF(USER!AJ178="","",USER!AJ178)</f>
        <v/>
      </c>
      <c r="AK178" s="14" t="str">
        <f>+IF(USER!AK178="","",USER!AK178)</f>
        <v/>
      </c>
      <c r="AL178" s="14" t="str">
        <f>+IF(USER!AL178="","",USER!AL178)</f>
        <v/>
      </c>
      <c r="AM178" s="13" t="str">
        <f>+IF(USER!AM178="","",USER!AM178)</f>
        <v/>
      </c>
      <c r="AN178" s="13" t="str">
        <f>+IF(USER!AN178="","",USER!AN178)</f>
        <v/>
      </c>
      <c r="AO178" s="14" t="str">
        <f>+IF(USER!AO178="","",USER!AO178)</f>
        <v/>
      </c>
      <c r="AP178" s="20" t="str">
        <f>+IF(USER!AP178="","",USER!AP178)</f>
        <v/>
      </c>
      <c r="AQ178" s="19" t="str">
        <f>+IF(USER!AQ178="","",USER!AQ178)</f>
        <v/>
      </c>
      <c r="AR178" s="13" t="str">
        <f>+IF(USER!AR178="","",USER!AR178)</f>
        <v/>
      </c>
      <c r="AS178" s="14" t="str">
        <f>+IF(USER!AS178="","",USER!AS178)</f>
        <v/>
      </c>
      <c r="AT178" s="14" t="str">
        <f>+IF(USER!AT178="","",USER!AT178)</f>
        <v/>
      </c>
      <c r="AU178" s="13" t="str">
        <f>+IF(USER!AU178="","",USER!AU178)</f>
        <v/>
      </c>
      <c r="AV178" s="13" t="str">
        <f>+IF(USER!AV178="","",USER!AV178)</f>
        <v/>
      </c>
      <c r="AW178" s="14" t="str">
        <f>+IF(USER!AW178="","",USER!AW178)</f>
        <v/>
      </c>
      <c r="AX178" s="20" t="str">
        <f>+IF(USER!AX178="","",USER!AX178)</f>
        <v/>
      </c>
      <c r="AY178" s="19">
        <f>+IF(USER!AY178="","",USER!AY178)</f>
        <v>0.5</v>
      </c>
      <c r="AZ178" s="13">
        <f>+IF(USER!AZ178="","",USER!AZ178)</f>
        <v>0.85763888888888884</v>
      </c>
      <c r="BA178" s="14" t="str">
        <f>+IF(USER!BA178="","",USER!BA178)</f>
        <v/>
      </c>
      <c r="BB178" s="14" t="str">
        <f>+IF(USER!BB178="","",USER!BB178)</f>
        <v/>
      </c>
      <c r="BC178" s="13">
        <f>+IF(USER!BC178="","",USER!BC178)</f>
        <v>0.58333333333333337</v>
      </c>
      <c r="BD178" s="13">
        <f>+IF(USER!BD178="","",USER!BD178)</f>
        <v>0.61458333333333337</v>
      </c>
      <c r="BE178" s="14" t="str">
        <f>+IF(USER!BE178="","",USER!BE178)</f>
        <v/>
      </c>
      <c r="BF178" s="20" t="str">
        <f>+IF(USER!BF178="","",USER!BF178)</f>
        <v/>
      </c>
      <c r="BG178" s="19">
        <f>+IF(USER!BG178="","",USER!BG178)</f>
        <v>0.5</v>
      </c>
      <c r="BH178" s="13">
        <f>+IF(USER!BH178="","",USER!BH178)</f>
        <v>0.85763888888888884</v>
      </c>
      <c r="BI178" s="14" t="str">
        <f>+IF(USER!BI178="","",USER!BI178)</f>
        <v/>
      </c>
      <c r="BJ178" s="14" t="str">
        <f>+IF(USER!BJ178="","",USER!BJ178)</f>
        <v/>
      </c>
      <c r="BK178" s="13">
        <f>+IF(USER!BK178="","",USER!BK178)</f>
        <v>0.58333333333333337</v>
      </c>
      <c r="BL178" s="13">
        <f>+IF(USER!BL178="","",USER!BL178)</f>
        <v>0.61458333333333337</v>
      </c>
      <c r="BM178" s="14" t="str">
        <f>+IF(USER!BM178="","",USER!BM178)</f>
        <v/>
      </c>
      <c r="BN178" s="20" t="str">
        <f>+IF(USER!BN178="","",USER!BN178)</f>
        <v/>
      </c>
      <c r="BO178" s="19">
        <f>+IF(USER!BO178="","",USER!BO178)</f>
        <v>0.5</v>
      </c>
      <c r="BP178" s="13">
        <f>+IF(USER!BP178="","",USER!BP178)</f>
        <v>0.85763888888888884</v>
      </c>
      <c r="BQ178" s="14" t="str">
        <f>+IF(USER!BQ178="","",USER!BQ178)</f>
        <v/>
      </c>
      <c r="BR178" s="14" t="str">
        <f>+IF(USER!BR178="","",USER!BR178)</f>
        <v/>
      </c>
      <c r="BS178" s="13">
        <f>+IF(USER!BS178="","",USER!BS178)</f>
        <v>0.58333333333333337</v>
      </c>
      <c r="BT178" s="13">
        <f>+IF(USER!BT178="","",USER!BT178)</f>
        <v>0.61458333333333337</v>
      </c>
      <c r="BU178" s="14" t="str">
        <f>+IF(USER!BU178="","",USER!BU178)</f>
        <v/>
      </c>
      <c r="BV178" s="20" t="str">
        <f>+IF(USER!BV178="","",USER!BV178)</f>
        <v/>
      </c>
      <c r="BW178" s="68" t="str">
        <f>+VLOOKUP(B178,GESEM!B:H,7,0)</f>
        <v>CHAT USER</v>
      </c>
      <c r="BX178" s="2" t="str">
        <f>+VLOOKUP(B178,GESEM!B:H,6,0)</f>
        <v>AGENTE</v>
      </c>
    </row>
    <row r="179" spans="1:76" ht="12" customHeight="1" x14ac:dyDescent="0.2">
      <c r="A179" s="31">
        <f t="shared" si="2"/>
        <v>173</v>
      </c>
      <c r="B179" s="74">
        <f>+USER!B179</f>
        <v>75280459</v>
      </c>
      <c r="C179" s="61" t="str">
        <f>+VLOOKUP(J179,TURNO!P:Q,2,0)</f>
        <v xml:space="preserve">CHAT USER </v>
      </c>
      <c r="D179" s="61" t="str">
        <f>+USER!D179</f>
        <v>Tarde</v>
      </c>
      <c r="E179" s="75">
        <f>+VLOOKUP(B179,GESEM!B:M,12,0)</f>
        <v>45715</v>
      </c>
      <c r="F179" s="61" t="str">
        <f>+USER!F179</f>
        <v>PART TIME</v>
      </c>
      <c r="G179" s="61">
        <f>+USER!G179</f>
        <v>0</v>
      </c>
      <c r="H179" s="61">
        <f>+USER!H179</f>
        <v>0</v>
      </c>
      <c r="I179" s="61" t="str">
        <f>+USER!I179</f>
        <v>FERNANDEZ FERNANDEZ ALEJANDRA NICOL</v>
      </c>
      <c r="J179" s="61" t="str">
        <f>+USER!J179</f>
        <v>CHAT USER</v>
      </c>
      <c r="K179" s="61" t="str">
        <f>+USER!K179</f>
        <v>CANCHARI ARILUZ JOSH JUAN</v>
      </c>
      <c r="L179" s="61" t="str">
        <f>+USER!L179</f>
        <v>SANCHEZ GRADOS JEAN PIERRE JOAQUIN</v>
      </c>
      <c r="M179" s="61" t="str">
        <f>+USER!M179</f>
        <v>Lunes,Martes,Miércoles,Jueves</v>
      </c>
      <c r="N179" s="32">
        <f>+IF(USER!N179="","",USER!N179)</f>
        <v>0.5</v>
      </c>
      <c r="O179" s="33">
        <f>+IF(USER!O179="","",USER!O179)</f>
        <v>0.85763888888888884</v>
      </c>
      <c r="P179" s="32">
        <f>+IF(USER!P179="","",USER!P179)</f>
        <v>0.58333333333333337</v>
      </c>
      <c r="Q179" s="33">
        <f>+IF(USER!Q179="","",USER!Q179)</f>
        <v>0.61458333333333337</v>
      </c>
      <c r="R179" s="34" t="str">
        <f>+VLOOKUP(B179,GESEM!B:R,9,0)</f>
        <v>ACTIVO</v>
      </c>
      <c r="S179" s="19" t="str">
        <f>+IF(USER!S179="","",USER!S179)</f>
        <v/>
      </c>
      <c r="T179" s="14" t="str">
        <f>+IF(USER!T179="","",USER!T179)</f>
        <v/>
      </c>
      <c r="U179" s="14" t="str">
        <f>+IF(USER!U179="","",USER!U179)</f>
        <v/>
      </c>
      <c r="V179" s="14" t="str">
        <f>+IF(USER!V179="","",USER!V179)</f>
        <v/>
      </c>
      <c r="W179" s="14" t="str">
        <f>+IF(USER!W179="","",USER!W179)</f>
        <v/>
      </c>
      <c r="X179" s="14" t="str">
        <f>+IF(USER!X179="","",USER!X179)</f>
        <v/>
      </c>
      <c r="Y179" s="14" t="str">
        <f>+IF(USER!Y179="","",USER!Y179)</f>
        <v/>
      </c>
      <c r="Z179" s="20" t="str">
        <f>+IF(USER!Z179="","",USER!Z179)</f>
        <v/>
      </c>
      <c r="AA179" s="19" t="str">
        <f>+IF(USER!AA179="","",USER!AA179)</f>
        <v/>
      </c>
      <c r="AB179" s="13" t="str">
        <f>+IF(USER!AB179="","",USER!AB179)</f>
        <v/>
      </c>
      <c r="AC179" s="14" t="str">
        <f>+IF(USER!AC179="","",USER!AC179)</f>
        <v/>
      </c>
      <c r="AD179" s="14" t="str">
        <f>+IF(USER!AD179="","",USER!AD179)</f>
        <v/>
      </c>
      <c r="AE179" s="13" t="str">
        <f>+IF(USER!AE179="","",USER!AE179)</f>
        <v/>
      </c>
      <c r="AF179" s="13" t="str">
        <f>+IF(USER!AF179="","",USER!AF179)</f>
        <v/>
      </c>
      <c r="AG179" s="14" t="str">
        <f>+IF(USER!AG179="","",USER!AG179)</f>
        <v/>
      </c>
      <c r="AH179" s="20" t="str">
        <f>+IF(USER!AH179="","",USER!AH179)</f>
        <v/>
      </c>
      <c r="AI179" s="19" t="str">
        <f>+IF(USER!AI179="","",USER!AI179)</f>
        <v/>
      </c>
      <c r="AJ179" s="13" t="str">
        <f>+IF(USER!AJ179="","",USER!AJ179)</f>
        <v/>
      </c>
      <c r="AK179" s="14" t="str">
        <f>+IF(USER!AK179="","",USER!AK179)</f>
        <v/>
      </c>
      <c r="AL179" s="14" t="str">
        <f>+IF(USER!AL179="","",USER!AL179)</f>
        <v/>
      </c>
      <c r="AM179" s="13" t="str">
        <f>+IF(USER!AM179="","",USER!AM179)</f>
        <v/>
      </c>
      <c r="AN179" s="13" t="str">
        <f>+IF(USER!AN179="","",USER!AN179)</f>
        <v/>
      </c>
      <c r="AO179" s="14" t="str">
        <f>+IF(USER!AO179="","",USER!AO179)</f>
        <v/>
      </c>
      <c r="AP179" s="20" t="str">
        <f>+IF(USER!AP179="","",USER!AP179)</f>
        <v/>
      </c>
      <c r="AQ179" s="19" t="str">
        <f>+IF(USER!AQ179="","",USER!AQ179)</f>
        <v/>
      </c>
      <c r="AR179" s="13" t="str">
        <f>+IF(USER!AR179="","",USER!AR179)</f>
        <v/>
      </c>
      <c r="AS179" s="14" t="str">
        <f>+IF(USER!AS179="","",USER!AS179)</f>
        <v/>
      </c>
      <c r="AT179" s="14" t="str">
        <f>+IF(USER!AT179="","",USER!AT179)</f>
        <v/>
      </c>
      <c r="AU179" s="13" t="str">
        <f>+IF(USER!AU179="","",USER!AU179)</f>
        <v/>
      </c>
      <c r="AV179" s="13" t="str">
        <f>+IF(USER!AV179="","",USER!AV179)</f>
        <v/>
      </c>
      <c r="AW179" s="14" t="str">
        <f>+IF(USER!AW179="","",USER!AW179)</f>
        <v/>
      </c>
      <c r="AX179" s="20" t="str">
        <f>+IF(USER!AX179="","",USER!AX179)</f>
        <v/>
      </c>
      <c r="AY179" s="19">
        <f>+IF(USER!AY179="","",USER!AY179)</f>
        <v>0.5</v>
      </c>
      <c r="AZ179" s="13">
        <f>+IF(USER!AZ179="","",USER!AZ179)</f>
        <v>0.85763888888888884</v>
      </c>
      <c r="BA179" s="14" t="str">
        <f>+IF(USER!BA179="","",USER!BA179)</f>
        <v/>
      </c>
      <c r="BB179" s="14" t="str">
        <f>+IF(USER!BB179="","",USER!BB179)</f>
        <v/>
      </c>
      <c r="BC179" s="13">
        <f>+IF(USER!BC179="","",USER!BC179)</f>
        <v>0.58333333333333337</v>
      </c>
      <c r="BD179" s="13">
        <f>+IF(USER!BD179="","",USER!BD179)</f>
        <v>0.61458333333333337</v>
      </c>
      <c r="BE179" s="14" t="str">
        <f>+IF(USER!BE179="","",USER!BE179)</f>
        <v/>
      </c>
      <c r="BF179" s="20" t="str">
        <f>+IF(USER!BF179="","",USER!BF179)</f>
        <v/>
      </c>
      <c r="BG179" s="19">
        <f>+IF(USER!BG179="","",USER!BG179)</f>
        <v>0.5</v>
      </c>
      <c r="BH179" s="13">
        <f>+IF(USER!BH179="","",USER!BH179)</f>
        <v>0.85763888888888884</v>
      </c>
      <c r="BI179" s="14" t="str">
        <f>+IF(USER!BI179="","",USER!BI179)</f>
        <v/>
      </c>
      <c r="BJ179" s="14" t="str">
        <f>+IF(USER!BJ179="","",USER!BJ179)</f>
        <v/>
      </c>
      <c r="BK179" s="13">
        <f>+IF(USER!BK179="","",USER!BK179)</f>
        <v>0.58333333333333337</v>
      </c>
      <c r="BL179" s="13">
        <f>+IF(USER!BL179="","",USER!BL179)</f>
        <v>0.61458333333333337</v>
      </c>
      <c r="BM179" s="14" t="str">
        <f>+IF(USER!BM179="","",USER!BM179)</f>
        <v/>
      </c>
      <c r="BN179" s="20" t="str">
        <f>+IF(USER!BN179="","",USER!BN179)</f>
        <v/>
      </c>
      <c r="BO179" s="19">
        <f>+IF(USER!BO179="","",USER!BO179)</f>
        <v>0.5</v>
      </c>
      <c r="BP179" s="13">
        <f>+IF(USER!BP179="","",USER!BP179)</f>
        <v>0.85763888888888884</v>
      </c>
      <c r="BQ179" s="14" t="str">
        <f>+IF(USER!BQ179="","",USER!BQ179)</f>
        <v/>
      </c>
      <c r="BR179" s="14" t="str">
        <f>+IF(USER!BR179="","",USER!BR179)</f>
        <v/>
      </c>
      <c r="BS179" s="13">
        <f>+IF(USER!BS179="","",USER!BS179)</f>
        <v>0.58333333333333337</v>
      </c>
      <c r="BT179" s="13">
        <f>+IF(USER!BT179="","",USER!BT179)</f>
        <v>0.61458333333333337</v>
      </c>
      <c r="BU179" s="14" t="str">
        <f>+IF(USER!BU179="","",USER!BU179)</f>
        <v/>
      </c>
      <c r="BV179" s="20" t="str">
        <f>+IF(USER!BV179="","",USER!BV179)</f>
        <v/>
      </c>
      <c r="BW179" s="68" t="str">
        <f>+VLOOKUP(B179,GESEM!B:H,7,0)</f>
        <v>CHAT USER</v>
      </c>
      <c r="BX179" s="2" t="str">
        <f>+VLOOKUP(B179,GESEM!B:H,6,0)</f>
        <v>AGENTE</v>
      </c>
    </row>
    <row r="180" spans="1:76" ht="12" customHeight="1" x14ac:dyDescent="0.2">
      <c r="A180" s="31">
        <f t="shared" si="2"/>
        <v>174</v>
      </c>
      <c r="B180" s="74">
        <f>+USER!B180</f>
        <v>75695605</v>
      </c>
      <c r="C180" s="61" t="str">
        <f>+VLOOKUP(J180,TURNO!P:Q,2,0)</f>
        <v xml:space="preserve">CHAT USER </v>
      </c>
      <c r="D180" s="61" t="str">
        <f>+USER!D180</f>
        <v>Tarde</v>
      </c>
      <c r="E180" s="75">
        <f>+VLOOKUP(B180,GESEM!B:M,12,0)</f>
        <v>45715</v>
      </c>
      <c r="F180" s="61" t="str">
        <f>+USER!F180</f>
        <v>PART TIME</v>
      </c>
      <c r="G180" s="61">
        <f>+USER!G180</f>
        <v>0</v>
      </c>
      <c r="H180" s="61">
        <f>+USER!H180</f>
        <v>0</v>
      </c>
      <c r="I180" s="61" t="str">
        <f>+USER!I180</f>
        <v>RAMOS PHOCCO EVELYN ESTEFANI</v>
      </c>
      <c r="J180" s="61" t="str">
        <f>+USER!J180</f>
        <v>CHAT USER</v>
      </c>
      <c r="K180" s="61" t="str">
        <f>+USER!K180</f>
        <v>HUAMAN PALOMINO SULLY MARIEL</v>
      </c>
      <c r="L180" s="61" t="str">
        <f>+USER!L180</f>
        <v>SANCHEZ GRADOS JEAN PIERRE JOAQUIN</v>
      </c>
      <c r="M180" s="61" t="str">
        <f>+USER!M180</f>
        <v>Lunes,Martes,Miércoles,Jueves</v>
      </c>
      <c r="N180" s="32">
        <f>+IF(USER!N180="","",USER!N180)</f>
        <v>0.5</v>
      </c>
      <c r="O180" s="33">
        <f>+IF(USER!O180="","",USER!O180)</f>
        <v>0.85763888888888884</v>
      </c>
      <c r="P180" s="32">
        <f>+IF(USER!P180="","",USER!P180)</f>
        <v>0.58333333333333337</v>
      </c>
      <c r="Q180" s="33">
        <f>+IF(USER!Q180="","",USER!Q180)</f>
        <v>0.61458333333333337</v>
      </c>
      <c r="R180" s="34" t="str">
        <f>+VLOOKUP(B180,GESEM!B:R,9,0)</f>
        <v>ACTIVO</v>
      </c>
      <c r="S180" s="19" t="str">
        <f>+IF(USER!S180="","",USER!S180)</f>
        <v/>
      </c>
      <c r="T180" s="14" t="str">
        <f>+IF(USER!T180="","",USER!T180)</f>
        <v/>
      </c>
      <c r="U180" s="14" t="str">
        <f>+IF(USER!U180="","",USER!U180)</f>
        <v/>
      </c>
      <c r="V180" s="14" t="str">
        <f>+IF(USER!V180="","",USER!V180)</f>
        <v/>
      </c>
      <c r="W180" s="14" t="str">
        <f>+IF(USER!W180="","",USER!W180)</f>
        <v/>
      </c>
      <c r="X180" s="14" t="str">
        <f>+IF(USER!X180="","",USER!X180)</f>
        <v/>
      </c>
      <c r="Y180" s="14" t="str">
        <f>+IF(USER!Y180="","",USER!Y180)</f>
        <v/>
      </c>
      <c r="Z180" s="20" t="str">
        <f>+IF(USER!Z180="","",USER!Z180)</f>
        <v/>
      </c>
      <c r="AA180" s="19" t="str">
        <f>+IF(USER!AA180="","",USER!AA180)</f>
        <v/>
      </c>
      <c r="AB180" s="13" t="str">
        <f>+IF(USER!AB180="","",USER!AB180)</f>
        <v/>
      </c>
      <c r="AC180" s="14" t="str">
        <f>+IF(USER!AC180="","",USER!AC180)</f>
        <v/>
      </c>
      <c r="AD180" s="14" t="str">
        <f>+IF(USER!AD180="","",USER!AD180)</f>
        <v/>
      </c>
      <c r="AE180" s="13" t="str">
        <f>+IF(USER!AE180="","",USER!AE180)</f>
        <v/>
      </c>
      <c r="AF180" s="13" t="str">
        <f>+IF(USER!AF180="","",USER!AF180)</f>
        <v/>
      </c>
      <c r="AG180" s="14" t="str">
        <f>+IF(USER!AG180="","",USER!AG180)</f>
        <v/>
      </c>
      <c r="AH180" s="20" t="str">
        <f>+IF(USER!AH180="","",USER!AH180)</f>
        <v/>
      </c>
      <c r="AI180" s="19" t="str">
        <f>+IF(USER!AI180="","",USER!AI180)</f>
        <v/>
      </c>
      <c r="AJ180" s="13" t="str">
        <f>+IF(USER!AJ180="","",USER!AJ180)</f>
        <v/>
      </c>
      <c r="AK180" s="14" t="str">
        <f>+IF(USER!AK180="","",USER!AK180)</f>
        <v/>
      </c>
      <c r="AL180" s="14" t="str">
        <f>+IF(USER!AL180="","",USER!AL180)</f>
        <v/>
      </c>
      <c r="AM180" s="13" t="str">
        <f>+IF(USER!AM180="","",USER!AM180)</f>
        <v/>
      </c>
      <c r="AN180" s="13" t="str">
        <f>+IF(USER!AN180="","",USER!AN180)</f>
        <v/>
      </c>
      <c r="AO180" s="14" t="str">
        <f>+IF(USER!AO180="","",USER!AO180)</f>
        <v/>
      </c>
      <c r="AP180" s="20" t="str">
        <f>+IF(USER!AP180="","",USER!AP180)</f>
        <v/>
      </c>
      <c r="AQ180" s="19" t="str">
        <f>+IF(USER!AQ180="","",USER!AQ180)</f>
        <v/>
      </c>
      <c r="AR180" s="13" t="str">
        <f>+IF(USER!AR180="","",USER!AR180)</f>
        <v/>
      </c>
      <c r="AS180" s="14" t="str">
        <f>+IF(USER!AS180="","",USER!AS180)</f>
        <v/>
      </c>
      <c r="AT180" s="14" t="str">
        <f>+IF(USER!AT180="","",USER!AT180)</f>
        <v/>
      </c>
      <c r="AU180" s="13" t="str">
        <f>+IF(USER!AU180="","",USER!AU180)</f>
        <v/>
      </c>
      <c r="AV180" s="13" t="str">
        <f>+IF(USER!AV180="","",USER!AV180)</f>
        <v/>
      </c>
      <c r="AW180" s="14" t="str">
        <f>+IF(USER!AW180="","",USER!AW180)</f>
        <v/>
      </c>
      <c r="AX180" s="20" t="str">
        <f>+IF(USER!AX180="","",USER!AX180)</f>
        <v/>
      </c>
      <c r="AY180" s="19">
        <f>+IF(USER!AY180="","",USER!AY180)</f>
        <v>0.5</v>
      </c>
      <c r="AZ180" s="13">
        <f>+IF(USER!AZ180="","",USER!AZ180)</f>
        <v>0.85763888888888884</v>
      </c>
      <c r="BA180" s="14" t="str">
        <f>+IF(USER!BA180="","",USER!BA180)</f>
        <v/>
      </c>
      <c r="BB180" s="14" t="str">
        <f>+IF(USER!BB180="","",USER!BB180)</f>
        <v/>
      </c>
      <c r="BC180" s="13">
        <f>+IF(USER!BC180="","",USER!BC180)</f>
        <v>0.58333333333333337</v>
      </c>
      <c r="BD180" s="13">
        <f>+IF(USER!BD180="","",USER!BD180)</f>
        <v>0.61458333333333337</v>
      </c>
      <c r="BE180" s="14" t="str">
        <f>+IF(USER!BE180="","",USER!BE180)</f>
        <v/>
      </c>
      <c r="BF180" s="20" t="str">
        <f>+IF(USER!BF180="","",USER!BF180)</f>
        <v/>
      </c>
      <c r="BG180" s="19">
        <f>+IF(USER!BG180="","",USER!BG180)</f>
        <v>0.5</v>
      </c>
      <c r="BH180" s="13">
        <f>+IF(USER!BH180="","",USER!BH180)</f>
        <v>0.85763888888888884</v>
      </c>
      <c r="BI180" s="14" t="str">
        <f>+IF(USER!BI180="","",USER!BI180)</f>
        <v/>
      </c>
      <c r="BJ180" s="14" t="str">
        <f>+IF(USER!BJ180="","",USER!BJ180)</f>
        <v/>
      </c>
      <c r="BK180" s="13">
        <f>+IF(USER!BK180="","",USER!BK180)</f>
        <v>0.58333333333333337</v>
      </c>
      <c r="BL180" s="13">
        <f>+IF(USER!BL180="","",USER!BL180)</f>
        <v>0.61458333333333337</v>
      </c>
      <c r="BM180" s="14" t="str">
        <f>+IF(USER!BM180="","",USER!BM180)</f>
        <v/>
      </c>
      <c r="BN180" s="20" t="str">
        <f>+IF(USER!BN180="","",USER!BN180)</f>
        <v/>
      </c>
      <c r="BO180" s="19">
        <f>+IF(USER!BO180="","",USER!BO180)</f>
        <v>0.5</v>
      </c>
      <c r="BP180" s="13">
        <f>+IF(USER!BP180="","",USER!BP180)</f>
        <v>0.85763888888888884</v>
      </c>
      <c r="BQ180" s="14" t="str">
        <f>+IF(USER!BQ180="","",USER!BQ180)</f>
        <v/>
      </c>
      <c r="BR180" s="14" t="str">
        <f>+IF(USER!BR180="","",USER!BR180)</f>
        <v/>
      </c>
      <c r="BS180" s="13">
        <f>+IF(USER!BS180="","",USER!BS180)</f>
        <v>0.58333333333333337</v>
      </c>
      <c r="BT180" s="13">
        <f>+IF(USER!BT180="","",USER!BT180)</f>
        <v>0.61458333333333337</v>
      </c>
      <c r="BU180" s="14" t="str">
        <f>+IF(USER!BU180="","",USER!BU180)</f>
        <v/>
      </c>
      <c r="BV180" s="20" t="str">
        <f>+IF(USER!BV180="","",USER!BV180)</f>
        <v/>
      </c>
      <c r="BW180" s="68" t="str">
        <f>+VLOOKUP(B180,GESEM!B:H,7,0)</f>
        <v>CHAT USER</v>
      </c>
      <c r="BX180" s="2" t="str">
        <f>+VLOOKUP(B180,GESEM!B:H,6,0)</f>
        <v>AGENTE</v>
      </c>
    </row>
    <row r="181" spans="1:76" ht="12" customHeight="1" x14ac:dyDescent="0.2">
      <c r="A181" s="31">
        <f t="shared" si="2"/>
        <v>175</v>
      </c>
      <c r="B181" s="74">
        <f>+USER!B181</f>
        <v>48032029</v>
      </c>
      <c r="C181" s="61" t="str">
        <f>+VLOOKUP(J181,TURNO!P:Q,2,0)</f>
        <v xml:space="preserve">CHAT USER </v>
      </c>
      <c r="D181" s="61" t="str">
        <f>+USER!D181</f>
        <v>Tarde</v>
      </c>
      <c r="E181" s="75">
        <f>+VLOOKUP(B181,GESEM!B:M,12,0)</f>
        <v>45715</v>
      </c>
      <c r="F181" s="61" t="str">
        <f>+USER!F181</f>
        <v>PART TIME</v>
      </c>
      <c r="G181" s="61">
        <f>+USER!G181</f>
        <v>0</v>
      </c>
      <c r="H181" s="61">
        <f>+USER!H181</f>
        <v>0</v>
      </c>
      <c r="I181" s="61" t="str">
        <f>+USER!I181</f>
        <v>MENDEZ HUARCAYA LUCIA SHARELLI</v>
      </c>
      <c r="J181" s="61" t="str">
        <f>+USER!J181</f>
        <v>CHAT USER</v>
      </c>
      <c r="K181" s="61" t="str">
        <f>+USER!K181</f>
        <v>HUAMAN PALOMINO SULLY MARIEL</v>
      </c>
      <c r="L181" s="61" t="str">
        <f>+USER!L181</f>
        <v>SANCHEZ GRADOS JEAN PIERRE JOAQUIN</v>
      </c>
      <c r="M181" s="61" t="str">
        <f>+USER!M181</f>
        <v>Lunes,Martes,Miércoles,Jueves</v>
      </c>
      <c r="N181" s="32">
        <f>+IF(USER!N181="","",USER!N181)</f>
        <v>0.5</v>
      </c>
      <c r="O181" s="33">
        <f>+IF(USER!O181="","",USER!O181)</f>
        <v>0.85763888888888884</v>
      </c>
      <c r="P181" s="32">
        <f>+IF(USER!P181="","",USER!P181)</f>
        <v>0.58333333333333337</v>
      </c>
      <c r="Q181" s="33">
        <f>+IF(USER!Q181="","",USER!Q181)</f>
        <v>0.61458333333333337</v>
      </c>
      <c r="R181" s="34" t="str">
        <f>+VLOOKUP(B181,GESEM!B:R,9,0)</f>
        <v>ACTIVO</v>
      </c>
      <c r="S181" s="19" t="str">
        <f>+IF(USER!S181="","",USER!S181)</f>
        <v/>
      </c>
      <c r="T181" s="14" t="str">
        <f>+IF(USER!T181="","",USER!T181)</f>
        <v/>
      </c>
      <c r="U181" s="14" t="str">
        <f>+IF(USER!U181="","",USER!U181)</f>
        <v/>
      </c>
      <c r="V181" s="14" t="str">
        <f>+IF(USER!V181="","",USER!V181)</f>
        <v/>
      </c>
      <c r="W181" s="14" t="str">
        <f>+IF(USER!W181="","",USER!W181)</f>
        <v/>
      </c>
      <c r="X181" s="14" t="str">
        <f>+IF(USER!X181="","",USER!X181)</f>
        <v/>
      </c>
      <c r="Y181" s="14" t="str">
        <f>+IF(USER!Y181="","",USER!Y181)</f>
        <v/>
      </c>
      <c r="Z181" s="20" t="str">
        <f>+IF(USER!Z181="","",USER!Z181)</f>
        <v/>
      </c>
      <c r="AA181" s="19" t="str">
        <f>+IF(USER!AA181="","",USER!AA181)</f>
        <v/>
      </c>
      <c r="AB181" s="13" t="str">
        <f>+IF(USER!AB181="","",USER!AB181)</f>
        <v/>
      </c>
      <c r="AC181" s="14" t="str">
        <f>+IF(USER!AC181="","",USER!AC181)</f>
        <v/>
      </c>
      <c r="AD181" s="14" t="str">
        <f>+IF(USER!AD181="","",USER!AD181)</f>
        <v/>
      </c>
      <c r="AE181" s="13" t="str">
        <f>+IF(USER!AE181="","",USER!AE181)</f>
        <v/>
      </c>
      <c r="AF181" s="13" t="str">
        <f>+IF(USER!AF181="","",USER!AF181)</f>
        <v/>
      </c>
      <c r="AG181" s="14" t="str">
        <f>+IF(USER!AG181="","",USER!AG181)</f>
        <v/>
      </c>
      <c r="AH181" s="20" t="str">
        <f>+IF(USER!AH181="","",USER!AH181)</f>
        <v/>
      </c>
      <c r="AI181" s="19" t="str">
        <f>+IF(USER!AI181="","",USER!AI181)</f>
        <v/>
      </c>
      <c r="AJ181" s="13" t="str">
        <f>+IF(USER!AJ181="","",USER!AJ181)</f>
        <v/>
      </c>
      <c r="AK181" s="14" t="str">
        <f>+IF(USER!AK181="","",USER!AK181)</f>
        <v/>
      </c>
      <c r="AL181" s="14" t="str">
        <f>+IF(USER!AL181="","",USER!AL181)</f>
        <v/>
      </c>
      <c r="AM181" s="13" t="str">
        <f>+IF(USER!AM181="","",USER!AM181)</f>
        <v/>
      </c>
      <c r="AN181" s="13" t="str">
        <f>+IF(USER!AN181="","",USER!AN181)</f>
        <v/>
      </c>
      <c r="AO181" s="14" t="str">
        <f>+IF(USER!AO181="","",USER!AO181)</f>
        <v/>
      </c>
      <c r="AP181" s="20" t="str">
        <f>+IF(USER!AP181="","",USER!AP181)</f>
        <v/>
      </c>
      <c r="AQ181" s="19" t="str">
        <f>+IF(USER!AQ181="","",USER!AQ181)</f>
        <v/>
      </c>
      <c r="AR181" s="13" t="str">
        <f>+IF(USER!AR181="","",USER!AR181)</f>
        <v/>
      </c>
      <c r="AS181" s="14" t="str">
        <f>+IF(USER!AS181="","",USER!AS181)</f>
        <v/>
      </c>
      <c r="AT181" s="14" t="str">
        <f>+IF(USER!AT181="","",USER!AT181)</f>
        <v/>
      </c>
      <c r="AU181" s="13" t="str">
        <f>+IF(USER!AU181="","",USER!AU181)</f>
        <v/>
      </c>
      <c r="AV181" s="13" t="str">
        <f>+IF(USER!AV181="","",USER!AV181)</f>
        <v/>
      </c>
      <c r="AW181" s="14" t="str">
        <f>+IF(USER!AW181="","",USER!AW181)</f>
        <v/>
      </c>
      <c r="AX181" s="20" t="str">
        <f>+IF(USER!AX181="","",USER!AX181)</f>
        <v/>
      </c>
      <c r="AY181" s="19">
        <f>+IF(USER!AY181="","",USER!AY181)</f>
        <v>0.5</v>
      </c>
      <c r="AZ181" s="13">
        <f>+IF(USER!AZ181="","",USER!AZ181)</f>
        <v>0.85763888888888884</v>
      </c>
      <c r="BA181" s="14" t="str">
        <f>+IF(USER!BA181="","",USER!BA181)</f>
        <v/>
      </c>
      <c r="BB181" s="14" t="str">
        <f>+IF(USER!BB181="","",USER!BB181)</f>
        <v/>
      </c>
      <c r="BC181" s="13">
        <f>+IF(USER!BC181="","",USER!BC181)</f>
        <v>0.58333333333333337</v>
      </c>
      <c r="BD181" s="13">
        <f>+IF(USER!BD181="","",USER!BD181)</f>
        <v>0.61458333333333337</v>
      </c>
      <c r="BE181" s="14" t="str">
        <f>+IF(USER!BE181="","",USER!BE181)</f>
        <v/>
      </c>
      <c r="BF181" s="20" t="str">
        <f>+IF(USER!BF181="","",USER!BF181)</f>
        <v/>
      </c>
      <c r="BG181" s="19">
        <f>+IF(USER!BG181="","",USER!BG181)</f>
        <v>0.5</v>
      </c>
      <c r="BH181" s="13">
        <f>+IF(USER!BH181="","",USER!BH181)</f>
        <v>0.85763888888888884</v>
      </c>
      <c r="BI181" s="14" t="str">
        <f>+IF(USER!BI181="","",USER!BI181)</f>
        <v/>
      </c>
      <c r="BJ181" s="14" t="str">
        <f>+IF(USER!BJ181="","",USER!BJ181)</f>
        <v/>
      </c>
      <c r="BK181" s="13">
        <f>+IF(USER!BK181="","",USER!BK181)</f>
        <v>0.58333333333333337</v>
      </c>
      <c r="BL181" s="13">
        <f>+IF(USER!BL181="","",USER!BL181)</f>
        <v>0.61458333333333337</v>
      </c>
      <c r="BM181" s="14" t="str">
        <f>+IF(USER!BM181="","",USER!BM181)</f>
        <v/>
      </c>
      <c r="BN181" s="20" t="str">
        <f>+IF(USER!BN181="","",USER!BN181)</f>
        <v/>
      </c>
      <c r="BO181" s="19">
        <f>+IF(USER!BO181="","",USER!BO181)</f>
        <v>0.5</v>
      </c>
      <c r="BP181" s="13">
        <f>+IF(USER!BP181="","",USER!BP181)</f>
        <v>0.85763888888888884</v>
      </c>
      <c r="BQ181" s="14" t="str">
        <f>+IF(USER!BQ181="","",USER!BQ181)</f>
        <v/>
      </c>
      <c r="BR181" s="14" t="str">
        <f>+IF(USER!BR181="","",USER!BR181)</f>
        <v/>
      </c>
      <c r="BS181" s="13">
        <f>+IF(USER!BS181="","",USER!BS181)</f>
        <v>0.58333333333333337</v>
      </c>
      <c r="BT181" s="13">
        <f>+IF(USER!BT181="","",USER!BT181)</f>
        <v>0.61458333333333337</v>
      </c>
      <c r="BU181" s="14" t="str">
        <f>+IF(USER!BU181="","",USER!BU181)</f>
        <v/>
      </c>
      <c r="BV181" s="20" t="str">
        <f>+IF(USER!BV181="","",USER!BV181)</f>
        <v/>
      </c>
      <c r="BW181" s="68" t="str">
        <f>+VLOOKUP(B181,GESEM!B:H,7,0)</f>
        <v>CHAT USER</v>
      </c>
      <c r="BX181" s="2" t="str">
        <f>+VLOOKUP(B181,GESEM!B:H,6,0)</f>
        <v>AGENTE</v>
      </c>
    </row>
    <row r="182" spans="1:76" ht="12" customHeight="1" x14ac:dyDescent="0.2">
      <c r="A182" s="31">
        <f t="shared" si="2"/>
        <v>176</v>
      </c>
      <c r="B182" s="74">
        <f>+USER!B182</f>
        <v>70929711</v>
      </c>
      <c r="C182" s="61" t="str">
        <f>+VLOOKUP(J182,TURNO!P:Q,2,0)</f>
        <v xml:space="preserve">CHAT USER </v>
      </c>
      <c r="D182" s="61" t="str">
        <f>+USER!D182</f>
        <v>Tarde</v>
      </c>
      <c r="E182" s="75">
        <f>+VLOOKUP(B182,GESEM!B:M,12,0)</f>
        <v>45715</v>
      </c>
      <c r="F182" s="61" t="str">
        <f>+USER!F182</f>
        <v>PART TIME</v>
      </c>
      <c r="G182" s="61">
        <f>+USER!G182</f>
        <v>0</v>
      </c>
      <c r="H182" s="61">
        <f>+USER!H182</f>
        <v>0</v>
      </c>
      <c r="I182" s="61" t="str">
        <f>+USER!I182</f>
        <v>CIPOLLA BARBIERI ORNELLA FIORELLA</v>
      </c>
      <c r="J182" s="61" t="str">
        <f>+USER!J182</f>
        <v>CHAT USER</v>
      </c>
      <c r="K182" s="61" t="str">
        <f>+USER!K182</f>
        <v>HUAMAN PALOMINO SULLY MARIEL</v>
      </c>
      <c r="L182" s="61" t="str">
        <f>+USER!L182</f>
        <v>SANCHEZ GRADOS JEAN PIERRE JOAQUIN</v>
      </c>
      <c r="M182" s="61" t="str">
        <f>+USER!M182</f>
        <v>Lunes,Martes,Miércoles,Jueves</v>
      </c>
      <c r="N182" s="32">
        <f>+IF(USER!N182="","",USER!N182)</f>
        <v>0.5</v>
      </c>
      <c r="O182" s="33">
        <f>+IF(USER!O182="","",USER!O182)</f>
        <v>0.85763888888888884</v>
      </c>
      <c r="P182" s="32">
        <f>+IF(USER!P182="","",USER!P182)</f>
        <v>0.75</v>
      </c>
      <c r="Q182" s="33">
        <f>+IF(USER!Q182="","",USER!Q182)</f>
        <v>0.78125</v>
      </c>
      <c r="R182" s="34" t="str">
        <f>+VLOOKUP(B182,GESEM!B:R,9,0)</f>
        <v>ACTIVO</v>
      </c>
      <c r="S182" s="19" t="str">
        <f>+IF(USER!S182="","",USER!S182)</f>
        <v/>
      </c>
      <c r="T182" s="14" t="str">
        <f>+IF(USER!T182="","",USER!T182)</f>
        <v/>
      </c>
      <c r="U182" s="14" t="str">
        <f>+IF(USER!U182="","",USER!U182)</f>
        <v/>
      </c>
      <c r="V182" s="14" t="str">
        <f>+IF(USER!V182="","",USER!V182)</f>
        <v/>
      </c>
      <c r="W182" s="14" t="str">
        <f>+IF(USER!W182="","",USER!W182)</f>
        <v/>
      </c>
      <c r="X182" s="14" t="str">
        <f>+IF(USER!X182="","",USER!X182)</f>
        <v/>
      </c>
      <c r="Y182" s="14" t="str">
        <f>+IF(USER!Y182="","",USER!Y182)</f>
        <v/>
      </c>
      <c r="Z182" s="20" t="str">
        <f>+IF(USER!Z182="","",USER!Z182)</f>
        <v/>
      </c>
      <c r="AA182" s="19" t="str">
        <f>+IF(USER!AA182="","",USER!AA182)</f>
        <v/>
      </c>
      <c r="AB182" s="13" t="str">
        <f>+IF(USER!AB182="","",USER!AB182)</f>
        <v/>
      </c>
      <c r="AC182" s="14" t="str">
        <f>+IF(USER!AC182="","",USER!AC182)</f>
        <v/>
      </c>
      <c r="AD182" s="14" t="str">
        <f>+IF(USER!AD182="","",USER!AD182)</f>
        <v/>
      </c>
      <c r="AE182" s="13" t="str">
        <f>+IF(USER!AE182="","",USER!AE182)</f>
        <v/>
      </c>
      <c r="AF182" s="13" t="str">
        <f>+IF(USER!AF182="","",USER!AF182)</f>
        <v/>
      </c>
      <c r="AG182" s="14" t="str">
        <f>+IF(USER!AG182="","",USER!AG182)</f>
        <v/>
      </c>
      <c r="AH182" s="20" t="str">
        <f>+IF(USER!AH182="","",USER!AH182)</f>
        <v/>
      </c>
      <c r="AI182" s="19" t="str">
        <f>+IF(USER!AI182="","",USER!AI182)</f>
        <v/>
      </c>
      <c r="AJ182" s="13" t="str">
        <f>+IF(USER!AJ182="","",USER!AJ182)</f>
        <v/>
      </c>
      <c r="AK182" s="14" t="str">
        <f>+IF(USER!AK182="","",USER!AK182)</f>
        <v/>
      </c>
      <c r="AL182" s="14" t="str">
        <f>+IF(USER!AL182="","",USER!AL182)</f>
        <v/>
      </c>
      <c r="AM182" s="13" t="str">
        <f>+IF(USER!AM182="","",USER!AM182)</f>
        <v/>
      </c>
      <c r="AN182" s="13" t="str">
        <f>+IF(USER!AN182="","",USER!AN182)</f>
        <v/>
      </c>
      <c r="AO182" s="14" t="str">
        <f>+IF(USER!AO182="","",USER!AO182)</f>
        <v/>
      </c>
      <c r="AP182" s="20" t="str">
        <f>+IF(USER!AP182="","",USER!AP182)</f>
        <v/>
      </c>
      <c r="AQ182" s="19" t="str">
        <f>+IF(USER!AQ182="","",USER!AQ182)</f>
        <v/>
      </c>
      <c r="AR182" s="13" t="str">
        <f>+IF(USER!AR182="","",USER!AR182)</f>
        <v/>
      </c>
      <c r="AS182" s="14" t="str">
        <f>+IF(USER!AS182="","",USER!AS182)</f>
        <v/>
      </c>
      <c r="AT182" s="14" t="str">
        <f>+IF(USER!AT182="","",USER!AT182)</f>
        <v/>
      </c>
      <c r="AU182" s="13" t="str">
        <f>+IF(USER!AU182="","",USER!AU182)</f>
        <v/>
      </c>
      <c r="AV182" s="13" t="str">
        <f>+IF(USER!AV182="","",USER!AV182)</f>
        <v/>
      </c>
      <c r="AW182" s="14" t="str">
        <f>+IF(USER!AW182="","",USER!AW182)</f>
        <v/>
      </c>
      <c r="AX182" s="20" t="str">
        <f>+IF(USER!AX182="","",USER!AX182)</f>
        <v/>
      </c>
      <c r="AY182" s="19">
        <f>+IF(USER!AY182="","",USER!AY182)</f>
        <v>0.5</v>
      </c>
      <c r="AZ182" s="13">
        <f>+IF(USER!AZ182="","",USER!AZ182)</f>
        <v>0.85763888888888884</v>
      </c>
      <c r="BA182" s="14" t="str">
        <f>+IF(USER!BA182="","",USER!BA182)</f>
        <v/>
      </c>
      <c r="BB182" s="14" t="str">
        <f>+IF(USER!BB182="","",USER!BB182)</f>
        <v/>
      </c>
      <c r="BC182" s="13">
        <f>+IF(USER!BC182="","",USER!BC182)</f>
        <v>0.75</v>
      </c>
      <c r="BD182" s="13">
        <f>+IF(USER!BD182="","",USER!BD182)</f>
        <v>0.78125</v>
      </c>
      <c r="BE182" s="14" t="str">
        <f>+IF(USER!BE182="","",USER!BE182)</f>
        <v/>
      </c>
      <c r="BF182" s="20" t="str">
        <f>+IF(USER!BF182="","",USER!BF182)</f>
        <v/>
      </c>
      <c r="BG182" s="19">
        <f>+IF(USER!BG182="","",USER!BG182)</f>
        <v>0.5</v>
      </c>
      <c r="BH182" s="13">
        <f>+IF(USER!BH182="","",USER!BH182)</f>
        <v>0.85763888888888884</v>
      </c>
      <c r="BI182" s="14" t="str">
        <f>+IF(USER!BI182="","",USER!BI182)</f>
        <v/>
      </c>
      <c r="BJ182" s="14" t="str">
        <f>+IF(USER!BJ182="","",USER!BJ182)</f>
        <v/>
      </c>
      <c r="BK182" s="13">
        <f>+IF(USER!BK182="","",USER!BK182)</f>
        <v>0.75</v>
      </c>
      <c r="BL182" s="13">
        <f>+IF(USER!BL182="","",USER!BL182)</f>
        <v>0.78125</v>
      </c>
      <c r="BM182" s="14" t="str">
        <f>+IF(USER!BM182="","",USER!BM182)</f>
        <v/>
      </c>
      <c r="BN182" s="20" t="str">
        <f>+IF(USER!BN182="","",USER!BN182)</f>
        <v/>
      </c>
      <c r="BO182" s="19">
        <f>+IF(USER!BO182="","",USER!BO182)</f>
        <v>0.5</v>
      </c>
      <c r="BP182" s="13">
        <f>+IF(USER!BP182="","",USER!BP182)</f>
        <v>0.85763888888888884</v>
      </c>
      <c r="BQ182" s="14" t="str">
        <f>+IF(USER!BQ182="","",USER!BQ182)</f>
        <v/>
      </c>
      <c r="BR182" s="14" t="str">
        <f>+IF(USER!BR182="","",USER!BR182)</f>
        <v/>
      </c>
      <c r="BS182" s="13">
        <f>+IF(USER!BS182="","",USER!BS182)</f>
        <v>0.75</v>
      </c>
      <c r="BT182" s="13">
        <f>+IF(USER!BT182="","",USER!BT182)</f>
        <v>0.78125</v>
      </c>
      <c r="BU182" s="14" t="str">
        <f>+IF(USER!BU182="","",USER!BU182)</f>
        <v/>
      </c>
      <c r="BV182" s="20" t="str">
        <f>+IF(USER!BV182="","",USER!BV182)</f>
        <v/>
      </c>
      <c r="BW182" s="68" t="str">
        <f>+VLOOKUP(B182,GESEM!B:H,7,0)</f>
        <v>CHAT USER</v>
      </c>
      <c r="BX182" s="2" t="str">
        <f>+VLOOKUP(B182,GESEM!B:H,6,0)</f>
        <v>AGENTE</v>
      </c>
    </row>
    <row r="183" spans="1:76" ht="12" customHeight="1" x14ac:dyDescent="0.2">
      <c r="A183" s="31">
        <f t="shared" si="2"/>
        <v>177</v>
      </c>
      <c r="B183" s="74">
        <f>+USER!B183</f>
        <v>44366645</v>
      </c>
      <c r="C183" s="61" t="str">
        <f>+VLOOKUP(J183,TURNO!P:Q,2,0)</f>
        <v xml:space="preserve">CHAT USER </v>
      </c>
      <c r="D183" s="61" t="str">
        <f>+USER!D183</f>
        <v>Tarde</v>
      </c>
      <c r="E183" s="75">
        <f>+VLOOKUP(B183,GESEM!B:M,12,0)</f>
        <v>45715</v>
      </c>
      <c r="F183" s="61" t="str">
        <f>+USER!F183</f>
        <v>PART TIME</v>
      </c>
      <c r="G183" s="61">
        <f>+USER!G183</f>
        <v>0</v>
      </c>
      <c r="H183" s="61">
        <f>+USER!H183</f>
        <v>0</v>
      </c>
      <c r="I183" s="61" t="str">
        <f>+USER!I183</f>
        <v>CALIXTO GUZMAN FLOR DE MARIA</v>
      </c>
      <c r="J183" s="61" t="str">
        <f>+USER!J183</f>
        <v>CHAT USER</v>
      </c>
      <c r="K183" s="61" t="str">
        <f>+USER!K183</f>
        <v>HUAMAN PALOMINO SULLY MARIEL</v>
      </c>
      <c r="L183" s="61" t="str">
        <f>+USER!L183</f>
        <v>SANCHEZ GRADOS JEAN PIERRE JOAQUIN</v>
      </c>
      <c r="M183" s="61" t="str">
        <f>+USER!M183</f>
        <v>Lunes,Martes,Miércoles,Jueves</v>
      </c>
      <c r="N183" s="32">
        <f>+IF(USER!N183="","",USER!N183)</f>
        <v>0.5</v>
      </c>
      <c r="O183" s="33">
        <f>+IF(USER!O183="","",USER!O183)</f>
        <v>0.85763888888888884</v>
      </c>
      <c r="P183" s="32">
        <f>+IF(USER!P183="","",USER!P183)</f>
        <v>0.75</v>
      </c>
      <c r="Q183" s="33">
        <f>+IF(USER!Q183="","",USER!Q183)</f>
        <v>0.78125</v>
      </c>
      <c r="R183" s="34" t="str">
        <f>+VLOOKUP(B183,GESEM!B:R,9,0)</f>
        <v>ACTIVO</v>
      </c>
      <c r="S183" s="19" t="str">
        <f>+IF(USER!S183="","",USER!S183)</f>
        <v/>
      </c>
      <c r="T183" s="14" t="str">
        <f>+IF(USER!T183="","",USER!T183)</f>
        <v/>
      </c>
      <c r="U183" s="14" t="str">
        <f>+IF(USER!U183="","",USER!U183)</f>
        <v/>
      </c>
      <c r="V183" s="14" t="str">
        <f>+IF(USER!V183="","",USER!V183)</f>
        <v/>
      </c>
      <c r="W183" s="14" t="str">
        <f>+IF(USER!W183="","",USER!W183)</f>
        <v/>
      </c>
      <c r="X183" s="14" t="str">
        <f>+IF(USER!X183="","",USER!X183)</f>
        <v/>
      </c>
      <c r="Y183" s="14" t="str">
        <f>+IF(USER!Y183="","",USER!Y183)</f>
        <v/>
      </c>
      <c r="Z183" s="20" t="str">
        <f>+IF(USER!Z183="","",USER!Z183)</f>
        <v/>
      </c>
      <c r="AA183" s="19" t="str">
        <f>+IF(USER!AA183="","",USER!AA183)</f>
        <v/>
      </c>
      <c r="AB183" s="13" t="str">
        <f>+IF(USER!AB183="","",USER!AB183)</f>
        <v/>
      </c>
      <c r="AC183" s="14" t="str">
        <f>+IF(USER!AC183="","",USER!AC183)</f>
        <v/>
      </c>
      <c r="AD183" s="14" t="str">
        <f>+IF(USER!AD183="","",USER!AD183)</f>
        <v/>
      </c>
      <c r="AE183" s="13" t="str">
        <f>+IF(USER!AE183="","",USER!AE183)</f>
        <v/>
      </c>
      <c r="AF183" s="13" t="str">
        <f>+IF(USER!AF183="","",USER!AF183)</f>
        <v/>
      </c>
      <c r="AG183" s="14" t="str">
        <f>+IF(USER!AG183="","",USER!AG183)</f>
        <v/>
      </c>
      <c r="AH183" s="20" t="str">
        <f>+IF(USER!AH183="","",USER!AH183)</f>
        <v/>
      </c>
      <c r="AI183" s="19" t="str">
        <f>+IF(USER!AI183="","",USER!AI183)</f>
        <v/>
      </c>
      <c r="AJ183" s="13" t="str">
        <f>+IF(USER!AJ183="","",USER!AJ183)</f>
        <v/>
      </c>
      <c r="AK183" s="14" t="str">
        <f>+IF(USER!AK183="","",USER!AK183)</f>
        <v/>
      </c>
      <c r="AL183" s="14" t="str">
        <f>+IF(USER!AL183="","",USER!AL183)</f>
        <v/>
      </c>
      <c r="AM183" s="13" t="str">
        <f>+IF(USER!AM183="","",USER!AM183)</f>
        <v/>
      </c>
      <c r="AN183" s="13" t="str">
        <f>+IF(USER!AN183="","",USER!AN183)</f>
        <v/>
      </c>
      <c r="AO183" s="14" t="str">
        <f>+IF(USER!AO183="","",USER!AO183)</f>
        <v/>
      </c>
      <c r="AP183" s="20" t="str">
        <f>+IF(USER!AP183="","",USER!AP183)</f>
        <v/>
      </c>
      <c r="AQ183" s="19" t="str">
        <f>+IF(USER!AQ183="","",USER!AQ183)</f>
        <v/>
      </c>
      <c r="AR183" s="13" t="str">
        <f>+IF(USER!AR183="","",USER!AR183)</f>
        <v/>
      </c>
      <c r="AS183" s="14" t="str">
        <f>+IF(USER!AS183="","",USER!AS183)</f>
        <v/>
      </c>
      <c r="AT183" s="14" t="str">
        <f>+IF(USER!AT183="","",USER!AT183)</f>
        <v/>
      </c>
      <c r="AU183" s="13" t="str">
        <f>+IF(USER!AU183="","",USER!AU183)</f>
        <v/>
      </c>
      <c r="AV183" s="13" t="str">
        <f>+IF(USER!AV183="","",USER!AV183)</f>
        <v/>
      </c>
      <c r="AW183" s="14" t="str">
        <f>+IF(USER!AW183="","",USER!AW183)</f>
        <v/>
      </c>
      <c r="AX183" s="20" t="str">
        <f>+IF(USER!AX183="","",USER!AX183)</f>
        <v/>
      </c>
      <c r="AY183" s="19">
        <f>+IF(USER!AY183="","",USER!AY183)</f>
        <v>0.5</v>
      </c>
      <c r="AZ183" s="13">
        <f>+IF(USER!AZ183="","",USER!AZ183)</f>
        <v>0.85763888888888884</v>
      </c>
      <c r="BA183" s="14" t="str">
        <f>+IF(USER!BA183="","",USER!BA183)</f>
        <v/>
      </c>
      <c r="BB183" s="14" t="str">
        <f>+IF(USER!BB183="","",USER!BB183)</f>
        <v/>
      </c>
      <c r="BC183" s="13">
        <f>+IF(USER!BC183="","",USER!BC183)</f>
        <v>0.75</v>
      </c>
      <c r="BD183" s="13">
        <f>+IF(USER!BD183="","",USER!BD183)</f>
        <v>0.78125</v>
      </c>
      <c r="BE183" s="14" t="str">
        <f>+IF(USER!BE183="","",USER!BE183)</f>
        <v/>
      </c>
      <c r="BF183" s="20" t="str">
        <f>+IF(USER!BF183="","",USER!BF183)</f>
        <v/>
      </c>
      <c r="BG183" s="19">
        <f>+IF(USER!BG183="","",USER!BG183)</f>
        <v>0.5</v>
      </c>
      <c r="BH183" s="13">
        <f>+IF(USER!BH183="","",USER!BH183)</f>
        <v>0.85763888888888884</v>
      </c>
      <c r="BI183" s="14" t="str">
        <f>+IF(USER!BI183="","",USER!BI183)</f>
        <v/>
      </c>
      <c r="BJ183" s="14" t="str">
        <f>+IF(USER!BJ183="","",USER!BJ183)</f>
        <v/>
      </c>
      <c r="BK183" s="13">
        <f>+IF(USER!BK183="","",USER!BK183)</f>
        <v>0.75</v>
      </c>
      <c r="BL183" s="13">
        <f>+IF(USER!BL183="","",USER!BL183)</f>
        <v>0.78125</v>
      </c>
      <c r="BM183" s="14" t="str">
        <f>+IF(USER!BM183="","",USER!BM183)</f>
        <v/>
      </c>
      <c r="BN183" s="20" t="str">
        <f>+IF(USER!BN183="","",USER!BN183)</f>
        <v/>
      </c>
      <c r="BO183" s="19">
        <f>+IF(USER!BO183="","",USER!BO183)</f>
        <v>0.5</v>
      </c>
      <c r="BP183" s="13">
        <f>+IF(USER!BP183="","",USER!BP183)</f>
        <v>0.85763888888888884</v>
      </c>
      <c r="BQ183" s="14" t="str">
        <f>+IF(USER!BQ183="","",USER!BQ183)</f>
        <v/>
      </c>
      <c r="BR183" s="14" t="str">
        <f>+IF(USER!BR183="","",USER!BR183)</f>
        <v/>
      </c>
      <c r="BS183" s="13">
        <f>+IF(USER!BS183="","",USER!BS183)</f>
        <v>0.75</v>
      </c>
      <c r="BT183" s="13">
        <f>+IF(USER!BT183="","",USER!BT183)</f>
        <v>0.78125</v>
      </c>
      <c r="BU183" s="14" t="str">
        <f>+IF(USER!BU183="","",USER!BU183)</f>
        <v/>
      </c>
      <c r="BV183" s="20" t="str">
        <f>+IF(USER!BV183="","",USER!BV183)</f>
        <v/>
      </c>
      <c r="BW183" s="68" t="str">
        <f>+VLOOKUP(B183,GESEM!B:H,7,0)</f>
        <v>CHAT USER</v>
      </c>
      <c r="BX183" s="2" t="str">
        <f>+VLOOKUP(B183,GESEM!B:H,6,0)</f>
        <v>AGENTE</v>
      </c>
    </row>
    <row r="184" spans="1:76" ht="12" customHeight="1" x14ac:dyDescent="0.2">
      <c r="A184" s="31">
        <f t="shared" si="2"/>
        <v>178</v>
      </c>
      <c r="B184" s="74">
        <f>+USER!B184</f>
        <v>71137720</v>
      </c>
      <c r="C184" s="61" t="str">
        <f>+VLOOKUP(J184,TURNO!P:Q,2,0)</f>
        <v xml:space="preserve">CHAT USER </v>
      </c>
      <c r="D184" s="61" t="str">
        <f>+USER!D184</f>
        <v>Tarde</v>
      </c>
      <c r="E184" s="75">
        <f>+VLOOKUP(B184,GESEM!B:M,12,0)</f>
        <v>45715</v>
      </c>
      <c r="F184" s="61" t="str">
        <f>+USER!F184</f>
        <v>PART TIME</v>
      </c>
      <c r="G184" s="61">
        <f>+USER!G184</f>
        <v>0</v>
      </c>
      <c r="H184" s="61">
        <f>+USER!H184</f>
        <v>0</v>
      </c>
      <c r="I184" s="61" t="str">
        <f>+USER!I184</f>
        <v>MONTES AGUILA STEPHANY LEANDRA</v>
      </c>
      <c r="J184" s="61" t="str">
        <f>+USER!J184</f>
        <v>CHAT USER</v>
      </c>
      <c r="K184" s="61" t="str">
        <f>+USER!K184</f>
        <v>MELLO CORDOVA LUIS ENRIQUE</v>
      </c>
      <c r="L184" s="61" t="str">
        <f>+USER!L184</f>
        <v>SANCHEZ GRADOS JEAN PIERRE JOAQUIN</v>
      </c>
      <c r="M184" s="61" t="str">
        <f>+USER!M184</f>
        <v>Lunes,Martes,Miércoles,Jueves</v>
      </c>
      <c r="N184" s="32">
        <f>+IF(USER!N184="","",USER!N184)</f>
        <v>0.5</v>
      </c>
      <c r="O184" s="33">
        <f>+IF(USER!O184="","",USER!O184)</f>
        <v>0.85763888888888884</v>
      </c>
      <c r="P184" s="32">
        <f>+IF(USER!P184="","",USER!P184)</f>
        <v>0.75</v>
      </c>
      <c r="Q184" s="33">
        <f>+IF(USER!Q184="","",USER!Q184)</f>
        <v>0.78125</v>
      </c>
      <c r="R184" s="34" t="str">
        <f>+VLOOKUP(B184,GESEM!B:R,9,0)</f>
        <v>ACTIVO</v>
      </c>
      <c r="S184" s="19" t="str">
        <f>+IF(USER!S184="","",USER!S184)</f>
        <v/>
      </c>
      <c r="T184" s="14" t="str">
        <f>+IF(USER!T184="","",USER!T184)</f>
        <v/>
      </c>
      <c r="U184" s="14" t="str">
        <f>+IF(USER!U184="","",USER!U184)</f>
        <v/>
      </c>
      <c r="V184" s="14" t="str">
        <f>+IF(USER!V184="","",USER!V184)</f>
        <v/>
      </c>
      <c r="W184" s="14" t="str">
        <f>+IF(USER!W184="","",USER!W184)</f>
        <v/>
      </c>
      <c r="X184" s="14" t="str">
        <f>+IF(USER!X184="","",USER!X184)</f>
        <v/>
      </c>
      <c r="Y184" s="14" t="str">
        <f>+IF(USER!Y184="","",USER!Y184)</f>
        <v/>
      </c>
      <c r="Z184" s="20" t="str">
        <f>+IF(USER!Z184="","",USER!Z184)</f>
        <v/>
      </c>
      <c r="AA184" s="19" t="str">
        <f>+IF(USER!AA184="","",USER!AA184)</f>
        <v/>
      </c>
      <c r="AB184" s="13" t="str">
        <f>+IF(USER!AB184="","",USER!AB184)</f>
        <v/>
      </c>
      <c r="AC184" s="14" t="str">
        <f>+IF(USER!AC184="","",USER!AC184)</f>
        <v/>
      </c>
      <c r="AD184" s="14" t="str">
        <f>+IF(USER!AD184="","",USER!AD184)</f>
        <v/>
      </c>
      <c r="AE184" s="13" t="str">
        <f>+IF(USER!AE184="","",USER!AE184)</f>
        <v/>
      </c>
      <c r="AF184" s="13" t="str">
        <f>+IF(USER!AF184="","",USER!AF184)</f>
        <v/>
      </c>
      <c r="AG184" s="14" t="str">
        <f>+IF(USER!AG184="","",USER!AG184)</f>
        <v/>
      </c>
      <c r="AH184" s="20" t="str">
        <f>+IF(USER!AH184="","",USER!AH184)</f>
        <v/>
      </c>
      <c r="AI184" s="19" t="str">
        <f>+IF(USER!AI184="","",USER!AI184)</f>
        <v/>
      </c>
      <c r="AJ184" s="13" t="str">
        <f>+IF(USER!AJ184="","",USER!AJ184)</f>
        <v/>
      </c>
      <c r="AK184" s="14" t="str">
        <f>+IF(USER!AK184="","",USER!AK184)</f>
        <v/>
      </c>
      <c r="AL184" s="14" t="str">
        <f>+IF(USER!AL184="","",USER!AL184)</f>
        <v/>
      </c>
      <c r="AM184" s="13" t="str">
        <f>+IF(USER!AM184="","",USER!AM184)</f>
        <v/>
      </c>
      <c r="AN184" s="13" t="str">
        <f>+IF(USER!AN184="","",USER!AN184)</f>
        <v/>
      </c>
      <c r="AO184" s="14" t="str">
        <f>+IF(USER!AO184="","",USER!AO184)</f>
        <v/>
      </c>
      <c r="AP184" s="20" t="str">
        <f>+IF(USER!AP184="","",USER!AP184)</f>
        <v/>
      </c>
      <c r="AQ184" s="19" t="str">
        <f>+IF(USER!AQ184="","",USER!AQ184)</f>
        <v/>
      </c>
      <c r="AR184" s="13" t="str">
        <f>+IF(USER!AR184="","",USER!AR184)</f>
        <v/>
      </c>
      <c r="AS184" s="14" t="str">
        <f>+IF(USER!AS184="","",USER!AS184)</f>
        <v/>
      </c>
      <c r="AT184" s="14" t="str">
        <f>+IF(USER!AT184="","",USER!AT184)</f>
        <v/>
      </c>
      <c r="AU184" s="13" t="str">
        <f>+IF(USER!AU184="","",USER!AU184)</f>
        <v/>
      </c>
      <c r="AV184" s="13" t="str">
        <f>+IF(USER!AV184="","",USER!AV184)</f>
        <v/>
      </c>
      <c r="AW184" s="14" t="str">
        <f>+IF(USER!AW184="","",USER!AW184)</f>
        <v/>
      </c>
      <c r="AX184" s="20" t="str">
        <f>+IF(USER!AX184="","",USER!AX184)</f>
        <v/>
      </c>
      <c r="AY184" s="19">
        <f>+IF(USER!AY184="","",USER!AY184)</f>
        <v>0.5</v>
      </c>
      <c r="AZ184" s="13">
        <f>+IF(USER!AZ184="","",USER!AZ184)</f>
        <v>0.85763888888888884</v>
      </c>
      <c r="BA184" s="14" t="str">
        <f>+IF(USER!BA184="","",USER!BA184)</f>
        <v/>
      </c>
      <c r="BB184" s="14" t="str">
        <f>+IF(USER!BB184="","",USER!BB184)</f>
        <v/>
      </c>
      <c r="BC184" s="13">
        <f>+IF(USER!BC184="","",USER!BC184)</f>
        <v>0.75</v>
      </c>
      <c r="BD184" s="13">
        <f>+IF(USER!BD184="","",USER!BD184)</f>
        <v>0.78125</v>
      </c>
      <c r="BE184" s="14" t="str">
        <f>+IF(USER!BE184="","",USER!BE184)</f>
        <v/>
      </c>
      <c r="BF184" s="20" t="str">
        <f>+IF(USER!BF184="","",USER!BF184)</f>
        <v/>
      </c>
      <c r="BG184" s="19">
        <f>+IF(USER!BG184="","",USER!BG184)</f>
        <v>0.5</v>
      </c>
      <c r="BH184" s="13">
        <f>+IF(USER!BH184="","",USER!BH184)</f>
        <v>0.85763888888888884</v>
      </c>
      <c r="BI184" s="14" t="str">
        <f>+IF(USER!BI184="","",USER!BI184)</f>
        <v/>
      </c>
      <c r="BJ184" s="14" t="str">
        <f>+IF(USER!BJ184="","",USER!BJ184)</f>
        <v/>
      </c>
      <c r="BK184" s="13">
        <f>+IF(USER!BK184="","",USER!BK184)</f>
        <v>0.75</v>
      </c>
      <c r="BL184" s="13">
        <f>+IF(USER!BL184="","",USER!BL184)</f>
        <v>0.78125</v>
      </c>
      <c r="BM184" s="14" t="str">
        <f>+IF(USER!BM184="","",USER!BM184)</f>
        <v/>
      </c>
      <c r="BN184" s="20" t="str">
        <f>+IF(USER!BN184="","",USER!BN184)</f>
        <v/>
      </c>
      <c r="BO184" s="19">
        <f>+IF(USER!BO184="","",USER!BO184)</f>
        <v>0.5</v>
      </c>
      <c r="BP184" s="13">
        <f>+IF(USER!BP184="","",USER!BP184)</f>
        <v>0.85763888888888884</v>
      </c>
      <c r="BQ184" s="14" t="str">
        <f>+IF(USER!BQ184="","",USER!BQ184)</f>
        <v/>
      </c>
      <c r="BR184" s="14" t="str">
        <f>+IF(USER!BR184="","",USER!BR184)</f>
        <v/>
      </c>
      <c r="BS184" s="13">
        <f>+IF(USER!BS184="","",USER!BS184)</f>
        <v>0.75</v>
      </c>
      <c r="BT184" s="13">
        <f>+IF(USER!BT184="","",USER!BT184)</f>
        <v>0.78125</v>
      </c>
      <c r="BU184" s="14" t="str">
        <f>+IF(USER!BU184="","",USER!BU184)</f>
        <v/>
      </c>
      <c r="BV184" s="20" t="str">
        <f>+IF(USER!BV184="","",USER!BV184)</f>
        <v/>
      </c>
      <c r="BW184" s="68" t="str">
        <f>+VLOOKUP(B184,GESEM!B:H,7,0)</f>
        <v>CHAT USER</v>
      </c>
      <c r="BX184" s="2" t="str">
        <f>+VLOOKUP(B184,GESEM!B:H,6,0)</f>
        <v>AGENTE</v>
      </c>
    </row>
    <row r="185" spans="1:76" ht="12" customHeight="1" x14ac:dyDescent="0.2">
      <c r="A185" s="31">
        <f t="shared" si="2"/>
        <v>179</v>
      </c>
      <c r="B185" s="74">
        <f>+USER!B185</f>
        <v>72421287</v>
      </c>
      <c r="C185" s="61" t="str">
        <f>+VLOOKUP(J185,TURNO!P:Q,2,0)</f>
        <v xml:space="preserve">CHAT USER </v>
      </c>
      <c r="D185" s="61" t="str">
        <f>+USER!D185</f>
        <v>Tarde</v>
      </c>
      <c r="E185" s="75">
        <f>+VLOOKUP(B185,GESEM!B:M,12,0)</f>
        <v>45715</v>
      </c>
      <c r="F185" s="61" t="str">
        <f>+USER!F185</f>
        <v>PART TIME</v>
      </c>
      <c r="G185" s="61">
        <f>+USER!G185</f>
        <v>0</v>
      </c>
      <c r="H185" s="61">
        <f>+USER!H185</f>
        <v>0</v>
      </c>
      <c r="I185" s="61" t="str">
        <f>+USER!I185</f>
        <v>QUIÑONES DOMINGUEZ DIANA GERALDINE</v>
      </c>
      <c r="J185" s="61" t="str">
        <f>+USER!J185</f>
        <v>CHAT USER</v>
      </c>
      <c r="K185" s="61" t="str">
        <f>+USER!K185</f>
        <v>HUAMAN PALOMINO SULLY MARIEL</v>
      </c>
      <c r="L185" s="61" t="str">
        <f>+USER!L185</f>
        <v>SANCHEZ GRADOS JEAN PIERRE JOAQUIN</v>
      </c>
      <c r="M185" s="61" t="str">
        <f>+USER!M185</f>
        <v>Lunes,Martes,Miércoles,Jueves</v>
      </c>
      <c r="N185" s="32">
        <f>+IF(USER!N185="","",USER!N185)</f>
        <v>0.5</v>
      </c>
      <c r="O185" s="33">
        <f>+IF(USER!O185="","",USER!O185)</f>
        <v>0.85763888888888884</v>
      </c>
      <c r="P185" s="32">
        <f>+IF(USER!P185="","",USER!P185)</f>
        <v>0.77083333333333337</v>
      </c>
      <c r="Q185" s="33">
        <f>+IF(USER!Q185="","",USER!Q185)</f>
        <v>0.80208333333333337</v>
      </c>
      <c r="R185" s="34" t="str">
        <f>+VLOOKUP(B185,GESEM!B:R,9,0)</f>
        <v>ACTIVO</v>
      </c>
      <c r="S185" s="19" t="str">
        <f>+IF(USER!S185="","",USER!S185)</f>
        <v/>
      </c>
      <c r="T185" s="14" t="str">
        <f>+IF(USER!T185="","",USER!T185)</f>
        <v/>
      </c>
      <c r="U185" s="14" t="str">
        <f>+IF(USER!U185="","",USER!U185)</f>
        <v/>
      </c>
      <c r="V185" s="14" t="str">
        <f>+IF(USER!V185="","",USER!V185)</f>
        <v/>
      </c>
      <c r="W185" s="14" t="str">
        <f>+IF(USER!W185="","",USER!W185)</f>
        <v/>
      </c>
      <c r="X185" s="14" t="str">
        <f>+IF(USER!X185="","",USER!X185)</f>
        <v/>
      </c>
      <c r="Y185" s="14" t="str">
        <f>+IF(USER!Y185="","",USER!Y185)</f>
        <v/>
      </c>
      <c r="Z185" s="20" t="str">
        <f>+IF(USER!Z185="","",USER!Z185)</f>
        <v/>
      </c>
      <c r="AA185" s="19" t="str">
        <f>+IF(USER!AA185="","",USER!AA185)</f>
        <v/>
      </c>
      <c r="AB185" s="13" t="str">
        <f>+IF(USER!AB185="","",USER!AB185)</f>
        <v/>
      </c>
      <c r="AC185" s="14" t="str">
        <f>+IF(USER!AC185="","",USER!AC185)</f>
        <v/>
      </c>
      <c r="AD185" s="14" t="str">
        <f>+IF(USER!AD185="","",USER!AD185)</f>
        <v/>
      </c>
      <c r="AE185" s="13" t="str">
        <f>+IF(USER!AE185="","",USER!AE185)</f>
        <v/>
      </c>
      <c r="AF185" s="13" t="str">
        <f>+IF(USER!AF185="","",USER!AF185)</f>
        <v/>
      </c>
      <c r="AG185" s="14" t="str">
        <f>+IF(USER!AG185="","",USER!AG185)</f>
        <v/>
      </c>
      <c r="AH185" s="20" t="str">
        <f>+IF(USER!AH185="","",USER!AH185)</f>
        <v/>
      </c>
      <c r="AI185" s="19" t="str">
        <f>+IF(USER!AI185="","",USER!AI185)</f>
        <v/>
      </c>
      <c r="AJ185" s="13" t="str">
        <f>+IF(USER!AJ185="","",USER!AJ185)</f>
        <v/>
      </c>
      <c r="AK185" s="14" t="str">
        <f>+IF(USER!AK185="","",USER!AK185)</f>
        <v/>
      </c>
      <c r="AL185" s="14" t="str">
        <f>+IF(USER!AL185="","",USER!AL185)</f>
        <v/>
      </c>
      <c r="AM185" s="13" t="str">
        <f>+IF(USER!AM185="","",USER!AM185)</f>
        <v/>
      </c>
      <c r="AN185" s="13" t="str">
        <f>+IF(USER!AN185="","",USER!AN185)</f>
        <v/>
      </c>
      <c r="AO185" s="14" t="str">
        <f>+IF(USER!AO185="","",USER!AO185)</f>
        <v/>
      </c>
      <c r="AP185" s="20" t="str">
        <f>+IF(USER!AP185="","",USER!AP185)</f>
        <v/>
      </c>
      <c r="AQ185" s="19" t="str">
        <f>+IF(USER!AQ185="","",USER!AQ185)</f>
        <v/>
      </c>
      <c r="AR185" s="13" t="str">
        <f>+IF(USER!AR185="","",USER!AR185)</f>
        <v/>
      </c>
      <c r="AS185" s="14" t="str">
        <f>+IF(USER!AS185="","",USER!AS185)</f>
        <v/>
      </c>
      <c r="AT185" s="14" t="str">
        <f>+IF(USER!AT185="","",USER!AT185)</f>
        <v/>
      </c>
      <c r="AU185" s="13" t="str">
        <f>+IF(USER!AU185="","",USER!AU185)</f>
        <v/>
      </c>
      <c r="AV185" s="13" t="str">
        <f>+IF(USER!AV185="","",USER!AV185)</f>
        <v/>
      </c>
      <c r="AW185" s="14" t="str">
        <f>+IF(USER!AW185="","",USER!AW185)</f>
        <v/>
      </c>
      <c r="AX185" s="20" t="str">
        <f>+IF(USER!AX185="","",USER!AX185)</f>
        <v/>
      </c>
      <c r="AY185" s="19">
        <f>+IF(USER!AY185="","",USER!AY185)</f>
        <v>0.5</v>
      </c>
      <c r="AZ185" s="13">
        <f>+IF(USER!AZ185="","",USER!AZ185)</f>
        <v>0.85763888888888884</v>
      </c>
      <c r="BA185" s="14" t="str">
        <f>+IF(USER!BA185="","",USER!BA185)</f>
        <v/>
      </c>
      <c r="BB185" s="14" t="str">
        <f>+IF(USER!BB185="","",USER!BB185)</f>
        <v/>
      </c>
      <c r="BC185" s="13">
        <f>+IF(USER!BC185="","",USER!BC185)</f>
        <v>0.77083333333333337</v>
      </c>
      <c r="BD185" s="13">
        <f>+IF(USER!BD185="","",USER!BD185)</f>
        <v>0.80208333333333337</v>
      </c>
      <c r="BE185" s="14" t="str">
        <f>+IF(USER!BE185="","",USER!BE185)</f>
        <v/>
      </c>
      <c r="BF185" s="20" t="str">
        <f>+IF(USER!BF185="","",USER!BF185)</f>
        <v/>
      </c>
      <c r="BG185" s="19">
        <f>+IF(USER!BG185="","",USER!BG185)</f>
        <v>0.5</v>
      </c>
      <c r="BH185" s="13">
        <f>+IF(USER!BH185="","",USER!BH185)</f>
        <v>0.85763888888888884</v>
      </c>
      <c r="BI185" s="14" t="str">
        <f>+IF(USER!BI185="","",USER!BI185)</f>
        <v/>
      </c>
      <c r="BJ185" s="14" t="str">
        <f>+IF(USER!BJ185="","",USER!BJ185)</f>
        <v/>
      </c>
      <c r="BK185" s="13">
        <f>+IF(USER!BK185="","",USER!BK185)</f>
        <v>0.77083333333333337</v>
      </c>
      <c r="BL185" s="13">
        <f>+IF(USER!BL185="","",USER!BL185)</f>
        <v>0.80208333333333337</v>
      </c>
      <c r="BM185" s="14" t="str">
        <f>+IF(USER!BM185="","",USER!BM185)</f>
        <v/>
      </c>
      <c r="BN185" s="20" t="str">
        <f>+IF(USER!BN185="","",USER!BN185)</f>
        <v/>
      </c>
      <c r="BO185" s="19">
        <f>+IF(USER!BO185="","",USER!BO185)</f>
        <v>0.5</v>
      </c>
      <c r="BP185" s="13">
        <f>+IF(USER!BP185="","",USER!BP185)</f>
        <v>0.85763888888888884</v>
      </c>
      <c r="BQ185" s="14" t="str">
        <f>+IF(USER!BQ185="","",USER!BQ185)</f>
        <v/>
      </c>
      <c r="BR185" s="14" t="str">
        <f>+IF(USER!BR185="","",USER!BR185)</f>
        <v/>
      </c>
      <c r="BS185" s="13">
        <f>+IF(USER!BS185="","",USER!BS185)</f>
        <v>0.77083333333333337</v>
      </c>
      <c r="BT185" s="13">
        <f>+IF(USER!BT185="","",USER!BT185)</f>
        <v>0.80208333333333337</v>
      </c>
      <c r="BU185" s="14" t="str">
        <f>+IF(USER!BU185="","",USER!BU185)</f>
        <v/>
      </c>
      <c r="BV185" s="20" t="str">
        <f>+IF(USER!BV185="","",USER!BV185)</f>
        <v/>
      </c>
      <c r="BW185" s="68" t="str">
        <f>+VLOOKUP(B185,GESEM!B:H,7,0)</f>
        <v>CHAT USER</v>
      </c>
      <c r="BX185" s="2" t="str">
        <f>+VLOOKUP(B185,GESEM!B:H,6,0)</f>
        <v>AGENTE</v>
      </c>
    </row>
    <row r="186" spans="1:76" ht="12" customHeight="1" x14ac:dyDescent="0.2">
      <c r="A186" s="31">
        <f t="shared" si="2"/>
        <v>180</v>
      </c>
      <c r="B186" s="74">
        <f>+USER!B186</f>
        <v>70449660</v>
      </c>
      <c r="C186" s="61" t="str">
        <f>+VLOOKUP(J186,TURNO!P:Q,2,0)</f>
        <v xml:space="preserve">CHAT USER </v>
      </c>
      <c r="D186" s="61" t="str">
        <f>+USER!D186</f>
        <v>Tarde</v>
      </c>
      <c r="E186" s="75">
        <f>+VLOOKUP(B186,GESEM!B:M,12,0)</f>
        <v>45715</v>
      </c>
      <c r="F186" s="61" t="str">
        <f>+USER!F186</f>
        <v>PART TIME</v>
      </c>
      <c r="G186" s="61">
        <f>+USER!G186</f>
        <v>0</v>
      </c>
      <c r="H186" s="61">
        <f>+USER!H186</f>
        <v>0</v>
      </c>
      <c r="I186" s="61" t="str">
        <f>+USER!I186</f>
        <v>LEON VELASQUEZ DIEGO FERNANDO</v>
      </c>
      <c r="J186" s="61" t="str">
        <f>+USER!J186</f>
        <v>CHAT USER</v>
      </c>
      <c r="K186" s="61" t="str">
        <f>+USER!K186</f>
        <v>HUAMAN PALOMINO SULLY MARIEL</v>
      </c>
      <c r="L186" s="61" t="str">
        <f>+USER!L186</f>
        <v>SANCHEZ GRADOS JEAN PIERRE JOAQUIN</v>
      </c>
      <c r="M186" s="61" t="str">
        <f>+USER!M186</f>
        <v>Lunes,Martes,Miércoles,Jueves</v>
      </c>
      <c r="N186" s="32">
        <f>+IF(USER!N186="","",USER!N186)</f>
        <v>0.5</v>
      </c>
      <c r="O186" s="33">
        <f>+IF(USER!O186="","",USER!O186)</f>
        <v>0.85763888888888884</v>
      </c>
      <c r="P186" s="32">
        <f>+IF(USER!P186="","",USER!P186)</f>
        <v>0.77083333333333337</v>
      </c>
      <c r="Q186" s="33">
        <f>+IF(USER!Q186="","",USER!Q186)</f>
        <v>0.80208333333333337</v>
      </c>
      <c r="R186" s="34" t="str">
        <f>+VLOOKUP(B186,GESEM!B:R,9,0)</f>
        <v>ACTIVO</v>
      </c>
      <c r="S186" s="19" t="str">
        <f>+IF(USER!S186="","",USER!S186)</f>
        <v/>
      </c>
      <c r="T186" s="14" t="str">
        <f>+IF(USER!T186="","",USER!T186)</f>
        <v/>
      </c>
      <c r="U186" s="14" t="str">
        <f>+IF(USER!U186="","",USER!U186)</f>
        <v/>
      </c>
      <c r="V186" s="14" t="str">
        <f>+IF(USER!V186="","",USER!V186)</f>
        <v/>
      </c>
      <c r="W186" s="14" t="str">
        <f>+IF(USER!W186="","",USER!W186)</f>
        <v/>
      </c>
      <c r="X186" s="14" t="str">
        <f>+IF(USER!X186="","",USER!X186)</f>
        <v/>
      </c>
      <c r="Y186" s="14" t="str">
        <f>+IF(USER!Y186="","",USER!Y186)</f>
        <v/>
      </c>
      <c r="Z186" s="20" t="str">
        <f>+IF(USER!Z186="","",USER!Z186)</f>
        <v/>
      </c>
      <c r="AA186" s="19" t="str">
        <f>+IF(USER!AA186="","",USER!AA186)</f>
        <v/>
      </c>
      <c r="AB186" s="13" t="str">
        <f>+IF(USER!AB186="","",USER!AB186)</f>
        <v/>
      </c>
      <c r="AC186" s="14" t="str">
        <f>+IF(USER!AC186="","",USER!AC186)</f>
        <v/>
      </c>
      <c r="AD186" s="14" t="str">
        <f>+IF(USER!AD186="","",USER!AD186)</f>
        <v/>
      </c>
      <c r="AE186" s="13" t="str">
        <f>+IF(USER!AE186="","",USER!AE186)</f>
        <v/>
      </c>
      <c r="AF186" s="13" t="str">
        <f>+IF(USER!AF186="","",USER!AF186)</f>
        <v/>
      </c>
      <c r="AG186" s="14" t="str">
        <f>+IF(USER!AG186="","",USER!AG186)</f>
        <v/>
      </c>
      <c r="AH186" s="20" t="str">
        <f>+IF(USER!AH186="","",USER!AH186)</f>
        <v/>
      </c>
      <c r="AI186" s="19" t="str">
        <f>+IF(USER!AI186="","",USER!AI186)</f>
        <v/>
      </c>
      <c r="AJ186" s="13" t="str">
        <f>+IF(USER!AJ186="","",USER!AJ186)</f>
        <v/>
      </c>
      <c r="AK186" s="14" t="str">
        <f>+IF(USER!AK186="","",USER!AK186)</f>
        <v/>
      </c>
      <c r="AL186" s="14" t="str">
        <f>+IF(USER!AL186="","",USER!AL186)</f>
        <v/>
      </c>
      <c r="AM186" s="13" t="str">
        <f>+IF(USER!AM186="","",USER!AM186)</f>
        <v/>
      </c>
      <c r="AN186" s="13" t="str">
        <f>+IF(USER!AN186="","",USER!AN186)</f>
        <v/>
      </c>
      <c r="AO186" s="14" t="str">
        <f>+IF(USER!AO186="","",USER!AO186)</f>
        <v/>
      </c>
      <c r="AP186" s="20" t="str">
        <f>+IF(USER!AP186="","",USER!AP186)</f>
        <v/>
      </c>
      <c r="AQ186" s="19" t="str">
        <f>+IF(USER!AQ186="","",USER!AQ186)</f>
        <v/>
      </c>
      <c r="AR186" s="13" t="str">
        <f>+IF(USER!AR186="","",USER!AR186)</f>
        <v/>
      </c>
      <c r="AS186" s="14" t="str">
        <f>+IF(USER!AS186="","",USER!AS186)</f>
        <v/>
      </c>
      <c r="AT186" s="14" t="str">
        <f>+IF(USER!AT186="","",USER!AT186)</f>
        <v/>
      </c>
      <c r="AU186" s="13" t="str">
        <f>+IF(USER!AU186="","",USER!AU186)</f>
        <v/>
      </c>
      <c r="AV186" s="13" t="str">
        <f>+IF(USER!AV186="","",USER!AV186)</f>
        <v/>
      </c>
      <c r="AW186" s="14" t="str">
        <f>+IF(USER!AW186="","",USER!AW186)</f>
        <v/>
      </c>
      <c r="AX186" s="20" t="str">
        <f>+IF(USER!AX186="","",USER!AX186)</f>
        <v/>
      </c>
      <c r="AY186" s="19">
        <f>+IF(USER!AY186="","",USER!AY186)</f>
        <v>0.5</v>
      </c>
      <c r="AZ186" s="13">
        <f>+IF(USER!AZ186="","",USER!AZ186)</f>
        <v>0.85763888888888884</v>
      </c>
      <c r="BA186" s="14" t="str">
        <f>+IF(USER!BA186="","",USER!BA186)</f>
        <v/>
      </c>
      <c r="BB186" s="14" t="str">
        <f>+IF(USER!BB186="","",USER!BB186)</f>
        <v/>
      </c>
      <c r="BC186" s="13">
        <f>+IF(USER!BC186="","",USER!BC186)</f>
        <v>0.77083333333333337</v>
      </c>
      <c r="BD186" s="13">
        <f>+IF(USER!BD186="","",USER!BD186)</f>
        <v>0.80208333333333337</v>
      </c>
      <c r="BE186" s="14" t="str">
        <f>+IF(USER!BE186="","",USER!BE186)</f>
        <v/>
      </c>
      <c r="BF186" s="20" t="str">
        <f>+IF(USER!BF186="","",USER!BF186)</f>
        <v/>
      </c>
      <c r="BG186" s="19">
        <f>+IF(USER!BG186="","",USER!BG186)</f>
        <v>0.5</v>
      </c>
      <c r="BH186" s="13">
        <f>+IF(USER!BH186="","",USER!BH186)</f>
        <v>0.85763888888888884</v>
      </c>
      <c r="BI186" s="14" t="str">
        <f>+IF(USER!BI186="","",USER!BI186)</f>
        <v/>
      </c>
      <c r="BJ186" s="14" t="str">
        <f>+IF(USER!BJ186="","",USER!BJ186)</f>
        <v/>
      </c>
      <c r="BK186" s="13">
        <f>+IF(USER!BK186="","",USER!BK186)</f>
        <v>0.77083333333333337</v>
      </c>
      <c r="BL186" s="13">
        <f>+IF(USER!BL186="","",USER!BL186)</f>
        <v>0.80208333333333337</v>
      </c>
      <c r="BM186" s="14" t="str">
        <f>+IF(USER!BM186="","",USER!BM186)</f>
        <v/>
      </c>
      <c r="BN186" s="20" t="str">
        <f>+IF(USER!BN186="","",USER!BN186)</f>
        <v/>
      </c>
      <c r="BO186" s="19">
        <f>+IF(USER!BO186="","",USER!BO186)</f>
        <v>0.5</v>
      </c>
      <c r="BP186" s="13">
        <f>+IF(USER!BP186="","",USER!BP186)</f>
        <v>0.85763888888888884</v>
      </c>
      <c r="BQ186" s="14" t="str">
        <f>+IF(USER!BQ186="","",USER!BQ186)</f>
        <v/>
      </c>
      <c r="BR186" s="14" t="str">
        <f>+IF(USER!BR186="","",USER!BR186)</f>
        <v/>
      </c>
      <c r="BS186" s="13">
        <f>+IF(USER!BS186="","",USER!BS186)</f>
        <v>0.77083333333333337</v>
      </c>
      <c r="BT186" s="13">
        <f>+IF(USER!BT186="","",USER!BT186)</f>
        <v>0.80208333333333337</v>
      </c>
      <c r="BU186" s="14" t="str">
        <f>+IF(USER!BU186="","",USER!BU186)</f>
        <v/>
      </c>
      <c r="BV186" s="20" t="str">
        <f>+IF(USER!BV186="","",USER!BV186)</f>
        <v/>
      </c>
      <c r="BW186" s="68" t="str">
        <f>+VLOOKUP(B186,GESEM!B:H,7,0)</f>
        <v>CHAT USER</v>
      </c>
      <c r="BX186" s="2" t="str">
        <f>+VLOOKUP(B186,GESEM!B:H,6,0)</f>
        <v>AGENTE</v>
      </c>
    </row>
    <row r="187" spans="1:76" ht="12" customHeight="1" x14ac:dyDescent="0.2">
      <c r="A187" s="31">
        <f t="shared" si="2"/>
        <v>181</v>
      </c>
      <c r="B187" s="74">
        <f>+USER!B187</f>
        <v>74814816</v>
      </c>
      <c r="C187" s="61" t="str">
        <f>+VLOOKUP(J187,TURNO!P:Q,2,0)</f>
        <v xml:space="preserve">CHAT USER </v>
      </c>
      <c r="D187" s="61" t="str">
        <f>+USER!D187</f>
        <v>Tarde</v>
      </c>
      <c r="E187" s="75">
        <f>+VLOOKUP(B187,GESEM!B:M,12,0)</f>
        <v>45715</v>
      </c>
      <c r="F187" s="61" t="str">
        <f>+USER!F187</f>
        <v>PART TIME</v>
      </c>
      <c r="G187" s="61">
        <f>+USER!G187</f>
        <v>0</v>
      </c>
      <c r="H187" s="61">
        <f>+USER!H187</f>
        <v>0</v>
      </c>
      <c r="I187" s="61" t="str">
        <f>+USER!I187</f>
        <v>PUCHURI CARTOLIN KATHERINE JASMIN</v>
      </c>
      <c r="J187" s="61" t="str">
        <f>+USER!J187</f>
        <v>CHAT USER</v>
      </c>
      <c r="K187" s="61" t="str">
        <f>+USER!K187</f>
        <v>HUAMAN PALOMINO SULLY MARIEL</v>
      </c>
      <c r="L187" s="61" t="str">
        <f>+USER!L187</f>
        <v>SANCHEZ GRADOS JEAN PIERRE JOAQUIN</v>
      </c>
      <c r="M187" s="61" t="str">
        <f>+USER!M187</f>
        <v>Lunes,Martes,Miércoles,Jueves</v>
      </c>
      <c r="N187" s="32">
        <f>+IF(USER!N187="","",USER!N187)</f>
        <v>0.5</v>
      </c>
      <c r="O187" s="33">
        <f>+IF(USER!O187="","",USER!O187)</f>
        <v>0.85763888888888884</v>
      </c>
      <c r="P187" s="32">
        <f>+IF(USER!P187="","",USER!P187)</f>
        <v>0.77083333333333337</v>
      </c>
      <c r="Q187" s="33">
        <f>+IF(USER!Q187="","",USER!Q187)</f>
        <v>0.80208333333333337</v>
      </c>
      <c r="R187" s="34" t="str">
        <f>+VLOOKUP(B187,GESEM!B:R,9,0)</f>
        <v>ACTIVO</v>
      </c>
      <c r="S187" s="19" t="str">
        <f>+IF(USER!S187="","",USER!S187)</f>
        <v/>
      </c>
      <c r="T187" s="14" t="str">
        <f>+IF(USER!T187="","",USER!T187)</f>
        <v/>
      </c>
      <c r="U187" s="14" t="str">
        <f>+IF(USER!U187="","",USER!U187)</f>
        <v/>
      </c>
      <c r="V187" s="14" t="str">
        <f>+IF(USER!V187="","",USER!V187)</f>
        <v/>
      </c>
      <c r="W187" s="14" t="str">
        <f>+IF(USER!W187="","",USER!W187)</f>
        <v/>
      </c>
      <c r="X187" s="14" t="str">
        <f>+IF(USER!X187="","",USER!X187)</f>
        <v/>
      </c>
      <c r="Y187" s="14" t="str">
        <f>+IF(USER!Y187="","",USER!Y187)</f>
        <v/>
      </c>
      <c r="Z187" s="20" t="str">
        <f>+IF(USER!Z187="","",USER!Z187)</f>
        <v/>
      </c>
      <c r="AA187" s="19" t="str">
        <f>+IF(USER!AA187="","",USER!AA187)</f>
        <v/>
      </c>
      <c r="AB187" s="13" t="str">
        <f>+IF(USER!AB187="","",USER!AB187)</f>
        <v/>
      </c>
      <c r="AC187" s="14" t="str">
        <f>+IF(USER!AC187="","",USER!AC187)</f>
        <v/>
      </c>
      <c r="AD187" s="14" t="str">
        <f>+IF(USER!AD187="","",USER!AD187)</f>
        <v/>
      </c>
      <c r="AE187" s="13" t="str">
        <f>+IF(USER!AE187="","",USER!AE187)</f>
        <v/>
      </c>
      <c r="AF187" s="13" t="str">
        <f>+IF(USER!AF187="","",USER!AF187)</f>
        <v/>
      </c>
      <c r="AG187" s="14" t="str">
        <f>+IF(USER!AG187="","",USER!AG187)</f>
        <v/>
      </c>
      <c r="AH187" s="20" t="str">
        <f>+IF(USER!AH187="","",USER!AH187)</f>
        <v/>
      </c>
      <c r="AI187" s="19" t="str">
        <f>+IF(USER!AI187="","",USER!AI187)</f>
        <v/>
      </c>
      <c r="AJ187" s="13" t="str">
        <f>+IF(USER!AJ187="","",USER!AJ187)</f>
        <v/>
      </c>
      <c r="AK187" s="14" t="str">
        <f>+IF(USER!AK187="","",USER!AK187)</f>
        <v/>
      </c>
      <c r="AL187" s="14" t="str">
        <f>+IF(USER!AL187="","",USER!AL187)</f>
        <v/>
      </c>
      <c r="AM187" s="13" t="str">
        <f>+IF(USER!AM187="","",USER!AM187)</f>
        <v/>
      </c>
      <c r="AN187" s="13" t="str">
        <f>+IF(USER!AN187="","",USER!AN187)</f>
        <v/>
      </c>
      <c r="AO187" s="14" t="str">
        <f>+IF(USER!AO187="","",USER!AO187)</f>
        <v/>
      </c>
      <c r="AP187" s="20" t="str">
        <f>+IF(USER!AP187="","",USER!AP187)</f>
        <v/>
      </c>
      <c r="AQ187" s="19" t="str">
        <f>+IF(USER!AQ187="","",USER!AQ187)</f>
        <v/>
      </c>
      <c r="AR187" s="13" t="str">
        <f>+IF(USER!AR187="","",USER!AR187)</f>
        <v/>
      </c>
      <c r="AS187" s="14" t="str">
        <f>+IF(USER!AS187="","",USER!AS187)</f>
        <v/>
      </c>
      <c r="AT187" s="14" t="str">
        <f>+IF(USER!AT187="","",USER!AT187)</f>
        <v/>
      </c>
      <c r="AU187" s="13" t="str">
        <f>+IF(USER!AU187="","",USER!AU187)</f>
        <v/>
      </c>
      <c r="AV187" s="13" t="str">
        <f>+IF(USER!AV187="","",USER!AV187)</f>
        <v/>
      </c>
      <c r="AW187" s="14" t="str">
        <f>+IF(USER!AW187="","",USER!AW187)</f>
        <v/>
      </c>
      <c r="AX187" s="20" t="str">
        <f>+IF(USER!AX187="","",USER!AX187)</f>
        <v/>
      </c>
      <c r="AY187" s="19">
        <f>+IF(USER!AY187="","",USER!AY187)</f>
        <v>0.5</v>
      </c>
      <c r="AZ187" s="13">
        <f>+IF(USER!AZ187="","",USER!AZ187)</f>
        <v>0.85763888888888884</v>
      </c>
      <c r="BA187" s="14" t="str">
        <f>+IF(USER!BA187="","",USER!BA187)</f>
        <v/>
      </c>
      <c r="BB187" s="14" t="str">
        <f>+IF(USER!BB187="","",USER!BB187)</f>
        <v/>
      </c>
      <c r="BC187" s="13">
        <f>+IF(USER!BC187="","",USER!BC187)</f>
        <v>0.77083333333333337</v>
      </c>
      <c r="BD187" s="13">
        <f>+IF(USER!BD187="","",USER!BD187)</f>
        <v>0.80208333333333337</v>
      </c>
      <c r="BE187" s="14" t="str">
        <f>+IF(USER!BE187="","",USER!BE187)</f>
        <v/>
      </c>
      <c r="BF187" s="20" t="str">
        <f>+IF(USER!BF187="","",USER!BF187)</f>
        <v/>
      </c>
      <c r="BG187" s="19">
        <f>+IF(USER!BG187="","",USER!BG187)</f>
        <v>0.5</v>
      </c>
      <c r="BH187" s="13">
        <f>+IF(USER!BH187="","",USER!BH187)</f>
        <v>0.85763888888888884</v>
      </c>
      <c r="BI187" s="14" t="str">
        <f>+IF(USER!BI187="","",USER!BI187)</f>
        <v/>
      </c>
      <c r="BJ187" s="14" t="str">
        <f>+IF(USER!BJ187="","",USER!BJ187)</f>
        <v/>
      </c>
      <c r="BK187" s="13">
        <f>+IF(USER!BK187="","",USER!BK187)</f>
        <v>0.77083333333333337</v>
      </c>
      <c r="BL187" s="13">
        <f>+IF(USER!BL187="","",USER!BL187)</f>
        <v>0.80208333333333337</v>
      </c>
      <c r="BM187" s="14" t="str">
        <f>+IF(USER!BM187="","",USER!BM187)</f>
        <v/>
      </c>
      <c r="BN187" s="20" t="str">
        <f>+IF(USER!BN187="","",USER!BN187)</f>
        <v/>
      </c>
      <c r="BO187" s="19">
        <f>+IF(USER!BO187="","",USER!BO187)</f>
        <v>0.5</v>
      </c>
      <c r="BP187" s="13">
        <f>+IF(USER!BP187="","",USER!BP187)</f>
        <v>0.85763888888888884</v>
      </c>
      <c r="BQ187" s="14" t="str">
        <f>+IF(USER!BQ187="","",USER!BQ187)</f>
        <v/>
      </c>
      <c r="BR187" s="14" t="str">
        <f>+IF(USER!BR187="","",USER!BR187)</f>
        <v/>
      </c>
      <c r="BS187" s="13">
        <f>+IF(USER!BS187="","",USER!BS187)</f>
        <v>0.77083333333333337</v>
      </c>
      <c r="BT187" s="13">
        <f>+IF(USER!BT187="","",USER!BT187)</f>
        <v>0.80208333333333337</v>
      </c>
      <c r="BU187" s="14" t="str">
        <f>+IF(USER!BU187="","",USER!BU187)</f>
        <v/>
      </c>
      <c r="BV187" s="20" t="str">
        <f>+IF(USER!BV187="","",USER!BV187)</f>
        <v/>
      </c>
      <c r="BW187" s="68" t="str">
        <f>+VLOOKUP(B187,GESEM!B:H,7,0)</f>
        <v>CHAT USER</v>
      </c>
      <c r="BX187" s="2" t="str">
        <f>+VLOOKUP(B187,GESEM!B:H,6,0)</f>
        <v>AGENTE</v>
      </c>
    </row>
    <row r="188" spans="1:76" ht="12" customHeight="1" x14ac:dyDescent="0.2">
      <c r="A188" s="31">
        <f t="shared" si="2"/>
        <v>182</v>
      </c>
      <c r="B188" s="74">
        <f>+USER!B188</f>
        <v>72391696</v>
      </c>
      <c r="C188" s="61" t="str">
        <f>+VLOOKUP(J188,TURNO!P:Q,2,0)</f>
        <v xml:space="preserve">CHAT USER </v>
      </c>
      <c r="D188" s="61" t="str">
        <f>+USER!D188</f>
        <v>Tarde</v>
      </c>
      <c r="E188" s="75">
        <f>+VLOOKUP(B188,GESEM!B:M,12,0)</f>
        <v>44900</v>
      </c>
      <c r="F188" s="61" t="str">
        <f>+USER!F188</f>
        <v>PART TIME</v>
      </c>
      <c r="G188" s="61">
        <f>+USER!G188</f>
        <v>0</v>
      </c>
      <c r="H188" s="61">
        <f>+USER!H188</f>
        <v>0</v>
      </c>
      <c r="I188" s="61" t="str">
        <f>+USER!I188</f>
        <v>OKAMOTO BASURCO MATIAS HIROSHI</v>
      </c>
      <c r="J188" s="61" t="str">
        <f>+USER!J188</f>
        <v>CHAT USER</v>
      </c>
      <c r="K188" s="61" t="str">
        <f>+USER!K188</f>
        <v>MELLO CORDOVA LUIS ENRIQUE</v>
      </c>
      <c r="L188" s="61" t="str">
        <f>+USER!L188</f>
        <v>SANCHEZ GRADOS JEAN PIERRE JOAQUIN</v>
      </c>
      <c r="M188" s="61" t="str">
        <f>+USER!M188</f>
        <v>Martes,Miércoles,Jueves,Sábado</v>
      </c>
      <c r="N188" s="32">
        <f>+IF(USER!N188="","",USER!N188)</f>
        <v>0.5</v>
      </c>
      <c r="O188" s="33">
        <f>+IF(USER!O188="","",USER!O188)</f>
        <v>0.85763888888888884</v>
      </c>
      <c r="P188" s="32">
        <f>+IF(USER!P188="","",USER!P188)</f>
        <v>0.77083333333333337</v>
      </c>
      <c r="Q188" s="33">
        <f>+IF(USER!Q188="","",USER!Q188)</f>
        <v>0.80208333333333337</v>
      </c>
      <c r="R188" s="34" t="str">
        <f>+VLOOKUP(B188,GESEM!B:R,9,0)</f>
        <v>ACTIVO</v>
      </c>
      <c r="S188" s="19">
        <f>+IF(USER!S188="","",USER!S188)</f>
        <v>0.5</v>
      </c>
      <c r="T188" s="14">
        <f>+IF(USER!T188="","",USER!T188)</f>
        <v>0.85763888888888884</v>
      </c>
      <c r="U188" s="14" t="str">
        <f>+IF(USER!U188="","",USER!U188)</f>
        <v/>
      </c>
      <c r="V188" s="14" t="str">
        <f>+IF(USER!V188="","",USER!V188)</f>
        <v/>
      </c>
      <c r="W188" s="14">
        <f>+IF(USER!W188="","",USER!W188)</f>
        <v>0.66666666666666663</v>
      </c>
      <c r="X188" s="14">
        <f>+IF(USER!X188="","",USER!X188)</f>
        <v>0.69791666666666663</v>
      </c>
      <c r="Y188" s="14" t="str">
        <f>+IF(USER!Y188="","",USER!Y188)</f>
        <v/>
      </c>
      <c r="Z188" s="20" t="str">
        <f>+IF(USER!Z188="","",USER!Z188)</f>
        <v/>
      </c>
      <c r="AA188" s="19" t="str">
        <f>+IF(USER!AA188="","",USER!AA188)</f>
        <v/>
      </c>
      <c r="AB188" s="13" t="str">
        <f>+IF(USER!AB188="","",USER!AB188)</f>
        <v/>
      </c>
      <c r="AC188" s="14" t="str">
        <f>+IF(USER!AC188="","",USER!AC188)</f>
        <v/>
      </c>
      <c r="AD188" s="14" t="str">
        <f>+IF(USER!AD188="","",USER!AD188)</f>
        <v/>
      </c>
      <c r="AE188" s="13" t="str">
        <f>+IF(USER!AE188="","",USER!AE188)</f>
        <v/>
      </c>
      <c r="AF188" s="13" t="str">
        <f>+IF(USER!AF188="","",USER!AF188)</f>
        <v/>
      </c>
      <c r="AG188" s="14" t="str">
        <f>+IF(USER!AG188="","",USER!AG188)</f>
        <v/>
      </c>
      <c r="AH188" s="20" t="str">
        <f>+IF(USER!AH188="","",USER!AH188)</f>
        <v/>
      </c>
      <c r="AI188" s="19" t="str">
        <f>+IF(USER!AI188="","",USER!AI188)</f>
        <v/>
      </c>
      <c r="AJ188" s="13" t="str">
        <f>+IF(USER!AJ188="","",USER!AJ188)</f>
        <v/>
      </c>
      <c r="AK188" s="14" t="str">
        <f>+IF(USER!AK188="","",USER!AK188)</f>
        <v/>
      </c>
      <c r="AL188" s="14" t="str">
        <f>+IF(USER!AL188="","",USER!AL188)</f>
        <v/>
      </c>
      <c r="AM188" s="13" t="str">
        <f>+IF(USER!AM188="","",USER!AM188)</f>
        <v/>
      </c>
      <c r="AN188" s="13" t="str">
        <f>+IF(USER!AN188="","",USER!AN188)</f>
        <v/>
      </c>
      <c r="AO188" s="14" t="str">
        <f>+IF(USER!AO188="","",USER!AO188)</f>
        <v/>
      </c>
      <c r="AP188" s="20" t="str">
        <f>+IF(USER!AP188="","",USER!AP188)</f>
        <v/>
      </c>
      <c r="AQ188" s="19" t="str">
        <f>+IF(USER!AQ188="","",USER!AQ188)</f>
        <v/>
      </c>
      <c r="AR188" s="13" t="str">
        <f>+IF(USER!AR188="","",USER!AR188)</f>
        <v/>
      </c>
      <c r="AS188" s="14" t="str">
        <f>+IF(USER!AS188="","",USER!AS188)</f>
        <v/>
      </c>
      <c r="AT188" s="14" t="str">
        <f>+IF(USER!AT188="","",USER!AT188)</f>
        <v/>
      </c>
      <c r="AU188" s="13" t="str">
        <f>+IF(USER!AU188="","",USER!AU188)</f>
        <v/>
      </c>
      <c r="AV188" s="13" t="str">
        <f>+IF(USER!AV188="","",USER!AV188)</f>
        <v/>
      </c>
      <c r="AW188" s="14" t="str">
        <f>+IF(USER!AW188="","",USER!AW188)</f>
        <v/>
      </c>
      <c r="AX188" s="20" t="str">
        <f>+IF(USER!AX188="","",USER!AX188)</f>
        <v/>
      </c>
      <c r="AY188" s="19">
        <f>+IF(USER!AY188="","",USER!AY188)</f>
        <v>0.5</v>
      </c>
      <c r="AZ188" s="13">
        <f>+IF(USER!AZ188="","",USER!AZ188)</f>
        <v>0.85763888888888884</v>
      </c>
      <c r="BA188" s="14" t="str">
        <f>+IF(USER!BA188="","",USER!BA188)</f>
        <v/>
      </c>
      <c r="BB188" s="14" t="str">
        <f>+IF(USER!BB188="","",USER!BB188)</f>
        <v/>
      </c>
      <c r="BC188" s="13">
        <f>+IF(USER!BC188="","",USER!BC188)</f>
        <v>0.66666666666666663</v>
      </c>
      <c r="BD188" s="13">
        <f>+IF(USER!BD188="","",USER!BD188)</f>
        <v>0.69791666666666663</v>
      </c>
      <c r="BE188" s="14" t="str">
        <f>+IF(USER!BE188="","",USER!BE188)</f>
        <v/>
      </c>
      <c r="BF188" s="20" t="str">
        <f>+IF(USER!BF188="","",USER!BF188)</f>
        <v/>
      </c>
      <c r="BG188" s="19" t="str">
        <f>+IF(USER!BG188="","",USER!BG188)</f>
        <v/>
      </c>
      <c r="BH188" s="13" t="str">
        <f>+IF(USER!BH188="","",USER!BH188)</f>
        <v/>
      </c>
      <c r="BI188" s="14" t="str">
        <f>+IF(USER!BI188="","",USER!BI188)</f>
        <v/>
      </c>
      <c r="BJ188" s="14" t="str">
        <f>+IF(USER!BJ188="","",USER!BJ188)</f>
        <v/>
      </c>
      <c r="BK188" s="13" t="str">
        <f>+IF(USER!BK188="","",USER!BK188)</f>
        <v/>
      </c>
      <c r="BL188" s="13" t="str">
        <f>+IF(USER!BL188="","",USER!BL188)</f>
        <v/>
      </c>
      <c r="BM188" s="14" t="str">
        <f>+IF(USER!BM188="","",USER!BM188)</f>
        <v/>
      </c>
      <c r="BN188" s="20" t="str">
        <f>+IF(USER!BN188="","",USER!BN188)</f>
        <v/>
      </c>
      <c r="BO188" s="19">
        <f>+IF(USER!BO188="","",USER!BO188)</f>
        <v>0.5</v>
      </c>
      <c r="BP188" s="13">
        <f>+IF(USER!BP188="","",USER!BP188)</f>
        <v>0.85763888888888884</v>
      </c>
      <c r="BQ188" s="14" t="str">
        <f>+IF(USER!BQ188="","",USER!BQ188)</f>
        <v/>
      </c>
      <c r="BR188" s="14" t="str">
        <f>+IF(USER!BR188="","",USER!BR188)</f>
        <v/>
      </c>
      <c r="BS188" s="13">
        <f>+IF(USER!BS188="","",USER!BS188)</f>
        <v>0.77083333333333337</v>
      </c>
      <c r="BT188" s="13">
        <f>+IF(USER!BT188="","",USER!BT188)</f>
        <v>0.80208333333333337</v>
      </c>
      <c r="BU188" s="14" t="str">
        <f>+IF(USER!BU188="","",USER!BU188)</f>
        <v/>
      </c>
      <c r="BV188" s="20" t="str">
        <f>+IF(USER!BV188="","",USER!BV188)</f>
        <v/>
      </c>
      <c r="BW188" s="68" t="str">
        <f>+VLOOKUP(B188,GESEM!B:H,7,0)</f>
        <v>CHAT USER</v>
      </c>
      <c r="BX188" s="2" t="str">
        <f>+VLOOKUP(B188,GESEM!B:H,6,0)</f>
        <v>AGENTE</v>
      </c>
    </row>
    <row r="189" spans="1:76" ht="12" customHeight="1" x14ac:dyDescent="0.2">
      <c r="A189" s="31">
        <f t="shared" si="2"/>
        <v>183</v>
      </c>
      <c r="B189" s="74">
        <f>+USER!B189</f>
        <v>76121823</v>
      </c>
      <c r="C189" s="61" t="str">
        <f>+VLOOKUP(J189,TURNO!P:Q,2,0)</f>
        <v xml:space="preserve">CHAT USER </v>
      </c>
      <c r="D189" s="61" t="str">
        <f>+USER!D189</f>
        <v>Tarde</v>
      </c>
      <c r="E189" s="75">
        <f>+VLOOKUP(B189,GESEM!B:M,12,0)</f>
        <v>45454</v>
      </c>
      <c r="F189" s="61" t="str">
        <f>+USER!F189</f>
        <v>PART TIME</v>
      </c>
      <c r="G189" s="61">
        <f>+USER!G189</f>
        <v>0</v>
      </c>
      <c r="H189" s="61">
        <f>+USER!H189</f>
        <v>0</v>
      </c>
      <c r="I189" s="61" t="str">
        <f>+USER!I189</f>
        <v>MATOS ANICAMA HELLEN DARLIN</v>
      </c>
      <c r="J189" s="61" t="str">
        <f>+USER!J189</f>
        <v>CHAT USER</v>
      </c>
      <c r="K189" s="61" t="str">
        <f>+USER!K189</f>
        <v>MELLO CORDOVA LUIS ENRIQUE</v>
      </c>
      <c r="L189" s="61" t="str">
        <f>+USER!L189</f>
        <v>SANCHEZ GRADOS JEAN PIERRE JOAQUIN</v>
      </c>
      <c r="M189" s="61" t="str">
        <f>+USER!M189</f>
        <v>Lunes,Martes,Miércoles</v>
      </c>
      <c r="N189" s="32">
        <f>+IF(USER!N189="","",USER!N189)</f>
        <v>0.5</v>
      </c>
      <c r="O189" s="33">
        <f>+IF(USER!O189="","",USER!O189)</f>
        <v>0.76388888888888884</v>
      </c>
      <c r="P189" s="32">
        <f>+IF(USER!P189="","",USER!P189)</f>
        <v>0.625</v>
      </c>
      <c r="Q189" s="33">
        <f>+IF(USER!Q189="","",USER!Q189)</f>
        <v>0.63888888888888884</v>
      </c>
      <c r="R189" s="34" t="str">
        <f>+VLOOKUP(B189,GESEM!B:R,9,0)</f>
        <v>ACTIVO</v>
      </c>
      <c r="S189" s="19" t="str">
        <f>+IF(USER!S189="","",USER!S189)</f>
        <v/>
      </c>
      <c r="T189" s="14" t="str">
        <f>+IF(USER!T189="","",USER!T189)</f>
        <v/>
      </c>
      <c r="U189" s="14" t="str">
        <f>+IF(USER!U189="","",USER!U189)</f>
        <v/>
      </c>
      <c r="V189" s="14" t="str">
        <f>+IF(USER!V189="","",USER!V189)</f>
        <v/>
      </c>
      <c r="W189" s="14" t="str">
        <f>+IF(USER!W189="","",USER!W189)</f>
        <v/>
      </c>
      <c r="X189" s="14" t="str">
        <f>+IF(USER!X189="","",USER!X189)</f>
        <v/>
      </c>
      <c r="Y189" s="14" t="str">
        <f>+IF(USER!Y189="","",USER!Y189)</f>
        <v/>
      </c>
      <c r="Z189" s="20" t="str">
        <f>+IF(USER!Z189="","",USER!Z189)</f>
        <v/>
      </c>
      <c r="AA189" s="19" t="str">
        <f>+IF(USER!AA189="","",USER!AA189)</f>
        <v/>
      </c>
      <c r="AB189" s="13" t="str">
        <f>+IF(USER!AB189="","",USER!AB189)</f>
        <v/>
      </c>
      <c r="AC189" s="14" t="str">
        <f>+IF(USER!AC189="","",USER!AC189)</f>
        <v/>
      </c>
      <c r="AD189" s="14" t="str">
        <f>+IF(USER!AD189="","",USER!AD189)</f>
        <v/>
      </c>
      <c r="AE189" s="13" t="str">
        <f>+IF(USER!AE189="","",USER!AE189)</f>
        <v/>
      </c>
      <c r="AF189" s="13" t="str">
        <f>+IF(USER!AF189="","",USER!AF189)</f>
        <v/>
      </c>
      <c r="AG189" s="14" t="str">
        <f>+IF(USER!AG189="","",USER!AG189)</f>
        <v/>
      </c>
      <c r="AH189" s="20" t="str">
        <f>+IF(USER!AH189="","",USER!AH189)</f>
        <v/>
      </c>
      <c r="AI189" s="19" t="str">
        <f>+IF(USER!AI189="","",USER!AI189)</f>
        <v/>
      </c>
      <c r="AJ189" s="13" t="str">
        <f>+IF(USER!AJ189="","",USER!AJ189)</f>
        <v/>
      </c>
      <c r="AK189" s="14" t="str">
        <f>+IF(USER!AK189="","",USER!AK189)</f>
        <v/>
      </c>
      <c r="AL189" s="14" t="str">
        <f>+IF(USER!AL189="","",USER!AL189)</f>
        <v/>
      </c>
      <c r="AM189" s="13" t="str">
        <f>+IF(USER!AM189="","",USER!AM189)</f>
        <v/>
      </c>
      <c r="AN189" s="13" t="str">
        <f>+IF(USER!AN189="","",USER!AN189)</f>
        <v/>
      </c>
      <c r="AO189" s="14" t="str">
        <f>+IF(USER!AO189="","",USER!AO189)</f>
        <v/>
      </c>
      <c r="AP189" s="20" t="str">
        <f>+IF(USER!AP189="","",USER!AP189)</f>
        <v/>
      </c>
      <c r="AQ189" s="19">
        <f>+IF(USER!AQ189="","",USER!AQ189)</f>
        <v>0.5</v>
      </c>
      <c r="AR189" s="13">
        <f>+IF(USER!AR189="","",USER!AR189)</f>
        <v>0.74305555555555558</v>
      </c>
      <c r="AS189" s="14" t="str">
        <f>+IF(USER!AS189="","",USER!AS189)</f>
        <v/>
      </c>
      <c r="AT189" s="14" t="str">
        <f>+IF(USER!AT189="","",USER!AT189)</f>
        <v/>
      </c>
      <c r="AU189" s="13">
        <f>+IF(USER!AU189="","",USER!AU189)</f>
        <v>0.625</v>
      </c>
      <c r="AV189" s="13">
        <f>+IF(USER!AV189="","",USER!AV189)</f>
        <v>0.63888888888888884</v>
      </c>
      <c r="AW189" s="14" t="str">
        <f>+IF(USER!AW189="","",USER!AW189)</f>
        <v/>
      </c>
      <c r="AX189" s="20" t="str">
        <f>+IF(USER!AX189="","",USER!AX189)</f>
        <v/>
      </c>
      <c r="AY189" s="19">
        <f>+IF(USER!AY189="","",USER!AY189)</f>
        <v>0.5</v>
      </c>
      <c r="AZ189" s="13">
        <f>+IF(USER!AZ189="","",USER!AZ189)</f>
        <v>0.76388888888888884</v>
      </c>
      <c r="BA189" s="14" t="str">
        <f>+IF(USER!BA189="","",USER!BA189)</f>
        <v/>
      </c>
      <c r="BB189" s="14" t="str">
        <f>+IF(USER!BB189="","",USER!BB189)</f>
        <v/>
      </c>
      <c r="BC189" s="13">
        <f>+IF(USER!BC189="","",USER!BC189)</f>
        <v>0.625</v>
      </c>
      <c r="BD189" s="13">
        <f>+IF(USER!BD189="","",USER!BD189)</f>
        <v>0.63888888888888884</v>
      </c>
      <c r="BE189" s="14" t="str">
        <f>+IF(USER!BE189="","",USER!BE189)</f>
        <v/>
      </c>
      <c r="BF189" s="20" t="str">
        <f>+IF(USER!BF189="","",USER!BF189)</f>
        <v/>
      </c>
      <c r="BG189" s="19">
        <f>+IF(USER!BG189="","",USER!BG189)</f>
        <v>0.5</v>
      </c>
      <c r="BH189" s="13">
        <f>+IF(USER!BH189="","",USER!BH189)</f>
        <v>0.76388888888888884</v>
      </c>
      <c r="BI189" s="14" t="str">
        <f>+IF(USER!BI189="","",USER!BI189)</f>
        <v/>
      </c>
      <c r="BJ189" s="14" t="str">
        <f>+IF(USER!BJ189="","",USER!BJ189)</f>
        <v/>
      </c>
      <c r="BK189" s="13">
        <f>+IF(USER!BK189="","",USER!BK189)</f>
        <v>0.625</v>
      </c>
      <c r="BL189" s="13">
        <f>+IF(USER!BL189="","",USER!BL189)</f>
        <v>0.63888888888888884</v>
      </c>
      <c r="BM189" s="14" t="str">
        <f>+IF(USER!BM189="","",USER!BM189)</f>
        <v/>
      </c>
      <c r="BN189" s="20" t="str">
        <f>+IF(USER!BN189="","",USER!BN189)</f>
        <v/>
      </c>
      <c r="BO189" s="19">
        <f>+IF(USER!BO189="","",USER!BO189)</f>
        <v>0.5</v>
      </c>
      <c r="BP189" s="13">
        <f>+IF(USER!BP189="","",USER!BP189)</f>
        <v>0.76388888888888884</v>
      </c>
      <c r="BQ189" s="14" t="str">
        <f>+IF(USER!BQ189="","",USER!BQ189)</f>
        <v/>
      </c>
      <c r="BR189" s="14" t="str">
        <f>+IF(USER!BR189="","",USER!BR189)</f>
        <v/>
      </c>
      <c r="BS189" s="13">
        <f>+IF(USER!BS189="","",USER!BS189)</f>
        <v>0.625</v>
      </c>
      <c r="BT189" s="13">
        <f>+IF(USER!BT189="","",USER!BT189)</f>
        <v>0.63888888888888884</v>
      </c>
      <c r="BU189" s="14" t="str">
        <f>+IF(USER!BU189="","",USER!BU189)</f>
        <v/>
      </c>
      <c r="BV189" s="20" t="str">
        <f>+IF(USER!BV189="","",USER!BV189)</f>
        <v/>
      </c>
      <c r="BW189" s="68" t="str">
        <f>+VLOOKUP(B189,GESEM!B:H,7,0)</f>
        <v>CHAT USER</v>
      </c>
      <c r="BX189" s="2" t="str">
        <f>+VLOOKUP(B189,GESEM!B:H,6,0)</f>
        <v>AGENTE</v>
      </c>
    </row>
    <row r="190" spans="1:76" ht="12" customHeight="1" x14ac:dyDescent="0.2">
      <c r="A190" s="31">
        <f t="shared" si="2"/>
        <v>184</v>
      </c>
      <c r="B190" s="74">
        <f>+USER!B190</f>
        <v>47793255</v>
      </c>
      <c r="C190" s="61" t="str">
        <f>+VLOOKUP(J190,TURNO!P:Q,2,0)</f>
        <v xml:space="preserve">CHAT USER </v>
      </c>
      <c r="D190" s="61" t="str">
        <f>+USER!D190</f>
        <v>Tarde</v>
      </c>
      <c r="E190" s="75">
        <f>+VLOOKUP(B190,GESEM!B:M,12,0)</f>
        <v>45454</v>
      </c>
      <c r="F190" s="61" t="str">
        <f>+USER!F190</f>
        <v>PART TIME</v>
      </c>
      <c r="G190" s="61">
        <f>+USER!G190</f>
        <v>0</v>
      </c>
      <c r="H190" s="61">
        <f>+USER!H190</f>
        <v>0</v>
      </c>
      <c r="I190" s="61" t="str">
        <f>+USER!I190</f>
        <v>GAMEZ QUEVEDO JHOSSELING IVON</v>
      </c>
      <c r="J190" s="61" t="str">
        <f>+USER!J190</f>
        <v>CHAT USER</v>
      </c>
      <c r="K190" s="61" t="str">
        <f>+USER!K190</f>
        <v>MELLO CORDOVA LUIS ENRIQUE</v>
      </c>
      <c r="L190" s="61" t="str">
        <f>+USER!L190</f>
        <v>SANCHEZ GRADOS JEAN PIERRE JOAQUIN</v>
      </c>
      <c r="M190" s="61" t="str">
        <f>+USER!M190</f>
        <v>Lunes,Martes,Miércoles</v>
      </c>
      <c r="N190" s="32">
        <f>+IF(USER!N190="","",USER!N190)</f>
        <v>0.5</v>
      </c>
      <c r="O190" s="33">
        <f>+IF(USER!O190="","",USER!O190)</f>
        <v>0.76388888888888884</v>
      </c>
      <c r="P190" s="32">
        <f>+IF(USER!P190="","",USER!P190)</f>
        <v>0.625</v>
      </c>
      <c r="Q190" s="33">
        <f>+IF(USER!Q190="","",USER!Q190)</f>
        <v>0.63888888888888884</v>
      </c>
      <c r="R190" s="34" t="str">
        <f>+VLOOKUP(B190,GESEM!B:R,9,0)</f>
        <v>ACTIVO</v>
      </c>
      <c r="S190" s="19" t="str">
        <f>+IF(USER!S190="","",USER!S190)</f>
        <v/>
      </c>
      <c r="T190" s="14" t="str">
        <f>+IF(USER!T190="","",USER!T190)</f>
        <v/>
      </c>
      <c r="U190" s="14" t="str">
        <f>+IF(USER!U190="","",USER!U190)</f>
        <v/>
      </c>
      <c r="V190" s="14" t="str">
        <f>+IF(USER!V190="","",USER!V190)</f>
        <v/>
      </c>
      <c r="W190" s="14" t="str">
        <f>+IF(USER!W190="","",USER!W190)</f>
        <v/>
      </c>
      <c r="X190" s="14" t="str">
        <f>+IF(USER!X190="","",USER!X190)</f>
        <v/>
      </c>
      <c r="Y190" s="14" t="str">
        <f>+IF(USER!Y190="","",USER!Y190)</f>
        <v/>
      </c>
      <c r="Z190" s="20" t="str">
        <f>+IF(USER!Z190="","",USER!Z190)</f>
        <v/>
      </c>
      <c r="AA190" s="19" t="str">
        <f>+IF(USER!AA190="","",USER!AA190)</f>
        <v/>
      </c>
      <c r="AB190" s="13" t="str">
        <f>+IF(USER!AB190="","",USER!AB190)</f>
        <v/>
      </c>
      <c r="AC190" s="14" t="str">
        <f>+IF(USER!AC190="","",USER!AC190)</f>
        <v/>
      </c>
      <c r="AD190" s="14" t="str">
        <f>+IF(USER!AD190="","",USER!AD190)</f>
        <v/>
      </c>
      <c r="AE190" s="13" t="str">
        <f>+IF(USER!AE190="","",USER!AE190)</f>
        <v/>
      </c>
      <c r="AF190" s="13" t="str">
        <f>+IF(USER!AF190="","",USER!AF190)</f>
        <v/>
      </c>
      <c r="AG190" s="14" t="str">
        <f>+IF(USER!AG190="","",USER!AG190)</f>
        <v/>
      </c>
      <c r="AH190" s="20" t="str">
        <f>+IF(USER!AH190="","",USER!AH190)</f>
        <v/>
      </c>
      <c r="AI190" s="19" t="str">
        <f>+IF(USER!AI190="","",USER!AI190)</f>
        <v/>
      </c>
      <c r="AJ190" s="13" t="str">
        <f>+IF(USER!AJ190="","",USER!AJ190)</f>
        <v/>
      </c>
      <c r="AK190" s="14" t="str">
        <f>+IF(USER!AK190="","",USER!AK190)</f>
        <v/>
      </c>
      <c r="AL190" s="14" t="str">
        <f>+IF(USER!AL190="","",USER!AL190)</f>
        <v/>
      </c>
      <c r="AM190" s="13" t="str">
        <f>+IF(USER!AM190="","",USER!AM190)</f>
        <v/>
      </c>
      <c r="AN190" s="13" t="str">
        <f>+IF(USER!AN190="","",USER!AN190)</f>
        <v/>
      </c>
      <c r="AO190" s="14" t="str">
        <f>+IF(USER!AO190="","",USER!AO190)</f>
        <v/>
      </c>
      <c r="AP190" s="20" t="str">
        <f>+IF(USER!AP190="","",USER!AP190)</f>
        <v/>
      </c>
      <c r="AQ190" s="19">
        <f>+IF(USER!AQ190="","",USER!AQ190)</f>
        <v>0.5</v>
      </c>
      <c r="AR190" s="13">
        <f>+IF(USER!AR190="","",USER!AR190)</f>
        <v>0.74305555555555558</v>
      </c>
      <c r="AS190" s="14" t="str">
        <f>+IF(USER!AS190="","",USER!AS190)</f>
        <v/>
      </c>
      <c r="AT190" s="14" t="str">
        <f>+IF(USER!AT190="","",USER!AT190)</f>
        <v/>
      </c>
      <c r="AU190" s="13">
        <f>+IF(USER!AU190="","",USER!AU190)</f>
        <v>0.625</v>
      </c>
      <c r="AV190" s="13">
        <f>+IF(USER!AV190="","",USER!AV190)</f>
        <v>0.63888888888888884</v>
      </c>
      <c r="AW190" s="14" t="str">
        <f>+IF(USER!AW190="","",USER!AW190)</f>
        <v/>
      </c>
      <c r="AX190" s="20" t="str">
        <f>+IF(USER!AX190="","",USER!AX190)</f>
        <v/>
      </c>
      <c r="AY190" s="19">
        <f>+IF(USER!AY190="","",USER!AY190)</f>
        <v>0.5</v>
      </c>
      <c r="AZ190" s="13">
        <f>+IF(USER!AZ190="","",USER!AZ190)</f>
        <v>0.76388888888888884</v>
      </c>
      <c r="BA190" s="14" t="str">
        <f>+IF(USER!BA190="","",USER!BA190)</f>
        <v/>
      </c>
      <c r="BB190" s="14" t="str">
        <f>+IF(USER!BB190="","",USER!BB190)</f>
        <v/>
      </c>
      <c r="BC190" s="13">
        <f>+IF(USER!BC190="","",USER!BC190)</f>
        <v>0.625</v>
      </c>
      <c r="BD190" s="13">
        <f>+IF(USER!BD190="","",USER!BD190)</f>
        <v>0.63888888888888884</v>
      </c>
      <c r="BE190" s="14" t="str">
        <f>+IF(USER!BE190="","",USER!BE190)</f>
        <v/>
      </c>
      <c r="BF190" s="20" t="str">
        <f>+IF(USER!BF190="","",USER!BF190)</f>
        <v/>
      </c>
      <c r="BG190" s="19">
        <f>+IF(USER!BG190="","",USER!BG190)</f>
        <v>0.5</v>
      </c>
      <c r="BH190" s="13">
        <f>+IF(USER!BH190="","",USER!BH190)</f>
        <v>0.76388888888888884</v>
      </c>
      <c r="BI190" s="14" t="str">
        <f>+IF(USER!BI190="","",USER!BI190)</f>
        <v/>
      </c>
      <c r="BJ190" s="14" t="str">
        <f>+IF(USER!BJ190="","",USER!BJ190)</f>
        <v/>
      </c>
      <c r="BK190" s="13">
        <f>+IF(USER!BK190="","",USER!BK190)</f>
        <v>0.625</v>
      </c>
      <c r="BL190" s="13">
        <f>+IF(USER!BL190="","",USER!BL190)</f>
        <v>0.63888888888888884</v>
      </c>
      <c r="BM190" s="14" t="str">
        <f>+IF(USER!BM190="","",USER!BM190)</f>
        <v/>
      </c>
      <c r="BN190" s="20" t="str">
        <f>+IF(USER!BN190="","",USER!BN190)</f>
        <v/>
      </c>
      <c r="BO190" s="19">
        <f>+IF(USER!BO190="","",USER!BO190)</f>
        <v>0.5</v>
      </c>
      <c r="BP190" s="13">
        <f>+IF(USER!BP190="","",USER!BP190)</f>
        <v>0.76388888888888884</v>
      </c>
      <c r="BQ190" s="14" t="str">
        <f>+IF(USER!BQ190="","",USER!BQ190)</f>
        <v/>
      </c>
      <c r="BR190" s="14" t="str">
        <f>+IF(USER!BR190="","",USER!BR190)</f>
        <v/>
      </c>
      <c r="BS190" s="13">
        <f>+IF(USER!BS190="","",USER!BS190)</f>
        <v>0.625</v>
      </c>
      <c r="BT190" s="13">
        <f>+IF(USER!BT190="","",USER!BT190)</f>
        <v>0.63888888888888884</v>
      </c>
      <c r="BU190" s="14" t="str">
        <f>+IF(USER!BU190="","",USER!BU190)</f>
        <v/>
      </c>
      <c r="BV190" s="20" t="str">
        <f>+IF(USER!BV190="","",USER!BV190)</f>
        <v/>
      </c>
      <c r="BW190" s="68" t="str">
        <f>+VLOOKUP(B190,GESEM!B:H,7,0)</f>
        <v>CHAT USER</v>
      </c>
      <c r="BX190" s="2" t="str">
        <f>+VLOOKUP(B190,GESEM!B:H,6,0)</f>
        <v>AGENTE</v>
      </c>
    </row>
    <row r="191" spans="1:76" ht="12" customHeight="1" x14ac:dyDescent="0.2">
      <c r="A191" s="31">
        <f t="shared" si="2"/>
        <v>185</v>
      </c>
      <c r="B191" s="74">
        <f>+USER!B191</f>
        <v>47495137</v>
      </c>
      <c r="C191" s="61" t="str">
        <f>+VLOOKUP(J191,TURNO!P:Q,2,0)</f>
        <v xml:space="preserve">CHAT USER </v>
      </c>
      <c r="D191" s="61" t="str">
        <f>+USER!D191</f>
        <v>Tarde</v>
      </c>
      <c r="E191" s="75">
        <f>+VLOOKUP(B191,GESEM!B:M,12,0)</f>
        <v>45223</v>
      </c>
      <c r="F191" s="61" t="str">
        <f>+USER!F191</f>
        <v>PART TIME</v>
      </c>
      <c r="G191" s="61">
        <f>+USER!G191</f>
        <v>0</v>
      </c>
      <c r="H191" s="61">
        <f>+USER!H191</f>
        <v>0</v>
      </c>
      <c r="I191" s="61" t="str">
        <f>+USER!I191</f>
        <v>MENDOZA TORRES BIANCA</v>
      </c>
      <c r="J191" s="61" t="str">
        <f>+USER!J191</f>
        <v>CHAT USER</v>
      </c>
      <c r="K191" s="61" t="str">
        <f>+USER!K191</f>
        <v>CANCHARI ARILUZ JOSH JUAN</v>
      </c>
      <c r="L191" s="61" t="str">
        <f>+USER!L191</f>
        <v>SANCHEZ GRADOS JEAN PIERRE JOAQUIN</v>
      </c>
      <c r="M191" s="61" t="str">
        <f>+USER!M191</f>
        <v>Lunes,Martes,Miércoles,Jueves</v>
      </c>
      <c r="N191" s="32">
        <f>+IF(USER!N191="","",USER!N191)</f>
        <v>0.5</v>
      </c>
      <c r="O191" s="33">
        <f>+IF(USER!O191="","",USER!O191)</f>
        <v>0.85763888888888884</v>
      </c>
      <c r="P191" s="32">
        <f>+IF(USER!P191="","",USER!P191)</f>
        <v>0.625</v>
      </c>
      <c r="Q191" s="33">
        <f>+IF(USER!Q191="","",USER!Q191)</f>
        <v>0.65625</v>
      </c>
      <c r="R191" s="34" t="str">
        <f>+VLOOKUP(B191,GESEM!B:R,9,0)</f>
        <v>ACTIVO</v>
      </c>
      <c r="S191" s="19" t="str">
        <f>+IF(USER!S191="","",USER!S191)</f>
        <v/>
      </c>
      <c r="T191" s="14" t="str">
        <f>+IF(USER!T191="","",USER!T191)</f>
        <v/>
      </c>
      <c r="U191" s="14" t="str">
        <f>+IF(USER!U191="","",USER!U191)</f>
        <v/>
      </c>
      <c r="V191" s="14" t="str">
        <f>+IF(USER!V191="","",USER!V191)</f>
        <v/>
      </c>
      <c r="W191" s="14" t="str">
        <f>+IF(USER!W191="","",USER!W191)</f>
        <v/>
      </c>
      <c r="X191" s="14" t="str">
        <f>+IF(USER!X191="","",USER!X191)</f>
        <v/>
      </c>
      <c r="Y191" s="14" t="str">
        <f>+IF(USER!Y191="","",USER!Y191)</f>
        <v/>
      </c>
      <c r="Z191" s="20" t="str">
        <f>+IF(USER!Z191="","",USER!Z191)</f>
        <v/>
      </c>
      <c r="AA191" s="19" t="str">
        <f>+IF(USER!AA191="","",USER!AA191)</f>
        <v/>
      </c>
      <c r="AB191" s="13" t="str">
        <f>+IF(USER!AB191="","",USER!AB191)</f>
        <v/>
      </c>
      <c r="AC191" s="14" t="str">
        <f>+IF(USER!AC191="","",USER!AC191)</f>
        <v/>
      </c>
      <c r="AD191" s="14" t="str">
        <f>+IF(USER!AD191="","",USER!AD191)</f>
        <v/>
      </c>
      <c r="AE191" s="13" t="str">
        <f>+IF(USER!AE191="","",USER!AE191)</f>
        <v/>
      </c>
      <c r="AF191" s="13" t="str">
        <f>+IF(USER!AF191="","",USER!AF191)</f>
        <v/>
      </c>
      <c r="AG191" s="14" t="str">
        <f>+IF(USER!AG191="","",USER!AG191)</f>
        <v/>
      </c>
      <c r="AH191" s="20" t="str">
        <f>+IF(USER!AH191="","",USER!AH191)</f>
        <v/>
      </c>
      <c r="AI191" s="19" t="str">
        <f>+IF(USER!AI191="","",USER!AI191)</f>
        <v/>
      </c>
      <c r="AJ191" s="13" t="str">
        <f>+IF(USER!AJ191="","",USER!AJ191)</f>
        <v/>
      </c>
      <c r="AK191" s="14" t="str">
        <f>+IF(USER!AK191="","",USER!AK191)</f>
        <v/>
      </c>
      <c r="AL191" s="14" t="str">
        <f>+IF(USER!AL191="","",USER!AL191)</f>
        <v/>
      </c>
      <c r="AM191" s="13" t="str">
        <f>+IF(USER!AM191="","",USER!AM191)</f>
        <v/>
      </c>
      <c r="AN191" s="13" t="str">
        <f>+IF(USER!AN191="","",USER!AN191)</f>
        <v/>
      </c>
      <c r="AO191" s="14" t="str">
        <f>+IF(USER!AO191="","",USER!AO191)</f>
        <v/>
      </c>
      <c r="AP191" s="20" t="str">
        <f>+IF(USER!AP191="","",USER!AP191)</f>
        <v/>
      </c>
      <c r="AQ191" s="19" t="str">
        <f>+IF(USER!AQ191="","",USER!AQ191)</f>
        <v/>
      </c>
      <c r="AR191" s="13" t="str">
        <f>+IF(USER!AR191="","",USER!AR191)</f>
        <v/>
      </c>
      <c r="AS191" s="14" t="str">
        <f>+IF(USER!AS191="","",USER!AS191)</f>
        <v/>
      </c>
      <c r="AT191" s="14" t="str">
        <f>+IF(USER!AT191="","",USER!AT191)</f>
        <v/>
      </c>
      <c r="AU191" s="13" t="str">
        <f>+IF(USER!AU191="","",USER!AU191)</f>
        <v/>
      </c>
      <c r="AV191" s="13" t="str">
        <f>+IF(USER!AV191="","",USER!AV191)</f>
        <v/>
      </c>
      <c r="AW191" s="14" t="str">
        <f>+IF(USER!AW191="","",USER!AW191)</f>
        <v/>
      </c>
      <c r="AX191" s="20" t="str">
        <f>+IF(USER!AX191="","",USER!AX191)</f>
        <v/>
      </c>
      <c r="AY191" s="19">
        <f>+IF(USER!AY191="","",USER!AY191)</f>
        <v>0.5</v>
      </c>
      <c r="AZ191" s="13">
        <f>+IF(USER!AZ191="","",USER!AZ191)</f>
        <v>0.85763888888888884</v>
      </c>
      <c r="BA191" s="14" t="str">
        <f>+IF(USER!BA191="","",USER!BA191)</f>
        <v/>
      </c>
      <c r="BB191" s="14" t="str">
        <f>+IF(USER!BB191="","",USER!BB191)</f>
        <v/>
      </c>
      <c r="BC191" s="13">
        <f>+IF(USER!BC191="","",USER!BC191)</f>
        <v>0.625</v>
      </c>
      <c r="BD191" s="13">
        <f>+IF(USER!BD191="","",USER!BD191)</f>
        <v>0.65625</v>
      </c>
      <c r="BE191" s="14" t="str">
        <f>+IF(USER!BE191="","",USER!BE191)</f>
        <v/>
      </c>
      <c r="BF191" s="20" t="str">
        <f>+IF(USER!BF191="","",USER!BF191)</f>
        <v/>
      </c>
      <c r="BG191" s="19">
        <f>+IF(USER!BG191="","",USER!BG191)</f>
        <v>0.5</v>
      </c>
      <c r="BH191" s="13">
        <f>+IF(USER!BH191="","",USER!BH191)</f>
        <v>0.85763888888888884</v>
      </c>
      <c r="BI191" s="14" t="str">
        <f>+IF(USER!BI191="","",USER!BI191)</f>
        <v/>
      </c>
      <c r="BJ191" s="14" t="str">
        <f>+IF(USER!BJ191="","",USER!BJ191)</f>
        <v/>
      </c>
      <c r="BK191" s="13">
        <f>+IF(USER!BK191="","",USER!BK191)</f>
        <v>0.625</v>
      </c>
      <c r="BL191" s="13">
        <f>+IF(USER!BL191="","",USER!BL191)</f>
        <v>0.65625</v>
      </c>
      <c r="BM191" s="14" t="str">
        <f>+IF(USER!BM191="","",USER!BM191)</f>
        <v/>
      </c>
      <c r="BN191" s="20" t="str">
        <f>+IF(USER!BN191="","",USER!BN191)</f>
        <v/>
      </c>
      <c r="BO191" s="19">
        <f>+IF(USER!BO191="","",USER!BO191)</f>
        <v>0.5</v>
      </c>
      <c r="BP191" s="13">
        <f>+IF(USER!BP191="","",USER!BP191)</f>
        <v>0.85763888888888884</v>
      </c>
      <c r="BQ191" s="14" t="str">
        <f>+IF(USER!BQ191="","",USER!BQ191)</f>
        <v/>
      </c>
      <c r="BR191" s="14" t="str">
        <f>+IF(USER!BR191="","",USER!BR191)</f>
        <v/>
      </c>
      <c r="BS191" s="13">
        <f>+IF(USER!BS191="","",USER!BS191)</f>
        <v>0.625</v>
      </c>
      <c r="BT191" s="13">
        <f>+IF(USER!BT191="","",USER!BT191)</f>
        <v>0.65625</v>
      </c>
      <c r="BU191" s="14" t="str">
        <f>+IF(USER!BU191="","",USER!BU191)</f>
        <v/>
      </c>
      <c r="BV191" s="20" t="str">
        <f>+IF(USER!BV191="","",USER!BV191)</f>
        <v/>
      </c>
      <c r="BW191" s="68" t="str">
        <f>+VLOOKUP(B191,GESEM!B:H,7,0)</f>
        <v>CHAT USER</v>
      </c>
      <c r="BX191" s="2" t="str">
        <f>+VLOOKUP(B191,GESEM!B:H,6,0)</f>
        <v>AGENTE</v>
      </c>
    </row>
    <row r="192" spans="1:76" ht="12" customHeight="1" x14ac:dyDescent="0.2">
      <c r="A192" s="31">
        <f t="shared" si="2"/>
        <v>186</v>
      </c>
      <c r="B192" s="74">
        <f>+USER!B192</f>
        <v>7019690</v>
      </c>
      <c r="C192" s="61" t="str">
        <f>+VLOOKUP(J192,TURNO!P:Q,2,0)</f>
        <v xml:space="preserve">CHAT USER </v>
      </c>
      <c r="D192" s="61" t="str">
        <f>+USER!D192</f>
        <v>Tarde</v>
      </c>
      <c r="E192" s="75">
        <f>+VLOOKUP(B192,GESEM!B:M,12,0)</f>
        <v>45595</v>
      </c>
      <c r="F192" s="61" t="str">
        <f>+USER!F192</f>
        <v>PART TIME</v>
      </c>
      <c r="G192" s="61">
        <f>+USER!G192</f>
        <v>0</v>
      </c>
      <c r="H192" s="61">
        <f>+USER!H192</f>
        <v>0</v>
      </c>
      <c r="I192" s="61" t="str">
        <f>+USER!I192</f>
        <v>LIMONTINI MARIÑO YULIAN ALESSANDRO</v>
      </c>
      <c r="J192" s="61" t="str">
        <f>+USER!J192</f>
        <v>CHAT USER</v>
      </c>
      <c r="K192" s="61" t="str">
        <f>+USER!K192</f>
        <v>CANCHARI ARILUZ JOSH JUAN</v>
      </c>
      <c r="L192" s="61" t="str">
        <f>+USER!L192</f>
        <v>SANCHEZ GRADOS JEAN PIERRE JOAQUIN</v>
      </c>
      <c r="M192" s="61" t="str">
        <f>+USER!M192</f>
        <v>Lunes,Martes,Miércoles</v>
      </c>
      <c r="N192" s="32">
        <f>+IF(USER!N192="","",USER!N192)</f>
        <v>0.5</v>
      </c>
      <c r="O192" s="33">
        <f>+IF(USER!O192="","",USER!O192)</f>
        <v>0.76388888888888884</v>
      </c>
      <c r="P192" s="32">
        <f>+IF(USER!P192="","",USER!P192)</f>
        <v>0.64583333333333337</v>
      </c>
      <c r="Q192" s="33">
        <f>+IF(USER!Q192="","",USER!Q192)</f>
        <v>0.65972222222222221</v>
      </c>
      <c r="R192" s="34" t="str">
        <f>+VLOOKUP(B192,GESEM!B:R,9,0)</f>
        <v>ACTIVO</v>
      </c>
      <c r="S192" s="19" t="str">
        <f>+IF(USER!S192="","",USER!S192)</f>
        <v/>
      </c>
      <c r="T192" s="14" t="str">
        <f>+IF(USER!T192="","",USER!T192)</f>
        <v/>
      </c>
      <c r="U192" s="14" t="str">
        <f>+IF(USER!U192="","",USER!U192)</f>
        <v/>
      </c>
      <c r="V192" s="14" t="str">
        <f>+IF(USER!V192="","",USER!V192)</f>
        <v/>
      </c>
      <c r="W192" s="14" t="str">
        <f>+IF(USER!W192="","",USER!W192)</f>
        <v/>
      </c>
      <c r="X192" s="14" t="str">
        <f>+IF(USER!X192="","",USER!X192)</f>
        <v/>
      </c>
      <c r="Y192" s="14" t="str">
        <f>+IF(USER!Y192="","",USER!Y192)</f>
        <v/>
      </c>
      <c r="Z192" s="20" t="str">
        <f>+IF(USER!Z192="","",USER!Z192)</f>
        <v/>
      </c>
      <c r="AA192" s="19" t="str">
        <f>+IF(USER!AA192="","",USER!AA192)</f>
        <v/>
      </c>
      <c r="AB192" s="13" t="str">
        <f>+IF(USER!AB192="","",USER!AB192)</f>
        <v/>
      </c>
      <c r="AC192" s="14" t="str">
        <f>+IF(USER!AC192="","",USER!AC192)</f>
        <v/>
      </c>
      <c r="AD192" s="14" t="str">
        <f>+IF(USER!AD192="","",USER!AD192)</f>
        <v/>
      </c>
      <c r="AE192" s="13" t="str">
        <f>+IF(USER!AE192="","",USER!AE192)</f>
        <v/>
      </c>
      <c r="AF192" s="13" t="str">
        <f>+IF(USER!AF192="","",USER!AF192)</f>
        <v/>
      </c>
      <c r="AG192" s="14" t="str">
        <f>+IF(USER!AG192="","",USER!AG192)</f>
        <v/>
      </c>
      <c r="AH192" s="20" t="str">
        <f>+IF(USER!AH192="","",USER!AH192)</f>
        <v/>
      </c>
      <c r="AI192" s="19" t="str">
        <f>+IF(USER!AI192="","",USER!AI192)</f>
        <v/>
      </c>
      <c r="AJ192" s="13" t="str">
        <f>+IF(USER!AJ192="","",USER!AJ192)</f>
        <v/>
      </c>
      <c r="AK192" s="14" t="str">
        <f>+IF(USER!AK192="","",USER!AK192)</f>
        <v/>
      </c>
      <c r="AL192" s="14" t="str">
        <f>+IF(USER!AL192="","",USER!AL192)</f>
        <v/>
      </c>
      <c r="AM192" s="13" t="str">
        <f>+IF(USER!AM192="","",USER!AM192)</f>
        <v/>
      </c>
      <c r="AN192" s="13" t="str">
        <f>+IF(USER!AN192="","",USER!AN192)</f>
        <v/>
      </c>
      <c r="AO192" s="14" t="str">
        <f>+IF(USER!AO192="","",USER!AO192)</f>
        <v/>
      </c>
      <c r="AP192" s="20" t="str">
        <f>+IF(USER!AP192="","",USER!AP192)</f>
        <v/>
      </c>
      <c r="AQ192" s="19">
        <f>+IF(USER!AQ192="","",USER!AQ192)</f>
        <v>0.5</v>
      </c>
      <c r="AR192" s="13">
        <f>+IF(USER!AR192="","",USER!AR192)</f>
        <v>0.74305555555555558</v>
      </c>
      <c r="AS192" s="14" t="str">
        <f>+IF(USER!AS192="","",USER!AS192)</f>
        <v/>
      </c>
      <c r="AT192" s="14" t="str">
        <f>+IF(USER!AT192="","",USER!AT192)</f>
        <v/>
      </c>
      <c r="AU192" s="13">
        <f>+IF(USER!AU192="","",USER!AU192)</f>
        <v>0.64583333333333337</v>
      </c>
      <c r="AV192" s="13">
        <f>+IF(USER!AV192="","",USER!AV192)</f>
        <v>0.65972222222222221</v>
      </c>
      <c r="AW192" s="14" t="str">
        <f>+IF(USER!AW192="","",USER!AW192)</f>
        <v/>
      </c>
      <c r="AX192" s="20" t="str">
        <f>+IF(USER!AX192="","",USER!AX192)</f>
        <v/>
      </c>
      <c r="AY192" s="19">
        <f>+IF(USER!AY192="","",USER!AY192)</f>
        <v>0.5</v>
      </c>
      <c r="AZ192" s="13">
        <f>+IF(USER!AZ192="","",USER!AZ192)</f>
        <v>0.76388888888888884</v>
      </c>
      <c r="BA192" s="14" t="str">
        <f>+IF(USER!BA192="","",USER!BA192)</f>
        <v/>
      </c>
      <c r="BB192" s="14" t="str">
        <f>+IF(USER!BB192="","",USER!BB192)</f>
        <v/>
      </c>
      <c r="BC192" s="13">
        <f>+IF(USER!BC192="","",USER!BC192)</f>
        <v>0.64583333333333337</v>
      </c>
      <c r="BD192" s="13">
        <f>+IF(USER!BD192="","",USER!BD192)</f>
        <v>0.65972222222222221</v>
      </c>
      <c r="BE192" s="14" t="str">
        <f>+IF(USER!BE192="","",USER!BE192)</f>
        <v/>
      </c>
      <c r="BF192" s="20" t="str">
        <f>+IF(USER!BF192="","",USER!BF192)</f>
        <v/>
      </c>
      <c r="BG192" s="19">
        <f>+IF(USER!BG192="","",USER!BG192)</f>
        <v>0.5</v>
      </c>
      <c r="BH192" s="13">
        <f>+IF(USER!BH192="","",USER!BH192)</f>
        <v>0.76388888888888884</v>
      </c>
      <c r="BI192" s="14" t="str">
        <f>+IF(USER!BI192="","",USER!BI192)</f>
        <v/>
      </c>
      <c r="BJ192" s="14" t="str">
        <f>+IF(USER!BJ192="","",USER!BJ192)</f>
        <v/>
      </c>
      <c r="BK192" s="13">
        <f>+IF(USER!BK192="","",USER!BK192)</f>
        <v>0.64583333333333337</v>
      </c>
      <c r="BL192" s="13">
        <f>+IF(USER!BL192="","",USER!BL192)</f>
        <v>0.65972222222222221</v>
      </c>
      <c r="BM192" s="14" t="str">
        <f>+IF(USER!BM192="","",USER!BM192)</f>
        <v/>
      </c>
      <c r="BN192" s="20" t="str">
        <f>+IF(USER!BN192="","",USER!BN192)</f>
        <v/>
      </c>
      <c r="BO192" s="19">
        <f>+IF(USER!BO192="","",USER!BO192)</f>
        <v>0.5</v>
      </c>
      <c r="BP192" s="13">
        <f>+IF(USER!BP192="","",USER!BP192)</f>
        <v>0.76388888888888884</v>
      </c>
      <c r="BQ192" s="14" t="str">
        <f>+IF(USER!BQ192="","",USER!BQ192)</f>
        <v/>
      </c>
      <c r="BR192" s="14" t="str">
        <f>+IF(USER!BR192="","",USER!BR192)</f>
        <v/>
      </c>
      <c r="BS192" s="13">
        <f>+IF(USER!BS192="","",USER!BS192)</f>
        <v>0.64583333333333337</v>
      </c>
      <c r="BT192" s="13">
        <f>+IF(USER!BT192="","",USER!BT192)</f>
        <v>0.65972222222222221</v>
      </c>
      <c r="BU192" s="14" t="str">
        <f>+IF(USER!BU192="","",USER!BU192)</f>
        <v/>
      </c>
      <c r="BV192" s="20" t="str">
        <f>+IF(USER!BV192="","",USER!BV192)</f>
        <v/>
      </c>
      <c r="BW192" s="68" t="str">
        <f>+VLOOKUP(B192,GESEM!B:H,7,0)</f>
        <v>CHAT USER</v>
      </c>
      <c r="BX192" s="2" t="str">
        <f>+VLOOKUP(B192,GESEM!B:H,6,0)</f>
        <v>AGENTE</v>
      </c>
    </row>
    <row r="193" spans="1:76" ht="12" customHeight="1" x14ac:dyDescent="0.2">
      <c r="A193" s="31">
        <f t="shared" si="2"/>
        <v>187</v>
      </c>
      <c r="B193" s="74">
        <f>+USER!B193</f>
        <v>10697945</v>
      </c>
      <c r="C193" s="61" t="str">
        <f>+VLOOKUP(J193,TURNO!P:Q,2,0)</f>
        <v xml:space="preserve">CHAT USER </v>
      </c>
      <c r="D193" s="61" t="str">
        <f>+USER!D193</f>
        <v>Tarde</v>
      </c>
      <c r="E193" s="75">
        <f>+VLOOKUP(B193,GESEM!B:M,12,0)</f>
        <v>45595</v>
      </c>
      <c r="F193" s="61" t="str">
        <f>+USER!F193</f>
        <v>PART TIME</v>
      </c>
      <c r="G193" s="61">
        <f>+USER!G193</f>
        <v>0</v>
      </c>
      <c r="H193" s="61">
        <f>+USER!H193</f>
        <v>0</v>
      </c>
      <c r="I193" s="61" t="str">
        <f>+USER!I193</f>
        <v>FERNANDEZ BENITES DE ORELLANA GINA CLARA</v>
      </c>
      <c r="J193" s="61" t="str">
        <f>+USER!J193</f>
        <v>CHAT USER</v>
      </c>
      <c r="K193" s="61" t="str">
        <f>+USER!K193</f>
        <v>CANCHARI ARILUZ JOSH JUAN</v>
      </c>
      <c r="L193" s="61" t="str">
        <f>+USER!L193</f>
        <v>SANCHEZ GRADOS JEAN PIERRE JOAQUIN</v>
      </c>
      <c r="M193" s="61" t="str">
        <f>+USER!M193</f>
        <v>Lunes,Martes,Miércoles</v>
      </c>
      <c r="N193" s="32">
        <f>+IF(USER!N193="","",USER!N193)</f>
        <v>0.54166666666666663</v>
      </c>
      <c r="O193" s="33">
        <f>+IF(USER!O193="","",USER!O193)</f>
        <v>0.80555555555555558</v>
      </c>
      <c r="P193" s="32">
        <f>+IF(USER!P193="","",USER!P193)</f>
        <v>0.625</v>
      </c>
      <c r="Q193" s="33">
        <f>+IF(USER!Q193="","",USER!Q193)</f>
        <v>0.63888888888888884</v>
      </c>
      <c r="R193" s="34" t="str">
        <f>+VLOOKUP(B193,GESEM!B:R,9,0)</f>
        <v>ACTIVO</v>
      </c>
      <c r="S193" s="19" t="str">
        <f>+IF(USER!S193="","",USER!S193)</f>
        <v/>
      </c>
      <c r="T193" s="14" t="str">
        <f>+IF(USER!T193="","",USER!T193)</f>
        <v/>
      </c>
      <c r="U193" s="14" t="str">
        <f>+IF(USER!U193="","",USER!U193)</f>
        <v/>
      </c>
      <c r="V193" s="14" t="str">
        <f>+IF(USER!V193="","",USER!V193)</f>
        <v/>
      </c>
      <c r="W193" s="14" t="str">
        <f>+IF(USER!W193="","",USER!W193)</f>
        <v/>
      </c>
      <c r="X193" s="14" t="str">
        <f>+IF(USER!X193="","",USER!X193)</f>
        <v/>
      </c>
      <c r="Y193" s="14" t="str">
        <f>+IF(USER!Y193="","",USER!Y193)</f>
        <v/>
      </c>
      <c r="Z193" s="20" t="str">
        <f>+IF(USER!Z193="","",USER!Z193)</f>
        <v/>
      </c>
      <c r="AA193" s="19" t="str">
        <f>+IF(USER!AA193="","",USER!AA193)</f>
        <v/>
      </c>
      <c r="AB193" s="13" t="str">
        <f>+IF(USER!AB193="","",USER!AB193)</f>
        <v/>
      </c>
      <c r="AC193" s="14" t="str">
        <f>+IF(USER!AC193="","",USER!AC193)</f>
        <v/>
      </c>
      <c r="AD193" s="14" t="str">
        <f>+IF(USER!AD193="","",USER!AD193)</f>
        <v/>
      </c>
      <c r="AE193" s="13" t="str">
        <f>+IF(USER!AE193="","",USER!AE193)</f>
        <v/>
      </c>
      <c r="AF193" s="13" t="str">
        <f>+IF(USER!AF193="","",USER!AF193)</f>
        <v/>
      </c>
      <c r="AG193" s="14" t="str">
        <f>+IF(USER!AG193="","",USER!AG193)</f>
        <v/>
      </c>
      <c r="AH193" s="20" t="str">
        <f>+IF(USER!AH193="","",USER!AH193)</f>
        <v/>
      </c>
      <c r="AI193" s="19" t="str">
        <f>+IF(USER!AI193="","",USER!AI193)</f>
        <v/>
      </c>
      <c r="AJ193" s="13" t="str">
        <f>+IF(USER!AJ193="","",USER!AJ193)</f>
        <v/>
      </c>
      <c r="AK193" s="14" t="str">
        <f>+IF(USER!AK193="","",USER!AK193)</f>
        <v/>
      </c>
      <c r="AL193" s="14" t="str">
        <f>+IF(USER!AL193="","",USER!AL193)</f>
        <v/>
      </c>
      <c r="AM193" s="13" t="str">
        <f>+IF(USER!AM193="","",USER!AM193)</f>
        <v/>
      </c>
      <c r="AN193" s="13" t="str">
        <f>+IF(USER!AN193="","",USER!AN193)</f>
        <v/>
      </c>
      <c r="AO193" s="14" t="str">
        <f>+IF(USER!AO193="","",USER!AO193)</f>
        <v/>
      </c>
      <c r="AP193" s="20" t="str">
        <f>+IF(USER!AP193="","",USER!AP193)</f>
        <v/>
      </c>
      <c r="AQ193" s="19">
        <f>+IF(USER!AQ193="","",USER!AQ193)</f>
        <v>0.54166666666666663</v>
      </c>
      <c r="AR193" s="13">
        <f>+IF(USER!AR193="","",USER!AR193)</f>
        <v>0.78472222222222221</v>
      </c>
      <c r="AS193" s="14" t="str">
        <f>+IF(USER!AS193="","",USER!AS193)</f>
        <v/>
      </c>
      <c r="AT193" s="14" t="str">
        <f>+IF(USER!AT193="","",USER!AT193)</f>
        <v/>
      </c>
      <c r="AU193" s="13">
        <f>+IF(USER!AU193="","",USER!AU193)</f>
        <v>0.625</v>
      </c>
      <c r="AV193" s="13">
        <f>+IF(USER!AV193="","",USER!AV193)</f>
        <v>0.63888888888888884</v>
      </c>
      <c r="AW193" s="14" t="str">
        <f>+IF(USER!AW193="","",USER!AW193)</f>
        <v/>
      </c>
      <c r="AX193" s="20" t="str">
        <f>+IF(USER!AX193="","",USER!AX193)</f>
        <v/>
      </c>
      <c r="AY193" s="19">
        <f>+IF(USER!AY193="","",USER!AY193)</f>
        <v>0.54166666666666663</v>
      </c>
      <c r="AZ193" s="13">
        <f>+IF(USER!AZ193="","",USER!AZ193)</f>
        <v>0.80555555555555558</v>
      </c>
      <c r="BA193" s="14" t="str">
        <f>+IF(USER!BA193="","",USER!BA193)</f>
        <v/>
      </c>
      <c r="BB193" s="14" t="str">
        <f>+IF(USER!BB193="","",USER!BB193)</f>
        <v/>
      </c>
      <c r="BC193" s="13">
        <f>+IF(USER!BC193="","",USER!BC193)</f>
        <v>0.625</v>
      </c>
      <c r="BD193" s="13">
        <f>+IF(USER!BD193="","",USER!BD193)</f>
        <v>0.63888888888888884</v>
      </c>
      <c r="BE193" s="14" t="str">
        <f>+IF(USER!BE193="","",USER!BE193)</f>
        <v/>
      </c>
      <c r="BF193" s="20" t="str">
        <f>+IF(USER!BF193="","",USER!BF193)</f>
        <v/>
      </c>
      <c r="BG193" s="19">
        <f>+IF(USER!BG193="","",USER!BG193)</f>
        <v>0.54166666666666663</v>
      </c>
      <c r="BH193" s="13">
        <f>+IF(USER!BH193="","",USER!BH193)</f>
        <v>0.80555555555555558</v>
      </c>
      <c r="BI193" s="14" t="str">
        <f>+IF(USER!BI193="","",USER!BI193)</f>
        <v/>
      </c>
      <c r="BJ193" s="14" t="str">
        <f>+IF(USER!BJ193="","",USER!BJ193)</f>
        <v/>
      </c>
      <c r="BK193" s="13">
        <f>+IF(USER!BK193="","",USER!BK193)</f>
        <v>0.625</v>
      </c>
      <c r="BL193" s="13">
        <f>+IF(USER!BL193="","",USER!BL193)</f>
        <v>0.63888888888888884</v>
      </c>
      <c r="BM193" s="14" t="str">
        <f>+IF(USER!BM193="","",USER!BM193)</f>
        <v/>
      </c>
      <c r="BN193" s="20" t="str">
        <f>+IF(USER!BN193="","",USER!BN193)</f>
        <v/>
      </c>
      <c r="BO193" s="19">
        <f>+IF(USER!BO193="","",USER!BO193)</f>
        <v>0.54166666666666663</v>
      </c>
      <c r="BP193" s="13">
        <f>+IF(USER!BP193="","",USER!BP193)</f>
        <v>0.80555555555555558</v>
      </c>
      <c r="BQ193" s="14" t="str">
        <f>+IF(USER!BQ193="","",USER!BQ193)</f>
        <v/>
      </c>
      <c r="BR193" s="14" t="str">
        <f>+IF(USER!BR193="","",USER!BR193)</f>
        <v/>
      </c>
      <c r="BS193" s="13">
        <f>+IF(USER!BS193="","",USER!BS193)</f>
        <v>0.625</v>
      </c>
      <c r="BT193" s="13">
        <f>+IF(USER!BT193="","",USER!BT193)</f>
        <v>0.63888888888888884</v>
      </c>
      <c r="BU193" s="14" t="str">
        <f>+IF(USER!BU193="","",USER!BU193)</f>
        <v/>
      </c>
      <c r="BV193" s="20" t="str">
        <f>+IF(USER!BV193="","",USER!BV193)</f>
        <v/>
      </c>
      <c r="BW193" s="68" t="str">
        <f>+VLOOKUP(B193,GESEM!B:H,7,0)</f>
        <v>CHAT USER</v>
      </c>
      <c r="BX193" s="2" t="str">
        <f>+VLOOKUP(B193,GESEM!B:H,6,0)</f>
        <v>AGENTE</v>
      </c>
    </row>
    <row r="194" spans="1:76" ht="12" customHeight="1" x14ac:dyDescent="0.2">
      <c r="A194" s="31">
        <f t="shared" si="2"/>
        <v>188</v>
      </c>
      <c r="B194" s="74">
        <f>+USER!B194</f>
        <v>44855882</v>
      </c>
      <c r="C194" s="61" t="str">
        <f>+VLOOKUP(J194,TURNO!P:Q,2,0)</f>
        <v xml:space="preserve">CHAT USER </v>
      </c>
      <c r="D194" s="61" t="str">
        <f>+USER!D194</f>
        <v>Tarde</v>
      </c>
      <c r="E194" s="75">
        <f>+VLOOKUP(B194,GESEM!B:M,12,0)</f>
        <v>45595</v>
      </c>
      <c r="F194" s="61" t="str">
        <f>+USER!F194</f>
        <v>PART TIME</v>
      </c>
      <c r="G194" s="61">
        <f>+USER!G194</f>
        <v>0</v>
      </c>
      <c r="H194" s="61">
        <f>+USER!H194</f>
        <v>0</v>
      </c>
      <c r="I194" s="61" t="str">
        <f>+USER!I194</f>
        <v>PRIETO REYMUNDO ELIZABETH JACKELINE</v>
      </c>
      <c r="J194" s="61" t="str">
        <f>+USER!J194</f>
        <v>CHAT USER</v>
      </c>
      <c r="K194" s="61" t="str">
        <f>+USER!K194</f>
        <v>MELLO CORDOVA LUIS ENRIQUE</v>
      </c>
      <c r="L194" s="61" t="str">
        <f>+USER!L194</f>
        <v>SANCHEZ GRADOS JEAN PIERRE JOAQUIN</v>
      </c>
      <c r="M194" s="61" t="str">
        <f>+USER!M194</f>
        <v>Lunes,Martes,Miércoles</v>
      </c>
      <c r="N194" s="32">
        <f>+IF(USER!N194="","",USER!N194)</f>
        <v>0.5</v>
      </c>
      <c r="O194" s="33">
        <f>+IF(USER!O194="","",USER!O194)</f>
        <v>0.76388888888888884</v>
      </c>
      <c r="P194" s="32">
        <f>+IF(USER!P194="","",USER!P194)</f>
        <v>0.64583333333333337</v>
      </c>
      <c r="Q194" s="33">
        <f>+IF(USER!Q194="","",USER!Q194)</f>
        <v>0.65972222222222221</v>
      </c>
      <c r="R194" s="34" t="str">
        <f>+VLOOKUP(B194,GESEM!B:R,9,0)</f>
        <v>ACTIVO</v>
      </c>
      <c r="S194" s="19" t="str">
        <f>+IF(USER!S194="","",USER!S194)</f>
        <v/>
      </c>
      <c r="T194" s="14" t="str">
        <f>+IF(USER!T194="","",USER!T194)</f>
        <v/>
      </c>
      <c r="U194" s="14" t="str">
        <f>+IF(USER!U194="","",USER!U194)</f>
        <v/>
      </c>
      <c r="V194" s="14" t="str">
        <f>+IF(USER!V194="","",USER!V194)</f>
        <v/>
      </c>
      <c r="W194" s="14" t="str">
        <f>+IF(USER!W194="","",USER!W194)</f>
        <v/>
      </c>
      <c r="X194" s="14" t="str">
        <f>+IF(USER!X194="","",USER!X194)</f>
        <v/>
      </c>
      <c r="Y194" s="14" t="str">
        <f>+IF(USER!Y194="","",USER!Y194)</f>
        <v/>
      </c>
      <c r="Z194" s="20" t="str">
        <f>+IF(USER!Z194="","",USER!Z194)</f>
        <v/>
      </c>
      <c r="AA194" s="19" t="str">
        <f>+IF(USER!AA194="","",USER!AA194)</f>
        <v/>
      </c>
      <c r="AB194" s="13" t="str">
        <f>+IF(USER!AB194="","",USER!AB194)</f>
        <v/>
      </c>
      <c r="AC194" s="14" t="str">
        <f>+IF(USER!AC194="","",USER!AC194)</f>
        <v/>
      </c>
      <c r="AD194" s="14" t="str">
        <f>+IF(USER!AD194="","",USER!AD194)</f>
        <v/>
      </c>
      <c r="AE194" s="13" t="str">
        <f>+IF(USER!AE194="","",USER!AE194)</f>
        <v/>
      </c>
      <c r="AF194" s="13" t="str">
        <f>+IF(USER!AF194="","",USER!AF194)</f>
        <v/>
      </c>
      <c r="AG194" s="14" t="str">
        <f>+IF(USER!AG194="","",USER!AG194)</f>
        <v/>
      </c>
      <c r="AH194" s="20" t="str">
        <f>+IF(USER!AH194="","",USER!AH194)</f>
        <v/>
      </c>
      <c r="AI194" s="19" t="str">
        <f>+IF(USER!AI194="","",USER!AI194)</f>
        <v/>
      </c>
      <c r="AJ194" s="13" t="str">
        <f>+IF(USER!AJ194="","",USER!AJ194)</f>
        <v/>
      </c>
      <c r="AK194" s="14" t="str">
        <f>+IF(USER!AK194="","",USER!AK194)</f>
        <v/>
      </c>
      <c r="AL194" s="14" t="str">
        <f>+IF(USER!AL194="","",USER!AL194)</f>
        <v/>
      </c>
      <c r="AM194" s="13" t="str">
        <f>+IF(USER!AM194="","",USER!AM194)</f>
        <v/>
      </c>
      <c r="AN194" s="13" t="str">
        <f>+IF(USER!AN194="","",USER!AN194)</f>
        <v/>
      </c>
      <c r="AO194" s="14" t="str">
        <f>+IF(USER!AO194="","",USER!AO194)</f>
        <v/>
      </c>
      <c r="AP194" s="20" t="str">
        <f>+IF(USER!AP194="","",USER!AP194)</f>
        <v/>
      </c>
      <c r="AQ194" s="19">
        <f>+IF(USER!AQ194="","",USER!AQ194)</f>
        <v>0.5</v>
      </c>
      <c r="AR194" s="13">
        <f>+IF(USER!AR194="","",USER!AR194)</f>
        <v>0.74305555555555558</v>
      </c>
      <c r="AS194" s="14" t="str">
        <f>+IF(USER!AS194="","",USER!AS194)</f>
        <v/>
      </c>
      <c r="AT194" s="14" t="str">
        <f>+IF(USER!AT194="","",USER!AT194)</f>
        <v/>
      </c>
      <c r="AU194" s="13">
        <f>+IF(USER!AU194="","",USER!AU194)</f>
        <v>0.64583333333333337</v>
      </c>
      <c r="AV194" s="13">
        <f>+IF(USER!AV194="","",USER!AV194)</f>
        <v>0.65972222222222221</v>
      </c>
      <c r="AW194" s="14" t="str">
        <f>+IF(USER!AW194="","",USER!AW194)</f>
        <v/>
      </c>
      <c r="AX194" s="20" t="str">
        <f>+IF(USER!AX194="","",USER!AX194)</f>
        <v/>
      </c>
      <c r="AY194" s="19">
        <f>+IF(USER!AY194="","",USER!AY194)</f>
        <v>0.5</v>
      </c>
      <c r="AZ194" s="13">
        <f>+IF(USER!AZ194="","",USER!AZ194)</f>
        <v>0.76388888888888884</v>
      </c>
      <c r="BA194" s="14" t="str">
        <f>+IF(USER!BA194="","",USER!BA194)</f>
        <v/>
      </c>
      <c r="BB194" s="14" t="str">
        <f>+IF(USER!BB194="","",USER!BB194)</f>
        <v/>
      </c>
      <c r="BC194" s="13">
        <f>+IF(USER!BC194="","",USER!BC194)</f>
        <v>0.64583333333333337</v>
      </c>
      <c r="BD194" s="13">
        <f>+IF(USER!BD194="","",USER!BD194)</f>
        <v>0.65972222222222221</v>
      </c>
      <c r="BE194" s="14" t="str">
        <f>+IF(USER!BE194="","",USER!BE194)</f>
        <v/>
      </c>
      <c r="BF194" s="20" t="str">
        <f>+IF(USER!BF194="","",USER!BF194)</f>
        <v/>
      </c>
      <c r="BG194" s="19">
        <f>+IF(USER!BG194="","",USER!BG194)</f>
        <v>0.5</v>
      </c>
      <c r="BH194" s="13">
        <f>+IF(USER!BH194="","",USER!BH194)</f>
        <v>0.76388888888888884</v>
      </c>
      <c r="BI194" s="14" t="str">
        <f>+IF(USER!BI194="","",USER!BI194)</f>
        <v/>
      </c>
      <c r="BJ194" s="14" t="str">
        <f>+IF(USER!BJ194="","",USER!BJ194)</f>
        <v/>
      </c>
      <c r="BK194" s="13">
        <f>+IF(USER!BK194="","",USER!BK194)</f>
        <v>0.64583333333333337</v>
      </c>
      <c r="BL194" s="13">
        <f>+IF(USER!BL194="","",USER!BL194)</f>
        <v>0.65972222222222221</v>
      </c>
      <c r="BM194" s="14" t="str">
        <f>+IF(USER!BM194="","",USER!BM194)</f>
        <v/>
      </c>
      <c r="BN194" s="20" t="str">
        <f>+IF(USER!BN194="","",USER!BN194)</f>
        <v/>
      </c>
      <c r="BO194" s="19">
        <f>+IF(USER!BO194="","",USER!BO194)</f>
        <v>0.5</v>
      </c>
      <c r="BP194" s="13">
        <f>+IF(USER!BP194="","",USER!BP194)</f>
        <v>0.76388888888888884</v>
      </c>
      <c r="BQ194" s="14" t="str">
        <f>+IF(USER!BQ194="","",USER!BQ194)</f>
        <v/>
      </c>
      <c r="BR194" s="14" t="str">
        <f>+IF(USER!BR194="","",USER!BR194)</f>
        <v/>
      </c>
      <c r="BS194" s="13">
        <f>+IF(USER!BS194="","",USER!BS194)</f>
        <v>0.64583333333333337</v>
      </c>
      <c r="BT194" s="13">
        <f>+IF(USER!BT194="","",USER!BT194)</f>
        <v>0.65972222222222221</v>
      </c>
      <c r="BU194" s="14" t="str">
        <f>+IF(USER!BU194="","",USER!BU194)</f>
        <v/>
      </c>
      <c r="BV194" s="20" t="str">
        <f>+IF(USER!BV194="","",USER!BV194)</f>
        <v/>
      </c>
      <c r="BW194" s="68" t="str">
        <f>+VLOOKUP(B194,GESEM!B:H,7,0)</f>
        <v>CHAT USER</v>
      </c>
      <c r="BX194" s="2" t="str">
        <f>+VLOOKUP(B194,GESEM!B:H,6,0)</f>
        <v>AGENTE</v>
      </c>
    </row>
    <row r="195" spans="1:76" ht="12" customHeight="1" x14ac:dyDescent="0.2">
      <c r="A195" s="31">
        <f t="shared" si="2"/>
        <v>189</v>
      </c>
      <c r="B195" s="74">
        <f>+USER!B195</f>
        <v>72617907</v>
      </c>
      <c r="C195" s="61" t="str">
        <f>+VLOOKUP(J195,TURNO!P:Q,2,0)</f>
        <v xml:space="preserve">CHAT USER </v>
      </c>
      <c r="D195" s="61" t="str">
        <f>+USER!D195</f>
        <v>Tarde</v>
      </c>
      <c r="E195" s="75">
        <f>+VLOOKUP(B195,GESEM!B:M,12,0)</f>
        <v>45266</v>
      </c>
      <c r="F195" s="61" t="str">
        <f>+USER!F195</f>
        <v>PART TIME</v>
      </c>
      <c r="G195" s="61">
        <f>+USER!G195</f>
        <v>0</v>
      </c>
      <c r="H195" s="61">
        <f>+USER!H195</f>
        <v>0</v>
      </c>
      <c r="I195" s="61" t="str">
        <f>+USER!I195</f>
        <v>HASWANI YSEER PRIYA XIOMARA</v>
      </c>
      <c r="J195" s="61" t="str">
        <f>+USER!J195</f>
        <v>CHAT USER</v>
      </c>
      <c r="K195" s="61" t="str">
        <f>+USER!K195</f>
        <v>CANCHARI ARILUZ JOSH JUAN</v>
      </c>
      <c r="L195" s="61" t="str">
        <f>+USER!L195</f>
        <v>SANCHEZ GRADOS JEAN PIERRE JOAQUIN</v>
      </c>
      <c r="M195" s="61" t="str">
        <f>+USER!M195</f>
        <v>Lunes,Martes,Miércoles</v>
      </c>
      <c r="N195" s="32">
        <f>+IF(USER!N195="","",USER!N195)</f>
        <v>0.5</v>
      </c>
      <c r="O195" s="33">
        <f>+IF(USER!O195="","",USER!O195)</f>
        <v>0.76388888888888884</v>
      </c>
      <c r="P195" s="32">
        <f>+IF(USER!P195="","",USER!P195)</f>
        <v>0.66666666666666663</v>
      </c>
      <c r="Q195" s="33">
        <f>+IF(USER!Q195="","",USER!Q195)</f>
        <v>0.68055555555555558</v>
      </c>
      <c r="R195" s="34" t="str">
        <f>+VLOOKUP(B195,GESEM!B:R,9,0)</f>
        <v>ACTIVO</v>
      </c>
      <c r="S195" s="19" t="str">
        <f>+IF(USER!S195="","",USER!S195)</f>
        <v/>
      </c>
      <c r="T195" s="14" t="str">
        <f>+IF(USER!T195="","",USER!T195)</f>
        <v/>
      </c>
      <c r="U195" s="14" t="str">
        <f>+IF(USER!U195="","",USER!U195)</f>
        <v/>
      </c>
      <c r="V195" s="14" t="str">
        <f>+IF(USER!V195="","",USER!V195)</f>
        <v/>
      </c>
      <c r="W195" s="14" t="str">
        <f>+IF(USER!W195="","",USER!W195)</f>
        <v/>
      </c>
      <c r="X195" s="14" t="str">
        <f>+IF(USER!X195="","",USER!X195)</f>
        <v/>
      </c>
      <c r="Y195" s="14" t="str">
        <f>+IF(USER!Y195="","",USER!Y195)</f>
        <v/>
      </c>
      <c r="Z195" s="20" t="str">
        <f>+IF(USER!Z195="","",USER!Z195)</f>
        <v/>
      </c>
      <c r="AA195" s="19" t="str">
        <f>+IF(USER!AA195="","",USER!AA195)</f>
        <v/>
      </c>
      <c r="AB195" s="13" t="str">
        <f>+IF(USER!AB195="","",USER!AB195)</f>
        <v/>
      </c>
      <c r="AC195" s="14" t="str">
        <f>+IF(USER!AC195="","",USER!AC195)</f>
        <v/>
      </c>
      <c r="AD195" s="14" t="str">
        <f>+IF(USER!AD195="","",USER!AD195)</f>
        <v/>
      </c>
      <c r="AE195" s="13" t="str">
        <f>+IF(USER!AE195="","",USER!AE195)</f>
        <v/>
      </c>
      <c r="AF195" s="13" t="str">
        <f>+IF(USER!AF195="","",USER!AF195)</f>
        <v/>
      </c>
      <c r="AG195" s="14" t="str">
        <f>+IF(USER!AG195="","",USER!AG195)</f>
        <v/>
      </c>
      <c r="AH195" s="20" t="str">
        <f>+IF(USER!AH195="","",USER!AH195)</f>
        <v/>
      </c>
      <c r="AI195" s="19" t="str">
        <f>+IF(USER!AI195="","",USER!AI195)</f>
        <v/>
      </c>
      <c r="AJ195" s="13" t="str">
        <f>+IF(USER!AJ195="","",USER!AJ195)</f>
        <v/>
      </c>
      <c r="AK195" s="14" t="str">
        <f>+IF(USER!AK195="","",USER!AK195)</f>
        <v/>
      </c>
      <c r="AL195" s="14" t="str">
        <f>+IF(USER!AL195="","",USER!AL195)</f>
        <v/>
      </c>
      <c r="AM195" s="13" t="str">
        <f>+IF(USER!AM195="","",USER!AM195)</f>
        <v/>
      </c>
      <c r="AN195" s="13" t="str">
        <f>+IF(USER!AN195="","",USER!AN195)</f>
        <v/>
      </c>
      <c r="AO195" s="14" t="str">
        <f>+IF(USER!AO195="","",USER!AO195)</f>
        <v/>
      </c>
      <c r="AP195" s="20" t="str">
        <f>+IF(USER!AP195="","",USER!AP195)</f>
        <v/>
      </c>
      <c r="AQ195" s="19">
        <f>+IF(USER!AQ195="","",USER!AQ195)</f>
        <v>0.5</v>
      </c>
      <c r="AR195" s="13">
        <f>+IF(USER!AR195="","",USER!AR195)</f>
        <v>0.74305555555555558</v>
      </c>
      <c r="AS195" s="14" t="str">
        <f>+IF(USER!AS195="","",USER!AS195)</f>
        <v/>
      </c>
      <c r="AT195" s="14" t="str">
        <f>+IF(USER!AT195="","",USER!AT195)</f>
        <v/>
      </c>
      <c r="AU195" s="13">
        <f>+IF(USER!AU195="","",USER!AU195)</f>
        <v>0.66666666666666663</v>
      </c>
      <c r="AV195" s="13">
        <f>+IF(USER!AV195="","",USER!AV195)</f>
        <v>0.68055555555555558</v>
      </c>
      <c r="AW195" s="14" t="str">
        <f>+IF(USER!AW195="","",USER!AW195)</f>
        <v/>
      </c>
      <c r="AX195" s="20" t="str">
        <f>+IF(USER!AX195="","",USER!AX195)</f>
        <v/>
      </c>
      <c r="AY195" s="19">
        <f>+IF(USER!AY195="","",USER!AY195)</f>
        <v>0.5</v>
      </c>
      <c r="AZ195" s="13">
        <f>+IF(USER!AZ195="","",USER!AZ195)</f>
        <v>0.76388888888888884</v>
      </c>
      <c r="BA195" s="14" t="str">
        <f>+IF(USER!BA195="","",USER!BA195)</f>
        <v/>
      </c>
      <c r="BB195" s="14" t="str">
        <f>+IF(USER!BB195="","",USER!BB195)</f>
        <v/>
      </c>
      <c r="BC195" s="13">
        <f>+IF(USER!BC195="","",USER!BC195)</f>
        <v>0.66666666666666663</v>
      </c>
      <c r="BD195" s="13">
        <f>+IF(USER!BD195="","",USER!BD195)</f>
        <v>0.68055555555555558</v>
      </c>
      <c r="BE195" s="14" t="str">
        <f>+IF(USER!BE195="","",USER!BE195)</f>
        <v/>
      </c>
      <c r="BF195" s="20" t="str">
        <f>+IF(USER!BF195="","",USER!BF195)</f>
        <v/>
      </c>
      <c r="BG195" s="19">
        <f>+IF(USER!BG195="","",USER!BG195)</f>
        <v>0.5</v>
      </c>
      <c r="BH195" s="13">
        <f>+IF(USER!BH195="","",USER!BH195)</f>
        <v>0.76388888888888884</v>
      </c>
      <c r="BI195" s="14" t="str">
        <f>+IF(USER!BI195="","",USER!BI195)</f>
        <v/>
      </c>
      <c r="BJ195" s="14" t="str">
        <f>+IF(USER!BJ195="","",USER!BJ195)</f>
        <v/>
      </c>
      <c r="BK195" s="13">
        <f>+IF(USER!BK195="","",USER!BK195)</f>
        <v>0.66666666666666663</v>
      </c>
      <c r="BL195" s="13">
        <f>+IF(USER!BL195="","",USER!BL195)</f>
        <v>0.68055555555555558</v>
      </c>
      <c r="BM195" s="14" t="str">
        <f>+IF(USER!BM195="","",USER!BM195)</f>
        <v/>
      </c>
      <c r="BN195" s="20" t="str">
        <f>+IF(USER!BN195="","",USER!BN195)</f>
        <v/>
      </c>
      <c r="BO195" s="19">
        <f>+IF(USER!BO195="","",USER!BO195)</f>
        <v>0.5</v>
      </c>
      <c r="BP195" s="13">
        <f>+IF(USER!BP195="","",USER!BP195)</f>
        <v>0.76388888888888884</v>
      </c>
      <c r="BQ195" s="14" t="str">
        <f>+IF(USER!BQ195="","",USER!BQ195)</f>
        <v/>
      </c>
      <c r="BR195" s="14" t="str">
        <f>+IF(USER!BR195="","",USER!BR195)</f>
        <v/>
      </c>
      <c r="BS195" s="13">
        <f>+IF(USER!BS195="","",USER!BS195)</f>
        <v>0.66666666666666663</v>
      </c>
      <c r="BT195" s="13">
        <f>+IF(USER!BT195="","",USER!BT195)</f>
        <v>0.68055555555555558</v>
      </c>
      <c r="BU195" s="14" t="str">
        <f>+IF(USER!BU195="","",USER!BU195)</f>
        <v/>
      </c>
      <c r="BV195" s="20" t="str">
        <f>+IF(USER!BV195="","",USER!BV195)</f>
        <v/>
      </c>
      <c r="BW195" s="68" t="str">
        <f>+VLOOKUP(B195,GESEM!B:H,7,0)</f>
        <v>CHAT USER</v>
      </c>
      <c r="BX195" s="2" t="str">
        <f>+VLOOKUP(B195,GESEM!B:H,6,0)</f>
        <v>AGENTE</v>
      </c>
    </row>
    <row r="196" spans="1:76" ht="12" customHeight="1" x14ac:dyDescent="0.2">
      <c r="A196" s="31">
        <f t="shared" si="2"/>
        <v>190</v>
      </c>
      <c r="B196" s="74">
        <f>+USER!B196</f>
        <v>74768265</v>
      </c>
      <c r="C196" s="61" t="str">
        <f>+VLOOKUP(J196,TURNO!P:Q,2,0)</f>
        <v xml:space="preserve">CHAT USER </v>
      </c>
      <c r="D196" s="61" t="str">
        <f>+USER!D196</f>
        <v>Tarde</v>
      </c>
      <c r="E196" s="75">
        <f>+VLOOKUP(B196,GESEM!B:M,12,0)</f>
        <v>45170</v>
      </c>
      <c r="F196" s="61" t="str">
        <f>+USER!F196</f>
        <v>PART TIME</v>
      </c>
      <c r="G196" s="61">
        <f>+USER!G196</f>
        <v>0</v>
      </c>
      <c r="H196" s="61">
        <f>+USER!H196</f>
        <v>0</v>
      </c>
      <c r="I196" s="61" t="str">
        <f>+USER!I196</f>
        <v>HUGO VILLACIS LESLY KIMBERLY</v>
      </c>
      <c r="J196" s="61" t="str">
        <f>+USER!J196</f>
        <v>CHAT USER</v>
      </c>
      <c r="K196" s="61" t="str">
        <f>+USER!K196</f>
        <v>ALMEYDA ALVARADO CARLOS ALEJANDRO</v>
      </c>
      <c r="L196" s="61" t="str">
        <f>+USER!L196</f>
        <v>SANCHEZ GRADOS JEAN PIERRE JOAQUIN</v>
      </c>
      <c r="M196" s="61" t="str">
        <f>+USER!M196</f>
        <v>Jueves</v>
      </c>
      <c r="N196" s="32">
        <f>+IF(USER!N196="","",USER!N196)</f>
        <v>0.54166666666666663</v>
      </c>
      <c r="O196" s="33">
        <f>+IF(USER!O196="","",USER!O196)</f>
        <v>0.70486111111111116</v>
      </c>
      <c r="P196" s="32" t="str">
        <f>+IF(USER!P196="","",USER!P196)</f>
        <v/>
      </c>
      <c r="Q196" s="33" t="str">
        <f>+IF(USER!Q196="","",USER!Q196)</f>
        <v/>
      </c>
      <c r="R196" s="34" t="str">
        <f>+VLOOKUP(B196,GESEM!B:R,9,0)</f>
        <v>ACTIVO</v>
      </c>
      <c r="S196" s="19">
        <f>+IF(USER!S196="","",USER!S196)</f>
        <v>0.54166666666666663</v>
      </c>
      <c r="T196" s="14">
        <f>+IF(USER!T196="","",USER!T196)</f>
        <v>0.70486111111111116</v>
      </c>
      <c r="U196" s="14" t="str">
        <f>+IF(USER!U196="","",USER!U196)</f>
        <v/>
      </c>
      <c r="V196" s="14" t="str">
        <f>+IF(USER!V196="","",USER!V196)</f>
        <v/>
      </c>
      <c r="W196" s="14" t="str">
        <f>+IF(USER!W196="","",USER!W196)</f>
        <v/>
      </c>
      <c r="X196" s="14" t="str">
        <f>+IF(USER!X196="","",USER!X196)</f>
        <v/>
      </c>
      <c r="Y196" s="14" t="str">
        <f>+IF(USER!Y196="","",USER!Y196)</f>
        <v/>
      </c>
      <c r="Z196" s="20" t="str">
        <f>+IF(USER!Z196="","",USER!Z196)</f>
        <v/>
      </c>
      <c r="AA196" s="19">
        <f>+IF(USER!AA196="","",USER!AA196)</f>
        <v>0.54166666666666663</v>
      </c>
      <c r="AB196" s="13">
        <f>+IF(USER!AB196="","",USER!AB196)</f>
        <v>0.70486111111111116</v>
      </c>
      <c r="AC196" s="14" t="str">
        <f>+IF(USER!AC196="","",USER!AC196)</f>
        <v/>
      </c>
      <c r="AD196" s="14" t="str">
        <f>+IF(USER!AD196="","",USER!AD196)</f>
        <v/>
      </c>
      <c r="AE196" s="13" t="str">
        <f>+IF(USER!AE196="","",USER!AE196)</f>
        <v/>
      </c>
      <c r="AF196" s="13" t="str">
        <f>+IF(USER!AF196="","",USER!AF196)</f>
        <v/>
      </c>
      <c r="AG196" s="14" t="str">
        <f>+IF(USER!AG196="","",USER!AG196)</f>
        <v/>
      </c>
      <c r="AH196" s="20" t="str">
        <f>+IF(USER!AH196="","",USER!AH196)</f>
        <v/>
      </c>
      <c r="AI196" s="19">
        <f>+IF(USER!AI196="","",USER!AI196)</f>
        <v>0.54166666666666663</v>
      </c>
      <c r="AJ196" s="13">
        <f>+IF(USER!AJ196="","",USER!AJ196)</f>
        <v>0.70486111111111116</v>
      </c>
      <c r="AK196" s="14" t="str">
        <f>+IF(USER!AK196="","",USER!AK196)</f>
        <v/>
      </c>
      <c r="AL196" s="14" t="str">
        <f>+IF(USER!AL196="","",USER!AL196)</f>
        <v/>
      </c>
      <c r="AM196" s="13" t="str">
        <f>+IF(USER!AM196="","",USER!AM196)</f>
        <v/>
      </c>
      <c r="AN196" s="13" t="str">
        <f>+IF(USER!AN196="","",USER!AN196)</f>
        <v/>
      </c>
      <c r="AO196" s="14" t="str">
        <f>+IF(USER!AO196="","",USER!AO196)</f>
        <v/>
      </c>
      <c r="AP196" s="20" t="str">
        <f>+IF(USER!AP196="","",USER!AP196)</f>
        <v/>
      </c>
      <c r="AQ196" s="19" t="str">
        <f>+IF(USER!AQ196="","",USER!AQ196)</f>
        <v/>
      </c>
      <c r="AR196" s="13" t="str">
        <f>+IF(USER!AR196="","",USER!AR196)</f>
        <v/>
      </c>
      <c r="AS196" s="14" t="str">
        <f>+IF(USER!AS196="","",USER!AS196)</f>
        <v/>
      </c>
      <c r="AT196" s="14" t="str">
        <f>+IF(USER!AT196="","",USER!AT196)</f>
        <v/>
      </c>
      <c r="AU196" s="13" t="str">
        <f>+IF(USER!AU196="","",USER!AU196)</f>
        <v/>
      </c>
      <c r="AV196" s="13" t="str">
        <f>+IF(USER!AV196="","",USER!AV196)</f>
        <v/>
      </c>
      <c r="AW196" s="14" t="str">
        <f>+IF(USER!AW196="","",USER!AW196)</f>
        <v/>
      </c>
      <c r="AX196" s="20" t="str">
        <f>+IF(USER!AX196="","",USER!AX196)</f>
        <v/>
      </c>
      <c r="AY196" s="19">
        <f>+IF(USER!AY196="","",USER!AY196)</f>
        <v>0.54166666666666663</v>
      </c>
      <c r="AZ196" s="13">
        <f>+IF(USER!AZ196="","",USER!AZ196)</f>
        <v>0.70486111111111116</v>
      </c>
      <c r="BA196" s="14" t="str">
        <f>+IF(USER!BA196="","",USER!BA196)</f>
        <v/>
      </c>
      <c r="BB196" s="14" t="str">
        <f>+IF(USER!BB196="","",USER!BB196)</f>
        <v/>
      </c>
      <c r="BC196" s="13" t="str">
        <f>+IF(USER!BC196="","",USER!BC196)</f>
        <v/>
      </c>
      <c r="BD196" s="13" t="str">
        <f>+IF(USER!BD196="","",USER!BD196)</f>
        <v/>
      </c>
      <c r="BE196" s="14" t="str">
        <f>+IF(USER!BE196="","",USER!BE196)</f>
        <v/>
      </c>
      <c r="BF196" s="20" t="str">
        <f>+IF(USER!BF196="","",USER!BF196)</f>
        <v/>
      </c>
      <c r="BG196" s="19">
        <f>+IF(USER!BG196="","",USER!BG196)</f>
        <v>0.54166666666666663</v>
      </c>
      <c r="BH196" s="13">
        <f>+IF(USER!BH196="","",USER!BH196)</f>
        <v>0.70486111111111116</v>
      </c>
      <c r="BI196" s="14" t="str">
        <f>+IF(USER!BI196="","",USER!BI196)</f>
        <v/>
      </c>
      <c r="BJ196" s="14" t="str">
        <f>+IF(USER!BJ196="","",USER!BJ196)</f>
        <v/>
      </c>
      <c r="BK196" s="13" t="str">
        <f>+IF(USER!BK196="","",USER!BK196)</f>
        <v/>
      </c>
      <c r="BL196" s="13" t="str">
        <f>+IF(USER!BL196="","",USER!BL196)</f>
        <v/>
      </c>
      <c r="BM196" s="14" t="str">
        <f>+IF(USER!BM196="","",USER!BM196)</f>
        <v/>
      </c>
      <c r="BN196" s="20" t="str">
        <f>+IF(USER!BN196="","",USER!BN196)</f>
        <v/>
      </c>
      <c r="BO196" s="19">
        <f>+IF(USER!BO196="","",USER!BO196)</f>
        <v>0.54166666666666663</v>
      </c>
      <c r="BP196" s="13">
        <f>+IF(USER!BP196="","",USER!BP196)</f>
        <v>0.70486111111111116</v>
      </c>
      <c r="BQ196" s="14" t="str">
        <f>+IF(USER!BQ196="","",USER!BQ196)</f>
        <v/>
      </c>
      <c r="BR196" s="14" t="str">
        <f>+IF(USER!BR196="","",USER!BR196)</f>
        <v/>
      </c>
      <c r="BS196" s="13" t="str">
        <f>+IF(USER!BS196="","",USER!BS196)</f>
        <v/>
      </c>
      <c r="BT196" s="13" t="str">
        <f>+IF(USER!BT196="","",USER!BT196)</f>
        <v/>
      </c>
      <c r="BU196" s="14" t="str">
        <f>+IF(USER!BU196="","",USER!BU196)</f>
        <v/>
      </c>
      <c r="BV196" s="20" t="str">
        <f>+IF(USER!BV196="","",USER!BV196)</f>
        <v/>
      </c>
      <c r="BW196" s="68" t="str">
        <f>+VLOOKUP(B196,GESEM!B:H,7,0)</f>
        <v>CHAT USER</v>
      </c>
      <c r="BX196" s="2" t="str">
        <f>+VLOOKUP(B196,GESEM!B:H,6,0)</f>
        <v>AGENTE</v>
      </c>
    </row>
    <row r="197" spans="1:76" ht="12" customHeight="1" x14ac:dyDescent="0.2">
      <c r="A197" s="31">
        <f t="shared" si="2"/>
        <v>191</v>
      </c>
      <c r="B197" s="74">
        <f>+USER!B197</f>
        <v>70052574</v>
      </c>
      <c r="C197" s="61" t="str">
        <f>+VLOOKUP(J197,TURNO!P:Q,2,0)</f>
        <v xml:space="preserve">CHAT USER </v>
      </c>
      <c r="D197" s="61" t="str">
        <f>+USER!D197</f>
        <v>Tarde</v>
      </c>
      <c r="E197" s="75">
        <f>+VLOOKUP(B197,GESEM!B:M,12,0)</f>
        <v>45538</v>
      </c>
      <c r="F197" s="61" t="str">
        <f>+USER!F197</f>
        <v>PART TIME</v>
      </c>
      <c r="G197" s="61">
        <f>+USER!G197</f>
        <v>0</v>
      </c>
      <c r="H197" s="61">
        <f>+USER!H197</f>
        <v>0</v>
      </c>
      <c r="I197" s="61" t="str">
        <f>+USER!I197</f>
        <v>VILA ORMEÑO MEDALLITH MICHELLE</v>
      </c>
      <c r="J197" s="61" t="str">
        <f>+USER!J197</f>
        <v>CHAT USER</v>
      </c>
      <c r="K197" s="61" t="str">
        <f>+USER!K197</f>
        <v>MELLO CORDOVA LUIS ENRIQUE</v>
      </c>
      <c r="L197" s="61" t="str">
        <f>+USER!L197</f>
        <v>SANCHEZ GRADOS JEAN PIERRE JOAQUIN</v>
      </c>
      <c r="M197" s="61" t="str">
        <f>+USER!M197</f>
        <v>Lunes,Martes,Miércoles</v>
      </c>
      <c r="N197" s="32">
        <f>+IF(USER!N197="","",USER!N197)</f>
        <v>0.5</v>
      </c>
      <c r="O197" s="33">
        <f>+IF(USER!O197="","",USER!O197)</f>
        <v>0.76388888888888884</v>
      </c>
      <c r="P197" s="32">
        <f>+IF(USER!P197="","",USER!P197)</f>
        <v>0.66666666666666663</v>
      </c>
      <c r="Q197" s="33">
        <f>+IF(USER!Q197="","",USER!Q197)</f>
        <v>0.68055555555555558</v>
      </c>
      <c r="R197" s="34" t="str">
        <f>+VLOOKUP(B197,GESEM!B:R,9,0)</f>
        <v>ACTIVO</v>
      </c>
      <c r="S197" s="19" t="str">
        <f>+IF(USER!S197="","",USER!S197)</f>
        <v/>
      </c>
      <c r="T197" s="14" t="str">
        <f>+IF(USER!T197="","",USER!T197)</f>
        <v/>
      </c>
      <c r="U197" s="14" t="str">
        <f>+IF(USER!U197="","",USER!U197)</f>
        <v/>
      </c>
      <c r="V197" s="14" t="str">
        <f>+IF(USER!V197="","",USER!V197)</f>
        <v/>
      </c>
      <c r="W197" s="14" t="str">
        <f>+IF(USER!W197="","",USER!W197)</f>
        <v/>
      </c>
      <c r="X197" s="14" t="str">
        <f>+IF(USER!X197="","",USER!X197)</f>
        <v/>
      </c>
      <c r="Y197" s="14" t="str">
        <f>+IF(USER!Y197="","",USER!Y197)</f>
        <v/>
      </c>
      <c r="Z197" s="20" t="str">
        <f>+IF(USER!Z197="","",USER!Z197)</f>
        <v/>
      </c>
      <c r="AA197" s="19" t="str">
        <f>+IF(USER!AA197="","",USER!AA197)</f>
        <v/>
      </c>
      <c r="AB197" s="13" t="str">
        <f>+IF(USER!AB197="","",USER!AB197)</f>
        <v/>
      </c>
      <c r="AC197" s="14" t="str">
        <f>+IF(USER!AC197="","",USER!AC197)</f>
        <v/>
      </c>
      <c r="AD197" s="14" t="str">
        <f>+IF(USER!AD197="","",USER!AD197)</f>
        <v/>
      </c>
      <c r="AE197" s="13" t="str">
        <f>+IF(USER!AE197="","",USER!AE197)</f>
        <v/>
      </c>
      <c r="AF197" s="13" t="str">
        <f>+IF(USER!AF197="","",USER!AF197)</f>
        <v/>
      </c>
      <c r="AG197" s="14" t="str">
        <f>+IF(USER!AG197="","",USER!AG197)</f>
        <v/>
      </c>
      <c r="AH197" s="20" t="str">
        <f>+IF(USER!AH197="","",USER!AH197)</f>
        <v/>
      </c>
      <c r="AI197" s="19" t="str">
        <f>+IF(USER!AI197="","",USER!AI197)</f>
        <v/>
      </c>
      <c r="AJ197" s="13" t="str">
        <f>+IF(USER!AJ197="","",USER!AJ197)</f>
        <v/>
      </c>
      <c r="AK197" s="14" t="str">
        <f>+IF(USER!AK197="","",USER!AK197)</f>
        <v/>
      </c>
      <c r="AL197" s="14" t="str">
        <f>+IF(USER!AL197="","",USER!AL197)</f>
        <v/>
      </c>
      <c r="AM197" s="13" t="str">
        <f>+IF(USER!AM197="","",USER!AM197)</f>
        <v/>
      </c>
      <c r="AN197" s="13" t="str">
        <f>+IF(USER!AN197="","",USER!AN197)</f>
        <v/>
      </c>
      <c r="AO197" s="14" t="str">
        <f>+IF(USER!AO197="","",USER!AO197)</f>
        <v/>
      </c>
      <c r="AP197" s="20" t="str">
        <f>+IF(USER!AP197="","",USER!AP197)</f>
        <v/>
      </c>
      <c r="AQ197" s="19">
        <f>+IF(USER!AQ197="","",USER!AQ197)</f>
        <v>0.5</v>
      </c>
      <c r="AR197" s="13">
        <f>+IF(USER!AR197="","",USER!AR197)</f>
        <v>0.74305555555555558</v>
      </c>
      <c r="AS197" s="14" t="str">
        <f>+IF(USER!AS197="","",USER!AS197)</f>
        <v/>
      </c>
      <c r="AT197" s="14" t="str">
        <f>+IF(USER!AT197="","",USER!AT197)</f>
        <v/>
      </c>
      <c r="AU197" s="13">
        <f>+IF(USER!AU197="","",USER!AU197)</f>
        <v>0.66666666666666663</v>
      </c>
      <c r="AV197" s="13">
        <f>+IF(USER!AV197="","",USER!AV197)</f>
        <v>0.68055555555555558</v>
      </c>
      <c r="AW197" s="14" t="str">
        <f>+IF(USER!AW197="","",USER!AW197)</f>
        <v/>
      </c>
      <c r="AX197" s="20" t="str">
        <f>+IF(USER!AX197="","",USER!AX197)</f>
        <v/>
      </c>
      <c r="AY197" s="19">
        <f>+IF(USER!AY197="","",USER!AY197)</f>
        <v>0.5</v>
      </c>
      <c r="AZ197" s="13">
        <f>+IF(USER!AZ197="","",USER!AZ197)</f>
        <v>0.76388888888888884</v>
      </c>
      <c r="BA197" s="14" t="str">
        <f>+IF(USER!BA197="","",USER!BA197)</f>
        <v/>
      </c>
      <c r="BB197" s="14" t="str">
        <f>+IF(USER!BB197="","",USER!BB197)</f>
        <v/>
      </c>
      <c r="BC197" s="13">
        <f>+IF(USER!BC197="","",USER!BC197)</f>
        <v>0.66666666666666663</v>
      </c>
      <c r="BD197" s="13">
        <f>+IF(USER!BD197="","",USER!BD197)</f>
        <v>0.68055555555555558</v>
      </c>
      <c r="BE197" s="14" t="str">
        <f>+IF(USER!BE197="","",USER!BE197)</f>
        <v/>
      </c>
      <c r="BF197" s="20" t="str">
        <f>+IF(USER!BF197="","",USER!BF197)</f>
        <v/>
      </c>
      <c r="BG197" s="19">
        <f>+IF(USER!BG197="","",USER!BG197)</f>
        <v>0.5</v>
      </c>
      <c r="BH197" s="13">
        <f>+IF(USER!BH197="","",USER!BH197)</f>
        <v>0.76388888888888884</v>
      </c>
      <c r="BI197" s="14" t="str">
        <f>+IF(USER!BI197="","",USER!BI197)</f>
        <v/>
      </c>
      <c r="BJ197" s="14" t="str">
        <f>+IF(USER!BJ197="","",USER!BJ197)</f>
        <v/>
      </c>
      <c r="BK197" s="13">
        <f>+IF(USER!BK197="","",USER!BK197)</f>
        <v>0.66666666666666663</v>
      </c>
      <c r="BL197" s="13">
        <f>+IF(USER!BL197="","",USER!BL197)</f>
        <v>0.68055555555555558</v>
      </c>
      <c r="BM197" s="14" t="str">
        <f>+IF(USER!BM197="","",USER!BM197)</f>
        <v/>
      </c>
      <c r="BN197" s="20" t="str">
        <f>+IF(USER!BN197="","",USER!BN197)</f>
        <v/>
      </c>
      <c r="BO197" s="19">
        <f>+IF(USER!BO197="","",USER!BO197)</f>
        <v>0.5</v>
      </c>
      <c r="BP197" s="13">
        <f>+IF(USER!BP197="","",USER!BP197)</f>
        <v>0.76388888888888884</v>
      </c>
      <c r="BQ197" s="14" t="str">
        <f>+IF(USER!BQ197="","",USER!BQ197)</f>
        <v/>
      </c>
      <c r="BR197" s="14" t="str">
        <f>+IF(USER!BR197="","",USER!BR197)</f>
        <v/>
      </c>
      <c r="BS197" s="13">
        <f>+IF(USER!BS197="","",USER!BS197)</f>
        <v>0.66666666666666663</v>
      </c>
      <c r="BT197" s="13">
        <f>+IF(USER!BT197="","",USER!BT197)</f>
        <v>0.68055555555555558</v>
      </c>
      <c r="BU197" s="14" t="str">
        <f>+IF(USER!BU197="","",USER!BU197)</f>
        <v/>
      </c>
      <c r="BV197" s="20" t="str">
        <f>+IF(USER!BV197="","",USER!BV197)</f>
        <v/>
      </c>
      <c r="BW197" s="68" t="str">
        <f>+VLOOKUP(B197,GESEM!B:H,7,0)</f>
        <v>CHAT USER</v>
      </c>
      <c r="BX197" s="2" t="str">
        <f>+VLOOKUP(B197,GESEM!B:H,6,0)</f>
        <v>AGENTE</v>
      </c>
    </row>
    <row r="198" spans="1:76" ht="12" customHeight="1" x14ac:dyDescent="0.2">
      <c r="A198" s="31">
        <f t="shared" si="2"/>
        <v>192</v>
      </c>
      <c r="B198" s="74">
        <f>+USER!B198</f>
        <v>44433302</v>
      </c>
      <c r="C198" s="61" t="str">
        <f>+VLOOKUP(J198,TURNO!P:Q,2,0)</f>
        <v xml:space="preserve">CHAT USER </v>
      </c>
      <c r="D198" s="61" t="str">
        <f>+USER!D198</f>
        <v>Tarde</v>
      </c>
      <c r="E198" s="75">
        <f>+VLOOKUP(B198,GESEM!B:M,12,0)</f>
        <v>45541</v>
      </c>
      <c r="F198" s="61" t="str">
        <f>+USER!F198</f>
        <v>PART TIME</v>
      </c>
      <c r="G198" s="61">
        <f>+USER!G198</f>
        <v>0</v>
      </c>
      <c r="H198" s="61">
        <f>+USER!H198</f>
        <v>0</v>
      </c>
      <c r="I198" s="61" t="str">
        <f>+USER!I198</f>
        <v>GOMEZ GRADOS LORENA IVON</v>
      </c>
      <c r="J198" s="61" t="str">
        <f>+USER!J198</f>
        <v>CHAT USER</v>
      </c>
      <c r="K198" s="61" t="str">
        <f>+USER!K198</f>
        <v>CANCHARI ARILUZ JOSH JUAN</v>
      </c>
      <c r="L198" s="61" t="str">
        <f>+USER!L198</f>
        <v>SANCHEZ GRADOS JEAN PIERRE JOAQUIN</v>
      </c>
      <c r="M198" s="61" t="str">
        <f>+USER!M198</f>
        <v>Lunes,Martes,Miércoles,Jueves</v>
      </c>
      <c r="N198" s="32">
        <f>+IF(USER!N198="","",USER!N198)</f>
        <v>0.5</v>
      </c>
      <c r="O198" s="33">
        <f>+IF(USER!O198="","",USER!O198)</f>
        <v>0.85763888888888884</v>
      </c>
      <c r="P198" s="32">
        <f>+IF(USER!P198="","",USER!P198)</f>
        <v>0.66666666666666663</v>
      </c>
      <c r="Q198" s="33">
        <f>+IF(USER!Q198="","",USER!Q198)</f>
        <v>0.69791666666666663</v>
      </c>
      <c r="R198" s="34" t="str">
        <f>+VLOOKUP(B198,GESEM!B:R,9,0)</f>
        <v>ACTIVO</v>
      </c>
      <c r="S198" s="19" t="str">
        <f>+IF(USER!S198="","",USER!S198)</f>
        <v/>
      </c>
      <c r="T198" s="14" t="str">
        <f>+IF(USER!T198="","",USER!T198)</f>
        <v/>
      </c>
      <c r="U198" s="14" t="str">
        <f>+IF(USER!U198="","",USER!U198)</f>
        <v/>
      </c>
      <c r="V198" s="14" t="str">
        <f>+IF(USER!V198="","",USER!V198)</f>
        <v/>
      </c>
      <c r="W198" s="14" t="str">
        <f>+IF(USER!W198="","",USER!W198)</f>
        <v/>
      </c>
      <c r="X198" s="14" t="str">
        <f>+IF(USER!X198="","",USER!X198)</f>
        <v/>
      </c>
      <c r="Y198" s="14" t="str">
        <f>+IF(USER!Y198="","",USER!Y198)</f>
        <v/>
      </c>
      <c r="Z198" s="20" t="str">
        <f>+IF(USER!Z198="","",USER!Z198)</f>
        <v/>
      </c>
      <c r="AA198" s="19" t="str">
        <f>+IF(USER!AA198="","",USER!AA198)</f>
        <v/>
      </c>
      <c r="AB198" s="13" t="str">
        <f>+IF(USER!AB198="","",USER!AB198)</f>
        <v/>
      </c>
      <c r="AC198" s="14" t="str">
        <f>+IF(USER!AC198="","",USER!AC198)</f>
        <v/>
      </c>
      <c r="AD198" s="14" t="str">
        <f>+IF(USER!AD198="","",USER!AD198)</f>
        <v/>
      </c>
      <c r="AE198" s="13" t="str">
        <f>+IF(USER!AE198="","",USER!AE198)</f>
        <v/>
      </c>
      <c r="AF198" s="13" t="str">
        <f>+IF(USER!AF198="","",USER!AF198)</f>
        <v/>
      </c>
      <c r="AG198" s="14" t="str">
        <f>+IF(USER!AG198="","",USER!AG198)</f>
        <v/>
      </c>
      <c r="AH198" s="20" t="str">
        <f>+IF(USER!AH198="","",USER!AH198)</f>
        <v/>
      </c>
      <c r="AI198" s="19" t="str">
        <f>+IF(USER!AI198="","",USER!AI198)</f>
        <v/>
      </c>
      <c r="AJ198" s="13" t="str">
        <f>+IF(USER!AJ198="","",USER!AJ198)</f>
        <v/>
      </c>
      <c r="AK198" s="14" t="str">
        <f>+IF(USER!AK198="","",USER!AK198)</f>
        <v/>
      </c>
      <c r="AL198" s="14" t="str">
        <f>+IF(USER!AL198="","",USER!AL198)</f>
        <v/>
      </c>
      <c r="AM198" s="13" t="str">
        <f>+IF(USER!AM198="","",USER!AM198)</f>
        <v/>
      </c>
      <c r="AN198" s="13" t="str">
        <f>+IF(USER!AN198="","",USER!AN198)</f>
        <v/>
      </c>
      <c r="AO198" s="14" t="str">
        <f>+IF(USER!AO198="","",USER!AO198)</f>
        <v/>
      </c>
      <c r="AP198" s="20" t="str">
        <f>+IF(USER!AP198="","",USER!AP198)</f>
        <v/>
      </c>
      <c r="AQ198" s="19" t="str">
        <f>+IF(USER!AQ198="","",USER!AQ198)</f>
        <v/>
      </c>
      <c r="AR198" s="13" t="str">
        <f>+IF(USER!AR198="","",USER!AR198)</f>
        <v/>
      </c>
      <c r="AS198" s="14" t="str">
        <f>+IF(USER!AS198="","",USER!AS198)</f>
        <v/>
      </c>
      <c r="AT198" s="14" t="str">
        <f>+IF(USER!AT198="","",USER!AT198)</f>
        <v/>
      </c>
      <c r="AU198" s="13" t="str">
        <f>+IF(USER!AU198="","",USER!AU198)</f>
        <v/>
      </c>
      <c r="AV198" s="13" t="str">
        <f>+IF(USER!AV198="","",USER!AV198)</f>
        <v/>
      </c>
      <c r="AW198" s="14" t="str">
        <f>+IF(USER!AW198="","",USER!AW198)</f>
        <v/>
      </c>
      <c r="AX198" s="20" t="str">
        <f>+IF(USER!AX198="","",USER!AX198)</f>
        <v/>
      </c>
      <c r="AY198" s="19">
        <f>+IF(USER!AY198="","",USER!AY198)</f>
        <v>0.5</v>
      </c>
      <c r="AZ198" s="13">
        <f>+IF(USER!AZ198="","",USER!AZ198)</f>
        <v>0.85763888888888884</v>
      </c>
      <c r="BA198" s="14" t="str">
        <f>+IF(USER!BA198="","",USER!BA198)</f>
        <v/>
      </c>
      <c r="BB198" s="14" t="str">
        <f>+IF(USER!BB198="","",USER!BB198)</f>
        <v/>
      </c>
      <c r="BC198" s="13">
        <f>+IF(USER!BC198="","",USER!BC198)</f>
        <v>0.66666666666666663</v>
      </c>
      <c r="BD198" s="13">
        <f>+IF(USER!BD198="","",USER!BD198)</f>
        <v>0.69791666666666663</v>
      </c>
      <c r="BE198" s="14" t="str">
        <f>+IF(USER!BE198="","",USER!BE198)</f>
        <v/>
      </c>
      <c r="BF198" s="20" t="str">
        <f>+IF(USER!BF198="","",USER!BF198)</f>
        <v/>
      </c>
      <c r="BG198" s="19">
        <f>+IF(USER!BG198="","",USER!BG198)</f>
        <v>0.5</v>
      </c>
      <c r="BH198" s="13">
        <f>+IF(USER!BH198="","",USER!BH198)</f>
        <v>0.85763888888888884</v>
      </c>
      <c r="BI198" s="14" t="str">
        <f>+IF(USER!BI198="","",USER!BI198)</f>
        <v/>
      </c>
      <c r="BJ198" s="14" t="str">
        <f>+IF(USER!BJ198="","",USER!BJ198)</f>
        <v/>
      </c>
      <c r="BK198" s="13">
        <f>+IF(USER!BK198="","",USER!BK198)</f>
        <v>0.66666666666666663</v>
      </c>
      <c r="BL198" s="13">
        <f>+IF(USER!BL198="","",USER!BL198)</f>
        <v>0.69791666666666663</v>
      </c>
      <c r="BM198" s="14" t="str">
        <f>+IF(USER!BM198="","",USER!BM198)</f>
        <v/>
      </c>
      <c r="BN198" s="20" t="str">
        <f>+IF(USER!BN198="","",USER!BN198)</f>
        <v/>
      </c>
      <c r="BO198" s="19">
        <f>+IF(USER!BO198="","",USER!BO198)</f>
        <v>0.5</v>
      </c>
      <c r="BP198" s="13">
        <f>+IF(USER!BP198="","",USER!BP198)</f>
        <v>0.85763888888888884</v>
      </c>
      <c r="BQ198" s="14" t="str">
        <f>+IF(USER!BQ198="","",USER!BQ198)</f>
        <v/>
      </c>
      <c r="BR198" s="14" t="str">
        <f>+IF(USER!BR198="","",USER!BR198)</f>
        <v/>
      </c>
      <c r="BS198" s="13">
        <f>+IF(USER!BS198="","",USER!BS198)</f>
        <v>0.66666666666666663</v>
      </c>
      <c r="BT198" s="13">
        <f>+IF(USER!BT198="","",USER!BT198)</f>
        <v>0.69791666666666663</v>
      </c>
      <c r="BU198" s="14" t="str">
        <f>+IF(USER!BU198="","",USER!BU198)</f>
        <v/>
      </c>
      <c r="BV198" s="20" t="str">
        <f>+IF(USER!BV198="","",USER!BV198)</f>
        <v/>
      </c>
      <c r="BW198" s="68" t="str">
        <f>+VLOOKUP(B198,GESEM!B:H,7,0)</f>
        <v>CHAT USER</v>
      </c>
      <c r="BX198" s="2" t="str">
        <f>+VLOOKUP(B198,GESEM!B:H,6,0)</f>
        <v>AGENTE</v>
      </c>
    </row>
    <row r="199" spans="1:76" ht="12" customHeight="1" x14ac:dyDescent="0.2">
      <c r="A199" s="31">
        <f t="shared" si="2"/>
        <v>193</v>
      </c>
      <c r="B199" s="74">
        <f>+USER!B199</f>
        <v>44922017</v>
      </c>
      <c r="C199" s="61" t="str">
        <f>+VLOOKUP(J199,TURNO!P:Q,2,0)</f>
        <v xml:space="preserve">CHAT USER </v>
      </c>
      <c r="D199" s="61" t="str">
        <f>+USER!D199</f>
        <v>Tarde</v>
      </c>
      <c r="E199" s="75">
        <f>+VLOOKUP(B199,GESEM!B:M,12,0)</f>
        <v>44900</v>
      </c>
      <c r="F199" s="61" t="str">
        <f>+USER!F199</f>
        <v>PART TIME</v>
      </c>
      <c r="G199" s="61">
        <f>+USER!G199</f>
        <v>0</v>
      </c>
      <c r="H199" s="61">
        <f>+USER!H199</f>
        <v>0</v>
      </c>
      <c r="I199" s="61" t="str">
        <f>+USER!I199</f>
        <v>LEYVA QUIROZ ELIZABETH ADELINA</v>
      </c>
      <c r="J199" s="61" t="str">
        <f>+USER!J199</f>
        <v>CHAT USER</v>
      </c>
      <c r="K199" s="61" t="str">
        <f>+USER!K199</f>
        <v>MELLO CORDOVA LUIS ENRIQUE</v>
      </c>
      <c r="L199" s="61" t="str">
        <f>+USER!L199</f>
        <v>SANCHEZ GRADOS JEAN PIERRE JOAQUIN</v>
      </c>
      <c r="M199" s="61" t="str">
        <f>+USER!M199</f>
        <v>Lunes,Martes,Miércoles</v>
      </c>
      <c r="N199" s="32">
        <f>+IF(USER!N199="","",USER!N199)</f>
        <v>0.5</v>
      </c>
      <c r="O199" s="33">
        <f>+IF(USER!O199="","",USER!O199)</f>
        <v>0.76388888888888884</v>
      </c>
      <c r="P199" s="32">
        <f>+IF(USER!P199="","",USER!P199)</f>
        <v>0.66666666666666663</v>
      </c>
      <c r="Q199" s="33">
        <f>+IF(USER!Q199="","",USER!Q199)</f>
        <v>0.68055555555555558</v>
      </c>
      <c r="R199" s="34" t="str">
        <f>+VLOOKUP(B199,GESEM!B:R,9,0)</f>
        <v>ACTIVO</v>
      </c>
      <c r="S199" s="19" t="str">
        <f>+IF(USER!S199="","",USER!S199)</f>
        <v/>
      </c>
      <c r="T199" s="14" t="str">
        <f>+IF(USER!T199="","",USER!T199)</f>
        <v/>
      </c>
      <c r="U199" s="14" t="str">
        <f>+IF(USER!U199="","",USER!U199)</f>
        <v/>
      </c>
      <c r="V199" s="14" t="str">
        <f>+IF(USER!V199="","",USER!V199)</f>
        <v/>
      </c>
      <c r="W199" s="14" t="str">
        <f>+IF(USER!W199="","",USER!W199)</f>
        <v/>
      </c>
      <c r="X199" s="14" t="str">
        <f>+IF(USER!X199="","",USER!X199)</f>
        <v/>
      </c>
      <c r="Y199" s="14" t="str">
        <f>+IF(USER!Y199="","",USER!Y199)</f>
        <v/>
      </c>
      <c r="Z199" s="20" t="str">
        <f>+IF(USER!Z199="","",USER!Z199)</f>
        <v/>
      </c>
      <c r="AA199" s="19" t="str">
        <f>+IF(USER!AA199="","",USER!AA199)</f>
        <v/>
      </c>
      <c r="AB199" s="13" t="str">
        <f>+IF(USER!AB199="","",USER!AB199)</f>
        <v/>
      </c>
      <c r="AC199" s="14" t="str">
        <f>+IF(USER!AC199="","",USER!AC199)</f>
        <v/>
      </c>
      <c r="AD199" s="14" t="str">
        <f>+IF(USER!AD199="","",USER!AD199)</f>
        <v/>
      </c>
      <c r="AE199" s="13" t="str">
        <f>+IF(USER!AE199="","",USER!AE199)</f>
        <v/>
      </c>
      <c r="AF199" s="13" t="str">
        <f>+IF(USER!AF199="","",USER!AF199)</f>
        <v/>
      </c>
      <c r="AG199" s="14" t="str">
        <f>+IF(USER!AG199="","",USER!AG199)</f>
        <v/>
      </c>
      <c r="AH199" s="20" t="str">
        <f>+IF(USER!AH199="","",USER!AH199)</f>
        <v/>
      </c>
      <c r="AI199" s="19" t="str">
        <f>+IF(USER!AI199="","",USER!AI199)</f>
        <v/>
      </c>
      <c r="AJ199" s="13" t="str">
        <f>+IF(USER!AJ199="","",USER!AJ199)</f>
        <v/>
      </c>
      <c r="AK199" s="14" t="str">
        <f>+IF(USER!AK199="","",USER!AK199)</f>
        <v/>
      </c>
      <c r="AL199" s="14" t="str">
        <f>+IF(USER!AL199="","",USER!AL199)</f>
        <v/>
      </c>
      <c r="AM199" s="13" t="str">
        <f>+IF(USER!AM199="","",USER!AM199)</f>
        <v/>
      </c>
      <c r="AN199" s="13" t="str">
        <f>+IF(USER!AN199="","",USER!AN199)</f>
        <v/>
      </c>
      <c r="AO199" s="14" t="str">
        <f>+IF(USER!AO199="","",USER!AO199)</f>
        <v/>
      </c>
      <c r="AP199" s="20" t="str">
        <f>+IF(USER!AP199="","",USER!AP199)</f>
        <v/>
      </c>
      <c r="AQ199" s="19">
        <f>+IF(USER!AQ199="","",USER!AQ199)</f>
        <v>0.5</v>
      </c>
      <c r="AR199" s="13">
        <f>+IF(USER!AR199="","",USER!AR199)</f>
        <v>0.74305555555555558</v>
      </c>
      <c r="AS199" s="14" t="str">
        <f>+IF(USER!AS199="","",USER!AS199)</f>
        <v/>
      </c>
      <c r="AT199" s="14" t="str">
        <f>+IF(USER!AT199="","",USER!AT199)</f>
        <v/>
      </c>
      <c r="AU199" s="13">
        <f>+IF(USER!AU199="","",USER!AU199)</f>
        <v>0.66666666666666663</v>
      </c>
      <c r="AV199" s="13">
        <f>+IF(USER!AV199="","",USER!AV199)</f>
        <v>0.68055555555555558</v>
      </c>
      <c r="AW199" s="14" t="str">
        <f>+IF(USER!AW199="","",USER!AW199)</f>
        <v/>
      </c>
      <c r="AX199" s="20" t="str">
        <f>+IF(USER!AX199="","",USER!AX199)</f>
        <v/>
      </c>
      <c r="AY199" s="19">
        <f>+IF(USER!AY199="","",USER!AY199)</f>
        <v>0.5</v>
      </c>
      <c r="AZ199" s="13">
        <f>+IF(USER!AZ199="","",USER!AZ199)</f>
        <v>0.76388888888888884</v>
      </c>
      <c r="BA199" s="14" t="str">
        <f>+IF(USER!BA199="","",USER!BA199)</f>
        <v/>
      </c>
      <c r="BB199" s="14" t="str">
        <f>+IF(USER!BB199="","",USER!BB199)</f>
        <v/>
      </c>
      <c r="BC199" s="13">
        <f>+IF(USER!BC199="","",USER!BC199)</f>
        <v>0.66666666666666663</v>
      </c>
      <c r="BD199" s="13">
        <f>+IF(USER!BD199="","",USER!BD199)</f>
        <v>0.68055555555555558</v>
      </c>
      <c r="BE199" s="14" t="str">
        <f>+IF(USER!BE199="","",USER!BE199)</f>
        <v/>
      </c>
      <c r="BF199" s="20" t="str">
        <f>+IF(USER!BF199="","",USER!BF199)</f>
        <v/>
      </c>
      <c r="BG199" s="19">
        <f>+IF(USER!BG199="","",USER!BG199)</f>
        <v>0.5</v>
      </c>
      <c r="BH199" s="13">
        <f>+IF(USER!BH199="","",USER!BH199)</f>
        <v>0.76388888888888884</v>
      </c>
      <c r="BI199" s="14" t="str">
        <f>+IF(USER!BI199="","",USER!BI199)</f>
        <v/>
      </c>
      <c r="BJ199" s="14" t="str">
        <f>+IF(USER!BJ199="","",USER!BJ199)</f>
        <v/>
      </c>
      <c r="BK199" s="13">
        <f>+IF(USER!BK199="","",USER!BK199)</f>
        <v>0.66666666666666663</v>
      </c>
      <c r="BL199" s="13">
        <f>+IF(USER!BL199="","",USER!BL199)</f>
        <v>0.68055555555555558</v>
      </c>
      <c r="BM199" s="14" t="str">
        <f>+IF(USER!BM199="","",USER!BM199)</f>
        <v/>
      </c>
      <c r="BN199" s="20" t="str">
        <f>+IF(USER!BN199="","",USER!BN199)</f>
        <v/>
      </c>
      <c r="BO199" s="19">
        <f>+IF(USER!BO199="","",USER!BO199)</f>
        <v>0.5</v>
      </c>
      <c r="BP199" s="13">
        <f>+IF(USER!BP199="","",USER!BP199)</f>
        <v>0.76388888888888884</v>
      </c>
      <c r="BQ199" s="14" t="str">
        <f>+IF(USER!BQ199="","",USER!BQ199)</f>
        <v/>
      </c>
      <c r="BR199" s="14" t="str">
        <f>+IF(USER!BR199="","",USER!BR199)</f>
        <v/>
      </c>
      <c r="BS199" s="13">
        <f>+IF(USER!BS199="","",USER!BS199)</f>
        <v>0.66666666666666663</v>
      </c>
      <c r="BT199" s="13">
        <f>+IF(USER!BT199="","",USER!BT199)</f>
        <v>0.68055555555555558</v>
      </c>
      <c r="BU199" s="14" t="str">
        <f>+IF(USER!BU199="","",USER!BU199)</f>
        <v/>
      </c>
      <c r="BV199" s="20" t="str">
        <f>+IF(USER!BV199="","",USER!BV199)</f>
        <v/>
      </c>
      <c r="BW199" s="68" t="str">
        <f>+VLOOKUP(B199,GESEM!B:H,7,0)</f>
        <v>CHAT USER</v>
      </c>
      <c r="BX199" s="2" t="str">
        <f>+VLOOKUP(B199,GESEM!B:H,6,0)</f>
        <v>AGENTE</v>
      </c>
    </row>
    <row r="200" spans="1:76" ht="12" customHeight="1" x14ac:dyDescent="0.2">
      <c r="A200" s="31">
        <f t="shared" ref="A200:A263" si="3">+A199+1</f>
        <v>194</v>
      </c>
      <c r="B200" s="74">
        <f>+USER!B200</f>
        <v>70553414</v>
      </c>
      <c r="C200" s="61" t="str">
        <f>+VLOOKUP(J200,TURNO!P:Q,2,0)</f>
        <v xml:space="preserve">CHAT USER </v>
      </c>
      <c r="D200" s="61" t="str">
        <f>+USER!D200</f>
        <v>Tarde</v>
      </c>
      <c r="E200" s="75">
        <f>+VLOOKUP(B200,GESEM!B:M,12,0)</f>
        <v>45657</v>
      </c>
      <c r="F200" s="61" t="str">
        <f>+USER!F200</f>
        <v>PART TIME</v>
      </c>
      <c r="G200" s="61">
        <f>+USER!G200</f>
        <v>0</v>
      </c>
      <c r="H200" s="61">
        <f>+USER!H200</f>
        <v>0</v>
      </c>
      <c r="I200" s="61" t="str">
        <f>+USER!I200</f>
        <v>GARCIA QUISPE JAZMIN HERLINDA</v>
      </c>
      <c r="J200" s="61" t="str">
        <f>+USER!J200</f>
        <v>CHAT USER</v>
      </c>
      <c r="K200" s="61" t="str">
        <f>+USER!K200</f>
        <v>MELLO CORDOVA LUIS ENRIQUE</v>
      </c>
      <c r="L200" s="61" t="str">
        <f>+USER!L200</f>
        <v>SANCHEZ GRADOS JEAN PIERRE JOAQUIN</v>
      </c>
      <c r="M200" s="61" t="str">
        <f>+USER!M200</f>
        <v>Lunes,Martes,Miércoles</v>
      </c>
      <c r="N200" s="32">
        <f>+IF(USER!N200="","",USER!N200)</f>
        <v>0.5</v>
      </c>
      <c r="O200" s="33">
        <f>+IF(USER!O200="","",USER!O200)</f>
        <v>0.76388888888888884</v>
      </c>
      <c r="P200" s="32">
        <f>+IF(USER!P200="","",USER!P200)</f>
        <v>0.625</v>
      </c>
      <c r="Q200" s="33">
        <f>+IF(USER!Q200="","",USER!Q200)</f>
        <v>0.63888888888888884</v>
      </c>
      <c r="R200" s="34" t="str">
        <f>+VLOOKUP(B200,GESEM!B:R,9,0)</f>
        <v>ACTIVO</v>
      </c>
      <c r="S200" s="19" t="str">
        <f>+IF(USER!S200="","",USER!S200)</f>
        <v/>
      </c>
      <c r="T200" s="14" t="str">
        <f>+IF(USER!T200="","",USER!T200)</f>
        <v/>
      </c>
      <c r="U200" s="14" t="str">
        <f>+IF(USER!U200="","",USER!U200)</f>
        <v/>
      </c>
      <c r="V200" s="14" t="str">
        <f>+IF(USER!V200="","",USER!V200)</f>
        <v/>
      </c>
      <c r="W200" s="14" t="str">
        <f>+IF(USER!W200="","",USER!W200)</f>
        <v/>
      </c>
      <c r="X200" s="14" t="str">
        <f>+IF(USER!X200="","",USER!X200)</f>
        <v/>
      </c>
      <c r="Y200" s="14" t="str">
        <f>+IF(USER!Y200="","",USER!Y200)</f>
        <v/>
      </c>
      <c r="Z200" s="20" t="str">
        <f>+IF(USER!Z200="","",USER!Z200)</f>
        <v/>
      </c>
      <c r="AA200" s="19" t="str">
        <f>+IF(USER!AA200="","",USER!AA200)</f>
        <v/>
      </c>
      <c r="AB200" s="13" t="str">
        <f>+IF(USER!AB200="","",USER!AB200)</f>
        <v/>
      </c>
      <c r="AC200" s="14" t="str">
        <f>+IF(USER!AC200="","",USER!AC200)</f>
        <v/>
      </c>
      <c r="AD200" s="14" t="str">
        <f>+IF(USER!AD200="","",USER!AD200)</f>
        <v/>
      </c>
      <c r="AE200" s="13" t="str">
        <f>+IF(USER!AE200="","",USER!AE200)</f>
        <v/>
      </c>
      <c r="AF200" s="13" t="str">
        <f>+IF(USER!AF200="","",USER!AF200)</f>
        <v/>
      </c>
      <c r="AG200" s="14" t="str">
        <f>+IF(USER!AG200="","",USER!AG200)</f>
        <v/>
      </c>
      <c r="AH200" s="20" t="str">
        <f>+IF(USER!AH200="","",USER!AH200)</f>
        <v/>
      </c>
      <c r="AI200" s="19" t="str">
        <f>+IF(USER!AI200="","",USER!AI200)</f>
        <v/>
      </c>
      <c r="AJ200" s="13" t="str">
        <f>+IF(USER!AJ200="","",USER!AJ200)</f>
        <v/>
      </c>
      <c r="AK200" s="14" t="str">
        <f>+IF(USER!AK200="","",USER!AK200)</f>
        <v/>
      </c>
      <c r="AL200" s="14" t="str">
        <f>+IF(USER!AL200="","",USER!AL200)</f>
        <v/>
      </c>
      <c r="AM200" s="13" t="str">
        <f>+IF(USER!AM200="","",USER!AM200)</f>
        <v/>
      </c>
      <c r="AN200" s="13" t="str">
        <f>+IF(USER!AN200="","",USER!AN200)</f>
        <v/>
      </c>
      <c r="AO200" s="14" t="str">
        <f>+IF(USER!AO200="","",USER!AO200)</f>
        <v/>
      </c>
      <c r="AP200" s="20" t="str">
        <f>+IF(USER!AP200="","",USER!AP200)</f>
        <v/>
      </c>
      <c r="AQ200" s="19">
        <f>+IF(USER!AQ200="","",USER!AQ200)</f>
        <v>0.5</v>
      </c>
      <c r="AR200" s="13">
        <f>+IF(USER!AR200="","",USER!AR200)</f>
        <v>0.74305555555555558</v>
      </c>
      <c r="AS200" s="14" t="str">
        <f>+IF(USER!AS200="","",USER!AS200)</f>
        <v/>
      </c>
      <c r="AT200" s="14" t="str">
        <f>+IF(USER!AT200="","",USER!AT200)</f>
        <v/>
      </c>
      <c r="AU200" s="13">
        <f>+IF(USER!AU200="","",USER!AU200)</f>
        <v>0.625</v>
      </c>
      <c r="AV200" s="13">
        <f>+IF(USER!AV200="","",USER!AV200)</f>
        <v>0.63888888888888884</v>
      </c>
      <c r="AW200" s="14" t="str">
        <f>+IF(USER!AW200="","",USER!AW200)</f>
        <v/>
      </c>
      <c r="AX200" s="20" t="str">
        <f>+IF(USER!AX200="","",USER!AX200)</f>
        <v/>
      </c>
      <c r="AY200" s="19">
        <f>+IF(USER!AY200="","",USER!AY200)</f>
        <v>0.5</v>
      </c>
      <c r="AZ200" s="13">
        <f>+IF(USER!AZ200="","",USER!AZ200)</f>
        <v>0.76388888888888884</v>
      </c>
      <c r="BA200" s="14" t="str">
        <f>+IF(USER!BA200="","",USER!BA200)</f>
        <v/>
      </c>
      <c r="BB200" s="14" t="str">
        <f>+IF(USER!BB200="","",USER!BB200)</f>
        <v/>
      </c>
      <c r="BC200" s="13">
        <f>+IF(USER!BC200="","",USER!BC200)</f>
        <v>0.625</v>
      </c>
      <c r="BD200" s="13">
        <f>+IF(USER!BD200="","",USER!BD200)</f>
        <v>0.63888888888888884</v>
      </c>
      <c r="BE200" s="14" t="str">
        <f>+IF(USER!BE200="","",USER!BE200)</f>
        <v/>
      </c>
      <c r="BF200" s="20" t="str">
        <f>+IF(USER!BF200="","",USER!BF200)</f>
        <v/>
      </c>
      <c r="BG200" s="19">
        <f>+IF(USER!BG200="","",USER!BG200)</f>
        <v>0.5</v>
      </c>
      <c r="BH200" s="13">
        <f>+IF(USER!BH200="","",USER!BH200)</f>
        <v>0.76388888888888884</v>
      </c>
      <c r="BI200" s="14" t="str">
        <f>+IF(USER!BI200="","",USER!BI200)</f>
        <v/>
      </c>
      <c r="BJ200" s="14" t="str">
        <f>+IF(USER!BJ200="","",USER!BJ200)</f>
        <v/>
      </c>
      <c r="BK200" s="13">
        <f>+IF(USER!BK200="","",USER!BK200)</f>
        <v>0.625</v>
      </c>
      <c r="BL200" s="13">
        <f>+IF(USER!BL200="","",USER!BL200)</f>
        <v>0.63888888888888884</v>
      </c>
      <c r="BM200" s="14" t="str">
        <f>+IF(USER!BM200="","",USER!BM200)</f>
        <v/>
      </c>
      <c r="BN200" s="20" t="str">
        <f>+IF(USER!BN200="","",USER!BN200)</f>
        <v/>
      </c>
      <c r="BO200" s="19">
        <f>+IF(USER!BO200="","",USER!BO200)</f>
        <v>0.5</v>
      </c>
      <c r="BP200" s="13">
        <f>+IF(USER!BP200="","",USER!BP200)</f>
        <v>0.76388888888888884</v>
      </c>
      <c r="BQ200" s="14" t="str">
        <f>+IF(USER!BQ200="","",USER!BQ200)</f>
        <v/>
      </c>
      <c r="BR200" s="14" t="str">
        <f>+IF(USER!BR200="","",USER!BR200)</f>
        <v/>
      </c>
      <c r="BS200" s="13">
        <f>+IF(USER!BS200="","",USER!BS200)</f>
        <v>0.625</v>
      </c>
      <c r="BT200" s="13">
        <f>+IF(USER!BT200="","",USER!BT200)</f>
        <v>0.63888888888888884</v>
      </c>
      <c r="BU200" s="14" t="str">
        <f>+IF(USER!BU200="","",USER!BU200)</f>
        <v/>
      </c>
      <c r="BV200" s="20" t="str">
        <f>+IF(USER!BV200="","",USER!BV200)</f>
        <v/>
      </c>
      <c r="BW200" s="68" t="str">
        <f>+VLOOKUP(B200,GESEM!B:H,7,0)</f>
        <v>CHAT USER</v>
      </c>
      <c r="BX200" s="2" t="str">
        <f>+VLOOKUP(B200,GESEM!B:H,6,0)</f>
        <v>AGENTE</v>
      </c>
    </row>
    <row r="201" spans="1:76" ht="12" customHeight="1" x14ac:dyDescent="0.2">
      <c r="A201" s="31">
        <f t="shared" si="3"/>
        <v>195</v>
      </c>
      <c r="B201" s="74">
        <f>+USER!B201</f>
        <v>74750551</v>
      </c>
      <c r="C201" s="61" t="str">
        <f>+VLOOKUP(J201,TURNO!P:Q,2,0)</f>
        <v xml:space="preserve">CHAT USER </v>
      </c>
      <c r="D201" s="61" t="str">
        <f>+USER!D201</f>
        <v>Tarde</v>
      </c>
      <c r="E201" s="75">
        <f>+VLOOKUP(B201,GESEM!B:M,12,0)</f>
        <v>45657</v>
      </c>
      <c r="F201" s="61" t="str">
        <f>+USER!F201</f>
        <v>PART TIME</v>
      </c>
      <c r="G201" s="61">
        <f>+USER!G201</f>
        <v>0</v>
      </c>
      <c r="H201" s="61">
        <f>+USER!H201</f>
        <v>0</v>
      </c>
      <c r="I201" s="61" t="str">
        <f>+USER!I201</f>
        <v>HUATAY ACERO ABRAHAM YAMIL</v>
      </c>
      <c r="J201" s="61" t="str">
        <f>+USER!J201</f>
        <v>CHAT USER</v>
      </c>
      <c r="K201" s="61" t="str">
        <f>+USER!K201</f>
        <v>CANCHARI ARILUZ JOSH JUAN</v>
      </c>
      <c r="L201" s="61" t="str">
        <f>+USER!L201</f>
        <v>SANCHEZ GRADOS JEAN PIERRE JOAQUIN</v>
      </c>
      <c r="M201" s="61" t="str">
        <f>+USER!M201</f>
        <v>Lunes,Martes,Miércoles</v>
      </c>
      <c r="N201" s="32">
        <f>+IF(USER!N201="","",USER!N201)</f>
        <v>0.5</v>
      </c>
      <c r="O201" s="33">
        <f>+IF(USER!O201="","",USER!O201)</f>
        <v>0.76388888888888884</v>
      </c>
      <c r="P201" s="32">
        <f>+IF(USER!P201="","",USER!P201)</f>
        <v>0.66666666666666663</v>
      </c>
      <c r="Q201" s="33">
        <f>+IF(USER!Q201="","",USER!Q201)</f>
        <v>0.68055555555555558</v>
      </c>
      <c r="R201" s="34" t="str">
        <f>+VLOOKUP(B201,GESEM!B:R,9,0)</f>
        <v>ACTIVO</v>
      </c>
      <c r="S201" s="19" t="str">
        <f>+IF(USER!S201="","",USER!S201)</f>
        <v/>
      </c>
      <c r="T201" s="14" t="str">
        <f>+IF(USER!T201="","",USER!T201)</f>
        <v/>
      </c>
      <c r="U201" s="14" t="str">
        <f>+IF(USER!U201="","",USER!U201)</f>
        <v/>
      </c>
      <c r="V201" s="14" t="str">
        <f>+IF(USER!V201="","",USER!V201)</f>
        <v/>
      </c>
      <c r="W201" s="14" t="str">
        <f>+IF(USER!W201="","",USER!W201)</f>
        <v/>
      </c>
      <c r="X201" s="14" t="str">
        <f>+IF(USER!X201="","",USER!X201)</f>
        <v/>
      </c>
      <c r="Y201" s="14" t="str">
        <f>+IF(USER!Y201="","",USER!Y201)</f>
        <v/>
      </c>
      <c r="Z201" s="20" t="str">
        <f>+IF(USER!Z201="","",USER!Z201)</f>
        <v/>
      </c>
      <c r="AA201" s="19" t="str">
        <f>+IF(USER!AA201="","",USER!AA201)</f>
        <v/>
      </c>
      <c r="AB201" s="13" t="str">
        <f>+IF(USER!AB201="","",USER!AB201)</f>
        <v/>
      </c>
      <c r="AC201" s="14" t="str">
        <f>+IF(USER!AC201="","",USER!AC201)</f>
        <v/>
      </c>
      <c r="AD201" s="14" t="str">
        <f>+IF(USER!AD201="","",USER!AD201)</f>
        <v/>
      </c>
      <c r="AE201" s="13" t="str">
        <f>+IF(USER!AE201="","",USER!AE201)</f>
        <v/>
      </c>
      <c r="AF201" s="13" t="str">
        <f>+IF(USER!AF201="","",USER!AF201)</f>
        <v/>
      </c>
      <c r="AG201" s="14" t="str">
        <f>+IF(USER!AG201="","",USER!AG201)</f>
        <v/>
      </c>
      <c r="AH201" s="20" t="str">
        <f>+IF(USER!AH201="","",USER!AH201)</f>
        <v/>
      </c>
      <c r="AI201" s="19" t="str">
        <f>+IF(USER!AI201="","",USER!AI201)</f>
        <v/>
      </c>
      <c r="AJ201" s="13" t="str">
        <f>+IF(USER!AJ201="","",USER!AJ201)</f>
        <v/>
      </c>
      <c r="AK201" s="14" t="str">
        <f>+IF(USER!AK201="","",USER!AK201)</f>
        <v/>
      </c>
      <c r="AL201" s="14" t="str">
        <f>+IF(USER!AL201="","",USER!AL201)</f>
        <v/>
      </c>
      <c r="AM201" s="13" t="str">
        <f>+IF(USER!AM201="","",USER!AM201)</f>
        <v/>
      </c>
      <c r="AN201" s="13" t="str">
        <f>+IF(USER!AN201="","",USER!AN201)</f>
        <v/>
      </c>
      <c r="AO201" s="14" t="str">
        <f>+IF(USER!AO201="","",USER!AO201)</f>
        <v/>
      </c>
      <c r="AP201" s="20" t="str">
        <f>+IF(USER!AP201="","",USER!AP201)</f>
        <v/>
      </c>
      <c r="AQ201" s="19">
        <f>+IF(USER!AQ201="","",USER!AQ201)</f>
        <v>0.5</v>
      </c>
      <c r="AR201" s="13">
        <f>+IF(USER!AR201="","",USER!AR201)</f>
        <v>0.74305555555555558</v>
      </c>
      <c r="AS201" s="14" t="str">
        <f>+IF(USER!AS201="","",USER!AS201)</f>
        <v/>
      </c>
      <c r="AT201" s="14" t="str">
        <f>+IF(USER!AT201="","",USER!AT201)</f>
        <v/>
      </c>
      <c r="AU201" s="13">
        <f>+IF(USER!AU201="","",USER!AU201)</f>
        <v>0.66666666666666663</v>
      </c>
      <c r="AV201" s="13">
        <f>+IF(USER!AV201="","",USER!AV201)</f>
        <v>0.68055555555555558</v>
      </c>
      <c r="AW201" s="14" t="str">
        <f>+IF(USER!AW201="","",USER!AW201)</f>
        <v/>
      </c>
      <c r="AX201" s="20" t="str">
        <f>+IF(USER!AX201="","",USER!AX201)</f>
        <v/>
      </c>
      <c r="AY201" s="19">
        <f>+IF(USER!AY201="","",USER!AY201)</f>
        <v>0.5</v>
      </c>
      <c r="AZ201" s="13">
        <f>+IF(USER!AZ201="","",USER!AZ201)</f>
        <v>0.76388888888888884</v>
      </c>
      <c r="BA201" s="14" t="str">
        <f>+IF(USER!BA201="","",USER!BA201)</f>
        <v/>
      </c>
      <c r="BB201" s="14" t="str">
        <f>+IF(USER!BB201="","",USER!BB201)</f>
        <v/>
      </c>
      <c r="BC201" s="13">
        <f>+IF(USER!BC201="","",USER!BC201)</f>
        <v>0.66666666666666663</v>
      </c>
      <c r="BD201" s="13">
        <f>+IF(USER!BD201="","",USER!BD201)</f>
        <v>0.68055555555555558</v>
      </c>
      <c r="BE201" s="14" t="str">
        <f>+IF(USER!BE201="","",USER!BE201)</f>
        <v/>
      </c>
      <c r="BF201" s="20" t="str">
        <f>+IF(USER!BF201="","",USER!BF201)</f>
        <v/>
      </c>
      <c r="BG201" s="19">
        <f>+IF(USER!BG201="","",USER!BG201)</f>
        <v>0.5</v>
      </c>
      <c r="BH201" s="13">
        <f>+IF(USER!BH201="","",USER!BH201)</f>
        <v>0.76388888888888884</v>
      </c>
      <c r="BI201" s="14" t="str">
        <f>+IF(USER!BI201="","",USER!BI201)</f>
        <v/>
      </c>
      <c r="BJ201" s="14" t="str">
        <f>+IF(USER!BJ201="","",USER!BJ201)</f>
        <v/>
      </c>
      <c r="BK201" s="13">
        <f>+IF(USER!BK201="","",USER!BK201)</f>
        <v>0.66666666666666663</v>
      </c>
      <c r="BL201" s="13">
        <f>+IF(USER!BL201="","",USER!BL201)</f>
        <v>0.68055555555555558</v>
      </c>
      <c r="BM201" s="14" t="str">
        <f>+IF(USER!BM201="","",USER!BM201)</f>
        <v/>
      </c>
      <c r="BN201" s="20" t="str">
        <f>+IF(USER!BN201="","",USER!BN201)</f>
        <v/>
      </c>
      <c r="BO201" s="19">
        <f>+IF(USER!BO201="","",USER!BO201)</f>
        <v>0.5</v>
      </c>
      <c r="BP201" s="13">
        <f>+IF(USER!BP201="","",USER!BP201)</f>
        <v>0.76388888888888884</v>
      </c>
      <c r="BQ201" s="14" t="str">
        <f>+IF(USER!BQ201="","",USER!BQ201)</f>
        <v/>
      </c>
      <c r="BR201" s="14" t="str">
        <f>+IF(USER!BR201="","",USER!BR201)</f>
        <v/>
      </c>
      <c r="BS201" s="13">
        <f>+IF(USER!BS201="","",USER!BS201)</f>
        <v>0.66666666666666663</v>
      </c>
      <c r="BT201" s="13">
        <f>+IF(USER!BT201="","",USER!BT201)</f>
        <v>0.68055555555555558</v>
      </c>
      <c r="BU201" s="14" t="str">
        <f>+IF(USER!BU201="","",USER!BU201)</f>
        <v/>
      </c>
      <c r="BV201" s="20" t="str">
        <f>+IF(USER!BV201="","",USER!BV201)</f>
        <v/>
      </c>
      <c r="BW201" s="68" t="str">
        <f>+VLOOKUP(B201,GESEM!B:H,7,0)</f>
        <v>CHAT USER</v>
      </c>
      <c r="BX201" s="2" t="str">
        <f>+VLOOKUP(B201,GESEM!B:H,6,0)</f>
        <v>AGENTE</v>
      </c>
    </row>
    <row r="202" spans="1:76" ht="12" customHeight="1" x14ac:dyDescent="0.2">
      <c r="A202" s="31">
        <f t="shared" si="3"/>
        <v>196</v>
      </c>
      <c r="B202" s="74">
        <f>+USER!B202</f>
        <v>73888502</v>
      </c>
      <c r="C202" s="61" t="str">
        <f>+VLOOKUP(J202,TURNO!P:Q,2,0)</f>
        <v xml:space="preserve">CHAT USER </v>
      </c>
      <c r="D202" s="61" t="str">
        <f>+USER!D202</f>
        <v>Tarde</v>
      </c>
      <c r="E202" s="75">
        <f>+VLOOKUP(B202,GESEM!B:M,12,0)</f>
        <v>45699</v>
      </c>
      <c r="F202" s="61" t="str">
        <f>+USER!F202</f>
        <v>PART TIME</v>
      </c>
      <c r="G202" s="61">
        <f>+USER!G202</f>
        <v>0</v>
      </c>
      <c r="H202" s="61">
        <f>+USER!H202</f>
        <v>0</v>
      </c>
      <c r="I202" s="61" t="str">
        <f>+USER!I202</f>
        <v>ANICAMA FRANCO JUAN CARLOS</v>
      </c>
      <c r="J202" s="61" t="str">
        <f>+USER!J202</f>
        <v>CHAT USER</v>
      </c>
      <c r="K202" s="61" t="str">
        <f>+USER!K202</f>
        <v>HUARANGA SABOYA GABRIELA ESTHER</v>
      </c>
      <c r="L202" s="61" t="str">
        <f>+USER!L202</f>
        <v>PORTILLA REYES YOHANA ARACELLI</v>
      </c>
      <c r="M202" s="61" t="str">
        <f>+USER!M202</f>
        <v>Lunes,Martes,Miércoles,Jueves</v>
      </c>
      <c r="N202" s="32">
        <f>+IF(USER!N202="","",USER!N202)</f>
        <v>0.5</v>
      </c>
      <c r="O202" s="33">
        <f>+IF(USER!O202="","",USER!O202)</f>
        <v>0.85763888888888884</v>
      </c>
      <c r="P202" s="32">
        <f>+IF(USER!P202="","",USER!P202)</f>
        <v>0.75</v>
      </c>
      <c r="Q202" s="33">
        <f>+IF(USER!Q202="","",USER!Q202)</f>
        <v>0.78125</v>
      </c>
      <c r="R202" s="34" t="str">
        <f>+VLOOKUP(B202,GESEM!B:R,9,0)</f>
        <v>ACTIVO</v>
      </c>
      <c r="S202" s="19" t="str">
        <f>+IF(USER!S202="","",USER!S202)</f>
        <v/>
      </c>
      <c r="T202" s="14" t="str">
        <f>+IF(USER!T202="","",USER!T202)</f>
        <v/>
      </c>
      <c r="U202" s="14" t="str">
        <f>+IF(USER!U202="","",USER!U202)</f>
        <v/>
      </c>
      <c r="V202" s="14" t="str">
        <f>+IF(USER!V202="","",USER!V202)</f>
        <v/>
      </c>
      <c r="W202" s="14" t="str">
        <f>+IF(USER!W202="","",USER!W202)</f>
        <v/>
      </c>
      <c r="X202" s="14" t="str">
        <f>+IF(USER!X202="","",USER!X202)</f>
        <v/>
      </c>
      <c r="Y202" s="14" t="str">
        <f>+IF(USER!Y202="","",USER!Y202)</f>
        <v/>
      </c>
      <c r="Z202" s="20" t="str">
        <f>+IF(USER!Z202="","",USER!Z202)</f>
        <v/>
      </c>
      <c r="AA202" s="19" t="str">
        <f>+IF(USER!AA202="","",USER!AA202)</f>
        <v/>
      </c>
      <c r="AB202" s="13" t="str">
        <f>+IF(USER!AB202="","",USER!AB202)</f>
        <v/>
      </c>
      <c r="AC202" s="14" t="str">
        <f>+IF(USER!AC202="","",USER!AC202)</f>
        <v/>
      </c>
      <c r="AD202" s="14" t="str">
        <f>+IF(USER!AD202="","",USER!AD202)</f>
        <v/>
      </c>
      <c r="AE202" s="13" t="str">
        <f>+IF(USER!AE202="","",USER!AE202)</f>
        <v/>
      </c>
      <c r="AF202" s="13" t="str">
        <f>+IF(USER!AF202="","",USER!AF202)</f>
        <v/>
      </c>
      <c r="AG202" s="14" t="str">
        <f>+IF(USER!AG202="","",USER!AG202)</f>
        <v/>
      </c>
      <c r="AH202" s="20" t="str">
        <f>+IF(USER!AH202="","",USER!AH202)</f>
        <v/>
      </c>
      <c r="AI202" s="19" t="str">
        <f>+IF(USER!AI202="","",USER!AI202)</f>
        <v/>
      </c>
      <c r="AJ202" s="13" t="str">
        <f>+IF(USER!AJ202="","",USER!AJ202)</f>
        <v/>
      </c>
      <c r="AK202" s="14" t="str">
        <f>+IF(USER!AK202="","",USER!AK202)</f>
        <v/>
      </c>
      <c r="AL202" s="14" t="str">
        <f>+IF(USER!AL202="","",USER!AL202)</f>
        <v/>
      </c>
      <c r="AM202" s="13" t="str">
        <f>+IF(USER!AM202="","",USER!AM202)</f>
        <v/>
      </c>
      <c r="AN202" s="13" t="str">
        <f>+IF(USER!AN202="","",USER!AN202)</f>
        <v/>
      </c>
      <c r="AO202" s="14" t="str">
        <f>+IF(USER!AO202="","",USER!AO202)</f>
        <v/>
      </c>
      <c r="AP202" s="20" t="str">
        <f>+IF(USER!AP202="","",USER!AP202)</f>
        <v/>
      </c>
      <c r="AQ202" s="19" t="str">
        <f>+IF(USER!AQ202="","",USER!AQ202)</f>
        <v/>
      </c>
      <c r="AR202" s="13" t="str">
        <f>+IF(USER!AR202="","",USER!AR202)</f>
        <v/>
      </c>
      <c r="AS202" s="14" t="str">
        <f>+IF(USER!AS202="","",USER!AS202)</f>
        <v/>
      </c>
      <c r="AT202" s="14" t="str">
        <f>+IF(USER!AT202="","",USER!AT202)</f>
        <v/>
      </c>
      <c r="AU202" s="13" t="str">
        <f>+IF(USER!AU202="","",USER!AU202)</f>
        <v/>
      </c>
      <c r="AV202" s="13" t="str">
        <f>+IF(USER!AV202="","",USER!AV202)</f>
        <v/>
      </c>
      <c r="AW202" s="14" t="str">
        <f>+IF(USER!AW202="","",USER!AW202)</f>
        <v/>
      </c>
      <c r="AX202" s="20" t="str">
        <f>+IF(USER!AX202="","",USER!AX202)</f>
        <v/>
      </c>
      <c r="AY202" s="19">
        <f>+IF(USER!AY202="","",USER!AY202)</f>
        <v>0.5</v>
      </c>
      <c r="AZ202" s="13">
        <f>+IF(USER!AZ202="","",USER!AZ202)</f>
        <v>0.85763888888888884</v>
      </c>
      <c r="BA202" s="14" t="str">
        <f>+IF(USER!BA202="","",USER!BA202)</f>
        <v/>
      </c>
      <c r="BB202" s="14" t="str">
        <f>+IF(USER!BB202="","",USER!BB202)</f>
        <v/>
      </c>
      <c r="BC202" s="13">
        <f>+IF(USER!BC202="","",USER!BC202)</f>
        <v>0.75</v>
      </c>
      <c r="BD202" s="13">
        <f>+IF(USER!BD202="","",USER!BD202)</f>
        <v>0.78125</v>
      </c>
      <c r="BE202" s="14" t="str">
        <f>+IF(USER!BE202="","",USER!BE202)</f>
        <v/>
      </c>
      <c r="BF202" s="20" t="str">
        <f>+IF(USER!BF202="","",USER!BF202)</f>
        <v/>
      </c>
      <c r="BG202" s="19">
        <f>+IF(USER!BG202="","",USER!BG202)</f>
        <v>0.5</v>
      </c>
      <c r="BH202" s="13">
        <f>+IF(USER!BH202="","",USER!BH202)</f>
        <v>0.85763888888888884</v>
      </c>
      <c r="BI202" s="14" t="str">
        <f>+IF(USER!BI202="","",USER!BI202)</f>
        <v/>
      </c>
      <c r="BJ202" s="14" t="str">
        <f>+IF(USER!BJ202="","",USER!BJ202)</f>
        <v/>
      </c>
      <c r="BK202" s="13">
        <f>+IF(USER!BK202="","",USER!BK202)</f>
        <v>0.75</v>
      </c>
      <c r="BL202" s="13">
        <f>+IF(USER!BL202="","",USER!BL202)</f>
        <v>0.78125</v>
      </c>
      <c r="BM202" s="14" t="str">
        <f>+IF(USER!BM202="","",USER!BM202)</f>
        <v/>
      </c>
      <c r="BN202" s="20" t="str">
        <f>+IF(USER!BN202="","",USER!BN202)</f>
        <v/>
      </c>
      <c r="BO202" s="19">
        <f>+IF(USER!BO202="","",USER!BO202)</f>
        <v>0.5</v>
      </c>
      <c r="BP202" s="13">
        <f>+IF(USER!BP202="","",USER!BP202)</f>
        <v>0.85763888888888884</v>
      </c>
      <c r="BQ202" s="14" t="str">
        <f>+IF(USER!BQ202="","",USER!BQ202)</f>
        <v/>
      </c>
      <c r="BR202" s="14" t="str">
        <f>+IF(USER!BR202="","",USER!BR202)</f>
        <v/>
      </c>
      <c r="BS202" s="13">
        <f>+IF(USER!BS202="","",USER!BS202)</f>
        <v>0.70833333333333337</v>
      </c>
      <c r="BT202" s="13">
        <f>+IF(USER!BT202="","",USER!BT202)</f>
        <v>0.73958333333333337</v>
      </c>
      <c r="BU202" s="14" t="str">
        <f>+IF(USER!BU202="","",USER!BU202)</f>
        <v/>
      </c>
      <c r="BV202" s="20" t="str">
        <f>+IF(USER!BV202="","",USER!BV202)</f>
        <v/>
      </c>
      <c r="BW202" s="68" t="str">
        <f>+VLOOKUP(B202,GESEM!B:H,7,0)</f>
        <v>CHAT USER</v>
      </c>
      <c r="BX202" s="2" t="str">
        <f>+VLOOKUP(B202,GESEM!B:H,6,0)</f>
        <v>AGENTE</v>
      </c>
    </row>
    <row r="203" spans="1:76" ht="12" customHeight="1" x14ac:dyDescent="0.2">
      <c r="A203" s="31">
        <f t="shared" si="3"/>
        <v>197</v>
      </c>
      <c r="B203" s="74">
        <f>+USER!B203</f>
        <v>74218904</v>
      </c>
      <c r="C203" s="61" t="str">
        <f>+VLOOKUP(J203,TURNO!P:Q,2,0)</f>
        <v xml:space="preserve">CHAT USER </v>
      </c>
      <c r="D203" s="61" t="str">
        <f>+USER!D203</f>
        <v>Tarde</v>
      </c>
      <c r="E203" s="75">
        <f>+VLOOKUP(B203,GESEM!B:M,12,0)</f>
        <v>45699</v>
      </c>
      <c r="F203" s="61" t="str">
        <f>+USER!F203</f>
        <v>PART TIME</v>
      </c>
      <c r="G203" s="61">
        <f>+USER!G203</f>
        <v>0</v>
      </c>
      <c r="H203" s="61">
        <f>+USER!H203</f>
        <v>0</v>
      </c>
      <c r="I203" s="61" t="str">
        <f>+USER!I203</f>
        <v>BENITEZ LEVANO ANDREA BELEN</v>
      </c>
      <c r="J203" s="61" t="str">
        <f>+USER!J203</f>
        <v>CHAT USER</v>
      </c>
      <c r="K203" s="61" t="str">
        <f>+USER!K203</f>
        <v>ROQUE GOMEZ FRANK PIERCE</v>
      </c>
      <c r="L203" s="61" t="str">
        <f>+USER!L203</f>
        <v>PORTILLA REYES YOHANA ARACELLI</v>
      </c>
      <c r="M203" s="61" t="str">
        <f>+USER!M203</f>
        <v>Lunes,Martes,Miércoles,Jueves</v>
      </c>
      <c r="N203" s="32">
        <f>+IF(USER!N203="","",USER!N203)</f>
        <v>0.5</v>
      </c>
      <c r="O203" s="33">
        <f>+IF(USER!O203="","",USER!O203)</f>
        <v>0.85763888888888884</v>
      </c>
      <c r="P203" s="32">
        <f>+IF(USER!P203="","",USER!P203)</f>
        <v>0.70833333333333337</v>
      </c>
      <c r="Q203" s="33">
        <f>+IF(USER!Q203="","",USER!Q203)</f>
        <v>0.73958333333333337</v>
      </c>
      <c r="R203" s="34" t="str">
        <f>+VLOOKUP(B203,GESEM!B:R,9,0)</f>
        <v>ACTIVO</v>
      </c>
      <c r="S203" s="19" t="str">
        <f>+IF(USER!S203="","",USER!S203)</f>
        <v/>
      </c>
      <c r="T203" s="14" t="str">
        <f>+IF(USER!T203="","",USER!T203)</f>
        <v/>
      </c>
      <c r="U203" s="14" t="str">
        <f>+IF(USER!U203="","",USER!U203)</f>
        <v/>
      </c>
      <c r="V203" s="14" t="str">
        <f>+IF(USER!V203="","",USER!V203)</f>
        <v/>
      </c>
      <c r="W203" s="14" t="str">
        <f>+IF(USER!W203="","",USER!W203)</f>
        <v/>
      </c>
      <c r="X203" s="14" t="str">
        <f>+IF(USER!X203="","",USER!X203)</f>
        <v/>
      </c>
      <c r="Y203" s="14" t="str">
        <f>+IF(USER!Y203="","",USER!Y203)</f>
        <v/>
      </c>
      <c r="Z203" s="20" t="str">
        <f>+IF(USER!Z203="","",USER!Z203)</f>
        <v/>
      </c>
      <c r="AA203" s="19" t="str">
        <f>+IF(USER!AA203="","",USER!AA203)</f>
        <v/>
      </c>
      <c r="AB203" s="13" t="str">
        <f>+IF(USER!AB203="","",USER!AB203)</f>
        <v/>
      </c>
      <c r="AC203" s="14" t="str">
        <f>+IF(USER!AC203="","",USER!AC203)</f>
        <v/>
      </c>
      <c r="AD203" s="14" t="str">
        <f>+IF(USER!AD203="","",USER!AD203)</f>
        <v/>
      </c>
      <c r="AE203" s="13" t="str">
        <f>+IF(USER!AE203="","",USER!AE203)</f>
        <v/>
      </c>
      <c r="AF203" s="13" t="str">
        <f>+IF(USER!AF203="","",USER!AF203)</f>
        <v/>
      </c>
      <c r="AG203" s="14" t="str">
        <f>+IF(USER!AG203="","",USER!AG203)</f>
        <v/>
      </c>
      <c r="AH203" s="20" t="str">
        <f>+IF(USER!AH203="","",USER!AH203)</f>
        <v/>
      </c>
      <c r="AI203" s="19" t="str">
        <f>+IF(USER!AI203="","",USER!AI203)</f>
        <v/>
      </c>
      <c r="AJ203" s="13" t="str">
        <f>+IF(USER!AJ203="","",USER!AJ203)</f>
        <v/>
      </c>
      <c r="AK203" s="14" t="str">
        <f>+IF(USER!AK203="","",USER!AK203)</f>
        <v/>
      </c>
      <c r="AL203" s="14" t="str">
        <f>+IF(USER!AL203="","",USER!AL203)</f>
        <v/>
      </c>
      <c r="AM203" s="13" t="str">
        <f>+IF(USER!AM203="","",USER!AM203)</f>
        <v/>
      </c>
      <c r="AN203" s="13" t="str">
        <f>+IF(USER!AN203="","",USER!AN203)</f>
        <v/>
      </c>
      <c r="AO203" s="14" t="str">
        <f>+IF(USER!AO203="","",USER!AO203)</f>
        <v/>
      </c>
      <c r="AP203" s="20" t="str">
        <f>+IF(USER!AP203="","",USER!AP203)</f>
        <v/>
      </c>
      <c r="AQ203" s="19" t="str">
        <f>+IF(USER!AQ203="","",USER!AQ203)</f>
        <v/>
      </c>
      <c r="AR203" s="13" t="str">
        <f>+IF(USER!AR203="","",USER!AR203)</f>
        <v/>
      </c>
      <c r="AS203" s="14" t="str">
        <f>+IF(USER!AS203="","",USER!AS203)</f>
        <v/>
      </c>
      <c r="AT203" s="14" t="str">
        <f>+IF(USER!AT203="","",USER!AT203)</f>
        <v/>
      </c>
      <c r="AU203" s="13" t="str">
        <f>+IF(USER!AU203="","",USER!AU203)</f>
        <v/>
      </c>
      <c r="AV203" s="13" t="str">
        <f>+IF(USER!AV203="","",USER!AV203)</f>
        <v/>
      </c>
      <c r="AW203" s="14" t="str">
        <f>+IF(USER!AW203="","",USER!AW203)</f>
        <v/>
      </c>
      <c r="AX203" s="20" t="str">
        <f>+IF(USER!AX203="","",USER!AX203)</f>
        <v/>
      </c>
      <c r="AY203" s="19">
        <f>+IF(USER!AY203="","",USER!AY203)</f>
        <v>0.5</v>
      </c>
      <c r="AZ203" s="13">
        <f>+IF(USER!AZ203="","",USER!AZ203)</f>
        <v>0.85763888888888884</v>
      </c>
      <c r="BA203" s="14" t="str">
        <f>+IF(USER!BA203="","",USER!BA203)</f>
        <v/>
      </c>
      <c r="BB203" s="14" t="str">
        <f>+IF(USER!BB203="","",USER!BB203)</f>
        <v/>
      </c>
      <c r="BC203" s="13">
        <f>+IF(USER!BC203="","",USER!BC203)</f>
        <v>0.70833333333333337</v>
      </c>
      <c r="BD203" s="13">
        <f>+IF(USER!BD203="","",USER!BD203)</f>
        <v>0.73958333333333337</v>
      </c>
      <c r="BE203" s="14" t="str">
        <f>+IF(USER!BE203="","",USER!BE203)</f>
        <v/>
      </c>
      <c r="BF203" s="20" t="str">
        <f>+IF(USER!BF203="","",USER!BF203)</f>
        <v/>
      </c>
      <c r="BG203" s="19">
        <f>+IF(USER!BG203="","",USER!BG203)</f>
        <v>0.5</v>
      </c>
      <c r="BH203" s="13">
        <f>+IF(USER!BH203="","",USER!BH203)</f>
        <v>0.85763888888888884</v>
      </c>
      <c r="BI203" s="14" t="str">
        <f>+IF(USER!BI203="","",USER!BI203)</f>
        <v/>
      </c>
      <c r="BJ203" s="14" t="str">
        <f>+IF(USER!BJ203="","",USER!BJ203)</f>
        <v/>
      </c>
      <c r="BK203" s="13">
        <f>+IF(USER!BK203="","",USER!BK203)</f>
        <v>0.70833333333333337</v>
      </c>
      <c r="BL203" s="13">
        <f>+IF(USER!BL203="","",USER!BL203)</f>
        <v>0.73958333333333337</v>
      </c>
      <c r="BM203" s="14" t="str">
        <f>+IF(USER!BM203="","",USER!BM203)</f>
        <v/>
      </c>
      <c r="BN203" s="20" t="str">
        <f>+IF(USER!BN203="","",USER!BN203)</f>
        <v/>
      </c>
      <c r="BO203" s="19">
        <f>+IF(USER!BO203="","",USER!BO203)</f>
        <v>0.5</v>
      </c>
      <c r="BP203" s="13">
        <f>+IF(USER!BP203="","",USER!BP203)</f>
        <v>0.85763888888888884</v>
      </c>
      <c r="BQ203" s="14" t="str">
        <f>+IF(USER!BQ203="","",USER!BQ203)</f>
        <v/>
      </c>
      <c r="BR203" s="14" t="str">
        <f>+IF(USER!BR203="","",USER!BR203)</f>
        <v/>
      </c>
      <c r="BS203" s="13">
        <f>+IF(USER!BS203="","",USER!BS203)</f>
        <v>0.70833333333333337</v>
      </c>
      <c r="BT203" s="13">
        <f>+IF(USER!BT203="","",USER!BT203)</f>
        <v>0.73958333333333337</v>
      </c>
      <c r="BU203" s="14" t="str">
        <f>+IF(USER!BU203="","",USER!BU203)</f>
        <v/>
      </c>
      <c r="BV203" s="20" t="str">
        <f>+IF(USER!BV203="","",USER!BV203)</f>
        <v/>
      </c>
      <c r="BW203" s="68" t="str">
        <f>+VLOOKUP(B203,GESEM!B:H,7,0)</f>
        <v>CHAT USER</v>
      </c>
      <c r="BX203" s="2" t="str">
        <f>+VLOOKUP(B203,GESEM!B:H,6,0)</f>
        <v>AGENTE</v>
      </c>
    </row>
    <row r="204" spans="1:76" ht="12" customHeight="1" x14ac:dyDescent="0.2">
      <c r="A204" s="31">
        <f t="shared" si="3"/>
        <v>198</v>
      </c>
      <c r="B204" s="74">
        <f>+USER!B204</f>
        <v>61091471</v>
      </c>
      <c r="C204" s="61" t="str">
        <f>+VLOOKUP(J204,TURNO!P:Q,2,0)</f>
        <v xml:space="preserve">CHAT USER </v>
      </c>
      <c r="D204" s="61" t="str">
        <f>+USER!D204</f>
        <v>Tarde</v>
      </c>
      <c r="E204" s="75">
        <f>+VLOOKUP(B204,GESEM!B:M,12,0)</f>
        <v>45699</v>
      </c>
      <c r="F204" s="61" t="str">
        <f>+USER!F204</f>
        <v>PART TIME</v>
      </c>
      <c r="G204" s="61">
        <f>+USER!G204</f>
        <v>0</v>
      </c>
      <c r="H204" s="61">
        <f>+USER!H204</f>
        <v>0</v>
      </c>
      <c r="I204" s="61" t="str">
        <f>+USER!I204</f>
        <v>CHUMPITAZ QUINCHUYA NAYELI</v>
      </c>
      <c r="J204" s="61" t="str">
        <f>+USER!J204</f>
        <v>CHAT USER</v>
      </c>
      <c r="K204" s="61" t="str">
        <f>+USER!K204</f>
        <v>ROQUE GOMEZ FRANK PIERCE</v>
      </c>
      <c r="L204" s="61" t="str">
        <f>+USER!L204</f>
        <v>PORTILLA REYES YOHANA ARACELLI</v>
      </c>
      <c r="M204" s="61" t="str">
        <f>+USER!M204</f>
        <v>Lunes,Martes,Miércoles,Jueves</v>
      </c>
      <c r="N204" s="32">
        <f>+IF(USER!N204="","",USER!N204)</f>
        <v>0.5</v>
      </c>
      <c r="O204" s="33">
        <f>+IF(USER!O204="","",USER!O204)</f>
        <v>0.85763888888888884</v>
      </c>
      <c r="P204" s="32">
        <f>+IF(USER!P204="","",USER!P204)</f>
        <v>0.75</v>
      </c>
      <c r="Q204" s="33">
        <f>+IF(USER!Q204="","",USER!Q204)</f>
        <v>0.78125</v>
      </c>
      <c r="R204" s="34" t="str">
        <f>+VLOOKUP(B204,GESEM!B:R,9,0)</f>
        <v>ACTIVO</v>
      </c>
      <c r="S204" s="19" t="str">
        <f>+IF(USER!S204="","",USER!S204)</f>
        <v/>
      </c>
      <c r="T204" s="14" t="str">
        <f>+IF(USER!T204="","",USER!T204)</f>
        <v/>
      </c>
      <c r="U204" s="14" t="str">
        <f>+IF(USER!U204="","",USER!U204)</f>
        <v/>
      </c>
      <c r="V204" s="14" t="str">
        <f>+IF(USER!V204="","",USER!V204)</f>
        <v/>
      </c>
      <c r="W204" s="14" t="str">
        <f>+IF(USER!W204="","",USER!W204)</f>
        <v/>
      </c>
      <c r="X204" s="14" t="str">
        <f>+IF(USER!X204="","",USER!X204)</f>
        <v/>
      </c>
      <c r="Y204" s="14" t="str">
        <f>+IF(USER!Y204="","",USER!Y204)</f>
        <v/>
      </c>
      <c r="Z204" s="20" t="str">
        <f>+IF(USER!Z204="","",USER!Z204)</f>
        <v/>
      </c>
      <c r="AA204" s="19" t="str">
        <f>+IF(USER!AA204="","",USER!AA204)</f>
        <v/>
      </c>
      <c r="AB204" s="13" t="str">
        <f>+IF(USER!AB204="","",USER!AB204)</f>
        <v/>
      </c>
      <c r="AC204" s="14" t="str">
        <f>+IF(USER!AC204="","",USER!AC204)</f>
        <v/>
      </c>
      <c r="AD204" s="14" t="str">
        <f>+IF(USER!AD204="","",USER!AD204)</f>
        <v/>
      </c>
      <c r="AE204" s="13" t="str">
        <f>+IF(USER!AE204="","",USER!AE204)</f>
        <v/>
      </c>
      <c r="AF204" s="13" t="str">
        <f>+IF(USER!AF204="","",USER!AF204)</f>
        <v/>
      </c>
      <c r="AG204" s="14" t="str">
        <f>+IF(USER!AG204="","",USER!AG204)</f>
        <v/>
      </c>
      <c r="AH204" s="20" t="str">
        <f>+IF(USER!AH204="","",USER!AH204)</f>
        <v/>
      </c>
      <c r="AI204" s="19" t="str">
        <f>+IF(USER!AI204="","",USER!AI204)</f>
        <v/>
      </c>
      <c r="AJ204" s="13" t="str">
        <f>+IF(USER!AJ204="","",USER!AJ204)</f>
        <v/>
      </c>
      <c r="AK204" s="14" t="str">
        <f>+IF(USER!AK204="","",USER!AK204)</f>
        <v/>
      </c>
      <c r="AL204" s="14" t="str">
        <f>+IF(USER!AL204="","",USER!AL204)</f>
        <v/>
      </c>
      <c r="AM204" s="13" t="str">
        <f>+IF(USER!AM204="","",USER!AM204)</f>
        <v/>
      </c>
      <c r="AN204" s="13" t="str">
        <f>+IF(USER!AN204="","",USER!AN204)</f>
        <v/>
      </c>
      <c r="AO204" s="14" t="str">
        <f>+IF(USER!AO204="","",USER!AO204)</f>
        <v/>
      </c>
      <c r="AP204" s="20" t="str">
        <f>+IF(USER!AP204="","",USER!AP204)</f>
        <v/>
      </c>
      <c r="AQ204" s="19" t="str">
        <f>+IF(USER!AQ204="","",USER!AQ204)</f>
        <v/>
      </c>
      <c r="AR204" s="13" t="str">
        <f>+IF(USER!AR204="","",USER!AR204)</f>
        <v/>
      </c>
      <c r="AS204" s="14" t="str">
        <f>+IF(USER!AS204="","",USER!AS204)</f>
        <v/>
      </c>
      <c r="AT204" s="14" t="str">
        <f>+IF(USER!AT204="","",USER!AT204)</f>
        <v/>
      </c>
      <c r="AU204" s="13" t="str">
        <f>+IF(USER!AU204="","",USER!AU204)</f>
        <v/>
      </c>
      <c r="AV204" s="13" t="str">
        <f>+IF(USER!AV204="","",USER!AV204)</f>
        <v/>
      </c>
      <c r="AW204" s="14" t="str">
        <f>+IF(USER!AW204="","",USER!AW204)</f>
        <v/>
      </c>
      <c r="AX204" s="20" t="str">
        <f>+IF(USER!AX204="","",USER!AX204)</f>
        <v/>
      </c>
      <c r="AY204" s="19">
        <f>+IF(USER!AY204="","",USER!AY204)</f>
        <v>0.5</v>
      </c>
      <c r="AZ204" s="13">
        <f>+IF(USER!AZ204="","",USER!AZ204)</f>
        <v>0.85763888888888884</v>
      </c>
      <c r="BA204" s="14" t="str">
        <f>+IF(USER!BA204="","",USER!BA204)</f>
        <v/>
      </c>
      <c r="BB204" s="14" t="str">
        <f>+IF(USER!BB204="","",USER!BB204)</f>
        <v/>
      </c>
      <c r="BC204" s="13">
        <f>+IF(USER!BC204="","",USER!BC204)</f>
        <v>0.75</v>
      </c>
      <c r="BD204" s="13">
        <f>+IF(USER!BD204="","",USER!BD204)</f>
        <v>0.78125</v>
      </c>
      <c r="BE204" s="14" t="str">
        <f>+IF(USER!BE204="","",USER!BE204)</f>
        <v/>
      </c>
      <c r="BF204" s="20" t="str">
        <f>+IF(USER!BF204="","",USER!BF204)</f>
        <v/>
      </c>
      <c r="BG204" s="19">
        <f>+IF(USER!BG204="","",USER!BG204)</f>
        <v>0.5</v>
      </c>
      <c r="BH204" s="13">
        <f>+IF(USER!BH204="","",USER!BH204)</f>
        <v>0.85763888888888884</v>
      </c>
      <c r="BI204" s="14" t="str">
        <f>+IF(USER!BI204="","",USER!BI204)</f>
        <v/>
      </c>
      <c r="BJ204" s="14" t="str">
        <f>+IF(USER!BJ204="","",USER!BJ204)</f>
        <v/>
      </c>
      <c r="BK204" s="13">
        <f>+IF(USER!BK204="","",USER!BK204)</f>
        <v>0.75</v>
      </c>
      <c r="BL204" s="13">
        <f>+IF(USER!BL204="","",USER!BL204)</f>
        <v>0.78125</v>
      </c>
      <c r="BM204" s="14" t="str">
        <f>+IF(USER!BM204="","",USER!BM204)</f>
        <v/>
      </c>
      <c r="BN204" s="20" t="str">
        <f>+IF(USER!BN204="","",USER!BN204)</f>
        <v/>
      </c>
      <c r="BO204" s="19">
        <f>+IF(USER!BO204="","",USER!BO204)</f>
        <v>0.5</v>
      </c>
      <c r="BP204" s="13">
        <f>+IF(USER!BP204="","",USER!BP204)</f>
        <v>0.85763888888888884</v>
      </c>
      <c r="BQ204" s="14" t="str">
        <f>+IF(USER!BQ204="","",USER!BQ204)</f>
        <v/>
      </c>
      <c r="BR204" s="14" t="str">
        <f>+IF(USER!BR204="","",USER!BR204)</f>
        <v/>
      </c>
      <c r="BS204" s="13">
        <f>+IF(USER!BS204="","",USER!BS204)</f>
        <v>0.70833333333333337</v>
      </c>
      <c r="BT204" s="13">
        <f>+IF(USER!BT204="","",USER!BT204)</f>
        <v>0.73958333333333337</v>
      </c>
      <c r="BU204" s="14" t="str">
        <f>+IF(USER!BU204="","",USER!BU204)</f>
        <v/>
      </c>
      <c r="BV204" s="20" t="str">
        <f>+IF(USER!BV204="","",USER!BV204)</f>
        <v/>
      </c>
      <c r="BW204" s="68" t="str">
        <f>+VLOOKUP(B204,GESEM!B:H,7,0)</f>
        <v>CHAT USER</v>
      </c>
      <c r="BX204" s="2" t="str">
        <f>+VLOOKUP(B204,GESEM!B:H,6,0)</f>
        <v>AGENTE</v>
      </c>
    </row>
    <row r="205" spans="1:76" ht="12" customHeight="1" x14ac:dyDescent="0.2">
      <c r="A205" s="31">
        <f t="shared" si="3"/>
        <v>199</v>
      </c>
      <c r="B205" s="74">
        <f>+USER!B205</f>
        <v>70908405</v>
      </c>
      <c r="C205" s="61" t="str">
        <f>+VLOOKUP(J205,TURNO!P:Q,2,0)</f>
        <v xml:space="preserve">CHAT USER </v>
      </c>
      <c r="D205" s="61" t="str">
        <f>+USER!D205</f>
        <v>Tarde</v>
      </c>
      <c r="E205" s="75">
        <f>+VLOOKUP(B205,GESEM!B:M,12,0)</f>
        <v>45699</v>
      </c>
      <c r="F205" s="61" t="str">
        <f>+USER!F205</f>
        <v>PART TIME</v>
      </c>
      <c r="G205" s="61">
        <f>+USER!G205</f>
        <v>0</v>
      </c>
      <c r="H205" s="61">
        <f>+USER!H205</f>
        <v>0</v>
      </c>
      <c r="I205" s="61" t="str">
        <f>+USER!I205</f>
        <v>CUMPEN NOLE SOONER STEISY</v>
      </c>
      <c r="J205" s="61" t="str">
        <f>+USER!J205</f>
        <v>CHAT USER</v>
      </c>
      <c r="K205" s="61" t="str">
        <f>+USER!K205</f>
        <v>NOVOA VILLAR JULIANA MELISSA</v>
      </c>
      <c r="L205" s="61" t="str">
        <f>+USER!L205</f>
        <v>PORTILLA REYES YOHANA ARACELLI</v>
      </c>
      <c r="M205" s="61" t="str">
        <f>+USER!M205</f>
        <v>Lunes,Martes,Miércoles,Jueves</v>
      </c>
      <c r="N205" s="32">
        <f>+IF(USER!N205="","",USER!N205)</f>
        <v>0.5</v>
      </c>
      <c r="O205" s="33">
        <f>+IF(USER!O205="","",USER!O205)</f>
        <v>0.85763888888888884</v>
      </c>
      <c r="P205" s="32">
        <f>+IF(USER!P205="","",USER!P205)</f>
        <v>0.70833333333333337</v>
      </c>
      <c r="Q205" s="33">
        <f>+IF(USER!Q205="","",USER!Q205)</f>
        <v>0.73958333333333337</v>
      </c>
      <c r="R205" s="34" t="str">
        <f>+VLOOKUP(B205,GESEM!B:R,9,0)</f>
        <v>ACTIVO</v>
      </c>
      <c r="S205" s="19" t="str">
        <f>+IF(USER!S205="","",USER!S205)</f>
        <v/>
      </c>
      <c r="T205" s="14" t="str">
        <f>+IF(USER!T205="","",USER!T205)</f>
        <v/>
      </c>
      <c r="U205" s="14" t="str">
        <f>+IF(USER!U205="","",USER!U205)</f>
        <v/>
      </c>
      <c r="V205" s="14" t="str">
        <f>+IF(USER!V205="","",USER!V205)</f>
        <v/>
      </c>
      <c r="W205" s="14" t="str">
        <f>+IF(USER!W205="","",USER!W205)</f>
        <v/>
      </c>
      <c r="X205" s="14" t="str">
        <f>+IF(USER!X205="","",USER!X205)</f>
        <v/>
      </c>
      <c r="Y205" s="14" t="str">
        <f>+IF(USER!Y205="","",USER!Y205)</f>
        <v/>
      </c>
      <c r="Z205" s="20" t="str">
        <f>+IF(USER!Z205="","",USER!Z205)</f>
        <v/>
      </c>
      <c r="AA205" s="19" t="str">
        <f>+IF(USER!AA205="","",USER!AA205)</f>
        <v/>
      </c>
      <c r="AB205" s="13" t="str">
        <f>+IF(USER!AB205="","",USER!AB205)</f>
        <v/>
      </c>
      <c r="AC205" s="14" t="str">
        <f>+IF(USER!AC205="","",USER!AC205)</f>
        <v/>
      </c>
      <c r="AD205" s="14" t="str">
        <f>+IF(USER!AD205="","",USER!AD205)</f>
        <v/>
      </c>
      <c r="AE205" s="13" t="str">
        <f>+IF(USER!AE205="","",USER!AE205)</f>
        <v/>
      </c>
      <c r="AF205" s="13" t="str">
        <f>+IF(USER!AF205="","",USER!AF205)</f>
        <v/>
      </c>
      <c r="AG205" s="14" t="str">
        <f>+IF(USER!AG205="","",USER!AG205)</f>
        <v/>
      </c>
      <c r="AH205" s="20" t="str">
        <f>+IF(USER!AH205="","",USER!AH205)</f>
        <v/>
      </c>
      <c r="AI205" s="19" t="str">
        <f>+IF(USER!AI205="","",USER!AI205)</f>
        <v/>
      </c>
      <c r="AJ205" s="13" t="str">
        <f>+IF(USER!AJ205="","",USER!AJ205)</f>
        <v/>
      </c>
      <c r="AK205" s="14" t="str">
        <f>+IF(USER!AK205="","",USER!AK205)</f>
        <v/>
      </c>
      <c r="AL205" s="14" t="str">
        <f>+IF(USER!AL205="","",USER!AL205)</f>
        <v/>
      </c>
      <c r="AM205" s="13" t="str">
        <f>+IF(USER!AM205="","",USER!AM205)</f>
        <v/>
      </c>
      <c r="AN205" s="13" t="str">
        <f>+IF(USER!AN205="","",USER!AN205)</f>
        <v/>
      </c>
      <c r="AO205" s="14" t="str">
        <f>+IF(USER!AO205="","",USER!AO205)</f>
        <v/>
      </c>
      <c r="AP205" s="20" t="str">
        <f>+IF(USER!AP205="","",USER!AP205)</f>
        <v/>
      </c>
      <c r="AQ205" s="19" t="str">
        <f>+IF(USER!AQ205="","",USER!AQ205)</f>
        <v/>
      </c>
      <c r="AR205" s="13" t="str">
        <f>+IF(USER!AR205="","",USER!AR205)</f>
        <v/>
      </c>
      <c r="AS205" s="14" t="str">
        <f>+IF(USER!AS205="","",USER!AS205)</f>
        <v/>
      </c>
      <c r="AT205" s="14" t="str">
        <f>+IF(USER!AT205="","",USER!AT205)</f>
        <v/>
      </c>
      <c r="AU205" s="13" t="str">
        <f>+IF(USER!AU205="","",USER!AU205)</f>
        <v/>
      </c>
      <c r="AV205" s="13" t="str">
        <f>+IF(USER!AV205="","",USER!AV205)</f>
        <v/>
      </c>
      <c r="AW205" s="14" t="str">
        <f>+IF(USER!AW205="","",USER!AW205)</f>
        <v/>
      </c>
      <c r="AX205" s="20" t="str">
        <f>+IF(USER!AX205="","",USER!AX205)</f>
        <v/>
      </c>
      <c r="AY205" s="19">
        <f>+IF(USER!AY205="","",USER!AY205)</f>
        <v>0.5</v>
      </c>
      <c r="AZ205" s="13">
        <f>+IF(USER!AZ205="","",USER!AZ205)</f>
        <v>0.85763888888888884</v>
      </c>
      <c r="BA205" s="14" t="str">
        <f>+IF(USER!BA205="","",USER!BA205)</f>
        <v/>
      </c>
      <c r="BB205" s="14" t="str">
        <f>+IF(USER!BB205="","",USER!BB205)</f>
        <v/>
      </c>
      <c r="BC205" s="13">
        <f>+IF(USER!BC205="","",USER!BC205)</f>
        <v>0.70833333333333337</v>
      </c>
      <c r="BD205" s="13">
        <f>+IF(USER!BD205="","",USER!BD205)</f>
        <v>0.73958333333333337</v>
      </c>
      <c r="BE205" s="14" t="str">
        <f>+IF(USER!BE205="","",USER!BE205)</f>
        <v/>
      </c>
      <c r="BF205" s="20" t="str">
        <f>+IF(USER!BF205="","",USER!BF205)</f>
        <v/>
      </c>
      <c r="BG205" s="19">
        <f>+IF(USER!BG205="","",USER!BG205)</f>
        <v>0.5</v>
      </c>
      <c r="BH205" s="13">
        <f>+IF(USER!BH205="","",USER!BH205)</f>
        <v>0.85763888888888884</v>
      </c>
      <c r="BI205" s="14" t="str">
        <f>+IF(USER!BI205="","",USER!BI205)</f>
        <v/>
      </c>
      <c r="BJ205" s="14" t="str">
        <f>+IF(USER!BJ205="","",USER!BJ205)</f>
        <v/>
      </c>
      <c r="BK205" s="13">
        <f>+IF(USER!BK205="","",USER!BK205)</f>
        <v>0.70833333333333337</v>
      </c>
      <c r="BL205" s="13">
        <f>+IF(USER!BL205="","",USER!BL205)</f>
        <v>0.73958333333333337</v>
      </c>
      <c r="BM205" s="14" t="str">
        <f>+IF(USER!BM205="","",USER!BM205)</f>
        <v/>
      </c>
      <c r="BN205" s="20" t="str">
        <f>+IF(USER!BN205="","",USER!BN205)</f>
        <v/>
      </c>
      <c r="BO205" s="19">
        <f>+IF(USER!BO205="","",USER!BO205)</f>
        <v>0.5</v>
      </c>
      <c r="BP205" s="13">
        <f>+IF(USER!BP205="","",USER!BP205)</f>
        <v>0.85763888888888884</v>
      </c>
      <c r="BQ205" s="14" t="str">
        <f>+IF(USER!BQ205="","",USER!BQ205)</f>
        <v/>
      </c>
      <c r="BR205" s="14" t="str">
        <f>+IF(USER!BR205="","",USER!BR205)</f>
        <v/>
      </c>
      <c r="BS205" s="13">
        <f>+IF(USER!BS205="","",USER!BS205)</f>
        <v>0.70833333333333337</v>
      </c>
      <c r="BT205" s="13">
        <f>+IF(USER!BT205="","",USER!BT205)</f>
        <v>0.73958333333333337</v>
      </c>
      <c r="BU205" s="14" t="str">
        <f>+IF(USER!BU205="","",USER!BU205)</f>
        <v/>
      </c>
      <c r="BV205" s="20" t="str">
        <f>+IF(USER!BV205="","",USER!BV205)</f>
        <v/>
      </c>
      <c r="BW205" s="68" t="str">
        <f>+VLOOKUP(B205,GESEM!B:H,7,0)</f>
        <v>CHAT USER</v>
      </c>
      <c r="BX205" s="2" t="str">
        <f>+VLOOKUP(B205,GESEM!B:H,6,0)</f>
        <v>AGENTE</v>
      </c>
    </row>
    <row r="206" spans="1:76" ht="12" customHeight="1" x14ac:dyDescent="0.2">
      <c r="A206" s="31">
        <f t="shared" si="3"/>
        <v>200</v>
      </c>
      <c r="B206" s="74">
        <f>+USER!B206</f>
        <v>74373792</v>
      </c>
      <c r="C206" s="61" t="str">
        <f>+VLOOKUP(J206,TURNO!P:Q,2,0)</f>
        <v xml:space="preserve">CHAT USER </v>
      </c>
      <c r="D206" s="61" t="str">
        <f>+USER!D206</f>
        <v>Tarde</v>
      </c>
      <c r="E206" s="75">
        <f>+VLOOKUP(B206,GESEM!B:M,12,0)</f>
        <v>45699</v>
      </c>
      <c r="F206" s="61" t="str">
        <f>+USER!F206</f>
        <v>PART TIME</v>
      </c>
      <c r="G206" s="61">
        <f>+USER!G206</f>
        <v>0</v>
      </c>
      <c r="H206" s="61">
        <f>+USER!H206</f>
        <v>0</v>
      </c>
      <c r="I206" s="61" t="str">
        <f>+USER!I206</f>
        <v>CUSTODIO LEYTON DARLY NAYELI DEL ROSARIO</v>
      </c>
      <c r="J206" s="61" t="str">
        <f>+USER!J206</f>
        <v>CHAT USER</v>
      </c>
      <c r="K206" s="61" t="str">
        <f>+USER!K206</f>
        <v>NOVOA VILLAR JULIANA MELISSA</v>
      </c>
      <c r="L206" s="61" t="str">
        <f>+USER!L206</f>
        <v>PORTILLA REYES YOHANA ARACELLI</v>
      </c>
      <c r="M206" s="61" t="str">
        <f>+USER!M206</f>
        <v>Lunes,Martes,Miércoles,Jueves</v>
      </c>
      <c r="N206" s="32">
        <f>+IF(USER!N206="","",USER!N206)</f>
        <v>0.5</v>
      </c>
      <c r="O206" s="33">
        <f>+IF(USER!O206="","",USER!O206)</f>
        <v>0.85763888888888884</v>
      </c>
      <c r="P206" s="32">
        <f>+IF(USER!P206="","",USER!P206)</f>
        <v>0.70833333333333337</v>
      </c>
      <c r="Q206" s="33">
        <f>+IF(USER!Q206="","",USER!Q206)</f>
        <v>0.73958333333333337</v>
      </c>
      <c r="R206" s="34" t="str">
        <f>+VLOOKUP(B206,GESEM!B:R,9,0)</f>
        <v>ACTIVO</v>
      </c>
      <c r="S206" s="19" t="str">
        <f>+IF(USER!S206="","",USER!S206)</f>
        <v/>
      </c>
      <c r="T206" s="14" t="str">
        <f>+IF(USER!T206="","",USER!T206)</f>
        <v/>
      </c>
      <c r="U206" s="14" t="str">
        <f>+IF(USER!U206="","",USER!U206)</f>
        <v/>
      </c>
      <c r="V206" s="14" t="str">
        <f>+IF(USER!V206="","",USER!V206)</f>
        <v/>
      </c>
      <c r="W206" s="14" t="str">
        <f>+IF(USER!W206="","",USER!W206)</f>
        <v/>
      </c>
      <c r="X206" s="14" t="str">
        <f>+IF(USER!X206="","",USER!X206)</f>
        <v/>
      </c>
      <c r="Y206" s="14" t="str">
        <f>+IF(USER!Y206="","",USER!Y206)</f>
        <v/>
      </c>
      <c r="Z206" s="20" t="str">
        <f>+IF(USER!Z206="","",USER!Z206)</f>
        <v/>
      </c>
      <c r="AA206" s="19" t="str">
        <f>+IF(USER!AA206="","",USER!AA206)</f>
        <v/>
      </c>
      <c r="AB206" s="13" t="str">
        <f>+IF(USER!AB206="","",USER!AB206)</f>
        <v/>
      </c>
      <c r="AC206" s="14" t="str">
        <f>+IF(USER!AC206="","",USER!AC206)</f>
        <v/>
      </c>
      <c r="AD206" s="14" t="str">
        <f>+IF(USER!AD206="","",USER!AD206)</f>
        <v/>
      </c>
      <c r="AE206" s="13" t="str">
        <f>+IF(USER!AE206="","",USER!AE206)</f>
        <v/>
      </c>
      <c r="AF206" s="13" t="str">
        <f>+IF(USER!AF206="","",USER!AF206)</f>
        <v/>
      </c>
      <c r="AG206" s="14" t="str">
        <f>+IF(USER!AG206="","",USER!AG206)</f>
        <v/>
      </c>
      <c r="AH206" s="20" t="str">
        <f>+IF(USER!AH206="","",USER!AH206)</f>
        <v/>
      </c>
      <c r="AI206" s="19" t="str">
        <f>+IF(USER!AI206="","",USER!AI206)</f>
        <v/>
      </c>
      <c r="AJ206" s="13" t="str">
        <f>+IF(USER!AJ206="","",USER!AJ206)</f>
        <v/>
      </c>
      <c r="AK206" s="14" t="str">
        <f>+IF(USER!AK206="","",USER!AK206)</f>
        <v/>
      </c>
      <c r="AL206" s="14" t="str">
        <f>+IF(USER!AL206="","",USER!AL206)</f>
        <v/>
      </c>
      <c r="AM206" s="13" t="str">
        <f>+IF(USER!AM206="","",USER!AM206)</f>
        <v/>
      </c>
      <c r="AN206" s="13" t="str">
        <f>+IF(USER!AN206="","",USER!AN206)</f>
        <v/>
      </c>
      <c r="AO206" s="14" t="str">
        <f>+IF(USER!AO206="","",USER!AO206)</f>
        <v/>
      </c>
      <c r="AP206" s="20" t="str">
        <f>+IF(USER!AP206="","",USER!AP206)</f>
        <v/>
      </c>
      <c r="AQ206" s="19" t="str">
        <f>+IF(USER!AQ206="","",USER!AQ206)</f>
        <v/>
      </c>
      <c r="AR206" s="13" t="str">
        <f>+IF(USER!AR206="","",USER!AR206)</f>
        <v/>
      </c>
      <c r="AS206" s="14" t="str">
        <f>+IF(USER!AS206="","",USER!AS206)</f>
        <v/>
      </c>
      <c r="AT206" s="14" t="str">
        <f>+IF(USER!AT206="","",USER!AT206)</f>
        <v/>
      </c>
      <c r="AU206" s="13" t="str">
        <f>+IF(USER!AU206="","",USER!AU206)</f>
        <v/>
      </c>
      <c r="AV206" s="13" t="str">
        <f>+IF(USER!AV206="","",USER!AV206)</f>
        <v/>
      </c>
      <c r="AW206" s="14" t="str">
        <f>+IF(USER!AW206="","",USER!AW206)</f>
        <v/>
      </c>
      <c r="AX206" s="20" t="str">
        <f>+IF(USER!AX206="","",USER!AX206)</f>
        <v/>
      </c>
      <c r="AY206" s="19">
        <f>+IF(USER!AY206="","",USER!AY206)</f>
        <v>0.5</v>
      </c>
      <c r="AZ206" s="13">
        <f>+IF(USER!AZ206="","",USER!AZ206)</f>
        <v>0.85763888888888884</v>
      </c>
      <c r="BA206" s="14" t="str">
        <f>+IF(USER!BA206="","",USER!BA206)</f>
        <v/>
      </c>
      <c r="BB206" s="14" t="str">
        <f>+IF(USER!BB206="","",USER!BB206)</f>
        <v/>
      </c>
      <c r="BC206" s="13">
        <f>+IF(USER!BC206="","",USER!BC206)</f>
        <v>0.70833333333333337</v>
      </c>
      <c r="BD206" s="13">
        <f>+IF(USER!BD206="","",USER!BD206)</f>
        <v>0.73958333333333337</v>
      </c>
      <c r="BE206" s="14" t="str">
        <f>+IF(USER!BE206="","",USER!BE206)</f>
        <v/>
      </c>
      <c r="BF206" s="20" t="str">
        <f>+IF(USER!BF206="","",USER!BF206)</f>
        <v/>
      </c>
      <c r="BG206" s="19">
        <f>+IF(USER!BG206="","",USER!BG206)</f>
        <v>0.5</v>
      </c>
      <c r="BH206" s="13">
        <f>+IF(USER!BH206="","",USER!BH206)</f>
        <v>0.85763888888888884</v>
      </c>
      <c r="BI206" s="14" t="str">
        <f>+IF(USER!BI206="","",USER!BI206)</f>
        <v/>
      </c>
      <c r="BJ206" s="14" t="str">
        <f>+IF(USER!BJ206="","",USER!BJ206)</f>
        <v/>
      </c>
      <c r="BK206" s="13">
        <f>+IF(USER!BK206="","",USER!BK206)</f>
        <v>0.70833333333333337</v>
      </c>
      <c r="BL206" s="13">
        <f>+IF(USER!BL206="","",USER!BL206)</f>
        <v>0.73958333333333337</v>
      </c>
      <c r="BM206" s="14" t="str">
        <f>+IF(USER!BM206="","",USER!BM206)</f>
        <v/>
      </c>
      <c r="BN206" s="20" t="str">
        <f>+IF(USER!BN206="","",USER!BN206)</f>
        <v/>
      </c>
      <c r="BO206" s="19">
        <f>+IF(USER!BO206="","",USER!BO206)</f>
        <v>0.5</v>
      </c>
      <c r="BP206" s="13">
        <f>+IF(USER!BP206="","",USER!BP206)</f>
        <v>0.85763888888888884</v>
      </c>
      <c r="BQ206" s="14" t="str">
        <f>+IF(USER!BQ206="","",USER!BQ206)</f>
        <v/>
      </c>
      <c r="BR206" s="14" t="str">
        <f>+IF(USER!BR206="","",USER!BR206)</f>
        <v/>
      </c>
      <c r="BS206" s="13">
        <f>+IF(USER!BS206="","",USER!BS206)</f>
        <v>0.70833333333333337</v>
      </c>
      <c r="BT206" s="13">
        <f>+IF(USER!BT206="","",USER!BT206)</f>
        <v>0.73958333333333337</v>
      </c>
      <c r="BU206" s="14" t="str">
        <f>+IF(USER!BU206="","",USER!BU206)</f>
        <v/>
      </c>
      <c r="BV206" s="20" t="str">
        <f>+IF(USER!BV206="","",USER!BV206)</f>
        <v/>
      </c>
      <c r="BW206" s="68" t="str">
        <f>+VLOOKUP(B206,GESEM!B:H,7,0)</f>
        <v>CHAT USER</v>
      </c>
      <c r="BX206" s="2" t="str">
        <f>+VLOOKUP(B206,GESEM!B:H,6,0)</f>
        <v>AGENTE</v>
      </c>
    </row>
    <row r="207" spans="1:76" ht="12" hidden="1" customHeight="1" x14ac:dyDescent="0.2">
      <c r="A207" s="31">
        <f t="shared" si="3"/>
        <v>201</v>
      </c>
      <c r="B207" s="74">
        <f>+USER!B207</f>
        <v>46754011</v>
      </c>
      <c r="C207" s="61" t="str">
        <f>+VLOOKUP(J207,TURNO!P:Q,2,0)</f>
        <v xml:space="preserve">CHAT USER </v>
      </c>
      <c r="D207" s="61" t="str">
        <f>+USER!D207</f>
        <v>Tarde</v>
      </c>
      <c r="E207" s="75">
        <f>+VLOOKUP(B207,GESEM!B:M,12,0)</f>
        <v>45699</v>
      </c>
      <c r="F207" s="61" t="str">
        <f>+USER!F207</f>
        <v>PART TIME</v>
      </c>
      <c r="G207" s="61">
        <f>+USER!G207</f>
        <v>0</v>
      </c>
      <c r="H207" s="61">
        <f>+USER!H207</f>
        <v>0</v>
      </c>
      <c r="I207" s="61" t="str">
        <f>+USER!I207</f>
        <v>HERRERA MELLADO PAOLA ARANTXA</v>
      </c>
      <c r="J207" s="61" t="str">
        <f>+USER!J207</f>
        <v>CHAT USER</v>
      </c>
      <c r="K207" s="61" t="str">
        <f>+USER!K207</f>
        <v>ROQUE GOMEZ FRANK PIERCE</v>
      </c>
      <c r="L207" s="61" t="str">
        <f>+USER!L207</f>
        <v>PORTILLA REYES YOHANA ARACELLI</v>
      </c>
      <c r="M207" s="61" t="str">
        <f>+USER!M207</f>
        <v>Lunes,Martes,Miércoles,Jueves</v>
      </c>
      <c r="N207" s="32">
        <f>+IF(USER!N207="","",USER!N207)</f>
        <v>0.5</v>
      </c>
      <c r="O207" s="33">
        <f>+IF(USER!O207="","",USER!O207)</f>
        <v>0.85763888888888884</v>
      </c>
      <c r="P207" s="32">
        <f>+IF(USER!P207="","",USER!P207)</f>
        <v>0.75</v>
      </c>
      <c r="Q207" s="33">
        <f>+IF(USER!Q207="","",USER!Q207)</f>
        <v>0.78125</v>
      </c>
      <c r="R207" s="34" t="str">
        <f>+VLOOKUP(B207,GESEM!B:R,9,0)</f>
        <v>INACTIVO</v>
      </c>
      <c r="S207" s="19" t="str">
        <f>+IF(USER!S207="","",USER!S207)</f>
        <v/>
      </c>
      <c r="T207" s="14" t="str">
        <f>+IF(USER!T207="","",USER!T207)</f>
        <v/>
      </c>
      <c r="U207" s="14" t="str">
        <f>+IF(USER!U207="","",USER!U207)</f>
        <v/>
      </c>
      <c r="V207" s="14" t="str">
        <f>+IF(USER!V207="","",USER!V207)</f>
        <v/>
      </c>
      <c r="W207" s="14" t="str">
        <f>+IF(USER!W207="","",USER!W207)</f>
        <v/>
      </c>
      <c r="X207" s="14" t="str">
        <f>+IF(USER!X207="","",USER!X207)</f>
        <v/>
      </c>
      <c r="Y207" s="14" t="str">
        <f>+IF(USER!Y207="","",USER!Y207)</f>
        <v/>
      </c>
      <c r="Z207" s="20" t="str">
        <f>+IF(USER!Z207="","",USER!Z207)</f>
        <v/>
      </c>
      <c r="AA207" s="19" t="str">
        <f>+IF(USER!AA207="","",USER!AA207)</f>
        <v/>
      </c>
      <c r="AB207" s="13" t="str">
        <f>+IF(USER!AB207="","",USER!AB207)</f>
        <v/>
      </c>
      <c r="AC207" s="14" t="str">
        <f>+IF(USER!AC207="","",USER!AC207)</f>
        <v/>
      </c>
      <c r="AD207" s="14" t="str">
        <f>+IF(USER!AD207="","",USER!AD207)</f>
        <v/>
      </c>
      <c r="AE207" s="13" t="str">
        <f>+IF(USER!AE207="","",USER!AE207)</f>
        <v/>
      </c>
      <c r="AF207" s="13" t="str">
        <f>+IF(USER!AF207="","",USER!AF207)</f>
        <v/>
      </c>
      <c r="AG207" s="14" t="str">
        <f>+IF(USER!AG207="","",USER!AG207)</f>
        <v/>
      </c>
      <c r="AH207" s="20" t="str">
        <f>+IF(USER!AH207="","",USER!AH207)</f>
        <v/>
      </c>
      <c r="AI207" s="19" t="str">
        <f>+IF(USER!AI207="","",USER!AI207)</f>
        <v/>
      </c>
      <c r="AJ207" s="13" t="str">
        <f>+IF(USER!AJ207="","",USER!AJ207)</f>
        <v/>
      </c>
      <c r="AK207" s="14" t="str">
        <f>+IF(USER!AK207="","",USER!AK207)</f>
        <v/>
      </c>
      <c r="AL207" s="14" t="str">
        <f>+IF(USER!AL207="","",USER!AL207)</f>
        <v/>
      </c>
      <c r="AM207" s="13" t="str">
        <f>+IF(USER!AM207="","",USER!AM207)</f>
        <v/>
      </c>
      <c r="AN207" s="13" t="str">
        <f>+IF(USER!AN207="","",USER!AN207)</f>
        <v/>
      </c>
      <c r="AO207" s="14" t="str">
        <f>+IF(USER!AO207="","",USER!AO207)</f>
        <v/>
      </c>
      <c r="AP207" s="20" t="str">
        <f>+IF(USER!AP207="","",USER!AP207)</f>
        <v/>
      </c>
      <c r="AQ207" s="19" t="str">
        <f>+IF(USER!AQ207="","",USER!AQ207)</f>
        <v/>
      </c>
      <c r="AR207" s="13" t="str">
        <f>+IF(USER!AR207="","",USER!AR207)</f>
        <v/>
      </c>
      <c r="AS207" s="14" t="str">
        <f>+IF(USER!AS207="","",USER!AS207)</f>
        <v/>
      </c>
      <c r="AT207" s="14" t="str">
        <f>+IF(USER!AT207="","",USER!AT207)</f>
        <v/>
      </c>
      <c r="AU207" s="13" t="str">
        <f>+IF(USER!AU207="","",USER!AU207)</f>
        <v/>
      </c>
      <c r="AV207" s="13" t="str">
        <f>+IF(USER!AV207="","",USER!AV207)</f>
        <v/>
      </c>
      <c r="AW207" s="14" t="str">
        <f>+IF(USER!AW207="","",USER!AW207)</f>
        <v/>
      </c>
      <c r="AX207" s="20" t="str">
        <f>+IF(USER!AX207="","",USER!AX207)</f>
        <v/>
      </c>
      <c r="AY207" s="19">
        <f>+IF(USER!AY207="","",USER!AY207)</f>
        <v>0.5</v>
      </c>
      <c r="AZ207" s="13">
        <f>+IF(USER!AZ207="","",USER!AZ207)</f>
        <v>0.85763888888888884</v>
      </c>
      <c r="BA207" s="14" t="str">
        <f>+IF(USER!BA207="","",USER!BA207)</f>
        <v/>
      </c>
      <c r="BB207" s="14" t="str">
        <f>+IF(USER!BB207="","",USER!BB207)</f>
        <v/>
      </c>
      <c r="BC207" s="13">
        <f>+IF(USER!BC207="","",USER!BC207)</f>
        <v>0.75</v>
      </c>
      <c r="BD207" s="13">
        <f>+IF(USER!BD207="","",USER!BD207)</f>
        <v>0.78125</v>
      </c>
      <c r="BE207" s="14" t="str">
        <f>+IF(USER!BE207="","",USER!BE207)</f>
        <v/>
      </c>
      <c r="BF207" s="20" t="str">
        <f>+IF(USER!BF207="","",USER!BF207)</f>
        <v/>
      </c>
      <c r="BG207" s="19">
        <f>+IF(USER!BG207="","",USER!BG207)</f>
        <v>0.5</v>
      </c>
      <c r="BH207" s="13">
        <f>+IF(USER!BH207="","",USER!BH207)</f>
        <v>0.85763888888888884</v>
      </c>
      <c r="BI207" s="14" t="str">
        <f>+IF(USER!BI207="","",USER!BI207)</f>
        <v/>
      </c>
      <c r="BJ207" s="14" t="str">
        <f>+IF(USER!BJ207="","",USER!BJ207)</f>
        <v/>
      </c>
      <c r="BK207" s="13">
        <f>+IF(USER!BK207="","",USER!BK207)</f>
        <v>0.75</v>
      </c>
      <c r="BL207" s="13">
        <f>+IF(USER!BL207="","",USER!BL207)</f>
        <v>0.78125</v>
      </c>
      <c r="BM207" s="14" t="str">
        <f>+IF(USER!BM207="","",USER!BM207)</f>
        <v/>
      </c>
      <c r="BN207" s="20" t="str">
        <f>+IF(USER!BN207="","",USER!BN207)</f>
        <v/>
      </c>
      <c r="BO207" s="19">
        <f>+IF(USER!BO207="","",USER!BO207)</f>
        <v>0.5</v>
      </c>
      <c r="BP207" s="13">
        <f>+IF(USER!BP207="","",USER!BP207)</f>
        <v>0.85763888888888884</v>
      </c>
      <c r="BQ207" s="14" t="str">
        <f>+IF(USER!BQ207="","",USER!BQ207)</f>
        <v/>
      </c>
      <c r="BR207" s="14" t="str">
        <f>+IF(USER!BR207="","",USER!BR207)</f>
        <v/>
      </c>
      <c r="BS207" s="13">
        <f>+IF(USER!BS207="","",USER!BS207)</f>
        <v>0.70833333333333337</v>
      </c>
      <c r="BT207" s="13">
        <f>+IF(USER!BT207="","",USER!BT207)</f>
        <v>0.73958333333333337</v>
      </c>
      <c r="BU207" s="14" t="str">
        <f>+IF(USER!BU207="","",USER!BU207)</f>
        <v/>
      </c>
      <c r="BV207" s="20" t="str">
        <f>+IF(USER!BV207="","",USER!BV207)</f>
        <v/>
      </c>
      <c r="BW207" s="68" t="str">
        <f>+VLOOKUP(B207,GESEM!B:H,7,0)</f>
        <v>CHAT USER</v>
      </c>
      <c r="BX207" s="2" t="str">
        <f>+VLOOKUP(B207,GESEM!B:H,6,0)</f>
        <v>AGENTE</v>
      </c>
    </row>
    <row r="208" spans="1:76" ht="12" customHeight="1" x14ac:dyDescent="0.2">
      <c r="A208" s="31">
        <f t="shared" si="3"/>
        <v>202</v>
      </c>
      <c r="B208" s="74">
        <f>+USER!B208</f>
        <v>47804196</v>
      </c>
      <c r="C208" s="61" t="str">
        <f>+VLOOKUP(J208,TURNO!P:Q,2,0)</f>
        <v xml:space="preserve">CHAT USER </v>
      </c>
      <c r="D208" s="61" t="str">
        <f>+USER!D208</f>
        <v>Tarde</v>
      </c>
      <c r="E208" s="75">
        <f>+VLOOKUP(B208,GESEM!B:M,12,0)</f>
        <v>45699</v>
      </c>
      <c r="F208" s="61" t="str">
        <f>+USER!F208</f>
        <v>PART TIME</v>
      </c>
      <c r="G208" s="61">
        <f>+USER!G208</f>
        <v>0</v>
      </c>
      <c r="H208" s="61">
        <f>+USER!H208</f>
        <v>0</v>
      </c>
      <c r="I208" s="61" t="str">
        <f>+USER!I208</f>
        <v>NIETO PORTURAS ANDREA ISABEL</v>
      </c>
      <c r="J208" s="61" t="str">
        <f>+USER!J208</f>
        <v>CHAT USER</v>
      </c>
      <c r="K208" s="61" t="str">
        <f>+USER!K208</f>
        <v>RUBINA MEDINA GUSTAVO FRANCO</v>
      </c>
      <c r="L208" s="61" t="str">
        <f>+USER!L208</f>
        <v>PORTILLA REYES YOHANA ARACELLI</v>
      </c>
      <c r="M208" s="61" t="str">
        <f>+USER!M208</f>
        <v>Lunes,Martes,Miércoles,Jueves</v>
      </c>
      <c r="N208" s="32">
        <f>+IF(USER!N208="","",USER!N208)</f>
        <v>0.5</v>
      </c>
      <c r="O208" s="33">
        <f>+IF(USER!O208="","",USER!O208)</f>
        <v>0.85763888888888884</v>
      </c>
      <c r="P208" s="32">
        <f>+IF(USER!P208="","",USER!P208)</f>
        <v>0.75</v>
      </c>
      <c r="Q208" s="33">
        <f>+IF(USER!Q208="","",USER!Q208)</f>
        <v>0.78125</v>
      </c>
      <c r="R208" s="34" t="str">
        <f>+VLOOKUP(B208,GESEM!B:R,9,0)</f>
        <v>ACTIVO</v>
      </c>
      <c r="S208" s="19" t="str">
        <f>+IF(USER!S208="","",USER!S208)</f>
        <v/>
      </c>
      <c r="T208" s="14" t="str">
        <f>+IF(USER!T208="","",USER!T208)</f>
        <v/>
      </c>
      <c r="U208" s="14" t="str">
        <f>+IF(USER!U208="","",USER!U208)</f>
        <v/>
      </c>
      <c r="V208" s="14" t="str">
        <f>+IF(USER!V208="","",USER!V208)</f>
        <v/>
      </c>
      <c r="W208" s="14" t="str">
        <f>+IF(USER!W208="","",USER!W208)</f>
        <v/>
      </c>
      <c r="X208" s="14" t="str">
        <f>+IF(USER!X208="","",USER!X208)</f>
        <v/>
      </c>
      <c r="Y208" s="14" t="str">
        <f>+IF(USER!Y208="","",USER!Y208)</f>
        <v/>
      </c>
      <c r="Z208" s="20" t="str">
        <f>+IF(USER!Z208="","",USER!Z208)</f>
        <v/>
      </c>
      <c r="AA208" s="19" t="str">
        <f>+IF(USER!AA208="","",USER!AA208)</f>
        <v/>
      </c>
      <c r="AB208" s="13" t="str">
        <f>+IF(USER!AB208="","",USER!AB208)</f>
        <v/>
      </c>
      <c r="AC208" s="14" t="str">
        <f>+IF(USER!AC208="","",USER!AC208)</f>
        <v/>
      </c>
      <c r="AD208" s="14" t="str">
        <f>+IF(USER!AD208="","",USER!AD208)</f>
        <v/>
      </c>
      <c r="AE208" s="13" t="str">
        <f>+IF(USER!AE208="","",USER!AE208)</f>
        <v/>
      </c>
      <c r="AF208" s="13" t="str">
        <f>+IF(USER!AF208="","",USER!AF208)</f>
        <v/>
      </c>
      <c r="AG208" s="14" t="str">
        <f>+IF(USER!AG208="","",USER!AG208)</f>
        <v/>
      </c>
      <c r="AH208" s="20" t="str">
        <f>+IF(USER!AH208="","",USER!AH208)</f>
        <v/>
      </c>
      <c r="AI208" s="19" t="str">
        <f>+IF(USER!AI208="","",USER!AI208)</f>
        <v/>
      </c>
      <c r="AJ208" s="13" t="str">
        <f>+IF(USER!AJ208="","",USER!AJ208)</f>
        <v/>
      </c>
      <c r="AK208" s="14" t="str">
        <f>+IF(USER!AK208="","",USER!AK208)</f>
        <v/>
      </c>
      <c r="AL208" s="14" t="str">
        <f>+IF(USER!AL208="","",USER!AL208)</f>
        <v/>
      </c>
      <c r="AM208" s="13" t="str">
        <f>+IF(USER!AM208="","",USER!AM208)</f>
        <v/>
      </c>
      <c r="AN208" s="13" t="str">
        <f>+IF(USER!AN208="","",USER!AN208)</f>
        <v/>
      </c>
      <c r="AO208" s="14" t="str">
        <f>+IF(USER!AO208="","",USER!AO208)</f>
        <v/>
      </c>
      <c r="AP208" s="20" t="str">
        <f>+IF(USER!AP208="","",USER!AP208)</f>
        <v/>
      </c>
      <c r="AQ208" s="19" t="str">
        <f>+IF(USER!AQ208="","",USER!AQ208)</f>
        <v/>
      </c>
      <c r="AR208" s="13" t="str">
        <f>+IF(USER!AR208="","",USER!AR208)</f>
        <v/>
      </c>
      <c r="AS208" s="14" t="str">
        <f>+IF(USER!AS208="","",USER!AS208)</f>
        <v/>
      </c>
      <c r="AT208" s="14" t="str">
        <f>+IF(USER!AT208="","",USER!AT208)</f>
        <v/>
      </c>
      <c r="AU208" s="13" t="str">
        <f>+IF(USER!AU208="","",USER!AU208)</f>
        <v/>
      </c>
      <c r="AV208" s="13" t="str">
        <f>+IF(USER!AV208="","",USER!AV208)</f>
        <v/>
      </c>
      <c r="AW208" s="14" t="str">
        <f>+IF(USER!AW208="","",USER!AW208)</f>
        <v/>
      </c>
      <c r="AX208" s="20" t="str">
        <f>+IF(USER!AX208="","",USER!AX208)</f>
        <v/>
      </c>
      <c r="AY208" s="19">
        <f>+IF(USER!AY208="","",USER!AY208)</f>
        <v>0.5</v>
      </c>
      <c r="AZ208" s="13">
        <f>+IF(USER!AZ208="","",USER!AZ208)</f>
        <v>0.85763888888888884</v>
      </c>
      <c r="BA208" s="14" t="str">
        <f>+IF(USER!BA208="","",USER!BA208)</f>
        <v/>
      </c>
      <c r="BB208" s="14" t="str">
        <f>+IF(USER!BB208="","",USER!BB208)</f>
        <v/>
      </c>
      <c r="BC208" s="13">
        <f>+IF(USER!BC208="","",USER!BC208)</f>
        <v>0.75</v>
      </c>
      <c r="BD208" s="13">
        <f>+IF(USER!BD208="","",USER!BD208)</f>
        <v>0.78125</v>
      </c>
      <c r="BE208" s="14" t="str">
        <f>+IF(USER!BE208="","",USER!BE208)</f>
        <v/>
      </c>
      <c r="BF208" s="20" t="str">
        <f>+IF(USER!BF208="","",USER!BF208)</f>
        <v/>
      </c>
      <c r="BG208" s="19">
        <f>+IF(USER!BG208="","",USER!BG208)</f>
        <v>0.5</v>
      </c>
      <c r="BH208" s="13">
        <f>+IF(USER!BH208="","",USER!BH208)</f>
        <v>0.85763888888888884</v>
      </c>
      <c r="BI208" s="14" t="str">
        <f>+IF(USER!BI208="","",USER!BI208)</f>
        <v/>
      </c>
      <c r="BJ208" s="14" t="str">
        <f>+IF(USER!BJ208="","",USER!BJ208)</f>
        <v/>
      </c>
      <c r="BK208" s="13">
        <f>+IF(USER!BK208="","",USER!BK208)</f>
        <v>0.75</v>
      </c>
      <c r="BL208" s="13">
        <f>+IF(USER!BL208="","",USER!BL208)</f>
        <v>0.78125</v>
      </c>
      <c r="BM208" s="14" t="str">
        <f>+IF(USER!BM208="","",USER!BM208)</f>
        <v/>
      </c>
      <c r="BN208" s="20" t="str">
        <f>+IF(USER!BN208="","",USER!BN208)</f>
        <v/>
      </c>
      <c r="BO208" s="19">
        <f>+IF(USER!BO208="","",USER!BO208)</f>
        <v>0.5</v>
      </c>
      <c r="BP208" s="13">
        <f>+IF(USER!BP208="","",USER!BP208)</f>
        <v>0.85763888888888884</v>
      </c>
      <c r="BQ208" s="14" t="str">
        <f>+IF(USER!BQ208="","",USER!BQ208)</f>
        <v/>
      </c>
      <c r="BR208" s="14" t="str">
        <f>+IF(USER!BR208="","",USER!BR208)</f>
        <v/>
      </c>
      <c r="BS208" s="13">
        <f>+IF(USER!BS208="","",USER!BS208)</f>
        <v>0.70833333333333337</v>
      </c>
      <c r="BT208" s="13">
        <f>+IF(USER!BT208="","",USER!BT208)</f>
        <v>0.73958333333333337</v>
      </c>
      <c r="BU208" s="14" t="str">
        <f>+IF(USER!BU208="","",USER!BU208)</f>
        <v/>
      </c>
      <c r="BV208" s="20" t="str">
        <f>+IF(USER!BV208="","",USER!BV208)</f>
        <v/>
      </c>
      <c r="BW208" s="68" t="str">
        <f>+VLOOKUP(B208,GESEM!B:H,7,0)</f>
        <v>CHAT USER</v>
      </c>
      <c r="BX208" s="2" t="str">
        <f>+VLOOKUP(B208,GESEM!B:H,6,0)</f>
        <v>AGENTE</v>
      </c>
    </row>
    <row r="209" spans="1:76" ht="12" customHeight="1" x14ac:dyDescent="0.2">
      <c r="A209" s="31">
        <f t="shared" si="3"/>
        <v>203</v>
      </c>
      <c r="B209" s="74">
        <f>+USER!B209</f>
        <v>71339485</v>
      </c>
      <c r="C209" s="61" t="str">
        <f>+VLOOKUP(J209,TURNO!P:Q,2,0)</f>
        <v xml:space="preserve">CHAT USER </v>
      </c>
      <c r="D209" s="61" t="str">
        <f>+USER!D209</f>
        <v>Tarde</v>
      </c>
      <c r="E209" s="75">
        <f>+VLOOKUP(B209,GESEM!B:M,12,0)</f>
        <v>45699</v>
      </c>
      <c r="F209" s="61" t="str">
        <f>+USER!F209</f>
        <v>PART TIME</v>
      </c>
      <c r="G209" s="61">
        <f>+USER!G209</f>
        <v>0</v>
      </c>
      <c r="H209" s="61">
        <f>+USER!H209</f>
        <v>0</v>
      </c>
      <c r="I209" s="61" t="str">
        <f>+USER!I209</f>
        <v>PAUYAC RODRIGUEZ WILDER MAEL</v>
      </c>
      <c r="J209" s="61" t="str">
        <f>+USER!J209</f>
        <v>CHAT USER</v>
      </c>
      <c r="K209" s="61" t="str">
        <f>+USER!K209</f>
        <v>RUBINA MEDINA GUSTAVO FRANCO</v>
      </c>
      <c r="L209" s="61" t="str">
        <f>+USER!L209</f>
        <v>PORTILLA REYES YOHANA ARACELLI</v>
      </c>
      <c r="M209" s="61" t="str">
        <f>+USER!M209</f>
        <v>Lunes,Martes,Miércoles,Jueves</v>
      </c>
      <c r="N209" s="32">
        <f>+IF(USER!N209="","",USER!N209)</f>
        <v>0.5</v>
      </c>
      <c r="O209" s="33">
        <f>+IF(USER!O209="","",USER!O209)</f>
        <v>0.85763888888888884</v>
      </c>
      <c r="P209" s="32">
        <f>+IF(USER!P209="","",USER!P209)</f>
        <v>0.70833333333333337</v>
      </c>
      <c r="Q209" s="33">
        <f>+IF(USER!Q209="","",USER!Q209)</f>
        <v>0.73958333333333337</v>
      </c>
      <c r="R209" s="34" t="str">
        <f>+VLOOKUP(B209,GESEM!B:R,9,0)</f>
        <v>ACTIVO</v>
      </c>
      <c r="S209" s="19" t="str">
        <f>+IF(USER!S209="","",USER!S209)</f>
        <v/>
      </c>
      <c r="T209" s="14" t="str">
        <f>+IF(USER!T209="","",USER!T209)</f>
        <v/>
      </c>
      <c r="U209" s="14" t="str">
        <f>+IF(USER!U209="","",USER!U209)</f>
        <v/>
      </c>
      <c r="V209" s="14" t="str">
        <f>+IF(USER!V209="","",USER!V209)</f>
        <v/>
      </c>
      <c r="W209" s="14" t="str">
        <f>+IF(USER!W209="","",USER!W209)</f>
        <v/>
      </c>
      <c r="X209" s="14" t="str">
        <f>+IF(USER!X209="","",USER!X209)</f>
        <v/>
      </c>
      <c r="Y209" s="14" t="str">
        <f>+IF(USER!Y209="","",USER!Y209)</f>
        <v/>
      </c>
      <c r="Z209" s="20" t="str">
        <f>+IF(USER!Z209="","",USER!Z209)</f>
        <v/>
      </c>
      <c r="AA209" s="19" t="str">
        <f>+IF(USER!AA209="","",USER!AA209)</f>
        <v/>
      </c>
      <c r="AB209" s="13" t="str">
        <f>+IF(USER!AB209="","",USER!AB209)</f>
        <v/>
      </c>
      <c r="AC209" s="14" t="str">
        <f>+IF(USER!AC209="","",USER!AC209)</f>
        <v/>
      </c>
      <c r="AD209" s="14" t="str">
        <f>+IF(USER!AD209="","",USER!AD209)</f>
        <v/>
      </c>
      <c r="AE209" s="13" t="str">
        <f>+IF(USER!AE209="","",USER!AE209)</f>
        <v/>
      </c>
      <c r="AF209" s="13" t="str">
        <f>+IF(USER!AF209="","",USER!AF209)</f>
        <v/>
      </c>
      <c r="AG209" s="14" t="str">
        <f>+IF(USER!AG209="","",USER!AG209)</f>
        <v/>
      </c>
      <c r="AH209" s="20" t="str">
        <f>+IF(USER!AH209="","",USER!AH209)</f>
        <v/>
      </c>
      <c r="AI209" s="19" t="str">
        <f>+IF(USER!AI209="","",USER!AI209)</f>
        <v/>
      </c>
      <c r="AJ209" s="13" t="str">
        <f>+IF(USER!AJ209="","",USER!AJ209)</f>
        <v/>
      </c>
      <c r="AK209" s="14" t="str">
        <f>+IF(USER!AK209="","",USER!AK209)</f>
        <v/>
      </c>
      <c r="AL209" s="14" t="str">
        <f>+IF(USER!AL209="","",USER!AL209)</f>
        <v/>
      </c>
      <c r="AM209" s="13" t="str">
        <f>+IF(USER!AM209="","",USER!AM209)</f>
        <v/>
      </c>
      <c r="AN209" s="13" t="str">
        <f>+IF(USER!AN209="","",USER!AN209)</f>
        <v/>
      </c>
      <c r="AO209" s="14" t="str">
        <f>+IF(USER!AO209="","",USER!AO209)</f>
        <v/>
      </c>
      <c r="AP209" s="20" t="str">
        <f>+IF(USER!AP209="","",USER!AP209)</f>
        <v/>
      </c>
      <c r="AQ209" s="19" t="str">
        <f>+IF(USER!AQ209="","",USER!AQ209)</f>
        <v/>
      </c>
      <c r="AR209" s="13" t="str">
        <f>+IF(USER!AR209="","",USER!AR209)</f>
        <v/>
      </c>
      <c r="AS209" s="14" t="str">
        <f>+IF(USER!AS209="","",USER!AS209)</f>
        <v/>
      </c>
      <c r="AT209" s="14" t="str">
        <f>+IF(USER!AT209="","",USER!AT209)</f>
        <v/>
      </c>
      <c r="AU209" s="13" t="str">
        <f>+IF(USER!AU209="","",USER!AU209)</f>
        <v/>
      </c>
      <c r="AV209" s="13" t="str">
        <f>+IF(USER!AV209="","",USER!AV209)</f>
        <v/>
      </c>
      <c r="AW209" s="14" t="str">
        <f>+IF(USER!AW209="","",USER!AW209)</f>
        <v/>
      </c>
      <c r="AX209" s="20" t="str">
        <f>+IF(USER!AX209="","",USER!AX209)</f>
        <v/>
      </c>
      <c r="AY209" s="19">
        <f>+IF(USER!AY209="","",USER!AY209)</f>
        <v>0.5</v>
      </c>
      <c r="AZ209" s="13">
        <f>+IF(USER!AZ209="","",USER!AZ209)</f>
        <v>0.85763888888888884</v>
      </c>
      <c r="BA209" s="14" t="str">
        <f>+IF(USER!BA209="","",USER!BA209)</f>
        <v/>
      </c>
      <c r="BB209" s="14" t="str">
        <f>+IF(USER!BB209="","",USER!BB209)</f>
        <v/>
      </c>
      <c r="BC209" s="13">
        <f>+IF(USER!BC209="","",USER!BC209)</f>
        <v>0.70833333333333337</v>
      </c>
      <c r="BD209" s="13">
        <f>+IF(USER!BD209="","",USER!BD209)</f>
        <v>0.73958333333333337</v>
      </c>
      <c r="BE209" s="14" t="str">
        <f>+IF(USER!BE209="","",USER!BE209)</f>
        <v/>
      </c>
      <c r="BF209" s="20" t="str">
        <f>+IF(USER!BF209="","",USER!BF209)</f>
        <v/>
      </c>
      <c r="BG209" s="19">
        <f>+IF(USER!BG209="","",USER!BG209)</f>
        <v>0.5</v>
      </c>
      <c r="BH209" s="13">
        <f>+IF(USER!BH209="","",USER!BH209)</f>
        <v>0.85763888888888884</v>
      </c>
      <c r="BI209" s="14" t="str">
        <f>+IF(USER!BI209="","",USER!BI209)</f>
        <v/>
      </c>
      <c r="BJ209" s="14" t="str">
        <f>+IF(USER!BJ209="","",USER!BJ209)</f>
        <v/>
      </c>
      <c r="BK209" s="13">
        <f>+IF(USER!BK209="","",USER!BK209)</f>
        <v>0.70833333333333337</v>
      </c>
      <c r="BL209" s="13">
        <f>+IF(USER!BL209="","",USER!BL209)</f>
        <v>0.73958333333333337</v>
      </c>
      <c r="BM209" s="14" t="str">
        <f>+IF(USER!BM209="","",USER!BM209)</f>
        <v/>
      </c>
      <c r="BN209" s="20" t="str">
        <f>+IF(USER!BN209="","",USER!BN209)</f>
        <v/>
      </c>
      <c r="BO209" s="19">
        <f>+IF(USER!BO209="","",USER!BO209)</f>
        <v>0.5</v>
      </c>
      <c r="BP209" s="13">
        <f>+IF(USER!BP209="","",USER!BP209)</f>
        <v>0.85763888888888884</v>
      </c>
      <c r="BQ209" s="14" t="str">
        <f>+IF(USER!BQ209="","",USER!BQ209)</f>
        <v/>
      </c>
      <c r="BR209" s="14" t="str">
        <f>+IF(USER!BR209="","",USER!BR209)</f>
        <v/>
      </c>
      <c r="BS209" s="13">
        <f>+IF(USER!BS209="","",USER!BS209)</f>
        <v>0.70833333333333337</v>
      </c>
      <c r="BT209" s="13">
        <f>+IF(USER!BT209="","",USER!BT209)</f>
        <v>0.73958333333333337</v>
      </c>
      <c r="BU209" s="14" t="str">
        <f>+IF(USER!BU209="","",USER!BU209)</f>
        <v/>
      </c>
      <c r="BV209" s="20" t="str">
        <f>+IF(USER!BV209="","",USER!BV209)</f>
        <v/>
      </c>
      <c r="BW209" s="68" t="str">
        <f>+VLOOKUP(B209,GESEM!B:H,7,0)</f>
        <v>CHAT USER</v>
      </c>
      <c r="BX209" s="2" t="str">
        <f>+VLOOKUP(B209,GESEM!B:H,6,0)</f>
        <v>AGENTE</v>
      </c>
    </row>
    <row r="210" spans="1:76" ht="12" customHeight="1" x14ac:dyDescent="0.2">
      <c r="A210" s="31">
        <f t="shared" si="3"/>
        <v>204</v>
      </c>
      <c r="B210" s="74">
        <f>+USER!B210</f>
        <v>73131617</v>
      </c>
      <c r="C210" s="61" t="str">
        <f>+VLOOKUP(J210,TURNO!P:Q,2,0)</f>
        <v xml:space="preserve">CHAT USER </v>
      </c>
      <c r="D210" s="61" t="str">
        <f>+USER!D210</f>
        <v>Tarde</v>
      </c>
      <c r="E210" s="75">
        <f>+VLOOKUP(B210,GESEM!B:M,12,0)</f>
        <v>45699</v>
      </c>
      <c r="F210" s="61" t="str">
        <f>+USER!F210</f>
        <v>PART TIME</v>
      </c>
      <c r="G210" s="61">
        <f>+USER!G210</f>
        <v>0</v>
      </c>
      <c r="H210" s="61">
        <f>+USER!H210</f>
        <v>0</v>
      </c>
      <c r="I210" s="61" t="str">
        <f>+USER!I210</f>
        <v>PEÑA CORDOVA SANDRA LISBETH</v>
      </c>
      <c r="J210" s="61" t="str">
        <f>+USER!J210</f>
        <v>CHAT USER</v>
      </c>
      <c r="K210" s="61" t="str">
        <f>+USER!K210</f>
        <v>RUBINA MEDINA GUSTAVO FRANCO</v>
      </c>
      <c r="L210" s="61" t="str">
        <f>+USER!L210</f>
        <v>PORTILLA REYES YOHANA ARACELLI</v>
      </c>
      <c r="M210" s="61" t="str">
        <f>+USER!M210</f>
        <v>Lunes,Martes,Miércoles,Jueves</v>
      </c>
      <c r="N210" s="32">
        <f>+IF(USER!N210="","",USER!N210)</f>
        <v>0.5</v>
      </c>
      <c r="O210" s="33">
        <f>+IF(USER!O210="","",USER!O210)</f>
        <v>0.85763888888888884</v>
      </c>
      <c r="P210" s="32">
        <f>+IF(USER!P210="","",USER!P210)</f>
        <v>0.75</v>
      </c>
      <c r="Q210" s="33">
        <f>+IF(USER!Q210="","",USER!Q210)</f>
        <v>0.78125</v>
      </c>
      <c r="R210" s="34" t="str">
        <f>+VLOOKUP(B210,GESEM!B:R,9,0)</f>
        <v>ACTIVO</v>
      </c>
      <c r="S210" s="19" t="str">
        <f>+IF(USER!S210="","",USER!S210)</f>
        <v/>
      </c>
      <c r="T210" s="14" t="str">
        <f>+IF(USER!T210="","",USER!T210)</f>
        <v/>
      </c>
      <c r="U210" s="14" t="str">
        <f>+IF(USER!U210="","",USER!U210)</f>
        <v/>
      </c>
      <c r="V210" s="14" t="str">
        <f>+IF(USER!V210="","",USER!V210)</f>
        <v/>
      </c>
      <c r="W210" s="14" t="str">
        <f>+IF(USER!W210="","",USER!W210)</f>
        <v/>
      </c>
      <c r="X210" s="14" t="str">
        <f>+IF(USER!X210="","",USER!X210)</f>
        <v/>
      </c>
      <c r="Y210" s="14" t="str">
        <f>+IF(USER!Y210="","",USER!Y210)</f>
        <v/>
      </c>
      <c r="Z210" s="20" t="str">
        <f>+IF(USER!Z210="","",USER!Z210)</f>
        <v/>
      </c>
      <c r="AA210" s="19" t="str">
        <f>+IF(USER!AA210="","",USER!AA210)</f>
        <v/>
      </c>
      <c r="AB210" s="13" t="str">
        <f>+IF(USER!AB210="","",USER!AB210)</f>
        <v/>
      </c>
      <c r="AC210" s="14" t="str">
        <f>+IF(USER!AC210="","",USER!AC210)</f>
        <v/>
      </c>
      <c r="AD210" s="14" t="str">
        <f>+IF(USER!AD210="","",USER!AD210)</f>
        <v/>
      </c>
      <c r="AE210" s="13" t="str">
        <f>+IF(USER!AE210="","",USER!AE210)</f>
        <v/>
      </c>
      <c r="AF210" s="13" t="str">
        <f>+IF(USER!AF210="","",USER!AF210)</f>
        <v/>
      </c>
      <c r="AG210" s="14" t="str">
        <f>+IF(USER!AG210="","",USER!AG210)</f>
        <v/>
      </c>
      <c r="AH210" s="20" t="str">
        <f>+IF(USER!AH210="","",USER!AH210)</f>
        <v/>
      </c>
      <c r="AI210" s="19" t="str">
        <f>+IF(USER!AI210="","",USER!AI210)</f>
        <v/>
      </c>
      <c r="AJ210" s="13" t="str">
        <f>+IF(USER!AJ210="","",USER!AJ210)</f>
        <v/>
      </c>
      <c r="AK210" s="14" t="str">
        <f>+IF(USER!AK210="","",USER!AK210)</f>
        <v/>
      </c>
      <c r="AL210" s="14" t="str">
        <f>+IF(USER!AL210="","",USER!AL210)</f>
        <v/>
      </c>
      <c r="AM210" s="13" t="str">
        <f>+IF(USER!AM210="","",USER!AM210)</f>
        <v/>
      </c>
      <c r="AN210" s="13" t="str">
        <f>+IF(USER!AN210="","",USER!AN210)</f>
        <v/>
      </c>
      <c r="AO210" s="14" t="str">
        <f>+IF(USER!AO210="","",USER!AO210)</f>
        <v/>
      </c>
      <c r="AP210" s="20" t="str">
        <f>+IF(USER!AP210="","",USER!AP210)</f>
        <v/>
      </c>
      <c r="AQ210" s="19" t="str">
        <f>+IF(USER!AQ210="","",USER!AQ210)</f>
        <v/>
      </c>
      <c r="AR210" s="13" t="str">
        <f>+IF(USER!AR210="","",USER!AR210)</f>
        <v/>
      </c>
      <c r="AS210" s="14" t="str">
        <f>+IF(USER!AS210="","",USER!AS210)</f>
        <v/>
      </c>
      <c r="AT210" s="14" t="str">
        <f>+IF(USER!AT210="","",USER!AT210)</f>
        <v/>
      </c>
      <c r="AU210" s="13" t="str">
        <f>+IF(USER!AU210="","",USER!AU210)</f>
        <v/>
      </c>
      <c r="AV210" s="13" t="str">
        <f>+IF(USER!AV210="","",USER!AV210)</f>
        <v/>
      </c>
      <c r="AW210" s="14" t="str">
        <f>+IF(USER!AW210="","",USER!AW210)</f>
        <v/>
      </c>
      <c r="AX210" s="20" t="str">
        <f>+IF(USER!AX210="","",USER!AX210)</f>
        <v/>
      </c>
      <c r="AY210" s="19">
        <f>+IF(USER!AY210="","",USER!AY210)</f>
        <v>0.54166666666666663</v>
      </c>
      <c r="AZ210" s="13">
        <f>+IF(USER!AZ210="","",USER!AZ210)</f>
        <v>0.89930555555555558</v>
      </c>
      <c r="BA210" s="14" t="str">
        <f>+IF(USER!BA210="","",USER!BA210)</f>
        <v/>
      </c>
      <c r="BB210" s="14" t="str">
        <f>+IF(USER!BB210="","",USER!BB210)</f>
        <v/>
      </c>
      <c r="BC210" s="13">
        <f>+IF(USER!BC210="","",USER!BC210)</f>
        <v>0.75</v>
      </c>
      <c r="BD210" s="13">
        <f>+IF(USER!BD210="","",USER!BD210)</f>
        <v>0.78125</v>
      </c>
      <c r="BE210" s="14" t="str">
        <f>+IF(USER!BE210="","",USER!BE210)</f>
        <v/>
      </c>
      <c r="BF210" s="20" t="str">
        <f>+IF(USER!BF210="","",USER!BF210)</f>
        <v/>
      </c>
      <c r="BG210" s="19">
        <f>+IF(USER!BG210="","",USER!BG210)</f>
        <v>0.5</v>
      </c>
      <c r="BH210" s="13">
        <f>+IF(USER!BH210="","",USER!BH210)</f>
        <v>0.85763888888888884</v>
      </c>
      <c r="BI210" s="14" t="str">
        <f>+IF(USER!BI210="","",USER!BI210)</f>
        <v/>
      </c>
      <c r="BJ210" s="14" t="str">
        <f>+IF(USER!BJ210="","",USER!BJ210)</f>
        <v/>
      </c>
      <c r="BK210" s="13">
        <f>+IF(USER!BK210="","",USER!BK210)</f>
        <v>0.75</v>
      </c>
      <c r="BL210" s="13">
        <f>+IF(USER!BL210="","",USER!BL210)</f>
        <v>0.78125</v>
      </c>
      <c r="BM210" s="14" t="str">
        <f>+IF(USER!BM210="","",USER!BM210)</f>
        <v/>
      </c>
      <c r="BN210" s="20" t="str">
        <f>+IF(USER!BN210="","",USER!BN210)</f>
        <v/>
      </c>
      <c r="BO210" s="19">
        <f>+IF(USER!BO210="","",USER!BO210)</f>
        <v>0.5</v>
      </c>
      <c r="BP210" s="13">
        <f>+IF(USER!BP210="","",USER!BP210)</f>
        <v>0.85763888888888884</v>
      </c>
      <c r="BQ210" s="14" t="str">
        <f>+IF(USER!BQ210="","",USER!BQ210)</f>
        <v/>
      </c>
      <c r="BR210" s="14" t="str">
        <f>+IF(USER!BR210="","",USER!BR210)</f>
        <v/>
      </c>
      <c r="BS210" s="13">
        <f>+IF(USER!BS210="","",USER!BS210)</f>
        <v>0.75</v>
      </c>
      <c r="BT210" s="13">
        <f>+IF(USER!BT210="","",USER!BT210)</f>
        <v>0.78125</v>
      </c>
      <c r="BU210" s="14" t="str">
        <f>+IF(USER!BU210="","",USER!BU210)</f>
        <v/>
      </c>
      <c r="BV210" s="20" t="str">
        <f>+IF(USER!BV210="","",USER!BV210)</f>
        <v/>
      </c>
      <c r="BW210" s="68" t="str">
        <f>+VLOOKUP(B210,GESEM!B:H,7,0)</f>
        <v>CHAT USER</v>
      </c>
      <c r="BX210" s="2" t="str">
        <f>+VLOOKUP(B210,GESEM!B:H,6,0)</f>
        <v>AGENTE</v>
      </c>
    </row>
    <row r="211" spans="1:76" ht="12" customHeight="1" x14ac:dyDescent="0.2">
      <c r="A211" s="31">
        <f t="shared" si="3"/>
        <v>205</v>
      </c>
      <c r="B211" s="74">
        <f>+USER!B211</f>
        <v>48411799</v>
      </c>
      <c r="C211" s="61" t="str">
        <f>+VLOOKUP(J211,TURNO!P:Q,2,0)</f>
        <v xml:space="preserve">CHAT USER </v>
      </c>
      <c r="D211" s="61" t="str">
        <f>+USER!D211</f>
        <v>Tarde</v>
      </c>
      <c r="E211" s="75">
        <f>+VLOOKUP(B211,GESEM!B:M,12,0)</f>
        <v>45699</v>
      </c>
      <c r="F211" s="61" t="str">
        <f>+USER!F211</f>
        <v>PART TIME</v>
      </c>
      <c r="G211" s="61">
        <f>+USER!G211</f>
        <v>0</v>
      </c>
      <c r="H211" s="61">
        <f>+USER!H211</f>
        <v>0</v>
      </c>
      <c r="I211" s="61" t="str">
        <f>+USER!I211</f>
        <v>PORTUGUEZ ESPINO JUANA FIORELA</v>
      </c>
      <c r="J211" s="61" t="str">
        <f>+USER!J211</f>
        <v>CHAT USER</v>
      </c>
      <c r="K211" s="61" t="str">
        <f>+USER!K211</f>
        <v>VILLAVICENCIO OBANDO ARTURO JOSE</v>
      </c>
      <c r="L211" s="61" t="str">
        <f>+USER!L211</f>
        <v>PORTILLA REYES YOHANA ARACELLI</v>
      </c>
      <c r="M211" s="61" t="str">
        <f>+USER!M211</f>
        <v>Lunes,Martes,Miércoles,Jueves</v>
      </c>
      <c r="N211" s="32">
        <f>+IF(USER!N211="","",USER!N211)</f>
        <v>0.5</v>
      </c>
      <c r="O211" s="33">
        <f>+IF(USER!O211="","",USER!O211)</f>
        <v>0.85763888888888884</v>
      </c>
      <c r="P211" s="32">
        <f>+IF(USER!P211="","",USER!P211)</f>
        <v>0.79166666666666663</v>
      </c>
      <c r="Q211" s="33">
        <f>+IF(USER!Q211="","",USER!Q211)</f>
        <v>0.82291666666666663</v>
      </c>
      <c r="R211" s="34" t="str">
        <f>+VLOOKUP(B211,GESEM!B:R,9,0)</f>
        <v>ACTIVO</v>
      </c>
      <c r="S211" s="19" t="str">
        <f>+IF(USER!S211="","",USER!S211)</f>
        <v/>
      </c>
      <c r="T211" s="14" t="str">
        <f>+IF(USER!T211="","",USER!T211)</f>
        <v/>
      </c>
      <c r="U211" s="14" t="str">
        <f>+IF(USER!U211="","",USER!U211)</f>
        <v/>
      </c>
      <c r="V211" s="14" t="str">
        <f>+IF(USER!V211="","",USER!V211)</f>
        <v/>
      </c>
      <c r="W211" s="14" t="str">
        <f>+IF(USER!W211="","",USER!W211)</f>
        <v/>
      </c>
      <c r="X211" s="14" t="str">
        <f>+IF(USER!X211="","",USER!X211)</f>
        <v/>
      </c>
      <c r="Y211" s="14" t="str">
        <f>+IF(USER!Y211="","",USER!Y211)</f>
        <v/>
      </c>
      <c r="Z211" s="20" t="str">
        <f>+IF(USER!Z211="","",USER!Z211)</f>
        <v/>
      </c>
      <c r="AA211" s="19" t="str">
        <f>+IF(USER!AA211="","",USER!AA211)</f>
        <v/>
      </c>
      <c r="AB211" s="13" t="str">
        <f>+IF(USER!AB211="","",USER!AB211)</f>
        <v/>
      </c>
      <c r="AC211" s="14" t="str">
        <f>+IF(USER!AC211="","",USER!AC211)</f>
        <v/>
      </c>
      <c r="AD211" s="14" t="str">
        <f>+IF(USER!AD211="","",USER!AD211)</f>
        <v/>
      </c>
      <c r="AE211" s="13" t="str">
        <f>+IF(USER!AE211="","",USER!AE211)</f>
        <v/>
      </c>
      <c r="AF211" s="13" t="str">
        <f>+IF(USER!AF211="","",USER!AF211)</f>
        <v/>
      </c>
      <c r="AG211" s="14" t="str">
        <f>+IF(USER!AG211="","",USER!AG211)</f>
        <v/>
      </c>
      <c r="AH211" s="20" t="str">
        <f>+IF(USER!AH211="","",USER!AH211)</f>
        <v/>
      </c>
      <c r="AI211" s="19" t="str">
        <f>+IF(USER!AI211="","",USER!AI211)</f>
        <v/>
      </c>
      <c r="AJ211" s="13" t="str">
        <f>+IF(USER!AJ211="","",USER!AJ211)</f>
        <v/>
      </c>
      <c r="AK211" s="14" t="str">
        <f>+IF(USER!AK211="","",USER!AK211)</f>
        <v/>
      </c>
      <c r="AL211" s="14" t="str">
        <f>+IF(USER!AL211="","",USER!AL211)</f>
        <v/>
      </c>
      <c r="AM211" s="13" t="str">
        <f>+IF(USER!AM211="","",USER!AM211)</f>
        <v/>
      </c>
      <c r="AN211" s="13" t="str">
        <f>+IF(USER!AN211="","",USER!AN211)</f>
        <v/>
      </c>
      <c r="AO211" s="14" t="str">
        <f>+IF(USER!AO211="","",USER!AO211)</f>
        <v/>
      </c>
      <c r="AP211" s="20" t="str">
        <f>+IF(USER!AP211="","",USER!AP211)</f>
        <v/>
      </c>
      <c r="AQ211" s="19" t="str">
        <f>+IF(USER!AQ211="","",USER!AQ211)</f>
        <v/>
      </c>
      <c r="AR211" s="13" t="str">
        <f>+IF(USER!AR211="","",USER!AR211)</f>
        <v/>
      </c>
      <c r="AS211" s="14" t="str">
        <f>+IF(USER!AS211="","",USER!AS211)</f>
        <v/>
      </c>
      <c r="AT211" s="14" t="str">
        <f>+IF(USER!AT211="","",USER!AT211)</f>
        <v/>
      </c>
      <c r="AU211" s="13" t="str">
        <f>+IF(USER!AU211="","",USER!AU211)</f>
        <v/>
      </c>
      <c r="AV211" s="13" t="str">
        <f>+IF(USER!AV211="","",USER!AV211)</f>
        <v/>
      </c>
      <c r="AW211" s="14" t="str">
        <f>+IF(USER!AW211="","",USER!AW211)</f>
        <v/>
      </c>
      <c r="AX211" s="20" t="str">
        <f>+IF(USER!AX211="","",USER!AX211)</f>
        <v/>
      </c>
      <c r="AY211" s="19">
        <f>+IF(USER!AY211="","",USER!AY211)</f>
        <v>0.5</v>
      </c>
      <c r="AZ211" s="13">
        <f>+IF(USER!AZ211="","",USER!AZ211)</f>
        <v>0.85763888888888884</v>
      </c>
      <c r="BA211" s="14" t="str">
        <f>+IF(USER!BA211="","",USER!BA211)</f>
        <v/>
      </c>
      <c r="BB211" s="14" t="str">
        <f>+IF(USER!BB211="","",USER!BB211)</f>
        <v/>
      </c>
      <c r="BC211" s="13">
        <f>+IF(USER!BC211="","",USER!BC211)</f>
        <v>0.79166666666666663</v>
      </c>
      <c r="BD211" s="13">
        <f>+IF(USER!BD211="","",USER!BD211)</f>
        <v>0.82291666666666663</v>
      </c>
      <c r="BE211" s="14" t="str">
        <f>+IF(USER!BE211="","",USER!BE211)</f>
        <v/>
      </c>
      <c r="BF211" s="20" t="str">
        <f>+IF(USER!BF211="","",USER!BF211)</f>
        <v/>
      </c>
      <c r="BG211" s="19">
        <f>+IF(USER!BG211="","",USER!BG211)</f>
        <v>0.5</v>
      </c>
      <c r="BH211" s="13">
        <f>+IF(USER!BH211="","",USER!BH211)</f>
        <v>0.85763888888888884</v>
      </c>
      <c r="BI211" s="14" t="str">
        <f>+IF(USER!BI211="","",USER!BI211)</f>
        <v/>
      </c>
      <c r="BJ211" s="14" t="str">
        <f>+IF(USER!BJ211="","",USER!BJ211)</f>
        <v/>
      </c>
      <c r="BK211" s="13">
        <f>+IF(USER!BK211="","",USER!BK211)</f>
        <v>0.79166666666666663</v>
      </c>
      <c r="BL211" s="13">
        <f>+IF(USER!BL211="","",USER!BL211)</f>
        <v>0.82291666666666663</v>
      </c>
      <c r="BM211" s="14" t="str">
        <f>+IF(USER!BM211="","",USER!BM211)</f>
        <v/>
      </c>
      <c r="BN211" s="20" t="str">
        <f>+IF(USER!BN211="","",USER!BN211)</f>
        <v/>
      </c>
      <c r="BO211" s="19">
        <f>+IF(USER!BO211="","",USER!BO211)</f>
        <v>0.5</v>
      </c>
      <c r="BP211" s="13">
        <f>+IF(USER!BP211="","",USER!BP211)</f>
        <v>0.85763888888888884</v>
      </c>
      <c r="BQ211" s="14" t="str">
        <f>+IF(USER!BQ211="","",USER!BQ211)</f>
        <v/>
      </c>
      <c r="BR211" s="14" t="str">
        <f>+IF(USER!BR211="","",USER!BR211)</f>
        <v/>
      </c>
      <c r="BS211" s="13">
        <f>+IF(USER!BS211="","",USER!BS211)</f>
        <v>0.75</v>
      </c>
      <c r="BT211" s="13">
        <f>+IF(USER!BT211="","",USER!BT211)</f>
        <v>0.78125</v>
      </c>
      <c r="BU211" s="14" t="str">
        <f>+IF(USER!BU211="","",USER!BU211)</f>
        <v/>
      </c>
      <c r="BV211" s="20" t="str">
        <f>+IF(USER!BV211="","",USER!BV211)</f>
        <v/>
      </c>
      <c r="BW211" s="68" t="str">
        <f>+VLOOKUP(B211,GESEM!B:H,7,0)</f>
        <v>CHAT USER</v>
      </c>
      <c r="BX211" s="2" t="str">
        <f>+VLOOKUP(B211,GESEM!B:H,6,0)</f>
        <v>AGENTE</v>
      </c>
    </row>
    <row r="212" spans="1:76" ht="12" customHeight="1" x14ac:dyDescent="0.2">
      <c r="A212" s="31">
        <f t="shared" si="3"/>
        <v>206</v>
      </c>
      <c r="B212" s="74">
        <f>+USER!B212</f>
        <v>47916671</v>
      </c>
      <c r="C212" s="61" t="str">
        <f>+VLOOKUP(J212,TURNO!P:Q,2,0)</f>
        <v xml:space="preserve">CHAT USER </v>
      </c>
      <c r="D212" s="61" t="str">
        <f>+USER!D212</f>
        <v>Tarde</v>
      </c>
      <c r="E212" s="75">
        <f>+VLOOKUP(B212,GESEM!B:M,12,0)</f>
        <v>45699</v>
      </c>
      <c r="F212" s="61" t="str">
        <f>+USER!F212</f>
        <v>PART TIME</v>
      </c>
      <c r="G212" s="61">
        <f>+USER!G212</f>
        <v>0</v>
      </c>
      <c r="H212" s="61">
        <f>+USER!H212</f>
        <v>0</v>
      </c>
      <c r="I212" s="61" t="str">
        <f>+USER!I212</f>
        <v>QUIROZ CANDELA KAREN YESENIA</v>
      </c>
      <c r="J212" s="61" t="str">
        <f>+USER!J212</f>
        <v>CHAT USER</v>
      </c>
      <c r="K212" s="61" t="str">
        <f>+USER!K212</f>
        <v>VILLAVICENCIO OBANDO ARTURO JOSE</v>
      </c>
      <c r="L212" s="61" t="str">
        <f>+USER!L212</f>
        <v>PORTILLA REYES YOHANA ARACELLI</v>
      </c>
      <c r="M212" s="61" t="str">
        <f>+USER!M212</f>
        <v>Lunes,Martes,Miércoles,Jueves</v>
      </c>
      <c r="N212" s="32">
        <f>+IF(USER!N212="","",USER!N212)</f>
        <v>0.5</v>
      </c>
      <c r="O212" s="33">
        <f>+IF(USER!O212="","",USER!O212)</f>
        <v>0.85763888888888884</v>
      </c>
      <c r="P212" s="32">
        <f>+IF(USER!P212="","",USER!P212)</f>
        <v>0.79166666666666663</v>
      </c>
      <c r="Q212" s="33">
        <f>+IF(USER!Q212="","",USER!Q212)</f>
        <v>0.82291666666666663</v>
      </c>
      <c r="R212" s="34" t="str">
        <f>+VLOOKUP(B212,GESEM!B:R,9,0)</f>
        <v>ACTIVO</v>
      </c>
      <c r="S212" s="19" t="str">
        <f>+IF(USER!S212="","",USER!S212)</f>
        <v/>
      </c>
      <c r="T212" s="14" t="str">
        <f>+IF(USER!T212="","",USER!T212)</f>
        <v/>
      </c>
      <c r="U212" s="14" t="str">
        <f>+IF(USER!U212="","",USER!U212)</f>
        <v/>
      </c>
      <c r="V212" s="14" t="str">
        <f>+IF(USER!V212="","",USER!V212)</f>
        <v/>
      </c>
      <c r="W212" s="14" t="str">
        <f>+IF(USER!W212="","",USER!W212)</f>
        <v/>
      </c>
      <c r="X212" s="14" t="str">
        <f>+IF(USER!X212="","",USER!X212)</f>
        <v/>
      </c>
      <c r="Y212" s="14" t="str">
        <f>+IF(USER!Y212="","",USER!Y212)</f>
        <v/>
      </c>
      <c r="Z212" s="20" t="str">
        <f>+IF(USER!Z212="","",USER!Z212)</f>
        <v/>
      </c>
      <c r="AA212" s="19" t="str">
        <f>+IF(USER!AA212="","",USER!AA212)</f>
        <v/>
      </c>
      <c r="AB212" s="13" t="str">
        <f>+IF(USER!AB212="","",USER!AB212)</f>
        <v/>
      </c>
      <c r="AC212" s="14" t="str">
        <f>+IF(USER!AC212="","",USER!AC212)</f>
        <v/>
      </c>
      <c r="AD212" s="14" t="str">
        <f>+IF(USER!AD212="","",USER!AD212)</f>
        <v/>
      </c>
      <c r="AE212" s="13" t="str">
        <f>+IF(USER!AE212="","",USER!AE212)</f>
        <v/>
      </c>
      <c r="AF212" s="13" t="str">
        <f>+IF(USER!AF212="","",USER!AF212)</f>
        <v/>
      </c>
      <c r="AG212" s="14" t="str">
        <f>+IF(USER!AG212="","",USER!AG212)</f>
        <v/>
      </c>
      <c r="AH212" s="20" t="str">
        <f>+IF(USER!AH212="","",USER!AH212)</f>
        <v/>
      </c>
      <c r="AI212" s="19" t="str">
        <f>+IF(USER!AI212="","",USER!AI212)</f>
        <v/>
      </c>
      <c r="AJ212" s="13" t="str">
        <f>+IF(USER!AJ212="","",USER!AJ212)</f>
        <v/>
      </c>
      <c r="AK212" s="14" t="str">
        <f>+IF(USER!AK212="","",USER!AK212)</f>
        <v/>
      </c>
      <c r="AL212" s="14" t="str">
        <f>+IF(USER!AL212="","",USER!AL212)</f>
        <v/>
      </c>
      <c r="AM212" s="13" t="str">
        <f>+IF(USER!AM212="","",USER!AM212)</f>
        <v/>
      </c>
      <c r="AN212" s="13" t="str">
        <f>+IF(USER!AN212="","",USER!AN212)</f>
        <v/>
      </c>
      <c r="AO212" s="14" t="str">
        <f>+IF(USER!AO212="","",USER!AO212)</f>
        <v/>
      </c>
      <c r="AP212" s="20" t="str">
        <f>+IF(USER!AP212="","",USER!AP212)</f>
        <v/>
      </c>
      <c r="AQ212" s="19" t="str">
        <f>+IF(USER!AQ212="","",USER!AQ212)</f>
        <v/>
      </c>
      <c r="AR212" s="13" t="str">
        <f>+IF(USER!AR212="","",USER!AR212)</f>
        <v/>
      </c>
      <c r="AS212" s="14" t="str">
        <f>+IF(USER!AS212="","",USER!AS212)</f>
        <v/>
      </c>
      <c r="AT212" s="14" t="str">
        <f>+IF(USER!AT212="","",USER!AT212)</f>
        <v/>
      </c>
      <c r="AU212" s="13" t="str">
        <f>+IF(USER!AU212="","",USER!AU212)</f>
        <v/>
      </c>
      <c r="AV212" s="13" t="str">
        <f>+IF(USER!AV212="","",USER!AV212)</f>
        <v/>
      </c>
      <c r="AW212" s="14" t="str">
        <f>+IF(USER!AW212="","",USER!AW212)</f>
        <v/>
      </c>
      <c r="AX212" s="20" t="str">
        <f>+IF(USER!AX212="","",USER!AX212)</f>
        <v/>
      </c>
      <c r="AY212" s="19">
        <f>+IF(USER!AY212="","",USER!AY212)</f>
        <v>0.5</v>
      </c>
      <c r="AZ212" s="13">
        <f>+IF(USER!AZ212="","",USER!AZ212)</f>
        <v>0.85763888888888884</v>
      </c>
      <c r="BA212" s="14" t="str">
        <f>+IF(USER!BA212="","",USER!BA212)</f>
        <v/>
      </c>
      <c r="BB212" s="14" t="str">
        <f>+IF(USER!BB212="","",USER!BB212)</f>
        <v/>
      </c>
      <c r="BC212" s="13">
        <f>+IF(USER!BC212="","",USER!BC212)</f>
        <v>0.79166666666666663</v>
      </c>
      <c r="BD212" s="13">
        <f>+IF(USER!BD212="","",USER!BD212)</f>
        <v>0.82291666666666663</v>
      </c>
      <c r="BE212" s="14" t="str">
        <f>+IF(USER!BE212="","",USER!BE212)</f>
        <v/>
      </c>
      <c r="BF212" s="20" t="str">
        <f>+IF(USER!BF212="","",USER!BF212)</f>
        <v/>
      </c>
      <c r="BG212" s="19">
        <f>+IF(USER!BG212="","",USER!BG212)</f>
        <v>0.5</v>
      </c>
      <c r="BH212" s="13">
        <f>+IF(USER!BH212="","",USER!BH212)</f>
        <v>0.85763888888888884</v>
      </c>
      <c r="BI212" s="14" t="str">
        <f>+IF(USER!BI212="","",USER!BI212)</f>
        <v/>
      </c>
      <c r="BJ212" s="14" t="str">
        <f>+IF(USER!BJ212="","",USER!BJ212)</f>
        <v/>
      </c>
      <c r="BK212" s="13">
        <f>+IF(USER!BK212="","",USER!BK212)</f>
        <v>0.79166666666666663</v>
      </c>
      <c r="BL212" s="13">
        <f>+IF(USER!BL212="","",USER!BL212)</f>
        <v>0.82291666666666663</v>
      </c>
      <c r="BM212" s="14" t="str">
        <f>+IF(USER!BM212="","",USER!BM212)</f>
        <v/>
      </c>
      <c r="BN212" s="20" t="str">
        <f>+IF(USER!BN212="","",USER!BN212)</f>
        <v/>
      </c>
      <c r="BO212" s="19">
        <f>+IF(USER!BO212="","",USER!BO212)</f>
        <v>0.5</v>
      </c>
      <c r="BP212" s="13">
        <f>+IF(USER!BP212="","",USER!BP212)</f>
        <v>0.85763888888888884</v>
      </c>
      <c r="BQ212" s="14" t="str">
        <f>+IF(USER!BQ212="","",USER!BQ212)</f>
        <v/>
      </c>
      <c r="BR212" s="14" t="str">
        <f>+IF(USER!BR212="","",USER!BR212)</f>
        <v/>
      </c>
      <c r="BS212" s="13">
        <f>+IF(USER!BS212="","",USER!BS212)</f>
        <v>0.75</v>
      </c>
      <c r="BT212" s="13">
        <f>+IF(USER!BT212="","",USER!BT212)</f>
        <v>0.78125</v>
      </c>
      <c r="BU212" s="14" t="str">
        <f>+IF(USER!BU212="","",USER!BU212)</f>
        <v/>
      </c>
      <c r="BV212" s="20" t="str">
        <f>+IF(USER!BV212="","",USER!BV212)</f>
        <v/>
      </c>
      <c r="BW212" s="68" t="str">
        <f>+VLOOKUP(B212,GESEM!B:H,7,0)</f>
        <v>CHAT USER</v>
      </c>
      <c r="BX212" s="2" t="str">
        <f>+VLOOKUP(B212,GESEM!B:H,6,0)</f>
        <v>AGENTE</v>
      </c>
    </row>
    <row r="213" spans="1:76" ht="12" customHeight="1" x14ac:dyDescent="0.2">
      <c r="A213" s="31">
        <f t="shared" si="3"/>
        <v>207</v>
      </c>
      <c r="B213" s="74">
        <f>+USER!B213</f>
        <v>75628801</v>
      </c>
      <c r="C213" s="61" t="str">
        <f>+VLOOKUP(J213,TURNO!P:Q,2,0)</f>
        <v xml:space="preserve">CHAT USER </v>
      </c>
      <c r="D213" s="61" t="str">
        <f>+USER!D213</f>
        <v>Tarde</v>
      </c>
      <c r="E213" s="75">
        <f>+VLOOKUP(B213,GESEM!B:M,12,0)</f>
        <v>45699</v>
      </c>
      <c r="F213" s="61" t="str">
        <f>+USER!F213</f>
        <v>PART TIME</v>
      </c>
      <c r="G213" s="61">
        <f>+USER!G213</f>
        <v>0</v>
      </c>
      <c r="H213" s="61">
        <f>+USER!H213</f>
        <v>0</v>
      </c>
      <c r="I213" s="61" t="str">
        <f>+USER!I213</f>
        <v>SALAS PALACIOS JHAIR JESUS</v>
      </c>
      <c r="J213" s="61" t="str">
        <f>+USER!J213</f>
        <v>CHAT USER</v>
      </c>
      <c r="K213" s="61" t="str">
        <f>+USER!K213</f>
        <v>VILLAVICENCIO OBANDO ARTURO JOSE</v>
      </c>
      <c r="L213" s="61" t="str">
        <f>+USER!L213</f>
        <v>PORTILLA REYES YOHANA ARACELLI</v>
      </c>
      <c r="M213" s="61" t="str">
        <f>+USER!M213</f>
        <v>Lunes,Martes,Miércoles,Jueves</v>
      </c>
      <c r="N213" s="32">
        <f>+IF(USER!N213="","",USER!N213)</f>
        <v>0.5</v>
      </c>
      <c r="O213" s="33">
        <f>+IF(USER!O213="","",USER!O213)</f>
        <v>0.85763888888888884</v>
      </c>
      <c r="P213" s="32">
        <f>+IF(USER!P213="","",USER!P213)</f>
        <v>0.75</v>
      </c>
      <c r="Q213" s="33">
        <f>+IF(USER!Q213="","",USER!Q213)</f>
        <v>0.78125</v>
      </c>
      <c r="R213" s="34" t="str">
        <f>+VLOOKUP(B213,GESEM!B:R,9,0)</f>
        <v>ACTIVO</v>
      </c>
      <c r="S213" s="19" t="str">
        <f>+IF(USER!S213="","",USER!S213)</f>
        <v/>
      </c>
      <c r="T213" s="14" t="str">
        <f>+IF(USER!T213="","",USER!T213)</f>
        <v/>
      </c>
      <c r="U213" s="14" t="str">
        <f>+IF(USER!U213="","",USER!U213)</f>
        <v/>
      </c>
      <c r="V213" s="14" t="str">
        <f>+IF(USER!V213="","",USER!V213)</f>
        <v/>
      </c>
      <c r="W213" s="14" t="str">
        <f>+IF(USER!W213="","",USER!W213)</f>
        <v/>
      </c>
      <c r="X213" s="14" t="str">
        <f>+IF(USER!X213="","",USER!X213)</f>
        <v/>
      </c>
      <c r="Y213" s="14" t="str">
        <f>+IF(USER!Y213="","",USER!Y213)</f>
        <v/>
      </c>
      <c r="Z213" s="20" t="str">
        <f>+IF(USER!Z213="","",USER!Z213)</f>
        <v/>
      </c>
      <c r="AA213" s="19" t="str">
        <f>+IF(USER!AA213="","",USER!AA213)</f>
        <v/>
      </c>
      <c r="AB213" s="13" t="str">
        <f>+IF(USER!AB213="","",USER!AB213)</f>
        <v/>
      </c>
      <c r="AC213" s="14" t="str">
        <f>+IF(USER!AC213="","",USER!AC213)</f>
        <v/>
      </c>
      <c r="AD213" s="14" t="str">
        <f>+IF(USER!AD213="","",USER!AD213)</f>
        <v/>
      </c>
      <c r="AE213" s="13" t="str">
        <f>+IF(USER!AE213="","",USER!AE213)</f>
        <v/>
      </c>
      <c r="AF213" s="13" t="str">
        <f>+IF(USER!AF213="","",USER!AF213)</f>
        <v/>
      </c>
      <c r="AG213" s="14" t="str">
        <f>+IF(USER!AG213="","",USER!AG213)</f>
        <v/>
      </c>
      <c r="AH213" s="20" t="str">
        <f>+IF(USER!AH213="","",USER!AH213)</f>
        <v/>
      </c>
      <c r="AI213" s="19" t="str">
        <f>+IF(USER!AI213="","",USER!AI213)</f>
        <v/>
      </c>
      <c r="AJ213" s="13" t="str">
        <f>+IF(USER!AJ213="","",USER!AJ213)</f>
        <v/>
      </c>
      <c r="AK213" s="14" t="str">
        <f>+IF(USER!AK213="","",USER!AK213)</f>
        <v/>
      </c>
      <c r="AL213" s="14" t="str">
        <f>+IF(USER!AL213="","",USER!AL213)</f>
        <v/>
      </c>
      <c r="AM213" s="13" t="str">
        <f>+IF(USER!AM213="","",USER!AM213)</f>
        <v/>
      </c>
      <c r="AN213" s="13" t="str">
        <f>+IF(USER!AN213="","",USER!AN213)</f>
        <v/>
      </c>
      <c r="AO213" s="14" t="str">
        <f>+IF(USER!AO213="","",USER!AO213)</f>
        <v/>
      </c>
      <c r="AP213" s="20" t="str">
        <f>+IF(USER!AP213="","",USER!AP213)</f>
        <v/>
      </c>
      <c r="AQ213" s="19" t="str">
        <f>+IF(USER!AQ213="","",USER!AQ213)</f>
        <v/>
      </c>
      <c r="AR213" s="13" t="str">
        <f>+IF(USER!AR213="","",USER!AR213)</f>
        <v/>
      </c>
      <c r="AS213" s="14" t="str">
        <f>+IF(USER!AS213="","",USER!AS213)</f>
        <v/>
      </c>
      <c r="AT213" s="14" t="str">
        <f>+IF(USER!AT213="","",USER!AT213)</f>
        <v/>
      </c>
      <c r="AU213" s="13" t="str">
        <f>+IF(USER!AU213="","",USER!AU213)</f>
        <v/>
      </c>
      <c r="AV213" s="13" t="str">
        <f>+IF(USER!AV213="","",USER!AV213)</f>
        <v/>
      </c>
      <c r="AW213" s="14" t="str">
        <f>+IF(USER!AW213="","",USER!AW213)</f>
        <v/>
      </c>
      <c r="AX213" s="20" t="str">
        <f>+IF(USER!AX213="","",USER!AX213)</f>
        <v/>
      </c>
      <c r="AY213" s="19">
        <f>+IF(USER!AY213="","",USER!AY213)</f>
        <v>0.5</v>
      </c>
      <c r="AZ213" s="13">
        <f>+IF(USER!AZ213="","",USER!AZ213)</f>
        <v>0.85763888888888884</v>
      </c>
      <c r="BA213" s="14" t="str">
        <f>+IF(USER!BA213="","",USER!BA213)</f>
        <v/>
      </c>
      <c r="BB213" s="14" t="str">
        <f>+IF(USER!BB213="","",USER!BB213)</f>
        <v/>
      </c>
      <c r="BC213" s="13">
        <f>+IF(USER!BC213="","",USER!BC213)</f>
        <v>0.75</v>
      </c>
      <c r="BD213" s="13">
        <f>+IF(USER!BD213="","",USER!BD213)</f>
        <v>0.78125</v>
      </c>
      <c r="BE213" s="14" t="str">
        <f>+IF(USER!BE213="","",USER!BE213)</f>
        <v/>
      </c>
      <c r="BF213" s="20" t="str">
        <f>+IF(USER!BF213="","",USER!BF213)</f>
        <v/>
      </c>
      <c r="BG213" s="19">
        <f>+IF(USER!BG213="","",USER!BG213)</f>
        <v>0.5</v>
      </c>
      <c r="BH213" s="13">
        <f>+IF(USER!BH213="","",USER!BH213)</f>
        <v>0.85763888888888884</v>
      </c>
      <c r="BI213" s="14" t="str">
        <f>+IF(USER!BI213="","",USER!BI213)</f>
        <v/>
      </c>
      <c r="BJ213" s="14" t="str">
        <f>+IF(USER!BJ213="","",USER!BJ213)</f>
        <v/>
      </c>
      <c r="BK213" s="13">
        <f>+IF(USER!BK213="","",USER!BK213)</f>
        <v>0.75</v>
      </c>
      <c r="BL213" s="13">
        <f>+IF(USER!BL213="","",USER!BL213)</f>
        <v>0.78125</v>
      </c>
      <c r="BM213" s="14" t="str">
        <f>+IF(USER!BM213="","",USER!BM213)</f>
        <v/>
      </c>
      <c r="BN213" s="20" t="str">
        <f>+IF(USER!BN213="","",USER!BN213)</f>
        <v/>
      </c>
      <c r="BO213" s="19">
        <f>+IF(USER!BO213="","",USER!BO213)</f>
        <v>0.5</v>
      </c>
      <c r="BP213" s="13">
        <f>+IF(USER!BP213="","",USER!BP213)</f>
        <v>0.85763888888888884</v>
      </c>
      <c r="BQ213" s="14" t="str">
        <f>+IF(USER!BQ213="","",USER!BQ213)</f>
        <v/>
      </c>
      <c r="BR213" s="14" t="str">
        <f>+IF(USER!BR213="","",USER!BR213)</f>
        <v/>
      </c>
      <c r="BS213" s="13">
        <f>+IF(USER!BS213="","",USER!BS213)</f>
        <v>0.75</v>
      </c>
      <c r="BT213" s="13">
        <f>+IF(USER!BT213="","",USER!BT213)</f>
        <v>0.78125</v>
      </c>
      <c r="BU213" s="14" t="str">
        <f>+IF(USER!BU213="","",USER!BU213)</f>
        <v/>
      </c>
      <c r="BV213" s="20" t="str">
        <f>+IF(USER!BV213="","",USER!BV213)</f>
        <v/>
      </c>
      <c r="BW213" s="68" t="str">
        <f>+VLOOKUP(B213,GESEM!B:H,7,0)</f>
        <v>CHAT USER</v>
      </c>
      <c r="BX213" s="2" t="str">
        <f>+VLOOKUP(B213,GESEM!B:H,6,0)</f>
        <v>AGENTE</v>
      </c>
    </row>
    <row r="214" spans="1:76" ht="12" customHeight="1" x14ac:dyDescent="0.2">
      <c r="A214" s="31">
        <f t="shared" si="3"/>
        <v>208</v>
      </c>
      <c r="B214" s="74">
        <f>+USER!B214</f>
        <v>45454095</v>
      </c>
      <c r="C214" s="61" t="str">
        <f>+VLOOKUP(J214,TURNO!P:Q,2,0)</f>
        <v xml:space="preserve">CHAT USER </v>
      </c>
      <c r="D214" s="61" t="str">
        <f>+USER!D214</f>
        <v>Tarde</v>
      </c>
      <c r="E214" s="75">
        <f>+VLOOKUP(B214,GESEM!B:M,12,0)</f>
        <v>45699</v>
      </c>
      <c r="F214" s="61" t="str">
        <f>+USER!F214</f>
        <v>PART TIME</v>
      </c>
      <c r="G214" s="61">
        <f>+USER!G214</f>
        <v>0</v>
      </c>
      <c r="H214" s="61">
        <f>+USER!H214</f>
        <v>0</v>
      </c>
      <c r="I214" s="61" t="str">
        <f>+USER!I214</f>
        <v>VELASQUEZ ROMERO DALILA DEL PILAR</v>
      </c>
      <c r="J214" s="61" t="str">
        <f>+USER!J214</f>
        <v>CHAT USER</v>
      </c>
      <c r="K214" s="61" t="str">
        <f>+USER!K214</f>
        <v>RUBINA MEDINA GUSTAVO FRANCO</v>
      </c>
      <c r="L214" s="61" t="str">
        <f>+USER!L214</f>
        <v>PORTILLA REYES YOHANA ARACELLI</v>
      </c>
      <c r="M214" s="61" t="str">
        <f>+USER!M214</f>
        <v>Lunes,Martes,Miércoles,Jueves</v>
      </c>
      <c r="N214" s="32">
        <f>+IF(USER!N214="","",USER!N214)</f>
        <v>0.5</v>
      </c>
      <c r="O214" s="33">
        <f>+IF(USER!O214="","",USER!O214)</f>
        <v>0.85763888888888884</v>
      </c>
      <c r="P214" s="32">
        <f>+IF(USER!P214="","",USER!P214)</f>
        <v>0.79166666666666663</v>
      </c>
      <c r="Q214" s="33">
        <f>+IF(USER!Q214="","",USER!Q214)</f>
        <v>0.82291666666666663</v>
      </c>
      <c r="R214" s="34" t="str">
        <f>+VLOOKUP(B214,GESEM!B:R,9,0)</f>
        <v>ACTIVO</v>
      </c>
      <c r="S214" s="19" t="str">
        <f>+IF(USER!S214="","",USER!S214)</f>
        <v/>
      </c>
      <c r="T214" s="14" t="str">
        <f>+IF(USER!T214="","",USER!T214)</f>
        <v/>
      </c>
      <c r="U214" s="14" t="str">
        <f>+IF(USER!U214="","",USER!U214)</f>
        <v/>
      </c>
      <c r="V214" s="14" t="str">
        <f>+IF(USER!V214="","",USER!V214)</f>
        <v/>
      </c>
      <c r="W214" s="14" t="str">
        <f>+IF(USER!W214="","",USER!W214)</f>
        <v/>
      </c>
      <c r="X214" s="14" t="str">
        <f>+IF(USER!X214="","",USER!X214)</f>
        <v/>
      </c>
      <c r="Y214" s="14" t="str">
        <f>+IF(USER!Y214="","",USER!Y214)</f>
        <v/>
      </c>
      <c r="Z214" s="20" t="str">
        <f>+IF(USER!Z214="","",USER!Z214)</f>
        <v/>
      </c>
      <c r="AA214" s="19" t="str">
        <f>+IF(USER!AA214="","",USER!AA214)</f>
        <v/>
      </c>
      <c r="AB214" s="13" t="str">
        <f>+IF(USER!AB214="","",USER!AB214)</f>
        <v/>
      </c>
      <c r="AC214" s="14" t="str">
        <f>+IF(USER!AC214="","",USER!AC214)</f>
        <v/>
      </c>
      <c r="AD214" s="14" t="str">
        <f>+IF(USER!AD214="","",USER!AD214)</f>
        <v/>
      </c>
      <c r="AE214" s="13" t="str">
        <f>+IF(USER!AE214="","",USER!AE214)</f>
        <v/>
      </c>
      <c r="AF214" s="13" t="str">
        <f>+IF(USER!AF214="","",USER!AF214)</f>
        <v/>
      </c>
      <c r="AG214" s="14" t="str">
        <f>+IF(USER!AG214="","",USER!AG214)</f>
        <v/>
      </c>
      <c r="AH214" s="20" t="str">
        <f>+IF(USER!AH214="","",USER!AH214)</f>
        <v/>
      </c>
      <c r="AI214" s="19" t="str">
        <f>+IF(USER!AI214="","",USER!AI214)</f>
        <v/>
      </c>
      <c r="AJ214" s="13" t="str">
        <f>+IF(USER!AJ214="","",USER!AJ214)</f>
        <v/>
      </c>
      <c r="AK214" s="14" t="str">
        <f>+IF(USER!AK214="","",USER!AK214)</f>
        <v/>
      </c>
      <c r="AL214" s="14" t="str">
        <f>+IF(USER!AL214="","",USER!AL214)</f>
        <v/>
      </c>
      <c r="AM214" s="13" t="str">
        <f>+IF(USER!AM214="","",USER!AM214)</f>
        <v/>
      </c>
      <c r="AN214" s="13" t="str">
        <f>+IF(USER!AN214="","",USER!AN214)</f>
        <v/>
      </c>
      <c r="AO214" s="14" t="str">
        <f>+IF(USER!AO214="","",USER!AO214)</f>
        <v/>
      </c>
      <c r="AP214" s="20" t="str">
        <f>+IF(USER!AP214="","",USER!AP214)</f>
        <v/>
      </c>
      <c r="AQ214" s="19" t="str">
        <f>+IF(USER!AQ214="","",USER!AQ214)</f>
        <v/>
      </c>
      <c r="AR214" s="13" t="str">
        <f>+IF(USER!AR214="","",USER!AR214)</f>
        <v/>
      </c>
      <c r="AS214" s="14" t="str">
        <f>+IF(USER!AS214="","",USER!AS214)</f>
        <v/>
      </c>
      <c r="AT214" s="14" t="str">
        <f>+IF(USER!AT214="","",USER!AT214)</f>
        <v/>
      </c>
      <c r="AU214" s="13" t="str">
        <f>+IF(USER!AU214="","",USER!AU214)</f>
        <v/>
      </c>
      <c r="AV214" s="13" t="str">
        <f>+IF(USER!AV214="","",USER!AV214)</f>
        <v/>
      </c>
      <c r="AW214" s="14" t="str">
        <f>+IF(USER!AW214="","",USER!AW214)</f>
        <v/>
      </c>
      <c r="AX214" s="20" t="str">
        <f>+IF(USER!AX214="","",USER!AX214)</f>
        <v/>
      </c>
      <c r="AY214" s="19">
        <f>+IF(USER!AY214="","",USER!AY214)</f>
        <v>0.5</v>
      </c>
      <c r="AZ214" s="13">
        <f>+IF(USER!AZ214="","",USER!AZ214)</f>
        <v>0.85763888888888884</v>
      </c>
      <c r="BA214" s="14" t="str">
        <f>+IF(USER!BA214="","",USER!BA214)</f>
        <v/>
      </c>
      <c r="BB214" s="14" t="str">
        <f>+IF(USER!BB214="","",USER!BB214)</f>
        <v/>
      </c>
      <c r="BC214" s="13">
        <f>+IF(USER!BC214="","",USER!BC214)</f>
        <v>0.79166666666666663</v>
      </c>
      <c r="BD214" s="13">
        <f>+IF(USER!BD214="","",USER!BD214)</f>
        <v>0.82291666666666663</v>
      </c>
      <c r="BE214" s="14" t="str">
        <f>+IF(USER!BE214="","",USER!BE214)</f>
        <v/>
      </c>
      <c r="BF214" s="20" t="str">
        <f>+IF(USER!BF214="","",USER!BF214)</f>
        <v/>
      </c>
      <c r="BG214" s="19">
        <f>+IF(USER!BG214="","",USER!BG214)</f>
        <v>0.5</v>
      </c>
      <c r="BH214" s="13">
        <f>+IF(USER!BH214="","",USER!BH214)</f>
        <v>0.85763888888888884</v>
      </c>
      <c r="BI214" s="14" t="str">
        <f>+IF(USER!BI214="","",USER!BI214)</f>
        <v/>
      </c>
      <c r="BJ214" s="14" t="str">
        <f>+IF(USER!BJ214="","",USER!BJ214)</f>
        <v/>
      </c>
      <c r="BK214" s="13">
        <f>+IF(USER!BK214="","",USER!BK214)</f>
        <v>0.79166666666666663</v>
      </c>
      <c r="BL214" s="13">
        <f>+IF(USER!BL214="","",USER!BL214)</f>
        <v>0.82291666666666663</v>
      </c>
      <c r="BM214" s="14" t="str">
        <f>+IF(USER!BM214="","",USER!BM214)</f>
        <v/>
      </c>
      <c r="BN214" s="20" t="str">
        <f>+IF(USER!BN214="","",USER!BN214)</f>
        <v/>
      </c>
      <c r="BO214" s="19">
        <f>+IF(USER!BO214="","",USER!BO214)</f>
        <v>0.5</v>
      </c>
      <c r="BP214" s="13">
        <f>+IF(USER!BP214="","",USER!BP214)</f>
        <v>0.85763888888888884</v>
      </c>
      <c r="BQ214" s="14" t="str">
        <f>+IF(USER!BQ214="","",USER!BQ214)</f>
        <v/>
      </c>
      <c r="BR214" s="14" t="str">
        <f>+IF(USER!BR214="","",USER!BR214)</f>
        <v/>
      </c>
      <c r="BS214" s="13">
        <f>+IF(USER!BS214="","",USER!BS214)</f>
        <v>0.75</v>
      </c>
      <c r="BT214" s="13">
        <f>+IF(USER!BT214="","",USER!BT214)</f>
        <v>0.78125</v>
      </c>
      <c r="BU214" s="14" t="str">
        <f>+IF(USER!BU214="","",USER!BU214)</f>
        <v/>
      </c>
      <c r="BV214" s="20" t="str">
        <f>+IF(USER!BV214="","",USER!BV214)</f>
        <v/>
      </c>
      <c r="BW214" s="68" t="str">
        <f>+VLOOKUP(B214,GESEM!B:H,7,0)</f>
        <v>CHAT USER</v>
      </c>
      <c r="BX214" s="2" t="str">
        <f>+VLOOKUP(B214,GESEM!B:H,6,0)</f>
        <v>AGENTE</v>
      </c>
    </row>
    <row r="215" spans="1:76" ht="12" customHeight="1" x14ac:dyDescent="0.2">
      <c r="A215" s="31">
        <f t="shared" si="3"/>
        <v>209</v>
      </c>
      <c r="B215" s="74">
        <f>+USER!B215</f>
        <v>75819467</v>
      </c>
      <c r="C215" s="61" t="str">
        <f>+VLOOKUP(J215,TURNO!P:Q,2,0)</f>
        <v xml:space="preserve">CHAT USER </v>
      </c>
      <c r="D215" s="61" t="str">
        <f>+USER!D215</f>
        <v>Tarde</v>
      </c>
      <c r="E215" s="75">
        <f>+VLOOKUP(B215,GESEM!B:M,12,0)</f>
        <v>45699</v>
      </c>
      <c r="F215" s="61" t="str">
        <f>+USER!F215</f>
        <v>PART TIME</v>
      </c>
      <c r="G215" s="61">
        <f>+USER!G215</f>
        <v>0</v>
      </c>
      <c r="H215" s="61">
        <f>+USER!H215</f>
        <v>0</v>
      </c>
      <c r="I215" s="61" t="str">
        <f>+USER!I215</f>
        <v>ZAMUDIO ORDOÑEZ ESTEFANY GABRIELA</v>
      </c>
      <c r="J215" s="61" t="str">
        <f>+USER!J215</f>
        <v>CHAT USER</v>
      </c>
      <c r="K215" s="61" t="str">
        <f>+USER!K215</f>
        <v>VILLAVICENCIO OBANDO ARTURO JOSE</v>
      </c>
      <c r="L215" s="61" t="str">
        <f>+USER!L215</f>
        <v>PORTILLA REYES YOHANA ARACELLI</v>
      </c>
      <c r="M215" s="61" t="str">
        <f>+USER!M215</f>
        <v>Lunes,Martes,Miércoles,Jueves</v>
      </c>
      <c r="N215" s="32">
        <f>+IF(USER!N215="","",USER!N215)</f>
        <v>0.5</v>
      </c>
      <c r="O215" s="33">
        <f>+IF(USER!O215="","",USER!O215)</f>
        <v>0.85763888888888884</v>
      </c>
      <c r="P215" s="32">
        <f>+IF(USER!P215="","",USER!P215)</f>
        <v>0.75</v>
      </c>
      <c r="Q215" s="33">
        <f>+IF(USER!Q215="","",USER!Q215)</f>
        <v>0.78125</v>
      </c>
      <c r="R215" s="34" t="str">
        <f>+VLOOKUP(B215,GESEM!B:R,9,0)</f>
        <v>ACTIVO</v>
      </c>
      <c r="S215" s="19" t="str">
        <f>+IF(USER!S215="","",USER!S215)</f>
        <v/>
      </c>
      <c r="T215" s="14" t="str">
        <f>+IF(USER!T215="","",USER!T215)</f>
        <v/>
      </c>
      <c r="U215" s="14" t="str">
        <f>+IF(USER!U215="","",USER!U215)</f>
        <v/>
      </c>
      <c r="V215" s="14" t="str">
        <f>+IF(USER!V215="","",USER!V215)</f>
        <v/>
      </c>
      <c r="W215" s="14" t="str">
        <f>+IF(USER!W215="","",USER!W215)</f>
        <v/>
      </c>
      <c r="X215" s="14" t="str">
        <f>+IF(USER!X215="","",USER!X215)</f>
        <v/>
      </c>
      <c r="Y215" s="14" t="str">
        <f>+IF(USER!Y215="","",USER!Y215)</f>
        <v/>
      </c>
      <c r="Z215" s="20" t="str">
        <f>+IF(USER!Z215="","",USER!Z215)</f>
        <v/>
      </c>
      <c r="AA215" s="19" t="str">
        <f>+IF(USER!AA215="","",USER!AA215)</f>
        <v/>
      </c>
      <c r="AB215" s="13" t="str">
        <f>+IF(USER!AB215="","",USER!AB215)</f>
        <v/>
      </c>
      <c r="AC215" s="14" t="str">
        <f>+IF(USER!AC215="","",USER!AC215)</f>
        <v/>
      </c>
      <c r="AD215" s="14" t="str">
        <f>+IF(USER!AD215="","",USER!AD215)</f>
        <v/>
      </c>
      <c r="AE215" s="13" t="str">
        <f>+IF(USER!AE215="","",USER!AE215)</f>
        <v/>
      </c>
      <c r="AF215" s="13" t="str">
        <f>+IF(USER!AF215="","",USER!AF215)</f>
        <v/>
      </c>
      <c r="AG215" s="14" t="str">
        <f>+IF(USER!AG215="","",USER!AG215)</f>
        <v/>
      </c>
      <c r="AH215" s="20" t="str">
        <f>+IF(USER!AH215="","",USER!AH215)</f>
        <v/>
      </c>
      <c r="AI215" s="19" t="str">
        <f>+IF(USER!AI215="","",USER!AI215)</f>
        <v/>
      </c>
      <c r="AJ215" s="13" t="str">
        <f>+IF(USER!AJ215="","",USER!AJ215)</f>
        <v/>
      </c>
      <c r="AK215" s="14" t="str">
        <f>+IF(USER!AK215="","",USER!AK215)</f>
        <v/>
      </c>
      <c r="AL215" s="14" t="str">
        <f>+IF(USER!AL215="","",USER!AL215)</f>
        <v/>
      </c>
      <c r="AM215" s="13" t="str">
        <f>+IF(USER!AM215="","",USER!AM215)</f>
        <v/>
      </c>
      <c r="AN215" s="13" t="str">
        <f>+IF(USER!AN215="","",USER!AN215)</f>
        <v/>
      </c>
      <c r="AO215" s="14" t="str">
        <f>+IF(USER!AO215="","",USER!AO215)</f>
        <v/>
      </c>
      <c r="AP215" s="20" t="str">
        <f>+IF(USER!AP215="","",USER!AP215)</f>
        <v/>
      </c>
      <c r="AQ215" s="19" t="str">
        <f>+IF(USER!AQ215="","",USER!AQ215)</f>
        <v/>
      </c>
      <c r="AR215" s="13" t="str">
        <f>+IF(USER!AR215="","",USER!AR215)</f>
        <v/>
      </c>
      <c r="AS215" s="14" t="str">
        <f>+IF(USER!AS215="","",USER!AS215)</f>
        <v/>
      </c>
      <c r="AT215" s="14" t="str">
        <f>+IF(USER!AT215="","",USER!AT215)</f>
        <v/>
      </c>
      <c r="AU215" s="13" t="str">
        <f>+IF(USER!AU215="","",USER!AU215)</f>
        <v/>
      </c>
      <c r="AV215" s="13" t="str">
        <f>+IF(USER!AV215="","",USER!AV215)</f>
        <v/>
      </c>
      <c r="AW215" s="14" t="str">
        <f>+IF(USER!AW215="","",USER!AW215)</f>
        <v/>
      </c>
      <c r="AX215" s="20" t="str">
        <f>+IF(USER!AX215="","",USER!AX215)</f>
        <v/>
      </c>
      <c r="AY215" s="19">
        <f>+IF(USER!AY215="","",USER!AY215)</f>
        <v>0.54166666666666663</v>
      </c>
      <c r="AZ215" s="13">
        <f>+IF(USER!AZ215="","",USER!AZ215)</f>
        <v>0.89930555555555558</v>
      </c>
      <c r="BA215" s="14" t="str">
        <f>+IF(USER!BA215="","",USER!BA215)</f>
        <v/>
      </c>
      <c r="BB215" s="14" t="str">
        <f>+IF(USER!BB215="","",USER!BB215)</f>
        <v/>
      </c>
      <c r="BC215" s="13">
        <f>+IF(USER!BC215="","",USER!BC215)</f>
        <v>0.75</v>
      </c>
      <c r="BD215" s="13">
        <f>+IF(USER!BD215="","",USER!BD215)</f>
        <v>0.78125</v>
      </c>
      <c r="BE215" s="14" t="str">
        <f>+IF(USER!BE215="","",USER!BE215)</f>
        <v/>
      </c>
      <c r="BF215" s="20" t="str">
        <f>+IF(USER!BF215="","",USER!BF215)</f>
        <v/>
      </c>
      <c r="BG215" s="19">
        <f>+IF(USER!BG215="","",USER!BG215)</f>
        <v>0.5</v>
      </c>
      <c r="BH215" s="13">
        <f>+IF(USER!BH215="","",USER!BH215)</f>
        <v>0.85763888888888884</v>
      </c>
      <c r="BI215" s="14" t="str">
        <f>+IF(USER!BI215="","",USER!BI215)</f>
        <v/>
      </c>
      <c r="BJ215" s="14" t="str">
        <f>+IF(USER!BJ215="","",USER!BJ215)</f>
        <v/>
      </c>
      <c r="BK215" s="13">
        <f>+IF(USER!BK215="","",USER!BK215)</f>
        <v>0.75</v>
      </c>
      <c r="BL215" s="13">
        <f>+IF(USER!BL215="","",USER!BL215)</f>
        <v>0.78125</v>
      </c>
      <c r="BM215" s="14" t="str">
        <f>+IF(USER!BM215="","",USER!BM215)</f>
        <v/>
      </c>
      <c r="BN215" s="20" t="str">
        <f>+IF(USER!BN215="","",USER!BN215)</f>
        <v/>
      </c>
      <c r="BO215" s="19">
        <f>+IF(USER!BO215="","",USER!BO215)</f>
        <v>0.5</v>
      </c>
      <c r="BP215" s="13">
        <f>+IF(USER!BP215="","",USER!BP215)</f>
        <v>0.85763888888888884</v>
      </c>
      <c r="BQ215" s="14" t="str">
        <f>+IF(USER!BQ215="","",USER!BQ215)</f>
        <v/>
      </c>
      <c r="BR215" s="14" t="str">
        <f>+IF(USER!BR215="","",USER!BR215)</f>
        <v/>
      </c>
      <c r="BS215" s="13">
        <f>+IF(USER!BS215="","",USER!BS215)</f>
        <v>0.75</v>
      </c>
      <c r="BT215" s="13">
        <f>+IF(USER!BT215="","",USER!BT215)</f>
        <v>0.78125</v>
      </c>
      <c r="BU215" s="14" t="str">
        <f>+IF(USER!BU215="","",USER!BU215)</f>
        <v/>
      </c>
      <c r="BV215" s="20" t="str">
        <f>+IF(USER!BV215="","",USER!BV215)</f>
        <v/>
      </c>
      <c r="BW215" s="68" t="str">
        <f>+VLOOKUP(B215,GESEM!B:H,7,0)</f>
        <v>CHAT USER</v>
      </c>
      <c r="BX215" s="2" t="str">
        <f>+VLOOKUP(B215,GESEM!B:H,6,0)</f>
        <v>AGENTE</v>
      </c>
    </row>
    <row r="216" spans="1:76" ht="12" customHeight="1" x14ac:dyDescent="0.2">
      <c r="A216" s="31">
        <f t="shared" si="3"/>
        <v>210</v>
      </c>
      <c r="B216" s="74">
        <f>+USER!B216</f>
        <v>47449059</v>
      </c>
      <c r="C216" s="61" t="str">
        <f>+VLOOKUP(J216,TURNO!P:Q,2,0)</f>
        <v xml:space="preserve">CHAT USER </v>
      </c>
      <c r="D216" s="61" t="str">
        <f>+USER!D216</f>
        <v>Tarde</v>
      </c>
      <c r="E216" s="75">
        <f>+VLOOKUP(B216,GESEM!B:M,12,0)</f>
        <v>45623</v>
      </c>
      <c r="F216" s="61" t="str">
        <f>+USER!F216</f>
        <v>PART TIME</v>
      </c>
      <c r="G216" s="61">
        <f>+USER!G216</f>
        <v>0</v>
      </c>
      <c r="H216" s="61">
        <f>+USER!H216</f>
        <v>0</v>
      </c>
      <c r="I216" s="61" t="str">
        <f>+USER!I216</f>
        <v>FERNANDEZ CONDOR LUCIA ALMENDRA</v>
      </c>
      <c r="J216" s="61" t="str">
        <f>+USER!J216</f>
        <v>CHAT USER</v>
      </c>
      <c r="K216" s="61" t="str">
        <f>+USER!K216</f>
        <v>ROQUE GOMEZ FRANK PIERCE</v>
      </c>
      <c r="L216" s="61" t="str">
        <f>+USER!L216</f>
        <v>PORTILLA REYES YOHANA ARACELLI</v>
      </c>
      <c r="M216" s="61" t="str">
        <f>+USER!M216</f>
        <v>Sábado</v>
      </c>
      <c r="N216" s="32">
        <f>+IF(USER!N216="","",USER!N216)</f>
        <v>0.5</v>
      </c>
      <c r="O216" s="33">
        <f>+IF(USER!O216="","",USER!O216)</f>
        <v>0.66319444444444442</v>
      </c>
      <c r="P216" s="32" t="str">
        <f>+IF(USER!P216="","",USER!P216)</f>
        <v/>
      </c>
      <c r="Q216" s="33" t="str">
        <f>+IF(USER!Q216="","",USER!Q216)</f>
        <v/>
      </c>
      <c r="R216" s="34" t="str">
        <f>+VLOOKUP(B216,GESEM!B:R,9,0)</f>
        <v>ACTIVO</v>
      </c>
      <c r="S216" s="19">
        <f>+IF(USER!S216="","",USER!S216)</f>
        <v>0.5</v>
      </c>
      <c r="T216" s="14">
        <f>+IF(USER!T216="","",USER!T216)</f>
        <v>0.66319444444444442</v>
      </c>
      <c r="U216" s="14" t="str">
        <f>+IF(USER!U216="","",USER!U216)</f>
        <v/>
      </c>
      <c r="V216" s="14" t="str">
        <f>+IF(USER!V216="","",USER!V216)</f>
        <v/>
      </c>
      <c r="W216" s="14" t="str">
        <f>+IF(USER!W216="","",USER!W216)</f>
        <v/>
      </c>
      <c r="X216" s="14" t="str">
        <f>+IF(USER!X216="","",USER!X216)</f>
        <v/>
      </c>
      <c r="Y216" s="14" t="str">
        <f>+IF(USER!Y216="","",USER!Y216)</f>
        <v/>
      </c>
      <c r="Z216" s="20" t="str">
        <f>+IF(USER!Z216="","",USER!Z216)</f>
        <v/>
      </c>
      <c r="AA216" s="19">
        <f>+IF(USER!AA216="","",USER!AA216)</f>
        <v>0.5</v>
      </c>
      <c r="AB216" s="13">
        <f>+IF(USER!AB216="","",USER!AB216)</f>
        <v>0.66319444444444442</v>
      </c>
      <c r="AC216" s="14" t="str">
        <f>+IF(USER!AC216="","",USER!AC216)</f>
        <v/>
      </c>
      <c r="AD216" s="14" t="str">
        <f>+IF(USER!AD216="","",USER!AD216)</f>
        <v/>
      </c>
      <c r="AE216" s="13" t="str">
        <f>+IF(USER!AE216="","",USER!AE216)</f>
        <v/>
      </c>
      <c r="AF216" s="13" t="str">
        <f>+IF(USER!AF216="","",USER!AF216)</f>
        <v/>
      </c>
      <c r="AG216" s="14" t="str">
        <f>+IF(USER!AG216="","",USER!AG216)</f>
        <v/>
      </c>
      <c r="AH216" s="20" t="str">
        <f>+IF(USER!AH216="","",USER!AH216)</f>
        <v/>
      </c>
      <c r="AI216" s="19">
        <f>+IF(USER!AI216="","",USER!AI216)</f>
        <v>0.5</v>
      </c>
      <c r="AJ216" s="13">
        <f>+IF(USER!AJ216="","",USER!AJ216)</f>
        <v>0.66319444444444442</v>
      </c>
      <c r="AK216" s="14" t="str">
        <f>+IF(USER!AK216="","",USER!AK216)</f>
        <v/>
      </c>
      <c r="AL216" s="14" t="str">
        <f>+IF(USER!AL216="","",USER!AL216)</f>
        <v/>
      </c>
      <c r="AM216" s="13" t="str">
        <f>+IF(USER!AM216="","",USER!AM216)</f>
        <v/>
      </c>
      <c r="AN216" s="13" t="str">
        <f>+IF(USER!AN216="","",USER!AN216)</f>
        <v/>
      </c>
      <c r="AO216" s="14" t="str">
        <f>+IF(USER!AO216="","",USER!AO216)</f>
        <v/>
      </c>
      <c r="AP216" s="20" t="str">
        <f>+IF(USER!AP216="","",USER!AP216)</f>
        <v/>
      </c>
      <c r="AQ216" s="19">
        <f>+IF(USER!AQ216="","",USER!AQ216)</f>
        <v>0.5</v>
      </c>
      <c r="AR216" s="13">
        <f>+IF(USER!AR216="","",USER!AR216)</f>
        <v>0.66319444444444442</v>
      </c>
      <c r="AS216" s="14" t="str">
        <f>+IF(USER!AS216="","",USER!AS216)</f>
        <v/>
      </c>
      <c r="AT216" s="14" t="str">
        <f>+IF(USER!AT216="","",USER!AT216)</f>
        <v/>
      </c>
      <c r="AU216" s="13" t="str">
        <f>+IF(USER!AU216="","",USER!AU216)</f>
        <v/>
      </c>
      <c r="AV216" s="13" t="str">
        <f>+IF(USER!AV216="","",USER!AV216)</f>
        <v/>
      </c>
      <c r="AW216" s="14" t="str">
        <f>+IF(USER!AW216="","",USER!AW216)</f>
        <v/>
      </c>
      <c r="AX216" s="20" t="str">
        <f>+IF(USER!AX216="","",USER!AX216)</f>
        <v/>
      </c>
      <c r="AY216" s="19">
        <f>+IF(USER!AY216="","",USER!AY216)</f>
        <v>0.5</v>
      </c>
      <c r="AZ216" s="13">
        <f>+IF(USER!AZ216="","",USER!AZ216)</f>
        <v>0.66319444444444442</v>
      </c>
      <c r="BA216" s="14" t="str">
        <f>+IF(USER!BA216="","",USER!BA216)</f>
        <v/>
      </c>
      <c r="BB216" s="14" t="str">
        <f>+IF(USER!BB216="","",USER!BB216)</f>
        <v/>
      </c>
      <c r="BC216" s="13" t="str">
        <f>+IF(USER!BC216="","",USER!BC216)</f>
        <v/>
      </c>
      <c r="BD216" s="13" t="str">
        <f>+IF(USER!BD216="","",USER!BD216)</f>
        <v/>
      </c>
      <c r="BE216" s="14" t="str">
        <f>+IF(USER!BE216="","",USER!BE216)</f>
        <v/>
      </c>
      <c r="BF216" s="20" t="str">
        <f>+IF(USER!BF216="","",USER!BF216)</f>
        <v/>
      </c>
      <c r="BG216" s="19" t="str">
        <f>+IF(USER!BG216="","",USER!BG216)</f>
        <v/>
      </c>
      <c r="BH216" s="13" t="str">
        <f>+IF(USER!BH216="","",USER!BH216)</f>
        <v/>
      </c>
      <c r="BI216" s="14" t="str">
        <f>+IF(USER!BI216="","",USER!BI216)</f>
        <v/>
      </c>
      <c r="BJ216" s="14" t="str">
        <f>+IF(USER!BJ216="","",USER!BJ216)</f>
        <v/>
      </c>
      <c r="BK216" s="13" t="str">
        <f>+IF(USER!BK216="","",USER!BK216)</f>
        <v/>
      </c>
      <c r="BL216" s="13" t="str">
        <f>+IF(USER!BL216="","",USER!BL216)</f>
        <v/>
      </c>
      <c r="BM216" s="14" t="str">
        <f>+IF(USER!BM216="","",USER!BM216)</f>
        <v/>
      </c>
      <c r="BN216" s="20" t="str">
        <f>+IF(USER!BN216="","",USER!BN216)</f>
        <v/>
      </c>
      <c r="BO216" s="19">
        <f>+IF(USER!BO216="","",USER!BO216)</f>
        <v>0.5</v>
      </c>
      <c r="BP216" s="13">
        <f>+IF(USER!BP216="","",USER!BP216)</f>
        <v>0.66319444444444442</v>
      </c>
      <c r="BQ216" s="14" t="str">
        <f>+IF(USER!BQ216="","",USER!BQ216)</f>
        <v/>
      </c>
      <c r="BR216" s="14" t="str">
        <f>+IF(USER!BR216="","",USER!BR216)</f>
        <v/>
      </c>
      <c r="BS216" s="13" t="str">
        <f>+IF(USER!BS216="","",USER!BS216)</f>
        <v/>
      </c>
      <c r="BT216" s="13" t="str">
        <f>+IF(USER!BT216="","",USER!BT216)</f>
        <v/>
      </c>
      <c r="BU216" s="14" t="str">
        <f>+IF(USER!BU216="","",USER!BU216)</f>
        <v/>
      </c>
      <c r="BV216" s="20" t="str">
        <f>+IF(USER!BV216="","",USER!BV216)</f>
        <v/>
      </c>
      <c r="BW216" s="68" t="str">
        <f>+VLOOKUP(B216,GESEM!B:H,7,0)</f>
        <v>CHAT USER</v>
      </c>
      <c r="BX216" s="2" t="str">
        <f>+VLOOKUP(B216,GESEM!B:H,6,0)</f>
        <v>AGENTE</v>
      </c>
    </row>
    <row r="217" spans="1:76" ht="12" customHeight="1" x14ac:dyDescent="0.2">
      <c r="A217" s="31">
        <f t="shared" si="3"/>
        <v>211</v>
      </c>
      <c r="B217" s="74">
        <f>+USER!B217</f>
        <v>3572485</v>
      </c>
      <c r="C217" s="61" t="str">
        <f>+VLOOKUP(J217,TURNO!P:Q,2,0)</f>
        <v xml:space="preserve">CHAT USER </v>
      </c>
      <c r="D217" s="61" t="str">
        <f>+USER!D217</f>
        <v>Tarde</v>
      </c>
      <c r="E217" s="75">
        <f>+VLOOKUP(B217,GESEM!B:M,12,0)</f>
        <v>44896</v>
      </c>
      <c r="F217" s="61" t="str">
        <f>+USER!F217</f>
        <v>FULL TIME</v>
      </c>
      <c r="G217" s="61" t="str">
        <f>+USER!G217</f>
        <v>GESTIÓN ADICIONAL</v>
      </c>
      <c r="H217" s="61" t="str">
        <f>+USER!H217</f>
        <v>MAIL USER</v>
      </c>
      <c r="I217" s="61" t="str">
        <f>+USER!I217</f>
        <v>CASIQUE RANGEL NOHELY ALEXANDRA</v>
      </c>
      <c r="J217" s="61" t="str">
        <f>+USER!J217</f>
        <v>CHAT USER</v>
      </c>
      <c r="K217" s="61" t="str">
        <f>+USER!K217</f>
        <v>QUISPE ACUÑA ALVARO ROBERT</v>
      </c>
      <c r="L217" s="61" t="str">
        <f>+USER!L217</f>
        <v>SANCHEZ GRADOS JEAN PIERRE JOAQUIN</v>
      </c>
      <c r="M217" s="61" t="str">
        <f>+USER!M217</f>
        <v>Martes</v>
      </c>
      <c r="N217" s="32">
        <f>+IF(USER!N217="","",USER!N217)</f>
        <v>0.52083333333333337</v>
      </c>
      <c r="O217" s="33">
        <f>+IF(USER!O217="","",USER!O217)</f>
        <v>0.86458333333333337</v>
      </c>
      <c r="P217" s="32">
        <f>+IF(USER!P217="","",USER!P217)</f>
        <v>0.75</v>
      </c>
      <c r="Q217" s="33">
        <f>+IF(USER!Q217="","",USER!Q217)</f>
        <v>0.78125</v>
      </c>
      <c r="R217" s="34" t="str">
        <f>+VLOOKUP(B217,GESEM!B:R,9,0)</f>
        <v>ACTIVO</v>
      </c>
      <c r="S217" s="19">
        <f>+IF(USER!S217="","",USER!S217)</f>
        <v>0.52083333333333337</v>
      </c>
      <c r="T217" s="14">
        <f>+IF(USER!T217="","",USER!T217)</f>
        <v>0.86458333333333337</v>
      </c>
      <c r="U217" s="14" t="str">
        <f>+IF(USER!U217="","",USER!U217)</f>
        <v/>
      </c>
      <c r="V217" s="14" t="str">
        <f>+IF(USER!V217="","",USER!V217)</f>
        <v/>
      </c>
      <c r="W217" s="14">
        <f>+IF(USER!W217="","",USER!W217)</f>
        <v>0.75</v>
      </c>
      <c r="X217" s="14">
        <f>+IF(USER!X217="","",USER!X217)</f>
        <v>0.78125</v>
      </c>
      <c r="Y217" s="14" t="str">
        <f>+IF(USER!Y217="","",USER!Y217)</f>
        <v/>
      </c>
      <c r="Z217" s="20" t="str">
        <f>+IF(USER!Z217="","",USER!Z217)</f>
        <v/>
      </c>
      <c r="AA217" s="19" t="str">
        <f>+IF(USER!AA217="","",USER!AA217)</f>
        <v/>
      </c>
      <c r="AB217" s="13" t="str">
        <f>+IF(USER!AB217="","",USER!AB217)</f>
        <v/>
      </c>
      <c r="AC217" s="14" t="str">
        <f>+IF(USER!AC217="","",USER!AC217)</f>
        <v/>
      </c>
      <c r="AD217" s="14" t="str">
        <f>+IF(USER!AD217="","",USER!AD217)</f>
        <v/>
      </c>
      <c r="AE217" s="13" t="str">
        <f>+IF(USER!AE217="","",USER!AE217)</f>
        <v/>
      </c>
      <c r="AF217" s="13" t="str">
        <f>+IF(USER!AF217="","",USER!AF217)</f>
        <v/>
      </c>
      <c r="AG217" s="14" t="str">
        <f>+IF(USER!AG217="","",USER!AG217)</f>
        <v/>
      </c>
      <c r="AH217" s="20" t="str">
        <f>+IF(USER!AH217="","",USER!AH217)</f>
        <v/>
      </c>
      <c r="AI217" s="19">
        <f>+IF(USER!AI217="","",USER!AI217)</f>
        <v>0.52083333333333337</v>
      </c>
      <c r="AJ217" s="13">
        <f>+IF(USER!AJ217="","",USER!AJ217)</f>
        <v>0.86458333333333337</v>
      </c>
      <c r="AK217" s="14" t="str">
        <f>+IF(USER!AK217="","",USER!AK217)</f>
        <v/>
      </c>
      <c r="AL217" s="14" t="str">
        <f>+IF(USER!AL217="","",USER!AL217)</f>
        <v/>
      </c>
      <c r="AM217" s="13">
        <f>+IF(USER!AM217="","",USER!AM217)</f>
        <v>0.75</v>
      </c>
      <c r="AN217" s="13">
        <f>+IF(USER!AN217="","",USER!AN217)</f>
        <v>0.78125</v>
      </c>
      <c r="AO217" s="14" t="str">
        <f>+IF(USER!AO217="","",USER!AO217)</f>
        <v/>
      </c>
      <c r="AP217" s="20" t="str">
        <f>+IF(USER!AP217="","",USER!AP217)</f>
        <v/>
      </c>
      <c r="AQ217" s="19">
        <f>+IF(USER!AQ217="","",USER!AQ217)</f>
        <v>0.52083333333333337</v>
      </c>
      <c r="AR217" s="13">
        <f>+IF(USER!AR217="","",USER!AR217)</f>
        <v>0.86458333333333337</v>
      </c>
      <c r="AS217" s="14" t="str">
        <f>+IF(USER!AS217="","",USER!AS217)</f>
        <v/>
      </c>
      <c r="AT217" s="14" t="str">
        <f>+IF(USER!AT217="","",USER!AT217)</f>
        <v/>
      </c>
      <c r="AU217" s="13">
        <f>+IF(USER!AU217="","",USER!AU217)</f>
        <v>0.75</v>
      </c>
      <c r="AV217" s="13">
        <f>+IF(USER!AV217="","",USER!AV217)</f>
        <v>0.78125</v>
      </c>
      <c r="AW217" s="14" t="str">
        <f>+IF(USER!AW217="","",USER!AW217)</f>
        <v/>
      </c>
      <c r="AX217" s="20" t="str">
        <f>+IF(USER!AX217="","",USER!AX217)</f>
        <v/>
      </c>
      <c r="AY217" s="19">
        <f>+IF(USER!AY217="","",USER!AY217)</f>
        <v>0.52083333333333337</v>
      </c>
      <c r="AZ217" s="13">
        <f>+IF(USER!AZ217="","",USER!AZ217)</f>
        <v>0.86458333333333337</v>
      </c>
      <c r="BA217" s="14" t="str">
        <f>+IF(USER!BA217="","",USER!BA217)</f>
        <v/>
      </c>
      <c r="BB217" s="14" t="str">
        <f>+IF(USER!BB217="","",USER!BB217)</f>
        <v/>
      </c>
      <c r="BC217" s="13">
        <f>+IF(USER!BC217="","",USER!BC217)</f>
        <v>0.75</v>
      </c>
      <c r="BD217" s="13">
        <f>+IF(USER!BD217="","",USER!BD217)</f>
        <v>0.78125</v>
      </c>
      <c r="BE217" s="14" t="str">
        <f>+IF(USER!BE217="","",USER!BE217)</f>
        <v/>
      </c>
      <c r="BF217" s="20" t="str">
        <f>+IF(USER!BF217="","",USER!BF217)</f>
        <v/>
      </c>
      <c r="BG217" s="19">
        <f>+IF(USER!BG217="","",USER!BG217)</f>
        <v>0.52083333333333337</v>
      </c>
      <c r="BH217" s="13">
        <f>+IF(USER!BH217="","",USER!BH217)</f>
        <v>0.86458333333333337</v>
      </c>
      <c r="BI217" s="14" t="str">
        <f>+IF(USER!BI217="","",USER!BI217)</f>
        <v/>
      </c>
      <c r="BJ217" s="14" t="str">
        <f>+IF(USER!BJ217="","",USER!BJ217)</f>
        <v/>
      </c>
      <c r="BK217" s="13">
        <f>+IF(USER!BK217="","",USER!BK217)</f>
        <v>0.75</v>
      </c>
      <c r="BL217" s="13">
        <f>+IF(USER!BL217="","",USER!BL217)</f>
        <v>0.78125</v>
      </c>
      <c r="BM217" s="14" t="str">
        <f>+IF(USER!BM217="","",USER!BM217)</f>
        <v/>
      </c>
      <c r="BN217" s="20" t="str">
        <f>+IF(USER!BN217="","",USER!BN217)</f>
        <v/>
      </c>
      <c r="BO217" s="19">
        <f>+IF(USER!BO217="","",USER!BO217)</f>
        <v>0.52083333333333337</v>
      </c>
      <c r="BP217" s="13">
        <f>+IF(USER!BP217="","",USER!BP217)</f>
        <v>0.86458333333333337</v>
      </c>
      <c r="BQ217" s="14" t="str">
        <f>+IF(USER!BQ217="","",USER!BQ217)</f>
        <v/>
      </c>
      <c r="BR217" s="14" t="str">
        <f>+IF(USER!BR217="","",USER!BR217)</f>
        <v/>
      </c>
      <c r="BS217" s="13">
        <f>+IF(USER!BS217="","",USER!BS217)</f>
        <v>0.75</v>
      </c>
      <c r="BT217" s="13">
        <f>+IF(USER!BT217="","",USER!BT217)</f>
        <v>0.78125</v>
      </c>
      <c r="BU217" s="14" t="str">
        <f>+IF(USER!BU217="","",USER!BU217)</f>
        <v/>
      </c>
      <c r="BV217" s="20" t="str">
        <f>+IF(USER!BV217="","",USER!BV217)</f>
        <v/>
      </c>
      <c r="BW217" s="68" t="str">
        <f>+VLOOKUP(B217,GESEM!B:H,7,0)</f>
        <v>MAIL USER</v>
      </c>
      <c r="BX217" s="2" t="str">
        <f>+VLOOKUP(B217,GESEM!B:H,6,0)</f>
        <v>AGENTE</v>
      </c>
    </row>
    <row r="218" spans="1:76" ht="12" customHeight="1" x14ac:dyDescent="0.2">
      <c r="A218" s="31">
        <f t="shared" si="3"/>
        <v>212</v>
      </c>
      <c r="B218" s="74">
        <f>+USER!B218</f>
        <v>71787734</v>
      </c>
      <c r="C218" s="61" t="str">
        <f>+VLOOKUP(J218,TURNO!P:Q,2,0)</f>
        <v xml:space="preserve">CHAT USER </v>
      </c>
      <c r="D218" s="61" t="str">
        <f>+USER!D218</f>
        <v>Mañana</v>
      </c>
      <c r="E218" s="75">
        <f>+VLOOKUP(B218,GESEM!B:M,12,0)</f>
        <v>44896</v>
      </c>
      <c r="F218" s="61" t="str">
        <f>+USER!F218</f>
        <v>FULL TIME</v>
      </c>
      <c r="G218" s="61" t="str">
        <f>+USER!G218</f>
        <v>APOYO DE SUPERVISION</v>
      </c>
      <c r="H218" s="61" t="str">
        <f>+USER!H218</f>
        <v>APOYO OPERACION</v>
      </c>
      <c r="I218" s="61" t="str">
        <f>+USER!I218</f>
        <v>ESPEJO GRANDEZ ERIKA</v>
      </c>
      <c r="J218" s="61" t="str">
        <f>+USER!J218</f>
        <v>CHAT USER</v>
      </c>
      <c r="K218" s="61" t="str">
        <f>+USER!K218</f>
        <v>TORRES BARRIOS YAZURI YARUMI</v>
      </c>
      <c r="L218" s="61" t="str">
        <f>+USER!L218</f>
        <v>SANCHEZ GRADOS JEAN PIERRE JOAQUIN</v>
      </c>
      <c r="M218" s="61" t="str">
        <f>+USER!M218</f>
        <v>Martes</v>
      </c>
      <c r="N218" s="32">
        <f>+IF(USER!N218="","",USER!N218)</f>
        <v>0.25</v>
      </c>
      <c r="O218" s="33">
        <f>+IF(USER!O218="","",USER!O218)</f>
        <v>0.59375</v>
      </c>
      <c r="P218" s="32">
        <f>+IF(USER!P218="","",USER!P218)</f>
        <v>0.33333333333333331</v>
      </c>
      <c r="Q218" s="33">
        <f>+IF(USER!Q218="","",USER!Q218)</f>
        <v>0.36458333333333331</v>
      </c>
      <c r="R218" s="34" t="str">
        <f>+VLOOKUP(B218,GESEM!B:R,9,0)</f>
        <v>ACTIVO</v>
      </c>
      <c r="S218" s="19">
        <f>+IF(USER!S218="","",USER!S218)</f>
        <v>0.25</v>
      </c>
      <c r="T218" s="14">
        <f>+IF(USER!T218="","",USER!T218)</f>
        <v>0.59375</v>
      </c>
      <c r="U218" s="14" t="str">
        <f>+IF(USER!U218="","",USER!U218)</f>
        <v/>
      </c>
      <c r="V218" s="14" t="str">
        <f>+IF(USER!V218="","",USER!V218)</f>
        <v/>
      </c>
      <c r="W218" s="14">
        <f>+IF(USER!W218="","",USER!W218)</f>
        <v>0.33333333333333331</v>
      </c>
      <c r="X218" s="14">
        <f>+IF(USER!X218="","",USER!X218)</f>
        <v>0.36458333333333331</v>
      </c>
      <c r="Y218" s="14" t="str">
        <f>+IF(USER!Y218="","",USER!Y218)</f>
        <v/>
      </c>
      <c r="Z218" s="20" t="str">
        <f>+IF(USER!Z218="","",USER!Z218)</f>
        <v/>
      </c>
      <c r="AA218" s="19" t="str">
        <f>+IF(USER!AA218="","",USER!AA218)</f>
        <v/>
      </c>
      <c r="AB218" s="13" t="str">
        <f>+IF(USER!AB218="","",USER!AB218)</f>
        <v/>
      </c>
      <c r="AC218" s="14" t="str">
        <f>+IF(USER!AC218="","",USER!AC218)</f>
        <v/>
      </c>
      <c r="AD218" s="14" t="str">
        <f>+IF(USER!AD218="","",USER!AD218)</f>
        <v/>
      </c>
      <c r="AE218" s="13" t="str">
        <f>+IF(USER!AE218="","",USER!AE218)</f>
        <v/>
      </c>
      <c r="AF218" s="13" t="str">
        <f>+IF(USER!AF218="","",USER!AF218)</f>
        <v/>
      </c>
      <c r="AG218" s="14" t="str">
        <f>+IF(USER!AG218="","",USER!AG218)</f>
        <v/>
      </c>
      <c r="AH218" s="20" t="str">
        <f>+IF(USER!AH218="","",USER!AH218)</f>
        <v/>
      </c>
      <c r="AI218" s="19">
        <f>+IF(USER!AI218="","",USER!AI218)</f>
        <v>0.25</v>
      </c>
      <c r="AJ218" s="13">
        <f>+IF(USER!AJ218="","",USER!AJ218)</f>
        <v>0.59375</v>
      </c>
      <c r="AK218" s="14" t="str">
        <f>+IF(USER!AK218="","",USER!AK218)</f>
        <v/>
      </c>
      <c r="AL218" s="14" t="str">
        <f>+IF(USER!AL218="","",USER!AL218)</f>
        <v/>
      </c>
      <c r="AM218" s="13">
        <f>+IF(USER!AM218="","",USER!AM218)</f>
        <v>0.33333333333333331</v>
      </c>
      <c r="AN218" s="13">
        <f>+IF(USER!AN218="","",USER!AN218)</f>
        <v>0.36458333333333331</v>
      </c>
      <c r="AO218" s="14" t="str">
        <f>+IF(USER!AO218="","",USER!AO218)</f>
        <v/>
      </c>
      <c r="AP218" s="20" t="str">
        <f>+IF(USER!AP218="","",USER!AP218)</f>
        <v/>
      </c>
      <c r="AQ218" s="19">
        <f>+IF(USER!AQ218="","",USER!AQ218)</f>
        <v>0.25</v>
      </c>
      <c r="AR218" s="13">
        <f>+IF(USER!AR218="","",USER!AR218)</f>
        <v>0.59375</v>
      </c>
      <c r="AS218" s="14" t="str">
        <f>+IF(USER!AS218="","",USER!AS218)</f>
        <v/>
      </c>
      <c r="AT218" s="14" t="str">
        <f>+IF(USER!AT218="","",USER!AT218)</f>
        <v/>
      </c>
      <c r="AU218" s="13">
        <f>+IF(USER!AU218="","",USER!AU218)</f>
        <v>0.33333333333333331</v>
      </c>
      <c r="AV218" s="13">
        <f>+IF(USER!AV218="","",USER!AV218)</f>
        <v>0.36458333333333331</v>
      </c>
      <c r="AW218" s="14" t="str">
        <f>+IF(USER!AW218="","",USER!AW218)</f>
        <v/>
      </c>
      <c r="AX218" s="20" t="str">
        <f>+IF(USER!AX218="","",USER!AX218)</f>
        <v/>
      </c>
      <c r="AY218" s="19">
        <f>+IF(USER!AY218="","",USER!AY218)</f>
        <v>0.25</v>
      </c>
      <c r="AZ218" s="13">
        <f>+IF(USER!AZ218="","",USER!AZ218)</f>
        <v>0.59375</v>
      </c>
      <c r="BA218" s="14" t="str">
        <f>+IF(USER!BA218="","",USER!BA218)</f>
        <v/>
      </c>
      <c r="BB218" s="14" t="str">
        <f>+IF(USER!BB218="","",USER!BB218)</f>
        <v/>
      </c>
      <c r="BC218" s="13">
        <f>+IF(USER!BC218="","",USER!BC218)</f>
        <v>0.33333333333333331</v>
      </c>
      <c r="BD218" s="13">
        <f>+IF(USER!BD218="","",USER!BD218)</f>
        <v>0.36458333333333331</v>
      </c>
      <c r="BE218" s="14" t="str">
        <f>+IF(USER!BE218="","",USER!BE218)</f>
        <v/>
      </c>
      <c r="BF218" s="20" t="str">
        <f>+IF(USER!BF218="","",USER!BF218)</f>
        <v/>
      </c>
      <c r="BG218" s="19">
        <f>+IF(USER!BG218="","",USER!BG218)</f>
        <v>0.25</v>
      </c>
      <c r="BH218" s="13">
        <f>+IF(USER!BH218="","",USER!BH218)</f>
        <v>0.59375</v>
      </c>
      <c r="BI218" s="14" t="str">
        <f>+IF(USER!BI218="","",USER!BI218)</f>
        <v/>
      </c>
      <c r="BJ218" s="14" t="str">
        <f>+IF(USER!BJ218="","",USER!BJ218)</f>
        <v/>
      </c>
      <c r="BK218" s="13">
        <f>+IF(USER!BK218="","",USER!BK218)</f>
        <v>0.33333333333333331</v>
      </c>
      <c r="BL218" s="13">
        <f>+IF(USER!BL218="","",USER!BL218)</f>
        <v>0.36458333333333331</v>
      </c>
      <c r="BM218" s="14" t="str">
        <f>+IF(USER!BM218="","",USER!BM218)</f>
        <v/>
      </c>
      <c r="BN218" s="20" t="str">
        <f>+IF(USER!BN218="","",USER!BN218)</f>
        <v/>
      </c>
      <c r="BO218" s="19">
        <f>+IF(USER!BO218="","",USER!BO218)</f>
        <v>0.25</v>
      </c>
      <c r="BP218" s="13">
        <f>+IF(USER!BP218="","",USER!BP218)</f>
        <v>0.59375</v>
      </c>
      <c r="BQ218" s="14" t="str">
        <f>+IF(USER!BQ218="","",USER!BQ218)</f>
        <v/>
      </c>
      <c r="BR218" s="14" t="str">
        <f>+IF(USER!BR218="","",USER!BR218)</f>
        <v/>
      </c>
      <c r="BS218" s="13">
        <f>+IF(USER!BS218="","",USER!BS218)</f>
        <v>0.33333333333333331</v>
      </c>
      <c r="BT218" s="13">
        <f>+IF(USER!BT218="","",USER!BT218)</f>
        <v>0.36458333333333331</v>
      </c>
      <c r="BU218" s="14" t="str">
        <f>+IF(USER!BU218="","",USER!BU218)</f>
        <v/>
      </c>
      <c r="BV218" s="20" t="str">
        <f>+IF(USER!BV218="","",USER!BV218)</f>
        <v/>
      </c>
      <c r="BW218" s="68" t="str">
        <f>+VLOOKUP(B218,GESEM!B:H,7,0)</f>
        <v>CHAT USER</v>
      </c>
      <c r="BX218" s="2" t="str">
        <f>+VLOOKUP(B218,GESEM!B:H,6,0)</f>
        <v>AGENTE</v>
      </c>
    </row>
    <row r="219" spans="1:76" ht="12" customHeight="1" x14ac:dyDescent="0.2">
      <c r="A219" s="31">
        <f t="shared" si="3"/>
        <v>213</v>
      </c>
      <c r="B219" s="74">
        <f>+USER!B219</f>
        <v>78008090</v>
      </c>
      <c r="C219" s="61" t="str">
        <f>+VLOOKUP(J219,TURNO!P:Q,2,0)</f>
        <v xml:space="preserve">CHAT USER </v>
      </c>
      <c r="D219" s="61" t="str">
        <f>+USER!D219</f>
        <v>Tarde</v>
      </c>
      <c r="E219" s="75">
        <f>+VLOOKUP(B219,GESEM!B:M,12,0)</f>
        <v>44693</v>
      </c>
      <c r="F219" s="61" t="str">
        <f>+USER!F219</f>
        <v>PART TIME</v>
      </c>
      <c r="G219" s="61">
        <f>+USER!G219</f>
        <v>0</v>
      </c>
      <c r="H219" s="61">
        <f>+USER!H219</f>
        <v>0</v>
      </c>
      <c r="I219" s="61" t="str">
        <f>+USER!I219</f>
        <v>SALINAS BARDALES NILA MILAGROS</v>
      </c>
      <c r="J219" s="61" t="str">
        <f>+USER!J219</f>
        <v>CHAT USER</v>
      </c>
      <c r="K219" s="61" t="str">
        <f>+USER!K219</f>
        <v>MORALES MAMANI BRADEN SAMUEL</v>
      </c>
      <c r="L219" s="61" t="str">
        <f>+USER!L219</f>
        <v>PORTILLA REYES YOHANA ARACELLI</v>
      </c>
      <c r="M219" s="61" t="str">
        <f>+USER!M219</f>
        <v>Lunes</v>
      </c>
      <c r="N219" s="32">
        <f>+IF(USER!N219="","",USER!N219)</f>
        <v>0.54166666666666663</v>
      </c>
      <c r="O219" s="33">
        <f>+IF(USER!O219="","",USER!O219)</f>
        <v>0.70486111111111116</v>
      </c>
      <c r="P219" s="32" t="str">
        <f>+IF(USER!P219="","",USER!P219)</f>
        <v/>
      </c>
      <c r="Q219" s="33" t="str">
        <f>+IF(USER!Q219="","",USER!Q219)</f>
        <v/>
      </c>
      <c r="R219" s="34" t="str">
        <f>+VLOOKUP(B219,GESEM!B:R,9,0)</f>
        <v>ACTIVO</v>
      </c>
      <c r="S219" s="19" t="str">
        <f>+IF(USER!S219="","",USER!S219)</f>
        <v/>
      </c>
      <c r="T219" s="14" t="str">
        <f>+IF(USER!T219="","",USER!T219)</f>
        <v/>
      </c>
      <c r="U219" s="14" t="str">
        <f>+IF(USER!U219="","",USER!U219)</f>
        <v/>
      </c>
      <c r="V219" s="14" t="str">
        <f>+IF(USER!V219="","",USER!V219)</f>
        <v/>
      </c>
      <c r="W219" s="14" t="str">
        <f>+IF(USER!W219="","",USER!W219)</f>
        <v/>
      </c>
      <c r="X219" s="14" t="str">
        <f>+IF(USER!X219="","",USER!X219)</f>
        <v/>
      </c>
      <c r="Y219" s="14" t="str">
        <f>+IF(USER!Y219="","",USER!Y219)</f>
        <v/>
      </c>
      <c r="Z219" s="20" t="str">
        <f>+IF(USER!Z219="","",USER!Z219)</f>
        <v/>
      </c>
      <c r="AA219" s="19">
        <f>+IF(USER!AA219="","",USER!AA219)</f>
        <v>0.54166666666666663</v>
      </c>
      <c r="AB219" s="13">
        <f>+IF(USER!AB219="","",USER!AB219)</f>
        <v>0.70486111111111116</v>
      </c>
      <c r="AC219" s="14" t="str">
        <f>+IF(USER!AC219="","",USER!AC219)</f>
        <v/>
      </c>
      <c r="AD219" s="14" t="str">
        <f>+IF(USER!AD219="","",USER!AD219)</f>
        <v/>
      </c>
      <c r="AE219" s="13" t="str">
        <f>+IF(USER!AE219="","",USER!AE219)</f>
        <v/>
      </c>
      <c r="AF219" s="13" t="str">
        <f>+IF(USER!AF219="","",USER!AF219)</f>
        <v/>
      </c>
      <c r="AG219" s="14" t="str">
        <f>+IF(USER!AG219="","",USER!AG219)</f>
        <v/>
      </c>
      <c r="AH219" s="20" t="str">
        <f>+IF(USER!AH219="","",USER!AH219)</f>
        <v/>
      </c>
      <c r="AI219" s="19">
        <f>+IF(USER!AI219="","",USER!AI219)</f>
        <v>0.54166666666666663</v>
      </c>
      <c r="AJ219" s="13">
        <f>+IF(USER!AJ219="","",USER!AJ219)</f>
        <v>0.70486111111111116</v>
      </c>
      <c r="AK219" s="14" t="str">
        <f>+IF(USER!AK219="","",USER!AK219)</f>
        <v/>
      </c>
      <c r="AL219" s="14" t="str">
        <f>+IF(USER!AL219="","",USER!AL219)</f>
        <v/>
      </c>
      <c r="AM219" s="13" t="str">
        <f>+IF(USER!AM219="","",USER!AM219)</f>
        <v/>
      </c>
      <c r="AN219" s="13" t="str">
        <f>+IF(USER!AN219="","",USER!AN219)</f>
        <v/>
      </c>
      <c r="AO219" s="14" t="str">
        <f>+IF(USER!AO219="","",USER!AO219)</f>
        <v/>
      </c>
      <c r="AP219" s="20" t="str">
        <f>+IF(USER!AP219="","",USER!AP219)</f>
        <v/>
      </c>
      <c r="AQ219" s="19">
        <f>+IF(USER!AQ219="","",USER!AQ219)</f>
        <v>0.54166666666666663</v>
      </c>
      <c r="AR219" s="13">
        <f>+IF(USER!AR219="","",USER!AR219)</f>
        <v>0.70486111111111116</v>
      </c>
      <c r="AS219" s="14" t="str">
        <f>+IF(USER!AS219="","",USER!AS219)</f>
        <v/>
      </c>
      <c r="AT219" s="14" t="str">
        <f>+IF(USER!AT219="","",USER!AT219)</f>
        <v/>
      </c>
      <c r="AU219" s="13" t="str">
        <f>+IF(USER!AU219="","",USER!AU219)</f>
        <v/>
      </c>
      <c r="AV219" s="13" t="str">
        <f>+IF(USER!AV219="","",USER!AV219)</f>
        <v/>
      </c>
      <c r="AW219" s="14" t="str">
        <f>+IF(USER!AW219="","",USER!AW219)</f>
        <v/>
      </c>
      <c r="AX219" s="20" t="str">
        <f>+IF(USER!AX219="","",USER!AX219)</f>
        <v/>
      </c>
      <c r="AY219" s="19">
        <f>+IF(USER!AY219="","",USER!AY219)</f>
        <v>0.54166666666666663</v>
      </c>
      <c r="AZ219" s="13">
        <f>+IF(USER!AZ219="","",USER!AZ219)</f>
        <v>0.70486111111111116</v>
      </c>
      <c r="BA219" s="14" t="str">
        <f>+IF(USER!BA219="","",USER!BA219)</f>
        <v/>
      </c>
      <c r="BB219" s="14" t="str">
        <f>+IF(USER!BB219="","",USER!BB219)</f>
        <v/>
      </c>
      <c r="BC219" s="13" t="str">
        <f>+IF(USER!BC219="","",USER!BC219)</f>
        <v/>
      </c>
      <c r="BD219" s="13" t="str">
        <f>+IF(USER!BD219="","",USER!BD219)</f>
        <v/>
      </c>
      <c r="BE219" s="14" t="str">
        <f>+IF(USER!BE219="","",USER!BE219)</f>
        <v/>
      </c>
      <c r="BF219" s="20" t="str">
        <f>+IF(USER!BF219="","",USER!BF219)</f>
        <v/>
      </c>
      <c r="BG219" s="19">
        <f>+IF(USER!BG219="","",USER!BG219)</f>
        <v>0.54166666666666663</v>
      </c>
      <c r="BH219" s="13">
        <f>+IF(USER!BH219="","",USER!BH219)</f>
        <v>0.70486111111111116</v>
      </c>
      <c r="BI219" s="14" t="str">
        <f>+IF(USER!BI219="","",USER!BI219)</f>
        <v/>
      </c>
      <c r="BJ219" s="14" t="str">
        <f>+IF(USER!BJ219="","",USER!BJ219)</f>
        <v/>
      </c>
      <c r="BK219" s="13" t="str">
        <f>+IF(USER!BK219="","",USER!BK219)</f>
        <v/>
      </c>
      <c r="BL219" s="13" t="str">
        <f>+IF(USER!BL219="","",USER!BL219)</f>
        <v/>
      </c>
      <c r="BM219" s="14" t="str">
        <f>+IF(USER!BM219="","",USER!BM219)</f>
        <v/>
      </c>
      <c r="BN219" s="20" t="str">
        <f>+IF(USER!BN219="","",USER!BN219)</f>
        <v/>
      </c>
      <c r="BO219" s="19">
        <f>+IF(USER!BO219="","",USER!BO219)</f>
        <v>0.54166666666666663</v>
      </c>
      <c r="BP219" s="13">
        <f>+IF(USER!BP219="","",USER!BP219)</f>
        <v>0.70486111111111116</v>
      </c>
      <c r="BQ219" s="14" t="str">
        <f>+IF(USER!BQ219="","",USER!BQ219)</f>
        <v/>
      </c>
      <c r="BR219" s="14" t="str">
        <f>+IF(USER!BR219="","",USER!BR219)</f>
        <v/>
      </c>
      <c r="BS219" s="13" t="str">
        <f>+IF(USER!BS219="","",USER!BS219)</f>
        <v/>
      </c>
      <c r="BT219" s="13" t="str">
        <f>+IF(USER!BT219="","",USER!BT219)</f>
        <v/>
      </c>
      <c r="BU219" s="14" t="str">
        <f>+IF(USER!BU219="","",USER!BU219)</f>
        <v/>
      </c>
      <c r="BV219" s="20" t="str">
        <f>+IF(USER!BV219="","",USER!BV219)</f>
        <v/>
      </c>
      <c r="BW219" s="68" t="str">
        <f>+VLOOKUP(B219,GESEM!B:H,7,0)</f>
        <v>CHAT USER</v>
      </c>
      <c r="BX219" s="2" t="str">
        <f>+VLOOKUP(B219,GESEM!B:H,6,0)</f>
        <v>AGENTE</v>
      </c>
    </row>
    <row r="220" spans="1:76" ht="12" customHeight="1" x14ac:dyDescent="0.2">
      <c r="A220" s="31">
        <f t="shared" si="3"/>
        <v>214</v>
      </c>
      <c r="B220" s="74">
        <f>+USER!B220</f>
        <v>41980152</v>
      </c>
      <c r="C220" s="61" t="str">
        <f>+VLOOKUP(J220,TURNO!P:Q,2,0)</f>
        <v xml:space="preserve">CHAT USER </v>
      </c>
      <c r="D220" s="61" t="str">
        <f>+USER!D220</f>
        <v>Tarde</v>
      </c>
      <c r="E220" s="75">
        <f>+VLOOKUP(B220,GESEM!B:M,12,0)</f>
        <v>45209</v>
      </c>
      <c r="F220" s="61" t="str">
        <f>+USER!F220</f>
        <v>PART TIME</v>
      </c>
      <c r="G220" s="61">
        <f>+USER!G220</f>
        <v>0</v>
      </c>
      <c r="H220" s="61">
        <f>+USER!H220</f>
        <v>0</v>
      </c>
      <c r="I220" s="61" t="str">
        <f>+USER!I220</f>
        <v>REQUEJO MERINO MILAGROS LOURDES</v>
      </c>
      <c r="J220" s="61" t="str">
        <f>+USER!J220</f>
        <v>CHAT USER</v>
      </c>
      <c r="K220" s="61" t="str">
        <f>+USER!K220</f>
        <v>MORALES MAMANI BRADEN SAMUEL</v>
      </c>
      <c r="L220" s="61" t="str">
        <f>+USER!L220</f>
        <v>PORTILLA REYES YOHANA ARACELLI</v>
      </c>
      <c r="M220" s="61" t="str">
        <f>+USER!M220</f>
        <v>Martes</v>
      </c>
      <c r="N220" s="32">
        <f>+IF(USER!N220="","",USER!N220)</f>
        <v>0.5</v>
      </c>
      <c r="O220" s="33">
        <f>+IF(USER!O220="","",USER!O220)</f>
        <v>0.66319444444444442</v>
      </c>
      <c r="P220" s="32" t="str">
        <f>+IF(USER!P220="","",USER!P220)</f>
        <v/>
      </c>
      <c r="Q220" s="33" t="str">
        <f>+IF(USER!Q220="","",USER!Q220)</f>
        <v/>
      </c>
      <c r="R220" s="34" t="str">
        <f>+VLOOKUP(B220,GESEM!B:R,9,0)</f>
        <v>ACTIVO</v>
      </c>
      <c r="S220" s="19">
        <f>+IF(USER!S220="","",USER!S220)</f>
        <v>0.5</v>
      </c>
      <c r="T220" s="14">
        <f>+IF(USER!T220="","",USER!T220)</f>
        <v>0.66319444444444442</v>
      </c>
      <c r="U220" s="14" t="str">
        <f>+IF(USER!U220="","",USER!U220)</f>
        <v/>
      </c>
      <c r="V220" s="14" t="str">
        <f>+IF(USER!V220="","",USER!V220)</f>
        <v/>
      </c>
      <c r="W220" s="14" t="str">
        <f>+IF(USER!W220="","",USER!W220)</f>
        <v/>
      </c>
      <c r="X220" s="14" t="str">
        <f>+IF(USER!X220="","",USER!X220)</f>
        <v/>
      </c>
      <c r="Y220" s="14" t="str">
        <f>+IF(USER!Y220="","",USER!Y220)</f>
        <v/>
      </c>
      <c r="Z220" s="20" t="str">
        <f>+IF(USER!Z220="","",USER!Z220)</f>
        <v/>
      </c>
      <c r="AA220" s="19" t="str">
        <f>+IF(USER!AA220="","",USER!AA220)</f>
        <v/>
      </c>
      <c r="AB220" s="13" t="str">
        <f>+IF(USER!AB220="","",USER!AB220)</f>
        <v/>
      </c>
      <c r="AC220" s="14" t="str">
        <f>+IF(USER!AC220="","",USER!AC220)</f>
        <v/>
      </c>
      <c r="AD220" s="14" t="str">
        <f>+IF(USER!AD220="","",USER!AD220)</f>
        <v/>
      </c>
      <c r="AE220" s="13" t="str">
        <f>+IF(USER!AE220="","",USER!AE220)</f>
        <v/>
      </c>
      <c r="AF220" s="13" t="str">
        <f>+IF(USER!AF220="","",USER!AF220)</f>
        <v/>
      </c>
      <c r="AG220" s="14" t="str">
        <f>+IF(USER!AG220="","",USER!AG220)</f>
        <v/>
      </c>
      <c r="AH220" s="20" t="str">
        <f>+IF(USER!AH220="","",USER!AH220)</f>
        <v/>
      </c>
      <c r="AI220" s="19">
        <f>+IF(USER!AI220="","",USER!AI220)</f>
        <v>0.5</v>
      </c>
      <c r="AJ220" s="13">
        <f>+IF(USER!AJ220="","",USER!AJ220)</f>
        <v>0.66319444444444442</v>
      </c>
      <c r="AK220" s="14" t="str">
        <f>+IF(USER!AK220="","",USER!AK220)</f>
        <v/>
      </c>
      <c r="AL220" s="14" t="str">
        <f>+IF(USER!AL220="","",USER!AL220)</f>
        <v/>
      </c>
      <c r="AM220" s="13" t="str">
        <f>+IF(USER!AM220="","",USER!AM220)</f>
        <v/>
      </c>
      <c r="AN220" s="13" t="str">
        <f>+IF(USER!AN220="","",USER!AN220)</f>
        <v/>
      </c>
      <c r="AO220" s="14" t="str">
        <f>+IF(USER!AO220="","",USER!AO220)</f>
        <v/>
      </c>
      <c r="AP220" s="20" t="str">
        <f>+IF(USER!AP220="","",USER!AP220)</f>
        <v/>
      </c>
      <c r="AQ220" s="19">
        <f>+IF(USER!AQ220="","",USER!AQ220)</f>
        <v>0.5</v>
      </c>
      <c r="AR220" s="13">
        <f>+IF(USER!AR220="","",USER!AR220)</f>
        <v>0.66319444444444442</v>
      </c>
      <c r="AS220" s="14" t="str">
        <f>+IF(USER!AS220="","",USER!AS220)</f>
        <v/>
      </c>
      <c r="AT220" s="14" t="str">
        <f>+IF(USER!AT220="","",USER!AT220)</f>
        <v/>
      </c>
      <c r="AU220" s="13" t="str">
        <f>+IF(USER!AU220="","",USER!AU220)</f>
        <v/>
      </c>
      <c r="AV220" s="13" t="str">
        <f>+IF(USER!AV220="","",USER!AV220)</f>
        <v/>
      </c>
      <c r="AW220" s="14" t="str">
        <f>+IF(USER!AW220="","",USER!AW220)</f>
        <v/>
      </c>
      <c r="AX220" s="20" t="str">
        <f>+IF(USER!AX220="","",USER!AX220)</f>
        <v/>
      </c>
      <c r="AY220" s="19">
        <f>+IF(USER!AY220="","",USER!AY220)</f>
        <v>0.5</v>
      </c>
      <c r="AZ220" s="13">
        <f>+IF(USER!AZ220="","",USER!AZ220)</f>
        <v>0.66319444444444442</v>
      </c>
      <c r="BA220" s="14" t="str">
        <f>+IF(USER!BA220="","",USER!BA220)</f>
        <v/>
      </c>
      <c r="BB220" s="14" t="str">
        <f>+IF(USER!BB220="","",USER!BB220)</f>
        <v/>
      </c>
      <c r="BC220" s="13" t="str">
        <f>+IF(USER!BC220="","",USER!BC220)</f>
        <v/>
      </c>
      <c r="BD220" s="13" t="str">
        <f>+IF(USER!BD220="","",USER!BD220)</f>
        <v/>
      </c>
      <c r="BE220" s="14" t="str">
        <f>+IF(USER!BE220="","",USER!BE220)</f>
        <v/>
      </c>
      <c r="BF220" s="20" t="str">
        <f>+IF(USER!BF220="","",USER!BF220)</f>
        <v/>
      </c>
      <c r="BG220" s="19">
        <f>+IF(USER!BG220="","",USER!BG220)</f>
        <v>0.5</v>
      </c>
      <c r="BH220" s="13">
        <f>+IF(USER!BH220="","",USER!BH220)</f>
        <v>0.66319444444444442</v>
      </c>
      <c r="BI220" s="14" t="str">
        <f>+IF(USER!BI220="","",USER!BI220)</f>
        <v/>
      </c>
      <c r="BJ220" s="14" t="str">
        <f>+IF(USER!BJ220="","",USER!BJ220)</f>
        <v/>
      </c>
      <c r="BK220" s="13" t="str">
        <f>+IF(USER!BK220="","",USER!BK220)</f>
        <v/>
      </c>
      <c r="BL220" s="13" t="str">
        <f>+IF(USER!BL220="","",USER!BL220)</f>
        <v/>
      </c>
      <c r="BM220" s="14" t="str">
        <f>+IF(USER!BM220="","",USER!BM220)</f>
        <v/>
      </c>
      <c r="BN220" s="20" t="str">
        <f>+IF(USER!BN220="","",USER!BN220)</f>
        <v/>
      </c>
      <c r="BO220" s="19">
        <f>+IF(USER!BO220="","",USER!BO220)</f>
        <v>0.5</v>
      </c>
      <c r="BP220" s="13">
        <f>+IF(USER!BP220="","",USER!BP220)</f>
        <v>0.66319444444444442</v>
      </c>
      <c r="BQ220" s="14" t="str">
        <f>+IF(USER!BQ220="","",USER!BQ220)</f>
        <v/>
      </c>
      <c r="BR220" s="14" t="str">
        <f>+IF(USER!BR220="","",USER!BR220)</f>
        <v/>
      </c>
      <c r="BS220" s="13" t="str">
        <f>+IF(USER!BS220="","",USER!BS220)</f>
        <v/>
      </c>
      <c r="BT220" s="13" t="str">
        <f>+IF(USER!BT220="","",USER!BT220)</f>
        <v/>
      </c>
      <c r="BU220" s="14" t="str">
        <f>+IF(USER!BU220="","",USER!BU220)</f>
        <v/>
      </c>
      <c r="BV220" s="20" t="str">
        <f>+IF(USER!BV220="","",USER!BV220)</f>
        <v/>
      </c>
      <c r="BW220" s="68" t="str">
        <f>+VLOOKUP(B220,GESEM!B:H,7,0)</f>
        <v>CHAT USER</v>
      </c>
      <c r="BX220" s="2" t="str">
        <f>+VLOOKUP(B220,GESEM!B:H,6,0)</f>
        <v>AGENTE</v>
      </c>
    </row>
    <row r="221" spans="1:76" ht="12" customHeight="1" x14ac:dyDescent="0.2">
      <c r="A221" s="31">
        <f t="shared" si="3"/>
        <v>215</v>
      </c>
      <c r="B221" s="74">
        <f>+USER!B221</f>
        <v>72051758</v>
      </c>
      <c r="C221" s="61" t="str">
        <f>+VLOOKUP(J221,TURNO!P:Q,2,0)</f>
        <v xml:space="preserve">CHAT USER </v>
      </c>
      <c r="D221" s="61" t="str">
        <f>+USER!D221</f>
        <v>Tarde</v>
      </c>
      <c r="E221" s="75">
        <f>+VLOOKUP(B221,GESEM!B:M,12,0)</f>
        <v>45414</v>
      </c>
      <c r="F221" s="61" t="str">
        <f>+USER!F221</f>
        <v>PART TIME</v>
      </c>
      <c r="G221" s="61">
        <f>+USER!G221</f>
        <v>0</v>
      </c>
      <c r="H221" s="61">
        <f>+USER!H221</f>
        <v>0</v>
      </c>
      <c r="I221" s="61" t="str">
        <f>+USER!I221</f>
        <v>SIMEON CHAUPIS YANEL</v>
      </c>
      <c r="J221" s="61" t="str">
        <f>+USER!J221</f>
        <v>CHAT USER</v>
      </c>
      <c r="K221" s="61" t="str">
        <f>+USER!K221</f>
        <v>TORRES BARRIOS YAZURI YARUMI</v>
      </c>
      <c r="L221" s="61" t="str">
        <f>+USER!L221</f>
        <v>SANCHEZ GRADOS JEAN PIERRE JOAQUIN</v>
      </c>
      <c r="M221" s="61" t="str">
        <f>+USER!M221</f>
        <v>Jueves</v>
      </c>
      <c r="N221" s="32">
        <f>+IF(USER!N221="","",USER!N221)</f>
        <v>0.54166666666666663</v>
      </c>
      <c r="O221" s="33">
        <f>+IF(USER!O221="","",USER!O221)</f>
        <v>0.70486111111111116</v>
      </c>
      <c r="P221" s="32" t="str">
        <f>+IF(USER!P221="","",USER!P221)</f>
        <v/>
      </c>
      <c r="Q221" s="33" t="str">
        <f>+IF(USER!Q221="","",USER!Q221)</f>
        <v/>
      </c>
      <c r="R221" s="34" t="str">
        <f>+VLOOKUP(B221,GESEM!B:R,9,0)</f>
        <v>ACTIVO</v>
      </c>
      <c r="S221" s="19">
        <f>+IF(USER!S221="","",USER!S221)</f>
        <v>0.54166666666666663</v>
      </c>
      <c r="T221" s="14">
        <f>+IF(USER!T221="","",USER!T221)</f>
        <v>0.70486111111111116</v>
      </c>
      <c r="U221" s="14" t="str">
        <f>+IF(USER!U221="","",USER!U221)</f>
        <v/>
      </c>
      <c r="V221" s="14" t="str">
        <f>+IF(USER!V221="","",USER!V221)</f>
        <v/>
      </c>
      <c r="W221" s="14" t="str">
        <f>+IF(USER!W221="","",USER!W221)</f>
        <v/>
      </c>
      <c r="X221" s="14" t="str">
        <f>+IF(USER!X221="","",USER!X221)</f>
        <v/>
      </c>
      <c r="Y221" s="14" t="str">
        <f>+IF(USER!Y221="","",USER!Y221)</f>
        <v/>
      </c>
      <c r="Z221" s="20" t="str">
        <f>+IF(USER!Z221="","",USER!Z221)</f>
        <v/>
      </c>
      <c r="AA221" s="19">
        <f>+IF(USER!AA221="","",USER!AA221)</f>
        <v>0.54166666666666663</v>
      </c>
      <c r="AB221" s="13">
        <f>+IF(USER!AB221="","",USER!AB221)</f>
        <v>0.70486111111111116</v>
      </c>
      <c r="AC221" s="14" t="str">
        <f>+IF(USER!AC221="","",USER!AC221)</f>
        <v/>
      </c>
      <c r="AD221" s="14" t="str">
        <f>+IF(USER!AD221="","",USER!AD221)</f>
        <v/>
      </c>
      <c r="AE221" s="13" t="str">
        <f>+IF(USER!AE221="","",USER!AE221)</f>
        <v/>
      </c>
      <c r="AF221" s="13" t="str">
        <f>+IF(USER!AF221="","",USER!AF221)</f>
        <v/>
      </c>
      <c r="AG221" s="14" t="str">
        <f>+IF(USER!AG221="","",USER!AG221)</f>
        <v/>
      </c>
      <c r="AH221" s="20" t="str">
        <f>+IF(USER!AH221="","",USER!AH221)</f>
        <v/>
      </c>
      <c r="AI221" s="19">
        <f>+IF(USER!AI221="","",USER!AI221)</f>
        <v>0.54166666666666663</v>
      </c>
      <c r="AJ221" s="13">
        <f>+IF(USER!AJ221="","",USER!AJ221)</f>
        <v>0.70486111111111116</v>
      </c>
      <c r="AK221" s="14" t="str">
        <f>+IF(USER!AK221="","",USER!AK221)</f>
        <v/>
      </c>
      <c r="AL221" s="14" t="str">
        <f>+IF(USER!AL221="","",USER!AL221)</f>
        <v/>
      </c>
      <c r="AM221" s="13" t="str">
        <f>+IF(USER!AM221="","",USER!AM221)</f>
        <v/>
      </c>
      <c r="AN221" s="13" t="str">
        <f>+IF(USER!AN221="","",USER!AN221)</f>
        <v/>
      </c>
      <c r="AO221" s="14" t="str">
        <f>+IF(USER!AO221="","",USER!AO221)</f>
        <v/>
      </c>
      <c r="AP221" s="20" t="str">
        <f>+IF(USER!AP221="","",USER!AP221)</f>
        <v/>
      </c>
      <c r="AQ221" s="19" t="str">
        <f>+IF(USER!AQ221="","",USER!AQ221)</f>
        <v/>
      </c>
      <c r="AR221" s="13" t="str">
        <f>+IF(USER!AR221="","",USER!AR221)</f>
        <v/>
      </c>
      <c r="AS221" s="14" t="str">
        <f>+IF(USER!AS221="","",USER!AS221)</f>
        <v/>
      </c>
      <c r="AT221" s="14" t="str">
        <f>+IF(USER!AT221="","",USER!AT221)</f>
        <v/>
      </c>
      <c r="AU221" s="13" t="str">
        <f>+IF(USER!AU221="","",USER!AU221)</f>
        <v/>
      </c>
      <c r="AV221" s="13" t="str">
        <f>+IF(USER!AV221="","",USER!AV221)</f>
        <v/>
      </c>
      <c r="AW221" s="14" t="str">
        <f>+IF(USER!AW221="","",USER!AW221)</f>
        <v/>
      </c>
      <c r="AX221" s="20" t="str">
        <f>+IF(USER!AX221="","",USER!AX221)</f>
        <v/>
      </c>
      <c r="AY221" s="19">
        <f>+IF(USER!AY221="","",USER!AY221)</f>
        <v>0.54166666666666663</v>
      </c>
      <c r="AZ221" s="13">
        <f>+IF(USER!AZ221="","",USER!AZ221)</f>
        <v>0.70486111111111116</v>
      </c>
      <c r="BA221" s="14" t="str">
        <f>+IF(USER!BA221="","",USER!BA221)</f>
        <v/>
      </c>
      <c r="BB221" s="14" t="str">
        <f>+IF(USER!BB221="","",USER!BB221)</f>
        <v/>
      </c>
      <c r="BC221" s="13" t="str">
        <f>+IF(USER!BC221="","",USER!BC221)</f>
        <v/>
      </c>
      <c r="BD221" s="13" t="str">
        <f>+IF(USER!BD221="","",USER!BD221)</f>
        <v/>
      </c>
      <c r="BE221" s="14" t="str">
        <f>+IF(USER!BE221="","",USER!BE221)</f>
        <v/>
      </c>
      <c r="BF221" s="20" t="str">
        <f>+IF(USER!BF221="","",USER!BF221)</f>
        <v/>
      </c>
      <c r="BG221" s="19">
        <f>+IF(USER!BG221="","",USER!BG221)</f>
        <v>0.54166666666666663</v>
      </c>
      <c r="BH221" s="13">
        <f>+IF(USER!BH221="","",USER!BH221)</f>
        <v>0.70486111111111116</v>
      </c>
      <c r="BI221" s="14" t="str">
        <f>+IF(USER!BI221="","",USER!BI221)</f>
        <v/>
      </c>
      <c r="BJ221" s="14" t="str">
        <f>+IF(USER!BJ221="","",USER!BJ221)</f>
        <v/>
      </c>
      <c r="BK221" s="13" t="str">
        <f>+IF(USER!BK221="","",USER!BK221)</f>
        <v/>
      </c>
      <c r="BL221" s="13" t="str">
        <f>+IF(USER!BL221="","",USER!BL221)</f>
        <v/>
      </c>
      <c r="BM221" s="14" t="str">
        <f>+IF(USER!BM221="","",USER!BM221)</f>
        <v/>
      </c>
      <c r="BN221" s="20" t="str">
        <f>+IF(USER!BN221="","",USER!BN221)</f>
        <v/>
      </c>
      <c r="BO221" s="19">
        <f>+IF(USER!BO221="","",USER!BO221)</f>
        <v>0.54166666666666663</v>
      </c>
      <c r="BP221" s="13">
        <f>+IF(USER!BP221="","",USER!BP221)</f>
        <v>0.70486111111111116</v>
      </c>
      <c r="BQ221" s="14" t="str">
        <f>+IF(USER!BQ221="","",USER!BQ221)</f>
        <v/>
      </c>
      <c r="BR221" s="14" t="str">
        <f>+IF(USER!BR221="","",USER!BR221)</f>
        <v/>
      </c>
      <c r="BS221" s="13" t="str">
        <f>+IF(USER!BS221="","",USER!BS221)</f>
        <v/>
      </c>
      <c r="BT221" s="13" t="str">
        <f>+IF(USER!BT221="","",USER!BT221)</f>
        <v/>
      </c>
      <c r="BU221" s="14" t="str">
        <f>+IF(USER!BU221="","",USER!BU221)</f>
        <v/>
      </c>
      <c r="BV221" s="20" t="str">
        <f>+IF(USER!BV221="","",USER!BV221)</f>
        <v/>
      </c>
      <c r="BW221" s="68" t="str">
        <f>+VLOOKUP(B221,GESEM!B:H,7,0)</f>
        <v>CHAT USER</v>
      </c>
      <c r="BX221" s="2" t="str">
        <f>+VLOOKUP(B221,GESEM!B:H,6,0)</f>
        <v>AGENTE</v>
      </c>
    </row>
    <row r="222" spans="1:76" ht="12" customHeight="1" x14ac:dyDescent="0.2">
      <c r="A222" s="31">
        <f t="shared" si="3"/>
        <v>216</v>
      </c>
      <c r="B222" s="74">
        <f>+USER!B222</f>
        <v>70434812</v>
      </c>
      <c r="C222" s="61" t="str">
        <f>+VLOOKUP(J222,TURNO!P:Q,2,0)</f>
        <v xml:space="preserve">CHAT USER </v>
      </c>
      <c r="D222" s="61" t="str">
        <f>+USER!D222</f>
        <v>Mañana</v>
      </c>
      <c r="E222" s="75">
        <f>+VLOOKUP(B222,GESEM!B:M,12,0)</f>
        <v>45180</v>
      </c>
      <c r="F222" s="61" t="str">
        <f>+USER!F222</f>
        <v>PART TIME</v>
      </c>
      <c r="G222" s="61">
        <f>+USER!G222</f>
        <v>0</v>
      </c>
      <c r="H222" s="61">
        <f>+USER!H222</f>
        <v>0</v>
      </c>
      <c r="I222" s="61" t="str">
        <f>+USER!I222</f>
        <v>CORTIJO FALCONI HECTOR GUILLERMO</v>
      </c>
      <c r="J222" s="61" t="str">
        <f>+USER!J222</f>
        <v>CHAT USER</v>
      </c>
      <c r="K222" s="61" t="str">
        <f>+USER!K222</f>
        <v>SANEZ DESCALZI SUSAN HEYDI</v>
      </c>
      <c r="L222" s="61" t="str">
        <f>+USER!L222</f>
        <v>SANCHEZ GRADOS JEAN PIERRE JOAQUIN</v>
      </c>
      <c r="M222" s="61" t="str">
        <f>+USER!M222</f>
        <v>Miércoles</v>
      </c>
      <c r="N222" s="32">
        <f>+IF(USER!N222="","",USER!N222)</f>
        <v>0.375</v>
      </c>
      <c r="O222" s="33">
        <f>+IF(USER!O222="","",USER!O222)</f>
        <v>0.53819444444444442</v>
      </c>
      <c r="P222" s="32" t="str">
        <f>+IF(USER!P222="","",USER!P222)</f>
        <v/>
      </c>
      <c r="Q222" s="33" t="str">
        <f>+IF(USER!Q222="","",USER!Q222)</f>
        <v/>
      </c>
      <c r="R222" s="34" t="str">
        <f>+VLOOKUP(B222,GESEM!B:R,9,0)</f>
        <v>ACTIVO</v>
      </c>
      <c r="S222" s="19">
        <f>+IF(USER!S222="","",USER!S222)</f>
        <v>0.375</v>
      </c>
      <c r="T222" s="14">
        <f>+IF(USER!T222="","",USER!T222)</f>
        <v>0.53819444444444442</v>
      </c>
      <c r="U222" s="14" t="str">
        <f>+IF(USER!U222="","",USER!U222)</f>
        <v/>
      </c>
      <c r="V222" s="14" t="str">
        <f>+IF(USER!V222="","",USER!V222)</f>
        <v/>
      </c>
      <c r="W222" s="14" t="str">
        <f>+IF(USER!W222="","",USER!W222)</f>
        <v/>
      </c>
      <c r="X222" s="14" t="str">
        <f>+IF(USER!X222="","",USER!X222)</f>
        <v/>
      </c>
      <c r="Y222" s="14" t="str">
        <f>+IF(USER!Y222="","",USER!Y222)</f>
        <v/>
      </c>
      <c r="Z222" s="20" t="str">
        <f>+IF(USER!Z222="","",USER!Z222)</f>
        <v/>
      </c>
      <c r="AA222" s="19">
        <f>+IF(USER!AA222="","",USER!AA222)</f>
        <v>0.375</v>
      </c>
      <c r="AB222" s="13">
        <f>+IF(USER!AB222="","",USER!AB222)</f>
        <v>0.53819444444444442</v>
      </c>
      <c r="AC222" s="14" t="str">
        <f>+IF(USER!AC222="","",USER!AC222)</f>
        <v/>
      </c>
      <c r="AD222" s="14" t="str">
        <f>+IF(USER!AD222="","",USER!AD222)</f>
        <v/>
      </c>
      <c r="AE222" s="13" t="str">
        <f>+IF(USER!AE222="","",USER!AE222)</f>
        <v/>
      </c>
      <c r="AF222" s="13" t="str">
        <f>+IF(USER!AF222="","",USER!AF222)</f>
        <v/>
      </c>
      <c r="AG222" s="14" t="str">
        <f>+IF(USER!AG222="","",USER!AG222)</f>
        <v/>
      </c>
      <c r="AH222" s="20" t="str">
        <f>+IF(USER!AH222="","",USER!AH222)</f>
        <v/>
      </c>
      <c r="AI222" s="19" t="str">
        <f>+IF(USER!AI222="","",USER!AI222)</f>
        <v/>
      </c>
      <c r="AJ222" s="13" t="str">
        <f>+IF(USER!AJ222="","",USER!AJ222)</f>
        <v/>
      </c>
      <c r="AK222" s="14" t="str">
        <f>+IF(USER!AK222="","",USER!AK222)</f>
        <v/>
      </c>
      <c r="AL222" s="14" t="str">
        <f>+IF(USER!AL222="","",USER!AL222)</f>
        <v/>
      </c>
      <c r="AM222" s="13" t="str">
        <f>+IF(USER!AM222="","",USER!AM222)</f>
        <v/>
      </c>
      <c r="AN222" s="13" t="str">
        <f>+IF(USER!AN222="","",USER!AN222)</f>
        <v/>
      </c>
      <c r="AO222" s="14" t="str">
        <f>+IF(USER!AO222="","",USER!AO222)</f>
        <v/>
      </c>
      <c r="AP222" s="20" t="str">
        <f>+IF(USER!AP222="","",USER!AP222)</f>
        <v/>
      </c>
      <c r="AQ222" s="19">
        <f>+IF(USER!AQ222="","",USER!AQ222)</f>
        <v>0.375</v>
      </c>
      <c r="AR222" s="13">
        <f>+IF(USER!AR222="","",USER!AR222)</f>
        <v>0.53819444444444442</v>
      </c>
      <c r="AS222" s="14" t="str">
        <f>+IF(USER!AS222="","",USER!AS222)</f>
        <v/>
      </c>
      <c r="AT222" s="14" t="str">
        <f>+IF(USER!AT222="","",USER!AT222)</f>
        <v/>
      </c>
      <c r="AU222" s="13" t="str">
        <f>+IF(USER!AU222="","",USER!AU222)</f>
        <v/>
      </c>
      <c r="AV222" s="13" t="str">
        <f>+IF(USER!AV222="","",USER!AV222)</f>
        <v/>
      </c>
      <c r="AW222" s="14" t="str">
        <f>+IF(USER!AW222="","",USER!AW222)</f>
        <v/>
      </c>
      <c r="AX222" s="20" t="str">
        <f>+IF(USER!AX222="","",USER!AX222)</f>
        <v/>
      </c>
      <c r="AY222" s="19">
        <f>+IF(USER!AY222="","",USER!AY222)</f>
        <v>0.375</v>
      </c>
      <c r="AZ222" s="13">
        <f>+IF(USER!AZ222="","",USER!AZ222)</f>
        <v>0.53819444444444442</v>
      </c>
      <c r="BA222" s="14" t="str">
        <f>+IF(USER!BA222="","",USER!BA222)</f>
        <v/>
      </c>
      <c r="BB222" s="14" t="str">
        <f>+IF(USER!BB222="","",USER!BB222)</f>
        <v/>
      </c>
      <c r="BC222" s="13" t="str">
        <f>+IF(USER!BC222="","",USER!BC222)</f>
        <v/>
      </c>
      <c r="BD222" s="13" t="str">
        <f>+IF(USER!BD222="","",USER!BD222)</f>
        <v/>
      </c>
      <c r="BE222" s="14" t="str">
        <f>+IF(USER!BE222="","",USER!BE222)</f>
        <v/>
      </c>
      <c r="BF222" s="20" t="str">
        <f>+IF(USER!BF222="","",USER!BF222)</f>
        <v/>
      </c>
      <c r="BG222" s="19">
        <f>+IF(USER!BG222="","",USER!BG222)</f>
        <v>0.375</v>
      </c>
      <c r="BH222" s="13">
        <f>+IF(USER!BH222="","",USER!BH222)</f>
        <v>0.53819444444444442</v>
      </c>
      <c r="BI222" s="14" t="str">
        <f>+IF(USER!BI222="","",USER!BI222)</f>
        <v/>
      </c>
      <c r="BJ222" s="14" t="str">
        <f>+IF(USER!BJ222="","",USER!BJ222)</f>
        <v/>
      </c>
      <c r="BK222" s="13" t="str">
        <f>+IF(USER!BK222="","",USER!BK222)</f>
        <v/>
      </c>
      <c r="BL222" s="13" t="str">
        <f>+IF(USER!BL222="","",USER!BL222)</f>
        <v/>
      </c>
      <c r="BM222" s="14" t="str">
        <f>+IF(USER!BM222="","",USER!BM222)</f>
        <v/>
      </c>
      <c r="BN222" s="20" t="str">
        <f>+IF(USER!BN222="","",USER!BN222)</f>
        <v/>
      </c>
      <c r="BO222" s="19">
        <f>+IF(USER!BO222="","",USER!BO222)</f>
        <v>0.375</v>
      </c>
      <c r="BP222" s="13">
        <f>+IF(USER!BP222="","",USER!BP222)</f>
        <v>0.53819444444444442</v>
      </c>
      <c r="BQ222" s="14" t="str">
        <f>+IF(USER!BQ222="","",USER!BQ222)</f>
        <v/>
      </c>
      <c r="BR222" s="14" t="str">
        <f>+IF(USER!BR222="","",USER!BR222)</f>
        <v/>
      </c>
      <c r="BS222" s="13" t="str">
        <f>+IF(USER!BS222="","",USER!BS222)</f>
        <v/>
      </c>
      <c r="BT222" s="13" t="str">
        <f>+IF(USER!BT222="","",USER!BT222)</f>
        <v/>
      </c>
      <c r="BU222" s="14" t="str">
        <f>+IF(USER!BU222="","",USER!BU222)</f>
        <v/>
      </c>
      <c r="BV222" s="20" t="str">
        <f>+IF(USER!BV222="","",USER!BV222)</f>
        <v/>
      </c>
      <c r="BW222" s="68" t="str">
        <f>+VLOOKUP(B222,GESEM!B:H,7,0)</f>
        <v>CHAT USER</v>
      </c>
      <c r="BX222" s="2" t="str">
        <f>+VLOOKUP(B222,GESEM!B:H,6,0)</f>
        <v>AGENTE</v>
      </c>
    </row>
    <row r="223" spans="1:76" ht="12" customHeight="1" x14ac:dyDescent="0.2">
      <c r="A223" s="31">
        <f t="shared" si="3"/>
        <v>217</v>
      </c>
      <c r="B223" s="74">
        <f>+USER!B223</f>
        <v>25801905</v>
      </c>
      <c r="C223" s="61" t="str">
        <f>+VLOOKUP(J223,TURNO!P:Q,2,0)</f>
        <v xml:space="preserve">CHAT USER </v>
      </c>
      <c r="D223" s="61" t="str">
        <f>+USER!D223</f>
        <v>Tarde</v>
      </c>
      <c r="E223" s="75">
        <f>+VLOOKUP(B223,GESEM!B:M,12,0)</f>
        <v>45538</v>
      </c>
      <c r="F223" s="61" t="str">
        <f>+USER!F223</f>
        <v>PART TIME</v>
      </c>
      <c r="G223" s="61">
        <f>+USER!G223</f>
        <v>0</v>
      </c>
      <c r="H223" s="61">
        <f>+USER!H223</f>
        <v>0</v>
      </c>
      <c r="I223" s="61" t="str">
        <f>+USER!I223</f>
        <v>MARTINEZ MARAÑON ERICKA ALEXANDRA</v>
      </c>
      <c r="J223" s="61" t="str">
        <f>+USER!J223</f>
        <v>CHAT USER</v>
      </c>
      <c r="K223" s="61" t="str">
        <f>+USER!K223</f>
        <v>TORRES BARRIOS YAZURI YARUMI</v>
      </c>
      <c r="L223" s="61" t="str">
        <f>+USER!L223</f>
        <v>SANCHEZ GRADOS JEAN PIERRE JOAQUIN</v>
      </c>
      <c r="M223" s="61" t="str">
        <f>+USER!M223</f>
        <v>Jueves</v>
      </c>
      <c r="N223" s="32">
        <f>+IF(USER!N223="","",USER!N223)</f>
        <v>0.54166666666666663</v>
      </c>
      <c r="O223" s="33">
        <f>+IF(USER!O223="","",USER!O223)</f>
        <v>0.70486111111111116</v>
      </c>
      <c r="P223" s="32" t="str">
        <f>+IF(USER!P223="","",USER!P223)</f>
        <v/>
      </c>
      <c r="Q223" s="33" t="str">
        <f>+IF(USER!Q223="","",USER!Q223)</f>
        <v/>
      </c>
      <c r="R223" s="34" t="str">
        <f>+VLOOKUP(B223,GESEM!B:R,9,0)</f>
        <v>ACTIVO</v>
      </c>
      <c r="S223" s="19">
        <f>+IF(USER!S223="","",USER!S223)</f>
        <v>0.54166666666666663</v>
      </c>
      <c r="T223" s="14">
        <f>+IF(USER!T223="","",USER!T223)</f>
        <v>0.70486111111111116</v>
      </c>
      <c r="U223" s="14" t="str">
        <f>+IF(USER!U223="","",USER!U223)</f>
        <v/>
      </c>
      <c r="V223" s="14" t="str">
        <f>+IF(USER!V223="","",USER!V223)</f>
        <v/>
      </c>
      <c r="W223" s="14" t="str">
        <f>+IF(USER!W223="","",USER!W223)</f>
        <v/>
      </c>
      <c r="X223" s="14" t="str">
        <f>+IF(USER!X223="","",USER!X223)</f>
        <v/>
      </c>
      <c r="Y223" s="14" t="str">
        <f>+IF(USER!Y223="","",USER!Y223)</f>
        <v/>
      </c>
      <c r="Z223" s="20" t="str">
        <f>+IF(USER!Z223="","",USER!Z223)</f>
        <v/>
      </c>
      <c r="AA223" s="19">
        <f>+IF(USER!AA223="","",USER!AA223)</f>
        <v>0.54166666666666663</v>
      </c>
      <c r="AB223" s="13">
        <f>+IF(USER!AB223="","",USER!AB223)</f>
        <v>0.70486111111111116</v>
      </c>
      <c r="AC223" s="14" t="str">
        <f>+IF(USER!AC223="","",USER!AC223)</f>
        <v/>
      </c>
      <c r="AD223" s="14" t="str">
        <f>+IF(USER!AD223="","",USER!AD223)</f>
        <v/>
      </c>
      <c r="AE223" s="13" t="str">
        <f>+IF(USER!AE223="","",USER!AE223)</f>
        <v/>
      </c>
      <c r="AF223" s="13" t="str">
        <f>+IF(USER!AF223="","",USER!AF223)</f>
        <v/>
      </c>
      <c r="AG223" s="14" t="str">
        <f>+IF(USER!AG223="","",USER!AG223)</f>
        <v/>
      </c>
      <c r="AH223" s="20" t="str">
        <f>+IF(USER!AH223="","",USER!AH223)</f>
        <v/>
      </c>
      <c r="AI223" s="19">
        <f>+IF(USER!AI223="","",USER!AI223)</f>
        <v>0.54166666666666663</v>
      </c>
      <c r="AJ223" s="13">
        <f>+IF(USER!AJ223="","",USER!AJ223)</f>
        <v>0.70486111111111116</v>
      </c>
      <c r="AK223" s="14" t="str">
        <f>+IF(USER!AK223="","",USER!AK223)</f>
        <v/>
      </c>
      <c r="AL223" s="14" t="str">
        <f>+IF(USER!AL223="","",USER!AL223)</f>
        <v/>
      </c>
      <c r="AM223" s="13" t="str">
        <f>+IF(USER!AM223="","",USER!AM223)</f>
        <v/>
      </c>
      <c r="AN223" s="13" t="str">
        <f>+IF(USER!AN223="","",USER!AN223)</f>
        <v/>
      </c>
      <c r="AO223" s="14" t="str">
        <f>+IF(USER!AO223="","",USER!AO223)</f>
        <v/>
      </c>
      <c r="AP223" s="20" t="str">
        <f>+IF(USER!AP223="","",USER!AP223)</f>
        <v/>
      </c>
      <c r="AQ223" s="19" t="str">
        <f>+IF(USER!AQ223="","",USER!AQ223)</f>
        <v/>
      </c>
      <c r="AR223" s="13" t="str">
        <f>+IF(USER!AR223="","",USER!AR223)</f>
        <v/>
      </c>
      <c r="AS223" s="14" t="str">
        <f>+IF(USER!AS223="","",USER!AS223)</f>
        <v/>
      </c>
      <c r="AT223" s="14" t="str">
        <f>+IF(USER!AT223="","",USER!AT223)</f>
        <v/>
      </c>
      <c r="AU223" s="13" t="str">
        <f>+IF(USER!AU223="","",USER!AU223)</f>
        <v/>
      </c>
      <c r="AV223" s="13" t="str">
        <f>+IF(USER!AV223="","",USER!AV223)</f>
        <v/>
      </c>
      <c r="AW223" s="14" t="str">
        <f>+IF(USER!AW223="","",USER!AW223)</f>
        <v/>
      </c>
      <c r="AX223" s="20" t="str">
        <f>+IF(USER!AX223="","",USER!AX223)</f>
        <v/>
      </c>
      <c r="AY223" s="19">
        <f>+IF(USER!AY223="","",USER!AY223)</f>
        <v>0.54166666666666663</v>
      </c>
      <c r="AZ223" s="13">
        <f>+IF(USER!AZ223="","",USER!AZ223)</f>
        <v>0.70486111111111116</v>
      </c>
      <c r="BA223" s="14" t="str">
        <f>+IF(USER!BA223="","",USER!BA223)</f>
        <v/>
      </c>
      <c r="BB223" s="14" t="str">
        <f>+IF(USER!BB223="","",USER!BB223)</f>
        <v/>
      </c>
      <c r="BC223" s="13" t="str">
        <f>+IF(USER!BC223="","",USER!BC223)</f>
        <v/>
      </c>
      <c r="BD223" s="13" t="str">
        <f>+IF(USER!BD223="","",USER!BD223)</f>
        <v/>
      </c>
      <c r="BE223" s="14" t="str">
        <f>+IF(USER!BE223="","",USER!BE223)</f>
        <v/>
      </c>
      <c r="BF223" s="20" t="str">
        <f>+IF(USER!BF223="","",USER!BF223)</f>
        <v/>
      </c>
      <c r="BG223" s="19">
        <f>+IF(USER!BG223="","",USER!BG223)</f>
        <v>0.54166666666666663</v>
      </c>
      <c r="BH223" s="13">
        <f>+IF(USER!BH223="","",USER!BH223)</f>
        <v>0.70486111111111116</v>
      </c>
      <c r="BI223" s="14" t="str">
        <f>+IF(USER!BI223="","",USER!BI223)</f>
        <v/>
      </c>
      <c r="BJ223" s="14" t="str">
        <f>+IF(USER!BJ223="","",USER!BJ223)</f>
        <v/>
      </c>
      <c r="BK223" s="13" t="str">
        <f>+IF(USER!BK223="","",USER!BK223)</f>
        <v/>
      </c>
      <c r="BL223" s="13" t="str">
        <f>+IF(USER!BL223="","",USER!BL223)</f>
        <v/>
      </c>
      <c r="BM223" s="14" t="str">
        <f>+IF(USER!BM223="","",USER!BM223)</f>
        <v/>
      </c>
      <c r="BN223" s="20" t="str">
        <f>+IF(USER!BN223="","",USER!BN223)</f>
        <v/>
      </c>
      <c r="BO223" s="19">
        <f>+IF(USER!BO223="","",USER!BO223)</f>
        <v>0.54166666666666663</v>
      </c>
      <c r="BP223" s="13">
        <f>+IF(USER!BP223="","",USER!BP223)</f>
        <v>0.70486111111111116</v>
      </c>
      <c r="BQ223" s="14" t="str">
        <f>+IF(USER!BQ223="","",USER!BQ223)</f>
        <v/>
      </c>
      <c r="BR223" s="14" t="str">
        <f>+IF(USER!BR223="","",USER!BR223)</f>
        <v/>
      </c>
      <c r="BS223" s="13" t="str">
        <f>+IF(USER!BS223="","",USER!BS223)</f>
        <v/>
      </c>
      <c r="BT223" s="13" t="str">
        <f>+IF(USER!BT223="","",USER!BT223)</f>
        <v/>
      </c>
      <c r="BU223" s="14" t="str">
        <f>+IF(USER!BU223="","",USER!BU223)</f>
        <v/>
      </c>
      <c r="BV223" s="20" t="str">
        <f>+IF(USER!BV223="","",USER!BV223)</f>
        <v/>
      </c>
      <c r="BW223" s="68" t="str">
        <f>+VLOOKUP(B223,GESEM!B:H,7,0)</f>
        <v>CHAT USER</v>
      </c>
      <c r="BX223" s="2" t="str">
        <f>+VLOOKUP(B223,GESEM!B:H,6,0)</f>
        <v>AGENTE</v>
      </c>
    </row>
    <row r="224" spans="1:76" ht="12" customHeight="1" x14ac:dyDescent="0.2">
      <c r="A224" s="31">
        <f t="shared" si="3"/>
        <v>218</v>
      </c>
      <c r="B224" s="74">
        <f>+USER!B224</f>
        <v>48190419</v>
      </c>
      <c r="C224" s="61" t="str">
        <f>+VLOOKUP(J224,TURNO!P:Q,2,0)</f>
        <v xml:space="preserve">CHAT USER </v>
      </c>
      <c r="D224" s="61" t="str">
        <f>+USER!D224</f>
        <v>Tarde</v>
      </c>
      <c r="E224" s="75">
        <f>+VLOOKUP(B224,GESEM!B:M,12,0)</f>
        <v>45576</v>
      </c>
      <c r="F224" s="61" t="str">
        <f>+USER!F224</f>
        <v>PART TIME</v>
      </c>
      <c r="G224" s="61">
        <f>+USER!G224</f>
        <v>0</v>
      </c>
      <c r="H224" s="61">
        <f>+USER!H224</f>
        <v>0</v>
      </c>
      <c r="I224" s="61" t="str">
        <f>+USER!I224</f>
        <v>LONGA SALAZAR PRYSCILLA EVELYN</v>
      </c>
      <c r="J224" s="61" t="str">
        <f>+USER!J224</f>
        <v>CHAT USER</v>
      </c>
      <c r="K224" s="61" t="str">
        <f>+USER!K224</f>
        <v>NOVOA VILLAR JULIANA MELISSA</v>
      </c>
      <c r="L224" s="61" t="str">
        <f>+USER!L224</f>
        <v>PORTILLA REYES YOHANA ARACELLI</v>
      </c>
      <c r="M224" s="61" t="str">
        <f>+USER!M224</f>
        <v>Lunes</v>
      </c>
      <c r="N224" s="32">
        <f>+IF(USER!N224="","",USER!N224)</f>
        <v>0.54166666666666663</v>
      </c>
      <c r="O224" s="33">
        <f>+IF(USER!O224="","",USER!O224)</f>
        <v>0.70486111111111116</v>
      </c>
      <c r="P224" s="32" t="str">
        <f>+IF(USER!P224="","",USER!P224)</f>
        <v/>
      </c>
      <c r="Q224" s="33" t="str">
        <f>+IF(USER!Q224="","",USER!Q224)</f>
        <v/>
      </c>
      <c r="R224" s="34" t="str">
        <f>+VLOOKUP(B224,GESEM!B:R,9,0)</f>
        <v>ACTIVO</v>
      </c>
      <c r="S224" s="19" t="str">
        <f>+IF(USER!S224="","",USER!S224)</f>
        <v/>
      </c>
      <c r="T224" s="14" t="str">
        <f>+IF(USER!T224="","",USER!T224)</f>
        <v/>
      </c>
      <c r="U224" s="14" t="str">
        <f>+IF(USER!U224="","",USER!U224)</f>
        <v/>
      </c>
      <c r="V224" s="14" t="str">
        <f>+IF(USER!V224="","",USER!V224)</f>
        <v/>
      </c>
      <c r="W224" s="14" t="str">
        <f>+IF(USER!W224="","",USER!W224)</f>
        <v/>
      </c>
      <c r="X224" s="14" t="str">
        <f>+IF(USER!X224="","",USER!X224)</f>
        <v/>
      </c>
      <c r="Y224" s="14" t="str">
        <f>+IF(USER!Y224="","",USER!Y224)</f>
        <v/>
      </c>
      <c r="Z224" s="20" t="str">
        <f>+IF(USER!Z224="","",USER!Z224)</f>
        <v/>
      </c>
      <c r="AA224" s="19">
        <f>+IF(USER!AA224="","",USER!AA224)</f>
        <v>0.54166666666666663</v>
      </c>
      <c r="AB224" s="13">
        <f>+IF(USER!AB224="","",USER!AB224)</f>
        <v>0.70486111111111116</v>
      </c>
      <c r="AC224" s="14" t="str">
        <f>+IF(USER!AC224="","",USER!AC224)</f>
        <v/>
      </c>
      <c r="AD224" s="14" t="str">
        <f>+IF(USER!AD224="","",USER!AD224)</f>
        <v/>
      </c>
      <c r="AE224" s="13" t="str">
        <f>+IF(USER!AE224="","",USER!AE224)</f>
        <v/>
      </c>
      <c r="AF224" s="13" t="str">
        <f>+IF(USER!AF224="","",USER!AF224)</f>
        <v/>
      </c>
      <c r="AG224" s="14" t="str">
        <f>+IF(USER!AG224="","",USER!AG224)</f>
        <v/>
      </c>
      <c r="AH224" s="20" t="str">
        <f>+IF(USER!AH224="","",USER!AH224)</f>
        <v/>
      </c>
      <c r="AI224" s="19">
        <f>+IF(USER!AI224="","",USER!AI224)</f>
        <v>0.54166666666666663</v>
      </c>
      <c r="AJ224" s="13">
        <f>+IF(USER!AJ224="","",USER!AJ224)</f>
        <v>0.70486111111111116</v>
      </c>
      <c r="AK224" s="14" t="str">
        <f>+IF(USER!AK224="","",USER!AK224)</f>
        <v/>
      </c>
      <c r="AL224" s="14" t="str">
        <f>+IF(USER!AL224="","",USER!AL224)</f>
        <v/>
      </c>
      <c r="AM224" s="13" t="str">
        <f>+IF(USER!AM224="","",USER!AM224)</f>
        <v/>
      </c>
      <c r="AN224" s="13" t="str">
        <f>+IF(USER!AN224="","",USER!AN224)</f>
        <v/>
      </c>
      <c r="AO224" s="14" t="str">
        <f>+IF(USER!AO224="","",USER!AO224)</f>
        <v/>
      </c>
      <c r="AP224" s="20" t="str">
        <f>+IF(USER!AP224="","",USER!AP224)</f>
        <v/>
      </c>
      <c r="AQ224" s="19">
        <f>+IF(USER!AQ224="","",USER!AQ224)</f>
        <v>0.54166666666666663</v>
      </c>
      <c r="AR224" s="13">
        <f>+IF(USER!AR224="","",USER!AR224)</f>
        <v>0.70486111111111116</v>
      </c>
      <c r="AS224" s="14" t="str">
        <f>+IF(USER!AS224="","",USER!AS224)</f>
        <v/>
      </c>
      <c r="AT224" s="14" t="str">
        <f>+IF(USER!AT224="","",USER!AT224)</f>
        <v/>
      </c>
      <c r="AU224" s="13" t="str">
        <f>+IF(USER!AU224="","",USER!AU224)</f>
        <v/>
      </c>
      <c r="AV224" s="13" t="str">
        <f>+IF(USER!AV224="","",USER!AV224)</f>
        <v/>
      </c>
      <c r="AW224" s="14" t="str">
        <f>+IF(USER!AW224="","",USER!AW224)</f>
        <v/>
      </c>
      <c r="AX224" s="20" t="str">
        <f>+IF(USER!AX224="","",USER!AX224)</f>
        <v/>
      </c>
      <c r="AY224" s="19">
        <f>+IF(USER!AY224="","",USER!AY224)</f>
        <v>0.54166666666666663</v>
      </c>
      <c r="AZ224" s="13">
        <f>+IF(USER!AZ224="","",USER!AZ224)</f>
        <v>0.70486111111111116</v>
      </c>
      <c r="BA224" s="14" t="str">
        <f>+IF(USER!BA224="","",USER!BA224)</f>
        <v/>
      </c>
      <c r="BB224" s="14" t="str">
        <f>+IF(USER!BB224="","",USER!BB224)</f>
        <v/>
      </c>
      <c r="BC224" s="13" t="str">
        <f>+IF(USER!BC224="","",USER!BC224)</f>
        <v/>
      </c>
      <c r="BD224" s="13" t="str">
        <f>+IF(USER!BD224="","",USER!BD224)</f>
        <v/>
      </c>
      <c r="BE224" s="14" t="str">
        <f>+IF(USER!BE224="","",USER!BE224)</f>
        <v/>
      </c>
      <c r="BF224" s="20" t="str">
        <f>+IF(USER!BF224="","",USER!BF224)</f>
        <v/>
      </c>
      <c r="BG224" s="19">
        <f>+IF(USER!BG224="","",USER!BG224)</f>
        <v>0.54166666666666663</v>
      </c>
      <c r="BH224" s="13">
        <f>+IF(USER!BH224="","",USER!BH224)</f>
        <v>0.70486111111111116</v>
      </c>
      <c r="BI224" s="14" t="str">
        <f>+IF(USER!BI224="","",USER!BI224)</f>
        <v/>
      </c>
      <c r="BJ224" s="14" t="str">
        <f>+IF(USER!BJ224="","",USER!BJ224)</f>
        <v/>
      </c>
      <c r="BK224" s="13" t="str">
        <f>+IF(USER!BK224="","",USER!BK224)</f>
        <v/>
      </c>
      <c r="BL224" s="13" t="str">
        <f>+IF(USER!BL224="","",USER!BL224)</f>
        <v/>
      </c>
      <c r="BM224" s="14" t="str">
        <f>+IF(USER!BM224="","",USER!BM224)</f>
        <v/>
      </c>
      <c r="BN224" s="20" t="str">
        <f>+IF(USER!BN224="","",USER!BN224)</f>
        <v/>
      </c>
      <c r="BO224" s="19">
        <f>+IF(USER!BO224="","",USER!BO224)</f>
        <v>0.54166666666666663</v>
      </c>
      <c r="BP224" s="13">
        <f>+IF(USER!BP224="","",USER!BP224)</f>
        <v>0.70486111111111116</v>
      </c>
      <c r="BQ224" s="14" t="str">
        <f>+IF(USER!BQ224="","",USER!BQ224)</f>
        <v/>
      </c>
      <c r="BR224" s="14" t="str">
        <f>+IF(USER!BR224="","",USER!BR224)</f>
        <v/>
      </c>
      <c r="BS224" s="13" t="str">
        <f>+IF(USER!BS224="","",USER!BS224)</f>
        <v/>
      </c>
      <c r="BT224" s="13" t="str">
        <f>+IF(USER!BT224="","",USER!BT224)</f>
        <v/>
      </c>
      <c r="BU224" s="14" t="str">
        <f>+IF(USER!BU224="","",USER!BU224)</f>
        <v/>
      </c>
      <c r="BV224" s="20" t="str">
        <f>+IF(USER!BV224="","",USER!BV224)</f>
        <v/>
      </c>
      <c r="BW224" s="68" t="str">
        <f>+VLOOKUP(B224,GESEM!B:H,7,0)</f>
        <v>CHAT USER</v>
      </c>
      <c r="BX224" s="2" t="str">
        <f>+VLOOKUP(B224,GESEM!B:H,6,0)</f>
        <v>AGENTE</v>
      </c>
    </row>
    <row r="225" spans="1:76" ht="12" customHeight="1" x14ac:dyDescent="0.2">
      <c r="A225" s="31">
        <f t="shared" si="3"/>
        <v>219</v>
      </c>
      <c r="B225" s="74">
        <f>+USER!B225</f>
        <v>76468913</v>
      </c>
      <c r="C225" s="61" t="str">
        <f>+VLOOKUP(J225,TURNO!P:Q,2,0)</f>
        <v xml:space="preserve">CHAT USER </v>
      </c>
      <c r="D225" s="61" t="str">
        <f>+USER!D225</f>
        <v>Tarde</v>
      </c>
      <c r="E225" s="75">
        <f>+VLOOKUP(B225,GESEM!B:M,12,0)</f>
        <v>45378</v>
      </c>
      <c r="F225" s="61" t="str">
        <f>+USER!F225</f>
        <v>PART TIME</v>
      </c>
      <c r="G225" s="61" t="str">
        <f>+USER!G225</f>
        <v>GESTIÓN ADICIONAL</v>
      </c>
      <c r="H225" s="61" t="str">
        <f>+USER!H225</f>
        <v>MAIL PARTNER</v>
      </c>
      <c r="I225" s="61" t="str">
        <f>+USER!I225</f>
        <v>CAJUSOL AVALOS KAREN YOJANNY</v>
      </c>
      <c r="J225" s="61" t="str">
        <f>+USER!J225</f>
        <v>CHAT USER</v>
      </c>
      <c r="K225" s="61" t="str">
        <f>+USER!K225</f>
        <v>ALMEYDA ALVARADO CARLOS ALEJANDRO</v>
      </c>
      <c r="L225" s="61" t="str">
        <f>+USER!L225</f>
        <v>SANCHEZ GRADOS JEAN PIERRE JOAQUIN</v>
      </c>
      <c r="M225" s="61" t="str">
        <f>+USER!M225</f>
        <v>Jueves</v>
      </c>
      <c r="N225" s="32">
        <f>+IF(USER!N225="","",USER!N225)</f>
        <v>0.54166666666666663</v>
      </c>
      <c r="O225" s="33">
        <f>+IF(USER!O225="","",USER!O225)</f>
        <v>0.70486111111111116</v>
      </c>
      <c r="P225" s="32" t="str">
        <f>+IF(USER!P225="","",USER!P225)</f>
        <v/>
      </c>
      <c r="Q225" s="33" t="str">
        <f>+IF(USER!Q225="","",USER!Q225)</f>
        <v/>
      </c>
      <c r="R225" s="34" t="str">
        <f>+VLOOKUP(B225,GESEM!B:R,9,0)</f>
        <v>ACTIVO</v>
      </c>
      <c r="S225" s="19">
        <f>+IF(USER!S225="","",USER!S225)</f>
        <v>0.54166666666666663</v>
      </c>
      <c r="T225" s="14">
        <f>+IF(USER!T225="","",USER!T225)</f>
        <v>0.70486111111111116</v>
      </c>
      <c r="U225" s="14" t="str">
        <f>+IF(USER!U225="","",USER!U225)</f>
        <v/>
      </c>
      <c r="V225" s="14" t="str">
        <f>+IF(USER!V225="","",USER!V225)</f>
        <v/>
      </c>
      <c r="W225" s="14" t="str">
        <f>+IF(USER!W225="","",USER!W225)</f>
        <v/>
      </c>
      <c r="X225" s="14" t="str">
        <f>+IF(USER!X225="","",USER!X225)</f>
        <v/>
      </c>
      <c r="Y225" s="14" t="str">
        <f>+IF(USER!Y225="","",USER!Y225)</f>
        <v/>
      </c>
      <c r="Z225" s="20" t="str">
        <f>+IF(USER!Z225="","",USER!Z225)</f>
        <v/>
      </c>
      <c r="AA225" s="19">
        <f>+IF(USER!AA225="","",USER!AA225)</f>
        <v>0.54166666666666663</v>
      </c>
      <c r="AB225" s="13">
        <f>+IF(USER!AB225="","",USER!AB225)</f>
        <v>0.70486111111111116</v>
      </c>
      <c r="AC225" s="14" t="str">
        <f>+IF(USER!AC225="","",USER!AC225)</f>
        <v/>
      </c>
      <c r="AD225" s="14" t="str">
        <f>+IF(USER!AD225="","",USER!AD225)</f>
        <v/>
      </c>
      <c r="AE225" s="13" t="str">
        <f>+IF(USER!AE225="","",USER!AE225)</f>
        <v/>
      </c>
      <c r="AF225" s="13" t="str">
        <f>+IF(USER!AF225="","",USER!AF225)</f>
        <v/>
      </c>
      <c r="AG225" s="14" t="str">
        <f>+IF(USER!AG225="","",USER!AG225)</f>
        <v/>
      </c>
      <c r="AH225" s="20" t="str">
        <f>+IF(USER!AH225="","",USER!AH225)</f>
        <v/>
      </c>
      <c r="AI225" s="19">
        <f>+IF(USER!AI225="","",USER!AI225)</f>
        <v>0.54166666666666663</v>
      </c>
      <c r="AJ225" s="13">
        <f>+IF(USER!AJ225="","",USER!AJ225)</f>
        <v>0.70486111111111116</v>
      </c>
      <c r="AK225" s="14" t="str">
        <f>+IF(USER!AK225="","",USER!AK225)</f>
        <v/>
      </c>
      <c r="AL225" s="14" t="str">
        <f>+IF(USER!AL225="","",USER!AL225)</f>
        <v/>
      </c>
      <c r="AM225" s="13" t="str">
        <f>+IF(USER!AM225="","",USER!AM225)</f>
        <v/>
      </c>
      <c r="AN225" s="13" t="str">
        <f>+IF(USER!AN225="","",USER!AN225)</f>
        <v/>
      </c>
      <c r="AO225" s="14" t="str">
        <f>+IF(USER!AO225="","",USER!AO225)</f>
        <v/>
      </c>
      <c r="AP225" s="20" t="str">
        <f>+IF(USER!AP225="","",USER!AP225)</f>
        <v/>
      </c>
      <c r="AQ225" s="19" t="str">
        <f>+IF(USER!AQ225="","",USER!AQ225)</f>
        <v/>
      </c>
      <c r="AR225" s="13" t="str">
        <f>+IF(USER!AR225="","",USER!AR225)</f>
        <v/>
      </c>
      <c r="AS225" s="14" t="str">
        <f>+IF(USER!AS225="","",USER!AS225)</f>
        <v/>
      </c>
      <c r="AT225" s="14" t="str">
        <f>+IF(USER!AT225="","",USER!AT225)</f>
        <v/>
      </c>
      <c r="AU225" s="13" t="str">
        <f>+IF(USER!AU225="","",USER!AU225)</f>
        <v/>
      </c>
      <c r="AV225" s="13" t="str">
        <f>+IF(USER!AV225="","",USER!AV225)</f>
        <v/>
      </c>
      <c r="AW225" s="14" t="str">
        <f>+IF(USER!AW225="","",USER!AW225)</f>
        <v/>
      </c>
      <c r="AX225" s="20" t="str">
        <f>+IF(USER!AX225="","",USER!AX225)</f>
        <v/>
      </c>
      <c r="AY225" s="19">
        <f>+IF(USER!AY225="","",USER!AY225)</f>
        <v>0.54166666666666663</v>
      </c>
      <c r="AZ225" s="13">
        <f>+IF(USER!AZ225="","",USER!AZ225)</f>
        <v>0.70486111111111116</v>
      </c>
      <c r="BA225" s="14" t="str">
        <f>+IF(USER!BA225="","",USER!BA225)</f>
        <v/>
      </c>
      <c r="BB225" s="14" t="str">
        <f>+IF(USER!BB225="","",USER!BB225)</f>
        <v/>
      </c>
      <c r="BC225" s="13" t="str">
        <f>+IF(USER!BC225="","",USER!BC225)</f>
        <v/>
      </c>
      <c r="BD225" s="13" t="str">
        <f>+IF(USER!BD225="","",USER!BD225)</f>
        <v/>
      </c>
      <c r="BE225" s="14" t="str">
        <f>+IF(USER!BE225="","",USER!BE225)</f>
        <v/>
      </c>
      <c r="BF225" s="20" t="str">
        <f>+IF(USER!BF225="","",USER!BF225)</f>
        <v/>
      </c>
      <c r="BG225" s="19">
        <f>+IF(USER!BG225="","",USER!BG225)</f>
        <v>0.54166666666666663</v>
      </c>
      <c r="BH225" s="13">
        <f>+IF(USER!BH225="","",USER!BH225)</f>
        <v>0.70486111111111116</v>
      </c>
      <c r="BI225" s="14" t="str">
        <f>+IF(USER!BI225="","",USER!BI225)</f>
        <v/>
      </c>
      <c r="BJ225" s="14" t="str">
        <f>+IF(USER!BJ225="","",USER!BJ225)</f>
        <v/>
      </c>
      <c r="BK225" s="13" t="str">
        <f>+IF(USER!BK225="","",USER!BK225)</f>
        <v/>
      </c>
      <c r="BL225" s="13" t="str">
        <f>+IF(USER!BL225="","",USER!BL225)</f>
        <v/>
      </c>
      <c r="BM225" s="14" t="str">
        <f>+IF(USER!BM225="","",USER!BM225)</f>
        <v/>
      </c>
      <c r="BN225" s="20" t="str">
        <f>+IF(USER!BN225="","",USER!BN225)</f>
        <v/>
      </c>
      <c r="BO225" s="19">
        <f>+IF(USER!BO225="","",USER!BO225)</f>
        <v>0.54166666666666663</v>
      </c>
      <c r="BP225" s="13">
        <f>+IF(USER!BP225="","",USER!BP225)</f>
        <v>0.70486111111111116</v>
      </c>
      <c r="BQ225" s="14" t="str">
        <f>+IF(USER!BQ225="","",USER!BQ225)</f>
        <v/>
      </c>
      <c r="BR225" s="14" t="str">
        <f>+IF(USER!BR225="","",USER!BR225)</f>
        <v/>
      </c>
      <c r="BS225" s="13" t="str">
        <f>+IF(USER!BS225="","",USER!BS225)</f>
        <v/>
      </c>
      <c r="BT225" s="13" t="str">
        <f>+IF(USER!BT225="","",USER!BT225)</f>
        <v/>
      </c>
      <c r="BU225" s="14" t="str">
        <f>+IF(USER!BU225="","",USER!BU225)</f>
        <v/>
      </c>
      <c r="BV225" s="20" t="str">
        <f>+IF(USER!BV225="","",USER!BV225)</f>
        <v/>
      </c>
      <c r="BW225" s="68" t="str">
        <f>+VLOOKUP(B225,GESEM!B:H,7,0)</f>
        <v>CHAT USER</v>
      </c>
      <c r="BX225" s="2" t="str">
        <f>+VLOOKUP(B225,GESEM!B:H,6,0)</f>
        <v>AGENTE</v>
      </c>
    </row>
    <row r="226" spans="1:76" ht="12" customHeight="1" x14ac:dyDescent="0.2">
      <c r="A226" s="31">
        <f t="shared" si="3"/>
        <v>220</v>
      </c>
      <c r="B226" s="74">
        <f>+USER!B226</f>
        <v>72901938</v>
      </c>
      <c r="C226" s="61" t="str">
        <f>+VLOOKUP(J226,TURNO!P:Q,2,0)</f>
        <v xml:space="preserve">CHAT USER </v>
      </c>
      <c r="D226" s="61" t="str">
        <f>+USER!D226</f>
        <v>Tarde</v>
      </c>
      <c r="E226" s="75">
        <f>+VLOOKUP(B226,GESEM!B:M,12,0)</f>
        <v>45209</v>
      </c>
      <c r="F226" s="61" t="str">
        <f>+USER!F226</f>
        <v>PART TIME</v>
      </c>
      <c r="G226" s="61">
        <f>+USER!G226</f>
        <v>0</v>
      </c>
      <c r="H226" s="61">
        <f>+USER!H226</f>
        <v>0</v>
      </c>
      <c r="I226" s="61" t="str">
        <f>+USER!I226</f>
        <v>YUPANQUI MEZA JOHN ANTONY</v>
      </c>
      <c r="J226" s="61" t="str">
        <f>+USER!J226</f>
        <v>CHAT USER</v>
      </c>
      <c r="K226" s="61" t="str">
        <f>+USER!K226</f>
        <v>MORALES MAMANI BRADEN SAMUEL</v>
      </c>
      <c r="L226" s="61" t="str">
        <f>+USER!L226</f>
        <v>PORTILLA REYES YOHANA ARACELLI</v>
      </c>
      <c r="M226" s="61" t="str">
        <f>+USER!M226</f>
        <v>Jueves</v>
      </c>
      <c r="N226" s="32">
        <f>+IF(USER!N226="","",USER!N226)</f>
        <v>0.54166666666666663</v>
      </c>
      <c r="O226" s="33">
        <f>+IF(USER!O226="","",USER!O226)</f>
        <v>0.70486111111111116</v>
      </c>
      <c r="P226" s="32" t="str">
        <f>+IF(USER!P226="","",USER!P226)</f>
        <v/>
      </c>
      <c r="Q226" s="33" t="str">
        <f>+IF(USER!Q226="","",USER!Q226)</f>
        <v/>
      </c>
      <c r="R226" s="34" t="str">
        <f>+VLOOKUP(B226,GESEM!B:R,9,0)</f>
        <v>ACTIVO</v>
      </c>
      <c r="S226" s="19">
        <f>+IF(USER!S226="","",USER!S226)</f>
        <v>0.54166666666666663</v>
      </c>
      <c r="T226" s="14">
        <f>+IF(USER!T226="","",USER!T226)</f>
        <v>0.70486111111111116</v>
      </c>
      <c r="U226" s="14" t="str">
        <f>+IF(USER!U226="","",USER!U226)</f>
        <v/>
      </c>
      <c r="V226" s="14" t="str">
        <f>+IF(USER!V226="","",USER!V226)</f>
        <v/>
      </c>
      <c r="W226" s="14" t="str">
        <f>+IF(USER!W226="","",USER!W226)</f>
        <v/>
      </c>
      <c r="X226" s="14" t="str">
        <f>+IF(USER!X226="","",USER!X226)</f>
        <v/>
      </c>
      <c r="Y226" s="14" t="str">
        <f>+IF(USER!Y226="","",USER!Y226)</f>
        <v/>
      </c>
      <c r="Z226" s="20" t="str">
        <f>+IF(USER!Z226="","",USER!Z226)</f>
        <v/>
      </c>
      <c r="AA226" s="19">
        <f>+IF(USER!AA226="","",USER!AA226)</f>
        <v>0.54166666666666663</v>
      </c>
      <c r="AB226" s="13">
        <f>+IF(USER!AB226="","",USER!AB226)</f>
        <v>0.70486111111111116</v>
      </c>
      <c r="AC226" s="14" t="str">
        <f>+IF(USER!AC226="","",USER!AC226)</f>
        <v/>
      </c>
      <c r="AD226" s="14" t="str">
        <f>+IF(USER!AD226="","",USER!AD226)</f>
        <v/>
      </c>
      <c r="AE226" s="13" t="str">
        <f>+IF(USER!AE226="","",USER!AE226)</f>
        <v/>
      </c>
      <c r="AF226" s="13" t="str">
        <f>+IF(USER!AF226="","",USER!AF226)</f>
        <v/>
      </c>
      <c r="AG226" s="14" t="str">
        <f>+IF(USER!AG226="","",USER!AG226)</f>
        <v/>
      </c>
      <c r="AH226" s="20" t="str">
        <f>+IF(USER!AH226="","",USER!AH226)</f>
        <v/>
      </c>
      <c r="AI226" s="19">
        <f>+IF(USER!AI226="","",USER!AI226)</f>
        <v>0.54166666666666663</v>
      </c>
      <c r="AJ226" s="13">
        <f>+IF(USER!AJ226="","",USER!AJ226)</f>
        <v>0.70486111111111116</v>
      </c>
      <c r="AK226" s="14" t="str">
        <f>+IF(USER!AK226="","",USER!AK226)</f>
        <v/>
      </c>
      <c r="AL226" s="14" t="str">
        <f>+IF(USER!AL226="","",USER!AL226)</f>
        <v/>
      </c>
      <c r="AM226" s="13" t="str">
        <f>+IF(USER!AM226="","",USER!AM226)</f>
        <v/>
      </c>
      <c r="AN226" s="13" t="str">
        <f>+IF(USER!AN226="","",USER!AN226)</f>
        <v/>
      </c>
      <c r="AO226" s="14" t="str">
        <f>+IF(USER!AO226="","",USER!AO226)</f>
        <v/>
      </c>
      <c r="AP226" s="20" t="str">
        <f>+IF(USER!AP226="","",USER!AP226)</f>
        <v/>
      </c>
      <c r="AQ226" s="19" t="str">
        <f>+IF(USER!AQ226="","",USER!AQ226)</f>
        <v/>
      </c>
      <c r="AR226" s="13" t="str">
        <f>+IF(USER!AR226="","",USER!AR226)</f>
        <v/>
      </c>
      <c r="AS226" s="14" t="str">
        <f>+IF(USER!AS226="","",USER!AS226)</f>
        <v/>
      </c>
      <c r="AT226" s="14" t="str">
        <f>+IF(USER!AT226="","",USER!AT226)</f>
        <v/>
      </c>
      <c r="AU226" s="13" t="str">
        <f>+IF(USER!AU226="","",USER!AU226)</f>
        <v/>
      </c>
      <c r="AV226" s="13" t="str">
        <f>+IF(USER!AV226="","",USER!AV226)</f>
        <v/>
      </c>
      <c r="AW226" s="14" t="str">
        <f>+IF(USER!AW226="","",USER!AW226)</f>
        <v/>
      </c>
      <c r="AX226" s="20" t="str">
        <f>+IF(USER!AX226="","",USER!AX226)</f>
        <v/>
      </c>
      <c r="AY226" s="19">
        <f>+IF(USER!AY226="","",USER!AY226)</f>
        <v>0.54166666666666663</v>
      </c>
      <c r="AZ226" s="13">
        <f>+IF(USER!AZ226="","",USER!AZ226)</f>
        <v>0.70486111111111116</v>
      </c>
      <c r="BA226" s="14" t="str">
        <f>+IF(USER!BA226="","",USER!BA226)</f>
        <v/>
      </c>
      <c r="BB226" s="14" t="str">
        <f>+IF(USER!BB226="","",USER!BB226)</f>
        <v/>
      </c>
      <c r="BC226" s="13" t="str">
        <f>+IF(USER!BC226="","",USER!BC226)</f>
        <v/>
      </c>
      <c r="BD226" s="13" t="str">
        <f>+IF(USER!BD226="","",USER!BD226)</f>
        <v/>
      </c>
      <c r="BE226" s="14" t="str">
        <f>+IF(USER!BE226="","",USER!BE226)</f>
        <v/>
      </c>
      <c r="BF226" s="20" t="str">
        <f>+IF(USER!BF226="","",USER!BF226)</f>
        <v/>
      </c>
      <c r="BG226" s="19">
        <f>+IF(USER!BG226="","",USER!BG226)</f>
        <v>0.54166666666666663</v>
      </c>
      <c r="BH226" s="13">
        <f>+IF(USER!BH226="","",USER!BH226)</f>
        <v>0.70486111111111116</v>
      </c>
      <c r="BI226" s="14" t="str">
        <f>+IF(USER!BI226="","",USER!BI226)</f>
        <v/>
      </c>
      <c r="BJ226" s="14" t="str">
        <f>+IF(USER!BJ226="","",USER!BJ226)</f>
        <v/>
      </c>
      <c r="BK226" s="13" t="str">
        <f>+IF(USER!BK226="","",USER!BK226)</f>
        <v/>
      </c>
      <c r="BL226" s="13" t="str">
        <f>+IF(USER!BL226="","",USER!BL226)</f>
        <v/>
      </c>
      <c r="BM226" s="14" t="str">
        <f>+IF(USER!BM226="","",USER!BM226)</f>
        <v/>
      </c>
      <c r="BN226" s="20" t="str">
        <f>+IF(USER!BN226="","",USER!BN226)</f>
        <v/>
      </c>
      <c r="BO226" s="19">
        <f>+IF(USER!BO226="","",USER!BO226)</f>
        <v>0.54166666666666663</v>
      </c>
      <c r="BP226" s="13">
        <f>+IF(USER!BP226="","",USER!BP226)</f>
        <v>0.70486111111111116</v>
      </c>
      <c r="BQ226" s="14" t="str">
        <f>+IF(USER!BQ226="","",USER!BQ226)</f>
        <v/>
      </c>
      <c r="BR226" s="14" t="str">
        <f>+IF(USER!BR226="","",USER!BR226)</f>
        <v/>
      </c>
      <c r="BS226" s="13" t="str">
        <f>+IF(USER!BS226="","",USER!BS226)</f>
        <v/>
      </c>
      <c r="BT226" s="13" t="str">
        <f>+IF(USER!BT226="","",USER!BT226)</f>
        <v/>
      </c>
      <c r="BU226" s="14" t="str">
        <f>+IF(USER!BU226="","",USER!BU226)</f>
        <v/>
      </c>
      <c r="BV226" s="20" t="str">
        <f>+IF(USER!BV226="","",USER!BV226)</f>
        <v/>
      </c>
      <c r="BW226" s="68" t="str">
        <f>+VLOOKUP(B226,GESEM!B:H,7,0)</f>
        <v>CHAT USER</v>
      </c>
      <c r="BX226" s="2" t="str">
        <f>+VLOOKUP(B226,GESEM!B:H,6,0)</f>
        <v>AGENTE</v>
      </c>
    </row>
    <row r="227" spans="1:76" ht="12" hidden="1" customHeight="1" x14ac:dyDescent="0.2">
      <c r="A227" s="31">
        <f t="shared" si="3"/>
        <v>221</v>
      </c>
      <c r="B227" s="74">
        <f>+USER!B227</f>
        <v>74925880</v>
      </c>
      <c r="C227" s="61" t="str">
        <f>+VLOOKUP(J227,TURNO!P:Q,2,0)</f>
        <v xml:space="preserve">CHAT USER </v>
      </c>
      <c r="D227" s="61" t="str">
        <f>+USER!D227</f>
        <v>Tarde</v>
      </c>
      <c r="E227" s="75">
        <f>+VLOOKUP(B227,GESEM!B:M,12,0)</f>
        <v>45588</v>
      </c>
      <c r="F227" s="61" t="str">
        <f>+USER!F227</f>
        <v>PART TIME</v>
      </c>
      <c r="G227" s="61">
        <f>+USER!G227</f>
        <v>0</v>
      </c>
      <c r="H227" s="61">
        <f>+USER!H227</f>
        <v>0</v>
      </c>
      <c r="I227" s="61" t="str">
        <f>+USER!I227</f>
        <v>ALBARRAN LOZADA ANTHONY WILLIAM</v>
      </c>
      <c r="J227" s="61" t="str">
        <f>+USER!J227</f>
        <v>CHAT USER</v>
      </c>
      <c r="K227" s="61" t="str">
        <f>+USER!K227</f>
        <v>RUBINA MEDINA GUSTAVO FRANCO</v>
      </c>
      <c r="L227" s="61" t="str">
        <f>+USER!L227</f>
        <v>PORTILLA REYES YOHANA ARACELLI</v>
      </c>
      <c r="M227" s="61" t="str">
        <f>+USER!M227</f>
        <v>Martes</v>
      </c>
      <c r="N227" s="32">
        <f>+IF(USER!N227="","",USER!N227)</f>
        <v>0.5625</v>
      </c>
      <c r="O227" s="33">
        <f>+IF(USER!O227="","",USER!O227)</f>
        <v>0.72569444444444442</v>
      </c>
      <c r="P227" s="32" t="str">
        <f>+IF(USER!P227="","",USER!P227)</f>
        <v/>
      </c>
      <c r="Q227" s="33" t="str">
        <f>+IF(USER!Q227="","",USER!Q227)</f>
        <v/>
      </c>
      <c r="R227" s="34" t="str">
        <f>+VLOOKUP(B227,GESEM!B:R,9,0)</f>
        <v>INACTIVO</v>
      </c>
      <c r="S227" s="19">
        <f>+IF(USER!S227="","",USER!S227)</f>
        <v>0.5625</v>
      </c>
      <c r="T227" s="14">
        <f>+IF(USER!T227="","",USER!T227)</f>
        <v>0.72569444444444442</v>
      </c>
      <c r="U227" s="14" t="str">
        <f>+IF(USER!U227="","",USER!U227)</f>
        <v/>
      </c>
      <c r="V227" s="14" t="str">
        <f>+IF(USER!V227="","",USER!V227)</f>
        <v/>
      </c>
      <c r="W227" s="14" t="str">
        <f>+IF(USER!W227="","",USER!W227)</f>
        <v/>
      </c>
      <c r="X227" s="14" t="str">
        <f>+IF(USER!X227="","",USER!X227)</f>
        <v/>
      </c>
      <c r="Y227" s="14" t="str">
        <f>+IF(USER!Y227="","",USER!Y227)</f>
        <v/>
      </c>
      <c r="Z227" s="20" t="str">
        <f>+IF(USER!Z227="","",USER!Z227)</f>
        <v/>
      </c>
      <c r="AA227" s="19" t="str">
        <f>+IF(USER!AA227="","",USER!AA227)</f>
        <v/>
      </c>
      <c r="AB227" s="13" t="str">
        <f>+IF(USER!AB227="","",USER!AB227)</f>
        <v/>
      </c>
      <c r="AC227" s="14" t="str">
        <f>+IF(USER!AC227="","",USER!AC227)</f>
        <v/>
      </c>
      <c r="AD227" s="14" t="str">
        <f>+IF(USER!AD227="","",USER!AD227)</f>
        <v/>
      </c>
      <c r="AE227" s="13" t="str">
        <f>+IF(USER!AE227="","",USER!AE227)</f>
        <v/>
      </c>
      <c r="AF227" s="13" t="str">
        <f>+IF(USER!AF227="","",USER!AF227)</f>
        <v/>
      </c>
      <c r="AG227" s="14" t="str">
        <f>+IF(USER!AG227="","",USER!AG227)</f>
        <v/>
      </c>
      <c r="AH227" s="20" t="str">
        <f>+IF(USER!AH227="","",USER!AH227)</f>
        <v/>
      </c>
      <c r="AI227" s="19">
        <f>+IF(USER!AI227="","",USER!AI227)</f>
        <v>0.5625</v>
      </c>
      <c r="AJ227" s="13">
        <f>+IF(USER!AJ227="","",USER!AJ227)</f>
        <v>0.72569444444444442</v>
      </c>
      <c r="AK227" s="14" t="str">
        <f>+IF(USER!AK227="","",USER!AK227)</f>
        <v/>
      </c>
      <c r="AL227" s="14" t="str">
        <f>+IF(USER!AL227="","",USER!AL227)</f>
        <v/>
      </c>
      <c r="AM227" s="13" t="str">
        <f>+IF(USER!AM227="","",USER!AM227)</f>
        <v/>
      </c>
      <c r="AN227" s="13" t="str">
        <f>+IF(USER!AN227="","",USER!AN227)</f>
        <v/>
      </c>
      <c r="AO227" s="14" t="str">
        <f>+IF(USER!AO227="","",USER!AO227)</f>
        <v/>
      </c>
      <c r="AP227" s="20" t="str">
        <f>+IF(USER!AP227="","",USER!AP227)</f>
        <v/>
      </c>
      <c r="AQ227" s="19">
        <f>+IF(USER!AQ227="","",USER!AQ227)</f>
        <v>0.5625</v>
      </c>
      <c r="AR227" s="13">
        <f>+IF(USER!AR227="","",USER!AR227)</f>
        <v>0.72569444444444442</v>
      </c>
      <c r="AS227" s="14" t="str">
        <f>+IF(USER!AS227="","",USER!AS227)</f>
        <v/>
      </c>
      <c r="AT227" s="14" t="str">
        <f>+IF(USER!AT227="","",USER!AT227)</f>
        <v/>
      </c>
      <c r="AU227" s="13" t="str">
        <f>+IF(USER!AU227="","",USER!AU227)</f>
        <v/>
      </c>
      <c r="AV227" s="13" t="str">
        <f>+IF(USER!AV227="","",USER!AV227)</f>
        <v/>
      </c>
      <c r="AW227" s="14" t="str">
        <f>+IF(USER!AW227="","",USER!AW227)</f>
        <v/>
      </c>
      <c r="AX227" s="20" t="str">
        <f>+IF(USER!AX227="","",USER!AX227)</f>
        <v/>
      </c>
      <c r="AY227" s="19">
        <f>+IF(USER!AY227="","",USER!AY227)</f>
        <v>0.5625</v>
      </c>
      <c r="AZ227" s="13">
        <f>+IF(USER!AZ227="","",USER!AZ227)</f>
        <v>0.72569444444444442</v>
      </c>
      <c r="BA227" s="14" t="str">
        <f>+IF(USER!BA227="","",USER!BA227)</f>
        <v/>
      </c>
      <c r="BB227" s="14" t="str">
        <f>+IF(USER!BB227="","",USER!BB227)</f>
        <v/>
      </c>
      <c r="BC227" s="13" t="str">
        <f>+IF(USER!BC227="","",USER!BC227)</f>
        <v/>
      </c>
      <c r="BD227" s="13" t="str">
        <f>+IF(USER!BD227="","",USER!BD227)</f>
        <v/>
      </c>
      <c r="BE227" s="14" t="str">
        <f>+IF(USER!BE227="","",USER!BE227)</f>
        <v/>
      </c>
      <c r="BF227" s="20" t="str">
        <f>+IF(USER!BF227="","",USER!BF227)</f>
        <v/>
      </c>
      <c r="BG227" s="19">
        <f>+IF(USER!BG227="","",USER!BG227)</f>
        <v>0.5625</v>
      </c>
      <c r="BH227" s="13">
        <f>+IF(USER!BH227="","",USER!BH227)</f>
        <v>0.72569444444444442</v>
      </c>
      <c r="BI227" s="14" t="str">
        <f>+IF(USER!BI227="","",USER!BI227)</f>
        <v/>
      </c>
      <c r="BJ227" s="14" t="str">
        <f>+IF(USER!BJ227="","",USER!BJ227)</f>
        <v/>
      </c>
      <c r="BK227" s="13" t="str">
        <f>+IF(USER!BK227="","",USER!BK227)</f>
        <v/>
      </c>
      <c r="BL227" s="13" t="str">
        <f>+IF(USER!BL227="","",USER!BL227)</f>
        <v/>
      </c>
      <c r="BM227" s="14" t="str">
        <f>+IF(USER!BM227="","",USER!BM227)</f>
        <v/>
      </c>
      <c r="BN227" s="20" t="str">
        <f>+IF(USER!BN227="","",USER!BN227)</f>
        <v/>
      </c>
      <c r="BO227" s="19">
        <f>+IF(USER!BO227="","",USER!BO227)</f>
        <v>0.5625</v>
      </c>
      <c r="BP227" s="13">
        <f>+IF(USER!BP227="","",USER!BP227)</f>
        <v>0.72569444444444442</v>
      </c>
      <c r="BQ227" s="14" t="str">
        <f>+IF(USER!BQ227="","",USER!BQ227)</f>
        <v/>
      </c>
      <c r="BR227" s="14" t="str">
        <f>+IF(USER!BR227="","",USER!BR227)</f>
        <v/>
      </c>
      <c r="BS227" s="13" t="str">
        <f>+IF(USER!BS227="","",USER!BS227)</f>
        <v/>
      </c>
      <c r="BT227" s="13" t="str">
        <f>+IF(USER!BT227="","",USER!BT227)</f>
        <v/>
      </c>
      <c r="BU227" s="14" t="str">
        <f>+IF(USER!BU227="","",USER!BU227)</f>
        <v/>
      </c>
      <c r="BV227" s="20" t="str">
        <f>+IF(USER!BV227="","",USER!BV227)</f>
        <v/>
      </c>
      <c r="BW227" s="68" t="str">
        <f>+VLOOKUP(B227,GESEM!B:H,7,0)</f>
        <v>CHAT USER</v>
      </c>
      <c r="BX227" s="2" t="str">
        <f>+VLOOKUP(B227,GESEM!B:H,6,0)</f>
        <v>AGENTE</v>
      </c>
    </row>
    <row r="228" spans="1:76" ht="12" customHeight="1" x14ac:dyDescent="0.2">
      <c r="A228" s="31">
        <f t="shared" si="3"/>
        <v>222</v>
      </c>
      <c r="B228" s="74">
        <f>+USER!B228</f>
        <v>74254252</v>
      </c>
      <c r="C228" s="61" t="str">
        <f>+VLOOKUP(J228,TURNO!P:Q,2,0)</f>
        <v xml:space="preserve">CHAT USER </v>
      </c>
      <c r="D228" s="61" t="str">
        <f>+USER!D228</f>
        <v>Tarde</v>
      </c>
      <c r="E228" s="75">
        <f>+VLOOKUP(B228,GESEM!B:M,12,0)</f>
        <v>45583</v>
      </c>
      <c r="F228" s="61" t="str">
        <f>+USER!F228</f>
        <v>PART TIME</v>
      </c>
      <c r="G228" s="61">
        <f>+USER!G228</f>
        <v>0</v>
      </c>
      <c r="H228" s="61">
        <f>+USER!H228</f>
        <v>0</v>
      </c>
      <c r="I228" s="61" t="str">
        <f>+USER!I228</f>
        <v>GARCÍA REYES DAYANIRA ALLISSON</v>
      </c>
      <c r="J228" s="61" t="str">
        <f>+USER!J228</f>
        <v>CHAT USER</v>
      </c>
      <c r="K228" s="61" t="str">
        <f>+USER!K228</f>
        <v>ROQUE GOMEZ FRANK PIERCE</v>
      </c>
      <c r="L228" s="61" t="str">
        <f>+USER!L228</f>
        <v>PORTILLA REYES YOHANA ARACELLI</v>
      </c>
      <c r="M228" s="61" t="str">
        <f>+USER!M228</f>
        <v>Lunes</v>
      </c>
      <c r="N228" s="32">
        <f>+IF(USER!N228="","",USER!N228)</f>
        <v>0.54166666666666663</v>
      </c>
      <c r="O228" s="33">
        <f>+IF(USER!O228="","",USER!O228)</f>
        <v>0.70486111111111116</v>
      </c>
      <c r="P228" s="32" t="str">
        <f>+IF(USER!P228="","",USER!P228)</f>
        <v/>
      </c>
      <c r="Q228" s="33" t="str">
        <f>+IF(USER!Q228="","",USER!Q228)</f>
        <v/>
      </c>
      <c r="R228" s="34" t="str">
        <f>+VLOOKUP(B228,GESEM!B:R,9,0)</f>
        <v>ACTIVO</v>
      </c>
      <c r="S228" s="19" t="str">
        <f>+IF(USER!S228="","",USER!S228)</f>
        <v/>
      </c>
      <c r="T228" s="14" t="str">
        <f>+IF(USER!T228="","",USER!T228)</f>
        <v/>
      </c>
      <c r="U228" s="14" t="str">
        <f>+IF(USER!U228="","",USER!U228)</f>
        <v/>
      </c>
      <c r="V228" s="14" t="str">
        <f>+IF(USER!V228="","",USER!V228)</f>
        <v/>
      </c>
      <c r="W228" s="14" t="str">
        <f>+IF(USER!W228="","",USER!W228)</f>
        <v/>
      </c>
      <c r="X228" s="14" t="str">
        <f>+IF(USER!X228="","",USER!X228)</f>
        <v/>
      </c>
      <c r="Y228" s="14" t="str">
        <f>+IF(USER!Y228="","",USER!Y228)</f>
        <v/>
      </c>
      <c r="Z228" s="20" t="str">
        <f>+IF(USER!Z228="","",USER!Z228)</f>
        <v/>
      </c>
      <c r="AA228" s="19">
        <f>+IF(USER!AA228="","",USER!AA228)</f>
        <v>0.54166666666666663</v>
      </c>
      <c r="AB228" s="13">
        <f>+IF(USER!AB228="","",USER!AB228)</f>
        <v>0.70486111111111116</v>
      </c>
      <c r="AC228" s="14" t="str">
        <f>+IF(USER!AC228="","",USER!AC228)</f>
        <v/>
      </c>
      <c r="AD228" s="14" t="str">
        <f>+IF(USER!AD228="","",USER!AD228)</f>
        <v/>
      </c>
      <c r="AE228" s="13" t="str">
        <f>+IF(USER!AE228="","",USER!AE228)</f>
        <v/>
      </c>
      <c r="AF228" s="13" t="str">
        <f>+IF(USER!AF228="","",USER!AF228)</f>
        <v/>
      </c>
      <c r="AG228" s="14" t="str">
        <f>+IF(USER!AG228="","",USER!AG228)</f>
        <v/>
      </c>
      <c r="AH228" s="20" t="str">
        <f>+IF(USER!AH228="","",USER!AH228)</f>
        <v/>
      </c>
      <c r="AI228" s="19">
        <f>+IF(USER!AI228="","",USER!AI228)</f>
        <v>0.54166666666666663</v>
      </c>
      <c r="AJ228" s="13">
        <f>+IF(USER!AJ228="","",USER!AJ228)</f>
        <v>0.70486111111111116</v>
      </c>
      <c r="AK228" s="14" t="str">
        <f>+IF(USER!AK228="","",USER!AK228)</f>
        <v/>
      </c>
      <c r="AL228" s="14" t="str">
        <f>+IF(USER!AL228="","",USER!AL228)</f>
        <v/>
      </c>
      <c r="AM228" s="13" t="str">
        <f>+IF(USER!AM228="","",USER!AM228)</f>
        <v/>
      </c>
      <c r="AN228" s="13" t="str">
        <f>+IF(USER!AN228="","",USER!AN228)</f>
        <v/>
      </c>
      <c r="AO228" s="14" t="str">
        <f>+IF(USER!AO228="","",USER!AO228)</f>
        <v/>
      </c>
      <c r="AP228" s="20" t="str">
        <f>+IF(USER!AP228="","",USER!AP228)</f>
        <v/>
      </c>
      <c r="AQ228" s="19">
        <f>+IF(USER!AQ228="","",USER!AQ228)</f>
        <v>0.54166666666666663</v>
      </c>
      <c r="AR228" s="13">
        <f>+IF(USER!AR228="","",USER!AR228)</f>
        <v>0.70486111111111116</v>
      </c>
      <c r="AS228" s="14" t="str">
        <f>+IF(USER!AS228="","",USER!AS228)</f>
        <v/>
      </c>
      <c r="AT228" s="14" t="str">
        <f>+IF(USER!AT228="","",USER!AT228)</f>
        <v/>
      </c>
      <c r="AU228" s="13" t="str">
        <f>+IF(USER!AU228="","",USER!AU228)</f>
        <v/>
      </c>
      <c r="AV228" s="13" t="str">
        <f>+IF(USER!AV228="","",USER!AV228)</f>
        <v/>
      </c>
      <c r="AW228" s="14" t="str">
        <f>+IF(USER!AW228="","",USER!AW228)</f>
        <v/>
      </c>
      <c r="AX228" s="20" t="str">
        <f>+IF(USER!AX228="","",USER!AX228)</f>
        <v/>
      </c>
      <c r="AY228" s="19">
        <f>+IF(USER!AY228="","",USER!AY228)</f>
        <v>0.54166666666666663</v>
      </c>
      <c r="AZ228" s="13">
        <f>+IF(USER!AZ228="","",USER!AZ228)</f>
        <v>0.70486111111111116</v>
      </c>
      <c r="BA228" s="14" t="str">
        <f>+IF(USER!BA228="","",USER!BA228)</f>
        <v/>
      </c>
      <c r="BB228" s="14" t="str">
        <f>+IF(USER!BB228="","",USER!BB228)</f>
        <v/>
      </c>
      <c r="BC228" s="13" t="str">
        <f>+IF(USER!BC228="","",USER!BC228)</f>
        <v/>
      </c>
      <c r="BD228" s="13" t="str">
        <f>+IF(USER!BD228="","",USER!BD228)</f>
        <v/>
      </c>
      <c r="BE228" s="14" t="str">
        <f>+IF(USER!BE228="","",USER!BE228)</f>
        <v/>
      </c>
      <c r="BF228" s="20" t="str">
        <f>+IF(USER!BF228="","",USER!BF228)</f>
        <v/>
      </c>
      <c r="BG228" s="19">
        <f>+IF(USER!BG228="","",USER!BG228)</f>
        <v>0.54166666666666663</v>
      </c>
      <c r="BH228" s="13">
        <f>+IF(USER!BH228="","",USER!BH228)</f>
        <v>0.70486111111111116</v>
      </c>
      <c r="BI228" s="14" t="str">
        <f>+IF(USER!BI228="","",USER!BI228)</f>
        <v/>
      </c>
      <c r="BJ228" s="14" t="str">
        <f>+IF(USER!BJ228="","",USER!BJ228)</f>
        <v/>
      </c>
      <c r="BK228" s="13" t="str">
        <f>+IF(USER!BK228="","",USER!BK228)</f>
        <v/>
      </c>
      <c r="BL228" s="13" t="str">
        <f>+IF(USER!BL228="","",USER!BL228)</f>
        <v/>
      </c>
      <c r="BM228" s="14" t="str">
        <f>+IF(USER!BM228="","",USER!BM228)</f>
        <v/>
      </c>
      <c r="BN228" s="20" t="str">
        <f>+IF(USER!BN228="","",USER!BN228)</f>
        <v/>
      </c>
      <c r="BO228" s="19">
        <f>+IF(USER!BO228="","",USER!BO228)</f>
        <v>0.54166666666666663</v>
      </c>
      <c r="BP228" s="13">
        <f>+IF(USER!BP228="","",USER!BP228)</f>
        <v>0.70486111111111116</v>
      </c>
      <c r="BQ228" s="14" t="str">
        <f>+IF(USER!BQ228="","",USER!BQ228)</f>
        <v/>
      </c>
      <c r="BR228" s="14" t="str">
        <f>+IF(USER!BR228="","",USER!BR228)</f>
        <v/>
      </c>
      <c r="BS228" s="13" t="str">
        <f>+IF(USER!BS228="","",USER!BS228)</f>
        <v/>
      </c>
      <c r="BT228" s="13" t="str">
        <f>+IF(USER!BT228="","",USER!BT228)</f>
        <v/>
      </c>
      <c r="BU228" s="14" t="str">
        <f>+IF(USER!BU228="","",USER!BU228)</f>
        <v/>
      </c>
      <c r="BV228" s="20" t="str">
        <f>+IF(USER!BV228="","",USER!BV228)</f>
        <v/>
      </c>
      <c r="BW228" s="68" t="str">
        <f>+VLOOKUP(B228,GESEM!B:H,7,0)</f>
        <v>CHAT USER</v>
      </c>
      <c r="BX228" s="2" t="str">
        <f>+VLOOKUP(B228,GESEM!B:H,6,0)</f>
        <v>AGENTE</v>
      </c>
    </row>
    <row r="229" spans="1:76" ht="12" customHeight="1" x14ac:dyDescent="0.2">
      <c r="A229" s="31">
        <f t="shared" si="3"/>
        <v>223</v>
      </c>
      <c r="B229" s="74">
        <f>+USER!B229</f>
        <v>45728085</v>
      </c>
      <c r="C229" s="61" t="str">
        <f>+VLOOKUP(J229,TURNO!P:Q,2,0)</f>
        <v xml:space="preserve">CHAT USER </v>
      </c>
      <c r="D229" s="61" t="str">
        <f>+USER!D229</f>
        <v>Tarde</v>
      </c>
      <c r="E229" s="75">
        <f>+VLOOKUP(B229,GESEM!B:M,12,0)</f>
        <v>45583</v>
      </c>
      <c r="F229" s="61" t="str">
        <f>+USER!F229</f>
        <v>PART TIME</v>
      </c>
      <c r="G229" s="61">
        <f>+USER!G229</f>
        <v>0</v>
      </c>
      <c r="H229" s="61">
        <f>+USER!H229</f>
        <v>0</v>
      </c>
      <c r="I229" s="61" t="str">
        <f>+USER!I229</f>
        <v>ABAD ROMERO KATHERIN ESTEFANIA</v>
      </c>
      <c r="J229" s="61" t="str">
        <f>+USER!J229</f>
        <v>CHAT USER</v>
      </c>
      <c r="K229" s="61" t="str">
        <f>+USER!K229</f>
        <v>NOVOA VILLAR JULIANA MELISSA</v>
      </c>
      <c r="L229" s="61" t="str">
        <f>+USER!L229</f>
        <v>PORTILLA REYES YOHANA ARACELLI</v>
      </c>
      <c r="M229" s="61" t="str">
        <f>+USER!M229</f>
        <v>Lunes</v>
      </c>
      <c r="N229" s="32">
        <f>+IF(USER!N229="","",USER!N229)</f>
        <v>0.54166666666666663</v>
      </c>
      <c r="O229" s="33">
        <f>+IF(USER!O229="","",USER!O229)</f>
        <v>0.70486111111111116</v>
      </c>
      <c r="P229" s="32" t="str">
        <f>+IF(USER!P229="","",USER!P229)</f>
        <v/>
      </c>
      <c r="Q229" s="33" t="str">
        <f>+IF(USER!Q229="","",USER!Q229)</f>
        <v/>
      </c>
      <c r="R229" s="34" t="str">
        <f>+VLOOKUP(B229,GESEM!B:R,9,0)</f>
        <v>ACTIVO</v>
      </c>
      <c r="S229" s="19" t="str">
        <f>+IF(USER!S229="","",USER!S229)</f>
        <v/>
      </c>
      <c r="T229" s="14" t="str">
        <f>+IF(USER!T229="","",USER!T229)</f>
        <v/>
      </c>
      <c r="U229" s="14" t="str">
        <f>+IF(USER!U229="","",USER!U229)</f>
        <v/>
      </c>
      <c r="V229" s="14" t="str">
        <f>+IF(USER!V229="","",USER!V229)</f>
        <v/>
      </c>
      <c r="W229" s="14" t="str">
        <f>+IF(USER!W229="","",USER!W229)</f>
        <v/>
      </c>
      <c r="X229" s="14" t="str">
        <f>+IF(USER!X229="","",USER!X229)</f>
        <v/>
      </c>
      <c r="Y229" s="14" t="str">
        <f>+IF(USER!Y229="","",USER!Y229)</f>
        <v/>
      </c>
      <c r="Z229" s="20" t="str">
        <f>+IF(USER!Z229="","",USER!Z229)</f>
        <v/>
      </c>
      <c r="AA229" s="19">
        <f>+IF(USER!AA229="","",USER!AA229)</f>
        <v>0.54166666666666663</v>
      </c>
      <c r="AB229" s="13">
        <f>+IF(USER!AB229="","",USER!AB229)</f>
        <v>0.70486111111111116</v>
      </c>
      <c r="AC229" s="14" t="str">
        <f>+IF(USER!AC229="","",USER!AC229)</f>
        <v/>
      </c>
      <c r="AD229" s="14" t="str">
        <f>+IF(USER!AD229="","",USER!AD229)</f>
        <v/>
      </c>
      <c r="AE229" s="13" t="str">
        <f>+IF(USER!AE229="","",USER!AE229)</f>
        <v/>
      </c>
      <c r="AF229" s="13" t="str">
        <f>+IF(USER!AF229="","",USER!AF229)</f>
        <v/>
      </c>
      <c r="AG229" s="14" t="str">
        <f>+IF(USER!AG229="","",USER!AG229)</f>
        <v/>
      </c>
      <c r="AH229" s="20" t="str">
        <f>+IF(USER!AH229="","",USER!AH229)</f>
        <v/>
      </c>
      <c r="AI229" s="19">
        <f>+IF(USER!AI229="","",USER!AI229)</f>
        <v>0.54166666666666663</v>
      </c>
      <c r="AJ229" s="13">
        <f>+IF(USER!AJ229="","",USER!AJ229)</f>
        <v>0.70486111111111116</v>
      </c>
      <c r="AK229" s="14" t="str">
        <f>+IF(USER!AK229="","",USER!AK229)</f>
        <v/>
      </c>
      <c r="AL229" s="14" t="str">
        <f>+IF(USER!AL229="","",USER!AL229)</f>
        <v/>
      </c>
      <c r="AM229" s="13" t="str">
        <f>+IF(USER!AM229="","",USER!AM229)</f>
        <v/>
      </c>
      <c r="AN229" s="13" t="str">
        <f>+IF(USER!AN229="","",USER!AN229)</f>
        <v/>
      </c>
      <c r="AO229" s="14" t="str">
        <f>+IF(USER!AO229="","",USER!AO229)</f>
        <v/>
      </c>
      <c r="AP229" s="20" t="str">
        <f>+IF(USER!AP229="","",USER!AP229)</f>
        <v/>
      </c>
      <c r="AQ229" s="19">
        <f>+IF(USER!AQ229="","",USER!AQ229)</f>
        <v>0.54166666666666663</v>
      </c>
      <c r="AR229" s="13">
        <f>+IF(USER!AR229="","",USER!AR229)</f>
        <v>0.70486111111111116</v>
      </c>
      <c r="AS229" s="14" t="str">
        <f>+IF(USER!AS229="","",USER!AS229)</f>
        <v/>
      </c>
      <c r="AT229" s="14" t="str">
        <f>+IF(USER!AT229="","",USER!AT229)</f>
        <v/>
      </c>
      <c r="AU229" s="13" t="str">
        <f>+IF(USER!AU229="","",USER!AU229)</f>
        <v/>
      </c>
      <c r="AV229" s="13" t="str">
        <f>+IF(USER!AV229="","",USER!AV229)</f>
        <v/>
      </c>
      <c r="AW229" s="14" t="str">
        <f>+IF(USER!AW229="","",USER!AW229)</f>
        <v/>
      </c>
      <c r="AX229" s="20" t="str">
        <f>+IF(USER!AX229="","",USER!AX229)</f>
        <v/>
      </c>
      <c r="AY229" s="19">
        <f>+IF(USER!AY229="","",USER!AY229)</f>
        <v>0.54166666666666663</v>
      </c>
      <c r="AZ229" s="13">
        <f>+IF(USER!AZ229="","",USER!AZ229)</f>
        <v>0.70486111111111116</v>
      </c>
      <c r="BA229" s="14" t="str">
        <f>+IF(USER!BA229="","",USER!BA229)</f>
        <v/>
      </c>
      <c r="BB229" s="14" t="str">
        <f>+IF(USER!BB229="","",USER!BB229)</f>
        <v/>
      </c>
      <c r="BC229" s="13" t="str">
        <f>+IF(USER!BC229="","",USER!BC229)</f>
        <v/>
      </c>
      <c r="BD229" s="13" t="str">
        <f>+IF(USER!BD229="","",USER!BD229)</f>
        <v/>
      </c>
      <c r="BE229" s="14" t="str">
        <f>+IF(USER!BE229="","",USER!BE229)</f>
        <v/>
      </c>
      <c r="BF229" s="20" t="str">
        <f>+IF(USER!BF229="","",USER!BF229)</f>
        <v/>
      </c>
      <c r="BG229" s="19">
        <f>+IF(USER!BG229="","",USER!BG229)</f>
        <v>0.54166666666666663</v>
      </c>
      <c r="BH229" s="13">
        <f>+IF(USER!BH229="","",USER!BH229)</f>
        <v>0.70486111111111116</v>
      </c>
      <c r="BI229" s="14" t="str">
        <f>+IF(USER!BI229="","",USER!BI229)</f>
        <v/>
      </c>
      <c r="BJ229" s="14" t="str">
        <f>+IF(USER!BJ229="","",USER!BJ229)</f>
        <v/>
      </c>
      <c r="BK229" s="13" t="str">
        <f>+IF(USER!BK229="","",USER!BK229)</f>
        <v/>
      </c>
      <c r="BL229" s="13" t="str">
        <f>+IF(USER!BL229="","",USER!BL229)</f>
        <v/>
      </c>
      <c r="BM229" s="14" t="str">
        <f>+IF(USER!BM229="","",USER!BM229)</f>
        <v/>
      </c>
      <c r="BN229" s="20" t="str">
        <f>+IF(USER!BN229="","",USER!BN229)</f>
        <v/>
      </c>
      <c r="BO229" s="19">
        <f>+IF(USER!BO229="","",USER!BO229)</f>
        <v>0.54166666666666663</v>
      </c>
      <c r="BP229" s="13">
        <f>+IF(USER!BP229="","",USER!BP229)</f>
        <v>0.70486111111111116</v>
      </c>
      <c r="BQ229" s="14" t="str">
        <f>+IF(USER!BQ229="","",USER!BQ229)</f>
        <v/>
      </c>
      <c r="BR229" s="14" t="str">
        <f>+IF(USER!BR229="","",USER!BR229)</f>
        <v/>
      </c>
      <c r="BS229" s="13" t="str">
        <f>+IF(USER!BS229="","",USER!BS229)</f>
        <v/>
      </c>
      <c r="BT229" s="13" t="str">
        <f>+IF(USER!BT229="","",USER!BT229)</f>
        <v/>
      </c>
      <c r="BU229" s="14" t="str">
        <f>+IF(USER!BU229="","",USER!BU229)</f>
        <v/>
      </c>
      <c r="BV229" s="20" t="str">
        <f>+IF(USER!BV229="","",USER!BV229)</f>
        <v/>
      </c>
      <c r="BW229" s="68" t="str">
        <f>+VLOOKUP(B229,GESEM!B:H,7,0)</f>
        <v>CHAT USER</v>
      </c>
      <c r="BX229" s="2" t="str">
        <f>+VLOOKUP(B229,GESEM!B:H,6,0)</f>
        <v>AGENTE</v>
      </c>
    </row>
    <row r="230" spans="1:76" ht="12" customHeight="1" x14ac:dyDescent="0.2">
      <c r="A230" s="31">
        <f t="shared" si="3"/>
        <v>224</v>
      </c>
      <c r="B230" s="74">
        <f>+USER!B230</f>
        <v>75320926</v>
      </c>
      <c r="C230" s="61" t="str">
        <f>+VLOOKUP(J230,TURNO!P:Q,2,0)</f>
        <v xml:space="preserve">CHAT USER </v>
      </c>
      <c r="D230" s="61" t="str">
        <f>+USER!D230</f>
        <v>Tarde</v>
      </c>
      <c r="E230" s="75">
        <f>+VLOOKUP(B230,GESEM!B:M,12,0)</f>
        <v>45454</v>
      </c>
      <c r="F230" s="61" t="str">
        <f>+USER!F230</f>
        <v>FULL TIME</v>
      </c>
      <c r="G230" s="61">
        <f>+USER!G230</f>
        <v>0</v>
      </c>
      <c r="H230" s="61">
        <f>+USER!H230</f>
        <v>0</v>
      </c>
      <c r="I230" s="61" t="str">
        <f>+USER!I230</f>
        <v>HORNA ORTIZ JOSEP JONATHAN</v>
      </c>
      <c r="J230" s="61" t="str">
        <f>+USER!J230</f>
        <v>CHAT USER</v>
      </c>
      <c r="K230" s="61" t="str">
        <f>+USER!K230</f>
        <v>TORRES BARRIOS YAZURI YARUMI</v>
      </c>
      <c r="L230" s="61" t="str">
        <f>+USER!L230</f>
        <v>SANCHEZ GRADOS JEAN PIERRE JOAQUIN</v>
      </c>
      <c r="M230" s="61" t="str">
        <f>+USER!M230</f>
        <v>Martes</v>
      </c>
      <c r="N230" s="32">
        <f>+IF(USER!N230="","",USER!N230)</f>
        <v>0.54166666666666663</v>
      </c>
      <c r="O230" s="33">
        <f>+IF(USER!O230="","",USER!O230)</f>
        <v>0.88541666666666663</v>
      </c>
      <c r="P230" s="32">
        <f>+IF(USER!P230="","",USER!P230)</f>
        <v>0.79166666666666663</v>
      </c>
      <c r="Q230" s="33">
        <f>+IF(USER!Q230="","",USER!Q230)</f>
        <v>0.82291666666666663</v>
      </c>
      <c r="R230" s="34" t="str">
        <f>+VLOOKUP(B230,GESEM!B:R,9,0)</f>
        <v>ACTIVO</v>
      </c>
      <c r="S230" s="19">
        <f>+IF(USER!S230="","",USER!S230)</f>
        <v>0.54166666666666663</v>
      </c>
      <c r="T230" s="14">
        <f>+IF(USER!T230="","",USER!T230)</f>
        <v>0.88541666666666663</v>
      </c>
      <c r="U230" s="14" t="str">
        <f>+IF(USER!U230="","",USER!U230)</f>
        <v/>
      </c>
      <c r="V230" s="14" t="str">
        <f>+IF(USER!V230="","",USER!V230)</f>
        <v/>
      </c>
      <c r="W230" s="14">
        <f>+IF(USER!W230="","",USER!W230)</f>
        <v>0.79166666666666663</v>
      </c>
      <c r="X230" s="14">
        <f>+IF(USER!X230="","",USER!X230)</f>
        <v>0.82291666666666663</v>
      </c>
      <c r="Y230" s="14" t="str">
        <f>+IF(USER!Y230="","",USER!Y230)</f>
        <v/>
      </c>
      <c r="Z230" s="20" t="str">
        <f>+IF(USER!Z230="","",USER!Z230)</f>
        <v/>
      </c>
      <c r="AA230" s="19" t="str">
        <f>+IF(USER!AA230="","",USER!AA230)</f>
        <v/>
      </c>
      <c r="AB230" s="13" t="str">
        <f>+IF(USER!AB230="","",USER!AB230)</f>
        <v/>
      </c>
      <c r="AC230" s="14" t="str">
        <f>+IF(USER!AC230="","",USER!AC230)</f>
        <v/>
      </c>
      <c r="AD230" s="14" t="str">
        <f>+IF(USER!AD230="","",USER!AD230)</f>
        <v/>
      </c>
      <c r="AE230" s="13" t="str">
        <f>+IF(USER!AE230="","",USER!AE230)</f>
        <v/>
      </c>
      <c r="AF230" s="13" t="str">
        <f>+IF(USER!AF230="","",USER!AF230)</f>
        <v/>
      </c>
      <c r="AG230" s="14" t="str">
        <f>+IF(USER!AG230="","",USER!AG230)</f>
        <v/>
      </c>
      <c r="AH230" s="20" t="str">
        <f>+IF(USER!AH230="","",USER!AH230)</f>
        <v/>
      </c>
      <c r="AI230" s="19">
        <f>+IF(USER!AI230="","",USER!AI230)</f>
        <v>0.54166666666666663</v>
      </c>
      <c r="AJ230" s="13">
        <f>+IF(USER!AJ230="","",USER!AJ230)</f>
        <v>0.88541666666666663</v>
      </c>
      <c r="AK230" s="14" t="str">
        <f>+IF(USER!AK230="","",USER!AK230)</f>
        <v/>
      </c>
      <c r="AL230" s="14" t="str">
        <f>+IF(USER!AL230="","",USER!AL230)</f>
        <v/>
      </c>
      <c r="AM230" s="13">
        <f>+IF(USER!AM230="","",USER!AM230)</f>
        <v>0.79166666666666663</v>
      </c>
      <c r="AN230" s="13">
        <f>+IF(USER!AN230="","",USER!AN230)</f>
        <v>0.82291666666666663</v>
      </c>
      <c r="AO230" s="14" t="str">
        <f>+IF(USER!AO230="","",USER!AO230)</f>
        <v/>
      </c>
      <c r="AP230" s="20" t="str">
        <f>+IF(USER!AP230="","",USER!AP230)</f>
        <v/>
      </c>
      <c r="AQ230" s="19">
        <f>+IF(USER!AQ230="","",USER!AQ230)</f>
        <v>0.54166666666666663</v>
      </c>
      <c r="AR230" s="13">
        <f>+IF(USER!AR230="","",USER!AR230)</f>
        <v>0.88541666666666663</v>
      </c>
      <c r="AS230" s="14" t="str">
        <f>+IF(USER!AS230="","",USER!AS230)</f>
        <v/>
      </c>
      <c r="AT230" s="14" t="str">
        <f>+IF(USER!AT230="","",USER!AT230)</f>
        <v/>
      </c>
      <c r="AU230" s="13">
        <f>+IF(USER!AU230="","",USER!AU230)</f>
        <v>0.79166666666666663</v>
      </c>
      <c r="AV230" s="13">
        <f>+IF(USER!AV230="","",USER!AV230)</f>
        <v>0.82291666666666663</v>
      </c>
      <c r="AW230" s="14" t="str">
        <f>+IF(USER!AW230="","",USER!AW230)</f>
        <v/>
      </c>
      <c r="AX230" s="20" t="str">
        <f>+IF(USER!AX230="","",USER!AX230)</f>
        <v/>
      </c>
      <c r="AY230" s="19">
        <f>+IF(USER!AY230="","",USER!AY230)</f>
        <v>0.54166666666666663</v>
      </c>
      <c r="AZ230" s="13">
        <f>+IF(USER!AZ230="","",USER!AZ230)</f>
        <v>0.88541666666666663</v>
      </c>
      <c r="BA230" s="14" t="str">
        <f>+IF(USER!BA230="","",USER!BA230)</f>
        <v/>
      </c>
      <c r="BB230" s="14" t="str">
        <f>+IF(USER!BB230="","",USER!BB230)</f>
        <v/>
      </c>
      <c r="BC230" s="13">
        <f>+IF(USER!BC230="","",USER!BC230)</f>
        <v>0.79166666666666663</v>
      </c>
      <c r="BD230" s="13">
        <f>+IF(USER!BD230="","",USER!BD230)</f>
        <v>0.82291666666666663</v>
      </c>
      <c r="BE230" s="14" t="str">
        <f>+IF(USER!BE230="","",USER!BE230)</f>
        <v/>
      </c>
      <c r="BF230" s="20" t="str">
        <f>+IF(USER!BF230="","",USER!BF230)</f>
        <v/>
      </c>
      <c r="BG230" s="19">
        <f>+IF(USER!BG230="","",USER!BG230)</f>
        <v>0.54166666666666663</v>
      </c>
      <c r="BH230" s="13">
        <f>+IF(USER!BH230="","",USER!BH230)</f>
        <v>0.88541666666666663</v>
      </c>
      <c r="BI230" s="14" t="str">
        <f>+IF(USER!BI230="","",USER!BI230)</f>
        <v/>
      </c>
      <c r="BJ230" s="14" t="str">
        <f>+IF(USER!BJ230="","",USER!BJ230)</f>
        <v/>
      </c>
      <c r="BK230" s="13">
        <f>+IF(USER!BK230="","",USER!BK230)</f>
        <v>0.79166666666666663</v>
      </c>
      <c r="BL230" s="13">
        <f>+IF(USER!BL230="","",USER!BL230)</f>
        <v>0.82291666666666663</v>
      </c>
      <c r="BM230" s="14" t="str">
        <f>+IF(USER!BM230="","",USER!BM230)</f>
        <v/>
      </c>
      <c r="BN230" s="20" t="str">
        <f>+IF(USER!BN230="","",USER!BN230)</f>
        <v/>
      </c>
      <c r="BO230" s="19">
        <f>+IF(USER!BO230="","",USER!BO230)</f>
        <v>0.54166666666666663</v>
      </c>
      <c r="BP230" s="13">
        <f>+IF(USER!BP230="","",USER!BP230)</f>
        <v>0.88541666666666663</v>
      </c>
      <c r="BQ230" s="14" t="str">
        <f>+IF(USER!BQ230="","",USER!BQ230)</f>
        <v/>
      </c>
      <c r="BR230" s="14" t="str">
        <f>+IF(USER!BR230="","",USER!BR230)</f>
        <v/>
      </c>
      <c r="BS230" s="13">
        <f>+IF(USER!BS230="","",USER!BS230)</f>
        <v>0.79166666666666663</v>
      </c>
      <c r="BT230" s="13">
        <f>+IF(USER!BT230="","",USER!BT230)</f>
        <v>0.82291666666666663</v>
      </c>
      <c r="BU230" s="14" t="str">
        <f>+IF(USER!BU230="","",USER!BU230)</f>
        <v/>
      </c>
      <c r="BV230" s="20" t="str">
        <f>+IF(USER!BV230="","",USER!BV230)</f>
        <v/>
      </c>
      <c r="BW230" s="68" t="str">
        <f>+VLOOKUP(B230,GESEM!B:H,7,0)</f>
        <v>CHAT USER</v>
      </c>
      <c r="BX230" s="2" t="str">
        <f>+VLOOKUP(B230,GESEM!B:H,6,0)</f>
        <v>AGENTE</v>
      </c>
    </row>
    <row r="231" spans="1:76" ht="12" customHeight="1" x14ac:dyDescent="0.2">
      <c r="A231" s="31">
        <f t="shared" si="3"/>
        <v>225</v>
      </c>
      <c r="B231" s="74">
        <f>+USER!B231</f>
        <v>72710356</v>
      </c>
      <c r="C231" s="61" t="str">
        <f>+VLOOKUP(J231,TURNO!P:Q,2,0)</f>
        <v xml:space="preserve">CHAT USER </v>
      </c>
      <c r="D231" s="61" t="str">
        <f>+USER!D231</f>
        <v>Tarde</v>
      </c>
      <c r="E231" s="75">
        <f>+VLOOKUP(B231,GESEM!B:M,12,0)</f>
        <v>45093</v>
      </c>
      <c r="F231" s="61" t="str">
        <f>+USER!F231</f>
        <v>PART TIME</v>
      </c>
      <c r="G231" s="61">
        <f>+USER!G231</f>
        <v>0</v>
      </c>
      <c r="H231" s="61">
        <f>+USER!H231</f>
        <v>0</v>
      </c>
      <c r="I231" s="61" t="str">
        <f>+USER!I231</f>
        <v>RAMIREZ ALEJOS OLIVER FRANK</v>
      </c>
      <c r="J231" s="61" t="str">
        <f>+USER!J231</f>
        <v>CHAT USER</v>
      </c>
      <c r="K231" s="61" t="str">
        <f>+USER!K231</f>
        <v>HUARANGA SABOYA GABRIELA ESTHER</v>
      </c>
      <c r="L231" s="61" t="str">
        <f>+USER!L231</f>
        <v>PORTILLA REYES YOHANA ARACELLI</v>
      </c>
      <c r="M231" s="61" t="str">
        <f>+USER!M231</f>
        <v>Lunes</v>
      </c>
      <c r="N231" s="32">
        <f>+IF(USER!N231="","",USER!N231)</f>
        <v>0.5625</v>
      </c>
      <c r="O231" s="33">
        <f>+IF(USER!O231="","",USER!O231)</f>
        <v>0.72569444444444442</v>
      </c>
      <c r="P231" s="32" t="str">
        <f>+IF(USER!P231="","",USER!P231)</f>
        <v/>
      </c>
      <c r="Q231" s="33" t="str">
        <f>+IF(USER!Q231="","",USER!Q231)</f>
        <v/>
      </c>
      <c r="R231" s="34" t="str">
        <f>+VLOOKUP(B231,GESEM!B:R,9,0)</f>
        <v>ACTIVO</v>
      </c>
      <c r="S231" s="19" t="str">
        <f>+IF(USER!S231="","",USER!S231)</f>
        <v/>
      </c>
      <c r="T231" s="14" t="str">
        <f>+IF(USER!T231="","",USER!T231)</f>
        <v/>
      </c>
      <c r="U231" s="14" t="str">
        <f>+IF(USER!U231="","",USER!U231)</f>
        <v/>
      </c>
      <c r="V231" s="14" t="str">
        <f>+IF(USER!V231="","",USER!V231)</f>
        <v/>
      </c>
      <c r="W231" s="14" t="str">
        <f>+IF(USER!W231="","",USER!W231)</f>
        <v/>
      </c>
      <c r="X231" s="14" t="str">
        <f>+IF(USER!X231="","",USER!X231)</f>
        <v/>
      </c>
      <c r="Y231" s="14" t="str">
        <f>+IF(USER!Y231="","",USER!Y231)</f>
        <v/>
      </c>
      <c r="Z231" s="20" t="str">
        <f>+IF(USER!Z231="","",USER!Z231)</f>
        <v/>
      </c>
      <c r="AA231" s="19">
        <f>+IF(USER!AA231="","",USER!AA231)</f>
        <v>0.5625</v>
      </c>
      <c r="AB231" s="13">
        <f>+IF(USER!AB231="","",USER!AB231)</f>
        <v>0.72569444444444442</v>
      </c>
      <c r="AC231" s="14" t="str">
        <f>+IF(USER!AC231="","",USER!AC231)</f>
        <v/>
      </c>
      <c r="AD231" s="14" t="str">
        <f>+IF(USER!AD231="","",USER!AD231)</f>
        <v/>
      </c>
      <c r="AE231" s="13" t="str">
        <f>+IF(USER!AE231="","",USER!AE231)</f>
        <v/>
      </c>
      <c r="AF231" s="13" t="str">
        <f>+IF(USER!AF231="","",USER!AF231)</f>
        <v/>
      </c>
      <c r="AG231" s="14" t="str">
        <f>+IF(USER!AG231="","",USER!AG231)</f>
        <v/>
      </c>
      <c r="AH231" s="20" t="str">
        <f>+IF(USER!AH231="","",USER!AH231)</f>
        <v/>
      </c>
      <c r="AI231" s="19">
        <f>+IF(USER!AI231="","",USER!AI231)</f>
        <v>0.5625</v>
      </c>
      <c r="AJ231" s="13">
        <f>+IF(USER!AJ231="","",USER!AJ231)</f>
        <v>0.72569444444444442</v>
      </c>
      <c r="AK231" s="14" t="str">
        <f>+IF(USER!AK231="","",USER!AK231)</f>
        <v/>
      </c>
      <c r="AL231" s="14" t="str">
        <f>+IF(USER!AL231="","",USER!AL231)</f>
        <v/>
      </c>
      <c r="AM231" s="13" t="str">
        <f>+IF(USER!AM231="","",USER!AM231)</f>
        <v/>
      </c>
      <c r="AN231" s="13" t="str">
        <f>+IF(USER!AN231="","",USER!AN231)</f>
        <v/>
      </c>
      <c r="AO231" s="14" t="str">
        <f>+IF(USER!AO231="","",USER!AO231)</f>
        <v/>
      </c>
      <c r="AP231" s="20" t="str">
        <f>+IF(USER!AP231="","",USER!AP231)</f>
        <v/>
      </c>
      <c r="AQ231" s="19">
        <f>+IF(USER!AQ231="","",USER!AQ231)</f>
        <v>0.5625</v>
      </c>
      <c r="AR231" s="13">
        <f>+IF(USER!AR231="","",USER!AR231)</f>
        <v>0.72569444444444442</v>
      </c>
      <c r="AS231" s="14" t="str">
        <f>+IF(USER!AS231="","",USER!AS231)</f>
        <v/>
      </c>
      <c r="AT231" s="14" t="str">
        <f>+IF(USER!AT231="","",USER!AT231)</f>
        <v/>
      </c>
      <c r="AU231" s="13" t="str">
        <f>+IF(USER!AU231="","",USER!AU231)</f>
        <v/>
      </c>
      <c r="AV231" s="13" t="str">
        <f>+IF(USER!AV231="","",USER!AV231)</f>
        <v/>
      </c>
      <c r="AW231" s="14" t="str">
        <f>+IF(USER!AW231="","",USER!AW231)</f>
        <v/>
      </c>
      <c r="AX231" s="20" t="str">
        <f>+IF(USER!AX231="","",USER!AX231)</f>
        <v/>
      </c>
      <c r="AY231" s="19">
        <f>+IF(USER!AY231="","",USER!AY231)</f>
        <v>0.5625</v>
      </c>
      <c r="AZ231" s="13">
        <f>+IF(USER!AZ231="","",USER!AZ231)</f>
        <v>0.72569444444444442</v>
      </c>
      <c r="BA231" s="14" t="str">
        <f>+IF(USER!BA231="","",USER!BA231)</f>
        <v/>
      </c>
      <c r="BB231" s="14" t="str">
        <f>+IF(USER!BB231="","",USER!BB231)</f>
        <v/>
      </c>
      <c r="BC231" s="13" t="str">
        <f>+IF(USER!BC231="","",USER!BC231)</f>
        <v/>
      </c>
      <c r="BD231" s="13" t="str">
        <f>+IF(USER!BD231="","",USER!BD231)</f>
        <v/>
      </c>
      <c r="BE231" s="14" t="str">
        <f>+IF(USER!BE231="","",USER!BE231)</f>
        <v/>
      </c>
      <c r="BF231" s="20" t="str">
        <f>+IF(USER!BF231="","",USER!BF231)</f>
        <v/>
      </c>
      <c r="BG231" s="19">
        <f>+IF(USER!BG231="","",USER!BG231)</f>
        <v>0.5625</v>
      </c>
      <c r="BH231" s="13">
        <f>+IF(USER!BH231="","",USER!BH231)</f>
        <v>0.72569444444444442</v>
      </c>
      <c r="BI231" s="14" t="str">
        <f>+IF(USER!BI231="","",USER!BI231)</f>
        <v/>
      </c>
      <c r="BJ231" s="14" t="str">
        <f>+IF(USER!BJ231="","",USER!BJ231)</f>
        <v/>
      </c>
      <c r="BK231" s="13" t="str">
        <f>+IF(USER!BK231="","",USER!BK231)</f>
        <v/>
      </c>
      <c r="BL231" s="13" t="str">
        <f>+IF(USER!BL231="","",USER!BL231)</f>
        <v/>
      </c>
      <c r="BM231" s="14" t="str">
        <f>+IF(USER!BM231="","",USER!BM231)</f>
        <v/>
      </c>
      <c r="BN231" s="20" t="str">
        <f>+IF(USER!BN231="","",USER!BN231)</f>
        <v/>
      </c>
      <c r="BO231" s="19">
        <f>+IF(USER!BO231="","",USER!BO231)</f>
        <v>0.5625</v>
      </c>
      <c r="BP231" s="13">
        <f>+IF(USER!BP231="","",USER!BP231)</f>
        <v>0.72569444444444442</v>
      </c>
      <c r="BQ231" s="14" t="str">
        <f>+IF(USER!BQ231="","",USER!BQ231)</f>
        <v/>
      </c>
      <c r="BR231" s="14" t="str">
        <f>+IF(USER!BR231="","",USER!BR231)</f>
        <v/>
      </c>
      <c r="BS231" s="13" t="str">
        <f>+IF(USER!BS231="","",USER!BS231)</f>
        <v/>
      </c>
      <c r="BT231" s="13" t="str">
        <f>+IF(USER!BT231="","",USER!BT231)</f>
        <v/>
      </c>
      <c r="BU231" s="14" t="str">
        <f>+IF(USER!BU231="","",USER!BU231)</f>
        <v/>
      </c>
      <c r="BV231" s="20" t="str">
        <f>+IF(USER!BV231="","",USER!BV231)</f>
        <v/>
      </c>
      <c r="BW231" s="68" t="str">
        <f>+VLOOKUP(B231,GESEM!B:H,7,0)</f>
        <v>CHAT USER</v>
      </c>
      <c r="BX231" s="2" t="str">
        <f>+VLOOKUP(B231,GESEM!B:H,6,0)</f>
        <v>AGENTE</v>
      </c>
    </row>
    <row r="232" spans="1:76" ht="12" customHeight="1" x14ac:dyDescent="0.2">
      <c r="A232" s="31">
        <f t="shared" si="3"/>
        <v>226</v>
      </c>
      <c r="B232" s="74">
        <f>+USER!B232</f>
        <v>70916549</v>
      </c>
      <c r="C232" s="61" t="str">
        <f>+VLOOKUP(J232,TURNO!P:Q,2,0)</f>
        <v xml:space="preserve">CHAT USER </v>
      </c>
      <c r="D232" s="61" t="str">
        <f>+USER!D232</f>
        <v>Mañana</v>
      </c>
      <c r="E232" s="75">
        <f>+VLOOKUP(B232,GESEM!B:M,12,0)</f>
        <v>45566</v>
      </c>
      <c r="F232" s="61" t="str">
        <f>+USER!F232</f>
        <v>PART TIME</v>
      </c>
      <c r="G232" s="61">
        <f>+USER!G232</f>
        <v>0</v>
      </c>
      <c r="H232" s="61">
        <f>+USER!H232</f>
        <v>0</v>
      </c>
      <c r="I232" s="61" t="str">
        <f>+USER!I232</f>
        <v>CARRILLO SACA JOSE LUIS</v>
      </c>
      <c r="J232" s="61" t="str">
        <f>+USER!J232</f>
        <v>CHAT USER</v>
      </c>
      <c r="K232" s="61" t="str">
        <f>+USER!K232</f>
        <v>SANEZ DESCALZI SUSAN HEYDI</v>
      </c>
      <c r="L232" s="61" t="str">
        <f>+USER!L232</f>
        <v>SANCHEZ GRADOS JEAN PIERRE JOAQUIN</v>
      </c>
      <c r="M232" s="61" t="str">
        <f>+USER!M232</f>
        <v>Miércoles</v>
      </c>
      <c r="N232" s="32">
        <f>+IF(USER!N232="","",USER!N232)</f>
        <v>0.29166666666666669</v>
      </c>
      <c r="O232" s="33">
        <f>+IF(USER!O232="","",USER!O232)</f>
        <v>0.4548611111111111</v>
      </c>
      <c r="P232" s="32" t="str">
        <f>+IF(USER!P232="","",USER!P232)</f>
        <v/>
      </c>
      <c r="Q232" s="33" t="str">
        <f>+IF(USER!Q232="","",USER!Q232)</f>
        <v/>
      </c>
      <c r="R232" s="34" t="str">
        <f>+VLOOKUP(B232,GESEM!B:R,9,0)</f>
        <v>ACTIVO</v>
      </c>
      <c r="S232" s="19">
        <f>+IF(USER!S232="","",USER!S232)</f>
        <v>0.29166666666666669</v>
      </c>
      <c r="T232" s="14">
        <f>+IF(USER!T232="","",USER!T232)</f>
        <v>0.4548611111111111</v>
      </c>
      <c r="U232" s="14" t="str">
        <f>+IF(USER!U232="","",USER!U232)</f>
        <v/>
      </c>
      <c r="V232" s="14" t="str">
        <f>+IF(USER!V232="","",USER!V232)</f>
        <v/>
      </c>
      <c r="W232" s="14" t="str">
        <f>+IF(USER!W232="","",USER!W232)</f>
        <v/>
      </c>
      <c r="X232" s="14" t="str">
        <f>+IF(USER!X232="","",USER!X232)</f>
        <v/>
      </c>
      <c r="Y232" s="14" t="str">
        <f>+IF(USER!Y232="","",USER!Y232)</f>
        <v/>
      </c>
      <c r="Z232" s="20" t="str">
        <f>+IF(USER!Z232="","",USER!Z232)</f>
        <v/>
      </c>
      <c r="AA232" s="19">
        <f>+IF(USER!AA232="","",USER!AA232)</f>
        <v>0.29166666666666669</v>
      </c>
      <c r="AB232" s="13">
        <f>+IF(USER!AB232="","",USER!AB232)</f>
        <v>0.4548611111111111</v>
      </c>
      <c r="AC232" s="14" t="str">
        <f>+IF(USER!AC232="","",USER!AC232)</f>
        <v/>
      </c>
      <c r="AD232" s="14" t="str">
        <f>+IF(USER!AD232="","",USER!AD232)</f>
        <v/>
      </c>
      <c r="AE232" s="13" t="str">
        <f>+IF(USER!AE232="","",USER!AE232)</f>
        <v/>
      </c>
      <c r="AF232" s="13" t="str">
        <f>+IF(USER!AF232="","",USER!AF232)</f>
        <v/>
      </c>
      <c r="AG232" s="14" t="str">
        <f>+IF(USER!AG232="","",USER!AG232)</f>
        <v/>
      </c>
      <c r="AH232" s="20" t="str">
        <f>+IF(USER!AH232="","",USER!AH232)</f>
        <v/>
      </c>
      <c r="AI232" s="19" t="str">
        <f>+IF(USER!AI232="","",USER!AI232)</f>
        <v/>
      </c>
      <c r="AJ232" s="13" t="str">
        <f>+IF(USER!AJ232="","",USER!AJ232)</f>
        <v/>
      </c>
      <c r="AK232" s="14" t="str">
        <f>+IF(USER!AK232="","",USER!AK232)</f>
        <v/>
      </c>
      <c r="AL232" s="14" t="str">
        <f>+IF(USER!AL232="","",USER!AL232)</f>
        <v/>
      </c>
      <c r="AM232" s="13" t="str">
        <f>+IF(USER!AM232="","",USER!AM232)</f>
        <v/>
      </c>
      <c r="AN232" s="13" t="str">
        <f>+IF(USER!AN232="","",USER!AN232)</f>
        <v/>
      </c>
      <c r="AO232" s="14" t="str">
        <f>+IF(USER!AO232="","",USER!AO232)</f>
        <v/>
      </c>
      <c r="AP232" s="20" t="str">
        <f>+IF(USER!AP232="","",USER!AP232)</f>
        <v/>
      </c>
      <c r="AQ232" s="19">
        <f>+IF(USER!AQ232="","",USER!AQ232)</f>
        <v>0.29166666666666669</v>
      </c>
      <c r="AR232" s="13">
        <f>+IF(USER!AR232="","",USER!AR232)</f>
        <v>0.4548611111111111</v>
      </c>
      <c r="AS232" s="14" t="str">
        <f>+IF(USER!AS232="","",USER!AS232)</f>
        <v/>
      </c>
      <c r="AT232" s="14" t="str">
        <f>+IF(USER!AT232="","",USER!AT232)</f>
        <v/>
      </c>
      <c r="AU232" s="13" t="str">
        <f>+IF(USER!AU232="","",USER!AU232)</f>
        <v/>
      </c>
      <c r="AV232" s="13" t="str">
        <f>+IF(USER!AV232="","",USER!AV232)</f>
        <v/>
      </c>
      <c r="AW232" s="14" t="str">
        <f>+IF(USER!AW232="","",USER!AW232)</f>
        <v/>
      </c>
      <c r="AX232" s="20" t="str">
        <f>+IF(USER!AX232="","",USER!AX232)</f>
        <v/>
      </c>
      <c r="AY232" s="19">
        <f>+IF(USER!AY232="","",USER!AY232)</f>
        <v>0.29166666666666669</v>
      </c>
      <c r="AZ232" s="13">
        <f>+IF(USER!AZ232="","",USER!AZ232)</f>
        <v>0.4548611111111111</v>
      </c>
      <c r="BA232" s="14" t="str">
        <f>+IF(USER!BA232="","",USER!BA232)</f>
        <v/>
      </c>
      <c r="BB232" s="14" t="str">
        <f>+IF(USER!BB232="","",USER!BB232)</f>
        <v/>
      </c>
      <c r="BC232" s="13" t="str">
        <f>+IF(USER!BC232="","",USER!BC232)</f>
        <v/>
      </c>
      <c r="BD232" s="13" t="str">
        <f>+IF(USER!BD232="","",USER!BD232)</f>
        <v/>
      </c>
      <c r="BE232" s="14" t="str">
        <f>+IF(USER!BE232="","",USER!BE232)</f>
        <v/>
      </c>
      <c r="BF232" s="20" t="str">
        <f>+IF(USER!BF232="","",USER!BF232)</f>
        <v/>
      </c>
      <c r="BG232" s="19">
        <f>+IF(USER!BG232="","",USER!BG232)</f>
        <v>0.29166666666666669</v>
      </c>
      <c r="BH232" s="13">
        <f>+IF(USER!BH232="","",USER!BH232)</f>
        <v>0.4548611111111111</v>
      </c>
      <c r="BI232" s="14" t="str">
        <f>+IF(USER!BI232="","",USER!BI232)</f>
        <v/>
      </c>
      <c r="BJ232" s="14" t="str">
        <f>+IF(USER!BJ232="","",USER!BJ232)</f>
        <v/>
      </c>
      <c r="BK232" s="13" t="str">
        <f>+IF(USER!BK232="","",USER!BK232)</f>
        <v/>
      </c>
      <c r="BL232" s="13" t="str">
        <f>+IF(USER!BL232="","",USER!BL232)</f>
        <v/>
      </c>
      <c r="BM232" s="14" t="str">
        <f>+IF(USER!BM232="","",USER!BM232)</f>
        <v/>
      </c>
      <c r="BN232" s="20" t="str">
        <f>+IF(USER!BN232="","",USER!BN232)</f>
        <v/>
      </c>
      <c r="BO232" s="19">
        <f>+IF(USER!BO232="","",USER!BO232)</f>
        <v>0.29166666666666669</v>
      </c>
      <c r="BP232" s="13">
        <f>+IF(USER!BP232="","",USER!BP232)</f>
        <v>0.4548611111111111</v>
      </c>
      <c r="BQ232" s="14" t="str">
        <f>+IF(USER!BQ232="","",USER!BQ232)</f>
        <v/>
      </c>
      <c r="BR232" s="14" t="str">
        <f>+IF(USER!BR232="","",USER!BR232)</f>
        <v/>
      </c>
      <c r="BS232" s="13" t="str">
        <f>+IF(USER!BS232="","",USER!BS232)</f>
        <v/>
      </c>
      <c r="BT232" s="13" t="str">
        <f>+IF(USER!BT232="","",USER!BT232)</f>
        <v/>
      </c>
      <c r="BU232" s="14" t="str">
        <f>+IF(USER!BU232="","",USER!BU232)</f>
        <v/>
      </c>
      <c r="BV232" s="20" t="str">
        <f>+IF(USER!BV232="","",USER!BV232)</f>
        <v/>
      </c>
      <c r="BW232" s="68" t="str">
        <f>+VLOOKUP(B232,GESEM!B:H,7,0)</f>
        <v>CHAT USER</v>
      </c>
      <c r="BX232" s="2" t="str">
        <f>+VLOOKUP(B232,GESEM!B:H,6,0)</f>
        <v>AGENTE</v>
      </c>
    </row>
    <row r="233" spans="1:76" ht="12" customHeight="1" x14ac:dyDescent="0.2">
      <c r="A233" s="31">
        <f t="shared" si="3"/>
        <v>227</v>
      </c>
      <c r="B233" s="74">
        <f>+USER!B233</f>
        <v>71284728</v>
      </c>
      <c r="C233" s="61" t="str">
        <f>+VLOOKUP(J233,TURNO!P:Q,2,0)</f>
        <v xml:space="preserve">CHAT USER </v>
      </c>
      <c r="D233" s="61" t="str">
        <f>+USER!D233</f>
        <v>Tarde</v>
      </c>
      <c r="E233" s="75">
        <f>+VLOOKUP(B233,GESEM!B:M,12,0)</f>
        <v>45170</v>
      </c>
      <c r="F233" s="61" t="str">
        <f>+USER!F233</f>
        <v>PART TIME</v>
      </c>
      <c r="G233" s="61" t="str">
        <f>+USER!G233</f>
        <v>CAMBIO DE CONDICION</v>
      </c>
      <c r="H233" s="61" t="str">
        <f>+USER!H233</f>
        <v>01/05</v>
      </c>
      <c r="I233" s="61" t="str">
        <f>+USER!I233</f>
        <v>LIÑAN MALLQUI MILAGROS MILENA</v>
      </c>
      <c r="J233" s="61" t="str">
        <f>+USER!J233</f>
        <v>CHAT USER</v>
      </c>
      <c r="K233" s="61" t="str">
        <f>+USER!K233</f>
        <v>ROQUE GOMEZ FRANK PIERCE</v>
      </c>
      <c r="L233" s="61" t="str">
        <f>+USER!L233</f>
        <v>PORTILLA REYES YOHANA ARACELLI</v>
      </c>
      <c r="M233" s="61" t="str">
        <f>+USER!M233</f>
        <v>Miércoles</v>
      </c>
      <c r="N233" s="32">
        <f>+IF(USER!N233="","",USER!N233)</f>
        <v>0.54166666666666663</v>
      </c>
      <c r="O233" s="33">
        <f>+IF(USER!O233="","",USER!O233)</f>
        <v>0.88541666666666663</v>
      </c>
      <c r="P233" s="32">
        <f>+IF(USER!P233="","",USER!P233)</f>
        <v>0.70833333333333337</v>
      </c>
      <c r="Q233" s="33">
        <f>+IF(USER!Q233="","",USER!Q233)</f>
        <v>0.73958333333333337</v>
      </c>
      <c r="R233" s="34" t="str">
        <f>+VLOOKUP(B233,GESEM!B:R,9,0)</f>
        <v>ACTIVO</v>
      </c>
      <c r="S233" s="19">
        <f>+IF(USER!S233="","",USER!S233)</f>
        <v>0.54166666666666663</v>
      </c>
      <c r="T233" s="14">
        <f>+IF(USER!T233="","",USER!T233)</f>
        <v>0.88541666666666663</v>
      </c>
      <c r="U233" s="14" t="str">
        <f>+IF(USER!U233="","",USER!U233)</f>
        <v/>
      </c>
      <c r="V233" s="14" t="str">
        <f>+IF(USER!V233="","",USER!V233)</f>
        <v/>
      </c>
      <c r="W233" s="14">
        <f>+IF(USER!W233="","",USER!W233)</f>
        <v>0.70833333333333337</v>
      </c>
      <c r="X233" s="14">
        <f>+IF(USER!X233="","",USER!X233)</f>
        <v>0.73958333333333337</v>
      </c>
      <c r="Y233" s="14" t="str">
        <f>+IF(USER!Y233="","",USER!Y233)</f>
        <v/>
      </c>
      <c r="Z233" s="20" t="str">
        <f>+IF(USER!Z233="","",USER!Z233)</f>
        <v/>
      </c>
      <c r="AA233" s="19">
        <f>+IF(USER!AA233="","",USER!AA233)</f>
        <v>0.54166666666666663</v>
      </c>
      <c r="AB233" s="13">
        <f>+IF(USER!AB233="","",USER!AB233)</f>
        <v>0.88541666666666663</v>
      </c>
      <c r="AC233" s="14" t="str">
        <f>+IF(USER!AC233="","",USER!AC233)</f>
        <v/>
      </c>
      <c r="AD233" s="14" t="str">
        <f>+IF(USER!AD233="","",USER!AD233)</f>
        <v/>
      </c>
      <c r="AE233" s="13">
        <f>+IF(USER!AE233="","",USER!AE233)</f>
        <v>0.70833333333333337</v>
      </c>
      <c r="AF233" s="13">
        <f>+IF(USER!AF233="","",USER!AF233)</f>
        <v>0.73958333333333337</v>
      </c>
      <c r="AG233" s="14" t="str">
        <f>+IF(USER!AG233="","",USER!AG233)</f>
        <v/>
      </c>
      <c r="AH233" s="20" t="str">
        <f>+IF(USER!AH233="","",USER!AH233)</f>
        <v/>
      </c>
      <c r="AI233" s="19" t="str">
        <f>+IF(USER!AI233="","",USER!AI233)</f>
        <v/>
      </c>
      <c r="AJ233" s="13" t="str">
        <f>+IF(USER!AJ233="","",USER!AJ233)</f>
        <v/>
      </c>
      <c r="AK233" s="14" t="str">
        <f>+IF(USER!AK233="","",USER!AK233)</f>
        <v/>
      </c>
      <c r="AL233" s="14" t="str">
        <f>+IF(USER!AL233="","",USER!AL233)</f>
        <v/>
      </c>
      <c r="AM233" s="13" t="str">
        <f>+IF(USER!AM233="","",USER!AM233)</f>
        <v/>
      </c>
      <c r="AN233" s="13" t="str">
        <f>+IF(USER!AN233="","",USER!AN233)</f>
        <v/>
      </c>
      <c r="AO233" s="14" t="str">
        <f>+IF(USER!AO233="","",USER!AO233)</f>
        <v/>
      </c>
      <c r="AP233" s="20" t="str">
        <f>+IF(USER!AP233="","",USER!AP233)</f>
        <v/>
      </c>
      <c r="AQ233" s="19">
        <f>+IF(USER!AQ233="","",USER!AQ233)</f>
        <v>0.54166666666666663</v>
      </c>
      <c r="AR233" s="13">
        <f>+IF(USER!AR233="","",USER!AR233)</f>
        <v>0.88541666666666663</v>
      </c>
      <c r="AS233" s="14" t="str">
        <f>+IF(USER!AS233="","",USER!AS233)</f>
        <v/>
      </c>
      <c r="AT233" s="14" t="str">
        <f>+IF(USER!AT233="","",USER!AT233)</f>
        <v/>
      </c>
      <c r="AU233" s="13">
        <f>+IF(USER!AU233="","",USER!AU233)</f>
        <v>0.70833333333333337</v>
      </c>
      <c r="AV233" s="13">
        <f>+IF(USER!AV233="","",USER!AV233)</f>
        <v>0.73958333333333337</v>
      </c>
      <c r="AW233" s="14" t="str">
        <f>+IF(USER!AW233="","",USER!AW233)</f>
        <v/>
      </c>
      <c r="AX233" s="20" t="str">
        <f>+IF(USER!AX233="","",USER!AX233)</f>
        <v/>
      </c>
      <c r="AY233" s="19">
        <f>+IF(USER!AY233="","",USER!AY233)</f>
        <v>0.54166666666666663</v>
      </c>
      <c r="AZ233" s="13">
        <f>+IF(USER!AZ233="","",USER!AZ233)</f>
        <v>0.88541666666666663</v>
      </c>
      <c r="BA233" s="14" t="str">
        <f>+IF(USER!BA233="","",USER!BA233)</f>
        <v/>
      </c>
      <c r="BB233" s="14" t="str">
        <f>+IF(USER!BB233="","",USER!BB233)</f>
        <v/>
      </c>
      <c r="BC233" s="13">
        <f>+IF(USER!BC233="","",USER!BC233)</f>
        <v>0.70833333333333337</v>
      </c>
      <c r="BD233" s="13">
        <f>+IF(USER!BD233="","",USER!BD233)</f>
        <v>0.73958333333333337</v>
      </c>
      <c r="BE233" s="14" t="str">
        <f>+IF(USER!BE233="","",USER!BE233)</f>
        <v/>
      </c>
      <c r="BF233" s="20" t="str">
        <f>+IF(USER!BF233="","",USER!BF233)</f>
        <v/>
      </c>
      <c r="BG233" s="19">
        <f>+IF(USER!BG233="","",USER!BG233)</f>
        <v>0.54166666666666663</v>
      </c>
      <c r="BH233" s="13">
        <f>+IF(USER!BH233="","",USER!BH233)</f>
        <v>0.88541666666666663</v>
      </c>
      <c r="BI233" s="14" t="str">
        <f>+IF(USER!BI233="","",USER!BI233)</f>
        <v/>
      </c>
      <c r="BJ233" s="14" t="str">
        <f>+IF(USER!BJ233="","",USER!BJ233)</f>
        <v/>
      </c>
      <c r="BK233" s="13">
        <f>+IF(USER!BK233="","",USER!BK233)</f>
        <v>0.70833333333333337</v>
      </c>
      <c r="BL233" s="13">
        <f>+IF(USER!BL233="","",USER!BL233)</f>
        <v>0.73958333333333337</v>
      </c>
      <c r="BM233" s="14" t="str">
        <f>+IF(USER!BM233="","",USER!BM233)</f>
        <v/>
      </c>
      <c r="BN233" s="20" t="str">
        <f>+IF(USER!BN233="","",USER!BN233)</f>
        <v/>
      </c>
      <c r="BO233" s="19">
        <f>+IF(USER!BO233="","",USER!BO233)</f>
        <v>0.54166666666666663</v>
      </c>
      <c r="BP233" s="13">
        <f>+IF(USER!BP233="","",USER!BP233)</f>
        <v>0.88541666666666663</v>
      </c>
      <c r="BQ233" s="14" t="str">
        <f>+IF(USER!BQ233="","",USER!BQ233)</f>
        <v/>
      </c>
      <c r="BR233" s="14" t="str">
        <f>+IF(USER!BR233="","",USER!BR233)</f>
        <v/>
      </c>
      <c r="BS233" s="13">
        <f>+IF(USER!BS233="","",USER!BS233)</f>
        <v>0.70833333333333337</v>
      </c>
      <c r="BT233" s="13">
        <f>+IF(USER!BT233="","",USER!BT233)</f>
        <v>0.73958333333333337</v>
      </c>
      <c r="BU233" s="14" t="str">
        <f>+IF(USER!BU233="","",USER!BU233)</f>
        <v/>
      </c>
      <c r="BV233" s="20" t="str">
        <f>+IF(USER!BV233="","",USER!BV233)</f>
        <v/>
      </c>
      <c r="BW233" s="68" t="str">
        <f>+VLOOKUP(B233,GESEM!B:H,7,0)</f>
        <v>CHAT USER</v>
      </c>
      <c r="BX233" s="2" t="str">
        <f>+VLOOKUP(B233,GESEM!B:H,6,0)</f>
        <v>AGENTE</v>
      </c>
    </row>
    <row r="234" spans="1:76" ht="12" customHeight="1" x14ac:dyDescent="0.2">
      <c r="A234" s="31">
        <f t="shared" si="3"/>
        <v>228</v>
      </c>
      <c r="B234" s="74">
        <f>+USER!B234</f>
        <v>77909031</v>
      </c>
      <c r="C234" s="61" t="str">
        <f>+VLOOKUP(J234,TURNO!P:Q,2,0)</f>
        <v xml:space="preserve">CHAT USER </v>
      </c>
      <c r="D234" s="61" t="str">
        <f>+USER!D234</f>
        <v>Tarde</v>
      </c>
      <c r="E234" s="75">
        <f>+VLOOKUP(B234,GESEM!B:M,12,0)</f>
        <v>45419</v>
      </c>
      <c r="F234" s="61" t="str">
        <f>+USER!F234</f>
        <v>PART TIME</v>
      </c>
      <c r="G234" s="61">
        <f>+USER!G234</f>
        <v>0</v>
      </c>
      <c r="H234" s="61">
        <f>+USER!H234</f>
        <v>0</v>
      </c>
      <c r="I234" s="61" t="str">
        <f>+USER!I234</f>
        <v>NATEROS ENRIQUEZ FRAY EDSSON</v>
      </c>
      <c r="J234" s="61" t="str">
        <f>+USER!J234</f>
        <v>CHAT USER</v>
      </c>
      <c r="K234" s="61" t="str">
        <f>+USER!K234</f>
        <v>MORALES MAMANI BRADEN SAMUEL</v>
      </c>
      <c r="L234" s="61" t="str">
        <f>+USER!L234</f>
        <v>PORTILLA REYES YOHANA ARACELLI</v>
      </c>
      <c r="M234" s="61" t="str">
        <f>+USER!M234</f>
        <v>Jueves</v>
      </c>
      <c r="N234" s="32">
        <f>+IF(USER!N234="","",USER!N234)</f>
        <v>0.54166666666666663</v>
      </c>
      <c r="O234" s="33">
        <f>+IF(USER!O234="","",USER!O234)</f>
        <v>0.70486111111111116</v>
      </c>
      <c r="P234" s="32" t="str">
        <f>+IF(USER!P234="","",USER!P234)</f>
        <v/>
      </c>
      <c r="Q234" s="33" t="str">
        <f>+IF(USER!Q234="","",USER!Q234)</f>
        <v/>
      </c>
      <c r="R234" s="34" t="str">
        <f>+VLOOKUP(B234,GESEM!B:R,9,0)</f>
        <v>ACTIVO</v>
      </c>
      <c r="S234" s="19">
        <f>+IF(USER!S234="","",USER!S234)</f>
        <v>0.54166666666666663</v>
      </c>
      <c r="T234" s="14">
        <f>+IF(USER!T234="","",USER!T234)</f>
        <v>0.70486111111111116</v>
      </c>
      <c r="U234" s="14" t="str">
        <f>+IF(USER!U234="","",USER!U234)</f>
        <v/>
      </c>
      <c r="V234" s="14" t="str">
        <f>+IF(USER!V234="","",USER!V234)</f>
        <v/>
      </c>
      <c r="W234" s="14" t="str">
        <f>+IF(USER!W234="","",USER!W234)</f>
        <v/>
      </c>
      <c r="X234" s="14" t="str">
        <f>+IF(USER!X234="","",USER!X234)</f>
        <v/>
      </c>
      <c r="Y234" s="14" t="str">
        <f>+IF(USER!Y234="","",USER!Y234)</f>
        <v/>
      </c>
      <c r="Z234" s="20" t="str">
        <f>+IF(USER!Z234="","",USER!Z234)</f>
        <v/>
      </c>
      <c r="AA234" s="19">
        <f>+IF(USER!AA234="","",USER!AA234)</f>
        <v>0.54166666666666663</v>
      </c>
      <c r="AB234" s="13">
        <f>+IF(USER!AB234="","",USER!AB234)</f>
        <v>0.70486111111111116</v>
      </c>
      <c r="AC234" s="14" t="str">
        <f>+IF(USER!AC234="","",USER!AC234)</f>
        <v/>
      </c>
      <c r="AD234" s="14" t="str">
        <f>+IF(USER!AD234="","",USER!AD234)</f>
        <v/>
      </c>
      <c r="AE234" s="13" t="str">
        <f>+IF(USER!AE234="","",USER!AE234)</f>
        <v/>
      </c>
      <c r="AF234" s="13" t="str">
        <f>+IF(USER!AF234="","",USER!AF234)</f>
        <v/>
      </c>
      <c r="AG234" s="14" t="str">
        <f>+IF(USER!AG234="","",USER!AG234)</f>
        <v/>
      </c>
      <c r="AH234" s="20" t="str">
        <f>+IF(USER!AH234="","",USER!AH234)</f>
        <v/>
      </c>
      <c r="AI234" s="19">
        <f>+IF(USER!AI234="","",USER!AI234)</f>
        <v>0.54166666666666663</v>
      </c>
      <c r="AJ234" s="13">
        <f>+IF(USER!AJ234="","",USER!AJ234)</f>
        <v>0.70486111111111116</v>
      </c>
      <c r="AK234" s="14" t="str">
        <f>+IF(USER!AK234="","",USER!AK234)</f>
        <v/>
      </c>
      <c r="AL234" s="14" t="str">
        <f>+IF(USER!AL234="","",USER!AL234)</f>
        <v/>
      </c>
      <c r="AM234" s="13" t="str">
        <f>+IF(USER!AM234="","",USER!AM234)</f>
        <v/>
      </c>
      <c r="AN234" s="13" t="str">
        <f>+IF(USER!AN234="","",USER!AN234)</f>
        <v/>
      </c>
      <c r="AO234" s="14" t="str">
        <f>+IF(USER!AO234="","",USER!AO234)</f>
        <v/>
      </c>
      <c r="AP234" s="20" t="str">
        <f>+IF(USER!AP234="","",USER!AP234)</f>
        <v/>
      </c>
      <c r="AQ234" s="19" t="str">
        <f>+IF(USER!AQ234="","",USER!AQ234)</f>
        <v/>
      </c>
      <c r="AR234" s="13" t="str">
        <f>+IF(USER!AR234="","",USER!AR234)</f>
        <v/>
      </c>
      <c r="AS234" s="14" t="str">
        <f>+IF(USER!AS234="","",USER!AS234)</f>
        <v/>
      </c>
      <c r="AT234" s="14" t="str">
        <f>+IF(USER!AT234="","",USER!AT234)</f>
        <v/>
      </c>
      <c r="AU234" s="13" t="str">
        <f>+IF(USER!AU234="","",USER!AU234)</f>
        <v/>
      </c>
      <c r="AV234" s="13" t="str">
        <f>+IF(USER!AV234="","",USER!AV234)</f>
        <v/>
      </c>
      <c r="AW234" s="14" t="str">
        <f>+IF(USER!AW234="","",USER!AW234)</f>
        <v/>
      </c>
      <c r="AX234" s="20" t="str">
        <f>+IF(USER!AX234="","",USER!AX234)</f>
        <v/>
      </c>
      <c r="AY234" s="19">
        <f>+IF(USER!AY234="","",USER!AY234)</f>
        <v>0.54166666666666663</v>
      </c>
      <c r="AZ234" s="13">
        <f>+IF(USER!AZ234="","",USER!AZ234)</f>
        <v>0.70486111111111116</v>
      </c>
      <c r="BA234" s="14" t="str">
        <f>+IF(USER!BA234="","",USER!BA234)</f>
        <v/>
      </c>
      <c r="BB234" s="14" t="str">
        <f>+IF(USER!BB234="","",USER!BB234)</f>
        <v/>
      </c>
      <c r="BC234" s="13" t="str">
        <f>+IF(USER!BC234="","",USER!BC234)</f>
        <v/>
      </c>
      <c r="BD234" s="13" t="str">
        <f>+IF(USER!BD234="","",USER!BD234)</f>
        <v/>
      </c>
      <c r="BE234" s="14" t="str">
        <f>+IF(USER!BE234="","",USER!BE234)</f>
        <v/>
      </c>
      <c r="BF234" s="20" t="str">
        <f>+IF(USER!BF234="","",USER!BF234)</f>
        <v/>
      </c>
      <c r="BG234" s="19">
        <f>+IF(USER!BG234="","",USER!BG234)</f>
        <v>0.54166666666666663</v>
      </c>
      <c r="BH234" s="13">
        <f>+IF(USER!BH234="","",USER!BH234)</f>
        <v>0.70486111111111116</v>
      </c>
      <c r="BI234" s="14" t="str">
        <f>+IF(USER!BI234="","",USER!BI234)</f>
        <v/>
      </c>
      <c r="BJ234" s="14" t="str">
        <f>+IF(USER!BJ234="","",USER!BJ234)</f>
        <v/>
      </c>
      <c r="BK234" s="13" t="str">
        <f>+IF(USER!BK234="","",USER!BK234)</f>
        <v/>
      </c>
      <c r="BL234" s="13" t="str">
        <f>+IF(USER!BL234="","",USER!BL234)</f>
        <v/>
      </c>
      <c r="BM234" s="14" t="str">
        <f>+IF(USER!BM234="","",USER!BM234)</f>
        <v/>
      </c>
      <c r="BN234" s="20" t="str">
        <f>+IF(USER!BN234="","",USER!BN234)</f>
        <v/>
      </c>
      <c r="BO234" s="19">
        <f>+IF(USER!BO234="","",USER!BO234)</f>
        <v>0.54166666666666663</v>
      </c>
      <c r="BP234" s="13">
        <f>+IF(USER!BP234="","",USER!BP234)</f>
        <v>0.70486111111111116</v>
      </c>
      <c r="BQ234" s="14" t="str">
        <f>+IF(USER!BQ234="","",USER!BQ234)</f>
        <v/>
      </c>
      <c r="BR234" s="14" t="str">
        <f>+IF(USER!BR234="","",USER!BR234)</f>
        <v/>
      </c>
      <c r="BS234" s="13" t="str">
        <f>+IF(USER!BS234="","",USER!BS234)</f>
        <v/>
      </c>
      <c r="BT234" s="13" t="str">
        <f>+IF(USER!BT234="","",USER!BT234)</f>
        <v/>
      </c>
      <c r="BU234" s="14" t="str">
        <f>+IF(USER!BU234="","",USER!BU234)</f>
        <v/>
      </c>
      <c r="BV234" s="20" t="str">
        <f>+IF(USER!BV234="","",USER!BV234)</f>
        <v/>
      </c>
      <c r="BW234" s="68" t="str">
        <f>+VLOOKUP(B234,GESEM!B:H,7,0)</f>
        <v>CHAT USER</v>
      </c>
      <c r="BX234" s="2" t="str">
        <f>+VLOOKUP(B234,GESEM!B:H,6,0)</f>
        <v>AGENTE</v>
      </c>
    </row>
    <row r="235" spans="1:76" ht="12" customHeight="1" x14ac:dyDescent="0.2">
      <c r="A235" s="31">
        <f t="shared" si="3"/>
        <v>229</v>
      </c>
      <c r="B235" s="74">
        <f>+USER!B235</f>
        <v>75905232</v>
      </c>
      <c r="C235" s="61" t="str">
        <f>+VLOOKUP(J235,TURNO!P:Q,2,0)</f>
        <v xml:space="preserve">CHAT USER </v>
      </c>
      <c r="D235" s="61" t="str">
        <f>+USER!D235</f>
        <v>Tarde</v>
      </c>
      <c r="E235" s="75">
        <f>+VLOOKUP(B235,GESEM!B:M,12,0)</f>
        <v>45454</v>
      </c>
      <c r="F235" s="61" t="str">
        <f>+USER!F235</f>
        <v>PART TIME</v>
      </c>
      <c r="G235" s="61">
        <f>+USER!G235</f>
        <v>0</v>
      </c>
      <c r="H235" s="61">
        <f>+USER!H235</f>
        <v>0</v>
      </c>
      <c r="I235" s="61" t="str">
        <f>+USER!I235</f>
        <v>VILLEGAS QUIÑONES BRAYAN JHAIR</v>
      </c>
      <c r="J235" s="61" t="str">
        <f>+USER!J235</f>
        <v>CHAT USER</v>
      </c>
      <c r="K235" s="61" t="str">
        <f>+USER!K235</f>
        <v>ALMEYDA ALVARADO CARLOS ALEJANDRO</v>
      </c>
      <c r="L235" s="61" t="str">
        <f>+USER!L235</f>
        <v>SANCHEZ GRADOS JEAN PIERRE JOAQUIN</v>
      </c>
      <c r="M235" s="61" t="str">
        <f>+USER!M235</f>
        <v>Lunes</v>
      </c>
      <c r="N235" s="32">
        <f>+IF(USER!N235="","",USER!N235)</f>
        <v>0.54166666666666663</v>
      </c>
      <c r="O235" s="33">
        <f>+IF(USER!O235="","",USER!O235)</f>
        <v>0.70486111111111116</v>
      </c>
      <c r="P235" s="32" t="str">
        <f>+IF(USER!P235="","",USER!P235)</f>
        <v/>
      </c>
      <c r="Q235" s="33" t="str">
        <f>+IF(USER!Q235="","",USER!Q235)</f>
        <v/>
      </c>
      <c r="R235" s="34" t="str">
        <f>+VLOOKUP(B235,GESEM!B:R,9,0)</f>
        <v>ACTIVO</v>
      </c>
      <c r="S235" s="19" t="str">
        <f>+IF(USER!S235="","",USER!S235)</f>
        <v/>
      </c>
      <c r="T235" s="14" t="str">
        <f>+IF(USER!T235="","",USER!T235)</f>
        <v/>
      </c>
      <c r="U235" s="14" t="str">
        <f>+IF(USER!U235="","",USER!U235)</f>
        <v/>
      </c>
      <c r="V235" s="14" t="str">
        <f>+IF(USER!V235="","",USER!V235)</f>
        <v/>
      </c>
      <c r="W235" s="14" t="str">
        <f>+IF(USER!W235="","",USER!W235)</f>
        <v/>
      </c>
      <c r="X235" s="14" t="str">
        <f>+IF(USER!X235="","",USER!X235)</f>
        <v/>
      </c>
      <c r="Y235" s="14" t="str">
        <f>+IF(USER!Y235="","",USER!Y235)</f>
        <v/>
      </c>
      <c r="Z235" s="20" t="str">
        <f>+IF(USER!Z235="","",USER!Z235)</f>
        <v/>
      </c>
      <c r="AA235" s="19">
        <f>+IF(USER!AA235="","",USER!AA235)</f>
        <v>0.54166666666666663</v>
      </c>
      <c r="AB235" s="13">
        <f>+IF(USER!AB235="","",USER!AB235)</f>
        <v>0.70486111111111116</v>
      </c>
      <c r="AC235" s="14" t="str">
        <f>+IF(USER!AC235="","",USER!AC235)</f>
        <v/>
      </c>
      <c r="AD235" s="14" t="str">
        <f>+IF(USER!AD235="","",USER!AD235)</f>
        <v/>
      </c>
      <c r="AE235" s="13" t="str">
        <f>+IF(USER!AE235="","",USER!AE235)</f>
        <v/>
      </c>
      <c r="AF235" s="13" t="str">
        <f>+IF(USER!AF235="","",USER!AF235)</f>
        <v/>
      </c>
      <c r="AG235" s="14" t="str">
        <f>+IF(USER!AG235="","",USER!AG235)</f>
        <v/>
      </c>
      <c r="AH235" s="20" t="str">
        <f>+IF(USER!AH235="","",USER!AH235)</f>
        <v/>
      </c>
      <c r="AI235" s="19">
        <f>+IF(USER!AI235="","",USER!AI235)</f>
        <v>0.54166666666666663</v>
      </c>
      <c r="AJ235" s="13">
        <f>+IF(USER!AJ235="","",USER!AJ235)</f>
        <v>0.70486111111111116</v>
      </c>
      <c r="AK235" s="14" t="str">
        <f>+IF(USER!AK235="","",USER!AK235)</f>
        <v/>
      </c>
      <c r="AL235" s="14" t="str">
        <f>+IF(USER!AL235="","",USER!AL235)</f>
        <v/>
      </c>
      <c r="AM235" s="13" t="str">
        <f>+IF(USER!AM235="","",USER!AM235)</f>
        <v/>
      </c>
      <c r="AN235" s="13" t="str">
        <f>+IF(USER!AN235="","",USER!AN235)</f>
        <v/>
      </c>
      <c r="AO235" s="14" t="str">
        <f>+IF(USER!AO235="","",USER!AO235)</f>
        <v/>
      </c>
      <c r="AP235" s="20" t="str">
        <f>+IF(USER!AP235="","",USER!AP235)</f>
        <v/>
      </c>
      <c r="AQ235" s="19">
        <f>+IF(USER!AQ235="","",USER!AQ235)</f>
        <v>0.54166666666666663</v>
      </c>
      <c r="AR235" s="13">
        <f>+IF(USER!AR235="","",USER!AR235)</f>
        <v>0.70486111111111116</v>
      </c>
      <c r="AS235" s="14" t="str">
        <f>+IF(USER!AS235="","",USER!AS235)</f>
        <v/>
      </c>
      <c r="AT235" s="14" t="str">
        <f>+IF(USER!AT235="","",USER!AT235)</f>
        <v/>
      </c>
      <c r="AU235" s="13" t="str">
        <f>+IF(USER!AU235="","",USER!AU235)</f>
        <v/>
      </c>
      <c r="AV235" s="13" t="str">
        <f>+IF(USER!AV235="","",USER!AV235)</f>
        <v/>
      </c>
      <c r="AW235" s="14" t="str">
        <f>+IF(USER!AW235="","",USER!AW235)</f>
        <v/>
      </c>
      <c r="AX235" s="20" t="str">
        <f>+IF(USER!AX235="","",USER!AX235)</f>
        <v/>
      </c>
      <c r="AY235" s="19">
        <f>+IF(USER!AY235="","",USER!AY235)</f>
        <v>0.54166666666666663</v>
      </c>
      <c r="AZ235" s="13">
        <f>+IF(USER!AZ235="","",USER!AZ235)</f>
        <v>0.70486111111111116</v>
      </c>
      <c r="BA235" s="14" t="str">
        <f>+IF(USER!BA235="","",USER!BA235)</f>
        <v/>
      </c>
      <c r="BB235" s="14" t="str">
        <f>+IF(USER!BB235="","",USER!BB235)</f>
        <v/>
      </c>
      <c r="BC235" s="13" t="str">
        <f>+IF(USER!BC235="","",USER!BC235)</f>
        <v/>
      </c>
      <c r="BD235" s="13" t="str">
        <f>+IF(USER!BD235="","",USER!BD235)</f>
        <v/>
      </c>
      <c r="BE235" s="14" t="str">
        <f>+IF(USER!BE235="","",USER!BE235)</f>
        <v/>
      </c>
      <c r="BF235" s="20" t="str">
        <f>+IF(USER!BF235="","",USER!BF235)</f>
        <v/>
      </c>
      <c r="BG235" s="19">
        <f>+IF(USER!BG235="","",USER!BG235)</f>
        <v>0.54166666666666663</v>
      </c>
      <c r="BH235" s="13">
        <f>+IF(USER!BH235="","",USER!BH235)</f>
        <v>0.70486111111111116</v>
      </c>
      <c r="BI235" s="14" t="str">
        <f>+IF(USER!BI235="","",USER!BI235)</f>
        <v/>
      </c>
      <c r="BJ235" s="14" t="str">
        <f>+IF(USER!BJ235="","",USER!BJ235)</f>
        <v/>
      </c>
      <c r="BK235" s="13" t="str">
        <f>+IF(USER!BK235="","",USER!BK235)</f>
        <v/>
      </c>
      <c r="BL235" s="13" t="str">
        <f>+IF(USER!BL235="","",USER!BL235)</f>
        <v/>
      </c>
      <c r="BM235" s="14" t="str">
        <f>+IF(USER!BM235="","",USER!BM235)</f>
        <v/>
      </c>
      <c r="BN235" s="20" t="str">
        <f>+IF(USER!BN235="","",USER!BN235)</f>
        <v/>
      </c>
      <c r="BO235" s="19">
        <f>+IF(USER!BO235="","",USER!BO235)</f>
        <v>0.54166666666666663</v>
      </c>
      <c r="BP235" s="13">
        <f>+IF(USER!BP235="","",USER!BP235)</f>
        <v>0.70486111111111116</v>
      </c>
      <c r="BQ235" s="14" t="str">
        <f>+IF(USER!BQ235="","",USER!BQ235)</f>
        <v/>
      </c>
      <c r="BR235" s="14" t="str">
        <f>+IF(USER!BR235="","",USER!BR235)</f>
        <v/>
      </c>
      <c r="BS235" s="13" t="str">
        <f>+IF(USER!BS235="","",USER!BS235)</f>
        <v/>
      </c>
      <c r="BT235" s="13" t="str">
        <f>+IF(USER!BT235="","",USER!BT235)</f>
        <v/>
      </c>
      <c r="BU235" s="14" t="str">
        <f>+IF(USER!BU235="","",USER!BU235)</f>
        <v/>
      </c>
      <c r="BV235" s="20" t="str">
        <f>+IF(USER!BV235="","",USER!BV235)</f>
        <v/>
      </c>
      <c r="BW235" s="68" t="str">
        <f>+VLOOKUP(B235,GESEM!B:H,7,0)</f>
        <v>CHAT USER</v>
      </c>
      <c r="BX235" s="2" t="str">
        <f>+VLOOKUP(B235,GESEM!B:H,6,0)</f>
        <v>AGENTE</v>
      </c>
    </row>
    <row r="236" spans="1:76" ht="12.75" x14ac:dyDescent="0.2">
      <c r="A236" s="31">
        <f t="shared" si="3"/>
        <v>230</v>
      </c>
      <c r="B236" s="74">
        <f>+USER!B236</f>
        <v>45201134</v>
      </c>
      <c r="C236" s="61" t="str">
        <f>+VLOOKUP(J236,TURNO!P:Q,2,0)</f>
        <v xml:space="preserve">CHAT USER </v>
      </c>
      <c r="D236" s="61" t="str">
        <f>+USER!D236</f>
        <v>Tarde</v>
      </c>
      <c r="E236" s="75">
        <f>+VLOOKUP(B236,GESEM!B:M,12,0)</f>
        <v>45261</v>
      </c>
      <c r="F236" s="61" t="str">
        <f>+USER!F236</f>
        <v>PART TIME</v>
      </c>
      <c r="G236" s="61">
        <f>+USER!G236</f>
        <v>0</v>
      </c>
      <c r="H236" s="61">
        <f>+USER!H236</f>
        <v>0</v>
      </c>
      <c r="I236" s="61" t="str">
        <f>+USER!I236</f>
        <v>DEL CARPIO AYALA YASAYRA MARYSABEL</v>
      </c>
      <c r="J236" s="61" t="str">
        <f>+USER!J236</f>
        <v>CHAT USER</v>
      </c>
      <c r="K236" s="61" t="str">
        <f>+USER!K236</f>
        <v>ALMEYDA ALVARADO CARLOS ALEJANDRO</v>
      </c>
      <c r="L236" s="61" t="str">
        <f>+USER!L236</f>
        <v>SANCHEZ GRADOS JEAN PIERRE JOAQUIN</v>
      </c>
      <c r="M236" s="61" t="str">
        <f>+USER!M236</f>
        <v>Lunes</v>
      </c>
      <c r="N236" s="32">
        <f>+IF(USER!N236="","",USER!N236)</f>
        <v>0.54166666666666663</v>
      </c>
      <c r="O236" s="33">
        <f>+IF(USER!O236="","",USER!O236)</f>
        <v>0.70486111111111116</v>
      </c>
      <c r="P236" s="32" t="str">
        <f>+IF(USER!P236="","",USER!P236)</f>
        <v/>
      </c>
      <c r="Q236" s="33" t="str">
        <f>+IF(USER!Q236="","",USER!Q236)</f>
        <v/>
      </c>
      <c r="R236" s="34" t="str">
        <f>+VLOOKUP(B236,GESEM!B:R,9,0)</f>
        <v>ACTIVO</v>
      </c>
      <c r="S236" s="19" t="str">
        <f>+IF(USER!S236="","",USER!S236)</f>
        <v/>
      </c>
      <c r="T236" s="14" t="str">
        <f>+IF(USER!T236="","",USER!T236)</f>
        <v/>
      </c>
      <c r="U236" s="14" t="str">
        <f>+IF(USER!U236="","",USER!U236)</f>
        <v/>
      </c>
      <c r="V236" s="14" t="str">
        <f>+IF(USER!V236="","",USER!V236)</f>
        <v/>
      </c>
      <c r="W236" s="14" t="str">
        <f>+IF(USER!W236="","",USER!W236)</f>
        <v/>
      </c>
      <c r="X236" s="14" t="str">
        <f>+IF(USER!X236="","",USER!X236)</f>
        <v/>
      </c>
      <c r="Y236" s="14" t="str">
        <f>+IF(USER!Y236="","",USER!Y236)</f>
        <v/>
      </c>
      <c r="Z236" s="20" t="str">
        <f>+IF(USER!Z236="","",USER!Z236)</f>
        <v/>
      </c>
      <c r="AA236" s="19">
        <f>+IF(USER!AA236="","",USER!AA236)</f>
        <v>0.54166666666666663</v>
      </c>
      <c r="AB236" s="13">
        <f>+IF(USER!AB236="","",USER!AB236)</f>
        <v>0.70486111111111116</v>
      </c>
      <c r="AC236" s="14" t="str">
        <f>+IF(USER!AC236="","",USER!AC236)</f>
        <v/>
      </c>
      <c r="AD236" s="14" t="str">
        <f>+IF(USER!AD236="","",USER!AD236)</f>
        <v/>
      </c>
      <c r="AE236" s="13" t="str">
        <f>+IF(USER!AE236="","",USER!AE236)</f>
        <v/>
      </c>
      <c r="AF236" s="13" t="str">
        <f>+IF(USER!AF236="","",USER!AF236)</f>
        <v/>
      </c>
      <c r="AG236" s="14" t="str">
        <f>+IF(USER!AG236="","",USER!AG236)</f>
        <v/>
      </c>
      <c r="AH236" s="20" t="str">
        <f>+IF(USER!AH236="","",USER!AH236)</f>
        <v/>
      </c>
      <c r="AI236" s="19">
        <f>+IF(USER!AI236="","",USER!AI236)</f>
        <v>0.54166666666666663</v>
      </c>
      <c r="AJ236" s="13">
        <f>+IF(USER!AJ236="","",USER!AJ236)</f>
        <v>0.70486111111111116</v>
      </c>
      <c r="AK236" s="14" t="str">
        <f>+IF(USER!AK236="","",USER!AK236)</f>
        <v/>
      </c>
      <c r="AL236" s="14" t="str">
        <f>+IF(USER!AL236="","",USER!AL236)</f>
        <v/>
      </c>
      <c r="AM236" s="13" t="str">
        <f>+IF(USER!AM236="","",USER!AM236)</f>
        <v/>
      </c>
      <c r="AN236" s="13" t="str">
        <f>+IF(USER!AN236="","",USER!AN236)</f>
        <v/>
      </c>
      <c r="AO236" s="14" t="str">
        <f>+IF(USER!AO236="","",USER!AO236)</f>
        <v/>
      </c>
      <c r="AP236" s="20" t="str">
        <f>+IF(USER!AP236="","",USER!AP236)</f>
        <v/>
      </c>
      <c r="AQ236" s="19">
        <f>+IF(USER!AQ236="","",USER!AQ236)</f>
        <v>0.54166666666666663</v>
      </c>
      <c r="AR236" s="13">
        <f>+IF(USER!AR236="","",USER!AR236)</f>
        <v>0.70486111111111116</v>
      </c>
      <c r="AS236" s="14" t="str">
        <f>+IF(USER!AS236="","",USER!AS236)</f>
        <v/>
      </c>
      <c r="AT236" s="14" t="str">
        <f>+IF(USER!AT236="","",USER!AT236)</f>
        <v/>
      </c>
      <c r="AU236" s="13" t="str">
        <f>+IF(USER!AU236="","",USER!AU236)</f>
        <v/>
      </c>
      <c r="AV236" s="13" t="str">
        <f>+IF(USER!AV236="","",USER!AV236)</f>
        <v/>
      </c>
      <c r="AW236" s="14" t="str">
        <f>+IF(USER!AW236="","",USER!AW236)</f>
        <v/>
      </c>
      <c r="AX236" s="20" t="str">
        <f>+IF(USER!AX236="","",USER!AX236)</f>
        <v/>
      </c>
      <c r="AY236" s="19">
        <f>+IF(USER!AY236="","",USER!AY236)</f>
        <v>0.54166666666666663</v>
      </c>
      <c r="AZ236" s="13">
        <f>+IF(USER!AZ236="","",USER!AZ236)</f>
        <v>0.70486111111111116</v>
      </c>
      <c r="BA236" s="14" t="str">
        <f>+IF(USER!BA236="","",USER!BA236)</f>
        <v/>
      </c>
      <c r="BB236" s="14" t="str">
        <f>+IF(USER!BB236="","",USER!BB236)</f>
        <v/>
      </c>
      <c r="BC236" s="13" t="str">
        <f>+IF(USER!BC236="","",USER!BC236)</f>
        <v/>
      </c>
      <c r="BD236" s="13" t="str">
        <f>+IF(USER!BD236="","",USER!BD236)</f>
        <v/>
      </c>
      <c r="BE236" s="14" t="str">
        <f>+IF(USER!BE236="","",USER!BE236)</f>
        <v/>
      </c>
      <c r="BF236" s="20" t="str">
        <f>+IF(USER!BF236="","",USER!BF236)</f>
        <v/>
      </c>
      <c r="BG236" s="19">
        <f>+IF(USER!BG236="","",USER!BG236)</f>
        <v>0.54166666666666663</v>
      </c>
      <c r="BH236" s="13">
        <f>+IF(USER!BH236="","",USER!BH236)</f>
        <v>0.70486111111111116</v>
      </c>
      <c r="BI236" s="14" t="str">
        <f>+IF(USER!BI236="","",USER!BI236)</f>
        <v/>
      </c>
      <c r="BJ236" s="14" t="str">
        <f>+IF(USER!BJ236="","",USER!BJ236)</f>
        <v/>
      </c>
      <c r="BK236" s="13" t="str">
        <f>+IF(USER!BK236="","",USER!BK236)</f>
        <v/>
      </c>
      <c r="BL236" s="13" t="str">
        <f>+IF(USER!BL236="","",USER!BL236)</f>
        <v/>
      </c>
      <c r="BM236" s="14" t="str">
        <f>+IF(USER!BM236="","",USER!BM236)</f>
        <v/>
      </c>
      <c r="BN236" s="20" t="str">
        <f>+IF(USER!BN236="","",USER!BN236)</f>
        <v/>
      </c>
      <c r="BO236" s="19">
        <f>+IF(USER!BO236="","",USER!BO236)</f>
        <v>0.54166666666666663</v>
      </c>
      <c r="BP236" s="13">
        <f>+IF(USER!BP236="","",USER!BP236)</f>
        <v>0.70486111111111116</v>
      </c>
      <c r="BQ236" s="14" t="str">
        <f>+IF(USER!BQ236="","",USER!BQ236)</f>
        <v/>
      </c>
      <c r="BR236" s="14" t="str">
        <f>+IF(USER!BR236="","",USER!BR236)</f>
        <v/>
      </c>
      <c r="BS236" s="13" t="str">
        <f>+IF(USER!BS236="","",USER!BS236)</f>
        <v/>
      </c>
      <c r="BT236" s="13" t="str">
        <f>+IF(USER!BT236="","",USER!BT236)</f>
        <v/>
      </c>
      <c r="BU236" s="14" t="str">
        <f>+IF(USER!BU236="","",USER!BU236)</f>
        <v/>
      </c>
      <c r="BV236" s="20" t="str">
        <f>+IF(USER!BV236="","",USER!BV236)</f>
        <v/>
      </c>
      <c r="BW236" s="68" t="str">
        <f>+VLOOKUP(B236,GESEM!B:H,7,0)</f>
        <v>CHAT USER</v>
      </c>
      <c r="BX236" s="2" t="str">
        <f>+VLOOKUP(B236,GESEM!B:H,6,0)</f>
        <v>AGENTE</v>
      </c>
    </row>
    <row r="237" spans="1:76" ht="12.75" x14ac:dyDescent="0.2">
      <c r="A237" s="31">
        <f t="shared" si="3"/>
        <v>231</v>
      </c>
      <c r="B237" s="74">
        <f>+USER!B237</f>
        <v>72483586</v>
      </c>
      <c r="C237" s="61" t="str">
        <f>+VLOOKUP(J237,TURNO!P:Q,2,0)</f>
        <v xml:space="preserve">CHAT USER </v>
      </c>
      <c r="D237" s="61" t="str">
        <f>+USER!D237</f>
        <v>Tarde</v>
      </c>
      <c r="E237" s="75">
        <f>+VLOOKUP(B237,GESEM!B:M,12,0)</f>
        <v>45266</v>
      </c>
      <c r="F237" s="61" t="str">
        <f>+USER!F237</f>
        <v>PART TIME</v>
      </c>
      <c r="G237" s="61">
        <f>+USER!G237</f>
        <v>0</v>
      </c>
      <c r="H237" s="61">
        <f>+USER!H237</f>
        <v>0</v>
      </c>
      <c r="I237" s="61" t="str">
        <f>+USER!I237</f>
        <v>PEÑALOZA PEÑALOZA ALBERTO</v>
      </c>
      <c r="J237" s="61" t="str">
        <f>+USER!J237</f>
        <v>CHAT USER</v>
      </c>
      <c r="K237" s="61" t="str">
        <f>+USER!K237</f>
        <v>ALMEYDA ALVARADO CARLOS ALEJANDRO</v>
      </c>
      <c r="L237" s="61" t="str">
        <f>+USER!L237</f>
        <v>SANCHEZ GRADOS JEAN PIERRE JOAQUIN</v>
      </c>
      <c r="M237" s="61" t="str">
        <f>+USER!M237</f>
        <v>Lunes</v>
      </c>
      <c r="N237" s="32">
        <f>+IF(USER!N237="","",USER!N237)</f>
        <v>0.54166666666666663</v>
      </c>
      <c r="O237" s="33">
        <f>+IF(USER!O237="","",USER!O237)</f>
        <v>0.70486111111111116</v>
      </c>
      <c r="P237" s="32" t="str">
        <f>+IF(USER!P237="","",USER!P237)</f>
        <v/>
      </c>
      <c r="Q237" s="33" t="str">
        <f>+IF(USER!Q237="","",USER!Q237)</f>
        <v/>
      </c>
      <c r="R237" s="34" t="str">
        <f>+VLOOKUP(B237,GESEM!B:R,9,0)</f>
        <v>ACTIVO</v>
      </c>
      <c r="S237" s="19" t="str">
        <f>+IF(USER!S237="","",USER!S237)</f>
        <v/>
      </c>
      <c r="T237" s="14" t="str">
        <f>+IF(USER!T237="","",USER!T237)</f>
        <v/>
      </c>
      <c r="U237" s="14" t="str">
        <f>+IF(USER!U237="","",USER!U237)</f>
        <v/>
      </c>
      <c r="V237" s="14" t="str">
        <f>+IF(USER!V237="","",USER!V237)</f>
        <v/>
      </c>
      <c r="W237" s="14" t="str">
        <f>+IF(USER!W237="","",USER!W237)</f>
        <v/>
      </c>
      <c r="X237" s="14" t="str">
        <f>+IF(USER!X237="","",USER!X237)</f>
        <v/>
      </c>
      <c r="Y237" s="14" t="str">
        <f>+IF(USER!Y237="","",USER!Y237)</f>
        <v/>
      </c>
      <c r="Z237" s="20" t="str">
        <f>+IF(USER!Z237="","",USER!Z237)</f>
        <v/>
      </c>
      <c r="AA237" s="19">
        <f>+IF(USER!AA237="","",USER!AA237)</f>
        <v>0.54166666666666663</v>
      </c>
      <c r="AB237" s="13">
        <f>+IF(USER!AB237="","",USER!AB237)</f>
        <v>0.70486111111111116</v>
      </c>
      <c r="AC237" s="14" t="str">
        <f>+IF(USER!AC237="","",USER!AC237)</f>
        <v/>
      </c>
      <c r="AD237" s="14" t="str">
        <f>+IF(USER!AD237="","",USER!AD237)</f>
        <v/>
      </c>
      <c r="AE237" s="13" t="str">
        <f>+IF(USER!AE237="","",USER!AE237)</f>
        <v/>
      </c>
      <c r="AF237" s="13" t="str">
        <f>+IF(USER!AF237="","",USER!AF237)</f>
        <v/>
      </c>
      <c r="AG237" s="14" t="str">
        <f>+IF(USER!AG237="","",USER!AG237)</f>
        <v/>
      </c>
      <c r="AH237" s="20" t="str">
        <f>+IF(USER!AH237="","",USER!AH237)</f>
        <v/>
      </c>
      <c r="AI237" s="19">
        <f>+IF(USER!AI237="","",USER!AI237)</f>
        <v>0.54166666666666663</v>
      </c>
      <c r="AJ237" s="13">
        <f>+IF(USER!AJ237="","",USER!AJ237)</f>
        <v>0.70486111111111116</v>
      </c>
      <c r="AK237" s="14" t="str">
        <f>+IF(USER!AK237="","",USER!AK237)</f>
        <v/>
      </c>
      <c r="AL237" s="14" t="str">
        <f>+IF(USER!AL237="","",USER!AL237)</f>
        <v/>
      </c>
      <c r="AM237" s="13" t="str">
        <f>+IF(USER!AM237="","",USER!AM237)</f>
        <v/>
      </c>
      <c r="AN237" s="13" t="str">
        <f>+IF(USER!AN237="","",USER!AN237)</f>
        <v/>
      </c>
      <c r="AO237" s="14" t="str">
        <f>+IF(USER!AO237="","",USER!AO237)</f>
        <v/>
      </c>
      <c r="AP237" s="20" t="str">
        <f>+IF(USER!AP237="","",USER!AP237)</f>
        <v/>
      </c>
      <c r="AQ237" s="19">
        <f>+IF(USER!AQ237="","",USER!AQ237)</f>
        <v>0.54166666666666663</v>
      </c>
      <c r="AR237" s="13">
        <f>+IF(USER!AR237="","",USER!AR237)</f>
        <v>0.70486111111111116</v>
      </c>
      <c r="AS237" s="14" t="str">
        <f>+IF(USER!AS237="","",USER!AS237)</f>
        <v/>
      </c>
      <c r="AT237" s="14" t="str">
        <f>+IF(USER!AT237="","",USER!AT237)</f>
        <v/>
      </c>
      <c r="AU237" s="13" t="str">
        <f>+IF(USER!AU237="","",USER!AU237)</f>
        <v/>
      </c>
      <c r="AV237" s="13" t="str">
        <f>+IF(USER!AV237="","",USER!AV237)</f>
        <v/>
      </c>
      <c r="AW237" s="14" t="str">
        <f>+IF(USER!AW237="","",USER!AW237)</f>
        <v/>
      </c>
      <c r="AX237" s="20" t="str">
        <f>+IF(USER!AX237="","",USER!AX237)</f>
        <v/>
      </c>
      <c r="AY237" s="19">
        <f>+IF(USER!AY237="","",USER!AY237)</f>
        <v>0.54166666666666663</v>
      </c>
      <c r="AZ237" s="13">
        <f>+IF(USER!AZ237="","",USER!AZ237)</f>
        <v>0.70486111111111116</v>
      </c>
      <c r="BA237" s="14" t="str">
        <f>+IF(USER!BA237="","",USER!BA237)</f>
        <v/>
      </c>
      <c r="BB237" s="14" t="str">
        <f>+IF(USER!BB237="","",USER!BB237)</f>
        <v/>
      </c>
      <c r="BC237" s="13" t="str">
        <f>+IF(USER!BC237="","",USER!BC237)</f>
        <v/>
      </c>
      <c r="BD237" s="13" t="str">
        <f>+IF(USER!BD237="","",USER!BD237)</f>
        <v/>
      </c>
      <c r="BE237" s="14" t="str">
        <f>+IF(USER!BE237="","",USER!BE237)</f>
        <v/>
      </c>
      <c r="BF237" s="20" t="str">
        <f>+IF(USER!BF237="","",USER!BF237)</f>
        <v/>
      </c>
      <c r="BG237" s="19">
        <f>+IF(USER!BG237="","",USER!BG237)</f>
        <v>0.54166666666666663</v>
      </c>
      <c r="BH237" s="13">
        <f>+IF(USER!BH237="","",USER!BH237)</f>
        <v>0.70486111111111116</v>
      </c>
      <c r="BI237" s="14" t="str">
        <f>+IF(USER!BI237="","",USER!BI237)</f>
        <v/>
      </c>
      <c r="BJ237" s="14" t="str">
        <f>+IF(USER!BJ237="","",USER!BJ237)</f>
        <v/>
      </c>
      <c r="BK237" s="13" t="str">
        <f>+IF(USER!BK237="","",USER!BK237)</f>
        <v/>
      </c>
      <c r="BL237" s="13" t="str">
        <f>+IF(USER!BL237="","",USER!BL237)</f>
        <v/>
      </c>
      <c r="BM237" s="14" t="str">
        <f>+IF(USER!BM237="","",USER!BM237)</f>
        <v/>
      </c>
      <c r="BN237" s="20" t="str">
        <f>+IF(USER!BN237="","",USER!BN237)</f>
        <v/>
      </c>
      <c r="BO237" s="19">
        <f>+IF(USER!BO237="","",USER!BO237)</f>
        <v>0.54166666666666663</v>
      </c>
      <c r="BP237" s="13">
        <f>+IF(USER!BP237="","",USER!BP237)</f>
        <v>0.70486111111111116</v>
      </c>
      <c r="BQ237" s="14" t="str">
        <f>+IF(USER!BQ237="","",USER!BQ237)</f>
        <v/>
      </c>
      <c r="BR237" s="14" t="str">
        <f>+IF(USER!BR237="","",USER!BR237)</f>
        <v/>
      </c>
      <c r="BS237" s="13" t="str">
        <f>+IF(USER!BS237="","",USER!BS237)</f>
        <v/>
      </c>
      <c r="BT237" s="13" t="str">
        <f>+IF(USER!BT237="","",USER!BT237)</f>
        <v/>
      </c>
      <c r="BU237" s="14" t="str">
        <f>+IF(USER!BU237="","",USER!BU237)</f>
        <v/>
      </c>
      <c r="BV237" s="20" t="str">
        <f>+IF(USER!BV237="","",USER!BV237)</f>
        <v/>
      </c>
      <c r="BW237" s="68" t="str">
        <f>+VLOOKUP(B237,GESEM!B:H,7,0)</f>
        <v>CHAT USER</v>
      </c>
      <c r="BX237" s="2" t="str">
        <f>+VLOOKUP(B237,GESEM!B:H,6,0)</f>
        <v>AGENTE</v>
      </c>
    </row>
    <row r="238" spans="1:76" ht="12.75" x14ac:dyDescent="0.2">
      <c r="A238" s="31">
        <f t="shared" si="3"/>
        <v>232</v>
      </c>
      <c r="B238" s="74">
        <f>+USER!B238</f>
        <v>70572746</v>
      </c>
      <c r="C238" s="61" t="str">
        <f>+VLOOKUP(J238,TURNO!P:Q,2,0)</f>
        <v xml:space="preserve">CHAT USER </v>
      </c>
      <c r="D238" s="61" t="str">
        <f>+USER!D238</f>
        <v>Tarde</v>
      </c>
      <c r="E238" s="75">
        <f>+VLOOKUP(B238,GESEM!B:M,12,0)</f>
        <v>45209</v>
      </c>
      <c r="F238" s="61" t="str">
        <f>+USER!F238</f>
        <v>PART TIME</v>
      </c>
      <c r="G238" s="61">
        <f>+USER!G238</f>
        <v>0</v>
      </c>
      <c r="H238" s="61">
        <f>+USER!H238</f>
        <v>0</v>
      </c>
      <c r="I238" s="61" t="str">
        <f>+USER!I238</f>
        <v>LEON AGUILAR EVELYN GINA</v>
      </c>
      <c r="J238" s="61" t="str">
        <f>+USER!J238</f>
        <v>CHAT USER</v>
      </c>
      <c r="K238" s="61" t="str">
        <f>+USER!K238</f>
        <v>MORALES MAMANI BRADEN SAMUEL</v>
      </c>
      <c r="L238" s="61" t="str">
        <f>+USER!L238</f>
        <v>PORTILLA REYES YOHANA ARACELLI</v>
      </c>
      <c r="M238" s="61" t="str">
        <f>+USER!M238</f>
        <v>Lunes</v>
      </c>
      <c r="N238" s="32">
        <f>+IF(USER!N238="","",USER!N238)</f>
        <v>0.54166666666666663</v>
      </c>
      <c r="O238" s="33">
        <f>+IF(USER!O238="","",USER!O238)</f>
        <v>0.70486111111111116</v>
      </c>
      <c r="P238" s="32" t="str">
        <f>+IF(USER!P238="","",USER!P238)</f>
        <v/>
      </c>
      <c r="Q238" s="33" t="str">
        <f>+IF(USER!Q238="","",USER!Q238)</f>
        <v/>
      </c>
      <c r="R238" s="34" t="str">
        <f>+VLOOKUP(B238,GESEM!B:R,9,0)</f>
        <v>ACTIVO</v>
      </c>
      <c r="S238" s="19" t="str">
        <f>+IF(USER!S238="","",USER!S238)</f>
        <v/>
      </c>
      <c r="T238" s="14" t="str">
        <f>+IF(USER!T238="","",USER!T238)</f>
        <v/>
      </c>
      <c r="U238" s="14" t="str">
        <f>+IF(USER!U238="","",USER!U238)</f>
        <v/>
      </c>
      <c r="V238" s="14" t="str">
        <f>+IF(USER!V238="","",USER!V238)</f>
        <v/>
      </c>
      <c r="W238" s="14" t="str">
        <f>+IF(USER!W238="","",USER!W238)</f>
        <v/>
      </c>
      <c r="X238" s="14" t="str">
        <f>+IF(USER!X238="","",USER!X238)</f>
        <v/>
      </c>
      <c r="Y238" s="14" t="str">
        <f>+IF(USER!Y238="","",USER!Y238)</f>
        <v/>
      </c>
      <c r="Z238" s="20" t="str">
        <f>+IF(USER!Z238="","",USER!Z238)</f>
        <v/>
      </c>
      <c r="AA238" s="19">
        <f>+IF(USER!AA238="","",USER!AA238)</f>
        <v>0.54166666666666663</v>
      </c>
      <c r="AB238" s="13">
        <f>+IF(USER!AB238="","",USER!AB238)</f>
        <v>0.70486111111111116</v>
      </c>
      <c r="AC238" s="14" t="str">
        <f>+IF(USER!AC238="","",USER!AC238)</f>
        <v/>
      </c>
      <c r="AD238" s="14" t="str">
        <f>+IF(USER!AD238="","",USER!AD238)</f>
        <v/>
      </c>
      <c r="AE238" s="13" t="str">
        <f>+IF(USER!AE238="","",USER!AE238)</f>
        <v/>
      </c>
      <c r="AF238" s="13" t="str">
        <f>+IF(USER!AF238="","",USER!AF238)</f>
        <v/>
      </c>
      <c r="AG238" s="14" t="str">
        <f>+IF(USER!AG238="","",USER!AG238)</f>
        <v/>
      </c>
      <c r="AH238" s="20" t="str">
        <f>+IF(USER!AH238="","",USER!AH238)</f>
        <v/>
      </c>
      <c r="AI238" s="19">
        <f>+IF(USER!AI238="","",USER!AI238)</f>
        <v>0.54166666666666663</v>
      </c>
      <c r="AJ238" s="13">
        <f>+IF(USER!AJ238="","",USER!AJ238)</f>
        <v>0.70486111111111116</v>
      </c>
      <c r="AK238" s="14" t="str">
        <f>+IF(USER!AK238="","",USER!AK238)</f>
        <v/>
      </c>
      <c r="AL238" s="14" t="str">
        <f>+IF(USER!AL238="","",USER!AL238)</f>
        <v/>
      </c>
      <c r="AM238" s="13" t="str">
        <f>+IF(USER!AM238="","",USER!AM238)</f>
        <v/>
      </c>
      <c r="AN238" s="13" t="str">
        <f>+IF(USER!AN238="","",USER!AN238)</f>
        <v/>
      </c>
      <c r="AO238" s="14" t="str">
        <f>+IF(USER!AO238="","",USER!AO238)</f>
        <v/>
      </c>
      <c r="AP238" s="20" t="str">
        <f>+IF(USER!AP238="","",USER!AP238)</f>
        <v/>
      </c>
      <c r="AQ238" s="19">
        <f>+IF(USER!AQ238="","",USER!AQ238)</f>
        <v>0.54166666666666663</v>
      </c>
      <c r="AR238" s="13">
        <f>+IF(USER!AR238="","",USER!AR238)</f>
        <v>0.70486111111111116</v>
      </c>
      <c r="AS238" s="14" t="str">
        <f>+IF(USER!AS238="","",USER!AS238)</f>
        <v/>
      </c>
      <c r="AT238" s="14" t="str">
        <f>+IF(USER!AT238="","",USER!AT238)</f>
        <v/>
      </c>
      <c r="AU238" s="13" t="str">
        <f>+IF(USER!AU238="","",USER!AU238)</f>
        <v/>
      </c>
      <c r="AV238" s="13" t="str">
        <f>+IF(USER!AV238="","",USER!AV238)</f>
        <v/>
      </c>
      <c r="AW238" s="14" t="str">
        <f>+IF(USER!AW238="","",USER!AW238)</f>
        <v/>
      </c>
      <c r="AX238" s="20" t="str">
        <f>+IF(USER!AX238="","",USER!AX238)</f>
        <v/>
      </c>
      <c r="AY238" s="19">
        <f>+IF(USER!AY238="","",USER!AY238)</f>
        <v>0.54166666666666663</v>
      </c>
      <c r="AZ238" s="13">
        <f>+IF(USER!AZ238="","",USER!AZ238)</f>
        <v>0.70486111111111116</v>
      </c>
      <c r="BA238" s="14" t="str">
        <f>+IF(USER!BA238="","",USER!BA238)</f>
        <v/>
      </c>
      <c r="BB238" s="14" t="str">
        <f>+IF(USER!BB238="","",USER!BB238)</f>
        <v/>
      </c>
      <c r="BC238" s="13" t="str">
        <f>+IF(USER!BC238="","",USER!BC238)</f>
        <v/>
      </c>
      <c r="BD238" s="13" t="str">
        <f>+IF(USER!BD238="","",USER!BD238)</f>
        <v/>
      </c>
      <c r="BE238" s="14" t="str">
        <f>+IF(USER!BE238="","",USER!BE238)</f>
        <v/>
      </c>
      <c r="BF238" s="20" t="str">
        <f>+IF(USER!BF238="","",USER!BF238)</f>
        <v/>
      </c>
      <c r="BG238" s="19">
        <f>+IF(USER!BG238="","",USER!BG238)</f>
        <v>0.54166666666666663</v>
      </c>
      <c r="BH238" s="13">
        <f>+IF(USER!BH238="","",USER!BH238)</f>
        <v>0.70486111111111116</v>
      </c>
      <c r="BI238" s="14" t="str">
        <f>+IF(USER!BI238="","",USER!BI238)</f>
        <v/>
      </c>
      <c r="BJ238" s="14" t="str">
        <f>+IF(USER!BJ238="","",USER!BJ238)</f>
        <v/>
      </c>
      <c r="BK238" s="13" t="str">
        <f>+IF(USER!BK238="","",USER!BK238)</f>
        <v/>
      </c>
      <c r="BL238" s="13" t="str">
        <f>+IF(USER!BL238="","",USER!BL238)</f>
        <v/>
      </c>
      <c r="BM238" s="14" t="str">
        <f>+IF(USER!BM238="","",USER!BM238)</f>
        <v/>
      </c>
      <c r="BN238" s="20" t="str">
        <f>+IF(USER!BN238="","",USER!BN238)</f>
        <v/>
      </c>
      <c r="BO238" s="19">
        <f>+IF(USER!BO238="","",USER!BO238)</f>
        <v>0.54166666666666663</v>
      </c>
      <c r="BP238" s="13">
        <f>+IF(USER!BP238="","",USER!BP238)</f>
        <v>0.70486111111111116</v>
      </c>
      <c r="BQ238" s="14" t="str">
        <f>+IF(USER!BQ238="","",USER!BQ238)</f>
        <v/>
      </c>
      <c r="BR238" s="14" t="str">
        <f>+IF(USER!BR238="","",USER!BR238)</f>
        <v/>
      </c>
      <c r="BS238" s="13" t="str">
        <f>+IF(USER!BS238="","",USER!BS238)</f>
        <v/>
      </c>
      <c r="BT238" s="13" t="str">
        <f>+IF(USER!BT238="","",USER!BT238)</f>
        <v/>
      </c>
      <c r="BU238" s="14" t="str">
        <f>+IF(USER!BU238="","",USER!BU238)</f>
        <v/>
      </c>
      <c r="BV238" s="20" t="str">
        <f>+IF(USER!BV238="","",USER!BV238)</f>
        <v/>
      </c>
      <c r="BW238" s="68" t="str">
        <f>+VLOOKUP(B238,GESEM!B:H,7,0)</f>
        <v>CHAT USER</v>
      </c>
      <c r="BX238" s="2" t="str">
        <f>+VLOOKUP(B238,GESEM!B:H,6,0)</f>
        <v>AGENTE</v>
      </c>
    </row>
    <row r="239" spans="1:76" ht="12.75" x14ac:dyDescent="0.2">
      <c r="A239" s="31">
        <f t="shared" si="3"/>
        <v>233</v>
      </c>
      <c r="B239" s="74">
        <f>+USER!B239</f>
        <v>72261101</v>
      </c>
      <c r="C239" s="61" t="str">
        <f>+VLOOKUP(J239,TURNO!P:Q,2,0)</f>
        <v xml:space="preserve">CHAT USER </v>
      </c>
      <c r="D239" s="61" t="str">
        <f>+USER!D239</f>
        <v>Tarde</v>
      </c>
      <c r="E239" s="75">
        <f>+VLOOKUP(B239,GESEM!B:M,12,0)</f>
        <v>45402</v>
      </c>
      <c r="F239" s="61" t="str">
        <f>+USER!F239</f>
        <v>PART TIME</v>
      </c>
      <c r="G239" s="61">
        <f>+USER!G239</f>
        <v>0</v>
      </c>
      <c r="H239" s="61">
        <f>+USER!H239</f>
        <v>0</v>
      </c>
      <c r="I239" s="61" t="str">
        <f>+USER!I239</f>
        <v>NOBLECILLA CARMONA FRANCHESCA BELEN</v>
      </c>
      <c r="J239" s="61" t="str">
        <f>+USER!J239</f>
        <v>CHAT USER</v>
      </c>
      <c r="K239" s="61" t="str">
        <f>+USER!K239</f>
        <v>MORALES MAMANI BRADEN SAMUEL</v>
      </c>
      <c r="L239" s="61" t="str">
        <f>+USER!L239</f>
        <v>PORTILLA REYES YOHANA ARACELLI</v>
      </c>
      <c r="M239" s="61" t="str">
        <f>+USER!M239</f>
        <v>Lunes</v>
      </c>
      <c r="N239" s="32">
        <f>+IF(USER!N239="","",USER!N239)</f>
        <v>0.54166666666666663</v>
      </c>
      <c r="O239" s="33">
        <f>+IF(USER!O239="","",USER!O239)</f>
        <v>0.70486111111111116</v>
      </c>
      <c r="P239" s="32" t="str">
        <f>+IF(USER!P239="","",USER!P239)</f>
        <v/>
      </c>
      <c r="Q239" s="33" t="str">
        <f>+IF(USER!Q239="","",USER!Q239)</f>
        <v/>
      </c>
      <c r="R239" s="34" t="str">
        <f>+VLOOKUP(B239,GESEM!B:R,9,0)</f>
        <v>ACTIVO</v>
      </c>
      <c r="S239" s="19" t="str">
        <f>+IF(USER!S239="","",USER!S239)</f>
        <v/>
      </c>
      <c r="T239" s="14" t="str">
        <f>+IF(USER!T239="","",USER!T239)</f>
        <v/>
      </c>
      <c r="U239" s="14" t="str">
        <f>+IF(USER!U239="","",USER!U239)</f>
        <v/>
      </c>
      <c r="V239" s="14" t="str">
        <f>+IF(USER!V239="","",USER!V239)</f>
        <v/>
      </c>
      <c r="W239" s="14" t="str">
        <f>+IF(USER!W239="","",USER!W239)</f>
        <v/>
      </c>
      <c r="X239" s="14" t="str">
        <f>+IF(USER!X239="","",USER!X239)</f>
        <v/>
      </c>
      <c r="Y239" s="14" t="str">
        <f>+IF(USER!Y239="","",USER!Y239)</f>
        <v/>
      </c>
      <c r="Z239" s="20" t="str">
        <f>+IF(USER!Z239="","",USER!Z239)</f>
        <v/>
      </c>
      <c r="AA239" s="19">
        <f>+IF(USER!AA239="","",USER!AA239)</f>
        <v>0.54166666666666663</v>
      </c>
      <c r="AB239" s="13">
        <f>+IF(USER!AB239="","",USER!AB239)</f>
        <v>0.70486111111111116</v>
      </c>
      <c r="AC239" s="14" t="str">
        <f>+IF(USER!AC239="","",USER!AC239)</f>
        <v/>
      </c>
      <c r="AD239" s="14" t="str">
        <f>+IF(USER!AD239="","",USER!AD239)</f>
        <v/>
      </c>
      <c r="AE239" s="13" t="str">
        <f>+IF(USER!AE239="","",USER!AE239)</f>
        <v/>
      </c>
      <c r="AF239" s="13" t="str">
        <f>+IF(USER!AF239="","",USER!AF239)</f>
        <v/>
      </c>
      <c r="AG239" s="14" t="str">
        <f>+IF(USER!AG239="","",USER!AG239)</f>
        <v/>
      </c>
      <c r="AH239" s="20" t="str">
        <f>+IF(USER!AH239="","",USER!AH239)</f>
        <v/>
      </c>
      <c r="AI239" s="19">
        <f>+IF(USER!AI239="","",USER!AI239)</f>
        <v>0.54166666666666663</v>
      </c>
      <c r="AJ239" s="13">
        <f>+IF(USER!AJ239="","",USER!AJ239)</f>
        <v>0.70486111111111116</v>
      </c>
      <c r="AK239" s="14" t="str">
        <f>+IF(USER!AK239="","",USER!AK239)</f>
        <v/>
      </c>
      <c r="AL239" s="14" t="str">
        <f>+IF(USER!AL239="","",USER!AL239)</f>
        <v/>
      </c>
      <c r="AM239" s="13" t="str">
        <f>+IF(USER!AM239="","",USER!AM239)</f>
        <v/>
      </c>
      <c r="AN239" s="13" t="str">
        <f>+IF(USER!AN239="","",USER!AN239)</f>
        <v/>
      </c>
      <c r="AO239" s="14" t="str">
        <f>+IF(USER!AO239="","",USER!AO239)</f>
        <v/>
      </c>
      <c r="AP239" s="20" t="str">
        <f>+IF(USER!AP239="","",USER!AP239)</f>
        <v/>
      </c>
      <c r="AQ239" s="19">
        <f>+IF(USER!AQ239="","",USER!AQ239)</f>
        <v>0.54166666666666663</v>
      </c>
      <c r="AR239" s="13">
        <f>+IF(USER!AR239="","",USER!AR239)</f>
        <v>0.70486111111111116</v>
      </c>
      <c r="AS239" s="14" t="str">
        <f>+IF(USER!AS239="","",USER!AS239)</f>
        <v/>
      </c>
      <c r="AT239" s="14" t="str">
        <f>+IF(USER!AT239="","",USER!AT239)</f>
        <v/>
      </c>
      <c r="AU239" s="13" t="str">
        <f>+IF(USER!AU239="","",USER!AU239)</f>
        <v/>
      </c>
      <c r="AV239" s="13" t="str">
        <f>+IF(USER!AV239="","",USER!AV239)</f>
        <v/>
      </c>
      <c r="AW239" s="14" t="str">
        <f>+IF(USER!AW239="","",USER!AW239)</f>
        <v/>
      </c>
      <c r="AX239" s="20" t="str">
        <f>+IF(USER!AX239="","",USER!AX239)</f>
        <v/>
      </c>
      <c r="AY239" s="19">
        <f>+IF(USER!AY239="","",USER!AY239)</f>
        <v>0.54166666666666663</v>
      </c>
      <c r="AZ239" s="13">
        <f>+IF(USER!AZ239="","",USER!AZ239)</f>
        <v>0.70486111111111116</v>
      </c>
      <c r="BA239" s="14" t="str">
        <f>+IF(USER!BA239="","",USER!BA239)</f>
        <v/>
      </c>
      <c r="BB239" s="14" t="str">
        <f>+IF(USER!BB239="","",USER!BB239)</f>
        <v/>
      </c>
      <c r="BC239" s="13" t="str">
        <f>+IF(USER!BC239="","",USER!BC239)</f>
        <v/>
      </c>
      <c r="BD239" s="13" t="str">
        <f>+IF(USER!BD239="","",USER!BD239)</f>
        <v/>
      </c>
      <c r="BE239" s="14" t="str">
        <f>+IF(USER!BE239="","",USER!BE239)</f>
        <v/>
      </c>
      <c r="BF239" s="20" t="str">
        <f>+IF(USER!BF239="","",USER!BF239)</f>
        <v/>
      </c>
      <c r="BG239" s="19">
        <f>+IF(USER!BG239="","",USER!BG239)</f>
        <v>0.54166666666666663</v>
      </c>
      <c r="BH239" s="13">
        <f>+IF(USER!BH239="","",USER!BH239)</f>
        <v>0.70486111111111116</v>
      </c>
      <c r="BI239" s="14" t="str">
        <f>+IF(USER!BI239="","",USER!BI239)</f>
        <v/>
      </c>
      <c r="BJ239" s="14" t="str">
        <f>+IF(USER!BJ239="","",USER!BJ239)</f>
        <v/>
      </c>
      <c r="BK239" s="13" t="str">
        <f>+IF(USER!BK239="","",USER!BK239)</f>
        <v/>
      </c>
      <c r="BL239" s="13" t="str">
        <f>+IF(USER!BL239="","",USER!BL239)</f>
        <v/>
      </c>
      <c r="BM239" s="14" t="str">
        <f>+IF(USER!BM239="","",USER!BM239)</f>
        <v/>
      </c>
      <c r="BN239" s="20" t="str">
        <f>+IF(USER!BN239="","",USER!BN239)</f>
        <v/>
      </c>
      <c r="BO239" s="19">
        <f>+IF(USER!BO239="","",USER!BO239)</f>
        <v>0.54166666666666663</v>
      </c>
      <c r="BP239" s="13">
        <f>+IF(USER!BP239="","",USER!BP239)</f>
        <v>0.70486111111111116</v>
      </c>
      <c r="BQ239" s="14" t="str">
        <f>+IF(USER!BQ239="","",USER!BQ239)</f>
        <v/>
      </c>
      <c r="BR239" s="14" t="str">
        <f>+IF(USER!BR239="","",USER!BR239)</f>
        <v/>
      </c>
      <c r="BS239" s="13" t="str">
        <f>+IF(USER!BS239="","",USER!BS239)</f>
        <v/>
      </c>
      <c r="BT239" s="13" t="str">
        <f>+IF(USER!BT239="","",USER!BT239)</f>
        <v/>
      </c>
      <c r="BU239" s="14" t="str">
        <f>+IF(USER!BU239="","",USER!BU239)</f>
        <v/>
      </c>
      <c r="BV239" s="20" t="str">
        <f>+IF(USER!BV239="","",USER!BV239)</f>
        <v/>
      </c>
      <c r="BW239" s="68" t="str">
        <f>+VLOOKUP(B239,GESEM!B:H,7,0)</f>
        <v>CHAT USER</v>
      </c>
      <c r="BX239" s="2" t="str">
        <f>+VLOOKUP(B239,GESEM!B:H,6,0)</f>
        <v>AGENTE</v>
      </c>
    </row>
    <row r="240" spans="1:76" ht="12.75" x14ac:dyDescent="0.2">
      <c r="A240" s="31">
        <f t="shared" si="3"/>
        <v>234</v>
      </c>
      <c r="B240" s="74">
        <f>+USER!B240</f>
        <v>72510467</v>
      </c>
      <c r="C240" s="61" t="str">
        <f>+VLOOKUP(J240,TURNO!P:Q,2,0)</f>
        <v xml:space="preserve">CHAT USER </v>
      </c>
      <c r="D240" s="61" t="str">
        <f>+USER!D240</f>
        <v>Tarde</v>
      </c>
      <c r="E240" s="75">
        <f>+VLOOKUP(B240,GESEM!B:M,12,0)</f>
        <v>45352</v>
      </c>
      <c r="F240" s="61" t="str">
        <f>+USER!F240</f>
        <v>PART TIME</v>
      </c>
      <c r="G240" s="61">
        <f>+USER!G240</f>
        <v>0</v>
      </c>
      <c r="H240" s="61">
        <f>+USER!H240</f>
        <v>0</v>
      </c>
      <c r="I240" s="61" t="str">
        <f>+USER!I240</f>
        <v>PONCIANO MEJIA ANGIE LUCERO</v>
      </c>
      <c r="J240" s="61" t="str">
        <f>+USER!J240</f>
        <v>CHAT USER</v>
      </c>
      <c r="K240" s="61" t="str">
        <f>+USER!K240</f>
        <v>NOVOA VILLAR JULIANA MELISSA</v>
      </c>
      <c r="L240" s="61" t="str">
        <f>+USER!L240</f>
        <v>PORTILLA REYES YOHANA ARACELLI</v>
      </c>
      <c r="M240" s="61" t="str">
        <f>+USER!M240</f>
        <v>Martes</v>
      </c>
      <c r="N240" s="32">
        <f>+IF(USER!N240="","",USER!N240)</f>
        <v>0.54166666666666663</v>
      </c>
      <c r="O240" s="33">
        <f>+IF(USER!O240="","",USER!O240)</f>
        <v>0.70486111111111116</v>
      </c>
      <c r="P240" s="32" t="str">
        <f>+IF(USER!P240="","",USER!P240)</f>
        <v/>
      </c>
      <c r="Q240" s="33" t="str">
        <f>+IF(USER!Q240="","",USER!Q240)</f>
        <v/>
      </c>
      <c r="R240" s="34" t="str">
        <f>+VLOOKUP(B240,GESEM!B:R,9,0)</f>
        <v>ACTIVO</v>
      </c>
      <c r="S240" s="19">
        <f>+IF(USER!S240="","",USER!S240)</f>
        <v>0.54166666666666663</v>
      </c>
      <c r="T240" s="14">
        <f>+IF(USER!T240="","",USER!T240)</f>
        <v>0.70486111111111116</v>
      </c>
      <c r="U240" s="14" t="str">
        <f>+IF(USER!U240="","",USER!U240)</f>
        <v/>
      </c>
      <c r="V240" s="14" t="str">
        <f>+IF(USER!V240="","",USER!V240)</f>
        <v/>
      </c>
      <c r="W240" s="14" t="str">
        <f>+IF(USER!W240="","",USER!W240)</f>
        <v/>
      </c>
      <c r="X240" s="14" t="str">
        <f>+IF(USER!X240="","",USER!X240)</f>
        <v/>
      </c>
      <c r="Y240" s="14" t="str">
        <f>+IF(USER!Y240="","",USER!Y240)</f>
        <v/>
      </c>
      <c r="Z240" s="20" t="str">
        <f>+IF(USER!Z240="","",USER!Z240)</f>
        <v/>
      </c>
      <c r="AA240" s="19" t="str">
        <f>+IF(USER!AA240="","",USER!AA240)</f>
        <v/>
      </c>
      <c r="AB240" s="13" t="str">
        <f>+IF(USER!AB240="","",USER!AB240)</f>
        <v/>
      </c>
      <c r="AC240" s="14" t="str">
        <f>+IF(USER!AC240="","",USER!AC240)</f>
        <v/>
      </c>
      <c r="AD240" s="14" t="str">
        <f>+IF(USER!AD240="","",USER!AD240)</f>
        <v/>
      </c>
      <c r="AE240" s="13" t="str">
        <f>+IF(USER!AE240="","",USER!AE240)</f>
        <v/>
      </c>
      <c r="AF240" s="13" t="str">
        <f>+IF(USER!AF240="","",USER!AF240)</f>
        <v/>
      </c>
      <c r="AG240" s="14" t="str">
        <f>+IF(USER!AG240="","",USER!AG240)</f>
        <v/>
      </c>
      <c r="AH240" s="20" t="str">
        <f>+IF(USER!AH240="","",USER!AH240)</f>
        <v/>
      </c>
      <c r="AI240" s="19">
        <f>+IF(USER!AI240="","",USER!AI240)</f>
        <v>0.54166666666666663</v>
      </c>
      <c r="AJ240" s="13">
        <f>+IF(USER!AJ240="","",USER!AJ240)</f>
        <v>0.70486111111111116</v>
      </c>
      <c r="AK240" s="14" t="str">
        <f>+IF(USER!AK240="","",USER!AK240)</f>
        <v/>
      </c>
      <c r="AL240" s="14" t="str">
        <f>+IF(USER!AL240="","",USER!AL240)</f>
        <v/>
      </c>
      <c r="AM240" s="13" t="str">
        <f>+IF(USER!AM240="","",USER!AM240)</f>
        <v/>
      </c>
      <c r="AN240" s="13" t="str">
        <f>+IF(USER!AN240="","",USER!AN240)</f>
        <v/>
      </c>
      <c r="AO240" s="14" t="str">
        <f>+IF(USER!AO240="","",USER!AO240)</f>
        <v/>
      </c>
      <c r="AP240" s="20" t="str">
        <f>+IF(USER!AP240="","",USER!AP240)</f>
        <v/>
      </c>
      <c r="AQ240" s="19">
        <f>+IF(USER!AQ240="","",USER!AQ240)</f>
        <v>0.54166666666666663</v>
      </c>
      <c r="AR240" s="13">
        <f>+IF(USER!AR240="","",USER!AR240)</f>
        <v>0.70486111111111116</v>
      </c>
      <c r="AS240" s="14" t="str">
        <f>+IF(USER!AS240="","",USER!AS240)</f>
        <v/>
      </c>
      <c r="AT240" s="14" t="str">
        <f>+IF(USER!AT240="","",USER!AT240)</f>
        <v/>
      </c>
      <c r="AU240" s="13" t="str">
        <f>+IF(USER!AU240="","",USER!AU240)</f>
        <v/>
      </c>
      <c r="AV240" s="13" t="str">
        <f>+IF(USER!AV240="","",USER!AV240)</f>
        <v/>
      </c>
      <c r="AW240" s="14" t="str">
        <f>+IF(USER!AW240="","",USER!AW240)</f>
        <v/>
      </c>
      <c r="AX240" s="20" t="str">
        <f>+IF(USER!AX240="","",USER!AX240)</f>
        <v/>
      </c>
      <c r="AY240" s="19">
        <f>+IF(USER!AY240="","",USER!AY240)</f>
        <v>0.54166666666666663</v>
      </c>
      <c r="AZ240" s="13">
        <f>+IF(USER!AZ240="","",USER!AZ240)</f>
        <v>0.70486111111111116</v>
      </c>
      <c r="BA240" s="14" t="str">
        <f>+IF(USER!BA240="","",USER!BA240)</f>
        <v/>
      </c>
      <c r="BB240" s="14" t="str">
        <f>+IF(USER!BB240="","",USER!BB240)</f>
        <v/>
      </c>
      <c r="BC240" s="13" t="str">
        <f>+IF(USER!BC240="","",USER!BC240)</f>
        <v/>
      </c>
      <c r="BD240" s="13" t="str">
        <f>+IF(USER!BD240="","",USER!BD240)</f>
        <v/>
      </c>
      <c r="BE240" s="14" t="str">
        <f>+IF(USER!BE240="","",USER!BE240)</f>
        <v/>
      </c>
      <c r="BF240" s="20" t="str">
        <f>+IF(USER!BF240="","",USER!BF240)</f>
        <v/>
      </c>
      <c r="BG240" s="19">
        <f>+IF(USER!BG240="","",USER!BG240)</f>
        <v>0.54166666666666663</v>
      </c>
      <c r="BH240" s="13">
        <f>+IF(USER!BH240="","",USER!BH240)</f>
        <v>0.70486111111111116</v>
      </c>
      <c r="BI240" s="14" t="str">
        <f>+IF(USER!BI240="","",USER!BI240)</f>
        <v/>
      </c>
      <c r="BJ240" s="14" t="str">
        <f>+IF(USER!BJ240="","",USER!BJ240)</f>
        <v/>
      </c>
      <c r="BK240" s="13" t="str">
        <f>+IF(USER!BK240="","",USER!BK240)</f>
        <v/>
      </c>
      <c r="BL240" s="13" t="str">
        <f>+IF(USER!BL240="","",USER!BL240)</f>
        <v/>
      </c>
      <c r="BM240" s="14" t="str">
        <f>+IF(USER!BM240="","",USER!BM240)</f>
        <v/>
      </c>
      <c r="BN240" s="20" t="str">
        <f>+IF(USER!BN240="","",USER!BN240)</f>
        <v/>
      </c>
      <c r="BO240" s="19">
        <f>+IF(USER!BO240="","",USER!BO240)</f>
        <v>0.54166666666666663</v>
      </c>
      <c r="BP240" s="13">
        <f>+IF(USER!BP240="","",USER!BP240)</f>
        <v>0.70486111111111116</v>
      </c>
      <c r="BQ240" s="14" t="str">
        <f>+IF(USER!BQ240="","",USER!BQ240)</f>
        <v/>
      </c>
      <c r="BR240" s="14" t="str">
        <f>+IF(USER!BR240="","",USER!BR240)</f>
        <v/>
      </c>
      <c r="BS240" s="13" t="str">
        <f>+IF(USER!BS240="","",USER!BS240)</f>
        <v/>
      </c>
      <c r="BT240" s="13" t="str">
        <f>+IF(USER!BT240="","",USER!BT240)</f>
        <v/>
      </c>
      <c r="BU240" s="14" t="str">
        <f>+IF(USER!BU240="","",USER!BU240)</f>
        <v/>
      </c>
      <c r="BV240" s="20" t="str">
        <f>+IF(USER!BV240="","",USER!BV240)</f>
        <v/>
      </c>
      <c r="BW240" s="68" t="str">
        <f>+VLOOKUP(B240,GESEM!B:H,7,0)</f>
        <v>CHAT USER</v>
      </c>
      <c r="BX240" s="2" t="str">
        <f>+VLOOKUP(B240,GESEM!B:H,6,0)</f>
        <v>AGENTE</v>
      </c>
    </row>
    <row r="241" spans="1:76" ht="12.75" x14ac:dyDescent="0.2">
      <c r="A241" s="31">
        <f t="shared" si="3"/>
        <v>235</v>
      </c>
      <c r="B241" s="74">
        <f>+USER!B241</f>
        <v>45834719</v>
      </c>
      <c r="C241" s="61" t="str">
        <f>+VLOOKUP(J241,TURNO!P:Q,2,0)</f>
        <v xml:space="preserve">CHAT USER </v>
      </c>
      <c r="D241" s="61" t="str">
        <f>+USER!D241</f>
        <v>Tarde</v>
      </c>
      <c r="E241" s="75">
        <f>+VLOOKUP(B241,GESEM!B:M,12,0)</f>
        <v>45566</v>
      </c>
      <c r="F241" s="61" t="str">
        <f>+USER!F241</f>
        <v>PART TIME</v>
      </c>
      <c r="G241" s="61">
        <f>+USER!G241</f>
        <v>0</v>
      </c>
      <c r="H241" s="61">
        <f>+USER!H241</f>
        <v>0</v>
      </c>
      <c r="I241" s="61" t="str">
        <f>+USER!I241</f>
        <v>ROJAS HERRERA CARMEN ROSA</v>
      </c>
      <c r="J241" s="61" t="str">
        <f>+USER!J241</f>
        <v>CHAT USER</v>
      </c>
      <c r="K241" s="61" t="str">
        <f>+USER!K241</f>
        <v>BAO VILELA CESAR ANDRES</v>
      </c>
      <c r="L241" s="61" t="str">
        <f>+USER!L241</f>
        <v>SANCHEZ GRADOS JEAN PIERRE JOAQUIN</v>
      </c>
      <c r="M241" s="61" t="str">
        <f>+USER!M241</f>
        <v>Jueves</v>
      </c>
      <c r="N241" s="32">
        <f>+IF(USER!N241="","",USER!N241)</f>
        <v>0.54166666666666663</v>
      </c>
      <c r="O241" s="33">
        <f>+IF(USER!O241="","",USER!O241)</f>
        <v>0.70486111111111116</v>
      </c>
      <c r="P241" s="32" t="str">
        <f>+IF(USER!P241="","",USER!P241)</f>
        <v/>
      </c>
      <c r="Q241" s="33" t="str">
        <f>+IF(USER!Q241="","",USER!Q241)</f>
        <v/>
      </c>
      <c r="R241" s="34" t="str">
        <f>+VLOOKUP(B241,GESEM!B:R,9,0)</f>
        <v>ACTIVO</v>
      </c>
      <c r="S241" s="19">
        <f>+IF(USER!S241="","",USER!S241)</f>
        <v>0.54166666666666663</v>
      </c>
      <c r="T241" s="14">
        <f>+IF(USER!T241="","",USER!T241)</f>
        <v>0.70486111111111116</v>
      </c>
      <c r="U241" s="14" t="str">
        <f>+IF(USER!U241="","",USER!U241)</f>
        <v/>
      </c>
      <c r="V241" s="14" t="str">
        <f>+IF(USER!V241="","",USER!V241)</f>
        <v/>
      </c>
      <c r="W241" s="14" t="str">
        <f>+IF(USER!W241="","",USER!W241)</f>
        <v/>
      </c>
      <c r="X241" s="14" t="str">
        <f>+IF(USER!X241="","",USER!X241)</f>
        <v/>
      </c>
      <c r="Y241" s="14" t="str">
        <f>+IF(USER!Y241="","",USER!Y241)</f>
        <v/>
      </c>
      <c r="Z241" s="20" t="str">
        <f>+IF(USER!Z241="","",USER!Z241)</f>
        <v/>
      </c>
      <c r="AA241" s="19">
        <f>+IF(USER!AA241="","",USER!AA241)</f>
        <v>0.54166666666666663</v>
      </c>
      <c r="AB241" s="13">
        <f>+IF(USER!AB241="","",USER!AB241)</f>
        <v>0.70486111111111116</v>
      </c>
      <c r="AC241" s="14" t="str">
        <f>+IF(USER!AC241="","",USER!AC241)</f>
        <v/>
      </c>
      <c r="AD241" s="14" t="str">
        <f>+IF(USER!AD241="","",USER!AD241)</f>
        <v/>
      </c>
      <c r="AE241" s="13" t="str">
        <f>+IF(USER!AE241="","",USER!AE241)</f>
        <v/>
      </c>
      <c r="AF241" s="13" t="str">
        <f>+IF(USER!AF241="","",USER!AF241)</f>
        <v/>
      </c>
      <c r="AG241" s="14" t="str">
        <f>+IF(USER!AG241="","",USER!AG241)</f>
        <v/>
      </c>
      <c r="AH241" s="20" t="str">
        <f>+IF(USER!AH241="","",USER!AH241)</f>
        <v/>
      </c>
      <c r="AI241" s="19">
        <f>+IF(USER!AI241="","",USER!AI241)</f>
        <v>0.54166666666666663</v>
      </c>
      <c r="AJ241" s="13">
        <f>+IF(USER!AJ241="","",USER!AJ241)</f>
        <v>0.70486111111111116</v>
      </c>
      <c r="AK241" s="14" t="str">
        <f>+IF(USER!AK241="","",USER!AK241)</f>
        <v/>
      </c>
      <c r="AL241" s="14" t="str">
        <f>+IF(USER!AL241="","",USER!AL241)</f>
        <v/>
      </c>
      <c r="AM241" s="13" t="str">
        <f>+IF(USER!AM241="","",USER!AM241)</f>
        <v/>
      </c>
      <c r="AN241" s="13" t="str">
        <f>+IF(USER!AN241="","",USER!AN241)</f>
        <v/>
      </c>
      <c r="AO241" s="14" t="str">
        <f>+IF(USER!AO241="","",USER!AO241)</f>
        <v/>
      </c>
      <c r="AP241" s="20" t="str">
        <f>+IF(USER!AP241="","",USER!AP241)</f>
        <v/>
      </c>
      <c r="AQ241" s="19" t="str">
        <f>+IF(USER!AQ241="","",USER!AQ241)</f>
        <v/>
      </c>
      <c r="AR241" s="13" t="str">
        <f>+IF(USER!AR241="","",USER!AR241)</f>
        <v/>
      </c>
      <c r="AS241" s="14" t="str">
        <f>+IF(USER!AS241="","",USER!AS241)</f>
        <v/>
      </c>
      <c r="AT241" s="14" t="str">
        <f>+IF(USER!AT241="","",USER!AT241)</f>
        <v/>
      </c>
      <c r="AU241" s="13" t="str">
        <f>+IF(USER!AU241="","",USER!AU241)</f>
        <v/>
      </c>
      <c r="AV241" s="13" t="str">
        <f>+IF(USER!AV241="","",USER!AV241)</f>
        <v/>
      </c>
      <c r="AW241" s="14" t="str">
        <f>+IF(USER!AW241="","",USER!AW241)</f>
        <v/>
      </c>
      <c r="AX241" s="20" t="str">
        <f>+IF(USER!AX241="","",USER!AX241)</f>
        <v/>
      </c>
      <c r="AY241" s="19">
        <f>+IF(USER!AY241="","",USER!AY241)</f>
        <v>0.54166666666666663</v>
      </c>
      <c r="AZ241" s="13">
        <f>+IF(USER!AZ241="","",USER!AZ241)</f>
        <v>0.70486111111111116</v>
      </c>
      <c r="BA241" s="14" t="str">
        <f>+IF(USER!BA241="","",USER!BA241)</f>
        <v/>
      </c>
      <c r="BB241" s="14" t="str">
        <f>+IF(USER!BB241="","",USER!BB241)</f>
        <v/>
      </c>
      <c r="BC241" s="13" t="str">
        <f>+IF(USER!BC241="","",USER!BC241)</f>
        <v/>
      </c>
      <c r="BD241" s="13" t="str">
        <f>+IF(USER!BD241="","",USER!BD241)</f>
        <v/>
      </c>
      <c r="BE241" s="14" t="str">
        <f>+IF(USER!BE241="","",USER!BE241)</f>
        <v/>
      </c>
      <c r="BF241" s="20" t="str">
        <f>+IF(USER!BF241="","",USER!BF241)</f>
        <v/>
      </c>
      <c r="BG241" s="19">
        <f>+IF(USER!BG241="","",USER!BG241)</f>
        <v>0.54166666666666663</v>
      </c>
      <c r="BH241" s="13">
        <f>+IF(USER!BH241="","",USER!BH241)</f>
        <v>0.70486111111111116</v>
      </c>
      <c r="BI241" s="14" t="str">
        <f>+IF(USER!BI241="","",USER!BI241)</f>
        <v/>
      </c>
      <c r="BJ241" s="14" t="str">
        <f>+IF(USER!BJ241="","",USER!BJ241)</f>
        <v/>
      </c>
      <c r="BK241" s="13" t="str">
        <f>+IF(USER!BK241="","",USER!BK241)</f>
        <v/>
      </c>
      <c r="BL241" s="13" t="str">
        <f>+IF(USER!BL241="","",USER!BL241)</f>
        <v/>
      </c>
      <c r="BM241" s="14" t="str">
        <f>+IF(USER!BM241="","",USER!BM241)</f>
        <v/>
      </c>
      <c r="BN241" s="20" t="str">
        <f>+IF(USER!BN241="","",USER!BN241)</f>
        <v/>
      </c>
      <c r="BO241" s="19">
        <f>+IF(USER!BO241="","",USER!BO241)</f>
        <v>0.54166666666666663</v>
      </c>
      <c r="BP241" s="13">
        <f>+IF(USER!BP241="","",USER!BP241)</f>
        <v>0.70486111111111116</v>
      </c>
      <c r="BQ241" s="14" t="str">
        <f>+IF(USER!BQ241="","",USER!BQ241)</f>
        <v/>
      </c>
      <c r="BR241" s="14" t="str">
        <f>+IF(USER!BR241="","",USER!BR241)</f>
        <v/>
      </c>
      <c r="BS241" s="13" t="str">
        <f>+IF(USER!BS241="","",USER!BS241)</f>
        <v/>
      </c>
      <c r="BT241" s="13" t="str">
        <f>+IF(USER!BT241="","",USER!BT241)</f>
        <v/>
      </c>
      <c r="BU241" s="14" t="str">
        <f>+IF(USER!BU241="","",USER!BU241)</f>
        <v/>
      </c>
      <c r="BV241" s="20" t="str">
        <f>+IF(USER!BV241="","",USER!BV241)</f>
        <v/>
      </c>
      <c r="BW241" s="68" t="str">
        <f>+VLOOKUP(B241,GESEM!B:H,7,0)</f>
        <v>CHAT USER</v>
      </c>
      <c r="BX241" s="2" t="str">
        <f>+VLOOKUP(B241,GESEM!B:H,6,0)</f>
        <v>AGENTE</v>
      </c>
    </row>
    <row r="242" spans="1:76" ht="12.75" x14ac:dyDescent="0.2">
      <c r="A242" s="31">
        <f t="shared" si="3"/>
        <v>236</v>
      </c>
      <c r="B242" s="74">
        <f>+USER!B242</f>
        <v>46900624</v>
      </c>
      <c r="C242" s="61" t="str">
        <f>+VLOOKUP(J242,TURNO!P:Q,2,0)</f>
        <v xml:space="preserve">CHAT USER </v>
      </c>
      <c r="D242" s="61" t="str">
        <f>+USER!D242</f>
        <v>Tarde</v>
      </c>
      <c r="E242" s="75">
        <f>+VLOOKUP(B242,GESEM!B:M,12,0)</f>
        <v>45566</v>
      </c>
      <c r="F242" s="61" t="str">
        <f>+USER!F242</f>
        <v>PART TIME</v>
      </c>
      <c r="G242" s="61">
        <f>+USER!G242</f>
        <v>0</v>
      </c>
      <c r="H242" s="61">
        <f>+USER!H242</f>
        <v>0</v>
      </c>
      <c r="I242" s="61" t="str">
        <f>+USER!I242</f>
        <v>TORNERO PABLO VERONICA PATRICIA</v>
      </c>
      <c r="J242" s="61" t="str">
        <f>+USER!J242</f>
        <v>CHAT USER</v>
      </c>
      <c r="K242" s="61" t="str">
        <f>+USER!K242</f>
        <v>BAO VILELA CESAR ANDRES</v>
      </c>
      <c r="L242" s="61" t="str">
        <f>+USER!L242</f>
        <v>SANCHEZ GRADOS JEAN PIERRE JOAQUIN</v>
      </c>
      <c r="M242" s="61" t="str">
        <f>+USER!M242</f>
        <v>Jueves</v>
      </c>
      <c r="N242" s="32">
        <f>+IF(USER!N242="","",USER!N242)</f>
        <v>0.54166666666666663</v>
      </c>
      <c r="O242" s="33">
        <f>+IF(USER!O242="","",USER!O242)</f>
        <v>0.70486111111111116</v>
      </c>
      <c r="P242" s="32" t="str">
        <f>+IF(USER!P242="","",USER!P242)</f>
        <v/>
      </c>
      <c r="Q242" s="33" t="str">
        <f>+IF(USER!Q242="","",USER!Q242)</f>
        <v/>
      </c>
      <c r="R242" s="34" t="str">
        <f>+VLOOKUP(B242,GESEM!B:R,9,0)</f>
        <v>ACTIVO</v>
      </c>
      <c r="S242" s="19">
        <f>+IF(USER!S242="","",USER!S242)</f>
        <v>0.54166666666666663</v>
      </c>
      <c r="T242" s="14">
        <f>+IF(USER!T242="","",USER!T242)</f>
        <v>0.70486111111111116</v>
      </c>
      <c r="U242" s="14" t="str">
        <f>+IF(USER!U242="","",USER!U242)</f>
        <v/>
      </c>
      <c r="V242" s="14" t="str">
        <f>+IF(USER!V242="","",USER!V242)</f>
        <v/>
      </c>
      <c r="W242" s="14" t="str">
        <f>+IF(USER!W242="","",USER!W242)</f>
        <v/>
      </c>
      <c r="X242" s="14" t="str">
        <f>+IF(USER!X242="","",USER!X242)</f>
        <v/>
      </c>
      <c r="Y242" s="14" t="str">
        <f>+IF(USER!Y242="","",USER!Y242)</f>
        <v/>
      </c>
      <c r="Z242" s="20" t="str">
        <f>+IF(USER!Z242="","",USER!Z242)</f>
        <v/>
      </c>
      <c r="AA242" s="19">
        <f>+IF(USER!AA242="","",USER!AA242)</f>
        <v>0.54166666666666663</v>
      </c>
      <c r="AB242" s="13">
        <f>+IF(USER!AB242="","",USER!AB242)</f>
        <v>0.70486111111111116</v>
      </c>
      <c r="AC242" s="14" t="str">
        <f>+IF(USER!AC242="","",USER!AC242)</f>
        <v/>
      </c>
      <c r="AD242" s="14" t="str">
        <f>+IF(USER!AD242="","",USER!AD242)</f>
        <v/>
      </c>
      <c r="AE242" s="13" t="str">
        <f>+IF(USER!AE242="","",USER!AE242)</f>
        <v/>
      </c>
      <c r="AF242" s="13" t="str">
        <f>+IF(USER!AF242="","",USER!AF242)</f>
        <v/>
      </c>
      <c r="AG242" s="14" t="str">
        <f>+IF(USER!AG242="","",USER!AG242)</f>
        <v/>
      </c>
      <c r="AH242" s="20" t="str">
        <f>+IF(USER!AH242="","",USER!AH242)</f>
        <v/>
      </c>
      <c r="AI242" s="19">
        <f>+IF(USER!AI242="","",USER!AI242)</f>
        <v>0.54166666666666663</v>
      </c>
      <c r="AJ242" s="13">
        <f>+IF(USER!AJ242="","",USER!AJ242)</f>
        <v>0.70486111111111116</v>
      </c>
      <c r="AK242" s="14" t="str">
        <f>+IF(USER!AK242="","",USER!AK242)</f>
        <v/>
      </c>
      <c r="AL242" s="14" t="str">
        <f>+IF(USER!AL242="","",USER!AL242)</f>
        <v/>
      </c>
      <c r="AM242" s="13" t="str">
        <f>+IF(USER!AM242="","",USER!AM242)</f>
        <v/>
      </c>
      <c r="AN242" s="13" t="str">
        <f>+IF(USER!AN242="","",USER!AN242)</f>
        <v/>
      </c>
      <c r="AO242" s="14" t="str">
        <f>+IF(USER!AO242="","",USER!AO242)</f>
        <v/>
      </c>
      <c r="AP242" s="20" t="str">
        <f>+IF(USER!AP242="","",USER!AP242)</f>
        <v/>
      </c>
      <c r="AQ242" s="19" t="str">
        <f>+IF(USER!AQ242="","",USER!AQ242)</f>
        <v/>
      </c>
      <c r="AR242" s="13" t="str">
        <f>+IF(USER!AR242="","",USER!AR242)</f>
        <v/>
      </c>
      <c r="AS242" s="14" t="str">
        <f>+IF(USER!AS242="","",USER!AS242)</f>
        <v/>
      </c>
      <c r="AT242" s="14" t="str">
        <f>+IF(USER!AT242="","",USER!AT242)</f>
        <v/>
      </c>
      <c r="AU242" s="13" t="str">
        <f>+IF(USER!AU242="","",USER!AU242)</f>
        <v/>
      </c>
      <c r="AV242" s="13" t="str">
        <f>+IF(USER!AV242="","",USER!AV242)</f>
        <v/>
      </c>
      <c r="AW242" s="14" t="str">
        <f>+IF(USER!AW242="","",USER!AW242)</f>
        <v/>
      </c>
      <c r="AX242" s="20" t="str">
        <f>+IF(USER!AX242="","",USER!AX242)</f>
        <v/>
      </c>
      <c r="AY242" s="19">
        <f>+IF(USER!AY242="","",USER!AY242)</f>
        <v>0.54166666666666663</v>
      </c>
      <c r="AZ242" s="13">
        <f>+IF(USER!AZ242="","",USER!AZ242)</f>
        <v>0.70486111111111116</v>
      </c>
      <c r="BA242" s="14" t="str">
        <f>+IF(USER!BA242="","",USER!BA242)</f>
        <v/>
      </c>
      <c r="BB242" s="14" t="str">
        <f>+IF(USER!BB242="","",USER!BB242)</f>
        <v/>
      </c>
      <c r="BC242" s="13" t="str">
        <f>+IF(USER!BC242="","",USER!BC242)</f>
        <v/>
      </c>
      <c r="BD242" s="13" t="str">
        <f>+IF(USER!BD242="","",USER!BD242)</f>
        <v/>
      </c>
      <c r="BE242" s="14" t="str">
        <f>+IF(USER!BE242="","",USER!BE242)</f>
        <v/>
      </c>
      <c r="BF242" s="20" t="str">
        <f>+IF(USER!BF242="","",USER!BF242)</f>
        <v/>
      </c>
      <c r="BG242" s="19">
        <f>+IF(USER!BG242="","",USER!BG242)</f>
        <v>0.54166666666666663</v>
      </c>
      <c r="BH242" s="13">
        <f>+IF(USER!BH242="","",USER!BH242)</f>
        <v>0.70486111111111116</v>
      </c>
      <c r="BI242" s="14" t="str">
        <f>+IF(USER!BI242="","",USER!BI242)</f>
        <v/>
      </c>
      <c r="BJ242" s="14" t="str">
        <f>+IF(USER!BJ242="","",USER!BJ242)</f>
        <v/>
      </c>
      <c r="BK242" s="13" t="str">
        <f>+IF(USER!BK242="","",USER!BK242)</f>
        <v/>
      </c>
      <c r="BL242" s="13" t="str">
        <f>+IF(USER!BL242="","",USER!BL242)</f>
        <v/>
      </c>
      <c r="BM242" s="14" t="str">
        <f>+IF(USER!BM242="","",USER!BM242)</f>
        <v/>
      </c>
      <c r="BN242" s="20" t="str">
        <f>+IF(USER!BN242="","",USER!BN242)</f>
        <v/>
      </c>
      <c r="BO242" s="19">
        <f>+IF(USER!BO242="","",USER!BO242)</f>
        <v>0.54166666666666663</v>
      </c>
      <c r="BP242" s="13">
        <f>+IF(USER!BP242="","",USER!BP242)</f>
        <v>0.70486111111111116</v>
      </c>
      <c r="BQ242" s="14" t="str">
        <f>+IF(USER!BQ242="","",USER!BQ242)</f>
        <v/>
      </c>
      <c r="BR242" s="14" t="str">
        <f>+IF(USER!BR242="","",USER!BR242)</f>
        <v/>
      </c>
      <c r="BS242" s="13" t="str">
        <f>+IF(USER!BS242="","",USER!BS242)</f>
        <v/>
      </c>
      <c r="BT242" s="13" t="str">
        <f>+IF(USER!BT242="","",USER!BT242)</f>
        <v/>
      </c>
      <c r="BU242" s="14" t="str">
        <f>+IF(USER!BU242="","",USER!BU242)</f>
        <v/>
      </c>
      <c r="BV242" s="20" t="str">
        <f>+IF(USER!BV242="","",USER!BV242)</f>
        <v/>
      </c>
      <c r="BW242" s="68" t="str">
        <f>+VLOOKUP(B242,GESEM!B:H,7,0)</f>
        <v>CHAT USER</v>
      </c>
      <c r="BX242" s="2" t="str">
        <f>+VLOOKUP(B242,GESEM!B:H,6,0)</f>
        <v>AGENTE</v>
      </c>
    </row>
    <row r="243" spans="1:76" ht="12.75" x14ac:dyDescent="0.2">
      <c r="A243" s="31">
        <f t="shared" si="3"/>
        <v>237</v>
      </c>
      <c r="B243" s="74">
        <f>+USER!B243</f>
        <v>74297349</v>
      </c>
      <c r="C243" s="61" t="str">
        <f>+VLOOKUP(J243,TURNO!P:Q,2,0)</f>
        <v xml:space="preserve">CHAT USER </v>
      </c>
      <c r="D243" s="61" t="str">
        <f>+USER!D243</f>
        <v>Tarde</v>
      </c>
      <c r="E243" s="75">
        <f>+VLOOKUP(B243,GESEM!B:M,12,0)</f>
        <v>45583</v>
      </c>
      <c r="F243" s="61" t="str">
        <f>+USER!F243</f>
        <v>PART TIME</v>
      </c>
      <c r="G243" s="61">
        <f>+USER!G243</f>
        <v>0</v>
      </c>
      <c r="H243" s="61">
        <f>+USER!H243</f>
        <v>0</v>
      </c>
      <c r="I243" s="61" t="str">
        <f>+USER!I243</f>
        <v>GOSICHA DIEGUEZ MARIA FERNANDA</v>
      </c>
      <c r="J243" s="61" t="str">
        <f>+USER!J243</f>
        <v>CHAT USER</v>
      </c>
      <c r="K243" s="61" t="str">
        <f>+USER!K243</f>
        <v>BAO VILELA CESAR ANDRES</v>
      </c>
      <c r="L243" s="61" t="str">
        <f>+USER!L243</f>
        <v>SANCHEZ GRADOS JEAN PIERRE JOAQUIN</v>
      </c>
      <c r="M243" s="61" t="str">
        <f>+USER!M243</f>
        <v>Martes</v>
      </c>
      <c r="N243" s="32">
        <f>+IF(USER!N243="","",USER!N243)</f>
        <v>0.5</v>
      </c>
      <c r="O243" s="33">
        <f>+IF(USER!O243="","",USER!O243)</f>
        <v>0.66319444444444442</v>
      </c>
      <c r="P243" s="32" t="str">
        <f>+IF(USER!P243="","",USER!P243)</f>
        <v/>
      </c>
      <c r="Q243" s="33" t="str">
        <f>+IF(USER!Q243="","",USER!Q243)</f>
        <v/>
      </c>
      <c r="R243" s="34" t="str">
        <f>+VLOOKUP(B243,GESEM!B:R,9,0)</f>
        <v>ACTIVO</v>
      </c>
      <c r="S243" s="19">
        <f>+IF(USER!S243="","",USER!S243)</f>
        <v>0.5</v>
      </c>
      <c r="T243" s="14">
        <f>+IF(USER!T243="","",USER!T243)</f>
        <v>0.66319444444444442</v>
      </c>
      <c r="U243" s="14" t="str">
        <f>+IF(USER!U243="","",USER!U243)</f>
        <v/>
      </c>
      <c r="V243" s="14" t="str">
        <f>+IF(USER!V243="","",USER!V243)</f>
        <v/>
      </c>
      <c r="W243" s="14" t="str">
        <f>+IF(USER!W243="","",USER!W243)</f>
        <v/>
      </c>
      <c r="X243" s="14" t="str">
        <f>+IF(USER!X243="","",USER!X243)</f>
        <v/>
      </c>
      <c r="Y243" s="14" t="str">
        <f>+IF(USER!Y243="","",USER!Y243)</f>
        <v/>
      </c>
      <c r="Z243" s="20" t="str">
        <f>+IF(USER!Z243="","",USER!Z243)</f>
        <v/>
      </c>
      <c r="AA243" s="19" t="str">
        <f>+IF(USER!AA243="","",USER!AA243)</f>
        <v/>
      </c>
      <c r="AB243" s="13" t="str">
        <f>+IF(USER!AB243="","",USER!AB243)</f>
        <v/>
      </c>
      <c r="AC243" s="14" t="str">
        <f>+IF(USER!AC243="","",USER!AC243)</f>
        <v/>
      </c>
      <c r="AD243" s="14" t="str">
        <f>+IF(USER!AD243="","",USER!AD243)</f>
        <v/>
      </c>
      <c r="AE243" s="13" t="str">
        <f>+IF(USER!AE243="","",USER!AE243)</f>
        <v/>
      </c>
      <c r="AF243" s="13" t="str">
        <f>+IF(USER!AF243="","",USER!AF243)</f>
        <v/>
      </c>
      <c r="AG243" s="14" t="str">
        <f>+IF(USER!AG243="","",USER!AG243)</f>
        <v/>
      </c>
      <c r="AH243" s="20" t="str">
        <f>+IF(USER!AH243="","",USER!AH243)</f>
        <v/>
      </c>
      <c r="AI243" s="19">
        <f>+IF(USER!AI243="","",USER!AI243)</f>
        <v>0.5</v>
      </c>
      <c r="AJ243" s="13">
        <f>+IF(USER!AJ243="","",USER!AJ243)</f>
        <v>0.66319444444444442</v>
      </c>
      <c r="AK243" s="14" t="str">
        <f>+IF(USER!AK243="","",USER!AK243)</f>
        <v/>
      </c>
      <c r="AL243" s="14" t="str">
        <f>+IF(USER!AL243="","",USER!AL243)</f>
        <v/>
      </c>
      <c r="AM243" s="13" t="str">
        <f>+IF(USER!AM243="","",USER!AM243)</f>
        <v/>
      </c>
      <c r="AN243" s="13" t="str">
        <f>+IF(USER!AN243="","",USER!AN243)</f>
        <v/>
      </c>
      <c r="AO243" s="14" t="str">
        <f>+IF(USER!AO243="","",USER!AO243)</f>
        <v/>
      </c>
      <c r="AP243" s="20" t="str">
        <f>+IF(USER!AP243="","",USER!AP243)</f>
        <v/>
      </c>
      <c r="AQ243" s="19">
        <f>+IF(USER!AQ243="","",USER!AQ243)</f>
        <v>0.5</v>
      </c>
      <c r="AR243" s="13">
        <f>+IF(USER!AR243="","",USER!AR243)</f>
        <v>0.66319444444444442</v>
      </c>
      <c r="AS243" s="14" t="str">
        <f>+IF(USER!AS243="","",USER!AS243)</f>
        <v/>
      </c>
      <c r="AT243" s="14" t="str">
        <f>+IF(USER!AT243="","",USER!AT243)</f>
        <v/>
      </c>
      <c r="AU243" s="13" t="str">
        <f>+IF(USER!AU243="","",USER!AU243)</f>
        <v/>
      </c>
      <c r="AV243" s="13" t="str">
        <f>+IF(USER!AV243="","",USER!AV243)</f>
        <v/>
      </c>
      <c r="AW243" s="14" t="str">
        <f>+IF(USER!AW243="","",USER!AW243)</f>
        <v/>
      </c>
      <c r="AX243" s="20" t="str">
        <f>+IF(USER!AX243="","",USER!AX243)</f>
        <v/>
      </c>
      <c r="AY243" s="19">
        <f>+IF(USER!AY243="","",USER!AY243)</f>
        <v>0.5</v>
      </c>
      <c r="AZ243" s="13">
        <f>+IF(USER!AZ243="","",USER!AZ243)</f>
        <v>0.66319444444444442</v>
      </c>
      <c r="BA243" s="14" t="str">
        <f>+IF(USER!BA243="","",USER!BA243)</f>
        <v/>
      </c>
      <c r="BB243" s="14" t="str">
        <f>+IF(USER!BB243="","",USER!BB243)</f>
        <v/>
      </c>
      <c r="BC243" s="13" t="str">
        <f>+IF(USER!BC243="","",USER!BC243)</f>
        <v/>
      </c>
      <c r="BD243" s="13" t="str">
        <f>+IF(USER!BD243="","",USER!BD243)</f>
        <v/>
      </c>
      <c r="BE243" s="14" t="str">
        <f>+IF(USER!BE243="","",USER!BE243)</f>
        <v/>
      </c>
      <c r="BF243" s="20" t="str">
        <f>+IF(USER!BF243="","",USER!BF243)</f>
        <v/>
      </c>
      <c r="BG243" s="19">
        <f>+IF(USER!BG243="","",USER!BG243)</f>
        <v>0.5</v>
      </c>
      <c r="BH243" s="13">
        <f>+IF(USER!BH243="","",USER!BH243)</f>
        <v>0.66319444444444442</v>
      </c>
      <c r="BI243" s="14" t="str">
        <f>+IF(USER!BI243="","",USER!BI243)</f>
        <v/>
      </c>
      <c r="BJ243" s="14" t="str">
        <f>+IF(USER!BJ243="","",USER!BJ243)</f>
        <v/>
      </c>
      <c r="BK243" s="13" t="str">
        <f>+IF(USER!BK243="","",USER!BK243)</f>
        <v/>
      </c>
      <c r="BL243" s="13" t="str">
        <f>+IF(USER!BL243="","",USER!BL243)</f>
        <v/>
      </c>
      <c r="BM243" s="14" t="str">
        <f>+IF(USER!BM243="","",USER!BM243)</f>
        <v/>
      </c>
      <c r="BN243" s="20" t="str">
        <f>+IF(USER!BN243="","",USER!BN243)</f>
        <v/>
      </c>
      <c r="BO243" s="19">
        <f>+IF(USER!BO243="","",USER!BO243)</f>
        <v>0.5</v>
      </c>
      <c r="BP243" s="13">
        <f>+IF(USER!BP243="","",USER!BP243)</f>
        <v>0.66319444444444442</v>
      </c>
      <c r="BQ243" s="14" t="str">
        <f>+IF(USER!BQ243="","",USER!BQ243)</f>
        <v/>
      </c>
      <c r="BR243" s="14" t="str">
        <f>+IF(USER!BR243="","",USER!BR243)</f>
        <v/>
      </c>
      <c r="BS243" s="13" t="str">
        <f>+IF(USER!BS243="","",USER!BS243)</f>
        <v/>
      </c>
      <c r="BT243" s="13" t="str">
        <f>+IF(USER!BT243="","",USER!BT243)</f>
        <v/>
      </c>
      <c r="BU243" s="14" t="str">
        <f>+IF(USER!BU243="","",USER!BU243)</f>
        <v/>
      </c>
      <c r="BV243" s="20" t="str">
        <f>+IF(USER!BV243="","",USER!BV243)</f>
        <v/>
      </c>
      <c r="BW243" s="68" t="str">
        <f>+VLOOKUP(B243,GESEM!B:H,7,0)</f>
        <v>CHAT USER</v>
      </c>
      <c r="BX243" s="2" t="str">
        <f>+VLOOKUP(B243,GESEM!B:H,6,0)</f>
        <v>AGENTE</v>
      </c>
    </row>
    <row r="244" spans="1:76" ht="12.75" x14ac:dyDescent="0.2">
      <c r="A244" s="31">
        <f t="shared" si="3"/>
        <v>238</v>
      </c>
      <c r="B244" s="74">
        <f>+USER!B244</f>
        <v>72761401</v>
      </c>
      <c r="C244" s="61" t="str">
        <f>+VLOOKUP(J244,TURNO!P:Q,2,0)</f>
        <v xml:space="preserve">CHAT USER </v>
      </c>
      <c r="D244" s="61" t="str">
        <f>+USER!D244</f>
        <v>Tarde</v>
      </c>
      <c r="E244" s="75">
        <f>+VLOOKUP(B244,GESEM!B:M,12,0)</f>
        <v>45583</v>
      </c>
      <c r="F244" s="61" t="str">
        <f>+USER!F244</f>
        <v>PART TIME</v>
      </c>
      <c r="G244" s="61">
        <f>+USER!G244</f>
        <v>0</v>
      </c>
      <c r="H244" s="61">
        <f>+USER!H244</f>
        <v>0</v>
      </c>
      <c r="I244" s="61" t="str">
        <f>+USER!I244</f>
        <v>TUCTO TUANAMA RANDY ALEXANDER</v>
      </c>
      <c r="J244" s="61" t="str">
        <f>+USER!J244</f>
        <v>CHAT USER</v>
      </c>
      <c r="K244" s="61" t="str">
        <f>+USER!K244</f>
        <v>BAO VILELA CESAR ANDRES</v>
      </c>
      <c r="L244" s="61" t="str">
        <f>+USER!L244</f>
        <v>SANCHEZ GRADOS JEAN PIERRE JOAQUIN</v>
      </c>
      <c r="M244" s="61" t="str">
        <f>+USER!M244</f>
        <v>Martes</v>
      </c>
      <c r="N244" s="32">
        <f>+IF(USER!N244="","",USER!N244)</f>
        <v>0.5</v>
      </c>
      <c r="O244" s="33">
        <f>+IF(USER!O244="","",USER!O244)</f>
        <v>0.66319444444444442</v>
      </c>
      <c r="P244" s="32" t="str">
        <f>+IF(USER!P244="","",USER!P244)</f>
        <v/>
      </c>
      <c r="Q244" s="33" t="str">
        <f>+IF(USER!Q244="","",USER!Q244)</f>
        <v/>
      </c>
      <c r="R244" s="34" t="str">
        <f>+VLOOKUP(B244,GESEM!B:R,9,0)</f>
        <v>ACTIVO</v>
      </c>
      <c r="S244" s="19">
        <f>+IF(USER!S244="","",USER!S244)</f>
        <v>0.5</v>
      </c>
      <c r="T244" s="14">
        <f>+IF(USER!T244="","",USER!T244)</f>
        <v>0.66319444444444442</v>
      </c>
      <c r="U244" s="14" t="str">
        <f>+IF(USER!U244="","",USER!U244)</f>
        <v/>
      </c>
      <c r="V244" s="14" t="str">
        <f>+IF(USER!V244="","",USER!V244)</f>
        <v/>
      </c>
      <c r="W244" s="14" t="str">
        <f>+IF(USER!W244="","",USER!W244)</f>
        <v/>
      </c>
      <c r="X244" s="14" t="str">
        <f>+IF(USER!X244="","",USER!X244)</f>
        <v/>
      </c>
      <c r="Y244" s="14" t="str">
        <f>+IF(USER!Y244="","",USER!Y244)</f>
        <v/>
      </c>
      <c r="Z244" s="20" t="str">
        <f>+IF(USER!Z244="","",USER!Z244)</f>
        <v/>
      </c>
      <c r="AA244" s="19" t="str">
        <f>+IF(USER!AA244="","",USER!AA244)</f>
        <v/>
      </c>
      <c r="AB244" s="13" t="str">
        <f>+IF(USER!AB244="","",USER!AB244)</f>
        <v/>
      </c>
      <c r="AC244" s="14" t="str">
        <f>+IF(USER!AC244="","",USER!AC244)</f>
        <v/>
      </c>
      <c r="AD244" s="14" t="str">
        <f>+IF(USER!AD244="","",USER!AD244)</f>
        <v/>
      </c>
      <c r="AE244" s="13" t="str">
        <f>+IF(USER!AE244="","",USER!AE244)</f>
        <v/>
      </c>
      <c r="AF244" s="13" t="str">
        <f>+IF(USER!AF244="","",USER!AF244)</f>
        <v/>
      </c>
      <c r="AG244" s="14" t="str">
        <f>+IF(USER!AG244="","",USER!AG244)</f>
        <v/>
      </c>
      <c r="AH244" s="20" t="str">
        <f>+IF(USER!AH244="","",USER!AH244)</f>
        <v/>
      </c>
      <c r="AI244" s="19">
        <f>+IF(USER!AI244="","",USER!AI244)</f>
        <v>0.5</v>
      </c>
      <c r="AJ244" s="13">
        <f>+IF(USER!AJ244="","",USER!AJ244)</f>
        <v>0.66319444444444442</v>
      </c>
      <c r="AK244" s="14" t="str">
        <f>+IF(USER!AK244="","",USER!AK244)</f>
        <v/>
      </c>
      <c r="AL244" s="14" t="str">
        <f>+IF(USER!AL244="","",USER!AL244)</f>
        <v/>
      </c>
      <c r="AM244" s="13" t="str">
        <f>+IF(USER!AM244="","",USER!AM244)</f>
        <v/>
      </c>
      <c r="AN244" s="13" t="str">
        <f>+IF(USER!AN244="","",USER!AN244)</f>
        <v/>
      </c>
      <c r="AO244" s="14" t="str">
        <f>+IF(USER!AO244="","",USER!AO244)</f>
        <v/>
      </c>
      <c r="AP244" s="20" t="str">
        <f>+IF(USER!AP244="","",USER!AP244)</f>
        <v/>
      </c>
      <c r="AQ244" s="19">
        <f>+IF(USER!AQ244="","",USER!AQ244)</f>
        <v>0.5</v>
      </c>
      <c r="AR244" s="13">
        <f>+IF(USER!AR244="","",USER!AR244)</f>
        <v>0.66319444444444442</v>
      </c>
      <c r="AS244" s="14" t="str">
        <f>+IF(USER!AS244="","",USER!AS244)</f>
        <v/>
      </c>
      <c r="AT244" s="14" t="str">
        <f>+IF(USER!AT244="","",USER!AT244)</f>
        <v/>
      </c>
      <c r="AU244" s="13" t="str">
        <f>+IF(USER!AU244="","",USER!AU244)</f>
        <v/>
      </c>
      <c r="AV244" s="13" t="str">
        <f>+IF(USER!AV244="","",USER!AV244)</f>
        <v/>
      </c>
      <c r="AW244" s="14" t="str">
        <f>+IF(USER!AW244="","",USER!AW244)</f>
        <v/>
      </c>
      <c r="AX244" s="20" t="str">
        <f>+IF(USER!AX244="","",USER!AX244)</f>
        <v/>
      </c>
      <c r="AY244" s="19">
        <f>+IF(USER!AY244="","",USER!AY244)</f>
        <v>0.5</v>
      </c>
      <c r="AZ244" s="13">
        <f>+IF(USER!AZ244="","",USER!AZ244)</f>
        <v>0.66319444444444442</v>
      </c>
      <c r="BA244" s="14" t="str">
        <f>+IF(USER!BA244="","",USER!BA244)</f>
        <v/>
      </c>
      <c r="BB244" s="14" t="str">
        <f>+IF(USER!BB244="","",USER!BB244)</f>
        <v/>
      </c>
      <c r="BC244" s="13" t="str">
        <f>+IF(USER!BC244="","",USER!BC244)</f>
        <v/>
      </c>
      <c r="BD244" s="13" t="str">
        <f>+IF(USER!BD244="","",USER!BD244)</f>
        <v/>
      </c>
      <c r="BE244" s="14" t="str">
        <f>+IF(USER!BE244="","",USER!BE244)</f>
        <v/>
      </c>
      <c r="BF244" s="20" t="str">
        <f>+IF(USER!BF244="","",USER!BF244)</f>
        <v/>
      </c>
      <c r="BG244" s="19">
        <f>+IF(USER!BG244="","",USER!BG244)</f>
        <v>0.5</v>
      </c>
      <c r="BH244" s="13">
        <f>+IF(USER!BH244="","",USER!BH244)</f>
        <v>0.66319444444444442</v>
      </c>
      <c r="BI244" s="14" t="str">
        <f>+IF(USER!BI244="","",USER!BI244)</f>
        <v/>
      </c>
      <c r="BJ244" s="14" t="str">
        <f>+IF(USER!BJ244="","",USER!BJ244)</f>
        <v/>
      </c>
      <c r="BK244" s="13" t="str">
        <f>+IF(USER!BK244="","",USER!BK244)</f>
        <v/>
      </c>
      <c r="BL244" s="13" t="str">
        <f>+IF(USER!BL244="","",USER!BL244)</f>
        <v/>
      </c>
      <c r="BM244" s="14" t="str">
        <f>+IF(USER!BM244="","",USER!BM244)</f>
        <v/>
      </c>
      <c r="BN244" s="20" t="str">
        <f>+IF(USER!BN244="","",USER!BN244)</f>
        <v/>
      </c>
      <c r="BO244" s="19">
        <f>+IF(USER!BO244="","",USER!BO244)</f>
        <v>0.5</v>
      </c>
      <c r="BP244" s="13">
        <f>+IF(USER!BP244="","",USER!BP244)</f>
        <v>0.66319444444444442</v>
      </c>
      <c r="BQ244" s="14" t="str">
        <f>+IF(USER!BQ244="","",USER!BQ244)</f>
        <v/>
      </c>
      <c r="BR244" s="14" t="str">
        <f>+IF(USER!BR244="","",USER!BR244)</f>
        <v/>
      </c>
      <c r="BS244" s="13" t="str">
        <f>+IF(USER!BS244="","",USER!BS244)</f>
        <v/>
      </c>
      <c r="BT244" s="13" t="str">
        <f>+IF(USER!BT244="","",USER!BT244)</f>
        <v/>
      </c>
      <c r="BU244" s="14" t="str">
        <f>+IF(USER!BU244="","",USER!BU244)</f>
        <v/>
      </c>
      <c r="BV244" s="20" t="str">
        <f>+IF(USER!BV244="","",USER!BV244)</f>
        <v/>
      </c>
      <c r="BW244" s="68" t="str">
        <f>+VLOOKUP(B244,GESEM!B:H,7,0)</f>
        <v>CHAT USER</v>
      </c>
      <c r="BX244" s="2" t="str">
        <f>+VLOOKUP(B244,GESEM!B:H,6,0)</f>
        <v>AGENTE</v>
      </c>
    </row>
    <row r="245" spans="1:76" ht="12.75" x14ac:dyDescent="0.2">
      <c r="A245" s="31">
        <f t="shared" si="3"/>
        <v>239</v>
      </c>
      <c r="B245" s="74">
        <f>+USER!B245</f>
        <v>75352726</v>
      </c>
      <c r="C245" s="61" t="str">
        <f>+VLOOKUP(J245,TURNO!P:Q,2,0)</f>
        <v xml:space="preserve">CHAT USER </v>
      </c>
      <c r="D245" s="61" t="str">
        <f>+USER!D245</f>
        <v>Tarde</v>
      </c>
      <c r="E245" s="75">
        <f>+VLOOKUP(B245,GESEM!B:M,12,0)</f>
        <v>45687</v>
      </c>
      <c r="F245" s="61" t="str">
        <f>+USER!F245</f>
        <v>PART TIME</v>
      </c>
      <c r="G245" s="61">
        <f>+USER!G245</f>
        <v>0</v>
      </c>
      <c r="H245" s="61">
        <f>+USER!H245</f>
        <v>0</v>
      </c>
      <c r="I245" s="61" t="str">
        <f>+USER!I245</f>
        <v>CORNEJO MARIÑO HANS PAOLO</v>
      </c>
      <c r="J245" s="61" t="str">
        <f>+USER!J245</f>
        <v>CHAT USER</v>
      </c>
      <c r="K245" s="61" t="str">
        <f>+USER!K245</f>
        <v>ALMEYDA ALVARADO CARLOS ALEJANDRO</v>
      </c>
      <c r="L245" s="61" t="str">
        <f>+USER!L245</f>
        <v>SANCHEZ GRADOS JEAN PIERRE JOAQUIN</v>
      </c>
      <c r="M245" s="61" t="str">
        <f>+USER!M245</f>
        <v>Martes</v>
      </c>
      <c r="N245" s="32">
        <f>+IF(USER!N245="","",USER!N245)</f>
        <v>0.5</v>
      </c>
      <c r="O245" s="33">
        <f>+IF(USER!O245="","",USER!O245)</f>
        <v>0.66319444444444442</v>
      </c>
      <c r="P245" s="32" t="str">
        <f>+IF(USER!P245="","",USER!P245)</f>
        <v/>
      </c>
      <c r="Q245" s="33" t="str">
        <f>+IF(USER!Q245="","",USER!Q245)</f>
        <v/>
      </c>
      <c r="R245" s="34" t="str">
        <f>+VLOOKUP(B245,GESEM!B:R,9,0)</f>
        <v>ACTIVO</v>
      </c>
      <c r="S245" s="19">
        <f>+IF(USER!S245="","",USER!S245)</f>
        <v>0.5</v>
      </c>
      <c r="T245" s="14">
        <f>+IF(USER!T245="","",USER!T245)</f>
        <v>0.66319444444444442</v>
      </c>
      <c r="U245" s="14" t="str">
        <f>+IF(USER!U245="","",USER!U245)</f>
        <v/>
      </c>
      <c r="V245" s="14" t="str">
        <f>+IF(USER!V245="","",USER!V245)</f>
        <v/>
      </c>
      <c r="W245" s="14" t="str">
        <f>+IF(USER!W245="","",USER!W245)</f>
        <v/>
      </c>
      <c r="X245" s="14" t="str">
        <f>+IF(USER!X245="","",USER!X245)</f>
        <v/>
      </c>
      <c r="Y245" s="14" t="str">
        <f>+IF(USER!Y245="","",USER!Y245)</f>
        <v/>
      </c>
      <c r="Z245" s="20" t="str">
        <f>+IF(USER!Z245="","",USER!Z245)</f>
        <v/>
      </c>
      <c r="AA245" s="19" t="str">
        <f>+IF(USER!AA245="","",USER!AA245)</f>
        <v/>
      </c>
      <c r="AB245" s="13" t="str">
        <f>+IF(USER!AB245="","",USER!AB245)</f>
        <v/>
      </c>
      <c r="AC245" s="14" t="str">
        <f>+IF(USER!AC245="","",USER!AC245)</f>
        <v/>
      </c>
      <c r="AD245" s="14" t="str">
        <f>+IF(USER!AD245="","",USER!AD245)</f>
        <v/>
      </c>
      <c r="AE245" s="13" t="str">
        <f>+IF(USER!AE245="","",USER!AE245)</f>
        <v/>
      </c>
      <c r="AF245" s="13" t="str">
        <f>+IF(USER!AF245="","",USER!AF245)</f>
        <v/>
      </c>
      <c r="AG245" s="14" t="str">
        <f>+IF(USER!AG245="","",USER!AG245)</f>
        <v/>
      </c>
      <c r="AH245" s="20" t="str">
        <f>+IF(USER!AH245="","",USER!AH245)</f>
        <v/>
      </c>
      <c r="AI245" s="19">
        <f>+IF(USER!AI245="","",USER!AI245)</f>
        <v>0.5</v>
      </c>
      <c r="AJ245" s="13">
        <f>+IF(USER!AJ245="","",USER!AJ245)</f>
        <v>0.66319444444444442</v>
      </c>
      <c r="AK245" s="14" t="str">
        <f>+IF(USER!AK245="","",USER!AK245)</f>
        <v/>
      </c>
      <c r="AL245" s="14" t="str">
        <f>+IF(USER!AL245="","",USER!AL245)</f>
        <v/>
      </c>
      <c r="AM245" s="13" t="str">
        <f>+IF(USER!AM245="","",USER!AM245)</f>
        <v/>
      </c>
      <c r="AN245" s="13" t="str">
        <f>+IF(USER!AN245="","",USER!AN245)</f>
        <v/>
      </c>
      <c r="AO245" s="14" t="str">
        <f>+IF(USER!AO245="","",USER!AO245)</f>
        <v/>
      </c>
      <c r="AP245" s="20" t="str">
        <f>+IF(USER!AP245="","",USER!AP245)</f>
        <v/>
      </c>
      <c r="AQ245" s="19">
        <f>+IF(USER!AQ245="","",USER!AQ245)</f>
        <v>0.5</v>
      </c>
      <c r="AR245" s="13">
        <f>+IF(USER!AR245="","",USER!AR245)</f>
        <v>0.66319444444444442</v>
      </c>
      <c r="AS245" s="14" t="str">
        <f>+IF(USER!AS245="","",USER!AS245)</f>
        <v/>
      </c>
      <c r="AT245" s="14" t="str">
        <f>+IF(USER!AT245="","",USER!AT245)</f>
        <v/>
      </c>
      <c r="AU245" s="13" t="str">
        <f>+IF(USER!AU245="","",USER!AU245)</f>
        <v/>
      </c>
      <c r="AV245" s="13" t="str">
        <f>+IF(USER!AV245="","",USER!AV245)</f>
        <v/>
      </c>
      <c r="AW245" s="14" t="str">
        <f>+IF(USER!AW245="","",USER!AW245)</f>
        <v/>
      </c>
      <c r="AX245" s="20" t="str">
        <f>+IF(USER!AX245="","",USER!AX245)</f>
        <v/>
      </c>
      <c r="AY245" s="19">
        <f>+IF(USER!AY245="","",USER!AY245)</f>
        <v>0.5</v>
      </c>
      <c r="AZ245" s="13">
        <f>+IF(USER!AZ245="","",USER!AZ245)</f>
        <v>0.66319444444444442</v>
      </c>
      <c r="BA245" s="14" t="str">
        <f>+IF(USER!BA245="","",USER!BA245)</f>
        <v/>
      </c>
      <c r="BB245" s="14" t="str">
        <f>+IF(USER!BB245="","",USER!BB245)</f>
        <v/>
      </c>
      <c r="BC245" s="13" t="str">
        <f>+IF(USER!BC245="","",USER!BC245)</f>
        <v/>
      </c>
      <c r="BD245" s="13" t="str">
        <f>+IF(USER!BD245="","",USER!BD245)</f>
        <v/>
      </c>
      <c r="BE245" s="14" t="str">
        <f>+IF(USER!BE245="","",USER!BE245)</f>
        <v/>
      </c>
      <c r="BF245" s="20" t="str">
        <f>+IF(USER!BF245="","",USER!BF245)</f>
        <v/>
      </c>
      <c r="BG245" s="19">
        <f>+IF(USER!BG245="","",USER!BG245)</f>
        <v>0.5</v>
      </c>
      <c r="BH245" s="13">
        <f>+IF(USER!BH245="","",USER!BH245)</f>
        <v>0.66319444444444442</v>
      </c>
      <c r="BI245" s="14" t="str">
        <f>+IF(USER!BI245="","",USER!BI245)</f>
        <v/>
      </c>
      <c r="BJ245" s="14" t="str">
        <f>+IF(USER!BJ245="","",USER!BJ245)</f>
        <v/>
      </c>
      <c r="BK245" s="13" t="str">
        <f>+IF(USER!BK245="","",USER!BK245)</f>
        <v/>
      </c>
      <c r="BL245" s="13" t="str">
        <f>+IF(USER!BL245="","",USER!BL245)</f>
        <v/>
      </c>
      <c r="BM245" s="14" t="str">
        <f>+IF(USER!BM245="","",USER!BM245)</f>
        <v/>
      </c>
      <c r="BN245" s="20" t="str">
        <f>+IF(USER!BN245="","",USER!BN245)</f>
        <v/>
      </c>
      <c r="BO245" s="19">
        <f>+IF(USER!BO245="","",USER!BO245)</f>
        <v>0.5</v>
      </c>
      <c r="BP245" s="13">
        <f>+IF(USER!BP245="","",USER!BP245)</f>
        <v>0.66319444444444442</v>
      </c>
      <c r="BQ245" s="14" t="str">
        <f>+IF(USER!BQ245="","",USER!BQ245)</f>
        <v/>
      </c>
      <c r="BR245" s="14" t="str">
        <f>+IF(USER!BR245="","",USER!BR245)</f>
        <v/>
      </c>
      <c r="BS245" s="13" t="str">
        <f>+IF(USER!BS245="","",USER!BS245)</f>
        <v/>
      </c>
      <c r="BT245" s="13" t="str">
        <f>+IF(USER!BT245="","",USER!BT245)</f>
        <v/>
      </c>
      <c r="BU245" s="14" t="str">
        <f>+IF(USER!BU245="","",USER!BU245)</f>
        <v/>
      </c>
      <c r="BV245" s="20" t="str">
        <f>+IF(USER!BV245="","",USER!BV245)</f>
        <v/>
      </c>
      <c r="BW245" s="68" t="str">
        <f>+VLOOKUP(B245,GESEM!B:H,7,0)</f>
        <v>CHAT USER</v>
      </c>
      <c r="BX245" s="2" t="str">
        <f>+VLOOKUP(B245,GESEM!B:H,6,0)</f>
        <v>AGENTE</v>
      </c>
    </row>
    <row r="246" spans="1:76" ht="12.75" x14ac:dyDescent="0.2">
      <c r="A246" s="31">
        <f t="shared" si="3"/>
        <v>240</v>
      </c>
      <c r="B246" s="74">
        <f>+USER!B246</f>
        <v>61180382</v>
      </c>
      <c r="C246" s="61" t="str">
        <f>+VLOOKUP(J246,TURNO!P:Q,2,0)</f>
        <v xml:space="preserve">CHAT USER </v>
      </c>
      <c r="D246" s="61" t="str">
        <f>+USER!D246</f>
        <v>Tarde</v>
      </c>
      <c r="E246" s="75">
        <f>+VLOOKUP(B246,GESEM!B:M,12,0)</f>
        <v>45687</v>
      </c>
      <c r="F246" s="61" t="str">
        <f>+USER!F246</f>
        <v>PART TIME</v>
      </c>
      <c r="G246" s="61">
        <f>+USER!G246</f>
        <v>0</v>
      </c>
      <c r="H246" s="61">
        <f>+USER!H246</f>
        <v>0</v>
      </c>
      <c r="I246" s="61" t="str">
        <f>+USER!I246</f>
        <v>HUILLCA SAAVEDRA SANDRA PAOLA</v>
      </c>
      <c r="J246" s="61" t="str">
        <f>+USER!J246</f>
        <v>CHAT USER</v>
      </c>
      <c r="K246" s="61" t="str">
        <f>+USER!K246</f>
        <v>QUISPE ACUÑA ALVARO ROBERT</v>
      </c>
      <c r="L246" s="61" t="str">
        <f>+USER!L246</f>
        <v>SANCHEZ GRADOS JEAN PIERRE JOAQUIN</v>
      </c>
      <c r="M246" s="61" t="str">
        <f>+USER!M246</f>
        <v>Martes</v>
      </c>
      <c r="N246" s="32">
        <f>+IF(USER!N246="","",USER!N246)</f>
        <v>0.5</v>
      </c>
      <c r="O246" s="33">
        <f>+IF(USER!O246="","",USER!O246)</f>
        <v>0.66319444444444442</v>
      </c>
      <c r="P246" s="32" t="str">
        <f>+IF(USER!P246="","",USER!P246)</f>
        <v/>
      </c>
      <c r="Q246" s="33" t="str">
        <f>+IF(USER!Q246="","",USER!Q246)</f>
        <v/>
      </c>
      <c r="R246" s="34" t="str">
        <f>+VLOOKUP(B246,GESEM!B:R,9,0)</f>
        <v>ACTIVO</v>
      </c>
      <c r="S246" s="19">
        <f>+IF(USER!S246="","",USER!S246)</f>
        <v>0.5</v>
      </c>
      <c r="T246" s="14">
        <f>+IF(USER!T246="","",USER!T246)</f>
        <v>0.66319444444444442</v>
      </c>
      <c r="U246" s="14" t="str">
        <f>+IF(USER!U246="","",USER!U246)</f>
        <v/>
      </c>
      <c r="V246" s="14" t="str">
        <f>+IF(USER!V246="","",USER!V246)</f>
        <v/>
      </c>
      <c r="W246" s="14" t="str">
        <f>+IF(USER!W246="","",USER!W246)</f>
        <v/>
      </c>
      <c r="X246" s="14" t="str">
        <f>+IF(USER!X246="","",USER!X246)</f>
        <v/>
      </c>
      <c r="Y246" s="14" t="str">
        <f>+IF(USER!Y246="","",USER!Y246)</f>
        <v/>
      </c>
      <c r="Z246" s="20" t="str">
        <f>+IF(USER!Z246="","",USER!Z246)</f>
        <v/>
      </c>
      <c r="AA246" s="19" t="str">
        <f>+IF(USER!AA246="","",USER!AA246)</f>
        <v/>
      </c>
      <c r="AB246" s="13" t="str">
        <f>+IF(USER!AB246="","",USER!AB246)</f>
        <v/>
      </c>
      <c r="AC246" s="14" t="str">
        <f>+IF(USER!AC246="","",USER!AC246)</f>
        <v/>
      </c>
      <c r="AD246" s="14" t="str">
        <f>+IF(USER!AD246="","",USER!AD246)</f>
        <v/>
      </c>
      <c r="AE246" s="13" t="str">
        <f>+IF(USER!AE246="","",USER!AE246)</f>
        <v/>
      </c>
      <c r="AF246" s="13" t="str">
        <f>+IF(USER!AF246="","",USER!AF246)</f>
        <v/>
      </c>
      <c r="AG246" s="14" t="str">
        <f>+IF(USER!AG246="","",USER!AG246)</f>
        <v/>
      </c>
      <c r="AH246" s="20" t="str">
        <f>+IF(USER!AH246="","",USER!AH246)</f>
        <v/>
      </c>
      <c r="AI246" s="19">
        <f>+IF(USER!AI246="","",USER!AI246)</f>
        <v>0.5</v>
      </c>
      <c r="AJ246" s="13">
        <f>+IF(USER!AJ246="","",USER!AJ246)</f>
        <v>0.66319444444444442</v>
      </c>
      <c r="AK246" s="14" t="str">
        <f>+IF(USER!AK246="","",USER!AK246)</f>
        <v/>
      </c>
      <c r="AL246" s="14" t="str">
        <f>+IF(USER!AL246="","",USER!AL246)</f>
        <v/>
      </c>
      <c r="AM246" s="13" t="str">
        <f>+IF(USER!AM246="","",USER!AM246)</f>
        <v/>
      </c>
      <c r="AN246" s="13" t="str">
        <f>+IF(USER!AN246="","",USER!AN246)</f>
        <v/>
      </c>
      <c r="AO246" s="14" t="str">
        <f>+IF(USER!AO246="","",USER!AO246)</f>
        <v/>
      </c>
      <c r="AP246" s="20" t="str">
        <f>+IF(USER!AP246="","",USER!AP246)</f>
        <v/>
      </c>
      <c r="AQ246" s="19">
        <f>+IF(USER!AQ246="","",USER!AQ246)</f>
        <v>0.5</v>
      </c>
      <c r="AR246" s="13">
        <f>+IF(USER!AR246="","",USER!AR246)</f>
        <v>0.66319444444444442</v>
      </c>
      <c r="AS246" s="14" t="str">
        <f>+IF(USER!AS246="","",USER!AS246)</f>
        <v/>
      </c>
      <c r="AT246" s="14" t="str">
        <f>+IF(USER!AT246="","",USER!AT246)</f>
        <v/>
      </c>
      <c r="AU246" s="13" t="str">
        <f>+IF(USER!AU246="","",USER!AU246)</f>
        <v/>
      </c>
      <c r="AV246" s="13" t="str">
        <f>+IF(USER!AV246="","",USER!AV246)</f>
        <v/>
      </c>
      <c r="AW246" s="14" t="str">
        <f>+IF(USER!AW246="","",USER!AW246)</f>
        <v/>
      </c>
      <c r="AX246" s="20" t="str">
        <f>+IF(USER!AX246="","",USER!AX246)</f>
        <v/>
      </c>
      <c r="AY246" s="19">
        <f>+IF(USER!AY246="","",USER!AY246)</f>
        <v>0.5</v>
      </c>
      <c r="AZ246" s="13">
        <f>+IF(USER!AZ246="","",USER!AZ246)</f>
        <v>0.66319444444444442</v>
      </c>
      <c r="BA246" s="14" t="str">
        <f>+IF(USER!BA246="","",USER!BA246)</f>
        <v/>
      </c>
      <c r="BB246" s="14" t="str">
        <f>+IF(USER!BB246="","",USER!BB246)</f>
        <v/>
      </c>
      <c r="BC246" s="13" t="str">
        <f>+IF(USER!BC246="","",USER!BC246)</f>
        <v/>
      </c>
      <c r="BD246" s="13" t="str">
        <f>+IF(USER!BD246="","",USER!BD246)</f>
        <v/>
      </c>
      <c r="BE246" s="14" t="str">
        <f>+IF(USER!BE246="","",USER!BE246)</f>
        <v/>
      </c>
      <c r="BF246" s="20" t="str">
        <f>+IF(USER!BF246="","",USER!BF246)</f>
        <v/>
      </c>
      <c r="BG246" s="19">
        <f>+IF(USER!BG246="","",USER!BG246)</f>
        <v>0.5</v>
      </c>
      <c r="BH246" s="13">
        <f>+IF(USER!BH246="","",USER!BH246)</f>
        <v>0.66319444444444442</v>
      </c>
      <c r="BI246" s="14" t="str">
        <f>+IF(USER!BI246="","",USER!BI246)</f>
        <v/>
      </c>
      <c r="BJ246" s="14" t="str">
        <f>+IF(USER!BJ246="","",USER!BJ246)</f>
        <v/>
      </c>
      <c r="BK246" s="13" t="str">
        <f>+IF(USER!BK246="","",USER!BK246)</f>
        <v/>
      </c>
      <c r="BL246" s="13" t="str">
        <f>+IF(USER!BL246="","",USER!BL246)</f>
        <v/>
      </c>
      <c r="BM246" s="14" t="str">
        <f>+IF(USER!BM246="","",USER!BM246)</f>
        <v/>
      </c>
      <c r="BN246" s="20" t="str">
        <f>+IF(USER!BN246="","",USER!BN246)</f>
        <v/>
      </c>
      <c r="BO246" s="19">
        <f>+IF(USER!BO246="","",USER!BO246)</f>
        <v>0.5</v>
      </c>
      <c r="BP246" s="13">
        <f>+IF(USER!BP246="","",USER!BP246)</f>
        <v>0.66319444444444442</v>
      </c>
      <c r="BQ246" s="14" t="str">
        <f>+IF(USER!BQ246="","",USER!BQ246)</f>
        <v/>
      </c>
      <c r="BR246" s="14" t="str">
        <f>+IF(USER!BR246="","",USER!BR246)</f>
        <v/>
      </c>
      <c r="BS246" s="13" t="str">
        <f>+IF(USER!BS246="","",USER!BS246)</f>
        <v/>
      </c>
      <c r="BT246" s="13" t="str">
        <f>+IF(USER!BT246="","",USER!BT246)</f>
        <v/>
      </c>
      <c r="BU246" s="14" t="str">
        <f>+IF(USER!BU246="","",USER!BU246)</f>
        <v/>
      </c>
      <c r="BV246" s="20" t="str">
        <f>+IF(USER!BV246="","",USER!BV246)</f>
        <v/>
      </c>
      <c r="BW246" s="68" t="str">
        <f>+VLOOKUP(B246,GESEM!B:H,7,0)</f>
        <v>CHAT USER</v>
      </c>
      <c r="BX246" s="2" t="str">
        <f>+VLOOKUP(B246,GESEM!B:H,6,0)</f>
        <v>AGENTE</v>
      </c>
    </row>
    <row r="247" spans="1:76" ht="12.75" x14ac:dyDescent="0.2">
      <c r="A247" s="31">
        <f t="shared" si="3"/>
        <v>241</v>
      </c>
      <c r="B247" s="74">
        <f>+USER!B247</f>
        <v>5023123</v>
      </c>
      <c r="C247" s="61" t="str">
        <f>+VLOOKUP(J247,TURNO!P:Q,2,0)</f>
        <v xml:space="preserve">CHAT USER </v>
      </c>
      <c r="D247" s="61" t="str">
        <f>+USER!D247</f>
        <v>Tarde</v>
      </c>
      <c r="E247" s="75">
        <f>+VLOOKUP(B247,GESEM!B:M,12,0)</f>
        <v>45687</v>
      </c>
      <c r="F247" s="61" t="str">
        <f>+USER!F247</f>
        <v>PART TIME</v>
      </c>
      <c r="G247" s="61">
        <f>+USER!G247</f>
        <v>0</v>
      </c>
      <c r="H247" s="61">
        <f>+USER!H247</f>
        <v>0</v>
      </c>
      <c r="I247" s="61" t="str">
        <f>+USER!I247</f>
        <v>CASTILLO BETANCURT MARIA ALEJANDRA</v>
      </c>
      <c r="J247" s="61" t="str">
        <f>+USER!J247</f>
        <v>CHAT USER</v>
      </c>
      <c r="K247" s="61" t="str">
        <f>+USER!K247</f>
        <v>BAO VILELA CESAR ANDRES</v>
      </c>
      <c r="L247" s="61" t="str">
        <f>+USER!L247</f>
        <v>SANCHEZ GRADOS JEAN PIERRE JOAQUIN</v>
      </c>
      <c r="M247" s="61" t="str">
        <f>+USER!M247</f>
        <v>Martes</v>
      </c>
      <c r="N247" s="32">
        <f>+IF(USER!N247="","",USER!N247)</f>
        <v>0.5</v>
      </c>
      <c r="O247" s="33">
        <f>+IF(USER!O247="","",USER!O247)</f>
        <v>0.66319444444444442</v>
      </c>
      <c r="P247" s="32" t="str">
        <f>+IF(USER!P247="","",USER!P247)</f>
        <v/>
      </c>
      <c r="Q247" s="33" t="str">
        <f>+IF(USER!Q247="","",USER!Q247)</f>
        <v/>
      </c>
      <c r="R247" s="34" t="str">
        <f>+VLOOKUP(B247,GESEM!B:R,9,0)</f>
        <v>ACTIVO</v>
      </c>
      <c r="S247" s="19">
        <f>+IF(USER!S247="","",USER!S247)</f>
        <v>0.5</v>
      </c>
      <c r="T247" s="14">
        <f>+IF(USER!T247="","",USER!T247)</f>
        <v>0.66319444444444442</v>
      </c>
      <c r="U247" s="14" t="str">
        <f>+IF(USER!U247="","",USER!U247)</f>
        <v/>
      </c>
      <c r="V247" s="14" t="str">
        <f>+IF(USER!V247="","",USER!V247)</f>
        <v/>
      </c>
      <c r="W247" s="14" t="str">
        <f>+IF(USER!W247="","",USER!W247)</f>
        <v/>
      </c>
      <c r="X247" s="14" t="str">
        <f>+IF(USER!X247="","",USER!X247)</f>
        <v/>
      </c>
      <c r="Y247" s="14" t="str">
        <f>+IF(USER!Y247="","",USER!Y247)</f>
        <v/>
      </c>
      <c r="Z247" s="20" t="str">
        <f>+IF(USER!Z247="","",USER!Z247)</f>
        <v/>
      </c>
      <c r="AA247" s="19" t="str">
        <f>+IF(USER!AA247="","",USER!AA247)</f>
        <v/>
      </c>
      <c r="AB247" s="13" t="str">
        <f>+IF(USER!AB247="","",USER!AB247)</f>
        <v/>
      </c>
      <c r="AC247" s="14" t="str">
        <f>+IF(USER!AC247="","",USER!AC247)</f>
        <v/>
      </c>
      <c r="AD247" s="14" t="str">
        <f>+IF(USER!AD247="","",USER!AD247)</f>
        <v/>
      </c>
      <c r="AE247" s="13" t="str">
        <f>+IF(USER!AE247="","",USER!AE247)</f>
        <v/>
      </c>
      <c r="AF247" s="13" t="str">
        <f>+IF(USER!AF247="","",USER!AF247)</f>
        <v/>
      </c>
      <c r="AG247" s="14" t="str">
        <f>+IF(USER!AG247="","",USER!AG247)</f>
        <v/>
      </c>
      <c r="AH247" s="20" t="str">
        <f>+IF(USER!AH247="","",USER!AH247)</f>
        <v/>
      </c>
      <c r="AI247" s="19">
        <f>+IF(USER!AI247="","",USER!AI247)</f>
        <v>0.5</v>
      </c>
      <c r="AJ247" s="13">
        <f>+IF(USER!AJ247="","",USER!AJ247)</f>
        <v>0.66319444444444442</v>
      </c>
      <c r="AK247" s="14" t="str">
        <f>+IF(USER!AK247="","",USER!AK247)</f>
        <v/>
      </c>
      <c r="AL247" s="14" t="str">
        <f>+IF(USER!AL247="","",USER!AL247)</f>
        <v/>
      </c>
      <c r="AM247" s="13" t="str">
        <f>+IF(USER!AM247="","",USER!AM247)</f>
        <v/>
      </c>
      <c r="AN247" s="13" t="str">
        <f>+IF(USER!AN247="","",USER!AN247)</f>
        <v/>
      </c>
      <c r="AO247" s="14" t="str">
        <f>+IF(USER!AO247="","",USER!AO247)</f>
        <v/>
      </c>
      <c r="AP247" s="20" t="str">
        <f>+IF(USER!AP247="","",USER!AP247)</f>
        <v/>
      </c>
      <c r="AQ247" s="19">
        <f>+IF(USER!AQ247="","",USER!AQ247)</f>
        <v>0.5</v>
      </c>
      <c r="AR247" s="13">
        <f>+IF(USER!AR247="","",USER!AR247)</f>
        <v>0.66319444444444442</v>
      </c>
      <c r="AS247" s="14" t="str">
        <f>+IF(USER!AS247="","",USER!AS247)</f>
        <v/>
      </c>
      <c r="AT247" s="14" t="str">
        <f>+IF(USER!AT247="","",USER!AT247)</f>
        <v/>
      </c>
      <c r="AU247" s="13" t="str">
        <f>+IF(USER!AU247="","",USER!AU247)</f>
        <v/>
      </c>
      <c r="AV247" s="13" t="str">
        <f>+IF(USER!AV247="","",USER!AV247)</f>
        <v/>
      </c>
      <c r="AW247" s="14" t="str">
        <f>+IF(USER!AW247="","",USER!AW247)</f>
        <v/>
      </c>
      <c r="AX247" s="20" t="str">
        <f>+IF(USER!AX247="","",USER!AX247)</f>
        <v/>
      </c>
      <c r="AY247" s="19">
        <f>+IF(USER!AY247="","",USER!AY247)</f>
        <v>0.5</v>
      </c>
      <c r="AZ247" s="13">
        <f>+IF(USER!AZ247="","",USER!AZ247)</f>
        <v>0.66319444444444442</v>
      </c>
      <c r="BA247" s="14" t="str">
        <f>+IF(USER!BA247="","",USER!BA247)</f>
        <v/>
      </c>
      <c r="BB247" s="14" t="str">
        <f>+IF(USER!BB247="","",USER!BB247)</f>
        <v/>
      </c>
      <c r="BC247" s="13" t="str">
        <f>+IF(USER!BC247="","",USER!BC247)</f>
        <v/>
      </c>
      <c r="BD247" s="13" t="str">
        <f>+IF(USER!BD247="","",USER!BD247)</f>
        <v/>
      </c>
      <c r="BE247" s="14" t="str">
        <f>+IF(USER!BE247="","",USER!BE247)</f>
        <v/>
      </c>
      <c r="BF247" s="20" t="str">
        <f>+IF(USER!BF247="","",USER!BF247)</f>
        <v/>
      </c>
      <c r="BG247" s="19">
        <f>+IF(USER!BG247="","",USER!BG247)</f>
        <v>0.5</v>
      </c>
      <c r="BH247" s="13">
        <f>+IF(USER!BH247="","",USER!BH247)</f>
        <v>0.66319444444444442</v>
      </c>
      <c r="BI247" s="14" t="str">
        <f>+IF(USER!BI247="","",USER!BI247)</f>
        <v/>
      </c>
      <c r="BJ247" s="14" t="str">
        <f>+IF(USER!BJ247="","",USER!BJ247)</f>
        <v/>
      </c>
      <c r="BK247" s="13" t="str">
        <f>+IF(USER!BK247="","",USER!BK247)</f>
        <v/>
      </c>
      <c r="BL247" s="13" t="str">
        <f>+IF(USER!BL247="","",USER!BL247)</f>
        <v/>
      </c>
      <c r="BM247" s="14" t="str">
        <f>+IF(USER!BM247="","",USER!BM247)</f>
        <v/>
      </c>
      <c r="BN247" s="20" t="str">
        <f>+IF(USER!BN247="","",USER!BN247)</f>
        <v/>
      </c>
      <c r="BO247" s="19">
        <f>+IF(USER!BO247="","",USER!BO247)</f>
        <v>0.5</v>
      </c>
      <c r="BP247" s="13">
        <f>+IF(USER!BP247="","",USER!BP247)</f>
        <v>0.66319444444444442</v>
      </c>
      <c r="BQ247" s="14" t="str">
        <f>+IF(USER!BQ247="","",USER!BQ247)</f>
        <v/>
      </c>
      <c r="BR247" s="14" t="str">
        <f>+IF(USER!BR247="","",USER!BR247)</f>
        <v/>
      </c>
      <c r="BS247" s="13" t="str">
        <f>+IF(USER!BS247="","",USER!BS247)</f>
        <v/>
      </c>
      <c r="BT247" s="13" t="str">
        <f>+IF(USER!BT247="","",USER!BT247)</f>
        <v/>
      </c>
      <c r="BU247" s="14" t="str">
        <f>+IF(USER!BU247="","",USER!BU247)</f>
        <v/>
      </c>
      <c r="BV247" s="20" t="str">
        <f>+IF(USER!BV247="","",USER!BV247)</f>
        <v/>
      </c>
      <c r="BW247" s="68" t="str">
        <f>+VLOOKUP(B247,GESEM!B:H,7,0)</f>
        <v>CHAT USER</v>
      </c>
      <c r="BX247" s="2" t="str">
        <f>+VLOOKUP(B247,GESEM!B:H,6,0)</f>
        <v>AGENTE</v>
      </c>
    </row>
    <row r="248" spans="1:76" ht="12.75" x14ac:dyDescent="0.2">
      <c r="A248" s="31">
        <f t="shared" si="3"/>
        <v>242</v>
      </c>
      <c r="B248" s="74">
        <f>+USER!B248</f>
        <v>62948689</v>
      </c>
      <c r="C248" s="61" t="str">
        <f>+VLOOKUP(J248,TURNO!P:Q,2,0)</f>
        <v xml:space="preserve">CHAT USER </v>
      </c>
      <c r="D248" s="61" t="str">
        <f>+USER!D248</f>
        <v>Tarde</v>
      </c>
      <c r="E248" s="75">
        <f>+VLOOKUP(B248,GESEM!B:M,12,0)</f>
        <v>45209</v>
      </c>
      <c r="F248" s="61" t="str">
        <f>+USER!F248</f>
        <v>PART TIME</v>
      </c>
      <c r="G248" s="61">
        <f>+USER!G248</f>
        <v>0</v>
      </c>
      <c r="H248" s="61">
        <f>+USER!H248</f>
        <v>0</v>
      </c>
      <c r="I248" s="61" t="str">
        <f>+USER!I248</f>
        <v>DIAZ MEDINA FIORELLA SOFIA</v>
      </c>
      <c r="J248" s="61" t="str">
        <f>+USER!J248</f>
        <v>CHAT USER</v>
      </c>
      <c r="K248" s="61" t="str">
        <f>+USER!K248</f>
        <v>MORALES MAMANI BRADEN SAMUEL</v>
      </c>
      <c r="L248" s="61" t="str">
        <f>+USER!L248</f>
        <v>PORTILLA REYES YOHANA ARACELLI</v>
      </c>
      <c r="M248" s="61" t="str">
        <f>+USER!M248</f>
        <v>Viernes</v>
      </c>
      <c r="N248" s="32">
        <f>+IF(USER!N248="","",USER!N248)</f>
        <v>0.54166666666666663</v>
      </c>
      <c r="O248" s="33">
        <f>+IF(USER!O248="","",USER!O248)</f>
        <v>0.70486111111111116</v>
      </c>
      <c r="P248" s="32" t="str">
        <f>+IF(USER!P248="","",USER!P248)</f>
        <v/>
      </c>
      <c r="Q248" s="33" t="str">
        <f>+IF(USER!Q248="","",USER!Q248)</f>
        <v/>
      </c>
      <c r="R248" s="34" t="str">
        <f>+VLOOKUP(B248,GESEM!B:R,9,0)</f>
        <v>ACTIVO</v>
      </c>
      <c r="S248" s="19">
        <f>+IF(USER!S248="","",USER!S248)</f>
        <v>0.54166666666666663</v>
      </c>
      <c r="T248" s="14">
        <f>+IF(USER!T248="","",USER!T248)</f>
        <v>0.70486111111111116</v>
      </c>
      <c r="U248" s="14" t="str">
        <f>+IF(USER!U248="","",USER!U248)</f>
        <v/>
      </c>
      <c r="V248" s="14" t="str">
        <f>+IF(USER!V248="","",USER!V248)</f>
        <v/>
      </c>
      <c r="W248" s="14" t="str">
        <f>+IF(USER!W248="","",USER!W248)</f>
        <v/>
      </c>
      <c r="X248" s="14" t="str">
        <f>+IF(USER!X248="","",USER!X248)</f>
        <v/>
      </c>
      <c r="Y248" s="14" t="str">
        <f>+IF(USER!Y248="","",USER!Y248)</f>
        <v/>
      </c>
      <c r="Z248" s="20" t="str">
        <f>+IF(USER!Z248="","",USER!Z248)</f>
        <v/>
      </c>
      <c r="AA248" s="19">
        <f>+IF(USER!AA248="","",USER!AA248)</f>
        <v>0.75</v>
      </c>
      <c r="AB248" s="13">
        <f>+IF(USER!AB248="","",USER!AB248)</f>
        <v>0.91319444444444442</v>
      </c>
      <c r="AC248" s="14" t="str">
        <f>+IF(USER!AC248="","",USER!AC248)</f>
        <v/>
      </c>
      <c r="AD248" s="14" t="str">
        <f>+IF(USER!AD248="","",USER!AD248)</f>
        <v/>
      </c>
      <c r="AE248" s="13" t="str">
        <f>+IF(USER!AE248="","",USER!AE248)</f>
        <v/>
      </c>
      <c r="AF248" s="13" t="str">
        <f>+IF(USER!AF248="","",USER!AF248)</f>
        <v/>
      </c>
      <c r="AG248" s="14" t="str">
        <f>+IF(USER!AG248="","",USER!AG248)</f>
        <v/>
      </c>
      <c r="AH248" s="20" t="str">
        <f>+IF(USER!AH248="","",USER!AH248)</f>
        <v/>
      </c>
      <c r="AI248" s="19">
        <f>+IF(USER!AI248="","",USER!AI248)</f>
        <v>0.54166666666666663</v>
      </c>
      <c r="AJ248" s="13">
        <f>+IF(USER!AJ248="","",USER!AJ248)</f>
        <v>0.70486111111111116</v>
      </c>
      <c r="AK248" s="14" t="str">
        <f>+IF(USER!AK248="","",USER!AK248)</f>
        <v/>
      </c>
      <c r="AL248" s="14" t="str">
        <f>+IF(USER!AL248="","",USER!AL248)</f>
        <v/>
      </c>
      <c r="AM248" s="13" t="str">
        <f>+IF(USER!AM248="","",USER!AM248)</f>
        <v/>
      </c>
      <c r="AN248" s="13" t="str">
        <f>+IF(USER!AN248="","",USER!AN248)</f>
        <v/>
      </c>
      <c r="AO248" s="14" t="str">
        <f>+IF(USER!AO248="","",USER!AO248)</f>
        <v/>
      </c>
      <c r="AP248" s="20" t="str">
        <f>+IF(USER!AP248="","",USER!AP248)</f>
        <v/>
      </c>
      <c r="AQ248" s="19">
        <f>+IF(USER!AQ248="","",USER!AQ248)</f>
        <v>0.54166666666666663</v>
      </c>
      <c r="AR248" s="13">
        <f>+IF(USER!AR248="","",USER!AR248)</f>
        <v>0.70486111111111116</v>
      </c>
      <c r="AS248" s="14" t="str">
        <f>+IF(USER!AS248="","",USER!AS248)</f>
        <v/>
      </c>
      <c r="AT248" s="14" t="str">
        <f>+IF(USER!AT248="","",USER!AT248)</f>
        <v/>
      </c>
      <c r="AU248" s="13" t="str">
        <f>+IF(USER!AU248="","",USER!AU248)</f>
        <v/>
      </c>
      <c r="AV248" s="13" t="str">
        <f>+IF(USER!AV248="","",USER!AV248)</f>
        <v/>
      </c>
      <c r="AW248" s="14" t="str">
        <f>+IF(USER!AW248="","",USER!AW248)</f>
        <v/>
      </c>
      <c r="AX248" s="20" t="str">
        <f>+IF(USER!AX248="","",USER!AX248)</f>
        <v/>
      </c>
      <c r="AY248" s="19" t="str">
        <f>+IF(USER!AY248="","",USER!AY248)</f>
        <v/>
      </c>
      <c r="AZ248" s="13" t="str">
        <f>+IF(USER!AZ248="","",USER!AZ248)</f>
        <v/>
      </c>
      <c r="BA248" s="14" t="str">
        <f>+IF(USER!BA248="","",USER!BA248)</f>
        <v/>
      </c>
      <c r="BB248" s="14" t="str">
        <f>+IF(USER!BB248="","",USER!BB248)</f>
        <v/>
      </c>
      <c r="BC248" s="13" t="str">
        <f>+IF(USER!BC248="","",USER!BC248)</f>
        <v/>
      </c>
      <c r="BD248" s="13" t="str">
        <f>+IF(USER!BD248="","",USER!BD248)</f>
        <v/>
      </c>
      <c r="BE248" s="14" t="str">
        <f>+IF(USER!BE248="","",USER!BE248)</f>
        <v/>
      </c>
      <c r="BF248" s="20" t="str">
        <f>+IF(USER!BF248="","",USER!BF248)</f>
        <v/>
      </c>
      <c r="BG248" s="19">
        <f>+IF(USER!BG248="","",USER!BG248)</f>
        <v>0.54166666666666663</v>
      </c>
      <c r="BH248" s="13">
        <f>+IF(USER!BH248="","",USER!BH248)</f>
        <v>0.70486111111111116</v>
      </c>
      <c r="BI248" s="14" t="str">
        <f>+IF(USER!BI248="","",USER!BI248)</f>
        <v/>
      </c>
      <c r="BJ248" s="14" t="str">
        <f>+IF(USER!BJ248="","",USER!BJ248)</f>
        <v/>
      </c>
      <c r="BK248" s="13" t="str">
        <f>+IF(USER!BK248="","",USER!BK248)</f>
        <v/>
      </c>
      <c r="BL248" s="13" t="str">
        <f>+IF(USER!BL248="","",USER!BL248)</f>
        <v/>
      </c>
      <c r="BM248" s="14" t="str">
        <f>+IF(USER!BM248="","",USER!BM248)</f>
        <v/>
      </c>
      <c r="BN248" s="20" t="str">
        <f>+IF(USER!BN248="","",USER!BN248)</f>
        <v/>
      </c>
      <c r="BO248" s="19">
        <f>+IF(USER!BO248="","",USER!BO248)</f>
        <v>0.54166666666666663</v>
      </c>
      <c r="BP248" s="13">
        <f>+IF(USER!BP248="","",USER!BP248)</f>
        <v>0.70486111111111116</v>
      </c>
      <c r="BQ248" s="14" t="str">
        <f>+IF(USER!BQ248="","",USER!BQ248)</f>
        <v/>
      </c>
      <c r="BR248" s="14" t="str">
        <f>+IF(USER!BR248="","",USER!BR248)</f>
        <v/>
      </c>
      <c r="BS248" s="13" t="str">
        <f>+IF(USER!BS248="","",USER!BS248)</f>
        <v/>
      </c>
      <c r="BT248" s="13" t="str">
        <f>+IF(USER!BT248="","",USER!BT248)</f>
        <v/>
      </c>
      <c r="BU248" s="14" t="str">
        <f>+IF(USER!BU248="","",USER!BU248)</f>
        <v/>
      </c>
      <c r="BV248" s="20" t="str">
        <f>+IF(USER!BV248="","",USER!BV248)</f>
        <v/>
      </c>
      <c r="BW248" s="68" t="str">
        <f>+VLOOKUP(B248,GESEM!B:H,7,0)</f>
        <v>CHAT USER</v>
      </c>
      <c r="BX248" s="2" t="str">
        <f>+VLOOKUP(B248,GESEM!B:H,6,0)</f>
        <v>AGENTE</v>
      </c>
    </row>
    <row r="249" spans="1:76" ht="12.75" x14ac:dyDescent="0.2">
      <c r="A249" s="31">
        <f t="shared" si="3"/>
        <v>243</v>
      </c>
      <c r="B249" s="74">
        <f>+USER!B249</f>
        <v>74996388</v>
      </c>
      <c r="C249" s="61" t="str">
        <f>+VLOOKUP(J249,TURNO!P:Q,2,0)</f>
        <v xml:space="preserve">CHAT USER </v>
      </c>
      <c r="D249" s="61" t="str">
        <f>+USER!D249</f>
        <v>Tarde</v>
      </c>
      <c r="E249" s="75">
        <f>+VLOOKUP(B249,GESEM!B:M,12,0)</f>
        <v>45056</v>
      </c>
      <c r="F249" s="61" t="str">
        <f>+USER!F249</f>
        <v>FULL TIME</v>
      </c>
      <c r="G249" s="61" t="str">
        <f>+USER!G249</f>
        <v>APOYO DE SUPERVISION</v>
      </c>
      <c r="H249" s="61">
        <f>+USER!H249</f>
        <v>0</v>
      </c>
      <c r="I249" s="61" t="str">
        <f>+USER!I249</f>
        <v>JARPI JURADO NICOLE ANTONELLA</v>
      </c>
      <c r="J249" s="61" t="str">
        <f>+USER!J249</f>
        <v>CHAT USER</v>
      </c>
      <c r="K249" s="61" t="str">
        <f>+USER!K249</f>
        <v>PORTILLA REYES YOHANA ARACELLI</v>
      </c>
      <c r="L249" s="61" t="str">
        <f>+USER!L249</f>
        <v>PORTILLA REYES YOHANA ARACELLI</v>
      </c>
      <c r="M249" s="61" t="str">
        <f>+USER!M249</f>
        <v>Viernes</v>
      </c>
      <c r="N249" s="32">
        <f>+IF(USER!N249="","",USER!N249)</f>
        <v>0.54166666666666663</v>
      </c>
      <c r="O249" s="33">
        <f>+IF(USER!O249="","",USER!O249)</f>
        <v>0.88541666666666663</v>
      </c>
      <c r="P249" s="32">
        <f>+IF(USER!P249="","",USER!P249)</f>
        <v>0.77083333333333337</v>
      </c>
      <c r="Q249" s="33">
        <f>+IF(USER!Q249="","",USER!Q249)</f>
        <v>0.80208333333333337</v>
      </c>
      <c r="R249" s="34" t="str">
        <f>+VLOOKUP(B249,GESEM!B:R,9,0)</f>
        <v>ACTIVO</v>
      </c>
      <c r="S249" s="19">
        <f>+IF(USER!S249="","",USER!S249)</f>
        <v>0.54166666666666663</v>
      </c>
      <c r="T249" s="14">
        <f>+IF(USER!T249="","",USER!T249)</f>
        <v>0.88541666666666663</v>
      </c>
      <c r="U249" s="14" t="str">
        <f>+IF(USER!U249="","",USER!U249)</f>
        <v/>
      </c>
      <c r="V249" s="14" t="str">
        <f>+IF(USER!V249="","",USER!V249)</f>
        <v/>
      </c>
      <c r="W249" s="14">
        <f>+IF(USER!W249="","",USER!W249)</f>
        <v>0.77083333333333337</v>
      </c>
      <c r="X249" s="14">
        <f>+IF(USER!X249="","",USER!X249)</f>
        <v>0.80208333333333337</v>
      </c>
      <c r="Y249" s="14" t="str">
        <f>+IF(USER!Y249="","",USER!Y249)</f>
        <v/>
      </c>
      <c r="Z249" s="20" t="str">
        <f>+IF(USER!Z249="","",USER!Z249)</f>
        <v/>
      </c>
      <c r="AA249" s="19">
        <f>+IF(USER!AA249="","",USER!AA249)</f>
        <v>0.54166666666666663</v>
      </c>
      <c r="AB249" s="13">
        <f>+IF(USER!AB249="","",USER!AB249)</f>
        <v>0.88541666666666663</v>
      </c>
      <c r="AC249" s="14" t="str">
        <f>+IF(USER!AC249="","",USER!AC249)</f>
        <v/>
      </c>
      <c r="AD249" s="14" t="str">
        <f>+IF(USER!AD249="","",USER!AD249)</f>
        <v/>
      </c>
      <c r="AE249" s="13">
        <f>+IF(USER!AE249="","",USER!AE249)</f>
        <v>0.77083333333333337</v>
      </c>
      <c r="AF249" s="13">
        <f>+IF(USER!AF249="","",USER!AF249)</f>
        <v>0.80208333333333337</v>
      </c>
      <c r="AG249" s="14" t="str">
        <f>+IF(USER!AG249="","",USER!AG249)</f>
        <v/>
      </c>
      <c r="AH249" s="20" t="str">
        <f>+IF(USER!AH249="","",USER!AH249)</f>
        <v/>
      </c>
      <c r="AI249" s="19">
        <f>+IF(USER!AI249="","",USER!AI249)</f>
        <v>0.54166666666666663</v>
      </c>
      <c r="AJ249" s="13">
        <f>+IF(USER!AJ249="","",USER!AJ249)</f>
        <v>0.88541666666666663</v>
      </c>
      <c r="AK249" s="14" t="str">
        <f>+IF(USER!AK249="","",USER!AK249)</f>
        <v/>
      </c>
      <c r="AL249" s="14" t="str">
        <f>+IF(USER!AL249="","",USER!AL249)</f>
        <v/>
      </c>
      <c r="AM249" s="13">
        <f>+IF(USER!AM249="","",USER!AM249)</f>
        <v>0.77083333333333337</v>
      </c>
      <c r="AN249" s="13">
        <f>+IF(USER!AN249="","",USER!AN249)</f>
        <v>0.80208333333333337</v>
      </c>
      <c r="AO249" s="14" t="str">
        <f>+IF(USER!AO249="","",USER!AO249)</f>
        <v/>
      </c>
      <c r="AP249" s="20" t="str">
        <f>+IF(USER!AP249="","",USER!AP249)</f>
        <v/>
      </c>
      <c r="AQ249" s="19">
        <f>+IF(USER!AQ249="","",USER!AQ249)</f>
        <v>0.54166666666666663</v>
      </c>
      <c r="AR249" s="13">
        <f>+IF(USER!AR249="","",USER!AR249)</f>
        <v>0.88541666666666663</v>
      </c>
      <c r="AS249" s="14" t="str">
        <f>+IF(USER!AS249="","",USER!AS249)</f>
        <v/>
      </c>
      <c r="AT249" s="14" t="str">
        <f>+IF(USER!AT249="","",USER!AT249)</f>
        <v/>
      </c>
      <c r="AU249" s="13">
        <f>+IF(USER!AU249="","",USER!AU249)</f>
        <v>0.77083333333333337</v>
      </c>
      <c r="AV249" s="13">
        <f>+IF(USER!AV249="","",USER!AV249)</f>
        <v>0.80208333333333337</v>
      </c>
      <c r="AW249" s="14" t="str">
        <f>+IF(USER!AW249="","",USER!AW249)</f>
        <v/>
      </c>
      <c r="AX249" s="20" t="str">
        <f>+IF(USER!AX249="","",USER!AX249)</f>
        <v/>
      </c>
      <c r="AY249" s="19" t="str">
        <f>+IF(USER!AY249="","",USER!AY249)</f>
        <v/>
      </c>
      <c r="AZ249" s="13" t="str">
        <f>+IF(USER!AZ249="","",USER!AZ249)</f>
        <v/>
      </c>
      <c r="BA249" s="14" t="str">
        <f>+IF(USER!BA249="","",USER!BA249)</f>
        <v/>
      </c>
      <c r="BB249" s="14" t="str">
        <f>+IF(USER!BB249="","",USER!BB249)</f>
        <v/>
      </c>
      <c r="BC249" s="13" t="str">
        <f>+IF(USER!BC249="","",USER!BC249)</f>
        <v/>
      </c>
      <c r="BD249" s="13" t="str">
        <f>+IF(USER!BD249="","",USER!BD249)</f>
        <v/>
      </c>
      <c r="BE249" s="14" t="str">
        <f>+IF(USER!BE249="","",USER!BE249)</f>
        <v/>
      </c>
      <c r="BF249" s="20" t="str">
        <f>+IF(USER!BF249="","",USER!BF249)</f>
        <v/>
      </c>
      <c r="BG249" s="19">
        <f>+IF(USER!BG249="","",USER!BG249)</f>
        <v>0.54166666666666663</v>
      </c>
      <c r="BH249" s="13">
        <f>+IF(USER!BH249="","",USER!BH249)</f>
        <v>0.88541666666666663</v>
      </c>
      <c r="BI249" s="14" t="str">
        <f>+IF(USER!BI249="","",USER!BI249)</f>
        <v/>
      </c>
      <c r="BJ249" s="14" t="str">
        <f>+IF(USER!BJ249="","",USER!BJ249)</f>
        <v/>
      </c>
      <c r="BK249" s="13">
        <f>+IF(USER!BK249="","",USER!BK249)</f>
        <v>0.77083333333333337</v>
      </c>
      <c r="BL249" s="13">
        <f>+IF(USER!BL249="","",USER!BL249)</f>
        <v>0.80208333333333337</v>
      </c>
      <c r="BM249" s="14" t="str">
        <f>+IF(USER!BM249="","",USER!BM249)</f>
        <v/>
      </c>
      <c r="BN249" s="20" t="str">
        <f>+IF(USER!BN249="","",USER!BN249)</f>
        <v/>
      </c>
      <c r="BO249" s="19">
        <f>+IF(USER!BO249="","",USER!BO249)</f>
        <v>0.54166666666666663</v>
      </c>
      <c r="BP249" s="13">
        <f>+IF(USER!BP249="","",USER!BP249)</f>
        <v>0.88541666666666663</v>
      </c>
      <c r="BQ249" s="14" t="str">
        <f>+IF(USER!BQ249="","",USER!BQ249)</f>
        <v/>
      </c>
      <c r="BR249" s="14" t="str">
        <f>+IF(USER!BR249="","",USER!BR249)</f>
        <v/>
      </c>
      <c r="BS249" s="13">
        <f>+IF(USER!BS249="","",USER!BS249)</f>
        <v>0.77083333333333337</v>
      </c>
      <c r="BT249" s="13">
        <f>+IF(USER!BT249="","",USER!BT249)</f>
        <v>0.80208333333333337</v>
      </c>
      <c r="BU249" s="14" t="str">
        <f>+IF(USER!BU249="","",USER!BU249)</f>
        <v/>
      </c>
      <c r="BV249" s="20" t="str">
        <f>+IF(USER!BV249="","",USER!BV249)</f>
        <v/>
      </c>
      <c r="BW249" s="68" t="str">
        <f>+VLOOKUP(B249,GESEM!B:H,7,0)</f>
        <v xml:space="preserve">ID VERIFY + PAYMENT ES </v>
      </c>
      <c r="BX249" s="2" t="str">
        <f>+VLOOKUP(B249,GESEM!B:H,6,0)</f>
        <v>AGENTE</v>
      </c>
    </row>
    <row r="250" spans="1:76" ht="12.75" x14ac:dyDescent="0.2">
      <c r="A250" s="31">
        <f t="shared" si="3"/>
        <v>244</v>
      </c>
      <c r="B250" s="74">
        <f>+USER!B250</f>
        <v>60792315</v>
      </c>
      <c r="C250" s="61" t="str">
        <f>+VLOOKUP(J250,TURNO!P:Q,2,0)</f>
        <v xml:space="preserve">CHAT USER </v>
      </c>
      <c r="D250" s="61" t="str">
        <f>+USER!D250</f>
        <v>Tarde</v>
      </c>
      <c r="E250" s="75">
        <f>+VLOOKUP(B250,GESEM!B:M,12,0)</f>
        <v>45545</v>
      </c>
      <c r="F250" s="61" t="str">
        <f>+USER!F250</f>
        <v>PART TIME</v>
      </c>
      <c r="G250" s="61" t="str">
        <f>+USER!G250</f>
        <v>GESTIÓN ADICIONAL</v>
      </c>
      <c r="H250" s="61" t="str">
        <f>+USER!H250</f>
        <v>Base Data deletion</v>
      </c>
      <c r="I250" s="61" t="str">
        <f>+USER!I250</f>
        <v>VILLANUEVA FERREYRA ANGELLO SAID</v>
      </c>
      <c r="J250" s="61" t="str">
        <f>+USER!J250</f>
        <v>CHAT USER</v>
      </c>
      <c r="K250" s="61" t="str">
        <f>+USER!K250</f>
        <v>NOVOA VILLAR JULIANA MELISSA</v>
      </c>
      <c r="L250" s="61" t="str">
        <f>+USER!L250</f>
        <v>PORTILLA REYES YOHANA ARACELLI</v>
      </c>
      <c r="M250" s="61" t="str">
        <f>+USER!M250</f>
        <v>Lunes</v>
      </c>
      <c r="N250" s="32">
        <f>+IF(USER!N250="","",USER!N250)</f>
        <v>0.54166666666666663</v>
      </c>
      <c r="O250" s="33">
        <f>+IF(USER!O250="","",USER!O250)</f>
        <v>0.70486111111111116</v>
      </c>
      <c r="P250" s="32" t="str">
        <f>+IF(USER!P250="","",USER!P250)</f>
        <v/>
      </c>
      <c r="Q250" s="33" t="str">
        <f>+IF(USER!Q250="","",USER!Q250)</f>
        <v/>
      </c>
      <c r="R250" s="34" t="str">
        <f>+VLOOKUP(B250,GESEM!B:R,9,0)</f>
        <v>ACTIVO</v>
      </c>
      <c r="S250" s="19" t="str">
        <f>+IF(USER!S250="","",USER!S250)</f>
        <v/>
      </c>
      <c r="T250" s="14" t="str">
        <f>+IF(USER!T250="","",USER!T250)</f>
        <v/>
      </c>
      <c r="U250" s="14" t="str">
        <f>+IF(USER!U250="","",USER!U250)</f>
        <v/>
      </c>
      <c r="V250" s="14" t="str">
        <f>+IF(USER!V250="","",USER!V250)</f>
        <v/>
      </c>
      <c r="W250" s="14" t="str">
        <f>+IF(USER!W250="","",USER!W250)</f>
        <v/>
      </c>
      <c r="X250" s="14" t="str">
        <f>+IF(USER!X250="","",USER!X250)</f>
        <v/>
      </c>
      <c r="Y250" s="14" t="str">
        <f>+IF(USER!Y250="","",USER!Y250)</f>
        <v/>
      </c>
      <c r="Z250" s="20" t="str">
        <f>+IF(USER!Z250="","",USER!Z250)</f>
        <v/>
      </c>
      <c r="AA250" s="19">
        <f>+IF(USER!AA250="","",USER!AA250)</f>
        <v>0.54166666666666663</v>
      </c>
      <c r="AB250" s="13">
        <f>+IF(USER!AB250="","",USER!AB250)</f>
        <v>0.70486111111111116</v>
      </c>
      <c r="AC250" s="14" t="str">
        <f>+IF(USER!AC250="","",USER!AC250)</f>
        <v/>
      </c>
      <c r="AD250" s="14" t="str">
        <f>+IF(USER!AD250="","",USER!AD250)</f>
        <v/>
      </c>
      <c r="AE250" s="13" t="str">
        <f>+IF(USER!AE250="","",USER!AE250)</f>
        <v/>
      </c>
      <c r="AF250" s="13" t="str">
        <f>+IF(USER!AF250="","",USER!AF250)</f>
        <v/>
      </c>
      <c r="AG250" s="14" t="str">
        <f>+IF(USER!AG250="","",USER!AG250)</f>
        <v/>
      </c>
      <c r="AH250" s="20" t="str">
        <f>+IF(USER!AH250="","",USER!AH250)</f>
        <v/>
      </c>
      <c r="AI250" s="19">
        <f>+IF(USER!AI250="","",USER!AI250)</f>
        <v>0.54166666666666663</v>
      </c>
      <c r="AJ250" s="13">
        <f>+IF(USER!AJ250="","",USER!AJ250)</f>
        <v>0.70486111111111116</v>
      </c>
      <c r="AK250" s="14" t="str">
        <f>+IF(USER!AK250="","",USER!AK250)</f>
        <v/>
      </c>
      <c r="AL250" s="14" t="str">
        <f>+IF(USER!AL250="","",USER!AL250)</f>
        <v/>
      </c>
      <c r="AM250" s="13" t="str">
        <f>+IF(USER!AM250="","",USER!AM250)</f>
        <v/>
      </c>
      <c r="AN250" s="13" t="str">
        <f>+IF(USER!AN250="","",USER!AN250)</f>
        <v/>
      </c>
      <c r="AO250" s="14" t="str">
        <f>+IF(USER!AO250="","",USER!AO250)</f>
        <v/>
      </c>
      <c r="AP250" s="20" t="str">
        <f>+IF(USER!AP250="","",USER!AP250)</f>
        <v/>
      </c>
      <c r="AQ250" s="19">
        <f>+IF(USER!AQ250="","",USER!AQ250)</f>
        <v>0.54166666666666663</v>
      </c>
      <c r="AR250" s="13">
        <f>+IF(USER!AR250="","",USER!AR250)</f>
        <v>0.70486111111111116</v>
      </c>
      <c r="AS250" s="14" t="str">
        <f>+IF(USER!AS250="","",USER!AS250)</f>
        <v/>
      </c>
      <c r="AT250" s="14" t="str">
        <f>+IF(USER!AT250="","",USER!AT250)</f>
        <v/>
      </c>
      <c r="AU250" s="13" t="str">
        <f>+IF(USER!AU250="","",USER!AU250)</f>
        <v/>
      </c>
      <c r="AV250" s="13" t="str">
        <f>+IF(USER!AV250="","",USER!AV250)</f>
        <v/>
      </c>
      <c r="AW250" s="14" t="str">
        <f>+IF(USER!AW250="","",USER!AW250)</f>
        <v/>
      </c>
      <c r="AX250" s="20" t="str">
        <f>+IF(USER!AX250="","",USER!AX250)</f>
        <v/>
      </c>
      <c r="AY250" s="19">
        <f>+IF(USER!AY250="","",USER!AY250)</f>
        <v>0.54166666666666663</v>
      </c>
      <c r="AZ250" s="13">
        <f>+IF(USER!AZ250="","",USER!AZ250)</f>
        <v>0.70486111111111116</v>
      </c>
      <c r="BA250" s="14" t="str">
        <f>+IF(USER!BA250="","",USER!BA250)</f>
        <v/>
      </c>
      <c r="BB250" s="14" t="str">
        <f>+IF(USER!BB250="","",USER!BB250)</f>
        <v/>
      </c>
      <c r="BC250" s="13" t="str">
        <f>+IF(USER!BC250="","",USER!BC250)</f>
        <v/>
      </c>
      <c r="BD250" s="13" t="str">
        <f>+IF(USER!BD250="","",USER!BD250)</f>
        <v/>
      </c>
      <c r="BE250" s="14" t="str">
        <f>+IF(USER!BE250="","",USER!BE250)</f>
        <v/>
      </c>
      <c r="BF250" s="20" t="str">
        <f>+IF(USER!BF250="","",USER!BF250)</f>
        <v/>
      </c>
      <c r="BG250" s="19">
        <f>+IF(USER!BG250="","",USER!BG250)</f>
        <v>0.54166666666666663</v>
      </c>
      <c r="BH250" s="13">
        <f>+IF(USER!BH250="","",USER!BH250)</f>
        <v>0.70486111111111116</v>
      </c>
      <c r="BI250" s="14" t="str">
        <f>+IF(USER!BI250="","",USER!BI250)</f>
        <v/>
      </c>
      <c r="BJ250" s="14" t="str">
        <f>+IF(USER!BJ250="","",USER!BJ250)</f>
        <v/>
      </c>
      <c r="BK250" s="13" t="str">
        <f>+IF(USER!BK250="","",USER!BK250)</f>
        <v/>
      </c>
      <c r="BL250" s="13" t="str">
        <f>+IF(USER!BL250="","",USER!BL250)</f>
        <v/>
      </c>
      <c r="BM250" s="14" t="str">
        <f>+IF(USER!BM250="","",USER!BM250)</f>
        <v/>
      </c>
      <c r="BN250" s="20" t="str">
        <f>+IF(USER!BN250="","",USER!BN250)</f>
        <v/>
      </c>
      <c r="BO250" s="19">
        <f>+IF(USER!BO250="","",USER!BO250)</f>
        <v>0.54166666666666663</v>
      </c>
      <c r="BP250" s="13">
        <f>+IF(USER!BP250="","",USER!BP250)</f>
        <v>0.70486111111111116</v>
      </c>
      <c r="BQ250" s="14" t="str">
        <f>+IF(USER!BQ250="","",USER!BQ250)</f>
        <v/>
      </c>
      <c r="BR250" s="14" t="str">
        <f>+IF(USER!BR250="","",USER!BR250)</f>
        <v/>
      </c>
      <c r="BS250" s="13" t="str">
        <f>+IF(USER!BS250="","",USER!BS250)</f>
        <v/>
      </c>
      <c r="BT250" s="13" t="str">
        <f>+IF(USER!BT250="","",USER!BT250)</f>
        <v/>
      </c>
      <c r="BU250" s="14" t="str">
        <f>+IF(USER!BU250="","",USER!BU250)</f>
        <v/>
      </c>
      <c r="BV250" s="20" t="str">
        <f>+IF(USER!BV250="","",USER!BV250)</f>
        <v/>
      </c>
      <c r="BW250" s="68" t="str">
        <f>+VLOOKUP(B250,GESEM!B:H,7,0)</f>
        <v>CHAT USER</v>
      </c>
      <c r="BX250" s="2" t="str">
        <f>+VLOOKUP(B250,GESEM!B:H,6,0)</f>
        <v>AGENTE</v>
      </c>
    </row>
    <row r="251" spans="1:76" ht="12.75" x14ac:dyDescent="0.2">
      <c r="A251" s="31">
        <f t="shared" si="3"/>
        <v>245</v>
      </c>
      <c r="B251" s="74">
        <f>+USER!B251</f>
        <v>70889371</v>
      </c>
      <c r="C251" s="61" t="str">
        <f>+VLOOKUP(J251,TURNO!P:Q,2,0)</f>
        <v xml:space="preserve">CHAT USER </v>
      </c>
      <c r="D251" s="61" t="str">
        <f>+USER!D251</f>
        <v>Tarde</v>
      </c>
      <c r="E251" s="75">
        <f>+VLOOKUP(B251,GESEM!B:M,12,0)</f>
        <v>45686</v>
      </c>
      <c r="F251" s="61" t="str">
        <f>+USER!F251</f>
        <v>PART TIME</v>
      </c>
      <c r="G251" s="61">
        <f>+USER!G251</f>
        <v>0</v>
      </c>
      <c r="H251" s="61">
        <f>+USER!H251</f>
        <v>0</v>
      </c>
      <c r="I251" s="61" t="str">
        <f>+USER!I251</f>
        <v>UZQUIANO WARTON ANDREA BEYKI</v>
      </c>
      <c r="J251" s="61" t="str">
        <f>+USER!J251</f>
        <v>CHAT USER</v>
      </c>
      <c r="K251" s="61" t="str">
        <f>+USER!K251</f>
        <v>BAO VILELA CESAR ANDRES</v>
      </c>
      <c r="L251" s="61" t="str">
        <f>+USER!L251</f>
        <v>SANCHEZ GRADOS JEAN PIERRE JOAQUIN</v>
      </c>
      <c r="M251" s="61" t="str">
        <f>+USER!M251</f>
        <v>Martes</v>
      </c>
      <c r="N251" s="32">
        <f>+IF(USER!N251="","",USER!N251)</f>
        <v>0.5</v>
      </c>
      <c r="O251" s="33">
        <f>+IF(USER!O251="","",USER!O251)</f>
        <v>0.66319444444444442</v>
      </c>
      <c r="P251" s="32" t="str">
        <f>+IF(USER!P251="","",USER!P251)</f>
        <v/>
      </c>
      <c r="Q251" s="33" t="str">
        <f>+IF(USER!Q251="","",USER!Q251)</f>
        <v/>
      </c>
      <c r="R251" s="34" t="str">
        <f>+VLOOKUP(B251,GESEM!B:R,9,0)</f>
        <v>ACTIVO</v>
      </c>
      <c r="S251" s="19">
        <f>+IF(USER!S251="","",USER!S251)</f>
        <v>0.5</v>
      </c>
      <c r="T251" s="14">
        <f>+IF(USER!T251="","",USER!T251)</f>
        <v>0.66319444444444442</v>
      </c>
      <c r="U251" s="14" t="str">
        <f>+IF(USER!U251="","",USER!U251)</f>
        <v/>
      </c>
      <c r="V251" s="14" t="str">
        <f>+IF(USER!V251="","",USER!V251)</f>
        <v/>
      </c>
      <c r="W251" s="14" t="str">
        <f>+IF(USER!W251="","",USER!W251)</f>
        <v/>
      </c>
      <c r="X251" s="14" t="str">
        <f>+IF(USER!X251="","",USER!X251)</f>
        <v/>
      </c>
      <c r="Y251" s="14" t="str">
        <f>+IF(USER!Y251="","",USER!Y251)</f>
        <v/>
      </c>
      <c r="Z251" s="20" t="str">
        <f>+IF(USER!Z251="","",USER!Z251)</f>
        <v/>
      </c>
      <c r="AA251" s="19" t="str">
        <f>+IF(USER!AA251="","",USER!AA251)</f>
        <v/>
      </c>
      <c r="AB251" s="13" t="str">
        <f>+IF(USER!AB251="","",USER!AB251)</f>
        <v/>
      </c>
      <c r="AC251" s="14" t="str">
        <f>+IF(USER!AC251="","",USER!AC251)</f>
        <v/>
      </c>
      <c r="AD251" s="14" t="str">
        <f>+IF(USER!AD251="","",USER!AD251)</f>
        <v/>
      </c>
      <c r="AE251" s="13" t="str">
        <f>+IF(USER!AE251="","",USER!AE251)</f>
        <v/>
      </c>
      <c r="AF251" s="13" t="str">
        <f>+IF(USER!AF251="","",USER!AF251)</f>
        <v/>
      </c>
      <c r="AG251" s="14" t="str">
        <f>+IF(USER!AG251="","",USER!AG251)</f>
        <v/>
      </c>
      <c r="AH251" s="20" t="str">
        <f>+IF(USER!AH251="","",USER!AH251)</f>
        <v/>
      </c>
      <c r="AI251" s="19">
        <f>+IF(USER!AI251="","",USER!AI251)</f>
        <v>0.5</v>
      </c>
      <c r="AJ251" s="13">
        <f>+IF(USER!AJ251="","",USER!AJ251)</f>
        <v>0.66319444444444442</v>
      </c>
      <c r="AK251" s="14" t="str">
        <f>+IF(USER!AK251="","",USER!AK251)</f>
        <v/>
      </c>
      <c r="AL251" s="14" t="str">
        <f>+IF(USER!AL251="","",USER!AL251)</f>
        <v/>
      </c>
      <c r="AM251" s="13" t="str">
        <f>+IF(USER!AM251="","",USER!AM251)</f>
        <v/>
      </c>
      <c r="AN251" s="13" t="str">
        <f>+IF(USER!AN251="","",USER!AN251)</f>
        <v/>
      </c>
      <c r="AO251" s="14" t="str">
        <f>+IF(USER!AO251="","",USER!AO251)</f>
        <v/>
      </c>
      <c r="AP251" s="20" t="str">
        <f>+IF(USER!AP251="","",USER!AP251)</f>
        <v/>
      </c>
      <c r="AQ251" s="19">
        <f>+IF(USER!AQ251="","",USER!AQ251)</f>
        <v>0.5</v>
      </c>
      <c r="AR251" s="13">
        <f>+IF(USER!AR251="","",USER!AR251)</f>
        <v>0.66319444444444442</v>
      </c>
      <c r="AS251" s="14" t="str">
        <f>+IF(USER!AS251="","",USER!AS251)</f>
        <v/>
      </c>
      <c r="AT251" s="14" t="str">
        <f>+IF(USER!AT251="","",USER!AT251)</f>
        <v/>
      </c>
      <c r="AU251" s="13" t="str">
        <f>+IF(USER!AU251="","",USER!AU251)</f>
        <v/>
      </c>
      <c r="AV251" s="13" t="str">
        <f>+IF(USER!AV251="","",USER!AV251)</f>
        <v/>
      </c>
      <c r="AW251" s="14" t="str">
        <f>+IF(USER!AW251="","",USER!AW251)</f>
        <v/>
      </c>
      <c r="AX251" s="20" t="str">
        <f>+IF(USER!AX251="","",USER!AX251)</f>
        <v/>
      </c>
      <c r="AY251" s="19">
        <f>+IF(USER!AY251="","",USER!AY251)</f>
        <v>0.5</v>
      </c>
      <c r="AZ251" s="13">
        <f>+IF(USER!AZ251="","",USER!AZ251)</f>
        <v>0.66319444444444442</v>
      </c>
      <c r="BA251" s="14" t="str">
        <f>+IF(USER!BA251="","",USER!BA251)</f>
        <v/>
      </c>
      <c r="BB251" s="14" t="str">
        <f>+IF(USER!BB251="","",USER!BB251)</f>
        <v/>
      </c>
      <c r="BC251" s="13" t="str">
        <f>+IF(USER!BC251="","",USER!BC251)</f>
        <v/>
      </c>
      <c r="BD251" s="13" t="str">
        <f>+IF(USER!BD251="","",USER!BD251)</f>
        <v/>
      </c>
      <c r="BE251" s="14" t="str">
        <f>+IF(USER!BE251="","",USER!BE251)</f>
        <v/>
      </c>
      <c r="BF251" s="20" t="str">
        <f>+IF(USER!BF251="","",USER!BF251)</f>
        <v/>
      </c>
      <c r="BG251" s="19">
        <f>+IF(USER!BG251="","",USER!BG251)</f>
        <v>0.5</v>
      </c>
      <c r="BH251" s="13">
        <f>+IF(USER!BH251="","",USER!BH251)</f>
        <v>0.66319444444444442</v>
      </c>
      <c r="BI251" s="14" t="str">
        <f>+IF(USER!BI251="","",USER!BI251)</f>
        <v/>
      </c>
      <c r="BJ251" s="14" t="str">
        <f>+IF(USER!BJ251="","",USER!BJ251)</f>
        <v/>
      </c>
      <c r="BK251" s="13" t="str">
        <f>+IF(USER!BK251="","",USER!BK251)</f>
        <v/>
      </c>
      <c r="BL251" s="13" t="str">
        <f>+IF(USER!BL251="","",USER!BL251)</f>
        <v/>
      </c>
      <c r="BM251" s="14" t="str">
        <f>+IF(USER!BM251="","",USER!BM251)</f>
        <v/>
      </c>
      <c r="BN251" s="20" t="str">
        <f>+IF(USER!BN251="","",USER!BN251)</f>
        <v/>
      </c>
      <c r="BO251" s="19">
        <f>+IF(USER!BO251="","",USER!BO251)</f>
        <v>0.5</v>
      </c>
      <c r="BP251" s="13">
        <f>+IF(USER!BP251="","",USER!BP251)</f>
        <v>0.66319444444444442</v>
      </c>
      <c r="BQ251" s="14" t="str">
        <f>+IF(USER!BQ251="","",USER!BQ251)</f>
        <v/>
      </c>
      <c r="BR251" s="14" t="str">
        <f>+IF(USER!BR251="","",USER!BR251)</f>
        <v/>
      </c>
      <c r="BS251" s="13" t="str">
        <f>+IF(USER!BS251="","",USER!BS251)</f>
        <v/>
      </c>
      <c r="BT251" s="13" t="str">
        <f>+IF(USER!BT251="","",USER!BT251)</f>
        <v/>
      </c>
      <c r="BU251" s="14" t="str">
        <f>+IF(USER!BU251="","",USER!BU251)</f>
        <v/>
      </c>
      <c r="BV251" s="20" t="str">
        <f>+IF(USER!BV251="","",USER!BV251)</f>
        <v/>
      </c>
      <c r="BW251" s="68" t="str">
        <f>+VLOOKUP(B251,GESEM!B:H,7,0)</f>
        <v>CHAT USER</v>
      </c>
      <c r="BX251" s="2" t="str">
        <f>+VLOOKUP(B251,GESEM!B:H,6,0)</f>
        <v>AGENTE</v>
      </c>
    </row>
    <row r="252" spans="1:76" ht="12.75" hidden="1" x14ac:dyDescent="0.2">
      <c r="A252" s="31">
        <f t="shared" si="3"/>
        <v>246</v>
      </c>
      <c r="B252" s="74">
        <f>+USER!B252</f>
        <v>73191185</v>
      </c>
      <c r="C252" s="61" t="str">
        <f>+VLOOKUP(J252,TURNO!P:Q,2,0)</f>
        <v xml:space="preserve">CHAT USER </v>
      </c>
      <c r="D252" s="61" t="str">
        <f>+USER!D252</f>
        <v>Tarde</v>
      </c>
      <c r="E252" s="75">
        <f>+VLOOKUP(B252,GESEM!B:M,12,0)</f>
        <v>45686</v>
      </c>
      <c r="F252" s="61" t="str">
        <f>+USER!F252</f>
        <v>PART TIME</v>
      </c>
      <c r="G252" s="61">
        <f>+USER!G252</f>
        <v>0</v>
      </c>
      <c r="H252" s="61">
        <f>+USER!H252</f>
        <v>0</v>
      </c>
      <c r="I252" s="61" t="str">
        <f>+USER!I252</f>
        <v>GUTIERREZ ARONI NANCY YESSENIA</v>
      </c>
      <c r="J252" s="61" t="str">
        <f>+USER!J252</f>
        <v>CHAT USER</v>
      </c>
      <c r="K252" s="61" t="str">
        <f>+USER!K252</f>
        <v>BAO VILELA CESAR ANDRES</v>
      </c>
      <c r="L252" s="61" t="str">
        <f>+USER!L252</f>
        <v>SANCHEZ GRADOS JEAN PIERRE JOAQUIN</v>
      </c>
      <c r="M252" s="61" t="str">
        <f>+USER!M252</f>
        <v>Martes</v>
      </c>
      <c r="N252" s="32">
        <f>+IF(USER!N252="","",USER!N252)</f>
        <v>0.5</v>
      </c>
      <c r="O252" s="33">
        <f>+IF(USER!O252="","",USER!O252)</f>
        <v>0.66319444444444442</v>
      </c>
      <c r="P252" s="32" t="str">
        <f>+IF(USER!P252="","",USER!P252)</f>
        <v/>
      </c>
      <c r="Q252" s="33" t="str">
        <f>+IF(USER!Q252="","",USER!Q252)</f>
        <v/>
      </c>
      <c r="R252" s="34" t="str">
        <f>+VLOOKUP(B252,GESEM!B:R,9,0)</f>
        <v>INACTIVO</v>
      </c>
      <c r="S252" s="19">
        <f>+IF(USER!S252="","",USER!S252)</f>
        <v>0.5</v>
      </c>
      <c r="T252" s="14">
        <f>+IF(USER!T252="","",USER!T252)</f>
        <v>0.66319444444444442</v>
      </c>
      <c r="U252" s="14" t="str">
        <f>+IF(USER!U252="","",USER!U252)</f>
        <v/>
      </c>
      <c r="V252" s="14" t="str">
        <f>+IF(USER!V252="","",USER!V252)</f>
        <v/>
      </c>
      <c r="W252" s="14" t="str">
        <f>+IF(USER!W252="","",USER!W252)</f>
        <v/>
      </c>
      <c r="X252" s="14" t="str">
        <f>+IF(USER!X252="","",USER!X252)</f>
        <v/>
      </c>
      <c r="Y252" s="14" t="str">
        <f>+IF(USER!Y252="","",USER!Y252)</f>
        <v/>
      </c>
      <c r="Z252" s="20" t="str">
        <f>+IF(USER!Z252="","",USER!Z252)</f>
        <v/>
      </c>
      <c r="AA252" s="19" t="str">
        <f>+IF(USER!AA252="","",USER!AA252)</f>
        <v/>
      </c>
      <c r="AB252" s="13" t="str">
        <f>+IF(USER!AB252="","",USER!AB252)</f>
        <v/>
      </c>
      <c r="AC252" s="14" t="str">
        <f>+IF(USER!AC252="","",USER!AC252)</f>
        <v/>
      </c>
      <c r="AD252" s="14" t="str">
        <f>+IF(USER!AD252="","",USER!AD252)</f>
        <v/>
      </c>
      <c r="AE252" s="13" t="str">
        <f>+IF(USER!AE252="","",USER!AE252)</f>
        <v/>
      </c>
      <c r="AF252" s="13" t="str">
        <f>+IF(USER!AF252="","",USER!AF252)</f>
        <v/>
      </c>
      <c r="AG252" s="14" t="str">
        <f>+IF(USER!AG252="","",USER!AG252)</f>
        <v/>
      </c>
      <c r="AH252" s="20" t="str">
        <f>+IF(USER!AH252="","",USER!AH252)</f>
        <v/>
      </c>
      <c r="AI252" s="19">
        <f>+IF(USER!AI252="","",USER!AI252)</f>
        <v>0.5</v>
      </c>
      <c r="AJ252" s="13">
        <f>+IF(USER!AJ252="","",USER!AJ252)</f>
        <v>0.66319444444444442</v>
      </c>
      <c r="AK252" s="14" t="str">
        <f>+IF(USER!AK252="","",USER!AK252)</f>
        <v/>
      </c>
      <c r="AL252" s="14" t="str">
        <f>+IF(USER!AL252="","",USER!AL252)</f>
        <v/>
      </c>
      <c r="AM252" s="13" t="str">
        <f>+IF(USER!AM252="","",USER!AM252)</f>
        <v/>
      </c>
      <c r="AN252" s="13" t="str">
        <f>+IF(USER!AN252="","",USER!AN252)</f>
        <v/>
      </c>
      <c r="AO252" s="14" t="str">
        <f>+IF(USER!AO252="","",USER!AO252)</f>
        <v/>
      </c>
      <c r="AP252" s="20" t="str">
        <f>+IF(USER!AP252="","",USER!AP252)</f>
        <v/>
      </c>
      <c r="AQ252" s="19">
        <f>+IF(USER!AQ252="","",USER!AQ252)</f>
        <v>0.5</v>
      </c>
      <c r="AR252" s="13">
        <f>+IF(USER!AR252="","",USER!AR252)</f>
        <v>0.66319444444444442</v>
      </c>
      <c r="AS252" s="14" t="str">
        <f>+IF(USER!AS252="","",USER!AS252)</f>
        <v/>
      </c>
      <c r="AT252" s="14" t="str">
        <f>+IF(USER!AT252="","",USER!AT252)</f>
        <v/>
      </c>
      <c r="AU252" s="13" t="str">
        <f>+IF(USER!AU252="","",USER!AU252)</f>
        <v/>
      </c>
      <c r="AV252" s="13" t="str">
        <f>+IF(USER!AV252="","",USER!AV252)</f>
        <v/>
      </c>
      <c r="AW252" s="14" t="str">
        <f>+IF(USER!AW252="","",USER!AW252)</f>
        <v/>
      </c>
      <c r="AX252" s="20" t="str">
        <f>+IF(USER!AX252="","",USER!AX252)</f>
        <v/>
      </c>
      <c r="AY252" s="19">
        <f>+IF(USER!AY252="","",USER!AY252)</f>
        <v>0.5</v>
      </c>
      <c r="AZ252" s="13">
        <f>+IF(USER!AZ252="","",USER!AZ252)</f>
        <v>0.66319444444444442</v>
      </c>
      <c r="BA252" s="14" t="str">
        <f>+IF(USER!BA252="","",USER!BA252)</f>
        <v/>
      </c>
      <c r="BB252" s="14" t="str">
        <f>+IF(USER!BB252="","",USER!BB252)</f>
        <v/>
      </c>
      <c r="BC252" s="13" t="str">
        <f>+IF(USER!BC252="","",USER!BC252)</f>
        <v/>
      </c>
      <c r="BD252" s="13" t="str">
        <f>+IF(USER!BD252="","",USER!BD252)</f>
        <v/>
      </c>
      <c r="BE252" s="14" t="str">
        <f>+IF(USER!BE252="","",USER!BE252)</f>
        <v/>
      </c>
      <c r="BF252" s="20" t="str">
        <f>+IF(USER!BF252="","",USER!BF252)</f>
        <v/>
      </c>
      <c r="BG252" s="19">
        <f>+IF(USER!BG252="","",USER!BG252)</f>
        <v>0.5</v>
      </c>
      <c r="BH252" s="13">
        <f>+IF(USER!BH252="","",USER!BH252)</f>
        <v>0.66319444444444442</v>
      </c>
      <c r="BI252" s="14" t="str">
        <f>+IF(USER!BI252="","",USER!BI252)</f>
        <v/>
      </c>
      <c r="BJ252" s="14" t="str">
        <f>+IF(USER!BJ252="","",USER!BJ252)</f>
        <v/>
      </c>
      <c r="BK252" s="13" t="str">
        <f>+IF(USER!BK252="","",USER!BK252)</f>
        <v/>
      </c>
      <c r="BL252" s="13" t="str">
        <f>+IF(USER!BL252="","",USER!BL252)</f>
        <v/>
      </c>
      <c r="BM252" s="14" t="str">
        <f>+IF(USER!BM252="","",USER!BM252)</f>
        <v/>
      </c>
      <c r="BN252" s="20" t="str">
        <f>+IF(USER!BN252="","",USER!BN252)</f>
        <v/>
      </c>
      <c r="BO252" s="19">
        <f>+IF(USER!BO252="","",USER!BO252)</f>
        <v>0.5</v>
      </c>
      <c r="BP252" s="13">
        <f>+IF(USER!BP252="","",USER!BP252)</f>
        <v>0.66319444444444442</v>
      </c>
      <c r="BQ252" s="14" t="str">
        <f>+IF(USER!BQ252="","",USER!BQ252)</f>
        <v/>
      </c>
      <c r="BR252" s="14" t="str">
        <f>+IF(USER!BR252="","",USER!BR252)</f>
        <v/>
      </c>
      <c r="BS252" s="13" t="str">
        <f>+IF(USER!BS252="","",USER!BS252)</f>
        <v/>
      </c>
      <c r="BT252" s="13" t="str">
        <f>+IF(USER!BT252="","",USER!BT252)</f>
        <v/>
      </c>
      <c r="BU252" s="14" t="str">
        <f>+IF(USER!BU252="","",USER!BU252)</f>
        <v/>
      </c>
      <c r="BV252" s="20" t="str">
        <f>+IF(USER!BV252="","",USER!BV252)</f>
        <v/>
      </c>
      <c r="BW252" s="68" t="str">
        <f>+VLOOKUP(B252,GESEM!B:H,7,0)</f>
        <v>CHAT USER</v>
      </c>
      <c r="BX252" s="2" t="str">
        <f>+VLOOKUP(B252,GESEM!B:H,6,0)</f>
        <v>AGENTE</v>
      </c>
    </row>
    <row r="253" spans="1:76" ht="12.75" x14ac:dyDescent="0.2">
      <c r="A253" s="31">
        <f t="shared" si="3"/>
        <v>247</v>
      </c>
      <c r="B253" s="74">
        <f>+USER!B253</f>
        <v>47278763</v>
      </c>
      <c r="C253" s="61" t="str">
        <f>+VLOOKUP(J253,TURNO!P:Q,2,0)</f>
        <v xml:space="preserve">CHAT USER </v>
      </c>
      <c r="D253" s="61" t="str">
        <f>+USER!D253</f>
        <v>Tarde</v>
      </c>
      <c r="E253" s="75">
        <f>+VLOOKUP(B253,GESEM!B:M,12,0)</f>
        <v>44545</v>
      </c>
      <c r="F253" s="61" t="str">
        <f>+USER!F253</f>
        <v>PART TIME</v>
      </c>
      <c r="G253" s="61" t="str">
        <f>+USER!G253</f>
        <v>APOYO DE SUPERVISION</v>
      </c>
      <c r="H253" s="61" t="str">
        <f>+USER!H253</f>
        <v>BackUp Supervisor</v>
      </c>
      <c r="I253" s="61" t="str">
        <f>+USER!I253</f>
        <v>PEÑA VARGAS GINA ALEXANDRA</v>
      </c>
      <c r="J253" s="61" t="str">
        <f>+USER!J253</f>
        <v>CHAT USER</v>
      </c>
      <c r="K253" s="61" t="str">
        <f>+USER!K253</f>
        <v>NOVOA VILLAR JULIANA MELISSA</v>
      </c>
      <c r="L253" s="61" t="str">
        <f>+USER!L253</f>
        <v>PORTILLA REYES YOHANA ARACELLI</v>
      </c>
      <c r="M253" s="61" t="str">
        <f>+USER!M253</f>
        <v>Martes</v>
      </c>
      <c r="N253" s="32">
        <f>+IF(USER!N253="","",USER!N253)</f>
        <v>0.54166666666666663</v>
      </c>
      <c r="O253" s="33">
        <f>+IF(USER!O253="","",USER!O253)</f>
        <v>0.70486111111111116</v>
      </c>
      <c r="P253" s="32" t="str">
        <f>+IF(USER!P253="","",USER!P253)</f>
        <v/>
      </c>
      <c r="Q253" s="33" t="str">
        <f>+IF(USER!Q253="","",USER!Q253)</f>
        <v/>
      </c>
      <c r="R253" s="34" t="str">
        <f>+VLOOKUP(B253,GESEM!B:R,9,0)</f>
        <v>ACTIVO</v>
      </c>
      <c r="S253" s="19" t="str">
        <f>+IF(USER!S253="","",USER!S253)</f>
        <v/>
      </c>
      <c r="T253" s="14" t="str">
        <f>+IF(USER!T253="","",USER!T253)</f>
        <v/>
      </c>
      <c r="U253" s="14" t="str">
        <f>+IF(USER!U253="","",USER!U253)</f>
        <v/>
      </c>
      <c r="V253" s="14" t="str">
        <f>+IF(USER!V253="","",USER!V253)</f>
        <v/>
      </c>
      <c r="W253" s="14" t="str">
        <f>+IF(USER!W253="","",USER!W253)</f>
        <v/>
      </c>
      <c r="X253" s="14" t="str">
        <f>+IF(USER!X253="","",USER!X253)</f>
        <v/>
      </c>
      <c r="Y253" s="14" t="str">
        <f>+IF(USER!Y253="","",USER!Y253)</f>
        <v/>
      </c>
      <c r="Z253" s="20" t="str">
        <f>+IF(USER!Z253="","",USER!Z253)</f>
        <v/>
      </c>
      <c r="AA253" s="19">
        <f>+IF(USER!AA253="","",USER!AA253)</f>
        <v>0.54166666666666663</v>
      </c>
      <c r="AB253" s="13">
        <f>+IF(USER!AB253="","",USER!AB253)</f>
        <v>0.70486111111111116</v>
      </c>
      <c r="AC253" s="14" t="str">
        <f>+IF(USER!AC253="","",USER!AC253)</f>
        <v/>
      </c>
      <c r="AD253" s="14" t="str">
        <f>+IF(USER!AD253="","",USER!AD253)</f>
        <v/>
      </c>
      <c r="AE253" s="13" t="str">
        <f>+IF(USER!AE253="","",USER!AE253)</f>
        <v/>
      </c>
      <c r="AF253" s="13" t="str">
        <f>+IF(USER!AF253="","",USER!AF253)</f>
        <v/>
      </c>
      <c r="AG253" s="14" t="str">
        <f>+IF(USER!AG253="","",USER!AG253)</f>
        <v/>
      </c>
      <c r="AH253" s="20" t="str">
        <f>+IF(USER!AH253="","",USER!AH253)</f>
        <v/>
      </c>
      <c r="AI253" s="19">
        <f>+IF(USER!AI253="","",USER!AI253)</f>
        <v>0.54166666666666663</v>
      </c>
      <c r="AJ253" s="13">
        <f>+IF(USER!AJ253="","",USER!AJ253)</f>
        <v>0.70486111111111116</v>
      </c>
      <c r="AK253" s="14" t="str">
        <f>+IF(USER!AK253="","",USER!AK253)</f>
        <v/>
      </c>
      <c r="AL253" s="14" t="str">
        <f>+IF(USER!AL253="","",USER!AL253)</f>
        <v/>
      </c>
      <c r="AM253" s="13" t="str">
        <f>+IF(USER!AM253="","",USER!AM253)</f>
        <v/>
      </c>
      <c r="AN253" s="13" t="str">
        <f>+IF(USER!AN253="","",USER!AN253)</f>
        <v/>
      </c>
      <c r="AO253" s="14" t="str">
        <f>+IF(USER!AO253="","",USER!AO253)</f>
        <v/>
      </c>
      <c r="AP253" s="20" t="str">
        <f>+IF(USER!AP253="","",USER!AP253)</f>
        <v/>
      </c>
      <c r="AQ253" s="19">
        <f>+IF(USER!AQ253="","",USER!AQ253)</f>
        <v>0.54166666666666663</v>
      </c>
      <c r="AR253" s="13">
        <f>+IF(USER!AR253="","",USER!AR253)</f>
        <v>0.70486111111111116</v>
      </c>
      <c r="AS253" s="14" t="str">
        <f>+IF(USER!AS253="","",USER!AS253)</f>
        <v/>
      </c>
      <c r="AT253" s="14" t="str">
        <f>+IF(USER!AT253="","",USER!AT253)</f>
        <v/>
      </c>
      <c r="AU253" s="13" t="str">
        <f>+IF(USER!AU253="","",USER!AU253)</f>
        <v/>
      </c>
      <c r="AV253" s="13" t="str">
        <f>+IF(USER!AV253="","",USER!AV253)</f>
        <v/>
      </c>
      <c r="AW253" s="14" t="str">
        <f>+IF(USER!AW253="","",USER!AW253)</f>
        <v/>
      </c>
      <c r="AX253" s="20" t="str">
        <f>+IF(USER!AX253="","",USER!AX253)</f>
        <v/>
      </c>
      <c r="AY253" s="19">
        <f>+IF(USER!AY253="","",USER!AY253)</f>
        <v>0.54166666666666663</v>
      </c>
      <c r="AZ253" s="13">
        <f>+IF(USER!AZ253="","",USER!AZ253)</f>
        <v>0.70486111111111116</v>
      </c>
      <c r="BA253" s="14" t="str">
        <f>+IF(USER!BA253="","",USER!BA253)</f>
        <v/>
      </c>
      <c r="BB253" s="14" t="str">
        <f>+IF(USER!BB253="","",USER!BB253)</f>
        <v/>
      </c>
      <c r="BC253" s="13" t="str">
        <f>+IF(USER!BC253="","",USER!BC253)</f>
        <v/>
      </c>
      <c r="BD253" s="13" t="str">
        <f>+IF(USER!BD253="","",USER!BD253)</f>
        <v/>
      </c>
      <c r="BE253" s="14" t="str">
        <f>+IF(USER!BE253="","",USER!BE253)</f>
        <v/>
      </c>
      <c r="BF253" s="20" t="str">
        <f>+IF(USER!BF253="","",USER!BF253)</f>
        <v/>
      </c>
      <c r="BG253" s="19">
        <f>+IF(USER!BG253="","",USER!BG253)</f>
        <v>0.54166666666666663</v>
      </c>
      <c r="BH253" s="13">
        <f>+IF(USER!BH253="","",USER!BH253)</f>
        <v>0.70486111111111116</v>
      </c>
      <c r="BI253" s="14" t="str">
        <f>+IF(USER!BI253="","",USER!BI253)</f>
        <v/>
      </c>
      <c r="BJ253" s="14" t="str">
        <f>+IF(USER!BJ253="","",USER!BJ253)</f>
        <v/>
      </c>
      <c r="BK253" s="13" t="str">
        <f>+IF(USER!BK253="","",USER!BK253)</f>
        <v/>
      </c>
      <c r="BL253" s="13" t="str">
        <f>+IF(USER!BL253="","",USER!BL253)</f>
        <v/>
      </c>
      <c r="BM253" s="14" t="str">
        <f>+IF(USER!BM253="","",USER!BM253)</f>
        <v/>
      </c>
      <c r="BN253" s="20" t="str">
        <f>+IF(USER!BN253="","",USER!BN253)</f>
        <v/>
      </c>
      <c r="BO253" s="19">
        <f>+IF(USER!BO253="","",USER!BO253)</f>
        <v>0.54166666666666663</v>
      </c>
      <c r="BP253" s="13">
        <f>+IF(USER!BP253="","",USER!BP253)</f>
        <v>0.70486111111111116</v>
      </c>
      <c r="BQ253" s="14" t="str">
        <f>+IF(USER!BQ253="","",USER!BQ253)</f>
        <v/>
      </c>
      <c r="BR253" s="14" t="str">
        <f>+IF(USER!BR253="","",USER!BR253)</f>
        <v/>
      </c>
      <c r="BS253" s="13" t="str">
        <f>+IF(USER!BS253="","",USER!BS253)</f>
        <v/>
      </c>
      <c r="BT253" s="13" t="str">
        <f>+IF(USER!BT253="","",USER!BT253)</f>
        <v/>
      </c>
      <c r="BU253" s="14" t="str">
        <f>+IF(USER!BU253="","",USER!BU253)</f>
        <v/>
      </c>
      <c r="BV253" s="20" t="str">
        <f>+IF(USER!BV253="","",USER!BV253)</f>
        <v/>
      </c>
      <c r="BW253" s="68" t="str">
        <f>+VLOOKUP(B253,GESEM!B:H,7,0)</f>
        <v>CHAT USER</v>
      </c>
      <c r="BX253" s="2" t="str">
        <f>+VLOOKUP(B253,GESEM!B:H,6,0)</f>
        <v>AGENTE</v>
      </c>
    </row>
    <row r="254" spans="1:76" ht="12.75" x14ac:dyDescent="0.2">
      <c r="A254" s="31">
        <f t="shared" si="3"/>
        <v>248</v>
      </c>
      <c r="B254" s="74">
        <f>+USER!B254</f>
        <v>47148812</v>
      </c>
      <c r="C254" s="61" t="str">
        <f>+VLOOKUP(J254,TURNO!P:Q,2,0)</f>
        <v xml:space="preserve">CHAT USER </v>
      </c>
      <c r="D254" s="61" t="str">
        <f>+USER!D254</f>
        <v>Tarde</v>
      </c>
      <c r="E254" s="75">
        <f>+VLOOKUP(B254,GESEM!B:M,12,0)</f>
        <v>45352</v>
      </c>
      <c r="F254" s="61" t="str">
        <f>+USER!F254</f>
        <v>FULL TIME</v>
      </c>
      <c r="G254" s="61" t="str">
        <f>+USER!G254</f>
        <v>APOYO DE SUPERVISION</v>
      </c>
      <c r="H254" s="61" t="str">
        <f>+USER!H254</f>
        <v>APOYO DE SUPERVISION / ubycall</v>
      </c>
      <c r="I254" s="61" t="str">
        <f>+USER!I254</f>
        <v>DAVILA TORDOLLA ROSA STEPHANIE</v>
      </c>
      <c r="J254" s="61" t="str">
        <f>+USER!J254</f>
        <v>CHAT USER</v>
      </c>
      <c r="K254" s="61" t="str">
        <f>+USER!K254</f>
        <v>TORRES BARRIOS YAZURI YARUMI</v>
      </c>
      <c r="L254" s="61" t="str">
        <f>+USER!L254</f>
        <v>SANCHEZ GRADOS JEAN PIERRE JOAQUIN</v>
      </c>
      <c r="M254" s="61" t="str">
        <f>+USER!M254</f>
        <v>Martes</v>
      </c>
      <c r="N254" s="32">
        <f>+IF(USER!N254="","",USER!N254)</f>
        <v>0.58333333333333337</v>
      </c>
      <c r="O254" s="33">
        <f>+IF(USER!O254="","",USER!O254)</f>
        <v>0.92708333333333337</v>
      </c>
      <c r="P254" s="32">
        <f>+IF(USER!P254="","",USER!P254)</f>
        <v>0.66666666666666663</v>
      </c>
      <c r="Q254" s="33">
        <f>+IF(USER!Q254="","",USER!Q254)</f>
        <v>0.69791666666666663</v>
      </c>
      <c r="R254" s="34" t="str">
        <f>+VLOOKUP(B254,GESEM!B:R,9,0)</f>
        <v>ACTIVO</v>
      </c>
      <c r="S254" s="19">
        <f>+IF(USER!S254="","",USER!S254)</f>
        <v>0.58333333333333337</v>
      </c>
      <c r="T254" s="14">
        <f>+IF(USER!T254="","",USER!T254)</f>
        <v>0.92708333333333337</v>
      </c>
      <c r="U254" s="14" t="str">
        <f>+IF(USER!U254="","",USER!U254)</f>
        <v/>
      </c>
      <c r="V254" s="14" t="str">
        <f>+IF(USER!V254="","",USER!V254)</f>
        <v/>
      </c>
      <c r="W254" s="14">
        <f>+IF(USER!W254="","",USER!W254)</f>
        <v>0.66666666666666663</v>
      </c>
      <c r="X254" s="14">
        <f>+IF(USER!X254="","",USER!X254)</f>
        <v>0.69791666666666663</v>
      </c>
      <c r="Y254" s="14" t="str">
        <f>+IF(USER!Y254="","",USER!Y254)</f>
        <v/>
      </c>
      <c r="Z254" s="20" t="str">
        <f>+IF(USER!Z254="","",USER!Z254)</f>
        <v/>
      </c>
      <c r="AA254" s="19" t="str">
        <f>+IF(USER!AA254="","",USER!AA254)</f>
        <v/>
      </c>
      <c r="AB254" s="13" t="str">
        <f>+IF(USER!AB254="","",USER!AB254)</f>
        <v/>
      </c>
      <c r="AC254" s="14" t="str">
        <f>+IF(USER!AC254="","",USER!AC254)</f>
        <v/>
      </c>
      <c r="AD254" s="14" t="str">
        <f>+IF(USER!AD254="","",USER!AD254)</f>
        <v/>
      </c>
      <c r="AE254" s="13" t="str">
        <f>+IF(USER!AE254="","",USER!AE254)</f>
        <v/>
      </c>
      <c r="AF254" s="13" t="str">
        <f>+IF(USER!AF254="","",USER!AF254)</f>
        <v/>
      </c>
      <c r="AG254" s="14" t="str">
        <f>+IF(USER!AG254="","",USER!AG254)</f>
        <v/>
      </c>
      <c r="AH254" s="20" t="str">
        <f>+IF(USER!AH254="","",USER!AH254)</f>
        <v/>
      </c>
      <c r="AI254" s="19">
        <f>+IF(USER!AI254="","",USER!AI254)</f>
        <v>0.58333333333333337</v>
      </c>
      <c r="AJ254" s="13">
        <f>+IF(USER!AJ254="","",USER!AJ254)</f>
        <v>0.92708333333333337</v>
      </c>
      <c r="AK254" s="14" t="str">
        <f>+IF(USER!AK254="","",USER!AK254)</f>
        <v/>
      </c>
      <c r="AL254" s="14" t="str">
        <f>+IF(USER!AL254="","",USER!AL254)</f>
        <v/>
      </c>
      <c r="AM254" s="13">
        <f>+IF(USER!AM254="","",USER!AM254)</f>
        <v>0.75</v>
      </c>
      <c r="AN254" s="13">
        <f>+IF(USER!AN254="","",USER!AN254)</f>
        <v>0.78125</v>
      </c>
      <c r="AO254" s="14" t="str">
        <f>+IF(USER!AO254="","",USER!AO254)</f>
        <v/>
      </c>
      <c r="AP254" s="20" t="str">
        <f>+IF(USER!AP254="","",USER!AP254)</f>
        <v/>
      </c>
      <c r="AQ254" s="19">
        <f>+IF(USER!AQ254="","",USER!AQ254)</f>
        <v>0.58333333333333337</v>
      </c>
      <c r="AR254" s="13">
        <f>+IF(USER!AR254="","",USER!AR254)</f>
        <v>0.92708333333333337</v>
      </c>
      <c r="AS254" s="14" t="str">
        <f>+IF(USER!AS254="","",USER!AS254)</f>
        <v/>
      </c>
      <c r="AT254" s="14" t="str">
        <f>+IF(USER!AT254="","",USER!AT254)</f>
        <v/>
      </c>
      <c r="AU254" s="13">
        <f>+IF(USER!AU254="","",USER!AU254)</f>
        <v>0.66666666666666663</v>
      </c>
      <c r="AV254" s="13">
        <f>+IF(USER!AV254="","",USER!AV254)</f>
        <v>0.69791666666666663</v>
      </c>
      <c r="AW254" s="14" t="str">
        <f>+IF(USER!AW254="","",USER!AW254)</f>
        <v/>
      </c>
      <c r="AX254" s="20" t="str">
        <f>+IF(USER!AX254="","",USER!AX254)</f>
        <v/>
      </c>
      <c r="AY254" s="19">
        <f>+IF(USER!AY254="","",USER!AY254)</f>
        <v>0.58333333333333337</v>
      </c>
      <c r="AZ254" s="13">
        <f>+IF(USER!AZ254="","",USER!AZ254)</f>
        <v>0.92708333333333337</v>
      </c>
      <c r="BA254" s="14" t="str">
        <f>+IF(USER!BA254="","",USER!BA254)</f>
        <v/>
      </c>
      <c r="BB254" s="14" t="str">
        <f>+IF(USER!BB254="","",USER!BB254)</f>
        <v/>
      </c>
      <c r="BC254" s="13">
        <f>+IF(USER!BC254="","",USER!BC254)</f>
        <v>0.66666666666666663</v>
      </c>
      <c r="BD254" s="13">
        <f>+IF(USER!BD254="","",USER!BD254)</f>
        <v>0.69791666666666663</v>
      </c>
      <c r="BE254" s="14" t="str">
        <f>+IF(USER!BE254="","",USER!BE254)</f>
        <v/>
      </c>
      <c r="BF254" s="20" t="str">
        <f>+IF(USER!BF254="","",USER!BF254)</f>
        <v/>
      </c>
      <c r="BG254" s="19">
        <f>+IF(USER!BG254="","",USER!BG254)</f>
        <v>0.58333333333333337</v>
      </c>
      <c r="BH254" s="13">
        <f>+IF(USER!BH254="","",USER!BH254)</f>
        <v>0.92708333333333337</v>
      </c>
      <c r="BI254" s="14" t="str">
        <f>+IF(USER!BI254="","",USER!BI254)</f>
        <v/>
      </c>
      <c r="BJ254" s="14" t="str">
        <f>+IF(USER!BJ254="","",USER!BJ254)</f>
        <v/>
      </c>
      <c r="BK254" s="13">
        <f>+IF(USER!BK254="","",USER!BK254)</f>
        <v>0.66666666666666663</v>
      </c>
      <c r="BL254" s="13">
        <f>+IF(USER!BL254="","",USER!BL254)</f>
        <v>0.69791666666666663</v>
      </c>
      <c r="BM254" s="14" t="str">
        <f>+IF(USER!BM254="","",USER!BM254)</f>
        <v/>
      </c>
      <c r="BN254" s="20" t="str">
        <f>+IF(USER!BN254="","",USER!BN254)</f>
        <v/>
      </c>
      <c r="BO254" s="19">
        <f>+IF(USER!BO254="","",USER!BO254)</f>
        <v>0.58333333333333337</v>
      </c>
      <c r="BP254" s="13">
        <f>+IF(USER!BP254="","",USER!BP254)</f>
        <v>0.92708333333333337</v>
      </c>
      <c r="BQ254" s="14" t="str">
        <f>+IF(USER!BQ254="","",USER!BQ254)</f>
        <v/>
      </c>
      <c r="BR254" s="14" t="str">
        <f>+IF(USER!BR254="","",USER!BR254)</f>
        <v/>
      </c>
      <c r="BS254" s="13">
        <f>+IF(USER!BS254="","",USER!BS254)</f>
        <v>0.66666666666666663</v>
      </c>
      <c r="BT254" s="13">
        <f>+IF(USER!BT254="","",USER!BT254)</f>
        <v>0.69791666666666663</v>
      </c>
      <c r="BU254" s="14" t="str">
        <f>+IF(USER!BU254="","",USER!BU254)</f>
        <v/>
      </c>
      <c r="BV254" s="20" t="str">
        <f>+IF(USER!BV254="","",USER!BV254)</f>
        <v/>
      </c>
      <c r="BW254" s="68" t="str">
        <f>+VLOOKUP(B254,GESEM!B:H,7,0)</f>
        <v>CHAT USER</v>
      </c>
      <c r="BX254" s="2" t="str">
        <f>+VLOOKUP(B254,GESEM!B:H,6,0)</f>
        <v>AGENTE</v>
      </c>
    </row>
    <row r="255" spans="1:76" ht="12.75" x14ac:dyDescent="0.2">
      <c r="A255" s="31">
        <f t="shared" si="3"/>
        <v>249</v>
      </c>
      <c r="B255" s="74">
        <f>+USER!B255</f>
        <v>75510290</v>
      </c>
      <c r="C255" s="61" t="str">
        <f>+VLOOKUP(J255,TURNO!P:Q,2,0)</f>
        <v xml:space="preserve">CHAT USER </v>
      </c>
      <c r="D255" s="61" t="str">
        <f>+USER!D255</f>
        <v>Tarde</v>
      </c>
      <c r="E255" s="75">
        <f>+VLOOKUP(B255,GESEM!B:M,12,0)</f>
        <v>45414</v>
      </c>
      <c r="F255" s="61" t="str">
        <f>+USER!F255</f>
        <v>FULL TIME</v>
      </c>
      <c r="G255" s="61">
        <f>+USER!G255</f>
        <v>0</v>
      </c>
      <c r="H255" s="61">
        <f>+USER!H255</f>
        <v>0</v>
      </c>
      <c r="I255" s="61" t="str">
        <f>+USER!I255</f>
        <v>HUARIPATA TAPULLIMMA YENNIFER PAMELA</v>
      </c>
      <c r="J255" s="61" t="str">
        <f>+USER!J255</f>
        <v>CHAT USER</v>
      </c>
      <c r="K255" s="61" t="str">
        <f>+USER!K255</f>
        <v>ROQUE GOMEZ FRANK PIERCE</v>
      </c>
      <c r="L255" s="61" t="str">
        <f>+USER!L255</f>
        <v>PORTILLA REYES YOHANA ARACELLI</v>
      </c>
      <c r="M255" s="61" t="str">
        <f>+USER!M255</f>
        <v>Lunes</v>
      </c>
      <c r="N255" s="32">
        <f>+IF(USER!N255="","",USER!N255)</f>
        <v>0.58333333333333337</v>
      </c>
      <c r="O255" s="33">
        <f>+IF(USER!O255="","",USER!O255)</f>
        <v>0.92708333333333337</v>
      </c>
      <c r="P255" s="32">
        <f>+IF(USER!P255="","",USER!P255)</f>
        <v>0.75</v>
      </c>
      <c r="Q255" s="33">
        <f>+IF(USER!Q255="","",USER!Q255)</f>
        <v>0.78125</v>
      </c>
      <c r="R255" s="34" t="str">
        <f>+VLOOKUP(B255,GESEM!B:R,9,0)</f>
        <v>ACTIVO</v>
      </c>
      <c r="S255" s="19" t="str">
        <f>+IF(USER!S255="","",USER!S255)</f>
        <v/>
      </c>
      <c r="T255" s="14" t="str">
        <f>+IF(USER!T255="","",USER!T255)</f>
        <v/>
      </c>
      <c r="U255" s="14" t="str">
        <f>+IF(USER!U255="","",USER!U255)</f>
        <v/>
      </c>
      <c r="V255" s="14" t="str">
        <f>+IF(USER!V255="","",USER!V255)</f>
        <v/>
      </c>
      <c r="W255" s="14" t="str">
        <f>+IF(USER!W255="","",USER!W255)</f>
        <v/>
      </c>
      <c r="X255" s="14" t="str">
        <f>+IF(USER!X255="","",USER!X255)</f>
        <v/>
      </c>
      <c r="Y255" s="14" t="str">
        <f>+IF(USER!Y255="","",USER!Y255)</f>
        <v/>
      </c>
      <c r="Z255" s="20" t="str">
        <f>+IF(USER!Z255="","",USER!Z255)</f>
        <v/>
      </c>
      <c r="AA255" s="19">
        <f>+IF(USER!AA255="","",USER!AA255)</f>
        <v>0.58333333333333337</v>
      </c>
      <c r="AB255" s="13">
        <f>+IF(USER!AB255="","",USER!AB255)</f>
        <v>0.92708333333333337</v>
      </c>
      <c r="AC255" s="14" t="str">
        <f>+IF(USER!AC255="","",USER!AC255)</f>
        <v/>
      </c>
      <c r="AD255" s="14" t="str">
        <f>+IF(USER!AD255="","",USER!AD255)</f>
        <v/>
      </c>
      <c r="AE255" s="13">
        <f>+IF(USER!AE255="","",USER!AE255)</f>
        <v>0.75</v>
      </c>
      <c r="AF255" s="13">
        <f>+IF(USER!AF255="","",USER!AF255)</f>
        <v>0.78125</v>
      </c>
      <c r="AG255" s="14" t="str">
        <f>+IF(USER!AG255="","",USER!AG255)</f>
        <v/>
      </c>
      <c r="AH255" s="20" t="str">
        <f>+IF(USER!AH255="","",USER!AH255)</f>
        <v/>
      </c>
      <c r="AI255" s="19">
        <f>+IF(USER!AI255="","",USER!AI255)</f>
        <v>0.58333333333333337</v>
      </c>
      <c r="AJ255" s="13">
        <f>+IF(USER!AJ255="","",USER!AJ255)</f>
        <v>0.92708333333333337</v>
      </c>
      <c r="AK255" s="14" t="str">
        <f>+IF(USER!AK255="","",USER!AK255)</f>
        <v/>
      </c>
      <c r="AL255" s="14" t="str">
        <f>+IF(USER!AL255="","",USER!AL255)</f>
        <v/>
      </c>
      <c r="AM255" s="13">
        <f>+IF(USER!AM255="","",USER!AM255)</f>
        <v>0.75</v>
      </c>
      <c r="AN255" s="13">
        <f>+IF(USER!AN255="","",USER!AN255)</f>
        <v>0.78125</v>
      </c>
      <c r="AO255" s="14" t="str">
        <f>+IF(USER!AO255="","",USER!AO255)</f>
        <v/>
      </c>
      <c r="AP255" s="20" t="str">
        <f>+IF(USER!AP255="","",USER!AP255)</f>
        <v/>
      </c>
      <c r="AQ255" s="19">
        <f>+IF(USER!AQ255="","",USER!AQ255)</f>
        <v>0.58333333333333337</v>
      </c>
      <c r="AR255" s="13">
        <f>+IF(USER!AR255="","",USER!AR255)</f>
        <v>0.92708333333333337</v>
      </c>
      <c r="AS255" s="14" t="str">
        <f>+IF(USER!AS255="","",USER!AS255)</f>
        <v/>
      </c>
      <c r="AT255" s="14" t="str">
        <f>+IF(USER!AT255="","",USER!AT255)</f>
        <v/>
      </c>
      <c r="AU255" s="13">
        <f>+IF(USER!AU255="","",USER!AU255)</f>
        <v>0.75</v>
      </c>
      <c r="AV255" s="13">
        <f>+IF(USER!AV255="","",USER!AV255)</f>
        <v>0.78125</v>
      </c>
      <c r="AW255" s="14" t="str">
        <f>+IF(USER!AW255="","",USER!AW255)</f>
        <v/>
      </c>
      <c r="AX255" s="20" t="str">
        <f>+IF(USER!AX255="","",USER!AX255)</f>
        <v/>
      </c>
      <c r="AY255" s="19">
        <f>+IF(USER!AY255="","",USER!AY255)</f>
        <v>0.58333333333333337</v>
      </c>
      <c r="AZ255" s="13">
        <f>+IF(USER!AZ255="","",USER!AZ255)</f>
        <v>0.92708333333333337</v>
      </c>
      <c r="BA255" s="14" t="str">
        <f>+IF(USER!BA255="","",USER!BA255)</f>
        <v/>
      </c>
      <c r="BB255" s="14" t="str">
        <f>+IF(USER!BB255="","",USER!BB255)</f>
        <v/>
      </c>
      <c r="BC255" s="13">
        <f>+IF(USER!BC255="","",USER!BC255)</f>
        <v>0.75</v>
      </c>
      <c r="BD255" s="13">
        <f>+IF(USER!BD255="","",USER!BD255)</f>
        <v>0.78125</v>
      </c>
      <c r="BE255" s="14" t="str">
        <f>+IF(USER!BE255="","",USER!BE255)</f>
        <v/>
      </c>
      <c r="BF255" s="20" t="str">
        <f>+IF(USER!BF255="","",USER!BF255)</f>
        <v/>
      </c>
      <c r="BG255" s="19">
        <f>+IF(USER!BG255="","",USER!BG255)</f>
        <v>0.58333333333333337</v>
      </c>
      <c r="BH255" s="13">
        <f>+IF(USER!BH255="","",USER!BH255)</f>
        <v>0.92708333333333337</v>
      </c>
      <c r="BI255" s="14" t="str">
        <f>+IF(USER!BI255="","",USER!BI255)</f>
        <v/>
      </c>
      <c r="BJ255" s="14" t="str">
        <f>+IF(USER!BJ255="","",USER!BJ255)</f>
        <v/>
      </c>
      <c r="BK255" s="13">
        <f>+IF(USER!BK255="","",USER!BK255)</f>
        <v>0.75</v>
      </c>
      <c r="BL255" s="13">
        <f>+IF(USER!BL255="","",USER!BL255)</f>
        <v>0.78125</v>
      </c>
      <c r="BM255" s="14" t="str">
        <f>+IF(USER!BM255="","",USER!BM255)</f>
        <v/>
      </c>
      <c r="BN255" s="20" t="str">
        <f>+IF(USER!BN255="","",USER!BN255)</f>
        <v/>
      </c>
      <c r="BO255" s="19">
        <f>+IF(USER!BO255="","",USER!BO255)</f>
        <v>0.58333333333333337</v>
      </c>
      <c r="BP255" s="13">
        <f>+IF(USER!BP255="","",USER!BP255)</f>
        <v>0.92708333333333337</v>
      </c>
      <c r="BQ255" s="14" t="str">
        <f>+IF(USER!BQ255="","",USER!BQ255)</f>
        <v/>
      </c>
      <c r="BR255" s="14" t="str">
        <f>+IF(USER!BR255="","",USER!BR255)</f>
        <v/>
      </c>
      <c r="BS255" s="13">
        <f>+IF(USER!BS255="","",USER!BS255)</f>
        <v>0.75</v>
      </c>
      <c r="BT255" s="13">
        <f>+IF(USER!BT255="","",USER!BT255)</f>
        <v>0.78125</v>
      </c>
      <c r="BU255" s="14" t="str">
        <f>+IF(USER!BU255="","",USER!BU255)</f>
        <v/>
      </c>
      <c r="BV255" s="20" t="str">
        <f>+IF(USER!BV255="","",USER!BV255)</f>
        <v/>
      </c>
      <c r="BW255" s="68" t="str">
        <f>+VLOOKUP(B255,GESEM!B:H,7,0)</f>
        <v>CHAT USER</v>
      </c>
      <c r="BX255" s="2" t="str">
        <f>+VLOOKUP(B255,GESEM!B:H,6,0)</f>
        <v>AGENTE</v>
      </c>
    </row>
    <row r="256" spans="1:76" ht="12.75" x14ac:dyDescent="0.2">
      <c r="A256" s="31">
        <f t="shared" si="3"/>
        <v>250</v>
      </c>
      <c r="B256" s="74">
        <f>+USER!B256</f>
        <v>75229651</v>
      </c>
      <c r="C256" s="61" t="str">
        <f>+VLOOKUP(J256,TURNO!P:Q,2,0)</f>
        <v xml:space="preserve">CHAT USER </v>
      </c>
      <c r="D256" s="61" t="str">
        <f>+USER!D256</f>
        <v>Tarde</v>
      </c>
      <c r="E256" s="75">
        <f>+VLOOKUP(B256,GESEM!B:M,12,0)</f>
        <v>45414</v>
      </c>
      <c r="F256" s="61" t="str">
        <f>+USER!F256</f>
        <v>PART TIME</v>
      </c>
      <c r="G256" s="61" t="str">
        <f>+USER!G256</f>
        <v>GESTIÓN ADICIONAL</v>
      </c>
      <c r="H256" s="61" t="str">
        <f>+USER!H256</f>
        <v>MAIL PARTNER</v>
      </c>
      <c r="I256" s="61" t="str">
        <f>+USER!I256</f>
        <v>VASQUEZ JUAN DE DIOS JORGE LUIS</v>
      </c>
      <c r="J256" s="61" t="str">
        <f>+USER!J256</f>
        <v>CHAT USER</v>
      </c>
      <c r="K256" s="61" t="str">
        <f>+USER!K256</f>
        <v>TORRES BARRIOS YAZURI YARUMI</v>
      </c>
      <c r="L256" s="61" t="str">
        <f>+USER!L256</f>
        <v>SANCHEZ GRADOS JEAN PIERRE JOAQUIN</v>
      </c>
      <c r="M256" s="61" t="str">
        <f>+USER!M256</f>
        <v>Lunes</v>
      </c>
      <c r="N256" s="32">
        <f>+IF(USER!N256="","",USER!N256)</f>
        <v>0.54166666666666663</v>
      </c>
      <c r="O256" s="33">
        <f>+IF(USER!O256="","",USER!O256)</f>
        <v>0.70486111111111116</v>
      </c>
      <c r="P256" s="32" t="str">
        <f>+IF(USER!P256="","",USER!P256)</f>
        <v/>
      </c>
      <c r="Q256" s="33" t="str">
        <f>+IF(USER!Q256="","",USER!Q256)</f>
        <v/>
      </c>
      <c r="R256" s="34" t="str">
        <f>+VLOOKUP(B256,GESEM!B:R,9,0)</f>
        <v>ACTIVO</v>
      </c>
      <c r="S256" s="19" t="str">
        <f>+IF(USER!S256="","",USER!S256)</f>
        <v/>
      </c>
      <c r="T256" s="14" t="str">
        <f>+IF(USER!T256="","",USER!T256)</f>
        <v/>
      </c>
      <c r="U256" s="14" t="str">
        <f>+IF(USER!U256="","",USER!U256)</f>
        <v/>
      </c>
      <c r="V256" s="14" t="str">
        <f>+IF(USER!V256="","",USER!V256)</f>
        <v/>
      </c>
      <c r="W256" s="14" t="str">
        <f>+IF(USER!W256="","",USER!W256)</f>
        <v/>
      </c>
      <c r="X256" s="14" t="str">
        <f>+IF(USER!X256="","",USER!X256)</f>
        <v/>
      </c>
      <c r="Y256" s="14" t="str">
        <f>+IF(USER!Y256="","",USER!Y256)</f>
        <v/>
      </c>
      <c r="Z256" s="20" t="str">
        <f>+IF(USER!Z256="","",USER!Z256)</f>
        <v/>
      </c>
      <c r="AA256" s="19">
        <f>+IF(USER!AA256="","",USER!AA256)</f>
        <v>0.54166666666666663</v>
      </c>
      <c r="AB256" s="13">
        <f>+IF(USER!AB256="","",USER!AB256)</f>
        <v>0.70486111111111116</v>
      </c>
      <c r="AC256" s="14" t="str">
        <f>+IF(USER!AC256="","",USER!AC256)</f>
        <v/>
      </c>
      <c r="AD256" s="14" t="str">
        <f>+IF(USER!AD256="","",USER!AD256)</f>
        <v/>
      </c>
      <c r="AE256" s="13" t="str">
        <f>+IF(USER!AE256="","",USER!AE256)</f>
        <v/>
      </c>
      <c r="AF256" s="13" t="str">
        <f>+IF(USER!AF256="","",USER!AF256)</f>
        <v/>
      </c>
      <c r="AG256" s="14" t="str">
        <f>+IF(USER!AG256="","",USER!AG256)</f>
        <v/>
      </c>
      <c r="AH256" s="20" t="str">
        <f>+IF(USER!AH256="","",USER!AH256)</f>
        <v/>
      </c>
      <c r="AI256" s="19">
        <f>+IF(USER!AI256="","",USER!AI256)</f>
        <v>0.54166666666666663</v>
      </c>
      <c r="AJ256" s="13">
        <f>+IF(USER!AJ256="","",USER!AJ256)</f>
        <v>0.70486111111111116</v>
      </c>
      <c r="AK256" s="14" t="str">
        <f>+IF(USER!AK256="","",USER!AK256)</f>
        <v/>
      </c>
      <c r="AL256" s="14" t="str">
        <f>+IF(USER!AL256="","",USER!AL256)</f>
        <v/>
      </c>
      <c r="AM256" s="13" t="str">
        <f>+IF(USER!AM256="","",USER!AM256)</f>
        <v/>
      </c>
      <c r="AN256" s="13" t="str">
        <f>+IF(USER!AN256="","",USER!AN256)</f>
        <v/>
      </c>
      <c r="AO256" s="14" t="str">
        <f>+IF(USER!AO256="","",USER!AO256)</f>
        <v/>
      </c>
      <c r="AP256" s="20" t="str">
        <f>+IF(USER!AP256="","",USER!AP256)</f>
        <v/>
      </c>
      <c r="AQ256" s="19">
        <f>+IF(USER!AQ256="","",USER!AQ256)</f>
        <v>0.54166666666666663</v>
      </c>
      <c r="AR256" s="13">
        <f>+IF(USER!AR256="","",USER!AR256)</f>
        <v>0.70486111111111116</v>
      </c>
      <c r="AS256" s="14" t="str">
        <f>+IF(USER!AS256="","",USER!AS256)</f>
        <v/>
      </c>
      <c r="AT256" s="14" t="str">
        <f>+IF(USER!AT256="","",USER!AT256)</f>
        <v/>
      </c>
      <c r="AU256" s="13" t="str">
        <f>+IF(USER!AU256="","",USER!AU256)</f>
        <v/>
      </c>
      <c r="AV256" s="13" t="str">
        <f>+IF(USER!AV256="","",USER!AV256)</f>
        <v/>
      </c>
      <c r="AW256" s="14" t="str">
        <f>+IF(USER!AW256="","",USER!AW256)</f>
        <v/>
      </c>
      <c r="AX256" s="20" t="str">
        <f>+IF(USER!AX256="","",USER!AX256)</f>
        <v/>
      </c>
      <c r="AY256" s="19">
        <f>+IF(USER!AY256="","",USER!AY256)</f>
        <v>0.54166666666666663</v>
      </c>
      <c r="AZ256" s="13">
        <f>+IF(USER!AZ256="","",USER!AZ256)</f>
        <v>0.70486111111111116</v>
      </c>
      <c r="BA256" s="14" t="str">
        <f>+IF(USER!BA256="","",USER!BA256)</f>
        <v/>
      </c>
      <c r="BB256" s="14" t="str">
        <f>+IF(USER!BB256="","",USER!BB256)</f>
        <v/>
      </c>
      <c r="BC256" s="13" t="str">
        <f>+IF(USER!BC256="","",USER!BC256)</f>
        <v/>
      </c>
      <c r="BD256" s="13" t="str">
        <f>+IF(USER!BD256="","",USER!BD256)</f>
        <v/>
      </c>
      <c r="BE256" s="14" t="str">
        <f>+IF(USER!BE256="","",USER!BE256)</f>
        <v/>
      </c>
      <c r="BF256" s="20" t="str">
        <f>+IF(USER!BF256="","",USER!BF256)</f>
        <v/>
      </c>
      <c r="BG256" s="19">
        <f>+IF(USER!BG256="","",USER!BG256)</f>
        <v>0.54166666666666663</v>
      </c>
      <c r="BH256" s="13">
        <f>+IF(USER!BH256="","",USER!BH256)</f>
        <v>0.70486111111111116</v>
      </c>
      <c r="BI256" s="14" t="str">
        <f>+IF(USER!BI256="","",USER!BI256)</f>
        <v/>
      </c>
      <c r="BJ256" s="14" t="str">
        <f>+IF(USER!BJ256="","",USER!BJ256)</f>
        <v/>
      </c>
      <c r="BK256" s="13" t="str">
        <f>+IF(USER!BK256="","",USER!BK256)</f>
        <v/>
      </c>
      <c r="BL256" s="13" t="str">
        <f>+IF(USER!BL256="","",USER!BL256)</f>
        <v/>
      </c>
      <c r="BM256" s="14" t="str">
        <f>+IF(USER!BM256="","",USER!BM256)</f>
        <v/>
      </c>
      <c r="BN256" s="20" t="str">
        <f>+IF(USER!BN256="","",USER!BN256)</f>
        <v/>
      </c>
      <c r="BO256" s="19">
        <f>+IF(USER!BO256="","",USER!BO256)</f>
        <v>0.54166666666666663</v>
      </c>
      <c r="BP256" s="13">
        <f>+IF(USER!BP256="","",USER!BP256)</f>
        <v>0.70486111111111116</v>
      </c>
      <c r="BQ256" s="14" t="str">
        <f>+IF(USER!BQ256="","",USER!BQ256)</f>
        <v/>
      </c>
      <c r="BR256" s="14" t="str">
        <f>+IF(USER!BR256="","",USER!BR256)</f>
        <v/>
      </c>
      <c r="BS256" s="13" t="str">
        <f>+IF(USER!BS256="","",USER!BS256)</f>
        <v/>
      </c>
      <c r="BT256" s="13" t="str">
        <f>+IF(USER!BT256="","",USER!BT256)</f>
        <v/>
      </c>
      <c r="BU256" s="14" t="str">
        <f>+IF(USER!BU256="","",USER!BU256)</f>
        <v/>
      </c>
      <c r="BV256" s="20" t="str">
        <f>+IF(USER!BV256="","",USER!BV256)</f>
        <v/>
      </c>
      <c r="BW256" s="68" t="str">
        <f>+VLOOKUP(B256,GESEM!B:H,7,0)</f>
        <v>CHAT USER</v>
      </c>
      <c r="BX256" s="2" t="str">
        <f>+VLOOKUP(B256,GESEM!B:H,6,0)</f>
        <v>AGENTE</v>
      </c>
    </row>
    <row r="257" spans="1:76" ht="12.75" x14ac:dyDescent="0.2">
      <c r="A257" s="31">
        <f t="shared" si="3"/>
        <v>251</v>
      </c>
      <c r="B257" s="74">
        <f>+USER!B257</f>
        <v>73692906</v>
      </c>
      <c r="C257" s="61" t="str">
        <f>+VLOOKUP(J257,TURNO!P:Q,2,0)</f>
        <v xml:space="preserve">CHAT USER </v>
      </c>
      <c r="D257" s="61" t="str">
        <f>+USER!D257</f>
        <v>Tarde</v>
      </c>
      <c r="E257" s="75">
        <f>+VLOOKUP(B257,GESEM!B:M,12,0)</f>
        <v>45414</v>
      </c>
      <c r="F257" s="61" t="str">
        <f>+USER!F257</f>
        <v>PART TIME</v>
      </c>
      <c r="G257" s="61">
        <f>+USER!G257</f>
        <v>0</v>
      </c>
      <c r="H257" s="61">
        <f>+USER!H257</f>
        <v>0</v>
      </c>
      <c r="I257" s="61" t="str">
        <f>+USER!I257</f>
        <v>CASTELLANO GUARACHI JUAN AURIEL</v>
      </c>
      <c r="J257" s="61" t="str">
        <f>+USER!J257</f>
        <v>CHAT USER</v>
      </c>
      <c r="K257" s="61" t="str">
        <f>+USER!K257</f>
        <v>ALMEYDA ALVARADO CARLOS ALEJANDRO</v>
      </c>
      <c r="L257" s="61" t="str">
        <f>+USER!L257</f>
        <v>SANCHEZ GRADOS JEAN PIERRE JOAQUIN</v>
      </c>
      <c r="M257" s="61" t="str">
        <f>+USER!M257</f>
        <v>Jueves</v>
      </c>
      <c r="N257" s="32">
        <f>+IF(USER!N257="","",USER!N257)</f>
        <v>0.54166666666666663</v>
      </c>
      <c r="O257" s="33">
        <f>+IF(USER!O257="","",USER!O257)</f>
        <v>0.70486111111111116</v>
      </c>
      <c r="P257" s="32" t="str">
        <f>+IF(USER!P257="","",USER!P257)</f>
        <v/>
      </c>
      <c r="Q257" s="33" t="str">
        <f>+IF(USER!Q257="","",USER!Q257)</f>
        <v/>
      </c>
      <c r="R257" s="34" t="str">
        <f>+VLOOKUP(B257,GESEM!B:R,9,0)</f>
        <v>ACTIVO</v>
      </c>
      <c r="S257" s="19">
        <f>+IF(USER!S257="","",USER!S257)</f>
        <v>0.54166666666666663</v>
      </c>
      <c r="T257" s="14">
        <f>+IF(USER!T257="","",USER!T257)</f>
        <v>0.70486111111111116</v>
      </c>
      <c r="U257" s="14" t="str">
        <f>+IF(USER!U257="","",USER!U257)</f>
        <v/>
      </c>
      <c r="V257" s="14" t="str">
        <f>+IF(USER!V257="","",USER!V257)</f>
        <v/>
      </c>
      <c r="W257" s="14" t="str">
        <f>+IF(USER!W257="","",USER!W257)</f>
        <v/>
      </c>
      <c r="X257" s="14" t="str">
        <f>+IF(USER!X257="","",USER!X257)</f>
        <v/>
      </c>
      <c r="Y257" s="14" t="str">
        <f>+IF(USER!Y257="","",USER!Y257)</f>
        <v/>
      </c>
      <c r="Z257" s="20" t="str">
        <f>+IF(USER!Z257="","",USER!Z257)</f>
        <v/>
      </c>
      <c r="AA257" s="19">
        <f>+IF(USER!AA257="","",USER!AA257)</f>
        <v>0.54166666666666663</v>
      </c>
      <c r="AB257" s="13">
        <f>+IF(USER!AB257="","",USER!AB257)</f>
        <v>0.70486111111111116</v>
      </c>
      <c r="AC257" s="14" t="str">
        <f>+IF(USER!AC257="","",USER!AC257)</f>
        <v/>
      </c>
      <c r="AD257" s="14" t="str">
        <f>+IF(USER!AD257="","",USER!AD257)</f>
        <v/>
      </c>
      <c r="AE257" s="13" t="str">
        <f>+IF(USER!AE257="","",USER!AE257)</f>
        <v/>
      </c>
      <c r="AF257" s="13" t="str">
        <f>+IF(USER!AF257="","",USER!AF257)</f>
        <v/>
      </c>
      <c r="AG257" s="14" t="str">
        <f>+IF(USER!AG257="","",USER!AG257)</f>
        <v/>
      </c>
      <c r="AH257" s="20" t="str">
        <f>+IF(USER!AH257="","",USER!AH257)</f>
        <v/>
      </c>
      <c r="AI257" s="19">
        <f>+IF(USER!AI257="","",USER!AI257)</f>
        <v>0.54166666666666663</v>
      </c>
      <c r="AJ257" s="13">
        <f>+IF(USER!AJ257="","",USER!AJ257)</f>
        <v>0.70486111111111116</v>
      </c>
      <c r="AK257" s="14" t="str">
        <f>+IF(USER!AK257="","",USER!AK257)</f>
        <v/>
      </c>
      <c r="AL257" s="14" t="str">
        <f>+IF(USER!AL257="","",USER!AL257)</f>
        <v/>
      </c>
      <c r="AM257" s="13" t="str">
        <f>+IF(USER!AM257="","",USER!AM257)</f>
        <v/>
      </c>
      <c r="AN257" s="13" t="str">
        <f>+IF(USER!AN257="","",USER!AN257)</f>
        <v/>
      </c>
      <c r="AO257" s="14" t="str">
        <f>+IF(USER!AO257="","",USER!AO257)</f>
        <v/>
      </c>
      <c r="AP257" s="20" t="str">
        <f>+IF(USER!AP257="","",USER!AP257)</f>
        <v/>
      </c>
      <c r="AQ257" s="19" t="str">
        <f>+IF(USER!AQ257="","",USER!AQ257)</f>
        <v/>
      </c>
      <c r="AR257" s="13" t="str">
        <f>+IF(USER!AR257="","",USER!AR257)</f>
        <v/>
      </c>
      <c r="AS257" s="14" t="str">
        <f>+IF(USER!AS257="","",USER!AS257)</f>
        <v/>
      </c>
      <c r="AT257" s="14" t="str">
        <f>+IF(USER!AT257="","",USER!AT257)</f>
        <v/>
      </c>
      <c r="AU257" s="13" t="str">
        <f>+IF(USER!AU257="","",USER!AU257)</f>
        <v/>
      </c>
      <c r="AV257" s="13" t="str">
        <f>+IF(USER!AV257="","",USER!AV257)</f>
        <v/>
      </c>
      <c r="AW257" s="14" t="str">
        <f>+IF(USER!AW257="","",USER!AW257)</f>
        <v/>
      </c>
      <c r="AX257" s="20" t="str">
        <f>+IF(USER!AX257="","",USER!AX257)</f>
        <v/>
      </c>
      <c r="AY257" s="19">
        <f>+IF(USER!AY257="","",USER!AY257)</f>
        <v>0.54166666666666663</v>
      </c>
      <c r="AZ257" s="13">
        <f>+IF(USER!AZ257="","",USER!AZ257)</f>
        <v>0.70486111111111116</v>
      </c>
      <c r="BA257" s="14" t="str">
        <f>+IF(USER!BA257="","",USER!BA257)</f>
        <v/>
      </c>
      <c r="BB257" s="14" t="str">
        <f>+IF(USER!BB257="","",USER!BB257)</f>
        <v/>
      </c>
      <c r="BC257" s="13" t="str">
        <f>+IF(USER!BC257="","",USER!BC257)</f>
        <v/>
      </c>
      <c r="BD257" s="13" t="str">
        <f>+IF(USER!BD257="","",USER!BD257)</f>
        <v/>
      </c>
      <c r="BE257" s="14" t="str">
        <f>+IF(USER!BE257="","",USER!BE257)</f>
        <v/>
      </c>
      <c r="BF257" s="20" t="str">
        <f>+IF(USER!BF257="","",USER!BF257)</f>
        <v/>
      </c>
      <c r="BG257" s="19">
        <f>+IF(USER!BG257="","",USER!BG257)</f>
        <v>0.54166666666666663</v>
      </c>
      <c r="BH257" s="13">
        <f>+IF(USER!BH257="","",USER!BH257)</f>
        <v>0.70486111111111116</v>
      </c>
      <c r="BI257" s="14" t="str">
        <f>+IF(USER!BI257="","",USER!BI257)</f>
        <v/>
      </c>
      <c r="BJ257" s="14" t="str">
        <f>+IF(USER!BJ257="","",USER!BJ257)</f>
        <v/>
      </c>
      <c r="BK257" s="13" t="str">
        <f>+IF(USER!BK257="","",USER!BK257)</f>
        <v/>
      </c>
      <c r="BL257" s="13" t="str">
        <f>+IF(USER!BL257="","",USER!BL257)</f>
        <v/>
      </c>
      <c r="BM257" s="14" t="str">
        <f>+IF(USER!BM257="","",USER!BM257)</f>
        <v/>
      </c>
      <c r="BN257" s="20" t="str">
        <f>+IF(USER!BN257="","",USER!BN257)</f>
        <v/>
      </c>
      <c r="BO257" s="19">
        <f>+IF(USER!BO257="","",USER!BO257)</f>
        <v>0.54166666666666663</v>
      </c>
      <c r="BP257" s="13">
        <f>+IF(USER!BP257="","",USER!BP257)</f>
        <v>0.70486111111111116</v>
      </c>
      <c r="BQ257" s="14" t="str">
        <f>+IF(USER!BQ257="","",USER!BQ257)</f>
        <v/>
      </c>
      <c r="BR257" s="14" t="str">
        <f>+IF(USER!BR257="","",USER!BR257)</f>
        <v/>
      </c>
      <c r="BS257" s="13" t="str">
        <f>+IF(USER!BS257="","",USER!BS257)</f>
        <v/>
      </c>
      <c r="BT257" s="13" t="str">
        <f>+IF(USER!BT257="","",USER!BT257)</f>
        <v/>
      </c>
      <c r="BU257" s="14" t="str">
        <f>+IF(USER!BU257="","",USER!BU257)</f>
        <v/>
      </c>
      <c r="BV257" s="20" t="str">
        <f>+IF(USER!BV257="","",USER!BV257)</f>
        <v/>
      </c>
      <c r="BW257" s="68" t="str">
        <f>+VLOOKUP(B257,GESEM!B:H,7,0)</f>
        <v>CHAT USER</v>
      </c>
      <c r="BX257" s="2" t="str">
        <f>+VLOOKUP(B257,GESEM!B:H,6,0)</f>
        <v>AGENTE</v>
      </c>
    </row>
    <row r="258" spans="1:76" ht="12.75" x14ac:dyDescent="0.2">
      <c r="A258" s="31">
        <f t="shared" si="3"/>
        <v>252</v>
      </c>
      <c r="B258" s="74">
        <f>+USER!B258</f>
        <v>43359730</v>
      </c>
      <c r="C258" s="61" t="str">
        <f>+VLOOKUP(J258,TURNO!P:Q,2,0)</f>
        <v xml:space="preserve">CHAT USER </v>
      </c>
      <c r="D258" s="61" t="str">
        <f>+USER!D258</f>
        <v>Tarde</v>
      </c>
      <c r="E258" s="75">
        <f>+VLOOKUP(B258,GESEM!B:M,12,0)</f>
        <v>45223</v>
      </c>
      <c r="F258" s="61" t="str">
        <f>+USER!F258</f>
        <v>PART TIME</v>
      </c>
      <c r="G258" s="61">
        <f>+USER!G258</f>
        <v>0</v>
      </c>
      <c r="H258" s="61">
        <f>+USER!H258</f>
        <v>0</v>
      </c>
      <c r="I258" s="61" t="str">
        <f>+USER!I258</f>
        <v>FLORES ESTRELLA CORINA NATHALY</v>
      </c>
      <c r="J258" s="61" t="str">
        <f>+USER!J258</f>
        <v>CHAT USER</v>
      </c>
      <c r="K258" s="61" t="str">
        <f>+USER!K258</f>
        <v>ALMEYDA ALVARADO CARLOS ALEJANDRO</v>
      </c>
      <c r="L258" s="61" t="str">
        <f>+USER!L258</f>
        <v>SANCHEZ GRADOS JEAN PIERRE JOAQUIN</v>
      </c>
      <c r="M258" s="61" t="str">
        <f>+USER!M258</f>
        <v>Martes</v>
      </c>
      <c r="N258" s="32">
        <f>+IF(USER!N258="","",USER!N258)</f>
        <v>0.5</v>
      </c>
      <c r="O258" s="33">
        <f>+IF(USER!O258="","",USER!O258)</f>
        <v>0.66319444444444442</v>
      </c>
      <c r="P258" s="32" t="str">
        <f>+IF(USER!P258="","",USER!P258)</f>
        <v/>
      </c>
      <c r="Q258" s="33" t="str">
        <f>+IF(USER!Q258="","",USER!Q258)</f>
        <v/>
      </c>
      <c r="R258" s="34" t="str">
        <f>+VLOOKUP(B258,GESEM!B:R,9,0)</f>
        <v>ACTIVO</v>
      </c>
      <c r="S258" s="19">
        <f>+IF(USER!S258="","",USER!S258)</f>
        <v>0.5</v>
      </c>
      <c r="T258" s="14">
        <f>+IF(USER!T258="","",USER!T258)</f>
        <v>0.66319444444444442</v>
      </c>
      <c r="U258" s="14" t="str">
        <f>+IF(USER!U258="","",USER!U258)</f>
        <v/>
      </c>
      <c r="V258" s="14" t="str">
        <f>+IF(USER!V258="","",USER!V258)</f>
        <v/>
      </c>
      <c r="W258" s="14" t="str">
        <f>+IF(USER!W258="","",USER!W258)</f>
        <v/>
      </c>
      <c r="X258" s="14" t="str">
        <f>+IF(USER!X258="","",USER!X258)</f>
        <v/>
      </c>
      <c r="Y258" s="14" t="str">
        <f>+IF(USER!Y258="","",USER!Y258)</f>
        <v/>
      </c>
      <c r="Z258" s="20" t="str">
        <f>+IF(USER!Z258="","",USER!Z258)</f>
        <v/>
      </c>
      <c r="AA258" s="19" t="str">
        <f>+IF(USER!AA258="","",USER!AA258)</f>
        <v/>
      </c>
      <c r="AB258" s="13" t="str">
        <f>+IF(USER!AB258="","",USER!AB258)</f>
        <v/>
      </c>
      <c r="AC258" s="14" t="str">
        <f>+IF(USER!AC258="","",USER!AC258)</f>
        <v/>
      </c>
      <c r="AD258" s="14" t="str">
        <f>+IF(USER!AD258="","",USER!AD258)</f>
        <v/>
      </c>
      <c r="AE258" s="13" t="str">
        <f>+IF(USER!AE258="","",USER!AE258)</f>
        <v/>
      </c>
      <c r="AF258" s="13" t="str">
        <f>+IF(USER!AF258="","",USER!AF258)</f>
        <v/>
      </c>
      <c r="AG258" s="14" t="str">
        <f>+IF(USER!AG258="","",USER!AG258)</f>
        <v/>
      </c>
      <c r="AH258" s="20" t="str">
        <f>+IF(USER!AH258="","",USER!AH258)</f>
        <v/>
      </c>
      <c r="AI258" s="19">
        <f>+IF(USER!AI258="","",USER!AI258)</f>
        <v>0.5</v>
      </c>
      <c r="AJ258" s="13">
        <f>+IF(USER!AJ258="","",USER!AJ258)</f>
        <v>0.66319444444444442</v>
      </c>
      <c r="AK258" s="14" t="str">
        <f>+IF(USER!AK258="","",USER!AK258)</f>
        <v/>
      </c>
      <c r="AL258" s="14" t="str">
        <f>+IF(USER!AL258="","",USER!AL258)</f>
        <v/>
      </c>
      <c r="AM258" s="13" t="str">
        <f>+IF(USER!AM258="","",USER!AM258)</f>
        <v/>
      </c>
      <c r="AN258" s="13" t="str">
        <f>+IF(USER!AN258="","",USER!AN258)</f>
        <v/>
      </c>
      <c r="AO258" s="14" t="str">
        <f>+IF(USER!AO258="","",USER!AO258)</f>
        <v/>
      </c>
      <c r="AP258" s="20" t="str">
        <f>+IF(USER!AP258="","",USER!AP258)</f>
        <v/>
      </c>
      <c r="AQ258" s="19">
        <f>+IF(USER!AQ258="","",USER!AQ258)</f>
        <v>0.5</v>
      </c>
      <c r="AR258" s="13">
        <f>+IF(USER!AR258="","",USER!AR258)</f>
        <v>0.66319444444444442</v>
      </c>
      <c r="AS258" s="14" t="str">
        <f>+IF(USER!AS258="","",USER!AS258)</f>
        <v/>
      </c>
      <c r="AT258" s="14" t="str">
        <f>+IF(USER!AT258="","",USER!AT258)</f>
        <v/>
      </c>
      <c r="AU258" s="13" t="str">
        <f>+IF(USER!AU258="","",USER!AU258)</f>
        <v/>
      </c>
      <c r="AV258" s="13" t="str">
        <f>+IF(USER!AV258="","",USER!AV258)</f>
        <v/>
      </c>
      <c r="AW258" s="14" t="str">
        <f>+IF(USER!AW258="","",USER!AW258)</f>
        <v/>
      </c>
      <c r="AX258" s="20" t="str">
        <f>+IF(USER!AX258="","",USER!AX258)</f>
        <v/>
      </c>
      <c r="AY258" s="19">
        <f>+IF(USER!AY258="","",USER!AY258)</f>
        <v>0.5</v>
      </c>
      <c r="AZ258" s="13">
        <f>+IF(USER!AZ258="","",USER!AZ258)</f>
        <v>0.66319444444444442</v>
      </c>
      <c r="BA258" s="14" t="str">
        <f>+IF(USER!BA258="","",USER!BA258)</f>
        <v/>
      </c>
      <c r="BB258" s="14" t="str">
        <f>+IF(USER!BB258="","",USER!BB258)</f>
        <v/>
      </c>
      <c r="BC258" s="13" t="str">
        <f>+IF(USER!BC258="","",USER!BC258)</f>
        <v/>
      </c>
      <c r="BD258" s="13" t="str">
        <f>+IF(USER!BD258="","",USER!BD258)</f>
        <v/>
      </c>
      <c r="BE258" s="14" t="str">
        <f>+IF(USER!BE258="","",USER!BE258)</f>
        <v/>
      </c>
      <c r="BF258" s="20" t="str">
        <f>+IF(USER!BF258="","",USER!BF258)</f>
        <v/>
      </c>
      <c r="BG258" s="19">
        <f>+IF(USER!BG258="","",USER!BG258)</f>
        <v>0.5</v>
      </c>
      <c r="BH258" s="13">
        <f>+IF(USER!BH258="","",USER!BH258)</f>
        <v>0.66319444444444442</v>
      </c>
      <c r="BI258" s="14" t="str">
        <f>+IF(USER!BI258="","",USER!BI258)</f>
        <v/>
      </c>
      <c r="BJ258" s="14" t="str">
        <f>+IF(USER!BJ258="","",USER!BJ258)</f>
        <v/>
      </c>
      <c r="BK258" s="13" t="str">
        <f>+IF(USER!BK258="","",USER!BK258)</f>
        <v/>
      </c>
      <c r="BL258" s="13" t="str">
        <f>+IF(USER!BL258="","",USER!BL258)</f>
        <v/>
      </c>
      <c r="BM258" s="14" t="str">
        <f>+IF(USER!BM258="","",USER!BM258)</f>
        <v/>
      </c>
      <c r="BN258" s="20" t="str">
        <f>+IF(USER!BN258="","",USER!BN258)</f>
        <v/>
      </c>
      <c r="BO258" s="19">
        <f>+IF(USER!BO258="","",USER!BO258)</f>
        <v>0.5</v>
      </c>
      <c r="BP258" s="13">
        <f>+IF(USER!BP258="","",USER!BP258)</f>
        <v>0.66319444444444442</v>
      </c>
      <c r="BQ258" s="14" t="str">
        <f>+IF(USER!BQ258="","",USER!BQ258)</f>
        <v/>
      </c>
      <c r="BR258" s="14" t="str">
        <f>+IF(USER!BR258="","",USER!BR258)</f>
        <v/>
      </c>
      <c r="BS258" s="13" t="str">
        <f>+IF(USER!BS258="","",USER!BS258)</f>
        <v/>
      </c>
      <c r="BT258" s="13" t="str">
        <f>+IF(USER!BT258="","",USER!BT258)</f>
        <v/>
      </c>
      <c r="BU258" s="14" t="str">
        <f>+IF(USER!BU258="","",USER!BU258)</f>
        <v/>
      </c>
      <c r="BV258" s="20" t="str">
        <f>+IF(USER!BV258="","",USER!BV258)</f>
        <v/>
      </c>
      <c r="BW258" s="68" t="str">
        <f>+VLOOKUP(B258,GESEM!B:H,7,0)</f>
        <v>CHAT USER</v>
      </c>
      <c r="BX258" s="2" t="str">
        <f>+VLOOKUP(B258,GESEM!B:H,6,0)</f>
        <v>AGENTE</v>
      </c>
    </row>
    <row r="259" spans="1:76" ht="12.75" x14ac:dyDescent="0.2">
      <c r="A259" s="31">
        <f t="shared" si="3"/>
        <v>253</v>
      </c>
      <c r="B259" s="74">
        <f>+USER!B259</f>
        <v>70321178</v>
      </c>
      <c r="C259" s="61" t="str">
        <f>+VLOOKUP(J259,TURNO!P:Q,2,0)</f>
        <v xml:space="preserve">CHAT USER </v>
      </c>
      <c r="D259" s="61" t="str">
        <f>+USER!D259</f>
        <v>Tarde</v>
      </c>
      <c r="E259" s="75">
        <f>+VLOOKUP(B259,GESEM!B:M,12,0)</f>
        <v>45294</v>
      </c>
      <c r="F259" s="61" t="str">
        <f>+USER!F259</f>
        <v>PART TIME</v>
      </c>
      <c r="G259" s="61">
        <f>+USER!G259</f>
        <v>0</v>
      </c>
      <c r="H259" s="61">
        <f>+USER!H259</f>
        <v>0</v>
      </c>
      <c r="I259" s="61" t="str">
        <f>+USER!I259</f>
        <v>BERMEO ZEVALLOS JOHANNA ANTUANNE</v>
      </c>
      <c r="J259" s="61" t="str">
        <f>+USER!J259</f>
        <v>CHAT USER</v>
      </c>
      <c r="K259" s="61" t="str">
        <f>+USER!K259</f>
        <v>MORALES MAMANI BRADEN SAMUEL</v>
      </c>
      <c r="L259" s="61" t="str">
        <f>+USER!L259</f>
        <v>PORTILLA REYES YOHANA ARACELLI</v>
      </c>
      <c r="M259" s="61" t="str">
        <f>+USER!M259</f>
        <v>Lunes</v>
      </c>
      <c r="N259" s="32">
        <f>+IF(USER!N259="","",USER!N259)</f>
        <v>0.5</v>
      </c>
      <c r="O259" s="33">
        <f>+IF(USER!O259="","",USER!O259)</f>
        <v>0.66319444444444442</v>
      </c>
      <c r="P259" s="32" t="str">
        <f>+IF(USER!P259="","",USER!P259)</f>
        <v/>
      </c>
      <c r="Q259" s="33" t="str">
        <f>+IF(USER!Q259="","",USER!Q259)</f>
        <v/>
      </c>
      <c r="R259" s="34" t="str">
        <f>+VLOOKUP(B259,GESEM!B:R,9,0)</f>
        <v>ACTIVO</v>
      </c>
      <c r="S259" s="19" t="str">
        <f>+IF(USER!S259="","",USER!S259)</f>
        <v/>
      </c>
      <c r="T259" s="14" t="str">
        <f>+IF(USER!T259="","",USER!T259)</f>
        <v/>
      </c>
      <c r="U259" s="14" t="str">
        <f>+IF(USER!U259="","",USER!U259)</f>
        <v/>
      </c>
      <c r="V259" s="14" t="str">
        <f>+IF(USER!V259="","",USER!V259)</f>
        <v/>
      </c>
      <c r="W259" s="14" t="str">
        <f>+IF(USER!W259="","",USER!W259)</f>
        <v/>
      </c>
      <c r="X259" s="14" t="str">
        <f>+IF(USER!X259="","",USER!X259)</f>
        <v/>
      </c>
      <c r="Y259" s="14" t="str">
        <f>+IF(USER!Y259="","",USER!Y259)</f>
        <v/>
      </c>
      <c r="Z259" s="20" t="str">
        <f>+IF(USER!Z259="","",USER!Z259)</f>
        <v/>
      </c>
      <c r="AA259" s="19">
        <f>+IF(USER!AA259="","",USER!AA259)</f>
        <v>0.54166666666666663</v>
      </c>
      <c r="AB259" s="13">
        <f>+IF(USER!AB259="","",USER!AB259)</f>
        <v>0.70486111111111116</v>
      </c>
      <c r="AC259" s="14" t="str">
        <f>+IF(USER!AC259="","",USER!AC259)</f>
        <v/>
      </c>
      <c r="AD259" s="14" t="str">
        <f>+IF(USER!AD259="","",USER!AD259)</f>
        <v/>
      </c>
      <c r="AE259" s="13" t="str">
        <f>+IF(USER!AE259="","",USER!AE259)</f>
        <v/>
      </c>
      <c r="AF259" s="13" t="str">
        <f>+IF(USER!AF259="","",USER!AF259)</f>
        <v/>
      </c>
      <c r="AG259" s="14" t="str">
        <f>+IF(USER!AG259="","",USER!AG259)</f>
        <v/>
      </c>
      <c r="AH259" s="20" t="str">
        <f>+IF(USER!AH259="","",USER!AH259)</f>
        <v/>
      </c>
      <c r="AI259" s="19">
        <f>+IF(USER!AI259="","",USER!AI259)</f>
        <v>0.5</v>
      </c>
      <c r="AJ259" s="13">
        <f>+IF(USER!AJ259="","",USER!AJ259)</f>
        <v>0.66319444444444442</v>
      </c>
      <c r="AK259" s="14" t="str">
        <f>+IF(USER!AK259="","",USER!AK259)</f>
        <v/>
      </c>
      <c r="AL259" s="14" t="str">
        <f>+IF(USER!AL259="","",USER!AL259)</f>
        <v/>
      </c>
      <c r="AM259" s="13" t="str">
        <f>+IF(USER!AM259="","",USER!AM259)</f>
        <v/>
      </c>
      <c r="AN259" s="13" t="str">
        <f>+IF(USER!AN259="","",USER!AN259)</f>
        <v/>
      </c>
      <c r="AO259" s="14" t="str">
        <f>+IF(USER!AO259="","",USER!AO259)</f>
        <v/>
      </c>
      <c r="AP259" s="20" t="str">
        <f>+IF(USER!AP259="","",USER!AP259)</f>
        <v/>
      </c>
      <c r="AQ259" s="19">
        <f>+IF(USER!AQ259="","",USER!AQ259)</f>
        <v>0.5</v>
      </c>
      <c r="AR259" s="13">
        <f>+IF(USER!AR259="","",USER!AR259)</f>
        <v>0.66319444444444442</v>
      </c>
      <c r="AS259" s="14" t="str">
        <f>+IF(USER!AS259="","",USER!AS259)</f>
        <v/>
      </c>
      <c r="AT259" s="14" t="str">
        <f>+IF(USER!AT259="","",USER!AT259)</f>
        <v/>
      </c>
      <c r="AU259" s="13" t="str">
        <f>+IF(USER!AU259="","",USER!AU259)</f>
        <v/>
      </c>
      <c r="AV259" s="13" t="str">
        <f>+IF(USER!AV259="","",USER!AV259)</f>
        <v/>
      </c>
      <c r="AW259" s="14" t="str">
        <f>+IF(USER!AW259="","",USER!AW259)</f>
        <v/>
      </c>
      <c r="AX259" s="20" t="str">
        <f>+IF(USER!AX259="","",USER!AX259)</f>
        <v/>
      </c>
      <c r="AY259" s="19">
        <f>+IF(USER!AY259="","",USER!AY259)</f>
        <v>0.5</v>
      </c>
      <c r="AZ259" s="13">
        <f>+IF(USER!AZ259="","",USER!AZ259)</f>
        <v>0.66319444444444442</v>
      </c>
      <c r="BA259" s="14" t="str">
        <f>+IF(USER!BA259="","",USER!BA259)</f>
        <v/>
      </c>
      <c r="BB259" s="14" t="str">
        <f>+IF(USER!BB259="","",USER!BB259)</f>
        <v/>
      </c>
      <c r="BC259" s="13" t="str">
        <f>+IF(USER!BC259="","",USER!BC259)</f>
        <v/>
      </c>
      <c r="BD259" s="13" t="str">
        <f>+IF(USER!BD259="","",USER!BD259)</f>
        <v/>
      </c>
      <c r="BE259" s="14" t="str">
        <f>+IF(USER!BE259="","",USER!BE259)</f>
        <v/>
      </c>
      <c r="BF259" s="20" t="str">
        <f>+IF(USER!BF259="","",USER!BF259)</f>
        <v/>
      </c>
      <c r="BG259" s="19">
        <f>+IF(USER!BG259="","",USER!BG259)</f>
        <v>0.5</v>
      </c>
      <c r="BH259" s="13">
        <f>+IF(USER!BH259="","",USER!BH259)</f>
        <v>0.66319444444444442</v>
      </c>
      <c r="BI259" s="14" t="str">
        <f>+IF(USER!BI259="","",USER!BI259)</f>
        <v/>
      </c>
      <c r="BJ259" s="14" t="str">
        <f>+IF(USER!BJ259="","",USER!BJ259)</f>
        <v/>
      </c>
      <c r="BK259" s="13" t="str">
        <f>+IF(USER!BK259="","",USER!BK259)</f>
        <v/>
      </c>
      <c r="BL259" s="13" t="str">
        <f>+IF(USER!BL259="","",USER!BL259)</f>
        <v/>
      </c>
      <c r="BM259" s="14" t="str">
        <f>+IF(USER!BM259="","",USER!BM259)</f>
        <v/>
      </c>
      <c r="BN259" s="20" t="str">
        <f>+IF(USER!BN259="","",USER!BN259)</f>
        <v/>
      </c>
      <c r="BO259" s="19">
        <f>+IF(USER!BO259="","",USER!BO259)</f>
        <v>0.5</v>
      </c>
      <c r="BP259" s="13">
        <f>+IF(USER!BP259="","",USER!BP259)</f>
        <v>0.66319444444444442</v>
      </c>
      <c r="BQ259" s="14" t="str">
        <f>+IF(USER!BQ259="","",USER!BQ259)</f>
        <v/>
      </c>
      <c r="BR259" s="14" t="str">
        <f>+IF(USER!BR259="","",USER!BR259)</f>
        <v/>
      </c>
      <c r="BS259" s="13" t="str">
        <f>+IF(USER!BS259="","",USER!BS259)</f>
        <v/>
      </c>
      <c r="BT259" s="13" t="str">
        <f>+IF(USER!BT259="","",USER!BT259)</f>
        <v/>
      </c>
      <c r="BU259" s="14" t="str">
        <f>+IF(USER!BU259="","",USER!BU259)</f>
        <v/>
      </c>
      <c r="BV259" s="20" t="str">
        <f>+IF(USER!BV259="","",USER!BV259)</f>
        <v/>
      </c>
      <c r="BW259" s="68" t="str">
        <f>+VLOOKUP(B259,GESEM!B:H,7,0)</f>
        <v>CHAT USER</v>
      </c>
      <c r="BX259" s="2" t="str">
        <f>+VLOOKUP(B259,GESEM!B:H,6,0)</f>
        <v>AGENTE</v>
      </c>
    </row>
    <row r="260" spans="1:76" ht="12.75" x14ac:dyDescent="0.2">
      <c r="A260" s="31">
        <f t="shared" si="3"/>
        <v>254</v>
      </c>
      <c r="B260" s="74">
        <f>+USER!B260</f>
        <v>75589635</v>
      </c>
      <c r="C260" s="61" t="str">
        <f>+VLOOKUP(J260,TURNO!P:Q,2,0)</f>
        <v xml:space="preserve">CHAT USER </v>
      </c>
      <c r="D260" s="61" t="str">
        <f>+USER!D260</f>
        <v>Tarde</v>
      </c>
      <c r="E260" s="75">
        <f>+VLOOKUP(B260,GESEM!B:M,12,0)</f>
        <v>45545</v>
      </c>
      <c r="F260" s="61" t="str">
        <f>+USER!F260</f>
        <v>FULL TIME</v>
      </c>
      <c r="G260" s="61" t="str">
        <f>+USER!G260</f>
        <v>APOYO DE SUPERVISION</v>
      </c>
      <c r="H260" s="61" t="str">
        <f>+USER!H260</f>
        <v>BackUp Supervisor</v>
      </c>
      <c r="I260" s="61" t="str">
        <f>+USER!I260</f>
        <v>TICLAVICA TOVAR CRISTHIAN ALEXANDRO</v>
      </c>
      <c r="J260" s="61" t="str">
        <f>+USER!J260</f>
        <v>CHAT USER</v>
      </c>
      <c r="K260" s="61" t="str">
        <f>+USER!K260</f>
        <v>NOVOA VILLAR JULIANA MELISSA</v>
      </c>
      <c r="L260" s="61" t="str">
        <f>+USER!L260</f>
        <v>PORTILLA REYES YOHANA ARACELLI</v>
      </c>
      <c r="M260" s="61" t="str">
        <f>+USER!M260</f>
        <v>Lunes</v>
      </c>
      <c r="N260" s="32">
        <f>+IF(USER!N260="","",USER!N260)</f>
        <v>0.54166666666666663</v>
      </c>
      <c r="O260" s="33">
        <f>+IF(USER!O260="","",USER!O260)</f>
        <v>0.88541666666666663</v>
      </c>
      <c r="P260" s="32">
        <f>+IF(USER!P260="","",USER!P260)</f>
        <v>0.70833333333333337</v>
      </c>
      <c r="Q260" s="33">
        <f>+IF(USER!Q260="","",USER!Q260)</f>
        <v>0.73958333333333337</v>
      </c>
      <c r="R260" s="34" t="str">
        <f>+VLOOKUP(B260,GESEM!B:R,9,0)</f>
        <v>ACTIVO</v>
      </c>
      <c r="S260" s="19" t="str">
        <f>+IF(USER!S260="","",USER!S260)</f>
        <v/>
      </c>
      <c r="T260" s="14" t="str">
        <f>+IF(USER!T260="","",USER!T260)</f>
        <v/>
      </c>
      <c r="U260" s="14" t="str">
        <f>+IF(USER!U260="","",USER!U260)</f>
        <v/>
      </c>
      <c r="V260" s="14" t="str">
        <f>+IF(USER!V260="","",USER!V260)</f>
        <v/>
      </c>
      <c r="W260" s="14" t="str">
        <f>+IF(USER!W260="","",USER!W260)</f>
        <v/>
      </c>
      <c r="X260" s="14" t="str">
        <f>+IF(USER!X260="","",USER!X260)</f>
        <v/>
      </c>
      <c r="Y260" s="14" t="str">
        <f>+IF(USER!Y260="","",USER!Y260)</f>
        <v/>
      </c>
      <c r="Z260" s="20" t="str">
        <f>+IF(USER!Z260="","",USER!Z260)</f>
        <v/>
      </c>
      <c r="AA260" s="19">
        <f>+IF(USER!AA260="","",USER!AA260)</f>
        <v>0.54166666666666663</v>
      </c>
      <c r="AB260" s="13">
        <f>+IF(USER!AB260="","",USER!AB260)</f>
        <v>0.88541666666666663</v>
      </c>
      <c r="AC260" s="14" t="str">
        <f>+IF(USER!AC260="","",USER!AC260)</f>
        <v/>
      </c>
      <c r="AD260" s="14" t="str">
        <f>+IF(USER!AD260="","",USER!AD260)</f>
        <v/>
      </c>
      <c r="AE260" s="13">
        <f>+IF(USER!AE260="","",USER!AE260)</f>
        <v>0.70833333333333337</v>
      </c>
      <c r="AF260" s="13">
        <f>+IF(USER!AF260="","",USER!AF260)</f>
        <v>0.73958333333333337</v>
      </c>
      <c r="AG260" s="14" t="str">
        <f>+IF(USER!AG260="","",USER!AG260)</f>
        <v/>
      </c>
      <c r="AH260" s="20" t="str">
        <f>+IF(USER!AH260="","",USER!AH260)</f>
        <v/>
      </c>
      <c r="AI260" s="19">
        <f>+IF(USER!AI260="","",USER!AI260)</f>
        <v>0.54166666666666663</v>
      </c>
      <c r="AJ260" s="13">
        <f>+IF(USER!AJ260="","",USER!AJ260)</f>
        <v>0.88541666666666663</v>
      </c>
      <c r="AK260" s="14" t="str">
        <f>+IF(USER!AK260="","",USER!AK260)</f>
        <v/>
      </c>
      <c r="AL260" s="14" t="str">
        <f>+IF(USER!AL260="","",USER!AL260)</f>
        <v/>
      </c>
      <c r="AM260" s="13">
        <f>+IF(USER!AM260="","",USER!AM260)</f>
        <v>0.70833333333333337</v>
      </c>
      <c r="AN260" s="13">
        <f>+IF(USER!AN260="","",USER!AN260)</f>
        <v>0.73958333333333337</v>
      </c>
      <c r="AO260" s="14" t="str">
        <f>+IF(USER!AO260="","",USER!AO260)</f>
        <v/>
      </c>
      <c r="AP260" s="20" t="str">
        <f>+IF(USER!AP260="","",USER!AP260)</f>
        <v/>
      </c>
      <c r="AQ260" s="19">
        <f>+IF(USER!AQ260="","",USER!AQ260)</f>
        <v>0.54166666666666663</v>
      </c>
      <c r="AR260" s="13">
        <f>+IF(USER!AR260="","",USER!AR260)</f>
        <v>0.88541666666666663</v>
      </c>
      <c r="AS260" s="14" t="str">
        <f>+IF(USER!AS260="","",USER!AS260)</f>
        <v/>
      </c>
      <c r="AT260" s="14" t="str">
        <f>+IF(USER!AT260="","",USER!AT260)</f>
        <v/>
      </c>
      <c r="AU260" s="13">
        <f>+IF(USER!AU260="","",USER!AU260)</f>
        <v>0.70833333333333337</v>
      </c>
      <c r="AV260" s="13">
        <f>+IF(USER!AV260="","",USER!AV260)</f>
        <v>0.73958333333333337</v>
      </c>
      <c r="AW260" s="14" t="str">
        <f>+IF(USER!AW260="","",USER!AW260)</f>
        <v/>
      </c>
      <c r="AX260" s="20" t="str">
        <f>+IF(USER!AX260="","",USER!AX260)</f>
        <v/>
      </c>
      <c r="AY260" s="19">
        <f>+IF(USER!AY260="","",USER!AY260)</f>
        <v>0.54166666666666663</v>
      </c>
      <c r="AZ260" s="13">
        <f>+IF(USER!AZ260="","",USER!AZ260)</f>
        <v>0.88541666666666663</v>
      </c>
      <c r="BA260" s="14" t="str">
        <f>+IF(USER!BA260="","",USER!BA260)</f>
        <v/>
      </c>
      <c r="BB260" s="14" t="str">
        <f>+IF(USER!BB260="","",USER!BB260)</f>
        <v/>
      </c>
      <c r="BC260" s="13">
        <f>+IF(USER!BC260="","",USER!BC260)</f>
        <v>0.70833333333333337</v>
      </c>
      <c r="BD260" s="13">
        <f>+IF(USER!BD260="","",USER!BD260)</f>
        <v>0.73958333333333337</v>
      </c>
      <c r="BE260" s="14" t="str">
        <f>+IF(USER!BE260="","",USER!BE260)</f>
        <v/>
      </c>
      <c r="BF260" s="20" t="str">
        <f>+IF(USER!BF260="","",USER!BF260)</f>
        <v/>
      </c>
      <c r="BG260" s="19">
        <f>+IF(USER!BG260="","",USER!BG260)</f>
        <v>0.54166666666666663</v>
      </c>
      <c r="BH260" s="13">
        <f>+IF(USER!BH260="","",USER!BH260)</f>
        <v>0.88541666666666663</v>
      </c>
      <c r="BI260" s="14" t="str">
        <f>+IF(USER!BI260="","",USER!BI260)</f>
        <v/>
      </c>
      <c r="BJ260" s="14" t="str">
        <f>+IF(USER!BJ260="","",USER!BJ260)</f>
        <v/>
      </c>
      <c r="BK260" s="13">
        <f>+IF(USER!BK260="","",USER!BK260)</f>
        <v>0.66666666666666663</v>
      </c>
      <c r="BL260" s="13">
        <f>+IF(USER!BL260="","",USER!BL260)</f>
        <v>0.69791666666666663</v>
      </c>
      <c r="BM260" s="14" t="str">
        <f>+IF(USER!BM260="","",USER!BM260)</f>
        <v/>
      </c>
      <c r="BN260" s="20" t="str">
        <f>+IF(USER!BN260="","",USER!BN260)</f>
        <v/>
      </c>
      <c r="BO260" s="19">
        <f>+IF(USER!BO260="","",USER!BO260)</f>
        <v>0.54166666666666663</v>
      </c>
      <c r="BP260" s="13">
        <f>+IF(USER!BP260="","",USER!BP260)</f>
        <v>0.88541666666666663</v>
      </c>
      <c r="BQ260" s="14" t="str">
        <f>+IF(USER!BQ260="","",USER!BQ260)</f>
        <v/>
      </c>
      <c r="BR260" s="14" t="str">
        <f>+IF(USER!BR260="","",USER!BR260)</f>
        <v/>
      </c>
      <c r="BS260" s="13">
        <f>+IF(USER!BS260="","",USER!BS260)</f>
        <v>0.66666666666666663</v>
      </c>
      <c r="BT260" s="13">
        <f>+IF(USER!BT260="","",USER!BT260)</f>
        <v>0.69791666666666663</v>
      </c>
      <c r="BU260" s="14" t="str">
        <f>+IF(USER!BU260="","",USER!BU260)</f>
        <v/>
      </c>
      <c r="BV260" s="20" t="str">
        <f>+IF(USER!BV260="","",USER!BV260)</f>
        <v/>
      </c>
      <c r="BW260" s="68" t="str">
        <f>+VLOOKUP(B260,GESEM!B:H,7,0)</f>
        <v>CHAT USER</v>
      </c>
      <c r="BX260" s="2" t="str">
        <f>+VLOOKUP(B260,GESEM!B:H,6,0)</f>
        <v>AGENTE</v>
      </c>
    </row>
    <row r="261" spans="1:76" ht="12.75" x14ac:dyDescent="0.2">
      <c r="A261" s="31">
        <f t="shared" si="3"/>
        <v>255</v>
      </c>
      <c r="B261" s="74">
        <f>+USER!B261</f>
        <v>4257408</v>
      </c>
      <c r="C261" s="61" t="str">
        <f>+VLOOKUP(J261,TURNO!P:Q,2,0)</f>
        <v xml:space="preserve">CHAT USER </v>
      </c>
      <c r="D261" s="61" t="str">
        <f>+USER!D261</f>
        <v>Tarde</v>
      </c>
      <c r="E261" s="75">
        <f>+VLOOKUP(B261,GESEM!B:M,12,0)</f>
        <v>45266</v>
      </c>
      <c r="F261" s="61" t="str">
        <f>+USER!F261</f>
        <v>PART TIME</v>
      </c>
      <c r="G261" s="61">
        <f>+USER!G261</f>
        <v>0</v>
      </c>
      <c r="H261" s="61">
        <f>+USER!H261</f>
        <v>0</v>
      </c>
      <c r="I261" s="61" t="str">
        <f>+USER!I261</f>
        <v>PARRA CASANOVA KELLY YOJANA</v>
      </c>
      <c r="J261" s="61" t="str">
        <f>+USER!J261</f>
        <v>CHAT USER</v>
      </c>
      <c r="K261" s="61" t="str">
        <f>+USER!K261</f>
        <v>BAO VILELA CESAR ANDRES</v>
      </c>
      <c r="L261" s="61" t="str">
        <f>+USER!L261</f>
        <v>SANCHEZ GRADOS JEAN PIERRE JOAQUIN</v>
      </c>
      <c r="M261" s="61" t="str">
        <f>+USER!M261</f>
        <v>Martes</v>
      </c>
      <c r="N261" s="32">
        <f>+IF(USER!N261="","",USER!N261)</f>
        <v>0.5</v>
      </c>
      <c r="O261" s="33">
        <f>+IF(USER!O261="","",USER!O261)</f>
        <v>0.66319444444444442</v>
      </c>
      <c r="P261" s="32" t="str">
        <f>+IF(USER!P261="","",USER!P261)</f>
        <v/>
      </c>
      <c r="Q261" s="33" t="str">
        <f>+IF(USER!Q261="","",USER!Q261)</f>
        <v/>
      </c>
      <c r="R261" s="34" t="str">
        <f>+VLOOKUP(B261,GESEM!B:R,9,0)</f>
        <v>ACTIVO</v>
      </c>
      <c r="S261" s="19">
        <f>+IF(USER!S261="","",USER!S261)</f>
        <v>0.5</v>
      </c>
      <c r="T261" s="14">
        <f>+IF(USER!T261="","",USER!T261)</f>
        <v>0.66319444444444442</v>
      </c>
      <c r="U261" s="14" t="str">
        <f>+IF(USER!U261="","",USER!U261)</f>
        <v/>
      </c>
      <c r="V261" s="14" t="str">
        <f>+IF(USER!V261="","",USER!V261)</f>
        <v/>
      </c>
      <c r="W261" s="14" t="str">
        <f>+IF(USER!W261="","",USER!W261)</f>
        <v/>
      </c>
      <c r="X261" s="14" t="str">
        <f>+IF(USER!X261="","",USER!X261)</f>
        <v/>
      </c>
      <c r="Y261" s="14" t="str">
        <f>+IF(USER!Y261="","",USER!Y261)</f>
        <v/>
      </c>
      <c r="Z261" s="20" t="str">
        <f>+IF(USER!Z261="","",USER!Z261)</f>
        <v/>
      </c>
      <c r="AA261" s="19" t="str">
        <f>+IF(USER!AA261="","",USER!AA261)</f>
        <v/>
      </c>
      <c r="AB261" s="13" t="str">
        <f>+IF(USER!AB261="","",USER!AB261)</f>
        <v/>
      </c>
      <c r="AC261" s="14" t="str">
        <f>+IF(USER!AC261="","",USER!AC261)</f>
        <v/>
      </c>
      <c r="AD261" s="14" t="str">
        <f>+IF(USER!AD261="","",USER!AD261)</f>
        <v/>
      </c>
      <c r="AE261" s="13" t="str">
        <f>+IF(USER!AE261="","",USER!AE261)</f>
        <v/>
      </c>
      <c r="AF261" s="13" t="str">
        <f>+IF(USER!AF261="","",USER!AF261)</f>
        <v/>
      </c>
      <c r="AG261" s="14" t="str">
        <f>+IF(USER!AG261="","",USER!AG261)</f>
        <v/>
      </c>
      <c r="AH261" s="20" t="str">
        <f>+IF(USER!AH261="","",USER!AH261)</f>
        <v/>
      </c>
      <c r="AI261" s="19">
        <f>+IF(USER!AI261="","",USER!AI261)</f>
        <v>0.5</v>
      </c>
      <c r="AJ261" s="13">
        <f>+IF(USER!AJ261="","",USER!AJ261)</f>
        <v>0.66319444444444442</v>
      </c>
      <c r="AK261" s="14" t="str">
        <f>+IF(USER!AK261="","",USER!AK261)</f>
        <v/>
      </c>
      <c r="AL261" s="14" t="str">
        <f>+IF(USER!AL261="","",USER!AL261)</f>
        <v/>
      </c>
      <c r="AM261" s="13" t="str">
        <f>+IF(USER!AM261="","",USER!AM261)</f>
        <v/>
      </c>
      <c r="AN261" s="13" t="str">
        <f>+IF(USER!AN261="","",USER!AN261)</f>
        <v/>
      </c>
      <c r="AO261" s="14" t="str">
        <f>+IF(USER!AO261="","",USER!AO261)</f>
        <v/>
      </c>
      <c r="AP261" s="20" t="str">
        <f>+IF(USER!AP261="","",USER!AP261)</f>
        <v/>
      </c>
      <c r="AQ261" s="19">
        <f>+IF(USER!AQ261="","",USER!AQ261)</f>
        <v>0.5</v>
      </c>
      <c r="AR261" s="13">
        <f>+IF(USER!AR261="","",USER!AR261)</f>
        <v>0.66319444444444442</v>
      </c>
      <c r="AS261" s="14" t="str">
        <f>+IF(USER!AS261="","",USER!AS261)</f>
        <v/>
      </c>
      <c r="AT261" s="14" t="str">
        <f>+IF(USER!AT261="","",USER!AT261)</f>
        <v/>
      </c>
      <c r="AU261" s="13" t="str">
        <f>+IF(USER!AU261="","",USER!AU261)</f>
        <v/>
      </c>
      <c r="AV261" s="13" t="str">
        <f>+IF(USER!AV261="","",USER!AV261)</f>
        <v/>
      </c>
      <c r="AW261" s="14" t="str">
        <f>+IF(USER!AW261="","",USER!AW261)</f>
        <v/>
      </c>
      <c r="AX261" s="20" t="str">
        <f>+IF(USER!AX261="","",USER!AX261)</f>
        <v/>
      </c>
      <c r="AY261" s="19">
        <f>+IF(USER!AY261="","",USER!AY261)</f>
        <v>0.5</v>
      </c>
      <c r="AZ261" s="13">
        <f>+IF(USER!AZ261="","",USER!AZ261)</f>
        <v>0.66319444444444442</v>
      </c>
      <c r="BA261" s="14" t="str">
        <f>+IF(USER!BA261="","",USER!BA261)</f>
        <v/>
      </c>
      <c r="BB261" s="14" t="str">
        <f>+IF(USER!BB261="","",USER!BB261)</f>
        <v/>
      </c>
      <c r="BC261" s="13" t="str">
        <f>+IF(USER!BC261="","",USER!BC261)</f>
        <v/>
      </c>
      <c r="BD261" s="13" t="str">
        <f>+IF(USER!BD261="","",USER!BD261)</f>
        <v/>
      </c>
      <c r="BE261" s="14" t="str">
        <f>+IF(USER!BE261="","",USER!BE261)</f>
        <v/>
      </c>
      <c r="BF261" s="20" t="str">
        <f>+IF(USER!BF261="","",USER!BF261)</f>
        <v/>
      </c>
      <c r="BG261" s="19">
        <f>+IF(USER!BG261="","",USER!BG261)</f>
        <v>0.5</v>
      </c>
      <c r="BH261" s="13">
        <f>+IF(USER!BH261="","",USER!BH261)</f>
        <v>0.66319444444444442</v>
      </c>
      <c r="BI261" s="14" t="str">
        <f>+IF(USER!BI261="","",USER!BI261)</f>
        <v/>
      </c>
      <c r="BJ261" s="14" t="str">
        <f>+IF(USER!BJ261="","",USER!BJ261)</f>
        <v/>
      </c>
      <c r="BK261" s="13" t="str">
        <f>+IF(USER!BK261="","",USER!BK261)</f>
        <v/>
      </c>
      <c r="BL261" s="13" t="str">
        <f>+IF(USER!BL261="","",USER!BL261)</f>
        <v/>
      </c>
      <c r="BM261" s="14" t="str">
        <f>+IF(USER!BM261="","",USER!BM261)</f>
        <v/>
      </c>
      <c r="BN261" s="20" t="str">
        <f>+IF(USER!BN261="","",USER!BN261)</f>
        <v/>
      </c>
      <c r="BO261" s="19">
        <f>+IF(USER!BO261="","",USER!BO261)</f>
        <v>0.5</v>
      </c>
      <c r="BP261" s="13">
        <f>+IF(USER!BP261="","",USER!BP261)</f>
        <v>0.66319444444444442</v>
      </c>
      <c r="BQ261" s="14" t="str">
        <f>+IF(USER!BQ261="","",USER!BQ261)</f>
        <v/>
      </c>
      <c r="BR261" s="14" t="str">
        <f>+IF(USER!BR261="","",USER!BR261)</f>
        <v/>
      </c>
      <c r="BS261" s="13" t="str">
        <f>+IF(USER!BS261="","",USER!BS261)</f>
        <v/>
      </c>
      <c r="BT261" s="13" t="str">
        <f>+IF(USER!BT261="","",USER!BT261)</f>
        <v/>
      </c>
      <c r="BU261" s="14" t="str">
        <f>+IF(USER!BU261="","",USER!BU261)</f>
        <v/>
      </c>
      <c r="BV261" s="20" t="str">
        <f>+IF(USER!BV261="","",USER!BV261)</f>
        <v/>
      </c>
      <c r="BW261" s="68" t="str">
        <f>+VLOOKUP(B261,GESEM!B:H,7,0)</f>
        <v>CHAT USER</v>
      </c>
      <c r="BX261" s="2" t="str">
        <f>+VLOOKUP(B261,GESEM!B:H,6,0)</f>
        <v>AGENTE</v>
      </c>
    </row>
    <row r="262" spans="1:76" ht="12.75" x14ac:dyDescent="0.2">
      <c r="A262" s="31">
        <f t="shared" si="3"/>
        <v>256</v>
      </c>
      <c r="B262" s="74">
        <f>+USER!B262</f>
        <v>76588671</v>
      </c>
      <c r="C262" s="61" t="str">
        <f>+VLOOKUP(J262,TURNO!P:Q,2,0)</f>
        <v xml:space="preserve">CHAT USER </v>
      </c>
      <c r="D262" s="61" t="str">
        <f>+USER!D262</f>
        <v>Tarde</v>
      </c>
      <c r="E262" s="75">
        <f>+VLOOKUP(B262,GESEM!B:M,12,0)</f>
        <v>45566</v>
      </c>
      <c r="F262" s="61" t="str">
        <f>+USER!F262</f>
        <v>PART TIME</v>
      </c>
      <c r="G262" s="61">
        <f>+USER!G262</f>
        <v>0</v>
      </c>
      <c r="H262" s="61">
        <f>+USER!H262</f>
        <v>0</v>
      </c>
      <c r="I262" s="61" t="str">
        <f>+USER!I262</f>
        <v>JUSTINIANO MARCHENA WENDY ROCIO</v>
      </c>
      <c r="J262" s="61" t="str">
        <f>+USER!J262</f>
        <v>CHAT USER</v>
      </c>
      <c r="K262" s="61" t="str">
        <f>+USER!K262</f>
        <v>NOVOA VILLAR JULIANA MELISSA</v>
      </c>
      <c r="L262" s="61" t="str">
        <f>+USER!L262</f>
        <v>PORTILLA REYES YOHANA ARACELLI</v>
      </c>
      <c r="M262" s="61" t="str">
        <f>+USER!M262</f>
        <v>Jueves</v>
      </c>
      <c r="N262" s="32">
        <f>+IF(USER!N262="","",USER!N262)</f>
        <v>0.54166666666666663</v>
      </c>
      <c r="O262" s="33">
        <f>+IF(USER!O262="","",USER!O262)</f>
        <v>0.70486111111111116</v>
      </c>
      <c r="P262" s="32" t="str">
        <f>+IF(USER!P262="","",USER!P262)</f>
        <v/>
      </c>
      <c r="Q262" s="33" t="str">
        <f>+IF(USER!Q262="","",USER!Q262)</f>
        <v/>
      </c>
      <c r="R262" s="34" t="str">
        <f>+VLOOKUP(B262,GESEM!B:R,9,0)</f>
        <v>ACTIVO</v>
      </c>
      <c r="S262" s="19">
        <f>+IF(USER!S262="","",USER!S262)</f>
        <v>0.54166666666666663</v>
      </c>
      <c r="T262" s="14">
        <f>+IF(USER!T262="","",USER!T262)</f>
        <v>0.70486111111111116</v>
      </c>
      <c r="U262" s="14" t="str">
        <f>+IF(USER!U262="","",USER!U262)</f>
        <v/>
      </c>
      <c r="V262" s="14" t="str">
        <f>+IF(USER!V262="","",USER!V262)</f>
        <v/>
      </c>
      <c r="W262" s="14" t="str">
        <f>+IF(USER!W262="","",USER!W262)</f>
        <v/>
      </c>
      <c r="X262" s="14" t="str">
        <f>+IF(USER!X262="","",USER!X262)</f>
        <v/>
      </c>
      <c r="Y262" s="14" t="str">
        <f>+IF(USER!Y262="","",USER!Y262)</f>
        <v/>
      </c>
      <c r="Z262" s="20" t="str">
        <f>+IF(USER!Z262="","",USER!Z262)</f>
        <v/>
      </c>
      <c r="AA262" s="19">
        <f>+IF(USER!AA262="","",USER!AA262)</f>
        <v>0.54166666666666663</v>
      </c>
      <c r="AB262" s="13">
        <f>+IF(USER!AB262="","",USER!AB262)</f>
        <v>0.70486111111111116</v>
      </c>
      <c r="AC262" s="14" t="str">
        <f>+IF(USER!AC262="","",USER!AC262)</f>
        <v/>
      </c>
      <c r="AD262" s="14" t="str">
        <f>+IF(USER!AD262="","",USER!AD262)</f>
        <v/>
      </c>
      <c r="AE262" s="13" t="str">
        <f>+IF(USER!AE262="","",USER!AE262)</f>
        <v/>
      </c>
      <c r="AF262" s="13" t="str">
        <f>+IF(USER!AF262="","",USER!AF262)</f>
        <v/>
      </c>
      <c r="AG262" s="14" t="str">
        <f>+IF(USER!AG262="","",USER!AG262)</f>
        <v/>
      </c>
      <c r="AH262" s="20" t="str">
        <f>+IF(USER!AH262="","",USER!AH262)</f>
        <v/>
      </c>
      <c r="AI262" s="19">
        <f>+IF(USER!AI262="","",USER!AI262)</f>
        <v>0.54166666666666663</v>
      </c>
      <c r="AJ262" s="13">
        <f>+IF(USER!AJ262="","",USER!AJ262)</f>
        <v>0.70486111111111116</v>
      </c>
      <c r="AK262" s="14" t="str">
        <f>+IF(USER!AK262="","",USER!AK262)</f>
        <v/>
      </c>
      <c r="AL262" s="14" t="str">
        <f>+IF(USER!AL262="","",USER!AL262)</f>
        <v/>
      </c>
      <c r="AM262" s="13" t="str">
        <f>+IF(USER!AM262="","",USER!AM262)</f>
        <v/>
      </c>
      <c r="AN262" s="13" t="str">
        <f>+IF(USER!AN262="","",USER!AN262)</f>
        <v/>
      </c>
      <c r="AO262" s="14" t="str">
        <f>+IF(USER!AO262="","",USER!AO262)</f>
        <v/>
      </c>
      <c r="AP262" s="20" t="str">
        <f>+IF(USER!AP262="","",USER!AP262)</f>
        <v/>
      </c>
      <c r="AQ262" s="19" t="str">
        <f>+IF(USER!AQ262="","",USER!AQ262)</f>
        <v/>
      </c>
      <c r="AR262" s="13" t="str">
        <f>+IF(USER!AR262="","",USER!AR262)</f>
        <v/>
      </c>
      <c r="AS262" s="14" t="str">
        <f>+IF(USER!AS262="","",USER!AS262)</f>
        <v/>
      </c>
      <c r="AT262" s="14" t="str">
        <f>+IF(USER!AT262="","",USER!AT262)</f>
        <v/>
      </c>
      <c r="AU262" s="13" t="str">
        <f>+IF(USER!AU262="","",USER!AU262)</f>
        <v/>
      </c>
      <c r="AV262" s="13" t="str">
        <f>+IF(USER!AV262="","",USER!AV262)</f>
        <v/>
      </c>
      <c r="AW262" s="14" t="str">
        <f>+IF(USER!AW262="","",USER!AW262)</f>
        <v/>
      </c>
      <c r="AX262" s="20" t="str">
        <f>+IF(USER!AX262="","",USER!AX262)</f>
        <v/>
      </c>
      <c r="AY262" s="19">
        <f>+IF(USER!AY262="","",USER!AY262)</f>
        <v>0.54166666666666663</v>
      </c>
      <c r="AZ262" s="13">
        <f>+IF(USER!AZ262="","",USER!AZ262)</f>
        <v>0.70486111111111116</v>
      </c>
      <c r="BA262" s="14" t="str">
        <f>+IF(USER!BA262="","",USER!BA262)</f>
        <v/>
      </c>
      <c r="BB262" s="14" t="str">
        <f>+IF(USER!BB262="","",USER!BB262)</f>
        <v/>
      </c>
      <c r="BC262" s="13" t="str">
        <f>+IF(USER!BC262="","",USER!BC262)</f>
        <v/>
      </c>
      <c r="BD262" s="13" t="str">
        <f>+IF(USER!BD262="","",USER!BD262)</f>
        <v/>
      </c>
      <c r="BE262" s="14" t="str">
        <f>+IF(USER!BE262="","",USER!BE262)</f>
        <v/>
      </c>
      <c r="BF262" s="20" t="str">
        <f>+IF(USER!BF262="","",USER!BF262)</f>
        <v/>
      </c>
      <c r="BG262" s="19">
        <f>+IF(USER!BG262="","",USER!BG262)</f>
        <v>0.54166666666666663</v>
      </c>
      <c r="BH262" s="13">
        <f>+IF(USER!BH262="","",USER!BH262)</f>
        <v>0.70486111111111116</v>
      </c>
      <c r="BI262" s="14" t="str">
        <f>+IF(USER!BI262="","",USER!BI262)</f>
        <v/>
      </c>
      <c r="BJ262" s="14" t="str">
        <f>+IF(USER!BJ262="","",USER!BJ262)</f>
        <v/>
      </c>
      <c r="BK262" s="13" t="str">
        <f>+IF(USER!BK262="","",USER!BK262)</f>
        <v/>
      </c>
      <c r="BL262" s="13" t="str">
        <f>+IF(USER!BL262="","",USER!BL262)</f>
        <v/>
      </c>
      <c r="BM262" s="14" t="str">
        <f>+IF(USER!BM262="","",USER!BM262)</f>
        <v/>
      </c>
      <c r="BN262" s="20" t="str">
        <f>+IF(USER!BN262="","",USER!BN262)</f>
        <v/>
      </c>
      <c r="BO262" s="19">
        <f>+IF(USER!BO262="","",USER!BO262)</f>
        <v>0.54166666666666663</v>
      </c>
      <c r="BP262" s="13">
        <f>+IF(USER!BP262="","",USER!BP262)</f>
        <v>0.70486111111111116</v>
      </c>
      <c r="BQ262" s="14" t="str">
        <f>+IF(USER!BQ262="","",USER!BQ262)</f>
        <v/>
      </c>
      <c r="BR262" s="14" t="str">
        <f>+IF(USER!BR262="","",USER!BR262)</f>
        <v/>
      </c>
      <c r="BS262" s="13" t="str">
        <f>+IF(USER!BS262="","",USER!BS262)</f>
        <v/>
      </c>
      <c r="BT262" s="13" t="str">
        <f>+IF(USER!BT262="","",USER!BT262)</f>
        <v/>
      </c>
      <c r="BU262" s="14" t="str">
        <f>+IF(USER!BU262="","",USER!BU262)</f>
        <v/>
      </c>
      <c r="BV262" s="20" t="str">
        <f>+IF(USER!BV262="","",USER!BV262)</f>
        <v/>
      </c>
      <c r="BW262" s="68" t="str">
        <f>+VLOOKUP(B262,GESEM!B:H,7,0)</f>
        <v>CHAT USER</v>
      </c>
      <c r="BX262" s="2" t="str">
        <f>+VLOOKUP(B262,GESEM!B:H,6,0)</f>
        <v>AGENTE</v>
      </c>
    </row>
    <row r="263" spans="1:76" ht="12.75" x14ac:dyDescent="0.2">
      <c r="A263" s="31">
        <f t="shared" si="3"/>
        <v>257</v>
      </c>
      <c r="B263" s="74">
        <f>+USER!B263</f>
        <v>75530388</v>
      </c>
      <c r="C263" s="61" t="str">
        <f>+VLOOKUP(J263,TURNO!P:Q,2,0)</f>
        <v xml:space="preserve">CHAT USER </v>
      </c>
      <c r="D263" s="61" t="str">
        <f>+USER!D263</f>
        <v>Tarde</v>
      </c>
      <c r="E263" s="75">
        <f>+VLOOKUP(B263,GESEM!B:M,12,0)</f>
        <v>45566</v>
      </c>
      <c r="F263" s="61" t="str">
        <f>+USER!F263</f>
        <v>PART TIME</v>
      </c>
      <c r="G263" s="61">
        <f>+USER!G263</f>
        <v>0</v>
      </c>
      <c r="H263" s="61">
        <f>+USER!H263</f>
        <v>0</v>
      </c>
      <c r="I263" s="61" t="str">
        <f>+USER!I263</f>
        <v>MARTÍNEZ MECHÁN FABRIZZIO MANUEL</v>
      </c>
      <c r="J263" s="61" t="str">
        <f>+USER!J263</f>
        <v>CHAT USER</v>
      </c>
      <c r="K263" s="61" t="str">
        <f>+USER!K263</f>
        <v>NOVOA VILLAR JULIANA MELISSA</v>
      </c>
      <c r="L263" s="61" t="str">
        <f>+USER!L263</f>
        <v>PORTILLA REYES YOHANA ARACELLI</v>
      </c>
      <c r="M263" s="61" t="str">
        <f>+USER!M263</f>
        <v>Jueves</v>
      </c>
      <c r="N263" s="32">
        <f>+IF(USER!N263="","",USER!N263)</f>
        <v>0.54166666666666663</v>
      </c>
      <c r="O263" s="33">
        <f>+IF(USER!O263="","",USER!O263)</f>
        <v>0.70486111111111116</v>
      </c>
      <c r="P263" s="32" t="str">
        <f>+IF(USER!P263="","",USER!P263)</f>
        <v/>
      </c>
      <c r="Q263" s="33" t="str">
        <f>+IF(USER!Q263="","",USER!Q263)</f>
        <v/>
      </c>
      <c r="R263" s="34" t="str">
        <f>+VLOOKUP(B263,GESEM!B:R,9,0)</f>
        <v>ACTIVO</v>
      </c>
      <c r="S263" s="19">
        <f>+IF(USER!S263="","",USER!S263)</f>
        <v>0.54166666666666663</v>
      </c>
      <c r="T263" s="14">
        <f>+IF(USER!T263="","",USER!T263)</f>
        <v>0.70486111111111116</v>
      </c>
      <c r="U263" s="14" t="str">
        <f>+IF(USER!U263="","",USER!U263)</f>
        <v/>
      </c>
      <c r="V263" s="14" t="str">
        <f>+IF(USER!V263="","",USER!V263)</f>
        <v/>
      </c>
      <c r="W263" s="14" t="str">
        <f>+IF(USER!W263="","",USER!W263)</f>
        <v/>
      </c>
      <c r="X263" s="14" t="str">
        <f>+IF(USER!X263="","",USER!X263)</f>
        <v/>
      </c>
      <c r="Y263" s="14" t="str">
        <f>+IF(USER!Y263="","",USER!Y263)</f>
        <v/>
      </c>
      <c r="Z263" s="20" t="str">
        <f>+IF(USER!Z263="","",USER!Z263)</f>
        <v/>
      </c>
      <c r="AA263" s="19">
        <f>+IF(USER!AA263="","",USER!AA263)</f>
        <v>0.54166666666666663</v>
      </c>
      <c r="AB263" s="13">
        <f>+IF(USER!AB263="","",USER!AB263)</f>
        <v>0.70486111111111116</v>
      </c>
      <c r="AC263" s="14" t="str">
        <f>+IF(USER!AC263="","",USER!AC263)</f>
        <v/>
      </c>
      <c r="AD263" s="14" t="str">
        <f>+IF(USER!AD263="","",USER!AD263)</f>
        <v/>
      </c>
      <c r="AE263" s="13" t="str">
        <f>+IF(USER!AE263="","",USER!AE263)</f>
        <v/>
      </c>
      <c r="AF263" s="13" t="str">
        <f>+IF(USER!AF263="","",USER!AF263)</f>
        <v/>
      </c>
      <c r="AG263" s="14" t="str">
        <f>+IF(USER!AG263="","",USER!AG263)</f>
        <v/>
      </c>
      <c r="AH263" s="20" t="str">
        <f>+IF(USER!AH263="","",USER!AH263)</f>
        <v/>
      </c>
      <c r="AI263" s="19">
        <f>+IF(USER!AI263="","",USER!AI263)</f>
        <v>0.54166666666666663</v>
      </c>
      <c r="AJ263" s="13">
        <f>+IF(USER!AJ263="","",USER!AJ263)</f>
        <v>0.70486111111111116</v>
      </c>
      <c r="AK263" s="14" t="str">
        <f>+IF(USER!AK263="","",USER!AK263)</f>
        <v/>
      </c>
      <c r="AL263" s="14" t="str">
        <f>+IF(USER!AL263="","",USER!AL263)</f>
        <v/>
      </c>
      <c r="AM263" s="13" t="str">
        <f>+IF(USER!AM263="","",USER!AM263)</f>
        <v/>
      </c>
      <c r="AN263" s="13" t="str">
        <f>+IF(USER!AN263="","",USER!AN263)</f>
        <v/>
      </c>
      <c r="AO263" s="14" t="str">
        <f>+IF(USER!AO263="","",USER!AO263)</f>
        <v/>
      </c>
      <c r="AP263" s="20" t="str">
        <f>+IF(USER!AP263="","",USER!AP263)</f>
        <v/>
      </c>
      <c r="AQ263" s="19" t="str">
        <f>+IF(USER!AQ263="","",USER!AQ263)</f>
        <v/>
      </c>
      <c r="AR263" s="13" t="str">
        <f>+IF(USER!AR263="","",USER!AR263)</f>
        <v/>
      </c>
      <c r="AS263" s="14" t="str">
        <f>+IF(USER!AS263="","",USER!AS263)</f>
        <v/>
      </c>
      <c r="AT263" s="14" t="str">
        <f>+IF(USER!AT263="","",USER!AT263)</f>
        <v/>
      </c>
      <c r="AU263" s="13" t="str">
        <f>+IF(USER!AU263="","",USER!AU263)</f>
        <v/>
      </c>
      <c r="AV263" s="13" t="str">
        <f>+IF(USER!AV263="","",USER!AV263)</f>
        <v/>
      </c>
      <c r="AW263" s="14" t="str">
        <f>+IF(USER!AW263="","",USER!AW263)</f>
        <v/>
      </c>
      <c r="AX263" s="20" t="str">
        <f>+IF(USER!AX263="","",USER!AX263)</f>
        <v/>
      </c>
      <c r="AY263" s="19">
        <f>+IF(USER!AY263="","",USER!AY263)</f>
        <v>0.54166666666666663</v>
      </c>
      <c r="AZ263" s="13">
        <f>+IF(USER!AZ263="","",USER!AZ263)</f>
        <v>0.70486111111111116</v>
      </c>
      <c r="BA263" s="14" t="str">
        <f>+IF(USER!BA263="","",USER!BA263)</f>
        <v/>
      </c>
      <c r="BB263" s="14" t="str">
        <f>+IF(USER!BB263="","",USER!BB263)</f>
        <v/>
      </c>
      <c r="BC263" s="13" t="str">
        <f>+IF(USER!BC263="","",USER!BC263)</f>
        <v/>
      </c>
      <c r="BD263" s="13" t="str">
        <f>+IF(USER!BD263="","",USER!BD263)</f>
        <v/>
      </c>
      <c r="BE263" s="14" t="str">
        <f>+IF(USER!BE263="","",USER!BE263)</f>
        <v/>
      </c>
      <c r="BF263" s="20" t="str">
        <f>+IF(USER!BF263="","",USER!BF263)</f>
        <v/>
      </c>
      <c r="BG263" s="19">
        <f>+IF(USER!BG263="","",USER!BG263)</f>
        <v>0.54166666666666663</v>
      </c>
      <c r="BH263" s="13">
        <f>+IF(USER!BH263="","",USER!BH263)</f>
        <v>0.70486111111111116</v>
      </c>
      <c r="BI263" s="14" t="str">
        <f>+IF(USER!BI263="","",USER!BI263)</f>
        <v/>
      </c>
      <c r="BJ263" s="14" t="str">
        <f>+IF(USER!BJ263="","",USER!BJ263)</f>
        <v/>
      </c>
      <c r="BK263" s="13" t="str">
        <f>+IF(USER!BK263="","",USER!BK263)</f>
        <v/>
      </c>
      <c r="BL263" s="13" t="str">
        <f>+IF(USER!BL263="","",USER!BL263)</f>
        <v/>
      </c>
      <c r="BM263" s="14" t="str">
        <f>+IF(USER!BM263="","",USER!BM263)</f>
        <v/>
      </c>
      <c r="BN263" s="20" t="str">
        <f>+IF(USER!BN263="","",USER!BN263)</f>
        <v/>
      </c>
      <c r="BO263" s="19">
        <f>+IF(USER!BO263="","",USER!BO263)</f>
        <v>0.54166666666666663</v>
      </c>
      <c r="BP263" s="13">
        <f>+IF(USER!BP263="","",USER!BP263)</f>
        <v>0.70486111111111116</v>
      </c>
      <c r="BQ263" s="14" t="str">
        <f>+IF(USER!BQ263="","",USER!BQ263)</f>
        <v/>
      </c>
      <c r="BR263" s="14" t="str">
        <f>+IF(USER!BR263="","",USER!BR263)</f>
        <v/>
      </c>
      <c r="BS263" s="13" t="str">
        <f>+IF(USER!BS263="","",USER!BS263)</f>
        <v/>
      </c>
      <c r="BT263" s="13" t="str">
        <f>+IF(USER!BT263="","",USER!BT263)</f>
        <v/>
      </c>
      <c r="BU263" s="14" t="str">
        <f>+IF(USER!BU263="","",USER!BU263)</f>
        <v/>
      </c>
      <c r="BV263" s="20" t="str">
        <f>+IF(USER!BV263="","",USER!BV263)</f>
        <v/>
      </c>
      <c r="BW263" s="68" t="str">
        <f>+VLOOKUP(B263,GESEM!B:H,7,0)</f>
        <v>CHAT USER</v>
      </c>
      <c r="BX263" s="2" t="str">
        <f>+VLOOKUP(B263,GESEM!B:H,6,0)</f>
        <v>AGENTE</v>
      </c>
    </row>
    <row r="264" spans="1:76" ht="12.75" x14ac:dyDescent="0.2">
      <c r="A264" s="31">
        <f t="shared" ref="A264:A327" si="4">+A263+1</f>
        <v>258</v>
      </c>
      <c r="B264" s="74">
        <f>+USER!B264</f>
        <v>46417330</v>
      </c>
      <c r="C264" s="61" t="str">
        <f>+VLOOKUP(J264,TURNO!P:Q,2,0)</f>
        <v xml:space="preserve">CHAT USER </v>
      </c>
      <c r="D264" s="61" t="str">
        <f>+USER!D264</f>
        <v>Tarde</v>
      </c>
      <c r="E264" s="75">
        <f>+VLOOKUP(B264,GESEM!B:M,12,0)</f>
        <v>45566</v>
      </c>
      <c r="F264" s="61" t="str">
        <f>+USER!F264</f>
        <v>PART TIME</v>
      </c>
      <c r="G264" s="61">
        <f>+USER!G264</f>
        <v>0</v>
      </c>
      <c r="H264" s="61">
        <f>+USER!H264</f>
        <v>0</v>
      </c>
      <c r="I264" s="61" t="str">
        <f>+USER!I264</f>
        <v>RAMIREZ MORENO GADITH</v>
      </c>
      <c r="J264" s="61" t="str">
        <f>+USER!J264</f>
        <v>CHAT USER</v>
      </c>
      <c r="K264" s="61" t="str">
        <f>+USER!K264</f>
        <v>NOVOA VILLAR JULIANA MELISSA</v>
      </c>
      <c r="L264" s="61" t="str">
        <f>+USER!L264</f>
        <v>PORTILLA REYES YOHANA ARACELLI</v>
      </c>
      <c r="M264" s="61" t="str">
        <f>+USER!M264</f>
        <v>Viernes</v>
      </c>
      <c r="N264" s="32">
        <f>+IF(USER!N264="","",USER!N264)</f>
        <v>0.54166666666666663</v>
      </c>
      <c r="O264" s="33">
        <f>+IF(USER!O264="","",USER!O264)</f>
        <v>0.70486111111111116</v>
      </c>
      <c r="P264" s="32" t="str">
        <f>+IF(USER!P264="","",USER!P264)</f>
        <v/>
      </c>
      <c r="Q264" s="33" t="str">
        <f>+IF(USER!Q264="","",USER!Q264)</f>
        <v/>
      </c>
      <c r="R264" s="34" t="str">
        <f>+VLOOKUP(B264,GESEM!B:R,9,0)</f>
        <v>ACTIVO</v>
      </c>
      <c r="S264" s="19">
        <f>+IF(USER!S264="","",USER!S264)</f>
        <v>0.54166666666666663</v>
      </c>
      <c r="T264" s="14">
        <f>+IF(USER!T264="","",USER!T264)</f>
        <v>0.70486111111111116</v>
      </c>
      <c r="U264" s="14" t="str">
        <f>+IF(USER!U264="","",USER!U264)</f>
        <v/>
      </c>
      <c r="V264" s="14" t="str">
        <f>+IF(USER!V264="","",USER!V264)</f>
        <v/>
      </c>
      <c r="W264" s="14" t="str">
        <f>+IF(USER!W264="","",USER!W264)</f>
        <v/>
      </c>
      <c r="X264" s="14" t="str">
        <f>+IF(USER!X264="","",USER!X264)</f>
        <v/>
      </c>
      <c r="Y264" s="14" t="str">
        <f>+IF(USER!Y264="","",USER!Y264)</f>
        <v/>
      </c>
      <c r="Z264" s="20" t="str">
        <f>+IF(USER!Z264="","",USER!Z264)</f>
        <v/>
      </c>
      <c r="AA264" s="19">
        <f>+IF(USER!AA264="","",USER!AA264)</f>
        <v>0.54166666666666663</v>
      </c>
      <c r="AB264" s="13">
        <f>+IF(USER!AB264="","",USER!AB264)</f>
        <v>0.70486111111111116</v>
      </c>
      <c r="AC264" s="14" t="str">
        <f>+IF(USER!AC264="","",USER!AC264)</f>
        <v/>
      </c>
      <c r="AD264" s="14" t="str">
        <f>+IF(USER!AD264="","",USER!AD264)</f>
        <v/>
      </c>
      <c r="AE264" s="13" t="str">
        <f>+IF(USER!AE264="","",USER!AE264)</f>
        <v/>
      </c>
      <c r="AF264" s="13" t="str">
        <f>+IF(USER!AF264="","",USER!AF264)</f>
        <v/>
      </c>
      <c r="AG264" s="14" t="str">
        <f>+IF(USER!AG264="","",USER!AG264)</f>
        <v/>
      </c>
      <c r="AH264" s="20" t="str">
        <f>+IF(USER!AH264="","",USER!AH264)</f>
        <v/>
      </c>
      <c r="AI264" s="19">
        <f>+IF(USER!AI264="","",USER!AI264)</f>
        <v>0.54166666666666663</v>
      </c>
      <c r="AJ264" s="13">
        <f>+IF(USER!AJ264="","",USER!AJ264)</f>
        <v>0.70486111111111116</v>
      </c>
      <c r="AK264" s="14" t="str">
        <f>+IF(USER!AK264="","",USER!AK264)</f>
        <v/>
      </c>
      <c r="AL264" s="14" t="str">
        <f>+IF(USER!AL264="","",USER!AL264)</f>
        <v/>
      </c>
      <c r="AM264" s="13" t="str">
        <f>+IF(USER!AM264="","",USER!AM264)</f>
        <v/>
      </c>
      <c r="AN264" s="13" t="str">
        <f>+IF(USER!AN264="","",USER!AN264)</f>
        <v/>
      </c>
      <c r="AO264" s="14" t="str">
        <f>+IF(USER!AO264="","",USER!AO264)</f>
        <v/>
      </c>
      <c r="AP264" s="20" t="str">
        <f>+IF(USER!AP264="","",USER!AP264)</f>
        <v/>
      </c>
      <c r="AQ264" s="19">
        <f>+IF(USER!AQ264="","",USER!AQ264)</f>
        <v>0.54166666666666663</v>
      </c>
      <c r="AR264" s="13">
        <f>+IF(USER!AR264="","",USER!AR264)</f>
        <v>0.70486111111111116</v>
      </c>
      <c r="AS264" s="14" t="str">
        <f>+IF(USER!AS264="","",USER!AS264)</f>
        <v/>
      </c>
      <c r="AT264" s="14" t="str">
        <f>+IF(USER!AT264="","",USER!AT264)</f>
        <v/>
      </c>
      <c r="AU264" s="13" t="str">
        <f>+IF(USER!AU264="","",USER!AU264)</f>
        <v/>
      </c>
      <c r="AV264" s="13" t="str">
        <f>+IF(USER!AV264="","",USER!AV264)</f>
        <v/>
      </c>
      <c r="AW264" s="14" t="str">
        <f>+IF(USER!AW264="","",USER!AW264)</f>
        <v/>
      </c>
      <c r="AX264" s="20" t="str">
        <f>+IF(USER!AX264="","",USER!AX264)</f>
        <v/>
      </c>
      <c r="AY264" s="19" t="str">
        <f>+IF(USER!AY264="","",USER!AY264)</f>
        <v/>
      </c>
      <c r="AZ264" s="13" t="str">
        <f>+IF(USER!AZ264="","",USER!AZ264)</f>
        <v/>
      </c>
      <c r="BA264" s="14" t="str">
        <f>+IF(USER!BA264="","",USER!BA264)</f>
        <v/>
      </c>
      <c r="BB264" s="14" t="str">
        <f>+IF(USER!BB264="","",USER!BB264)</f>
        <v/>
      </c>
      <c r="BC264" s="13" t="str">
        <f>+IF(USER!BC264="","",USER!BC264)</f>
        <v/>
      </c>
      <c r="BD264" s="13" t="str">
        <f>+IF(USER!BD264="","",USER!BD264)</f>
        <v/>
      </c>
      <c r="BE264" s="14" t="str">
        <f>+IF(USER!BE264="","",USER!BE264)</f>
        <v/>
      </c>
      <c r="BF264" s="20" t="str">
        <f>+IF(USER!BF264="","",USER!BF264)</f>
        <v/>
      </c>
      <c r="BG264" s="19">
        <f>+IF(USER!BG264="","",USER!BG264)</f>
        <v>0.54166666666666663</v>
      </c>
      <c r="BH264" s="13">
        <f>+IF(USER!BH264="","",USER!BH264)</f>
        <v>0.70486111111111116</v>
      </c>
      <c r="BI264" s="14" t="str">
        <f>+IF(USER!BI264="","",USER!BI264)</f>
        <v/>
      </c>
      <c r="BJ264" s="14" t="str">
        <f>+IF(USER!BJ264="","",USER!BJ264)</f>
        <v/>
      </c>
      <c r="BK264" s="13" t="str">
        <f>+IF(USER!BK264="","",USER!BK264)</f>
        <v/>
      </c>
      <c r="BL264" s="13" t="str">
        <f>+IF(USER!BL264="","",USER!BL264)</f>
        <v/>
      </c>
      <c r="BM264" s="14" t="str">
        <f>+IF(USER!BM264="","",USER!BM264)</f>
        <v/>
      </c>
      <c r="BN264" s="20" t="str">
        <f>+IF(USER!BN264="","",USER!BN264)</f>
        <v/>
      </c>
      <c r="BO264" s="19">
        <f>+IF(USER!BO264="","",USER!BO264)</f>
        <v>0.54166666666666663</v>
      </c>
      <c r="BP264" s="13">
        <f>+IF(USER!BP264="","",USER!BP264)</f>
        <v>0.70486111111111116</v>
      </c>
      <c r="BQ264" s="14" t="str">
        <f>+IF(USER!BQ264="","",USER!BQ264)</f>
        <v/>
      </c>
      <c r="BR264" s="14" t="str">
        <f>+IF(USER!BR264="","",USER!BR264)</f>
        <v/>
      </c>
      <c r="BS264" s="13" t="str">
        <f>+IF(USER!BS264="","",USER!BS264)</f>
        <v/>
      </c>
      <c r="BT264" s="13" t="str">
        <f>+IF(USER!BT264="","",USER!BT264)</f>
        <v/>
      </c>
      <c r="BU264" s="14" t="str">
        <f>+IF(USER!BU264="","",USER!BU264)</f>
        <v/>
      </c>
      <c r="BV264" s="20" t="str">
        <f>+IF(USER!BV264="","",USER!BV264)</f>
        <v/>
      </c>
      <c r="BW264" s="68" t="str">
        <f>+VLOOKUP(B264,GESEM!B:H,7,0)</f>
        <v>CHAT USER</v>
      </c>
      <c r="BX264" s="2" t="str">
        <f>+VLOOKUP(B264,GESEM!B:H,6,0)</f>
        <v>AGENTE</v>
      </c>
    </row>
    <row r="265" spans="1:76" ht="12.75" x14ac:dyDescent="0.2">
      <c r="A265" s="31">
        <f t="shared" si="4"/>
        <v>259</v>
      </c>
      <c r="B265" s="74">
        <f>+USER!B265</f>
        <v>73764628</v>
      </c>
      <c r="C265" s="61" t="str">
        <f>+VLOOKUP(J265,TURNO!P:Q,2,0)</f>
        <v xml:space="preserve">CHAT USER </v>
      </c>
      <c r="D265" s="61" t="str">
        <f>+USER!D265</f>
        <v>Mañana</v>
      </c>
      <c r="E265" s="75">
        <f>+VLOOKUP(B265,GESEM!B:M,12,0)</f>
        <v>45566</v>
      </c>
      <c r="F265" s="61" t="str">
        <f>+USER!F265</f>
        <v>PART TIME</v>
      </c>
      <c r="G265" s="61">
        <f>+USER!G265</f>
        <v>0</v>
      </c>
      <c r="H265" s="61">
        <f>+USER!H265</f>
        <v>0</v>
      </c>
      <c r="I265" s="61" t="str">
        <f>+USER!I265</f>
        <v>PANTA PAULINO JOSE FABIAN</v>
      </c>
      <c r="J265" s="61" t="str">
        <f>+USER!J265</f>
        <v>CHAT USER</v>
      </c>
      <c r="K265" s="61" t="str">
        <f>+USER!K265</f>
        <v>SANEZ DESCALZI SUSAN HEYDI</v>
      </c>
      <c r="L265" s="61" t="str">
        <f>+USER!L265</f>
        <v>SANCHEZ GRADOS JEAN PIERRE JOAQUIN</v>
      </c>
      <c r="M265" s="61" t="str">
        <f>+USER!M265</f>
        <v>Lunes</v>
      </c>
      <c r="N265" s="32">
        <f>+IF(USER!N265="","",USER!N265)</f>
        <v>0.29166666666666669</v>
      </c>
      <c r="O265" s="33">
        <f>+IF(USER!O265="","",USER!O265)</f>
        <v>0.4548611111111111</v>
      </c>
      <c r="P265" s="32" t="str">
        <f>+IF(USER!P265="","",USER!P265)</f>
        <v/>
      </c>
      <c r="Q265" s="33" t="str">
        <f>+IF(USER!Q265="","",USER!Q265)</f>
        <v/>
      </c>
      <c r="R265" s="34" t="str">
        <f>+VLOOKUP(B265,GESEM!B:R,9,0)</f>
        <v>ACTIVO</v>
      </c>
      <c r="S265" s="19" t="str">
        <f>+IF(USER!S265="","",USER!S265)</f>
        <v/>
      </c>
      <c r="T265" s="14" t="str">
        <f>+IF(USER!T265="","",USER!T265)</f>
        <v/>
      </c>
      <c r="U265" s="14" t="str">
        <f>+IF(USER!U265="","",USER!U265)</f>
        <v/>
      </c>
      <c r="V265" s="14" t="str">
        <f>+IF(USER!V265="","",USER!V265)</f>
        <v/>
      </c>
      <c r="W265" s="14" t="str">
        <f>+IF(USER!W265="","",USER!W265)</f>
        <v/>
      </c>
      <c r="X265" s="14" t="str">
        <f>+IF(USER!X265="","",USER!X265)</f>
        <v/>
      </c>
      <c r="Y265" s="14" t="str">
        <f>+IF(USER!Y265="","",USER!Y265)</f>
        <v/>
      </c>
      <c r="Z265" s="20" t="str">
        <f>+IF(USER!Z265="","",USER!Z265)</f>
        <v/>
      </c>
      <c r="AA265" s="19">
        <f>+IF(USER!AA265="","",USER!AA265)</f>
        <v>0.29166666666666669</v>
      </c>
      <c r="AB265" s="13">
        <f>+IF(USER!AB265="","",USER!AB265)</f>
        <v>0.4548611111111111</v>
      </c>
      <c r="AC265" s="14" t="str">
        <f>+IF(USER!AC265="","",USER!AC265)</f>
        <v/>
      </c>
      <c r="AD265" s="14" t="str">
        <f>+IF(USER!AD265="","",USER!AD265)</f>
        <v/>
      </c>
      <c r="AE265" s="13" t="str">
        <f>+IF(USER!AE265="","",USER!AE265)</f>
        <v/>
      </c>
      <c r="AF265" s="13" t="str">
        <f>+IF(USER!AF265="","",USER!AF265)</f>
        <v/>
      </c>
      <c r="AG265" s="14" t="str">
        <f>+IF(USER!AG265="","",USER!AG265)</f>
        <v/>
      </c>
      <c r="AH265" s="20" t="str">
        <f>+IF(USER!AH265="","",USER!AH265)</f>
        <v/>
      </c>
      <c r="AI265" s="19">
        <f>+IF(USER!AI265="","",USER!AI265)</f>
        <v>0.29166666666666669</v>
      </c>
      <c r="AJ265" s="13">
        <f>+IF(USER!AJ265="","",USER!AJ265)</f>
        <v>0.4548611111111111</v>
      </c>
      <c r="AK265" s="14" t="str">
        <f>+IF(USER!AK265="","",USER!AK265)</f>
        <v/>
      </c>
      <c r="AL265" s="14" t="str">
        <f>+IF(USER!AL265="","",USER!AL265)</f>
        <v/>
      </c>
      <c r="AM265" s="13" t="str">
        <f>+IF(USER!AM265="","",USER!AM265)</f>
        <v/>
      </c>
      <c r="AN265" s="13" t="str">
        <f>+IF(USER!AN265="","",USER!AN265)</f>
        <v/>
      </c>
      <c r="AO265" s="14" t="str">
        <f>+IF(USER!AO265="","",USER!AO265)</f>
        <v/>
      </c>
      <c r="AP265" s="20" t="str">
        <f>+IF(USER!AP265="","",USER!AP265)</f>
        <v/>
      </c>
      <c r="AQ265" s="19">
        <f>+IF(USER!AQ265="","",USER!AQ265)</f>
        <v>0.29166666666666669</v>
      </c>
      <c r="AR265" s="13">
        <f>+IF(USER!AR265="","",USER!AR265)</f>
        <v>0.4548611111111111</v>
      </c>
      <c r="AS265" s="14" t="str">
        <f>+IF(USER!AS265="","",USER!AS265)</f>
        <v/>
      </c>
      <c r="AT265" s="14" t="str">
        <f>+IF(USER!AT265="","",USER!AT265)</f>
        <v/>
      </c>
      <c r="AU265" s="13" t="str">
        <f>+IF(USER!AU265="","",USER!AU265)</f>
        <v/>
      </c>
      <c r="AV265" s="13" t="str">
        <f>+IF(USER!AV265="","",USER!AV265)</f>
        <v/>
      </c>
      <c r="AW265" s="14" t="str">
        <f>+IF(USER!AW265="","",USER!AW265)</f>
        <v/>
      </c>
      <c r="AX265" s="20" t="str">
        <f>+IF(USER!AX265="","",USER!AX265)</f>
        <v/>
      </c>
      <c r="AY265" s="19">
        <f>+IF(USER!AY265="","",USER!AY265)</f>
        <v>0.29166666666666669</v>
      </c>
      <c r="AZ265" s="13">
        <f>+IF(USER!AZ265="","",USER!AZ265)</f>
        <v>0.4548611111111111</v>
      </c>
      <c r="BA265" s="14" t="str">
        <f>+IF(USER!BA265="","",USER!BA265)</f>
        <v/>
      </c>
      <c r="BB265" s="14" t="str">
        <f>+IF(USER!BB265="","",USER!BB265)</f>
        <v/>
      </c>
      <c r="BC265" s="13" t="str">
        <f>+IF(USER!BC265="","",USER!BC265)</f>
        <v/>
      </c>
      <c r="BD265" s="13" t="str">
        <f>+IF(USER!BD265="","",USER!BD265)</f>
        <v/>
      </c>
      <c r="BE265" s="14" t="str">
        <f>+IF(USER!BE265="","",USER!BE265)</f>
        <v/>
      </c>
      <c r="BF265" s="20" t="str">
        <f>+IF(USER!BF265="","",USER!BF265)</f>
        <v/>
      </c>
      <c r="BG265" s="19">
        <f>+IF(USER!BG265="","",USER!BG265)</f>
        <v>0.29166666666666669</v>
      </c>
      <c r="BH265" s="13">
        <f>+IF(USER!BH265="","",USER!BH265)</f>
        <v>0.4548611111111111</v>
      </c>
      <c r="BI265" s="14" t="str">
        <f>+IF(USER!BI265="","",USER!BI265)</f>
        <v/>
      </c>
      <c r="BJ265" s="14" t="str">
        <f>+IF(USER!BJ265="","",USER!BJ265)</f>
        <v/>
      </c>
      <c r="BK265" s="13" t="str">
        <f>+IF(USER!BK265="","",USER!BK265)</f>
        <v/>
      </c>
      <c r="BL265" s="13" t="str">
        <f>+IF(USER!BL265="","",USER!BL265)</f>
        <v/>
      </c>
      <c r="BM265" s="14" t="str">
        <f>+IF(USER!BM265="","",USER!BM265)</f>
        <v/>
      </c>
      <c r="BN265" s="20" t="str">
        <f>+IF(USER!BN265="","",USER!BN265)</f>
        <v/>
      </c>
      <c r="BO265" s="19">
        <f>+IF(USER!BO265="","",USER!BO265)</f>
        <v>0.29166666666666669</v>
      </c>
      <c r="BP265" s="13">
        <f>+IF(USER!BP265="","",USER!BP265)</f>
        <v>0.4548611111111111</v>
      </c>
      <c r="BQ265" s="14" t="str">
        <f>+IF(USER!BQ265="","",USER!BQ265)</f>
        <v/>
      </c>
      <c r="BR265" s="14" t="str">
        <f>+IF(USER!BR265="","",USER!BR265)</f>
        <v/>
      </c>
      <c r="BS265" s="13" t="str">
        <f>+IF(USER!BS265="","",USER!BS265)</f>
        <v/>
      </c>
      <c r="BT265" s="13" t="str">
        <f>+IF(USER!BT265="","",USER!BT265)</f>
        <v/>
      </c>
      <c r="BU265" s="14" t="str">
        <f>+IF(USER!BU265="","",USER!BU265)</f>
        <v/>
      </c>
      <c r="BV265" s="20" t="str">
        <f>+IF(USER!BV265="","",USER!BV265)</f>
        <v/>
      </c>
      <c r="BW265" s="68" t="str">
        <f>+VLOOKUP(B265,GESEM!B:H,7,0)</f>
        <v>CHAT USER</v>
      </c>
      <c r="BX265" s="2" t="str">
        <f>+VLOOKUP(B265,GESEM!B:H,6,0)</f>
        <v>AGENTE</v>
      </c>
    </row>
    <row r="266" spans="1:76" ht="12.75" x14ac:dyDescent="0.2">
      <c r="A266" s="31">
        <f t="shared" si="4"/>
        <v>260</v>
      </c>
      <c r="B266" s="74">
        <f>+USER!B266</f>
        <v>77145370</v>
      </c>
      <c r="C266" s="61" t="str">
        <f>+VLOOKUP(J266,TURNO!P:Q,2,0)</f>
        <v xml:space="preserve">CHAT USER </v>
      </c>
      <c r="D266" s="61" t="str">
        <f>+USER!D266</f>
        <v>Tarde</v>
      </c>
      <c r="E266" s="75">
        <f>+VLOOKUP(B266,GESEM!B:M,12,0)</f>
        <v>45583</v>
      </c>
      <c r="F266" s="61" t="str">
        <f>+USER!F266</f>
        <v>PART TIME</v>
      </c>
      <c r="G266" s="61" t="str">
        <f>+USER!G266</f>
        <v>GESTIÓN ADICIONAL</v>
      </c>
      <c r="H266" s="61" t="str">
        <f>+USER!H266</f>
        <v>MAIL USER</v>
      </c>
      <c r="I266" s="61" t="str">
        <f>+USER!I266</f>
        <v>ROBLES PINTO BLANCA</v>
      </c>
      <c r="J266" s="61" t="str">
        <f>+USER!J266</f>
        <v>CHAT USER</v>
      </c>
      <c r="K266" s="61" t="str">
        <f>+USER!K266</f>
        <v>ALMEYDA ALVARADO CARLOS ALEJANDRO</v>
      </c>
      <c r="L266" s="61" t="str">
        <f>+USER!L266</f>
        <v>SANCHEZ GRADOS JEAN PIERRE JOAQUIN</v>
      </c>
      <c r="M266" s="61" t="str">
        <f>+USER!M266</f>
        <v>Lunes</v>
      </c>
      <c r="N266" s="32">
        <f>+IF(USER!N266="","",USER!N266)</f>
        <v>0.54166666666666663</v>
      </c>
      <c r="O266" s="33">
        <f>+IF(USER!O266="","",USER!O266)</f>
        <v>0.70486111111111116</v>
      </c>
      <c r="P266" s="32" t="str">
        <f>+IF(USER!P266="","",USER!P266)</f>
        <v/>
      </c>
      <c r="Q266" s="33" t="str">
        <f>+IF(USER!Q266="","",USER!Q266)</f>
        <v/>
      </c>
      <c r="R266" s="34" t="str">
        <f>+VLOOKUP(B266,GESEM!B:R,9,0)</f>
        <v>ACTIVO</v>
      </c>
      <c r="S266" s="19" t="str">
        <f>+IF(USER!S266="","",USER!S266)</f>
        <v/>
      </c>
      <c r="T266" s="14" t="str">
        <f>+IF(USER!T266="","",USER!T266)</f>
        <v/>
      </c>
      <c r="U266" s="14" t="str">
        <f>+IF(USER!U266="","",USER!U266)</f>
        <v/>
      </c>
      <c r="V266" s="14" t="str">
        <f>+IF(USER!V266="","",USER!V266)</f>
        <v/>
      </c>
      <c r="W266" s="14" t="str">
        <f>+IF(USER!W266="","",USER!W266)</f>
        <v/>
      </c>
      <c r="X266" s="14" t="str">
        <f>+IF(USER!X266="","",USER!X266)</f>
        <v/>
      </c>
      <c r="Y266" s="14" t="str">
        <f>+IF(USER!Y266="","",USER!Y266)</f>
        <v/>
      </c>
      <c r="Z266" s="20" t="str">
        <f>+IF(USER!Z266="","",USER!Z266)</f>
        <v/>
      </c>
      <c r="AA266" s="19">
        <f>+IF(USER!AA266="","",USER!AA266)</f>
        <v>0.54166666666666663</v>
      </c>
      <c r="AB266" s="13">
        <f>+IF(USER!AB266="","",USER!AB266)</f>
        <v>0.70486111111111116</v>
      </c>
      <c r="AC266" s="14" t="str">
        <f>+IF(USER!AC266="","",USER!AC266)</f>
        <v/>
      </c>
      <c r="AD266" s="14" t="str">
        <f>+IF(USER!AD266="","",USER!AD266)</f>
        <v/>
      </c>
      <c r="AE266" s="13" t="str">
        <f>+IF(USER!AE266="","",USER!AE266)</f>
        <v/>
      </c>
      <c r="AF266" s="13" t="str">
        <f>+IF(USER!AF266="","",USER!AF266)</f>
        <v/>
      </c>
      <c r="AG266" s="14" t="str">
        <f>+IF(USER!AG266="","",USER!AG266)</f>
        <v/>
      </c>
      <c r="AH266" s="20" t="str">
        <f>+IF(USER!AH266="","",USER!AH266)</f>
        <v/>
      </c>
      <c r="AI266" s="19">
        <f>+IF(USER!AI266="","",USER!AI266)</f>
        <v>0.54166666666666663</v>
      </c>
      <c r="AJ266" s="13">
        <f>+IF(USER!AJ266="","",USER!AJ266)</f>
        <v>0.70486111111111116</v>
      </c>
      <c r="AK266" s="14" t="str">
        <f>+IF(USER!AK266="","",USER!AK266)</f>
        <v/>
      </c>
      <c r="AL266" s="14" t="str">
        <f>+IF(USER!AL266="","",USER!AL266)</f>
        <v/>
      </c>
      <c r="AM266" s="13" t="str">
        <f>+IF(USER!AM266="","",USER!AM266)</f>
        <v/>
      </c>
      <c r="AN266" s="13" t="str">
        <f>+IF(USER!AN266="","",USER!AN266)</f>
        <v/>
      </c>
      <c r="AO266" s="14" t="str">
        <f>+IF(USER!AO266="","",USER!AO266)</f>
        <v/>
      </c>
      <c r="AP266" s="20" t="str">
        <f>+IF(USER!AP266="","",USER!AP266)</f>
        <v/>
      </c>
      <c r="AQ266" s="19">
        <f>+IF(USER!AQ266="","",USER!AQ266)</f>
        <v>0.54166666666666663</v>
      </c>
      <c r="AR266" s="13">
        <f>+IF(USER!AR266="","",USER!AR266)</f>
        <v>0.70486111111111116</v>
      </c>
      <c r="AS266" s="14" t="str">
        <f>+IF(USER!AS266="","",USER!AS266)</f>
        <v/>
      </c>
      <c r="AT266" s="14" t="str">
        <f>+IF(USER!AT266="","",USER!AT266)</f>
        <v/>
      </c>
      <c r="AU266" s="13" t="str">
        <f>+IF(USER!AU266="","",USER!AU266)</f>
        <v/>
      </c>
      <c r="AV266" s="13" t="str">
        <f>+IF(USER!AV266="","",USER!AV266)</f>
        <v/>
      </c>
      <c r="AW266" s="14" t="str">
        <f>+IF(USER!AW266="","",USER!AW266)</f>
        <v/>
      </c>
      <c r="AX266" s="20" t="str">
        <f>+IF(USER!AX266="","",USER!AX266)</f>
        <v/>
      </c>
      <c r="AY266" s="19">
        <f>+IF(USER!AY266="","",USER!AY266)</f>
        <v>0.54166666666666663</v>
      </c>
      <c r="AZ266" s="13">
        <f>+IF(USER!AZ266="","",USER!AZ266)</f>
        <v>0.70486111111111116</v>
      </c>
      <c r="BA266" s="14" t="str">
        <f>+IF(USER!BA266="","",USER!BA266)</f>
        <v/>
      </c>
      <c r="BB266" s="14" t="str">
        <f>+IF(USER!BB266="","",USER!BB266)</f>
        <v/>
      </c>
      <c r="BC266" s="13" t="str">
        <f>+IF(USER!BC266="","",USER!BC266)</f>
        <v/>
      </c>
      <c r="BD266" s="13" t="str">
        <f>+IF(USER!BD266="","",USER!BD266)</f>
        <v/>
      </c>
      <c r="BE266" s="14" t="str">
        <f>+IF(USER!BE266="","",USER!BE266)</f>
        <v/>
      </c>
      <c r="BF266" s="20" t="str">
        <f>+IF(USER!BF266="","",USER!BF266)</f>
        <v/>
      </c>
      <c r="BG266" s="19">
        <f>+IF(USER!BG266="","",USER!BG266)</f>
        <v>0.54166666666666663</v>
      </c>
      <c r="BH266" s="13">
        <f>+IF(USER!BH266="","",USER!BH266)</f>
        <v>0.70486111111111116</v>
      </c>
      <c r="BI266" s="14" t="str">
        <f>+IF(USER!BI266="","",USER!BI266)</f>
        <v/>
      </c>
      <c r="BJ266" s="14" t="str">
        <f>+IF(USER!BJ266="","",USER!BJ266)</f>
        <v/>
      </c>
      <c r="BK266" s="13" t="str">
        <f>+IF(USER!BK266="","",USER!BK266)</f>
        <v/>
      </c>
      <c r="BL266" s="13" t="str">
        <f>+IF(USER!BL266="","",USER!BL266)</f>
        <v/>
      </c>
      <c r="BM266" s="14" t="str">
        <f>+IF(USER!BM266="","",USER!BM266)</f>
        <v/>
      </c>
      <c r="BN266" s="20" t="str">
        <f>+IF(USER!BN266="","",USER!BN266)</f>
        <v/>
      </c>
      <c r="BO266" s="19">
        <f>+IF(USER!BO266="","",USER!BO266)</f>
        <v>0.54166666666666663</v>
      </c>
      <c r="BP266" s="13">
        <f>+IF(USER!BP266="","",USER!BP266)</f>
        <v>0.70486111111111116</v>
      </c>
      <c r="BQ266" s="14" t="str">
        <f>+IF(USER!BQ266="","",USER!BQ266)</f>
        <v/>
      </c>
      <c r="BR266" s="14" t="str">
        <f>+IF(USER!BR266="","",USER!BR266)</f>
        <v/>
      </c>
      <c r="BS266" s="13" t="str">
        <f>+IF(USER!BS266="","",USER!BS266)</f>
        <v/>
      </c>
      <c r="BT266" s="13" t="str">
        <f>+IF(USER!BT266="","",USER!BT266)</f>
        <v/>
      </c>
      <c r="BU266" s="14" t="str">
        <f>+IF(USER!BU266="","",USER!BU266)</f>
        <v/>
      </c>
      <c r="BV266" s="20" t="str">
        <f>+IF(USER!BV266="","",USER!BV266)</f>
        <v/>
      </c>
      <c r="BW266" s="68" t="str">
        <f>+VLOOKUP(B266,GESEM!B:H,7,0)</f>
        <v>CHAT USER</v>
      </c>
      <c r="BX266" s="2" t="str">
        <f>+VLOOKUP(B266,GESEM!B:H,6,0)</f>
        <v>AGENTE</v>
      </c>
    </row>
    <row r="267" spans="1:76" ht="12.75" x14ac:dyDescent="0.2">
      <c r="A267" s="31">
        <f t="shared" si="4"/>
        <v>261</v>
      </c>
      <c r="B267" s="74">
        <f>+USER!B267</f>
        <v>72541415</v>
      </c>
      <c r="C267" s="61" t="str">
        <f>+VLOOKUP(J267,TURNO!P:Q,2,0)</f>
        <v xml:space="preserve">CHAT USER </v>
      </c>
      <c r="D267" s="61" t="str">
        <f>+USER!D267</f>
        <v>Tarde</v>
      </c>
      <c r="E267" s="75">
        <f>+VLOOKUP(B267,GESEM!B:M,12,0)</f>
        <v>45583</v>
      </c>
      <c r="F267" s="61" t="str">
        <f>+USER!F267</f>
        <v>PART TIME</v>
      </c>
      <c r="G267" s="61" t="str">
        <f>+USER!G267</f>
        <v>GESTIÓN ADICIONAL</v>
      </c>
      <c r="H267" s="61" t="str">
        <f>+USER!H267</f>
        <v>MAIL USER</v>
      </c>
      <c r="I267" s="61" t="str">
        <f>+USER!I267</f>
        <v>CARRUITERO PERAMAS SOFÍA INES</v>
      </c>
      <c r="J267" s="61" t="str">
        <f>+USER!J267</f>
        <v>CHAT USER</v>
      </c>
      <c r="K267" s="61" t="str">
        <f>+USER!K267</f>
        <v>MELLO CORDOVA LUIS ENRIQUE</v>
      </c>
      <c r="L267" s="61" t="str">
        <f>+USER!L267</f>
        <v>SANCHEZ GRADOS JEAN PIERRE JOAQUIN</v>
      </c>
      <c r="M267" s="61" t="str">
        <f>+USER!M267</f>
        <v>Lunes</v>
      </c>
      <c r="N267" s="32">
        <f>+IF(USER!N267="","",USER!N267)</f>
        <v>0.54166666666666663</v>
      </c>
      <c r="O267" s="33">
        <f>+IF(USER!O267="","",USER!O267)</f>
        <v>0.70486111111111116</v>
      </c>
      <c r="P267" s="32" t="str">
        <f>+IF(USER!P267="","",USER!P267)</f>
        <v/>
      </c>
      <c r="Q267" s="33" t="str">
        <f>+IF(USER!Q267="","",USER!Q267)</f>
        <v/>
      </c>
      <c r="R267" s="34" t="str">
        <f>+VLOOKUP(B267,GESEM!B:R,9,0)</f>
        <v>ACTIVO</v>
      </c>
      <c r="S267" s="19" t="str">
        <f>+IF(USER!S267="","",USER!S267)</f>
        <v/>
      </c>
      <c r="T267" s="14" t="str">
        <f>+IF(USER!T267="","",USER!T267)</f>
        <v/>
      </c>
      <c r="U267" s="14" t="str">
        <f>+IF(USER!U267="","",USER!U267)</f>
        <v/>
      </c>
      <c r="V267" s="14" t="str">
        <f>+IF(USER!V267="","",USER!V267)</f>
        <v/>
      </c>
      <c r="W267" s="14" t="str">
        <f>+IF(USER!W267="","",USER!W267)</f>
        <v/>
      </c>
      <c r="X267" s="14" t="str">
        <f>+IF(USER!X267="","",USER!X267)</f>
        <v/>
      </c>
      <c r="Y267" s="14" t="str">
        <f>+IF(USER!Y267="","",USER!Y267)</f>
        <v/>
      </c>
      <c r="Z267" s="20" t="str">
        <f>+IF(USER!Z267="","",USER!Z267)</f>
        <v/>
      </c>
      <c r="AA267" s="19">
        <f>+IF(USER!AA267="","",USER!AA267)</f>
        <v>0.54166666666666663</v>
      </c>
      <c r="AB267" s="13">
        <f>+IF(USER!AB267="","",USER!AB267)</f>
        <v>0.70486111111111116</v>
      </c>
      <c r="AC267" s="14" t="str">
        <f>+IF(USER!AC267="","",USER!AC267)</f>
        <v/>
      </c>
      <c r="AD267" s="14" t="str">
        <f>+IF(USER!AD267="","",USER!AD267)</f>
        <v/>
      </c>
      <c r="AE267" s="13" t="str">
        <f>+IF(USER!AE267="","",USER!AE267)</f>
        <v/>
      </c>
      <c r="AF267" s="13" t="str">
        <f>+IF(USER!AF267="","",USER!AF267)</f>
        <v/>
      </c>
      <c r="AG267" s="14" t="str">
        <f>+IF(USER!AG267="","",USER!AG267)</f>
        <v/>
      </c>
      <c r="AH267" s="20" t="str">
        <f>+IF(USER!AH267="","",USER!AH267)</f>
        <v/>
      </c>
      <c r="AI267" s="19">
        <f>+IF(USER!AI267="","",USER!AI267)</f>
        <v>0.54166666666666663</v>
      </c>
      <c r="AJ267" s="13">
        <f>+IF(USER!AJ267="","",USER!AJ267)</f>
        <v>0.70486111111111116</v>
      </c>
      <c r="AK267" s="14" t="str">
        <f>+IF(USER!AK267="","",USER!AK267)</f>
        <v/>
      </c>
      <c r="AL267" s="14" t="str">
        <f>+IF(USER!AL267="","",USER!AL267)</f>
        <v/>
      </c>
      <c r="AM267" s="13" t="str">
        <f>+IF(USER!AM267="","",USER!AM267)</f>
        <v/>
      </c>
      <c r="AN267" s="13" t="str">
        <f>+IF(USER!AN267="","",USER!AN267)</f>
        <v/>
      </c>
      <c r="AO267" s="14" t="str">
        <f>+IF(USER!AO267="","",USER!AO267)</f>
        <v/>
      </c>
      <c r="AP267" s="20" t="str">
        <f>+IF(USER!AP267="","",USER!AP267)</f>
        <v/>
      </c>
      <c r="AQ267" s="19">
        <f>+IF(USER!AQ267="","",USER!AQ267)</f>
        <v>0.54166666666666663</v>
      </c>
      <c r="AR267" s="13">
        <f>+IF(USER!AR267="","",USER!AR267)</f>
        <v>0.70486111111111116</v>
      </c>
      <c r="AS267" s="14" t="str">
        <f>+IF(USER!AS267="","",USER!AS267)</f>
        <v/>
      </c>
      <c r="AT267" s="14" t="str">
        <f>+IF(USER!AT267="","",USER!AT267)</f>
        <v/>
      </c>
      <c r="AU267" s="13" t="str">
        <f>+IF(USER!AU267="","",USER!AU267)</f>
        <v/>
      </c>
      <c r="AV267" s="13" t="str">
        <f>+IF(USER!AV267="","",USER!AV267)</f>
        <v/>
      </c>
      <c r="AW267" s="14" t="str">
        <f>+IF(USER!AW267="","",USER!AW267)</f>
        <v/>
      </c>
      <c r="AX267" s="20" t="str">
        <f>+IF(USER!AX267="","",USER!AX267)</f>
        <v/>
      </c>
      <c r="AY267" s="19">
        <f>+IF(USER!AY267="","",USER!AY267)</f>
        <v>0.54166666666666663</v>
      </c>
      <c r="AZ267" s="13">
        <f>+IF(USER!AZ267="","",USER!AZ267)</f>
        <v>0.70486111111111116</v>
      </c>
      <c r="BA267" s="14" t="str">
        <f>+IF(USER!BA267="","",USER!BA267)</f>
        <v/>
      </c>
      <c r="BB267" s="14" t="str">
        <f>+IF(USER!BB267="","",USER!BB267)</f>
        <v/>
      </c>
      <c r="BC267" s="13" t="str">
        <f>+IF(USER!BC267="","",USER!BC267)</f>
        <v/>
      </c>
      <c r="BD267" s="13" t="str">
        <f>+IF(USER!BD267="","",USER!BD267)</f>
        <v/>
      </c>
      <c r="BE267" s="14" t="str">
        <f>+IF(USER!BE267="","",USER!BE267)</f>
        <v/>
      </c>
      <c r="BF267" s="20" t="str">
        <f>+IF(USER!BF267="","",USER!BF267)</f>
        <v/>
      </c>
      <c r="BG267" s="19">
        <f>+IF(USER!BG267="","",USER!BG267)</f>
        <v>0.54166666666666663</v>
      </c>
      <c r="BH267" s="13">
        <f>+IF(USER!BH267="","",USER!BH267)</f>
        <v>0.70486111111111116</v>
      </c>
      <c r="BI267" s="14" t="str">
        <f>+IF(USER!BI267="","",USER!BI267)</f>
        <v/>
      </c>
      <c r="BJ267" s="14" t="str">
        <f>+IF(USER!BJ267="","",USER!BJ267)</f>
        <v/>
      </c>
      <c r="BK267" s="13" t="str">
        <f>+IF(USER!BK267="","",USER!BK267)</f>
        <v/>
      </c>
      <c r="BL267" s="13" t="str">
        <f>+IF(USER!BL267="","",USER!BL267)</f>
        <v/>
      </c>
      <c r="BM267" s="14" t="str">
        <f>+IF(USER!BM267="","",USER!BM267)</f>
        <v/>
      </c>
      <c r="BN267" s="20" t="str">
        <f>+IF(USER!BN267="","",USER!BN267)</f>
        <v/>
      </c>
      <c r="BO267" s="19">
        <f>+IF(USER!BO267="","",USER!BO267)</f>
        <v>0.54166666666666663</v>
      </c>
      <c r="BP267" s="13">
        <f>+IF(USER!BP267="","",USER!BP267)</f>
        <v>0.70486111111111116</v>
      </c>
      <c r="BQ267" s="14" t="str">
        <f>+IF(USER!BQ267="","",USER!BQ267)</f>
        <v/>
      </c>
      <c r="BR267" s="14" t="str">
        <f>+IF(USER!BR267="","",USER!BR267)</f>
        <v/>
      </c>
      <c r="BS267" s="13" t="str">
        <f>+IF(USER!BS267="","",USER!BS267)</f>
        <v/>
      </c>
      <c r="BT267" s="13" t="str">
        <f>+IF(USER!BT267="","",USER!BT267)</f>
        <v/>
      </c>
      <c r="BU267" s="14" t="str">
        <f>+IF(USER!BU267="","",USER!BU267)</f>
        <v/>
      </c>
      <c r="BV267" s="20" t="str">
        <f>+IF(USER!BV267="","",USER!BV267)</f>
        <v/>
      </c>
      <c r="BW267" s="68" t="str">
        <f>+VLOOKUP(B267,GESEM!B:H,7,0)</f>
        <v>CHAT USER</v>
      </c>
      <c r="BX267" s="2" t="str">
        <f>+VLOOKUP(B267,GESEM!B:H,6,0)</f>
        <v>AGENTE</v>
      </c>
    </row>
    <row r="268" spans="1:76" ht="12.75" x14ac:dyDescent="0.2">
      <c r="A268" s="31">
        <f t="shared" si="4"/>
        <v>262</v>
      </c>
      <c r="B268" s="74">
        <f>+USER!B268</f>
        <v>70272594</v>
      </c>
      <c r="C268" s="61" t="str">
        <f>+VLOOKUP(J268,TURNO!P:Q,2,0)</f>
        <v xml:space="preserve">CHAT USER </v>
      </c>
      <c r="D268" s="61" t="str">
        <f>+USER!D268</f>
        <v>Tarde</v>
      </c>
      <c r="E268" s="75">
        <f>+VLOOKUP(B268,GESEM!B:M,12,0)</f>
        <v>45583</v>
      </c>
      <c r="F268" s="61" t="str">
        <f>+USER!F268</f>
        <v>PART TIME</v>
      </c>
      <c r="G268" s="61">
        <f>+USER!G268</f>
        <v>0</v>
      </c>
      <c r="H268" s="61">
        <f>+USER!H268</f>
        <v>0</v>
      </c>
      <c r="I268" s="61" t="str">
        <f>+USER!I268</f>
        <v>ALVAREZ VARGAS KRISS KIMBERLY</v>
      </c>
      <c r="J268" s="61" t="str">
        <f>+USER!J268</f>
        <v>CHAT USER</v>
      </c>
      <c r="K268" s="61" t="str">
        <f>+USER!K268</f>
        <v>TORRES BARRIOS YAZURI YARUMI</v>
      </c>
      <c r="L268" s="61" t="str">
        <f>+USER!L268</f>
        <v>SANCHEZ GRADOS JEAN PIERRE JOAQUIN</v>
      </c>
      <c r="M268" s="61" t="str">
        <f>+USER!M268</f>
        <v>Jueves</v>
      </c>
      <c r="N268" s="32">
        <f>+IF(USER!N268="","",USER!N268)</f>
        <v>0.54166666666666663</v>
      </c>
      <c r="O268" s="33">
        <f>+IF(USER!O268="","",USER!O268)</f>
        <v>0.70486111111111116</v>
      </c>
      <c r="P268" s="32" t="str">
        <f>+IF(USER!P268="","",USER!P268)</f>
        <v/>
      </c>
      <c r="Q268" s="33" t="str">
        <f>+IF(USER!Q268="","",USER!Q268)</f>
        <v/>
      </c>
      <c r="R268" s="34" t="str">
        <f>+VLOOKUP(B268,GESEM!B:R,9,0)</f>
        <v>ACTIVO</v>
      </c>
      <c r="S268" s="19">
        <f>+IF(USER!S268="","",USER!S268)</f>
        <v>0.54166666666666663</v>
      </c>
      <c r="T268" s="14">
        <f>+IF(USER!T268="","",USER!T268)</f>
        <v>0.70486111111111116</v>
      </c>
      <c r="U268" s="14" t="str">
        <f>+IF(USER!U268="","",USER!U268)</f>
        <v/>
      </c>
      <c r="V268" s="14" t="str">
        <f>+IF(USER!V268="","",USER!V268)</f>
        <v/>
      </c>
      <c r="W268" s="14" t="str">
        <f>+IF(USER!W268="","",USER!W268)</f>
        <v/>
      </c>
      <c r="X268" s="14" t="str">
        <f>+IF(USER!X268="","",USER!X268)</f>
        <v/>
      </c>
      <c r="Y268" s="14" t="str">
        <f>+IF(USER!Y268="","",USER!Y268)</f>
        <v/>
      </c>
      <c r="Z268" s="20" t="str">
        <f>+IF(USER!Z268="","",USER!Z268)</f>
        <v/>
      </c>
      <c r="AA268" s="19">
        <f>+IF(USER!AA268="","",USER!AA268)</f>
        <v>0.54166666666666663</v>
      </c>
      <c r="AB268" s="13">
        <f>+IF(USER!AB268="","",USER!AB268)</f>
        <v>0.70486111111111116</v>
      </c>
      <c r="AC268" s="14" t="str">
        <f>+IF(USER!AC268="","",USER!AC268)</f>
        <v/>
      </c>
      <c r="AD268" s="14" t="str">
        <f>+IF(USER!AD268="","",USER!AD268)</f>
        <v/>
      </c>
      <c r="AE268" s="13" t="str">
        <f>+IF(USER!AE268="","",USER!AE268)</f>
        <v/>
      </c>
      <c r="AF268" s="13" t="str">
        <f>+IF(USER!AF268="","",USER!AF268)</f>
        <v/>
      </c>
      <c r="AG268" s="14" t="str">
        <f>+IF(USER!AG268="","",USER!AG268)</f>
        <v/>
      </c>
      <c r="AH268" s="20" t="str">
        <f>+IF(USER!AH268="","",USER!AH268)</f>
        <v/>
      </c>
      <c r="AI268" s="19">
        <f>+IF(USER!AI268="","",USER!AI268)</f>
        <v>0.54166666666666663</v>
      </c>
      <c r="AJ268" s="13">
        <f>+IF(USER!AJ268="","",USER!AJ268)</f>
        <v>0.70486111111111116</v>
      </c>
      <c r="AK268" s="14" t="str">
        <f>+IF(USER!AK268="","",USER!AK268)</f>
        <v/>
      </c>
      <c r="AL268" s="14" t="str">
        <f>+IF(USER!AL268="","",USER!AL268)</f>
        <v/>
      </c>
      <c r="AM268" s="13" t="str">
        <f>+IF(USER!AM268="","",USER!AM268)</f>
        <v/>
      </c>
      <c r="AN268" s="13" t="str">
        <f>+IF(USER!AN268="","",USER!AN268)</f>
        <v/>
      </c>
      <c r="AO268" s="14" t="str">
        <f>+IF(USER!AO268="","",USER!AO268)</f>
        <v/>
      </c>
      <c r="AP268" s="20" t="str">
        <f>+IF(USER!AP268="","",USER!AP268)</f>
        <v/>
      </c>
      <c r="AQ268" s="19" t="str">
        <f>+IF(USER!AQ268="","",USER!AQ268)</f>
        <v/>
      </c>
      <c r="AR268" s="13" t="str">
        <f>+IF(USER!AR268="","",USER!AR268)</f>
        <v/>
      </c>
      <c r="AS268" s="14" t="str">
        <f>+IF(USER!AS268="","",USER!AS268)</f>
        <v/>
      </c>
      <c r="AT268" s="14" t="str">
        <f>+IF(USER!AT268="","",USER!AT268)</f>
        <v/>
      </c>
      <c r="AU268" s="13" t="str">
        <f>+IF(USER!AU268="","",USER!AU268)</f>
        <v/>
      </c>
      <c r="AV268" s="13" t="str">
        <f>+IF(USER!AV268="","",USER!AV268)</f>
        <v/>
      </c>
      <c r="AW268" s="14" t="str">
        <f>+IF(USER!AW268="","",USER!AW268)</f>
        <v/>
      </c>
      <c r="AX268" s="20" t="str">
        <f>+IF(USER!AX268="","",USER!AX268)</f>
        <v/>
      </c>
      <c r="AY268" s="19">
        <f>+IF(USER!AY268="","",USER!AY268)</f>
        <v>0.54166666666666663</v>
      </c>
      <c r="AZ268" s="13">
        <f>+IF(USER!AZ268="","",USER!AZ268)</f>
        <v>0.70486111111111116</v>
      </c>
      <c r="BA268" s="14" t="str">
        <f>+IF(USER!BA268="","",USER!BA268)</f>
        <v/>
      </c>
      <c r="BB268" s="14" t="str">
        <f>+IF(USER!BB268="","",USER!BB268)</f>
        <v/>
      </c>
      <c r="BC268" s="13" t="str">
        <f>+IF(USER!BC268="","",USER!BC268)</f>
        <v/>
      </c>
      <c r="BD268" s="13" t="str">
        <f>+IF(USER!BD268="","",USER!BD268)</f>
        <v/>
      </c>
      <c r="BE268" s="14" t="str">
        <f>+IF(USER!BE268="","",USER!BE268)</f>
        <v/>
      </c>
      <c r="BF268" s="20" t="str">
        <f>+IF(USER!BF268="","",USER!BF268)</f>
        <v/>
      </c>
      <c r="BG268" s="19">
        <f>+IF(USER!BG268="","",USER!BG268)</f>
        <v>0.54166666666666663</v>
      </c>
      <c r="BH268" s="13">
        <f>+IF(USER!BH268="","",USER!BH268)</f>
        <v>0.70486111111111116</v>
      </c>
      <c r="BI268" s="14" t="str">
        <f>+IF(USER!BI268="","",USER!BI268)</f>
        <v/>
      </c>
      <c r="BJ268" s="14" t="str">
        <f>+IF(USER!BJ268="","",USER!BJ268)</f>
        <v/>
      </c>
      <c r="BK268" s="13" t="str">
        <f>+IF(USER!BK268="","",USER!BK268)</f>
        <v/>
      </c>
      <c r="BL268" s="13" t="str">
        <f>+IF(USER!BL268="","",USER!BL268)</f>
        <v/>
      </c>
      <c r="BM268" s="14" t="str">
        <f>+IF(USER!BM268="","",USER!BM268)</f>
        <v/>
      </c>
      <c r="BN268" s="20" t="str">
        <f>+IF(USER!BN268="","",USER!BN268)</f>
        <v/>
      </c>
      <c r="BO268" s="19">
        <f>+IF(USER!BO268="","",USER!BO268)</f>
        <v>0.54166666666666663</v>
      </c>
      <c r="BP268" s="13">
        <f>+IF(USER!BP268="","",USER!BP268)</f>
        <v>0.70486111111111116</v>
      </c>
      <c r="BQ268" s="14" t="str">
        <f>+IF(USER!BQ268="","",USER!BQ268)</f>
        <v/>
      </c>
      <c r="BR268" s="14" t="str">
        <f>+IF(USER!BR268="","",USER!BR268)</f>
        <v/>
      </c>
      <c r="BS268" s="13" t="str">
        <f>+IF(USER!BS268="","",USER!BS268)</f>
        <v/>
      </c>
      <c r="BT268" s="13" t="str">
        <f>+IF(USER!BT268="","",USER!BT268)</f>
        <v/>
      </c>
      <c r="BU268" s="14" t="str">
        <f>+IF(USER!BU268="","",USER!BU268)</f>
        <v/>
      </c>
      <c r="BV268" s="20" t="str">
        <f>+IF(USER!BV268="","",USER!BV268)</f>
        <v/>
      </c>
      <c r="BW268" s="68" t="str">
        <f>+VLOOKUP(B268,GESEM!B:H,7,0)</f>
        <v>CHAT USER</v>
      </c>
      <c r="BX268" s="2" t="str">
        <f>+VLOOKUP(B268,GESEM!B:H,6,0)</f>
        <v>AGENTE</v>
      </c>
    </row>
    <row r="269" spans="1:76" ht="12.75" x14ac:dyDescent="0.2">
      <c r="A269" s="31">
        <f t="shared" si="4"/>
        <v>263</v>
      </c>
      <c r="B269" s="74">
        <f>+USER!B269</f>
        <v>76024523</v>
      </c>
      <c r="C269" s="61" t="str">
        <f>+VLOOKUP(J269,TURNO!P:Q,2,0)</f>
        <v xml:space="preserve">CHAT USER </v>
      </c>
      <c r="D269" s="61" t="str">
        <f>+USER!D269</f>
        <v>Tarde</v>
      </c>
      <c r="E269" s="75">
        <f>+VLOOKUP(B269,GESEM!B:M,12,0)</f>
        <v>45586</v>
      </c>
      <c r="F269" s="61" t="str">
        <f>+USER!F269</f>
        <v>PART TIME</v>
      </c>
      <c r="G269" s="61" t="str">
        <f>+USER!G269</f>
        <v>GESTIÓN ADICIONAL</v>
      </c>
      <c r="H269" s="61" t="str">
        <f>+USER!H269</f>
        <v>MAIL PARTNER</v>
      </c>
      <c r="I269" s="61" t="str">
        <f>+USER!I269</f>
        <v>RIVADENEYRA QUINTEROS ADRIANA FERNANDA</v>
      </c>
      <c r="J269" s="61" t="str">
        <f>+USER!J269</f>
        <v>CHAT USER</v>
      </c>
      <c r="K269" s="61" t="str">
        <f>+USER!K269</f>
        <v>CANCHARI ARILUZ JOSH JUAN</v>
      </c>
      <c r="L269" s="61" t="str">
        <f>+USER!L269</f>
        <v>SANCHEZ GRADOS JEAN PIERRE JOAQUIN</v>
      </c>
      <c r="M269" s="61" t="str">
        <f>+USER!M269</f>
        <v>Lunes</v>
      </c>
      <c r="N269" s="32">
        <f>+IF(USER!N269="","",USER!N269)</f>
        <v>0.54166666666666663</v>
      </c>
      <c r="O269" s="33">
        <f>+IF(USER!O269="","",USER!O269)</f>
        <v>0.70486111111111116</v>
      </c>
      <c r="P269" s="32" t="str">
        <f>+IF(USER!P269="","",USER!P269)</f>
        <v/>
      </c>
      <c r="Q269" s="33" t="str">
        <f>+IF(USER!Q269="","",USER!Q269)</f>
        <v/>
      </c>
      <c r="R269" s="34" t="str">
        <f>+VLOOKUP(B269,GESEM!B:R,9,0)</f>
        <v>ACTIVO</v>
      </c>
      <c r="S269" s="19" t="str">
        <f>+IF(USER!S269="","",USER!S269)</f>
        <v/>
      </c>
      <c r="T269" s="14" t="str">
        <f>+IF(USER!T269="","",USER!T269)</f>
        <v/>
      </c>
      <c r="U269" s="14" t="str">
        <f>+IF(USER!U269="","",USER!U269)</f>
        <v/>
      </c>
      <c r="V269" s="14" t="str">
        <f>+IF(USER!V269="","",USER!V269)</f>
        <v/>
      </c>
      <c r="W269" s="14" t="str">
        <f>+IF(USER!W269="","",USER!W269)</f>
        <v/>
      </c>
      <c r="X269" s="14" t="str">
        <f>+IF(USER!X269="","",USER!X269)</f>
        <v/>
      </c>
      <c r="Y269" s="14" t="str">
        <f>+IF(USER!Y269="","",USER!Y269)</f>
        <v/>
      </c>
      <c r="Z269" s="20" t="str">
        <f>+IF(USER!Z269="","",USER!Z269)</f>
        <v/>
      </c>
      <c r="AA269" s="19">
        <f>+IF(USER!AA269="","",USER!AA269)</f>
        <v>0.54166666666666663</v>
      </c>
      <c r="AB269" s="13">
        <f>+IF(USER!AB269="","",USER!AB269)</f>
        <v>0.70486111111111116</v>
      </c>
      <c r="AC269" s="14" t="str">
        <f>+IF(USER!AC269="","",USER!AC269)</f>
        <v/>
      </c>
      <c r="AD269" s="14" t="str">
        <f>+IF(USER!AD269="","",USER!AD269)</f>
        <v/>
      </c>
      <c r="AE269" s="13" t="str">
        <f>+IF(USER!AE269="","",USER!AE269)</f>
        <v/>
      </c>
      <c r="AF269" s="13" t="str">
        <f>+IF(USER!AF269="","",USER!AF269)</f>
        <v/>
      </c>
      <c r="AG269" s="14" t="str">
        <f>+IF(USER!AG269="","",USER!AG269)</f>
        <v/>
      </c>
      <c r="AH269" s="20" t="str">
        <f>+IF(USER!AH269="","",USER!AH269)</f>
        <v/>
      </c>
      <c r="AI269" s="19">
        <f>+IF(USER!AI269="","",USER!AI269)</f>
        <v>0.54166666666666663</v>
      </c>
      <c r="AJ269" s="13">
        <f>+IF(USER!AJ269="","",USER!AJ269)</f>
        <v>0.70486111111111116</v>
      </c>
      <c r="AK269" s="14" t="str">
        <f>+IF(USER!AK269="","",USER!AK269)</f>
        <v/>
      </c>
      <c r="AL269" s="14" t="str">
        <f>+IF(USER!AL269="","",USER!AL269)</f>
        <v/>
      </c>
      <c r="AM269" s="13" t="str">
        <f>+IF(USER!AM269="","",USER!AM269)</f>
        <v/>
      </c>
      <c r="AN269" s="13" t="str">
        <f>+IF(USER!AN269="","",USER!AN269)</f>
        <v/>
      </c>
      <c r="AO269" s="14" t="str">
        <f>+IF(USER!AO269="","",USER!AO269)</f>
        <v/>
      </c>
      <c r="AP269" s="20" t="str">
        <f>+IF(USER!AP269="","",USER!AP269)</f>
        <v/>
      </c>
      <c r="AQ269" s="19">
        <f>+IF(USER!AQ269="","",USER!AQ269)</f>
        <v>0.54166666666666663</v>
      </c>
      <c r="AR269" s="13">
        <f>+IF(USER!AR269="","",USER!AR269)</f>
        <v>0.70486111111111116</v>
      </c>
      <c r="AS269" s="14" t="str">
        <f>+IF(USER!AS269="","",USER!AS269)</f>
        <v/>
      </c>
      <c r="AT269" s="14" t="str">
        <f>+IF(USER!AT269="","",USER!AT269)</f>
        <v/>
      </c>
      <c r="AU269" s="13" t="str">
        <f>+IF(USER!AU269="","",USER!AU269)</f>
        <v/>
      </c>
      <c r="AV269" s="13" t="str">
        <f>+IF(USER!AV269="","",USER!AV269)</f>
        <v/>
      </c>
      <c r="AW269" s="14" t="str">
        <f>+IF(USER!AW269="","",USER!AW269)</f>
        <v/>
      </c>
      <c r="AX269" s="20" t="str">
        <f>+IF(USER!AX269="","",USER!AX269)</f>
        <v/>
      </c>
      <c r="AY269" s="19">
        <f>+IF(USER!AY269="","",USER!AY269)</f>
        <v>0.54166666666666663</v>
      </c>
      <c r="AZ269" s="13">
        <f>+IF(USER!AZ269="","",USER!AZ269)</f>
        <v>0.70486111111111116</v>
      </c>
      <c r="BA269" s="14" t="str">
        <f>+IF(USER!BA269="","",USER!BA269)</f>
        <v/>
      </c>
      <c r="BB269" s="14" t="str">
        <f>+IF(USER!BB269="","",USER!BB269)</f>
        <v/>
      </c>
      <c r="BC269" s="13" t="str">
        <f>+IF(USER!BC269="","",USER!BC269)</f>
        <v/>
      </c>
      <c r="BD269" s="13" t="str">
        <f>+IF(USER!BD269="","",USER!BD269)</f>
        <v/>
      </c>
      <c r="BE269" s="14" t="str">
        <f>+IF(USER!BE269="","",USER!BE269)</f>
        <v/>
      </c>
      <c r="BF269" s="20" t="str">
        <f>+IF(USER!BF269="","",USER!BF269)</f>
        <v/>
      </c>
      <c r="BG269" s="19">
        <f>+IF(USER!BG269="","",USER!BG269)</f>
        <v>0.54166666666666663</v>
      </c>
      <c r="BH269" s="13">
        <f>+IF(USER!BH269="","",USER!BH269)</f>
        <v>0.70486111111111116</v>
      </c>
      <c r="BI269" s="14" t="str">
        <f>+IF(USER!BI269="","",USER!BI269)</f>
        <v/>
      </c>
      <c r="BJ269" s="14" t="str">
        <f>+IF(USER!BJ269="","",USER!BJ269)</f>
        <v/>
      </c>
      <c r="BK269" s="13" t="str">
        <f>+IF(USER!BK269="","",USER!BK269)</f>
        <v/>
      </c>
      <c r="BL269" s="13" t="str">
        <f>+IF(USER!BL269="","",USER!BL269)</f>
        <v/>
      </c>
      <c r="BM269" s="14" t="str">
        <f>+IF(USER!BM269="","",USER!BM269)</f>
        <v/>
      </c>
      <c r="BN269" s="20" t="str">
        <f>+IF(USER!BN269="","",USER!BN269)</f>
        <v/>
      </c>
      <c r="BO269" s="19">
        <f>+IF(USER!BO269="","",USER!BO269)</f>
        <v>0.54166666666666663</v>
      </c>
      <c r="BP269" s="13">
        <f>+IF(USER!BP269="","",USER!BP269)</f>
        <v>0.70486111111111116</v>
      </c>
      <c r="BQ269" s="14" t="str">
        <f>+IF(USER!BQ269="","",USER!BQ269)</f>
        <v/>
      </c>
      <c r="BR269" s="14" t="str">
        <f>+IF(USER!BR269="","",USER!BR269)</f>
        <v/>
      </c>
      <c r="BS269" s="13" t="str">
        <f>+IF(USER!BS269="","",USER!BS269)</f>
        <v/>
      </c>
      <c r="BT269" s="13" t="str">
        <f>+IF(USER!BT269="","",USER!BT269)</f>
        <v/>
      </c>
      <c r="BU269" s="14" t="str">
        <f>+IF(USER!BU269="","",USER!BU269)</f>
        <v/>
      </c>
      <c r="BV269" s="20" t="str">
        <f>+IF(USER!BV269="","",USER!BV269)</f>
        <v/>
      </c>
      <c r="BW269" s="68" t="str">
        <f>+VLOOKUP(B269,GESEM!B:H,7,0)</f>
        <v>CHAT USER</v>
      </c>
      <c r="BX269" s="2" t="str">
        <f>+VLOOKUP(B269,GESEM!B:H,6,0)</f>
        <v>AGENTE</v>
      </c>
    </row>
    <row r="270" spans="1:76" ht="12.75" x14ac:dyDescent="0.2">
      <c r="A270" s="31">
        <f t="shared" si="4"/>
        <v>264</v>
      </c>
      <c r="B270" s="74">
        <f>+USER!B270</f>
        <v>77820968</v>
      </c>
      <c r="C270" s="61" t="str">
        <f>+VLOOKUP(J270,TURNO!P:Q,2,0)</f>
        <v xml:space="preserve">CHAT USER </v>
      </c>
      <c r="D270" s="61" t="str">
        <f>+USER!D270</f>
        <v>Tarde</v>
      </c>
      <c r="E270" s="75">
        <f>+VLOOKUP(B270,GESEM!B:M,12,0)</f>
        <v>45586</v>
      </c>
      <c r="F270" s="61" t="str">
        <f>+USER!F270</f>
        <v>PART TIME</v>
      </c>
      <c r="G270" s="61">
        <f>+USER!G270</f>
        <v>0</v>
      </c>
      <c r="H270" s="61">
        <f>+USER!H270</f>
        <v>0</v>
      </c>
      <c r="I270" s="61" t="str">
        <f>+USER!I270</f>
        <v>PINEDO JUAREZ GRACE ALESANDRA</v>
      </c>
      <c r="J270" s="61" t="str">
        <f>+USER!J270</f>
        <v>CHAT USER</v>
      </c>
      <c r="K270" s="61" t="str">
        <f>+USER!K270</f>
        <v>MELLO CORDOVA LUIS ENRIQUE</v>
      </c>
      <c r="L270" s="61" t="str">
        <f>+USER!L270</f>
        <v>SANCHEZ GRADOS JEAN PIERRE JOAQUIN</v>
      </c>
      <c r="M270" s="61" t="str">
        <f>+USER!M270</f>
        <v>Jueves</v>
      </c>
      <c r="N270" s="32">
        <f>+IF(USER!N270="","",USER!N270)</f>
        <v>0.54166666666666663</v>
      </c>
      <c r="O270" s="33">
        <f>+IF(USER!O270="","",USER!O270)</f>
        <v>0.70486111111111116</v>
      </c>
      <c r="P270" s="32" t="str">
        <f>+IF(USER!P270="","",USER!P270)</f>
        <v/>
      </c>
      <c r="Q270" s="33" t="str">
        <f>+IF(USER!Q270="","",USER!Q270)</f>
        <v/>
      </c>
      <c r="R270" s="34" t="str">
        <f>+VLOOKUP(B270,GESEM!B:R,9,0)</f>
        <v>ACTIVO</v>
      </c>
      <c r="S270" s="19">
        <f>+IF(USER!S270="","",USER!S270)</f>
        <v>0.54166666666666663</v>
      </c>
      <c r="T270" s="14">
        <f>+IF(USER!T270="","",USER!T270)</f>
        <v>0.70486111111111116</v>
      </c>
      <c r="U270" s="14" t="str">
        <f>+IF(USER!U270="","",USER!U270)</f>
        <v/>
      </c>
      <c r="V270" s="14" t="str">
        <f>+IF(USER!V270="","",USER!V270)</f>
        <v/>
      </c>
      <c r="W270" s="14" t="str">
        <f>+IF(USER!W270="","",USER!W270)</f>
        <v/>
      </c>
      <c r="X270" s="14" t="str">
        <f>+IF(USER!X270="","",USER!X270)</f>
        <v/>
      </c>
      <c r="Y270" s="14" t="str">
        <f>+IF(USER!Y270="","",USER!Y270)</f>
        <v/>
      </c>
      <c r="Z270" s="20" t="str">
        <f>+IF(USER!Z270="","",USER!Z270)</f>
        <v/>
      </c>
      <c r="AA270" s="19">
        <f>+IF(USER!AA270="","",USER!AA270)</f>
        <v>0.54166666666666663</v>
      </c>
      <c r="AB270" s="13">
        <f>+IF(USER!AB270="","",USER!AB270)</f>
        <v>0.70486111111111116</v>
      </c>
      <c r="AC270" s="14" t="str">
        <f>+IF(USER!AC270="","",USER!AC270)</f>
        <v/>
      </c>
      <c r="AD270" s="14" t="str">
        <f>+IF(USER!AD270="","",USER!AD270)</f>
        <v/>
      </c>
      <c r="AE270" s="13" t="str">
        <f>+IF(USER!AE270="","",USER!AE270)</f>
        <v/>
      </c>
      <c r="AF270" s="13" t="str">
        <f>+IF(USER!AF270="","",USER!AF270)</f>
        <v/>
      </c>
      <c r="AG270" s="14" t="str">
        <f>+IF(USER!AG270="","",USER!AG270)</f>
        <v/>
      </c>
      <c r="AH270" s="20" t="str">
        <f>+IF(USER!AH270="","",USER!AH270)</f>
        <v/>
      </c>
      <c r="AI270" s="19">
        <f>+IF(USER!AI270="","",USER!AI270)</f>
        <v>0.54166666666666663</v>
      </c>
      <c r="AJ270" s="13">
        <f>+IF(USER!AJ270="","",USER!AJ270)</f>
        <v>0.70486111111111116</v>
      </c>
      <c r="AK270" s="14" t="str">
        <f>+IF(USER!AK270="","",USER!AK270)</f>
        <v/>
      </c>
      <c r="AL270" s="14" t="str">
        <f>+IF(USER!AL270="","",USER!AL270)</f>
        <v/>
      </c>
      <c r="AM270" s="13" t="str">
        <f>+IF(USER!AM270="","",USER!AM270)</f>
        <v/>
      </c>
      <c r="AN270" s="13" t="str">
        <f>+IF(USER!AN270="","",USER!AN270)</f>
        <v/>
      </c>
      <c r="AO270" s="14" t="str">
        <f>+IF(USER!AO270="","",USER!AO270)</f>
        <v/>
      </c>
      <c r="AP270" s="20" t="str">
        <f>+IF(USER!AP270="","",USER!AP270)</f>
        <v/>
      </c>
      <c r="AQ270" s="19" t="str">
        <f>+IF(USER!AQ270="","",USER!AQ270)</f>
        <v/>
      </c>
      <c r="AR270" s="13" t="str">
        <f>+IF(USER!AR270="","",USER!AR270)</f>
        <v/>
      </c>
      <c r="AS270" s="14" t="str">
        <f>+IF(USER!AS270="","",USER!AS270)</f>
        <v/>
      </c>
      <c r="AT270" s="14" t="str">
        <f>+IF(USER!AT270="","",USER!AT270)</f>
        <v/>
      </c>
      <c r="AU270" s="13" t="str">
        <f>+IF(USER!AU270="","",USER!AU270)</f>
        <v/>
      </c>
      <c r="AV270" s="13" t="str">
        <f>+IF(USER!AV270="","",USER!AV270)</f>
        <v/>
      </c>
      <c r="AW270" s="14" t="str">
        <f>+IF(USER!AW270="","",USER!AW270)</f>
        <v/>
      </c>
      <c r="AX270" s="20" t="str">
        <f>+IF(USER!AX270="","",USER!AX270)</f>
        <v/>
      </c>
      <c r="AY270" s="19">
        <f>+IF(USER!AY270="","",USER!AY270)</f>
        <v>0.54166666666666663</v>
      </c>
      <c r="AZ270" s="13">
        <f>+IF(USER!AZ270="","",USER!AZ270)</f>
        <v>0.70486111111111116</v>
      </c>
      <c r="BA270" s="14" t="str">
        <f>+IF(USER!BA270="","",USER!BA270)</f>
        <v/>
      </c>
      <c r="BB270" s="14" t="str">
        <f>+IF(USER!BB270="","",USER!BB270)</f>
        <v/>
      </c>
      <c r="BC270" s="13" t="str">
        <f>+IF(USER!BC270="","",USER!BC270)</f>
        <v/>
      </c>
      <c r="BD270" s="13" t="str">
        <f>+IF(USER!BD270="","",USER!BD270)</f>
        <v/>
      </c>
      <c r="BE270" s="14" t="str">
        <f>+IF(USER!BE270="","",USER!BE270)</f>
        <v/>
      </c>
      <c r="BF270" s="20" t="str">
        <f>+IF(USER!BF270="","",USER!BF270)</f>
        <v/>
      </c>
      <c r="BG270" s="19">
        <f>+IF(USER!BG270="","",USER!BG270)</f>
        <v>0.54166666666666663</v>
      </c>
      <c r="BH270" s="13">
        <f>+IF(USER!BH270="","",USER!BH270)</f>
        <v>0.70486111111111116</v>
      </c>
      <c r="BI270" s="14" t="str">
        <f>+IF(USER!BI270="","",USER!BI270)</f>
        <v/>
      </c>
      <c r="BJ270" s="14" t="str">
        <f>+IF(USER!BJ270="","",USER!BJ270)</f>
        <v/>
      </c>
      <c r="BK270" s="13" t="str">
        <f>+IF(USER!BK270="","",USER!BK270)</f>
        <v/>
      </c>
      <c r="BL270" s="13" t="str">
        <f>+IF(USER!BL270="","",USER!BL270)</f>
        <v/>
      </c>
      <c r="BM270" s="14" t="str">
        <f>+IF(USER!BM270="","",USER!BM270)</f>
        <v/>
      </c>
      <c r="BN270" s="20" t="str">
        <f>+IF(USER!BN270="","",USER!BN270)</f>
        <v/>
      </c>
      <c r="BO270" s="19">
        <f>+IF(USER!BO270="","",USER!BO270)</f>
        <v>0.54166666666666663</v>
      </c>
      <c r="BP270" s="13">
        <f>+IF(USER!BP270="","",USER!BP270)</f>
        <v>0.70486111111111116</v>
      </c>
      <c r="BQ270" s="14" t="str">
        <f>+IF(USER!BQ270="","",USER!BQ270)</f>
        <v/>
      </c>
      <c r="BR270" s="14" t="str">
        <f>+IF(USER!BR270="","",USER!BR270)</f>
        <v/>
      </c>
      <c r="BS270" s="13" t="str">
        <f>+IF(USER!BS270="","",USER!BS270)</f>
        <v/>
      </c>
      <c r="BT270" s="13" t="str">
        <f>+IF(USER!BT270="","",USER!BT270)</f>
        <v/>
      </c>
      <c r="BU270" s="14" t="str">
        <f>+IF(USER!BU270="","",USER!BU270)</f>
        <v/>
      </c>
      <c r="BV270" s="20" t="str">
        <f>+IF(USER!BV270="","",USER!BV270)</f>
        <v/>
      </c>
      <c r="BW270" s="68" t="str">
        <f>+VLOOKUP(B270,GESEM!B:H,7,0)</f>
        <v>CHAT USER</v>
      </c>
      <c r="BX270" s="2" t="str">
        <f>+VLOOKUP(B270,GESEM!B:H,6,0)</f>
        <v>AGENTE</v>
      </c>
    </row>
    <row r="271" spans="1:76" ht="12.75" x14ac:dyDescent="0.2">
      <c r="A271" s="31">
        <f t="shared" si="4"/>
        <v>265</v>
      </c>
      <c r="B271" s="74">
        <f>+USER!B271</f>
        <v>43303526</v>
      </c>
      <c r="C271" s="61" t="str">
        <f>+VLOOKUP(J271,TURNO!P:Q,2,0)</f>
        <v xml:space="preserve">CHAT USER </v>
      </c>
      <c r="D271" s="61" t="str">
        <f>+USER!D271</f>
        <v>Tarde</v>
      </c>
      <c r="E271" s="75">
        <f>+VLOOKUP(B271,GESEM!B:M,12,0)</f>
        <v>45586</v>
      </c>
      <c r="F271" s="61" t="str">
        <f>+USER!F271</f>
        <v>PART TIME</v>
      </c>
      <c r="G271" s="61">
        <f>+USER!G271</f>
        <v>0</v>
      </c>
      <c r="H271" s="61">
        <f>+USER!H271</f>
        <v>0</v>
      </c>
      <c r="I271" s="61" t="str">
        <f>+USER!I271</f>
        <v>SÁNCHEZ PÉREZ JULISSA</v>
      </c>
      <c r="J271" s="61" t="str">
        <f>+USER!J271</f>
        <v>CHAT USER</v>
      </c>
      <c r="K271" s="61" t="str">
        <f>+USER!K271</f>
        <v>QUISPE ACUÑA ALVARO ROBERT</v>
      </c>
      <c r="L271" s="61" t="str">
        <f>+USER!L271</f>
        <v>SANCHEZ GRADOS JEAN PIERRE JOAQUIN</v>
      </c>
      <c r="M271" s="61" t="str">
        <f>+USER!M271</f>
        <v>Jueves</v>
      </c>
      <c r="N271" s="32">
        <f>+IF(USER!N271="","",USER!N271)</f>
        <v>0.54166666666666663</v>
      </c>
      <c r="O271" s="33">
        <f>+IF(USER!O271="","",USER!O271)</f>
        <v>0.70486111111111116</v>
      </c>
      <c r="P271" s="32" t="str">
        <f>+IF(USER!P271="","",USER!P271)</f>
        <v/>
      </c>
      <c r="Q271" s="33" t="str">
        <f>+IF(USER!Q271="","",USER!Q271)</f>
        <v/>
      </c>
      <c r="R271" s="34" t="str">
        <f>+VLOOKUP(B271,GESEM!B:R,9,0)</f>
        <v>ACTIVO</v>
      </c>
      <c r="S271" s="19">
        <f>+IF(USER!S271="","",USER!S271)</f>
        <v>0.54166666666666663</v>
      </c>
      <c r="T271" s="14">
        <f>+IF(USER!T271="","",USER!T271)</f>
        <v>0.70486111111111116</v>
      </c>
      <c r="U271" s="14" t="str">
        <f>+IF(USER!U271="","",USER!U271)</f>
        <v/>
      </c>
      <c r="V271" s="14" t="str">
        <f>+IF(USER!V271="","",USER!V271)</f>
        <v/>
      </c>
      <c r="W271" s="14" t="str">
        <f>+IF(USER!W271="","",USER!W271)</f>
        <v/>
      </c>
      <c r="X271" s="14" t="str">
        <f>+IF(USER!X271="","",USER!X271)</f>
        <v/>
      </c>
      <c r="Y271" s="14" t="str">
        <f>+IF(USER!Y271="","",USER!Y271)</f>
        <v/>
      </c>
      <c r="Z271" s="20" t="str">
        <f>+IF(USER!Z271="","",USER!Z271)</f>
        <v/>
      </c>
      <c r="AA271" s="19">
        <f>+IF(USER!AA271="","",USER!AA271)</f>
        <v>0.54166666666666663</v>
      </c>
      <c r="AB271" s="13">
        <f>+IF(USER!AB271="","",USER!AB271)</f>
        <v>0.70486111111111116</v>
      </c>
      <c r="AC271" s="14" t="str">
        <f>+IF(USER!AC271="","",USER!AC271)</f>
        <v/>
      </c>
      <c r="AD271" s="14" t="str">
        <f>+IF(USER!AD271="","",USER!AD271)</f>
        <v/>
      </c>
      <c r="AE271" s="13" t="str">
        <f>+IF(USER!AE271="","",USER!AE271)</f>
        <v/>
      </c>
      <c r="AF271" s="13" t="str">
        <f>+IF(USER!AF271="","",USER!AF271)</f>
        <v/>
      </c>
      <c r="AG271" s="14" t="str">
        <f>+IF(USER!AG271="","",USER!AG271)</f>
        <v/>
      </c>
      <c r="AH271" s="20" t="str">
        <f>+IF(USER!AH271="","",USER!AH271)</f>
        <v/>
      </c>
      <c r="AI271" s="19">
        <f>+IF(USER!AI271="","",USER!AI271)</f>
        <v>0.54166666666666663</v>
      </c>
      <c r="AJ271" s="13">
        <f>+IF(USER!AJ271="","",USER!AJ271)</f>
        <v>0.70486111111111116</v>
      </c>
      <c r="AK271" s="14" t="str">
        <f>+IF(USER!AK271="","",USER!AK271)</f>
        <v/>
      </c>
      <c r="AL271" s="14" t="str">
        <f>+IF(USER!AL271="","",USER!AL271)</f>
        <v/>
      </c>
      <c r="AM271" s="13" t="str">
        <f>+IF(USER!AM271="","",USER!AM271)</f>
        <v/>
      </c>
      <c r="AN271" s="13" t="str">
        <f>+IF(USER!AN271="","",USER!AN271)</f>
        <v/>
      </c>
      <c r="AO271" s="14" t="str">
        <f>+IF(USER!AO271="","",USER!AO271)</f>
        <v/>
      </c>
      <c r="AP271" s="20" t="str">
        <f>+IF(USER!AP271="","",USER!AP271)</f>
        <v/>
      </c>
      <c r="AQ271" s="19" t="str">
        <f>+IF(USER!AQ271="","",USER!AQ271)</f>
        <v/>
      </c>
      <c r="AR271" s="13" t="str">
        <f>+IF(USER!AR271="","",USER!AR271)</f>
        <v/>
      </c>
      <c r="AS271" s="14" t="str">
        <f>+IF(USER!AS271="","",USER!AS271)</f>
        <v/>
      </c>
      <c r="AT271" s="14" t="str">
        <f>+IF(USER!AT271="","",USER!AT271)</f>
        <v/>
      </c>
      <c r="AU271" s="13" t="str">
        <f>+IF(USER!AU271="","",USER!AU271)</f>
        <v/>
      </c>
      <c r="AV271" s="13" t="str">
        <f>+IF(USER!AV271="","",USER!AV271)</f>
        <v/>
      </c>
      <c r="AW271" s="14" t="str">
        <f>+IF(USER!AW271="","",USER!AW271)</f>
        <v/>
      </c>
      <c r="AX271" s="20" t="str">
        <f>+IF(USER!AX271="","",USER!AX271)</f>
        <v/>
      </c>
      <c r="AY271" s="19">
        <f>+IF(USER!AY271="","",USER!AY271)</f>
        <v>0.54166666666666663</v>
      </c>
      <c r="AZ271" s="13">
        <f>+IF(USER!AZ271="","",USER!AZ271)</f>
        <v>0.70486111111111116</v>
      </c>
      <c r="BA271" s="14" t="str">
        <f>+IF(USER!BA271="","",USER!BA271)</f>
        <v/>
      </c>
      <c r="BB271" s="14" t="str">
        <f>+IF(USER!BB271="","",USER!BB271)</f>
        <v/>
      </c>
      <c r="BC271" s="13" t="str">
        <f>+IF(USER!BC271="","",USER!BC271)</f>
        <v/>
      </c>
      <c r="BD271" s="13" t="str">
        <f>+IF(USER!BD271="","",USER!BD271)</f>
        <v/>
      </c>
      <c r="BE271" s="14" t="str">
        <f>+IF(USER!BE271="","",USER!BE271)</f>
        <v/>
      </c>
      <c r="BF271" s="20" t="str">
        <f>+IF(USER!BF271="","",USER!BF271)</f>
        <v/>
      </c>
      <c r="BG271" s="19">
        <f>+IF(USER!BG271="","",USER!BG271)</f>
        <v>0.54166666666666663</v>
      </c>
      <c r="BH271" s="13">
        <f>+IF(USER!BH271="","",USER!BH271)</f>
        <v>0.70486111111111116</v>
      </c>
      <c r="BI271" s="14" t="str">
        <f>+IF(USER!BI271="","",USER!BI271)</f>
        <v/>
      </c>
      <c r="BJ271" s="14" t="str">
        <f>+IF(USER!BJ271="","",USER!BJ271)</f>
        <v/>
      </c>
      <c r="BK271" s="13" t="str">
        <f>+IF(USER!BK271="","",USER!BK271)</f>
        <v/>
      </c>
      <c r="BL271" s="13" t="str">
        <f>+IF(USER!BL271="","",USER!BL271)</f>
        <v/>
      </c>
      <c r="BM271" s="14" t="str">
        <f>+IF(USER!BM271="","",USER!BM271)</f>
        <v/>
      </c>
      <c r="BN271" s="20" t="str">
        <f>+IF(USER!BN271="","",USER!BN271)</f>
        <v/>
      </c>
      <c r="BO271" s="19">
        <f>+IF(USER!BO271="","",USER!BO271)</f>
        <v>0.54166666666666663</v>
      </c>
      <c r="BP271" s="13">
        <f>+IF(USER!BP271="","",USER!BP271)</f>
        <v>0.70486111111111116</v>
      </c>
      <c r="BQ271" s="14" t="str">
        <f>+IF(USER!BQ271="","",USER!BQ271)</f>
        <v/>
      </c>
      <c r="BR271" s="14" t="str">
        <f>+IF(USER!BR271="","",USER!BR271)</f>
        <v/>
      </c>
      <c r="BS271" s="13" t="str">
        <f>+IF(USER!BS271="","",USER!BS271)</f>
        <v/>
      </c>
      <c r="BT271" s="13" t="str">
        <f>+IF(USER!BT271="","",USER!BT271)</f>
        <v/>
      </c>
      <c r="BU271" s="14" t="str">
        <f>+IF(USER!BU271="","",USER!BU271)</f>
        <v/>
      </c>
      <c r="BV271" s="20" t="str">
        <f>+IF(USER!BV271="","",USER!BV271)</f>
        <v/>
      </c>
      <c r="BW271" s="68" t="str">
        <f>+VLOOKUP(B271,GESEM!B:H,7,0)</f>
        <v>CHAT USER</v>
      </c>
      <c r="BX271" s="2" t="str">
        <f>+VLOOKUP(B271,GESEM!B:H,6,0)</f>
        <v>AGENTE</v>
      </c>
    </row>
    <row r="272" spans="1:76" ht="12.75" x14ac:dyDescent="0.2">
      <c r="A272" s="31">
        <f t="shared" si="4"/>
        <v>266</v>
      </c>
      <c r="B272" s="74">
        <f>+USER!B272</f>
        <v>40831220</v>
      </c>
      <c r="C272" s="61" t="str">
        <f>+VLOOKUP(J272,TURNO!P:Q,2,0)</f>
        <v xml:space="preserve">CHAT USER </v>
      </c>
      <c r="D272" s="61" t="str">
        <f>+USER!D272</f>
        <v>Tarde</v>
      </c>
      <c r="E272" s="75">
        <f>+VLOOKUP(B272,GESEM!B:M,12,0)</f>
        <v>45586</v>
      </c>
      <c r="F272" s="61" t="str">
        <f>+USER!F272</f>
        <v>PART TIME</v>
      </c>
      <c r="G272" s="61" t="str">
        <f>+USER!G272</f>
        <v>GESTIÓN ADICIONAL</v>
      </c>
      <c r="H272" s="61" t="str">
        <f>+USER!H272</f>
        <v>MAIL PARTNER</v>
      </c>
      <c r="I272" s="61" t="str">
        <f>+USER!I272</f>
        <v>CORRALES VIZCARRA FABIOLA JESUS</v>
      </c>
      <c r="J272" s="61" t="str">
        <f>+USER!J272</f>
        <v>CHAT USER</v>
      </c>
      <c r="K272" s="61" t="str">
        <f>+USER!K272</f>
        <v>CANCHARI ARILUZ JOSH JUAN</v>
      </c>
      <c r="L272" s="61" t="str">
        <f>+USER!L272</f>
        <v>SANCHEZ GRADOS JEAN PIERRE JOAQUIN</v>
      </c>
      <c r="M272" s="61" t="str">
        <f>+USER!M272</f>
        <v>Lunes</v>
      </c>
      <c r="N272" s="32">
        <f>+IF(USER!N272="","",USER!N272)</f>
        <v>0.54166666666666663</v>
      </c>
      <c r="O272" s="33">
        <f>+IF(USER!O272="","",USER!O272)</f>
        <v>0.70486111111111116</v>
      </c>
      <c r="P272" s="32" t="str">
        <f>+IF(USER!P272="","",USER!P272)</f>
        <v/>
      </c>
      <c r="Q272" s="33" t="str">
        <f>+IF(USER!Q272="","",USER!Q272)</f>
        <v/>
      </c>
      <c r="R272" s="34" t="str">
        <f>+VLOOKUP(B272,GESEM!B:R,9,0)</f>
        <v>ACTIVO</v>
      </c>
      <c r="S272" s="19" t="str">
        <f>+IF(USER!S272="","",USER!S272)</f>
        <v/>
      </c>
      <c r="T272" s="14" t="str">
        <f>+IF(USER!T272="","",USER!T272)</f>
        <v/>
      </c>
      <c r="U272" s="14" t="str">
        <f>+IF(USER!U272="","",USER!U272)</f>
        <v/>
      </c>
      <c r="V272" s="14" t="str">
        <f>+IF(USER!V272="","",USER!V272)</f>
        <v/>
      </c>
      <c r="W272" s="14" t="str">
        <f>+IF(USER!W272="","",USER!W272)</f>
        <v/>
      </c>
      <c r="X272" s="14" t="str">
        <f>+IF(USER!X272="","",USER!X272)</f>
        <v/>
      </c>
      <c r="Y272" s="14" t="str">
        <f>+IF(USER!Y272="","",USER!Y272)</f>
        <v/>
      </c>
      <c r="Z272" s="20" t="str">
        <f>+IF(USER!Z272="","",USER!Z272)</f>
        <v/>
      </c>
      <c r="AA272" s="19">
        <f>+IF(USER!AA272="","",USER!AA272)</f>
        <v>0.54166666666666663</v>
      </c>
      <c r="AB272" s="13">
        <f>+IF(USER!AB272="","",USER!AB272)</f>
        <v>0.70486111111111116</v>
      </c>
      <c r="AC272" s="14" t="str">
        <f>+IF(USER!AC272="","",USER!AC272)</f>
        <v/>
      </c>
      <c r="AD272" s="14" t="str">
        <f>+IF(USER!AD272="","",USER!AD272)</f>
        <v/>
      </c>
      <c r="AE272" s="13" t="str">
        <f>+IF(USER!AE272="","",USER!AE272)</f>
        <v/>
      </c>
      <c r="AF272" s="13" t="str">
        <f>+IF(USER!AF272="","",USER!AF272)</f>
        <v/>
      </c>
      <c r="AG272" s="14" t="str">
        <f>+IF(USER!AG272="","",USER!AG272)</f>
        <v/>
      </c>
      <c r="AH272" s="20" t="str">
        <f>+IF(USER!AH272="","",USER!AH272)</f>
        <v/>
      </c>
      <c r="AI272" s="19">
        <f>+IF(USER!AI272="","",USER!AI272)</f>
        <v>0.54166666666666663</v>
      </c>
      <c r="AJ272" s="13">
        <f>+IF(USER!AJ272="","",USER!AJ272)</f>
        <v>0.70486111111111116</v>
      </c>
      <c r="AK272" s="14" t="str">
        <f>+IF(USER!AK272="","",USER!AK272)</f>
        <v/>
      </c>
      <c r="AL272" s="14" t="str">
        <f>+IF(USER!AL272="","",USER!AL272)</f>
        <v/>
      </c>
      <c r="AM272" s="13" t="str">
        <f>+IF(USER!AM272="","",USER!AM272)</f>
        <v/>
      </c>
      <c r="AN272" s="13" t="str">
        <f>+IF(USER!AN272="","",USER!AN272)</f>
        <v/>
      </c>
      <c r="AO272" s="14" t="str">
        <f>+IF(USER!AO272="","",USER!AO272)</f>
        <v/>
      </c>
      <c r="AP272" s="20" t="str">
        <f>+IF(USER!AP272="","",USER!AP272)</f>
        <v/>
      </c>
      <c r="AQ272" s="19">
        <f>+IF(USER!AQ272="","",USER!AQ272)</f>
        <v>0.54166666666666663</v>
      </c>
      <c r="AR272" s="13">
        <f>+IF(USER!AR272="","",USER!AR272)</f>
        <v>0.70486111111111116</v>
      </c>
      <c r="AS272" s="14" t="str">
        <f>+IF(USER!AS272="","",USER!AS272)</f>
        <v/>
      </c>
      <c r="AT272" s="14" t="str">
        <f>+IF(USER!AT272="","",USER!AT272)</f>
        <v/>
      </c>
      <c r="AU272" s="13" t="str">
        <f>+IF(USER!AU272="","",USER!AU272)</f>
        <v/>
      </c>
      <c r="AV272" s="13" t="str">
        <f>+IF(USER!AV272="","",USER!AV272)</f>
        <v/>
      </c>
      <c r="AW272" s="14" t="str">
        <f>+IF(USER!AW272="","",USER!AW272)</f>
        <v/>
      </c>
      <c r="AX272" s="20" t="str">
        <f>+IF(USER!AX272="","",USER!AX272)</f>
        <v/>
      </c>
      <c r="AY272" s="19">
        <f>+IF(USER!AY272="","",USER!AY272)</f>
        <v>0.54166666666666663</v>
      </c>
      <c r="AZ272" s="13">
        <f>+IF(USER!AZ272="","",USER!AZ272)</f>
        <v>0.70486111111111116</v>
      </c>
      <c r="BA272" s="14" t="str">
        <f>+IF(USER!BA272="","",USER!BA272)</f>
        <v/>
      </c>
      <c r="BB272" s="14" t="str">
        <f>+IF(USER!BB272="","",USER!BB272)</f>
        <v/>
      </c>
      <c r="BC272" s="13" t="str">
        <f>+IF(USER!BC272="","",USER!BC272)</f>
        <v/>
      </c>
      <c r="BD272" s="13" t="str">
        <f>+IF(USER!BD272="","",USER!BD272)</f>
        <v/>
      </c>
      <c r="BE272" s="14" t="str">
        <f>+IF(USER!BE272="","",USER!BE272)</f>
        <v/>
      </c>
      <c r="BF272" s="20" t="str">
        <f>+IF(USER!BF272="","",USER!BF272)</f>
        <v/>
      </c>
      <c r="BG272" s="19">
        <f>+IF(USER!BG272="","",USER!BG272)</f>
        <v>0.54166666666666663</v>
      </c>
      <c r="BH272" s="13">
        <f>+IF(USER!BH272="","",USER!BH272)</f>
        <v>0.70486111111111116</v>
      </c>
      <c r="BI272" s="14" t="str">
        <f>+IF(USER!BI272="","",USER!BI272)</f>
        <v/>
      </c>
      <c r="BJ272" s="14" t="str">
        <f>+IF(USER!BJ272="","",USER!BJ272)</f>
        <v/>
      </c>
      <c r="BK272" s="13" t="str">
        <f>+IF(USER!BK272="","",USER!BK272)</f>
        <v/>
      </c>
      <c r="BL272" s="13" t="str">
        <f>+IF(USER!BL272="","",USER!BL272)</f>
        <v/>
      </c>
      <c r="BM272" s="14" t="str">
        <f>+IF(USER!BM272="","",USER!BM272)</f>
        <v/>
      </c>
      <c r="BN272" s="20" t="str">
        <f>+IF(USER!BN272="","",USER!BN272)</f>
        <v/>
      </c>
      <c r="BO272" s="19">
        <f>+IF(USER!BO272="","",USER!BO272)</f>
        <v>0.54166666666666663</v>
      </c>
      <c r="BP272" s="13">
        <f>+IF(USER!BP272="","",USER!BP272)</f>
        <v>0.70486111111111116</v>
      </c>
      <c r="BQ272" s="14" t="str">
        <f>+IF(USER!BQ272="","",USER!BQ272)</f>
        <v/>
      </c>
      <c r="BR272" s="14" t="str">
        <f>+IF(USER!BR272="","",USER!BR272)</f>
        <v/>
      </c>
      <c r="BS272" s="13" t="str">
        <f>+IF(USER!BS272="","",USER!BS272)</f>
        <v/>
      </c>
      <c r="BT272" s="13" t="str">
        <f>+IF(USER!BT272="","",USER!BT272)</f>
        <v/>
      </c>
      <c r="BU272" s="14" t="str">
        <f>+IF(USER!BU272="","",USER!BU272)</f>
        <v/>
      </c>
      <c r="BV272" s="20" t="str">
        <f>+IF(USER!BV272="","",USER!BV272)</f>
        <v/>
      </c>
      <c r="BW272" s="68" t="str">
        <f>+VLOOKUP(B272,GESEM!B:H,7,0)</f>
        <v>CHAT USER</v>
      </c>
      <c r="BX272" s="2" t="str">
        <f>+VLOOKUP(B272,GESEM!B:H,6,0)</f>
        <v>AGENTE</v>
      </c>
    </row>
    <row r="273" spans="1:76" ht="12.75" x14ac:dyDescent="0.2">
      <c r="A273" s="31">
        <f t="shared" si="4"/>
        <v>267</v>
      </c>
      <c r="B273" s="74">
        <f>+USER!B273</f>
        <v>41414432</v>
      </c>
      <c r="C273" s="61" t="str">
        <f>+VLOOKUP(J273,TURNO!P:Q,2,0)</f>
        <v xml:space="preserve">CHAT USER </v>
      </c>
      <c r="D273" s="61" t="str">
        <f>+USER!D273</f>
        <v>Tarde</v>
      </c>
      <c r="E273" s="75">
        <f>+VLOOKUP(B273,GESEM!B:M,12,0)</f>
        <v>45586</v>
      </c>
      <c r="F273" s="61" t="str">
        <f>+USER!F273</f>
        <v>PART TIME</v>
      </c>
      <c r="G273" s="61" t="str">
        <f>+USER!G273</f>
        <v>GESTIÓN ADICIONAL</v>
      </c>
      <c r="H273" s="61" t="str">
        <f>+USER!H273</f>
        <v>MAIL PARTNER</v>
      </c>
      <c r="I273" s="61" t="str">
        <f>+USER!I273</f>
        <v>CASAPERALTA WARTHON WENDY VALESCA</v>
      </c>
      <c r="J273" s="61" t="str">
        <f>+USER!J273</f>
        <v>CHAT USER</v>
      </c>
      <c r="K273" s="61" t="str">
        <f>+USER!K273</f>
        <v>HUAMAN PALOMINO SULLY MARIEL</v>
      </c>
      <c r="L273" s="61" t="str">
        <f>+USER!L273</f>
        <v>SANCHEZ GRADOS JEAN PIERRE JOAQUIN</v>
      </c>
      <c r="M273" s="61" t="str">
        <f>+USER!M273</f>
        <v>Lunes</v>
      </c>
      <c r="N273" s="32">
        <f>+IF(USER!N273="","",USER!N273)</f>
        <v>0.54166666666666663</v>
      </c>
      <c r="O273" s="33">
        <f>+IF(USER!O273="","",USER!O273)</f>
        <v>0.70486111111111116</v>
      </c>
      <c r="P273" s="32" t="str">
        <f>+IF(USER!P273="","",USER!P273)</f>
        <v/>
      </c>
      <c r="Q273" s="33" t="str">
        <f>+IF(USER!Q273="","",USER!Q273)</f>
        <v/>
      </c>
      <c r="R273" s="34" t="str">
        <f>+VLOOKUP(B273,GESEM!B:R,9,0)</f>
        <v>ACTIVO</v>
      </c>
      <c r="S273" s="19" t="str">
        <f>+IF(USER!S273="","",USER!S273)</f>
        <v/>
      </c>
      <c r="T273" s="14" t="str">
        <f>+IF(USER!T273="","",USER!T273)</f>
        <v/>
      </c>
      <c r="U273" s="14" t="str">
        <f>+IF(USER!U273="","",USER!U273)</f>
        <v/>
      </c>
      <c r="V273" s="14" t="str">
        <f>+IF(USER!V273="","",USER!V273)</f>
        <v/>
      </c>
      <c r="W273" s="14" t="str">
        <f>+IF(USER!W273="","",USER!W273)</f>
        <v/>
      </c>
      <c r="X273" s="14" t="str">
        <f>+IF(USER!X273="","",USER!X273)</f>
        <v/>
      </c>
      <c r="Y273" s="14" t="str">
        <f>+IF(USER!Y273="","",USER!Y273)</f>
        <v/>
      </c>
      <c r="Z273" s="20" t="str">
        <f>+IF(USER!Z273="","",USER!Z273)</f>
        <v/>
      </c>
      <c r="AA273" s="19">
        <f>+IF(USER!AA273="","",USER!AA273)</f>
        <v>0.54166666666666663</v>
      </c>
      <c r="AB273" s="13">
        <f>+IF(USER!AB273="","",USER!AB273)</f>
        <v>0.70486111111111116</v>
      </c>
      <c r="AC273" s="14" t="str">
        <f>+IF(USER!AC273="","",USER!AC273)</f>
        <v/>
      </c>
      <c r="AD273" s="14" t="str">
        <f>+IF(USER!AD273="","",USER!AD273)</f>
        <v/>
      </c>
      <c r="AE273" s="13" t="str">
        <f>+IF(USER!AE273="","",USER!AE273)</f>
        <v/>
      </c>
      <c r="AF273" s="13" t="str">
        <f>+IF(USER!AF273="","",USER!AF273)</f>
        <v/>
      </c>
      <c r="AG273" s="14" t="str">
        <f>+IF(USER!AG273="","",USER!AG273)</f>
        <v/>
      </c>
      <c r="AH273" s="20" t="str">
        <f>+IF(USER!AH273="","",USER!AH273)</f>
        <v/>
      </c>
      <c r="AI273" s="19">
        <f>+IF(USER!AI273="","",USER!AI273)</f>
        <v>0.54166666666666663</v>
      </c>
      <c r="AJ273" s="13">
        <f>+IF(USER!AJ273="","",USER!AJ273)</f>
        <v>0.70486111111111116</v>
      </c>
      <c r="AK273" s="14" t="str">
        <f>+IF(USER!AK273="","",USER!AK273)</f>
        <v/>
      </c>
      <c r="AL273" s="14" t="str">
        <f>+IF(USER!AL273="","",USER!AL273)</f>
        <v/>
      </c>
      <c r="AM273" s="13" t="str">
        <f>+IF(USER!AM273="","",USER!AM273)</f>
        <v/>
      </c>
      <c r="AN273" s="13" t="str">
        <f>+IF(USER!AN273="","",USER!AN273)</f>
        <v/>
      </c>
      <c r="AO273" s="14" t="str">
        <f>+IF(USER!AO273="","",USER!AO273)</f>
        <v/>
      </c>
      <c r="AP273" s="20" t="str">
        <f>+IF(USER!AP273="","",USER!AP273)</f>
        <v/>
      </c>
      <c r="AQ273" s="19">
        <f>+IF(USER!AQ273="","",USER!AQ273)</f>
        <v>0.54166666666666663</v>
      </c>
      <c r="AR273" s="13">
        <f>+IF(USER!AR273="","",USER!AR273)</f>
        <v>0.70486111111111116</v>
      </c>
      <c r="AS273" s="14" t="str">
        <f>+IF(USER!AS273="","",USER!AS273)</f>
        <v/>
      </c>
      <c r="AT273" s="14" t="str">
        <f>+IF(USER!AT273="","",USER!AT273)</f>
        <v/>
      </c>
      <c r="AU273" s="13" t="str">
        <f>+IF(USER!AU273="","",USER!AU273)</f>
        <v/>
      </c>
      <c r="AV273" s="13" t="str">
        <f>+IF(USER!AV273="","",USER!AV273)</f>
        <v/>
      </c>
      <c r="AW273" s="14" t="str">
        <f>+IF(USER!AW273="","",USER!AW273)</f>
        <v/>
      </c>
      <c r="AX273" s="20" t="str">
        <f>+IF(USER!AX273="","",USER!AX273)</f>
        <v/>
      </c>
      <c r="AY273" s="19">
        <f>+IF(USER!AY273="","",USER!AY273)</f>
        <v>0.54166666666666663</v>
      </c>
      <c r="AZ273" s="13">
        <f>+IF(USER!AZ273="","",USER!AZ273)</f>
        <v>0.70486111111111116</v>
      </c>
      <c r="BA273" s="14" t="str">
        <f>+IF(USER!BA273="","",USER!BA273)</f>
        <v/>
      </c>
      <c r="BB273" s="14" t="str">
        <f>+IF(USER!BB273="","",USER!BB273)</f>
        <v/>
      </c>
      <c r="BC273" s="13" t="str">
        <f>+IF(USER!BC273="","",USER!BC273)</f>
        <v/>
      </c>
      <c r="BD273" s="13" t="str">
        <f>+IF(USER!BD273="","",USER!BD273)</f>
        <v/>
      </c>
      <c r="BE273" s="14" t="str">
        <f>+IF(USER!BE273="","",USER!BE273)</f>
        <v/>
      </c>
      <c r="BF273" s="20" t="str">
        <f>+IF(USER!BF273="","",USER!BF273)</f>
        <v/>
      </c>
      <c r="BG273" s="19">
        <f>+IF(USER!BG273="","",USER!BG273)</f>
        <v>0.54166666666666663</v>
      </c>
      <c r="BH273" s="13">
        <f>+IF(USER!BH273="","",USER!BH273)</f>
        <v>0.70486111111111116</v>
      </c>
      <c r="BI273" s="14" t="str">
        <f>+IF(USER!BI273="","",USER!BI273)</f>
        <v/>
      </c>
      <c r="BJ273" s="14" t="str">
        <f>+IF(USER!BJ273="","",USER!BJ273)</f>
        <v/>
      </c>
      <c r="BK273" s="13" t="str">
        <f>+IF(USER!BK273="","",USER!BK273)</f>
        <v/>
      </c>
      <c r="BL273" s="13" t="str">
        <f>+IF(USER!BL273="","",USER!BL273)</f>
        <v/>
      </c>
      <c r="BM273" s="14" t="str">
        <f>+IF(USER!BM273="","",USER!BM273)</f>
        <v/>
      </c>
      <c r="BN273" s="20" t="str">
        <f>+IF(USER!BN273="","",USER!BN273)</f>
        <v/>
      </c>
      <c r="BO273" s="19">
        <f>+IF(USER!BO273="","",USER!BO273)</f>
        <v>0.54166666666666663</v>
      </c>
      <c r="BP273" s="13">
        <f>+IF(USER!BP273="","",USER!BP273)</f>
        <v>0.70486111111111116</v>
      </c>
      <c r="BQ273" s="14" t="str">
        <f>+IF(USER!BQ273="","",USER!BQ273)</f>
        <v/>
      </c>
      <c r="BR273" s="14" t="str">
        <f>+IF(USER!BR273="","",USER!BR273)</f>
        <v/>
      </c>
      <c r="BS273" s="13" t="str">
        <f>+IF(USER!BS273="","",USER!BS273)</f>
        <v/>
      </c>
      <c r="BT273" s="13" t="str">
        <f>+IF(USER!BT273="","",USER!BT273)</f>
        <v/>
      </c>
      <c r="BU273" s="14" t="str">
        <f>+IF(USER!BU273="","",USER!BU273)</f>
        <v/>
      </c>
      <c r="BV273" s="20" t="str">
        <f>+IF(USER!BV273="","",USER!BV273)</f>
        <v/>
      </c>
      <c r="BW273" s="68" t="str">
        <f>+VLOOKUP(B273,GESEM!B:H,7,0)</f>
        <v>CHAT USER</v>
      </c>
      <c r="BX273" s="2" t="str">
        <f>+VLOOKUP(B273,GESEM!B:H,6,0)</f>
        <v>AGENTE</v>
      </c>
    </row>
    <row r="274" spans="1:76" ht="12.75" x14ac:dyDescent="0.2">
      <c r="A274" s="31">
        <f t="shared" si="4"/>
        <v>268</v>
      </c>
      <c r="B274" s="74">
        <f>+USER!B274</f>
        <v>73257390</v>
      </c>
      <c r="C274" s="61" t="str">
        <f>+VLOOKUP(J274,TURNO!P:Q,2,0)</f>
        <v xml:space="preserve">CHAT USER </v>
      </c>
      <c r="D274" s="61" t="str">
        <f>+USER!D274</f>
        <v>Tarde</v>
      </c>
      <c r="E274" s="75">
        <f>+VLOOKUP(B274,GESEM!B:M,12,0)</f>
        <v>45586</v>
      </c>
      <c r="F274" s="61" t="str">
        <f>+USER!F274</f>
        <v>PART TIME</v>
      </c>
      <c r="G274" s="61" t="str">
        <f>+USER!G274</f>
        <v>GESTIÓN ADICIONAL</v>
      </c>
      <c r="H274" s="61" t="str">
        <f>+USER!H274</f>
        <v>MAIL PARTNER</v>
      </c>
      <c r="I274" s="61" t="str">
        <f>+USER!I274</f>
        <v>FERNANDEZ HERNANDEZ LEYLA VANESSA</v>
      </c>
      <c r="J274" s="61" t="str">
        <f>+USER!J274</f>
        <v>CHAT USER</v>
      </c>
      <c r="K274" s="61" t="str">
        <f>+USER!K274</f>
        <v>HUAMAN PALOMINO SULLY MARIEL</v>
      </c>
      <c r="L274" s="61" t="str">
        <f>+USER!L274</f>
        <v>SANCHEZ GRADOS JEAN PIERRE JOAQUIN</v>
      </c>
      <c r="M274" s="61" t="str">
        <f>+USER!M274</f>
        <v>Jueves</v>
      </c>
      <c r="N274" s="32">
        <f>+IF(USER!N274="","",USER!N274)</f>
        <v>0.58333333333333337</v>
      </c>
      <c r="O274" s="33">
        <f>+IF(USER!O274="","",USER!O274)</f>
        <v>0.74652777777777779</v>
      </c>
      <c r="P274" s="32" t="str">
        <f>+IF(USER!P274="","",USER!P274)</f>
        <v/>
      </c>
      <c r="Q274" s="33" t="str">
        <f>+IF(USER!Q274="","",USER!Q274)</f>
        <v/>
      </c>
      <c r="R274" s="34" t="str">
        <f>+VLOOKUP(B274,GESEM!B:R,9,0)</f>
        <v>ACTIVO</v>
      </c>
      <c r="S274" s="19">
        <f>+IF(USER!S274="","",USER!S274)</f>
        <v>0.58333333333333337</v>
      </c>
      <c r="T274" s="14">
        <f>+IF(USER!T274="","",USER!T274)</f>
        <v>0.74652777777777779</v>
      </c>
      <c r="U274" s="14" t="str">
        <f>+IF(USER!U274="","",USER!U274)</f>
        <v/>
      </c>
      <c r="V274" s="14" t="str">
        <f>+IF(USER!V274="","",USER!V274)</f>
        <v/>
      </c>
      <c r="W274" s="14" t="str">
        <f>+IF(USER!W274="","",USER!W274)</f>
        <v/>
      </c>
      <c r="X274" s="14" t="str">
        <f>+IF(USER!X274="","",USER!X274)</f>
        <v/>
      </c>
      <c r="Y274" s="14" t="str">
        <f>+IF(USER!Y274="","",USER!Y274)</f>
        <v/>
      </c>
      <c r="Z274" s="20" t="str">
        <f>+IF(USER!Z274="","",USER!Z274)</f>
        <v/>
      </c>
      <c r="AA274" s="19">
        <f>+IF(USER!AA274="","",USER!AA274)</f>
        <v>0.58333333333333337</v>
      </c>
      <c r="AB274" s="13">
        <f>+IF(USER!AB274="","",USER!AB274)</f>
        <v>0.74652777777777779</v>
      </c>
      <c r="AC274" s="14" t="str">
        <f>+IF(USER!AC274="","",USER!AC274)</f>
        <v/>
      </c>
      <c r="AD274" s="14" t="str">
        <f>+IF(USER!AD274="","",USER!AD274)</f>
        <v/>
      </c>
      <c r="AE274" s="13" t="str">
        <f>+IF(USER!AE274="","",USER!AE274)</f>
        <v/>
      </c>
      <c r="AF274" s="13" t="str">
        <f>+IF(USER!AF274="","",USER!AF274)</f>
        <v/>
      </c>
      <c r="AG274" s="14" t="str">
        <f>+IF(USER!AG274="","",USER!AG274)</f>
        <v/>
      </c>
      <c r="AH274" s="20" t="str">
        <f>+IF(USER!AH274="","",USER!AH274)</f>
        <v/>
      </c>
      <c r="AI274" s="19">
        <f>+IF(USER!AI274="","",USER!AI274)</f>
        <v>0.58333333333333337</v>
      </c>
      <c r="AJ274" s="13">
        <f>+IF(USER!AJ274="","",USER!AJ274)</f>
        <v>0.74652777777777779</v>
      </c>
      <c r="AK274" s="14" t="str">
        <f>+IF(USER!AK274="","",USER!AK274)</f>
        <v/>
      </c>
      <c r="AL274" s="14" t="str">
        <f>+IF(USER!AL274="","",USER!AL274)</f>
        <v/>
      </c>
      <c r="AM274" s="13" t="str">
        <f>+IF(USER!AM274="","",USER!AM274)</f>
        <v/>
      </c>
      <c r="AN274" s="13" t="str">
        <f>+IF(USER!AN274="","",USER!AN274)</f>
        <v/>
      </c>
      <c r="AO274" s="14" t="str">
        <f>+IF(USER!AO274="","",USER!AO274)</f>
        <v/>
      </c>
      <c r="AP274" s="20" t="str">
        <f>+IF(USER!AP274="","",USER!AP274)</f>
        <v/>
      </c>
      <c r="AQ274" s="19" t="str">
        <f>+IF(USER!AQ274="","",USER!AQ274)</f>
        <v/>
      </c>
      <c r="AR274" s="13" t="str">
        <f>+IF(USER!AR274="","",USER!AR274)</f>
        <v/>
      </c>
      <c r="AS274" s="14" t="str">
        <f>+IF(USER!AS274="","",USER!AS274)</f>
        <v/>
      </c>
      <c r="AT274" s="14" t="str">
        <f>+IF(USER!AT274="","",USER!AT274)</f>
        <v/>
      </c>
      <c r="AU274" s="13" t="str">
        <f>+IF(USER!AU274="","",USER!AU274)</f>
        <v/>
      </c>
      <c r="AV274" s="13" t="str">
        <f>+IF(USER!AV274="","",USER!AV274)</f>
        <v/>
      </c>
      <c r="AW274" s="14" t="str">
        <f>+IF(USER!AW274="","",USER!AW274)</f>
        <v/>
      </c>
      <c r="AX274" s="20" t="str">
        <f>+IF(USER!AX274="","",USER!AX274)</f>
        <v/>
      </c>
      <c r="AY274" s="19">
        <f>+IF(USER!AY274="","",USER!AY274)</f>
        <v>0.58333333333333337</v>
      </c>
      <c r="AZ274" s="13">
        <f>+IF(USER!AZ274="","",USER!AZ274)</f>
        <v>0.74652777777777779</v>
      </c>
      <c r="BA274" s="14" t="str">
        <f>+IF(USER!BA274="","",USER!BA274)</f>
        <v/>
      </c>
      <c r="BB274" s="14" t="str">
        <f>+IF(USER!BB274="","",USER!BB274)</f>
        <v/>
      </c>
      <c r="BC274" s="13" t="str">
        <f>+IF(USER!BC274="","",USER!BC274)</f>
        <v/>
      </c>
      <c r="BD274" s="13" t="str">
        <f>+IF(USER!BD274="","",USER!BD274)</f>
        <v/>
      </c>
      <c r="BE274" s="14" t="str">
        <f>+IF(USER!BE274="","",USER!BE274)</f>
        <v/>
      </c>
      <c r="BF274" s="20" t="str">
        <f>+IF(USER!BF274="","",USER!BF274)</f>
        <v/>
      </c>
      <c r="BG274" s="19">
        <f>+IF(USER!BG274="","",USER!BG274)</f>
        <v>0.58333333333333337</v>
      </c>
      <c r="BH274" s="13">
        <f>+IF(USER!BH274="","",USER!BH274)</f>
        <v>0.74652777777777779</v>
      </c>
      <c r="BI274" s="14" t="str">
        <f>+IF(USER!BI274="","",USER!BI274)</f>
        <v/>
      </c>
      <c r="BJ274" s="14" t="str">
        <f>+IF(USER!BJ274="","",USER!BJ274)</f>
        <v/>
      </c>
      <c r="BK274" s="13" t="str">
        <f>+IF(USER!BK274="","",USER!BK274)</f>
        <v/>
      </c>
      <c r="BL274" s="13" t="str">
        <f>+IF(USER!BL274="","",USER!BL274)</f>
        <v/>
      </c>
      <c r="BM274" s="14" t="str">
        <f>+IF(USER!BM274="","",USER!BM274)</f>
        <v/>
      </c>
      <c r="BN274" s="20" t="str">
        <f>+IF(USER!BN274="","",USER!BN274)</f>
        <v/>
      </c>
      <c r="BO274" s="19">
        <f>+IF(USER!BO274="","",USER!BO274)</f>
        <v>0.58333333333333337</v>
      </c>
      <c r="BP274" s="13">
        <f>+IF(USER!BP274="","",USER!BP274)</f>
        <v>0.74652777777777779</v>
      </c>
      <c r="BQ274" s="14" t="str">
        <f>+IF(USER!BQ274="","",USER!BQ274)</f>
        <v/>
      </c>
      <c r="BR274" s="14" t="str">
        <f>+IF(USER!BR274="","",USER!BR274)</f>
        <v/>
      </c>
      <c r="BS274" s="13" t="str">
        <f>+IF(USER!BS274="","",USER!BS274)</f>
        <v/>
      </c>
      <c r="BT274" s="13" t="str">
        <f>+IF(USER!BT274="","",USER!BT274)</f>
        <v/>
      </c>
      <c r="BU274" s="14" t="str">
        <f>+IF(USER!BU274="","",USER!BU274)</f>
        <v/>
      </c>
      <c r="BV274" s="20" t="str">
        <f>+IF(USER!BV274="","",USER!BV274)</f>
        <v/>
      </c>
      <c r="BW274" s="68" t="str">
        <f>+VLOOKUP(B274,GESEM!B:H,7,0)</f>
        <v>CHAT USER</v>
      </c>
      <c r="BX274" s="2" t="str">
        <f>+VLOOKUP(B274,GESEM!B:H,6,0)</f>
        <v>AGENTE</v>
      </c>
    </row>
    <row r="275" spans="1:76" ht="12.75" x14ac:dyDescent="0.2">
      <c r="A275" s="31">
        <f t="shared" si="4"/>
        <v>269</v>
      </c>
      <c r="B275" s="74">
        <f>+USER!B275</f>
        <v>47246069</v>
      </c>
      <c r="C275" s="61" t="str">
        <f>+VLOOKUP(J275,TURNO!P:Q,2,0)</f>
        <v xml:space="preserve">CHAT USER </v>
      </c>
      <c r="D275" s="61" t="str">
        <f>+USER!D275</f>
        <v>Tarde</v>
      </c>
      <c r="E275" s="75">
        <f>+VLOOKUP(B275,GESEM!B:M,12,0)</f>
        <v>45586</v>
      </c>
      <c r="F275" s="61" t="str">
        <f>+USER!F275</f>
        <v>PART TIME</v>
      </c>
      <c r="G275" s="61">
        <f>+USER!G275</f>
        <v>0</v>
      </c>
      <c r="H275" s="61">
        <f>+USER!H275</f>
        <v>0</v>
      </c>
      <c r="I275" s="61" t="str">
        <f>+USER!I275</f>
        <v>MAYORGA ARIAS CAROL JESABELL</v>
      </c>
      <c r="J275" s="61" t="str">
        <f>+USER!J275</f>
        <v>CHAT USER</v>
      </c>
      <c r="K275" s="61" t="str">
        <f>+USER!K275</f>
        <v>MELLO CORDOVA LUIS ENRIQUE</v>
      </c>
      <c r="L275" s="61" t="str">
        <f>+USER!L275</f>
        <v>SANCHEZ GRADOS JEAN PIERRE JOAQUIN</v>
      </c>
      <c r="M275" s="61" t="str">
        <f>+USER!M275</f>
        <v>Jueves</v>
      </c>
      <c r="N275" s="32">
        <f>+IF(USER!N275="","",USER!N275)</f>
        <v>0.54166666666666663</v>
      </c>
      <c r="O275" s="33">
        <f>+IF(USER!O275="","",USER!O275)</f>
        <v>0.70486111111111116</v>
      </c>
      <c r="P275" s="32" t="str">
        <f>+IF(USER!P275="","",USER!P275)</f>
        <v/>
      </c>
      <c r="Q275" s="33" t="str">
        <f>+IF(USER!Q275="","",USER!Q275)</f>
        <v/>
      </c>
      <c r="R275" s="34" t="str">
        <f>+VLOOKUP(B275,GESEM!B:R,9,0)</f>
        <v>ACTIVO</v>
      </c>
      <c r="S275" s="19">
        <f>+IF(USER!S275="","",USER!S275)</f>
        <v>0.54166666666666663</v>
      </c>
      <c r="T275" s="14">
        <f>+IF(USER!T275="","",USER!T275)</f>
        <v>0.70486111111111116</v>
      </c>
      <c r="U275" s="14" t="str">
        <f>+IF(USER!U275="","",USER!U275)</f>
        <v/>
      </c>
      <c r="V275" s="14" t="str">
        <f>+IF(USER!V275="","",USER!V275)</f>
        <v/>
      </c>
      <c r="W275" s="14" t="str">
        <f>+IF(USER!W275="","",USER!W275)</f>
        <v/>
      </c>
      <c r="X275" s="14" t="str">
        <f>+IF(USER!X275="","",USER!X275)</f>
        <v/>
      </c>
      <c r="Y275" s="14" t="str">
        <f>+IF(USER!Y275="","",USER!Y275)</f>
        <v/>
      </c>
      <c r="Z275" s="20" t="str">
        <f>+IF(USER!Z275="","",USER!Z275)</f>
        <v/>
      </c>
      <c r="AA275" s="19">
        <f>+IF(USER!AA275="","",USER!AA275)</f>
        <v>0.54166666666666663</v>
      </c>
      <c r="AB275" s="13">
        <f>+IF(USER!AB275="","",USER!AB275)</f>
        <v>0.70486111111111116</v>
      </c>
      <c r="AC275" s="14" t="str">
        <f>+IF(USER!AC275="","",USER!AC275)</f>
        <v/>
      </c>
      <c r="AD275" s="14" t="str">
        <f>+IF(USER!AD275="","",USER!AD275)</f>
        <v/>
      </c>
      <c r="AE275" s="13" t="str">
        <f>+IF(USER!AE275="","",USER!AE275)</f>
        <v/>
      </c>
      <c r="AF275" s="13" t="str">
        <f>+IF(USER!AF275="","",USER!AF275)</f>
        <v/>
      </c>
      <c r="AG275" s="14" t="str">
        <f>+IF(USER!AG275="","",USER!AG275)</f>
        <v/>
      </c>
      <c r="AH275" s="20" t="str">
        <f>+IF(USER!AH275="","",USER!AH275)</f>
        <v/>
      </c>
      <c r="AI275" s="19">
        <f>+IF(USER!AI275="","",USER!AI275)</f>
        <v>0.54166666666666663</v>
      </c>
      <c r="AJ275" s="13">
        <f>+IF(USER!AJ275="","",USER!AJ275)</f>
        <v>0.70486111111111116</v>
      </c>
      <c r="AK275" s="14" t="str">
        <f>+IF(USER!AK275="","",USER!AK275)</f>
        <v/>
      </c>
      <c r="AL275" s="14" t="str">
        <f>+IF(USER!AL275="","",USER!AL275)</f>
        <v/>
      </c>
      <c r="AM275" s="13" t="str">
        <f>+IF(USER!AM275="","",USER!AM275)</f>
        <v/>
      </c>
      <c r="AN275" s="13" t="str">
        <f>+IF(USER!AN275="","",USER!AN275)</f>
        <v/>
      </c>
      <c r="AO275" s="14" t="str">
        <f>+IF(USER!AO275="","",USER!AO275)</f>
        <v/>
      </c>
      <c r="AP275" s="20" t="str">
        <f>+IF(USER!AP275="","",USER!AP275)</f>
        <v/>
      </c>
      <c r="AQ275" s="19" t="str">
        <f>+IF(USER!AQ275="","",USER!AQ275)</f>
        <v/>
      </c>
      <c r="AR275" s="13" t="str">
        <f>+IF(USER!AR275="","",USER!AR275)</f>
        <v/>
      </c>
      <c r="AS275" s="14" t="str">
        <f>+IF(USER!AS275="","",USER!AS275)</f>
        <v/>
      </c>
      <c r="AT275" s="14" t="str">
        <f>+IF(USER!AT275="","",USER!AT275)</f>
        <v/>
      </c>
      <c r="AU275" s="13" t="str">
        <f>+IF(USER!AU275="","",USER!AU275)</f>
        <v/>
      </c>
      <c r="AV275" s="13" t="str">
        <f>+IF(USER!AV275="","",USER!AV275)</f>
        <v/>
      </c>
      <c r="AW275" s="14" t="str">
        <f>+IF(USER!AW275="","",USER!AW275)</f>
        <v/>
      </c>
      <c r="AX275" s="20" t="str">
        <f>+IF(USER!AX275="","",USER!AX275)</f>
        <v/>
      </c>
      <c r="AY275" s="19">
        <f>+IF(USER!AY275="","",USER!AY275)</f>
        <v>0.54166666666666663</v>
      </c>
      <c r="AZ275" s="13">
        <f>+IF(USER!AZ275="","",USER!AZ275)</f>
        <v>0.70486111111111116</v>
      </c>
      <c r="BA275" s="14" t="str">
        <f>+IF(USER!BA275="","",USER!BA275)</f>
        <v/>
      </c>
      <c r="BB275" s="14" t="str">
        <f>+IF(USER!BB275="","",USER!BB275)</f>
        <v/>
      </c>
      <c r="BC275" s="13" t="str">
        <f>+IF(USER!BC275="","",USER!BC275)</f>
        <v/>
      </c>
      <c r="BD275" s="13" t="str">
        <f>+IF(USER!BD275="","",USER!BD275)</f>
        <v/>
      </c>
      <c r="BE275" s="14" t="str">
        <f>+IF(USER!BE275="","",USER!BE275)</f>
        <v/>
      </c>
      <c r="BF275" s="20" t="str">
        <f>+IF(USER!BF275="","",USER!BF275)</f>
        <v/>
      </c>
      <c r="BG275" s="19">
        <f>+IF(USER!BG275="","",USER!BG275)</f>
        <v>0.54166666666666663</v>
      </c>
      <c r="BH275" s="13">
        <f>+IF(USER!BH275="","",USER!BH275)</f>
        <v>0.70486111111111116</v>
      </c>
      <c r="BI275" s="14" t="str">
        <f>+IF(USER!BI275="","",USER!BI275)</f>
        <v/>
      </c>
      <c r="BJ275" s="14" t="str">
        <f>+IF(USER!BJ275="","",USER!BJ275)</f>
        <v/>
      </c>
      <c r="BK275" s="13" t="str">
        <f>+IF(USER!BK275="","",USER!BK275)</f>
        <v/>
      </c>
      <c r="BL275" s="13" t="str">
        <f>+IF(USER!BL275="","",USER!BL275)</f>
        <v/>
      </c>
      <c r="BM275" s="14" t="str">
        <f>+IF(USER!BM275="","",USER!BM275)</f>
        <v/>
      </c>
      <c r="BN275" s="20" t="str">
        <f>+IF(USER!BN275="","",USER!BN275)</f>
        <v/>
      </c>
      <c r="BO275" s="19">
        <f>+IF(USER!BO275="","",USER!BO275)</f>
        <v>0.54166666666666663</v>
      </c>
      <c r="BP275" s="13">
        <f>+IF(USER!BP275="","",USER!BP275)</f>
        <v>0.70486111111111116</v>
      </c>
      <c r="BQ275" s="14" t="str">
        <f>+IF(USER!BQ275="","",USER!BQ275)</f>
        <v/>
      </c>
      <c r="BR275" s="14" t="str">
        <f>+IF(USER!BR275="","",USER!BR275)</f>
        <v/>
      </c>
      <c r="BS275" s="13" t="str">
        <f>+IF(USER!BS275="","",USER!BS275)</f>
        <v/>
      </c>
      <c r="BT275" s="13" t="str">
        <f>+IF(USER!BT275="","",USER!BT275)</f>
        <v/>
      </c>
      <c r="BU275" s="14" t="str">
        <f>+IF(USER!BU275="","",USER!BU275)</f>
        <v/>
      </c>
      <c r="BV275" s="20" t="str">
        <f>+IF(USER!BV275="","",USER!BV275)</f>
        <v/>
      </c>
      <c r="BW275" s="68" t="str">
        <f>+VLOOKUP(B275,GESEM!B:H,7,0)</f>
        <v>CHAT USER</v>
      </c>
      <c r="BX275" s="2" t="str">
        <f>+VLOOKUP(B275,GESEM!B:H,6,0)</f>
        <v>AGENTE</v>
      </c>
    </row>
    <row r="276" spans="1:76" ht="12.75" x14ac:dyDescent="0.2">
      <c r="A276" s="31">
        <f t="shared" si="4"/>
        <v>270</v>
      </c>
      <c r="B276" s="74">
        <f>+USER!B276</f>
        <v>70598524</v>
      </c>
      <c r="C276" s="61" t="str">
        <f>+VLOOKUP(J276,TURNO!P:Q,2,0)</f>
        <v xml:space="preserve">CHAT USER </v>
      </c>
      <c r="D276" s="61" t="str">
        <f>+USER!D276</f>
        <v>Tarde</v>
      </c>
      <c r="E276" s="75">
        <f>+VLOOKUP(B276,GESEM!B:M,12,0)</f>
        <v>45588</v>
      </c>
      <c r="F276" s="61" t="str">
        <f>+USER!F276</f>
        <v>PART TIME</v>
      </c>
      <c r="G276" s="61">
        <f>+USER!G276</f>
        <v>0</v>
      </c>
      <c r="H276" s="61">
        <f>+USER!H276</f>
        <v>0</v>
      </c>
      <c r="I276" s="61" t="str">
        <f>+USER!I276</f>
        <v>PINTADO CONDE ESTEFANI MADELEIN</v>
      </c>
      <c r="J276" s="61" t="str">
        <f>+USER!J276</f>
        <v>CHAT USER</v>
      </c>
      <c r="K276" s="61" t="str">
        <f>+USER!K276</f>
        <v>ROQUE GOMEZ FRANK PIERCE</v>
      </c>
      <c r="L276" s="61" t="str">
        <f>+USER!L276</f>
        <v>PORTILLA REYES YOHANA ARACELLI</v>
      </c>
      <c r="M276" s="61" t="str">
        <f>+USER!M276</f>
        <v>Jueves</v>
      </c>
      <c r="N276" s="32">
        <f>+IF(USER!N276="","",USER!N276)</f>
        <v>0.54166666666666663</v>
      </c>
      <c r="O276" s="33">
        <f>+IF(USER!O276="","",USER!O276)</f>
        <v>0.70486111111111116</v>
      </c>
      <c r="P276" s="32" t="str">
        <f>+IF(USER!P276="","",USER!P276)</f>
        <v/>
      </c>
      <c r="Q276" s="33" t="str">
        <f>+IF(USER!Q276="","",USER!Q276)</f>
        <v/>
      </c>
      <c r="R276" s="34" t="str">
        <f>+VLOOKUP(B276,GESEM!B:R,9,0)</f>
        <v>ACTIVO</v>
      </c>
      <c r="S276" s="19">
        <f>+IF(USER!S276="","",USER!S276)</f>
        <v>0.54166666666666663</v>
      </c>
      <c r="T276" s="14">
        <f>+IF(USER!T276="","",USER!T276)</f>
        <v>0.70486111111111116</v>
      </c>
      <c r="U276" s="14" t="str">
        <f>+IF(USER!U276="","",USER!U276)</f>
        <v/>
      </c>
      <c r="V276" s="14" t="str">
        <f>+IF(USER!V276="","",USER!V276)</f>
        <v/>
      </c>
      <c r="W276" s="14" t="str">
        <f>+IF(USER!W276="","",USER!W276)</f>
        <v/>
      </c>
      <c r="X276" s="14" t="str">
        <f>+IF(USER!X276="","",USER!X276)</f>
        <v/>
      </c>
      <c r="Y276" s="14" t="str">
        <f>+IF(USER!Y276="","",USER!Y276)</f>
        <v/>
      </c>
      <c r="Z276" s="20" t="str">
        <f>+IF(USER!Z276="","",USER!Z276)</f>
        <v/>
      </c>
      <c r="AA276" s="19">
        <f>+IF(USER!AA276="","",USER!AA276)</f>
        <v>0.54166666666666663</v>
      </c>
      <c r="AB276" s="13">
        <f>+IF(USER!AB276="","",USER!AB276)</f>
        <v>0.70486111111111116</v>
      </c>
      <c r="AC276" s="14" t="str">
        <f>+IF(USER!AC276="","",USER!AC276)</f>
        <v/>
      </c>
      <c r="AD276" s="14" t="str">
        <f>+IF(USER!AD276="","",USER!AD276)</f>
        <v/>
      </c>
      <c r="AE276" s="13" t="str">
        <f>+IF(USER!AE276="","",USER!AE276)</f>
        <v/>
      </c>
      <c r="AF276" s="13" t="str">
        <f>+IF(USER!AF276="","",USER!AF276)</f>
        <v/>
      </c>
      <c r="AG276" s="14" t="str">
        <f>+IF(USER!AG276="","",USER!AG276)</f>
        <v/>
      </c>
      <c r="AH276" s="20" t="str">
        <f>+IF(USER!AH276="","",USER!AH276)</f>
        <v/>
      </c>
      <c r="AI276" s="19">
        <f>+IF(USER!AI276="","",USER!AI276)</f>
        <v>0.54166666666666663</v>
      </c>
      <c r="AJ276" s="13">
        <f>+IF(USER!AJ276="","",USER!AJ276)</f>
        <v>0.70486111111111116</v>
      </c>
      <c r="AK276" s="14" t="str">
        <f>+IF(USER!AK276="","",USER!AK276)</f>
        <v/>
      </c>
      <c r="AL276" s="14" t="str">
        <f>+IF(USER!AL276="","",USER!AL276)</f>
        <v/>
      </c>
      <c r="AM276" s="13" t="str">
        <f>+IF(USER!AM276="","",USER!AM276)</f>
        <v/>
      </c>
      <c r="AN276" s="13" t="str">
        <f>+IF(USER!AN276="","",USER!AN276)</f>
        <v/>
      </c>
      <c r="AO276" s="14" t="str">
        <f>+IF(USER!AO276="","",USER!AO276)</f>
        <v/>
      </c>
      <c r="AP276" s="20" t="str">
        <f>+IF(USER!AP276="","",USER!AP276)</f>
        <v/>
      </c>
      <c r="AQ276" s="19" t="str">
        <f>+IF(USER!AQ276="","",USER!AQ276)</f>
        <v/>
      </c>
      <c r="AR276" s="13" t="str">
        <f>+IF(USER!AR276="","",USER!AR276)</f>
        <v/>
      </c>
      <c r="AS276" s="14" t="str">
        <f>+IF(USER!AS276="","",USER!AS276)</f>
        <v/>
      </c>
      <c r="AT276" s="14" t="str">
        <f>+IF(USER!AT276="","",USER!AT276)</f>
        <v/>
      </c>
      <c r="AU276" s="13" t="str">
        <f>+IF(USER!AU276="","",USER!AU276)</f>
        <v/>
      </c>
      <c r="AV276" s="13" t="str">
        <f>+IF(USER!AV276="","",USER!AV276)</f>
        <v/>
      </c>
      <c r="AW276" s="14" t="str">
        <f>+IF(USER!AW276="","",USER!AW276)</f>
        <v/>
      </c>
      <c r="AX276" s="20" t="str">
        <f>+IF(USER!AX276="","",USER!AX276)</f>
        <v/>
      </c>
      <c r="AY276" s="19">
        <f>+IF(USER!AY276="","",USER!AY276)</f>
        <v>0.54166666666666663</v>
      </c>
      <c r="AZ276" s="13">
        <f>+IF(USER!AZ276="","",USER!AZ276)</f>
        <v>0.70486111111111116</v>
      </c>
      <c r="BA276" s="14" t="str">
        <f>+IF(USER!BA276="","",USER!BA276)</f>
        <v/>
      </c>
      <c r="BB276" s="14" t="str">
        <f>+IF(USER!BB276="","",USER!BB276)</f>
        <v/>
      </c>
      <c r="BC276" s="13" t="str">
        <f>+IF(USER!BC276="","",USER!BC276)</f>
        <v/>
      </c>
      <c r="BD276" s="13" t="str">
        <f>+IF(USER!BD276="","",USER!BD276)</f>
        <v/>
      </c>
      <c r="BE276" s="14" t="str">
        <f>+IF(USER!BE276="","",USER!BE276)</f>
        <v/>
      </c>
      <c r="BF276" s="20" t="str">
        <f>+IF(USER!BF276="","",USER!BF276)</f>
        <v/>
      </c>
      <c r="BG276" s="19">
        <f>+IF(USER!BG276="","",USER!BG276)</f>
        <v>0.54166666666666663</v>
      </c>
      <c r="BH276" s="13">
        <f>+IF(USER!BH276="","",USER!BH276)</f>
        <v>0.70486111111111116</v>
      </c>
      <c r="BI276" s="14" t="str">
        <f>+IF(USER!BI276="","",USER!BI276)</f>
        <v/>
      </c>
      <c r="BJ276" s="14" t="str">
        <f>+IF(USER!BJ276="","",USER!BJ276)</f>
        <v/>
      </c>
      <c r="BK276" s="13" t="str">
        <f>+IF(USER!BK276="","",USER!BK276)</f>
        <v/>
      </c>
      <c r="BL276" s="13" t="str">
        <f>+IF(USER!BL276="","",USER!BL276)</f>
        <v/>
      </c>
      <c r="BM276" s="14" t="str">
        <f>+IF(USER!BM276="","",USER!BM276)</f>
        <v/>
      </c>
      <c r="BN276" s="20" t="str">
        <f>+IF(USER!BN276="","",USER!BN276)</f>
        <v/>
      </c>
      <c r="BO276" s="19">
        <f>+IF(USER!BO276="","",USER!BO276)</f>
        <v>0.54166666666666663</v>
      </c>
      <c r="BP276" s="13">
        <f>+IF(USER!BP276="","",USER!BP276)</f>
        <v>0.70486111111111116</v>
      </c>
      <c r="BQ276" s="14" t="str">
        <f>+IF(USER!BQ276="","",USER!BQ276)</f>
        <v/>
      </c>
      <c r="BR276" s="14" t="str">
        <f>+IF(USER!BR276="","",USER!BR276)</f>
        <v/>
      </c>
      <c r="BS276" s="13" t="str">
        <f>+IF(USER!BS276="","",USER!BS276)</f>
        <v/>
      </c>
      <c r="BT276" s="13" t="str">
        <f>+IF(USER!BT276="","",USER!BT276)</f>
        <v/>
      </c>
      <c r="BU276" s="14" t="str">
        <f>+IF(USER!BU276="","",USER!BU276)</f>
        <v/>
      </c>
      <c r="BV276" s="20" t="str">
        <f>+IF(USER!BV276="","",USER!BV276)</f>
        <v/>
      </c>
      <c r="BW276" s="68" t="str">
        <f>+VLOOKUP(B276,GESEM!B:H,7,0)</f>
        <v>CHAT USER</v>
      </c>
      <c r="BX276" s="2" t="str">
        <f>+VLOOKUP(B276,GESEM!B:H,6,0)</f>
        <v>AGENTE</v>
      </c>
    </row>
    <row r="277" spans="1:76" ht="12.75" x14ac:dyDescent="0.2">
      <c r="A277" s="31">
        <f t="shared" si="4"/>
        <v>271</v>
      </c>
      <c r="B277" s="74">
        <f>+USER!B277</f>
        <v>74647298</v>
      </c>
      <c r="C277" s="61" t="str">
        <f>+VLOOKUP(J277,TURNO!P:Q,2,0)</f>
        <v xml:space="preserve">CHAT USER </v>
      </c>
      <c r="D277" s="61" t="str">
        <f>+USER!D277</f>
        <v>Tarde</v>
      </c>
      <c r="E277" s="75">
        <f>+VLOOKUP(B277,GESEM!B:M,12,0)</f>
        <v>45588</v>
      </c>
      <c r="F277" s="61" t="str">
        <f>+USER!F277</f>
        <v>PART TIME</v>
      </c>
      <c r="G277" s="61" t="str">
        <f>+USER!G277</f>
        <v>GESTIÓN ADICIONAL</v>
      </c>
      <c r="H277" s="61" t="str">
        <f>+USER!H277</f>
        <v>Base Data deletion</v>
      </c>
      <c r="I277" s="61" t="str">
        <f>+USER!I277</f>
        <v>MEDINA NUÑEZ FRANK EDUARDO</v>
      </c>
      <c r="J277" s="61" t="str">
        <f>+USER!J277</f>
        <v>CHAT USER</v>
      </c>
      <c r="K277" s="61" t="str">
        <f>+USER!K277</f>
        <v>ROQUE GOMEZ FRANK PIERCE</v>
      </c>
      <c r="L277" s="61" t="str">
        <f>+USER!L277</f>
        <v>PORTILLA REYES YOHANA ARACELLI</v>
      </c>
      <c r="M277" s="61" t="str">
        <f>+USER!M277</f>
        <v>Jueves</v>
      </c>
      <c r="N277" s="32">
        <f>+IF(USER!N277="","",USER!N277)</f>
        <v>0.54166666666666663</v>
      </c>
      <c r="O277" s="33">
        <f>+IF(USER!O277="","",USER!O277)</f>
        <v>0.70486111111111116</v>
      </c>
      <c r="P277" s="32" t="str">
        <f>+IF(USER!P277="","",USER!P277)</f>
        <v/>
      </c>
      <c r="Q277" s="33" t="str">
        <f>+IF(USER!Q277="","",USER!Q277)</f>
        <v/>
      </c>
      <c r="R277" s="34" t="str">
        <f>+VLOOKUP(B277,GESEM!B:R,9,0)</f>
        <v>ACTIVO</v>
      </c>
      <c r="S277" s="19">
        <f>+IF(USER!S277="","",USER!S277)</f>
        <v>0.54166666666666663</v>
      </c>
      <c r="T277" s="14">
        <f>+IF(USER!T277="","",USER!T277)</f>
        <v>0.70486111111111116</v>
      </c>
      <c r="U277" s="14" t="str">
        <f>+IF(USER!U277="","",USER!U277)</f>
        <v/>
      </c>
      <c r="V277" s="14" t="str">
        <f>+IF(USER!V277="","",USER!V277)</f>
        <v/>
      </c>
      <c r="W277" s="14" t="str">
        <f>+IF(USER!W277="","",USER!W277)</f>
        <v/>
      </c>
      <c r="X277" s="14" t="str">
        <f>+IF(USER!X277="","",USER!X277)</f>
        <v/>
      </c>
      <c r="Y277" s="14" t="str">
        <f>+IF(USER!Y277="","",USER!Y277)</f>
        <v/>
      </c>
      <c r="Z277" s="20" t="str">
        <f>+IF(USER!Z277="","",USER!Z277)</f>
        <v/>
      </c>
      <c r="AA277" s="19">
        <f>+IF(USER!AA277="","",USER!AA277)</f>
        <v>0.54166666666666663</v>
      </c>
      <c r="AB277" s="13">
        <f>+IF(USER!AB277="","",USER!AB277)</f>
        <v>0.70486111111111116</v>
      </c>
      <c r="AC277" s="14" t="str">
        <f>+IF(USER!AC277="","",USER!AC277)</f>
        <v/>
      </c>
      <c r="AD277" s="14" t="str">
        <f>+IF(USER!AD277="","",USER!AD277)</f>
        <v/>
      </c>
      <c r="AE277" s="13" t="str">
        <f>+IF(USER!AE277="","",USER!AE277)</f>
        <v/>
      </c>
      <c r="AF277" s="13" t="str">
        <f>+IF(USER!AF277="","",USER!AF277)</f>
        <v/>
      </c>
      <c r="AG277" s="14" t="str">
        <f>+IF(USER!AG277="","",USER!AG277)</f>
        <v/>
      </c>
      <c r="AH277" s="20" t="str">
        <f>+IF(USER!AH277="","",USER!AH277)</f>
        <v/>
      </c>
      <c r="AI277" s="19">
        <f>+IF(USER!AI277="","",USER!AI277)</f>
        <v>0.54166666666666663</v>
      </c>
      <c r="AJ277" s="13">
        <f>+IF(USER!AJ277="","",USER!AJ277)</f>
        <v>0.70486111111111116</v>
      </c>
      <c r="AK277" s="14" t="str">
        <f>+IF(USER!AK277="","",USER!AK277)</f>
        <v/>
      </c>
      <c r="AL277" s="14" t="str">
        <f>+IF(USER!AL277="","",USER!AL277)</f>
        <v/>
      </c>
      <c r="AM277" s="13" t="str">
        <f>+IF(USER!AM277="","",USER!AM277)</f>
        <v/>
      </c>
      <c r="AN277" s="13" t="str">
        <f>+IF(USER!AN277="","",USER!AN277)</f>
        <v/>
      </c>
      <c r="AO277" s="14" t="str">
        <f>+IF(USER!AO277="","",USER!AO277)</f>
        <v/>
      </c>
      <c r="AP277" s="20" t="str">
        <f>+IF(USER!AP277="","",USER!AP277)</f>
        <v/>
      </c>
      <c r="AQ277" s="19" t="str">
        <f>+IF(USER!AQ277="","",USER!AQ277)</f>
        <v/>
      </c>
      <c r="AR277" s="13" t="str">
        <f>+IF(USER!AR277="","",USER!AR277)</f>
        <v/>
      </c>
      <c r="AS277" s="14" t="str">
        <f>+IF(USER!AS277="","",USER!AS277)</f>
        <v/>
      </c>
      <c r="AT277" s="14" t="str">
        <f>+IF(USER!AT277="","",USER!AT277)</f>
        <v/>
      </c>
      <c r="AU277" s="13" t="str">
        <f>+IF(USER!AU277="","",USER!AU277)</f>
        <v/>
      </c>
      <c r="AV277" s="13" t="str">
        <f>+IF(USER!AV277="","",USER!AV277)</f>
        <v/>
      </c>
      <c r="AW277" s="14" t="str">
        <f>+IF(USER!AW277="","",USER!AW277)</f>
        <v/>
      </c>
      <c r="AX277" s="20" t="str">
        <f>+IF(USER!AX277="","",USER!AX277)</f>
        <v/>
      </c>
      <c r="AY277" s="19">
        <f>+IF(USER!AY277="","",USER!AY277)</f>
        <v>0.54166666666666663</v>
      </c>
      <c r="AZ277" s="13">
        <f>+IF(USER!AZ277="","",USER!AZ277)</f>
        <v>0.70486111111111116</v>
      </c>
      <c r="BA277" s="14" t="str">
        <f>+IF(USER!BA277="","",USER!BA277)</f>
        <v/>
      </c>
      <c r="BB277" s="14" t="str">
        <f>+IF(USER!BB277="","",USER!BB277)</f>
        <v/>
      </c>
      <c r="BC277" s="13" t="str">
        <f>+IF(USER!BC277="","",USER!BC277)</f>
        <v/>
      </c>
      <c r="BD277" s="13" t="str">
        <f>+IF(USER!BD277="","",USER!BD277)</f>
        <v/>
      </c>
      <c r="BE277" s="14" t="str">
        <f>+IF(USER!BE277="","",USER!BE277)</f>
        <v/>
      </c>
      <c r="BF277" s="20" t="str">
        <f>+IF(USER!BF277="","",USER!BF277)</f>
        <v/>
      </c>
      <c r="BG277" s="19">
        <f>+IF(USER!BG277="","",USER!BG277)</f>
        <v>0.54166666666666663</v>
      </c>
      <c r="BH277" s="13">
        <f>+IF(USER!BH277="","",USER!BH277)</f>
        <v>0.70486111111111116</v>
      </c>
      <c r="BI277" s="14" t="str">
        <f>+IF(USER!BI277="","",USER!BI277)</f>
        <v/>
      </c>
      <c r="BJ277" s="14" t="str">
        <f>+IF(USER!BJ277="","",USER!BJ277)</f>
        <v/>
      </c>
      <c r="BK277" s="13" t="str">
        <f>+IF(USER!BK277="","",USER!BK277)</f>
        <v/>
      </c>
      <c r="BL277" s="13" t="str">
        <f>+IF(USER!BL277="","",USER!BL277)</f>
        <v/>
      </c>
      <c r="BM277" s="14" t="str">
        <f>+IF(USER!BM277="","",USER!BM277)</f>
        <v/>
      </c>
      <c r="BN277" s="20" t="str">
        <f>+IF(USER!BN277="","",USER!BN277)</f>
        <v/>
      </c>
      <c r="BO277" s="19">
        <f>+IF(USER!BO277="","",USER!BO277)</f>
        <v>0.54166666666666663</v>
      </c>
      <c r="BP277" s="13">
        <f>+IF(USER!BP277="","",USER!BP277)</f>
        <v>0.70486111111111116</v>
      </c>
      <c r="BQ277" s="14" t="str">
        <f>+IF(USER!BQ277="","",USER!BQ277)</f>
        <v/>
      </c>
      <c r="BR277" s="14" t="str">
        <f>+IF(USER!BR277="","",USER!BR277)</f>
        <v/>
      </c>
      <c r="BS277" s="13" t="str">
        <f>+IF(USER!BS277="","",USER!BS277)</f>
        <v/>
      </c>
      <c r="BT277" s="13" t="str">
        <f>+IF(USER!BT277="","",USER!BT277)</f>
        <v/>
      </c>
      <c r="BU277" s="14" t="str">
        <f>+IF(USER!BU277="","",USER!BU277)</f>
        <v/>
      </c>
      <c r="BV277" s="20" t="str">
        <f>+IF(USER!BV277="","",USER!BV277)</f>
        <v/>
      </c>
      <c r="BW277" s="68" t="str">
        <f>+VLOOKUP(B277,GESEM!B:H,7,0)</f>
        <v>CHAT USER</v>
      </c>
      <c r="BX277" s="2" t="str">
        <f>+VLOOKUP(B277,GESEM!B:H,6,0)</f>
        <v>AGENTE</v>
      </c>
    </row>
    <row r="278" spans="1:76" ht="12.75" x14ac:dyDescent="0.2">
      <c r="A278" s="31">
        <f t="shared" si="4"/>
        <v>272</v>
      </c>
      <c r="B278" s="74">
        <f>+USER!B278</f>
        <v>3034445</v>
      </c>
      <c r="C278" s="61" t="str">
        <f>+VLOOKUP(J278,TURNO!P:Q,2,0)</f>
        <v xml:space="preserve">CHAT USER </v>
      </c>
      <c r="D278" s="61" t="str">
        <f>+USER!D278</f>
        <v>Tarde</v>
      </c>
      <c r="E278" s="75">
        <f>+VLOOKUP(B278,GESEM!B:M,12,0)</f>
        <v>45588</v>
      </c>
      <c r="F278" s="61" t="str">
        <f>+USER!F278</f>
        <v>PART TIME</v>
      </c>
      <c r="G278" s="61" t="str">
        <f>+USER!G278</f>
        <v>GESTIÓN ADICIONAL</v>
      </c>
      <c r="H278" s="61" t="str">
        <f>+USER!H278</f>
        <v>MAIL USER</v>
      </c>
      <c r="I278" s="61" t="str">
        <f>+USER!I278</f>
        <v>VILCHEZ JIMENEZ ANNITHER VERONICA</v>
      </c>
      <c r="J278" s="61" t="str">
        <f>+USER!J278</f>
        <v>CHAT USER</v>
      </c>
      <c r="K278" s="61" t="str">
        <f>+USER!K278</f>
        <v>RUBINA MEDINA GUSTAVO FRANCO</v>
      </c>
      <c r="L278" s="61" t="str">
        <f>+USER!L278</f>
        <v>PORTILLA REYES YOHANA ARACELLI</v>
      </c>
      <c r="M278" s="61" t="str">
        <f>+USER!M278</f>
        <v>Lunes</v>
      </c>
      <c r="N278" s="32">
        <f>+IF(USER!N278="","",USER!N278)</f>
        <v>0.54166666666666663</v>
      </c>
      <c r="O278" s="33">
        <f>+IF(USER!O278="","",USER!O278)</f>
        <v>0.70486111111111116</v>
      </c>
      <c r="P278" s="32" t="str">
        <f>+IF(USER!P278="","",USER!P278)</f>
        <v/>
      </c>
      <c r="Q278" s="33" t="str">
        <f>+IF(USER!Q278="","",USER!Q278)</f>
        <v/>
      </c>
      <c r="R278" s="34" t="str">
        <f>+VLOOKUP(B278,GESEM!B:R,9,0)</f>
        <v>ACTIVO</v>
      </c>
      <c r="S278" s="19" t="str">
        <f>+IF(USER!S278="","",USER!S278)</f>
        <v/>
      </c>
      <c r="T278" s="14" t="str">
        <f>+IF(USER!T278="","",USER!T278)</f>
        <v/>
      </c>
      <c r="U278" s="14" t="str">
        <f>+IF(USER!U278="","",USER!U278)</f>
        <v/>
      </c>
      <c r="V278" s="14" t="str">
        <f>+IF(USER!V278="","",USER!V278)</f>
        <v/>
      </c>
      <c r="W278" s="14" t="str">
        <f>+IF(USER!W278="","",USER!W278)</f>
        <v/>
      </c>
      <c r="X278" s="14" t="str">
        <f>+IF(USER!X278="","",USER!X278)</f>
        <v/>
      </c>
      <c r="Y278" s="14" t="str">
        <f>+IF(USER!Y278="","",USER!Y278)</f>
        <v/>
      </c>
      <c r="Z278" s="20" t="str">
        <f>+IF(USER!Z278="","",USER!Z278)</f>
        <v/>
      </c>
      <c r="AA278" s="19">
        <f>+IF(USER!AA278="","",USER!AA278)</f>
        <v>0.54166666666666663</v>
      </c>
      <c r="AB278" s="13">
        <f>+IF(USER!AB278="","",USER!AB278)</f>
        <v>0.70486111111111116</v>
      </c>
      <c r="AC278" s="14" t="str">
        <f>+IF(USER!AC278="","",USER!AC278)</f>
        <v/>
      </c>
      <c r="AD278" s="14" t="str">
        <f>+IF(USER!AD278="","",USER!AD278)</f>
        <v/>
      </c>
      <c r="AE278" s="13" t="str">
        <f>+IF(USER!AE278="","",USER!AE278)</f>
        <v/>
      </c>
      <c r="AF278" s="13" t="str">
        <f>+IF(USER!AF278="","",USER!AF278)</f>
        <v/>
      </c>
      <c r="AG278" s="14" t="str">
        <f>+IF(USER!AG278="","",USER!AG278)</f>
        <v/>
      </c>
      <c r="AH278" s="20" t="str">
        <f>+IF(USER!AH278="","",USER!AH278)</f>
        <v/>
      </c>
      <c r="AI278" s="19">
        <f>+IF(USER!AI278="","",USER!AI278)</f>
        <v>0.54166666666666663</v>
      </c>
      <c r="AJ278" s="13">
        <f>+IF(USER!AJ278="","",USER!AJ278)</f>
        <v>0.70486111111111116</v>
      </c>
      <c r="AK278" s="14" t="str">
        <f>+IF(USER!AK278="","",USER!AK278)</f>
        <v/>
      </c>
      <c r="AL278" s="14" t="str">
        <f>+IF(USER!AL278="","",USER!AL278)</f>
        <v/>
      </c>
      <c r="AM278" s="13" t="str">
        <f>+IF(USER!AM278="","",USER!AM278)</f>
        <v/>
      </c>
      <c r="AN278" s="13" t="str">
        <f>+IF(USER!AN278="","",USER!AN278)</f>
        <v/>
      </c>
      <c r="AO278" s="14" t="str">
        <f>+IF(USER!AO278="","",USER!AO278)</f>
        <v/>
      </c>
      <c r="AP278" s="20" t="str">
        <f>+IF(USER!AP278="","",USER!AP278)</f>
        <v/>
      </c>
      <c r="AQ278" s="19">
        <f>+IF(USER!AQ278="","",USER!AQ278)</f>
        <v>0.54166666666666663</v>
      </c>
      <c r="AR278" s="13">
        <f>+IF(USER!AR278="","",USER!AR278)</f>
        <v>0.70486111111111116</v>
      </c>
      <c r="AS278" s="14" t="str">
        <f>+IF(USER!AS278="","",USER!AS278)</f>
        <v/>
      </c>
      <c r="AT278" s="14" t="str">
        <f>+IF(USER!AT278="","",USER!AT278)</f>
        <v/>
      </c>
      <c r="AU278" s="13" t="str">
        <f>+IF(USER!AU278="","",USER!AU278)</f>
        <v/>
      </c>
      <c r="AV278" s="13" t="str">
        <f>+IF(USER!AV278="","",USER!AV278)</f>
        <v/>
      </c>
      <c r="AW278" s="14" t="str">
        <f>+IF(USER!AW278="","",USER!AW278)</f>
        <v/>
      </c>
      <c r="AX278" s="20" t="str">
        <f>+IF(USER!AX278="","",USER!AX278)</f>
        <v/>
      </c>
      <c r="AY278" s="19">
        <f>+IF(USER!AY278="","",USER!AY278)</f>
        <v>0.54166666666666663</v>
      </c>
      <c r="AZ278" s="13">
        <f>+IF(USER!AZ278="","",USER!AZ278)</f>
        <v>0.70486111111111116</v>
      </c>
      <c r="BA278" s="14" t="str">
        <f>+IF(USER!BA278="","",USER!BA278)</f>
        <v/>
      </c>
      <c r="BB278" s="14" t="str">
        <f>+IF(USER!BB278="","",USER!BB278)</f>
        <v/>
      </c>
      <c r="BC278" s="13" t="str">
        <f>+IF(USER!BC278="","",USER!BC278)</f>
        <v/>
      </c>
      <c r="BD278" s="13" t="str">
        <f>+IF(USER!BD278="","",USER!BD278)</f>
        <v/>
      </c>
      <c r="BE278" s="14" t="str">
        <f>+IF(USER!BE278="","",USER!BE278)</f>
        <v/>
      </c>
      <c r="BF278" s="20" t="str">
        <f>+IF(USER!BF278="","",USER!BF278)</f>
        <v/>
      </c>
      <c r="BG278" s="19">
        <f>+IF(USER!BG278="","",USER!BG278)</f>
        <v>0.54166666666666663</v>
      </c>
      <c r="BH278" s="13">
        <f>+IF(USER!BH278="","",USER!BH278)</f>
        <v>0.70486111111111116</v>
      </c>
      <c r="BI278" s="14" t="str">
        <f>+IF(USER!BI278="","",USER!BI278)</f>
        <v/>
      </c>
      <c r="BJ278" s="14" t="str">
        <f>+IF(USER!BJ278="","",USER!BJ278)</f>
        <v/>
      </c>
      <c r="BK278" s="13" t="str">
        <f>+IF(USER!BK278="","",USER!BK278)</f>
        <v/>
      </c>
      <c r="BL278" s="13" t="str">
        <f>+IF(USER!BL278="","",USER!BL278)</f>
        <v/>
      </c>
      <c r="BM278" s="14" t="str">
        <f>+IF(USER!BM278="","",USER!BM278)</f>
        <v/>
      </c>
      <c r="BN278" s="20" t="str">
        <f>+IF(USER!BN278="","",USER!BN278)</f>
        <v/>
      </c>
      <c r="BO278" s="19">
        <f>+IF(USER!BO278="","",USER!BO278)</f>
        <v>0.54166666666666663</v>
      </c>
      <c r="BP278" s="13">
        <f>+IF(USER!BP278="","",USER!BP278)</f>
        <v>0.70486111111111116</v>
      </c>
      <c r="BQ278" s="14" t="str">
        <f>+IF(USER!BQ278="","",USER!BQ278)</f>
        <v/>
      </c>
      <c r="BR278" s="14" t="str">
        <f>+IF(USER!BR278="","",USER!BR278)</f>
        <v/>
      </c>
      <c r="BS278" s="13" t="str">
        <f>+IF(USER!BS278="","",USER!BS278)</f>
        <v/>
      </c>
      <c r="BT278" s="13" t="str">
        <f>+IF(USER!BT278="","",USER!BT278)</f>
        <v/>
      </c>
      <c r="BU278" s="14" t="str">
        <f>+IF(USER!BU278="","",USER!BU278)</f>
        <v/>
      </c>
      <c r="BV278" s="20" t="str">
        <f>+IF(USER!BV278="","",USER!BV278)</f>
        <v/>
      </c>
      <c r="BW278" s="68" t="str">
        <f>+VLOOKUP(B278,GESEM!B:H,7,0)</f>
        <v>CHAT USER</v>
      </c>
      <c r="BX278" s="2" t="str">
        <f>+VLOOKUP(B278,GESEM!B:H,6,0)</f>
        <v>AGENTE</v>
      </c>
    </row>
    <row r="279" spans="1:76" ht="12.75" x14ac:dyDescent="0.2">
      <c r="A279" s="31">
        <f t="shared" si="4"/>
        <v>273</v>
      </c>
      <c r="B279" s="74">
        <f>+USER!B279</f>
        <v>71441694</v>
      </c>
      <c r="C279" s="61" t="str">
        <f>+VLOOKUP(J279,TURNO!P:Q,2,0)</f>
        <v xml:space="preserve">CHAT USER </v>
      </c>
      <c r="D279" s="61" t="str">
        <f>+USER!D279</f>
        <v>Tarde</v>
      </c>
      <c r="E279" s="75">
        <f>+VLOOKUP(B279,GESEM!B:M,12,0)</f>
        <v>45588</v>
      </c>
      <c r="F279" s="61" t="str">
        <f>+USER!F279</f>
        <v>PART TIME</v>
      </c>
      <c r="G279" s="61" t="str">
        <f>+USER!G279</f>
        <v>CAMBIO DE CONDICION</v>
      </c>
      <c r="H279" s="61" t="str">
        <f>+USER!H279</f>
        <v>01/05</v>
      </c>
      <c r="I279" s="61" t="str">
        <f>+USER!I279</f>
        <v>UCEDA LINARES POHL SLEYDHER</v>
      </c>
      <c r="J279" s="61" t="str">
        <f>+USER!J279</f>
        <v>CHAT USER</v>
      </c>
      <c r="K279" s="61" t="str">
        <f>+USER!K279</f>
        <v>RUBINA MEDINA GUSTAVO FRANCO</v>
      </c>
      <c r="L279" s="61" t="str">
        <f>+USER!L279</f>
        <v>PORTILLA REYES YOHANA ARACELLI</v>
      </c>
      <c r="M279" s="61" t="str">
        <f>+USER!M279</f>
        <v>Martes</v>
      </c>
      <c r="N279" s="32">
        <f>+IF(USER!N279="","",USER!N279)</f>
        <v>0.54166666666666663</v>
      </c>
      <c r="O279" s="33">
        <f>+IF(USER!O279="","",USER!O279)</f>
        <v>0.88541666666666663</v>
      </c>
      <c r="P279" s="32">
        <f>+IF(USER!P279="","",USER!P279)</f>
        <v>0.75</v>
      </c>
      <c r="Q279" s="33">
        <f>+IF(USER!Q279="","",USER!Q279)</f>
        <v>0.78125</v>
      </c>
      <c r="R279" s="34" t="str">
        <f>+VLOOKUP(B279,GESEM!B:R,9,0)</f>
        <v>ACTIVO</v>
      </c>
      <c r="S279" s="19">
        <f>+IF(USER!S279="","",USER!S279)</f>
        <v>0.54166666666666663</v>
      </c>
      <c r="T279" s="14">
        <f>+IF(USER!T279="","",USER!T279)</f>
        <v>0.88541666666666663</v>
      </c>
      <c r="U279" s="14" t="str">
        <f>+IF(USER!U279="","",USER!U279)</f>
        <v/>
      </c>
      <c r="V279" s="14" t="str">
        <f>+IF(USER!V279="","",USER!V279)</f>
        <v/>
      </c>
      <c r="W279" s="14">
        <f>+IF(USER!W279="","",USER!W279)</f>
        <v>0.75</v>
      </c>
      <c r="X279" s="14">
        <f>+IF(USER!X279="","",USER!X279)</f>
        <v>0.78125</v>
      </c>
      <c r="Y279" s="14" t="str">
        <f>+IF(USER!Y279="","",USER!Y279)</f>
        <v/>
      </c>
      <c r="Z279" s="20" t="str">
        <f>+IF(USER!Z279="","",USER!Z279)</f>
        <v/>
      </c>
      <c r="AA279" s="19" t="str">
        <f>+IF(USER!AA279="","",USER!AA279)</f>
        <v/>
      </c>
      <c r="AB279" s="13" t="str">
        <f>+IF(USER!AB279="","",USER!AB279)</f>
        <v/>
      </c>
      <c r="AC279" s="14" t="str">
        <f>+IF(USER!AC279="","",USER!AC279)</f>
        <v/>
      </c>
      <c r="AD279" s="14" t="str">
        <f>+IF(USER!AD279="","",USER!AD279)</f>
        <v/>
      </c>
      <c r="AE279" s="13" t="str">
        <f>+IF(USER!AE279="","",USER!AE279)</f>
        <v/>
      </c>
      <c r="AF279" s="13" t="str">
        <f>+IF(USER!AF279="","",USER!AF279)</f>
        <v/>
      </c>
      <c r="AG279" s="14" t="str">
        <f>+IF(USER!AG279="","",USER!AG279)</f>
        <v/>
      </c>
      <c r="AH279" s="20" t="str">
        <f>+IF(USER!AH279="","",USER!AH279)</f>
        <v/>
      </c>
      <c r="AI279" s="19">
        <f>+IF(USER!AI279="","",USER!AI279)</f>
        <v>0.54166666666666663</v>
      </c>
      <c r="AJ279" s="13">
        <f>+IF(USER!AJ279="","",USER!AJ279)</f>
        <v>0.88541666666666663</v>
      </c>
      <c r="AK279" s="14" t="str">
        <f>+IF(USER!AK279="","",USER!AK279)</f>
        <v/>
      </c>
      <c r="AL279" s="14" t="str">
        <f>+IF(USER!AL279="","",USER!AL279)</f>
        <v/>
      </c>
      <c r="AM279" s="13">
        <f>+IF(USER!AM279="","",USER!AM279)</f>
        <v>0.75</v>
      </c>
      <c r="AN279" s="13">
        <f>+IF(USER!AN279="","",USER!AN279)</f>
        <v>0.78125</v>
      </c>
      <c r="AO279" s="14" t="str">
        <f>+IF(USER!AO279="","",USER!AO279)</f>
        <v/>
      </c>
      <c r="AP279" s="20" t="str">
        <f>+IF(USER!AP279="","",USER!AP279)</f>
        <v/>
      </c>
      <c r="AQ279" s="19">
        <f>+IF(USER!AQ279="","",USER!AQ279)</f>
        <v>0.54166666666666663</v>
      </c>
      <c r="AR279" s="13">
        <f>+IF(USER!AR279="","",USER!AR279)</f>
        <v>0.88541666666666663</v>
      </c>
      <c r="AS279" s="14" t="str">
        <f>+IF(USER!AS279="","",USER!AS279)</f>
        <v/>
      </c>
      <c r="AT279" s="14" t="str">
        <f>+IF(USER!AT279="","",USER!AT279)</f>
        <v/>
      </c>
      <c r="AU279" s="13">
        <f>+IF(USER!AU279="","",USER!AU279)</f>
        <v>0.75</v>
      </c>
      <c r="AV279" s="13">
        <f>+IF(USER!AV279="","",USER!AV279)</f>
        <v>0.78125</v>
      </c>
      <c r="AW279" s="14" t="str">
        <f>+IF(USER!AW279="","",USER!AW279)</f>
        <v/>
      </c>
      <c r="AX279" s="20" t="str">
        <f>+IF(USER!AX279="","",USER!AX279)</f>
        <v/>
      </c>
      <c r="AY279" s="19">
        <f>+IF(USER!AY279="","",USER!AY279)</f>
        <v>0.54166666666666663</v>
      </c>
      <c r="AZ279" s="13">
        <f>+IF(USER!AZ279="","",USER!AZ279)</f>
        <v>0.88541666666666663</v>
      </c>
      <c r="BA279" s="14" t="str">
        <f>+IF(USER!BA279="","",USER!BA279)</f>
        <v/>
      </c>
      <c r="BB279" s="14" t="str">
        <f>+IF(USER!BB279="","",USER!BB279)</f>
        <v/>
      </c>
      <c r="BC279" s="13">
        <f>+IF(USER!BC279="","",USER!BC279)</f>
        <v>0.75</v>
      </c>
      <c r="BD279" s="13">
        <f>+IF(USER!BD279="","",USER!BD279)</f>
        <v>0.78125</v>
      </c>
      <c r="BE279" s="14" t="str">
        <f>+IF(USER!BE279="","",USER!BE279)</f>
        <v/>
      </c>
      <c r="BF279" s="20" t="str">
        <f>+IF(USER!BF279="","",USER!BF279)</f>
        <v/>
      </c>
      <c r="BG279" s="19">
        <f>+IF(USER!BG279="","",USER!BG279)</f>
        <v>0.54166666666666663</v>
      </c>
      <c r="BH279" s="13">
        <f>+IF(USER!BH279="","",USER!BH279)</f>
        <v>0.88541666666666663</v>
      </c>
      <c r="BI279" s="14" t="str">
        <f>+IF(USER!BI279="","",USER!BI279)</f>
        <v/>
      </c>
      <c r="BJ279" s="14" t="str">
        <f>+IF(USER!BJ279="","",USER!BJ279)</f>
        <v/>
      </c>
      <c r="BK279" s="13">
        <f>+IF(USER!BK279="","",USER!BK279)</f>
        <v>0.75</v>
      </c>
      <c r="BL279" s="13">
        <f>+IF(USER!BL279="","",USER!BL279)</f>
        <v>0.78125</v>
      </c>
      <c r="BM279" s="14" t="str">
        <f>+IF(USER!BM279="","",USER!BM279)</f>
        <v/>
      </c>
      <c r="BN279" s="20" t="str">
        <f>+IF(USER!BN279="","",USER!BN279)</f>
        <v/>
      </c>
      <c r="BO279" s="19">
        <f>+IF(USER!BO279="","",USER!BO279)</f>
        <v>0.54166666666666663</v>
      </c>
      <c r="BP279" s="13">
        <f>+IF(USER!BP279="","",USER!BP279)</f>
        <v>0.88541666666666663</v>
      </c>
      <c r="BQ279" s="14" t="str">
        <f>+IF(USER!BQ279="","",USER!BQ279)</f>
        <v/>
      </c>
      <c r="BR279" s="14" t="str">
        <f>+IF(USER!BR279="","",USER!BR279)</f>
        <v/>
      </c>
      <c r="BS279" s="13">
        <f>+IF(USER!BS279="","",USER!BS279)</f>
        <v>0.75</v>
      </c>
      <c r="BT279" s="13">
        <f>+IF(USER!BT279="","",USER!BT279)</f>
        <v>0.78125</v>
      </c>
      <c r="BU279" s="14" t="str">
        <f>+IF(USER!BU279="","",USER!BU279)</f>
        <v/>
      </c>
      <c r="BV279" s="20" t="str">
        <f>+IF(USER!BV279="","",USER!BV279)</f>
        <v/>
      </c>
      <c r="BW279" s="68" t="str">
        <f>+VLOOKUP(B279,GESEM!B:H,7,0)</f>
        <v>CHAT USER</v>
      </c>
      <c r="BX279" s="2" t="str">
        <f>+VLOOKUP(B279,GESEM!B:H,6,0)</f>
        <v>AGENTE</v>
      </c>
    </row>
    <row r="280" spans="1:76" ht="12.75" x14ac:dyDescent="0.2">
      <c r="A280" s="31">
        <f t="shared" si="4"/>
        <v>274</v>
      </c>
      <c r="B280" s="74">
        <f>+USER!B280</f>
        <v>72692622</v>
      </c>
      <c r="C280" s="61" t="str">
        <f>+VLOOKUP(J280,TURNO!P:Q,2,0)</f>
        <v xml:space="preserve">CHAT USER </v>
      </c>
      <c r="D280" s="61" t="str">
        <f>+USER!D280</f>
        <v>Tarde</v>
      </c>
      <c r="E280" s="75">
        <f>+VLOOKUP(B280,GESEM!B:M,12,0)</f>
        <v>45595</v>
      </c>
      <c r="F280" s="61" t="str">
        <f>+USER!F280</f>
        <v>PART TIME</v>
      </c>
      <c r="G280" s="61">
        <f>+USER!G280</f>
        <v>0</v>
      </c>
      <c r="H280" s="61">
        <f>+USER!H280</f>
        <v>0</v>
      </c>
      <c r="I280" s="61" t="str">
        <f>+USER!I280</f>
        <v>CONTRERAS RIVERA RICARDO JEAN POOL</v>
      </c>
      <c r="J280" s="61" t="str">
        <f>+USER!J280</f>
        <v>CHAT USER</v>
      </c>
      <c r="K280" s="61" t="str">
        <f>+USER!K280</f>
        <v>BAO VILELA CESAR ANDRES</v>
      </c>
      <c r="L280" s="61" t="str">
        <f>+USER!L280</f>
        <v>SANCHEZ GRADOS JEAN PIERRE JOAQUIN</v>
      </c>
      <c r="M280" s="61" t="str">
        <f>+USER!M280</f>
        <v>Jueves</v>
      </c>
      <c r="N280" s="32">
        <f>+IF(USER!N280="","",USER!N280)</f>
        <v>0.54166666666666663</v>
      </c>
      <c r="O280" s="33">
        <f>+IF(USER!O280="","",USER!O280)</f>
        <v>0.70486111111111116</v>
      </c>
      <c r="P280" s="32" t="str">
        <f>+IF(USER!P280="","",USER!P280)</f>
        <v/>
      </c>
      <c r="Q280" s="33" t="str">
        <f>+IF(USER!Q280="","",USER!Q280)</f>
        <v/>
      </c>
      <c r="R280" s="34" t="str">
        <f>+VLOOKUP(B280,GESEM!B:R,9,0)</f>
        <v>ACTIVO</v>
      </c>
      <c r="S280" s="19">
        <f>+IF(USER!S280="","",USER!S280)</f>
        <v>0.54166666666666663</v>
      </c>
      <c r="T280" s="14">
        <f>+IF(USER!T280="","",USER!T280)</f>
        <v>0.70486111111111116</v>
      </c>
      <c r="U280" s="14" t="str">
        <f>+IF(USER!U280="","",USER!U280)</f>
        <v/>
      </c>
      <c r="V280" s="14" t="str">
        <f>+IF(USER!V280="","",USER!V280)</f>
        <v/>
      </c>
      <c r="W280" s="14" t="str">
        <f>+IF(USER!W280="","",USER!W280)</f>
        <v/>
      </c>
      <c r="X280" s="14" t="str">
        <f>+IF(USER!X280="","",USER!X280)</f>
        <v/>
      </c>
      <c r="Y280" s="14" t="str">
        <f>+IF(USER!Y280="","",USER!Y280)</f>
        <v/>
      </c>
      <c r="Z280" s="20" t="str">
        <f>+IF(USER!Z280="","",USER!Z280)</f>
        <v/>
      </c>
      <c r="AA280" s="19">
        <f>+IF(USER!AA280="","",USER!AA280)</f>
        <v>0.54166666666666663</v>
      </c>
      <c r="AB280" s="13">
        <f>+IF(USER!AB280="","",USER!AB280)</f>
        <v>0.70486111111111116</v>
      </c>
      <c r="AC280" s="14" t="str">
        <f>+IF(USER!AC280="","",USER!AC280)</f>
        <v/>
      </c>
      <c r="AD280" s="14" t="str">
        <f>+IF(USER!AD280="","",USER!AD280)</f>
        <v/>
      </c>
      <c r="AE280" s="13" t="str">
        <f>+IF(USER!AE280="","",USER!AE280)</f>
        <v/>
      </c>
      <c r="AF280" s="13" t="str">
        <f>+IF(USER!AF280="","",USER!AF280)</f>
        <v/>
      </c>
      <c r="AG280" s="14" t="str">
        <f>+IF(USER!AG280="","",USER!AG280)</f>
        <v/>
      </c>
      <c r="AH280" s="20" t="str">
        <f>+IF(USER!AH280="","",USER!AH280)</f>
        <v/>
      </c>
      <c r="AI280" s="19">
        <f>+IF(USER!AI280="","",USER!AI280)</f>
        <v>0.54166666666666663</v>
      </c>
      <c r="AJ280" s="13">
        <f>+IF(USER!AJ280="","",USER!AJ280)</f>
        <v>0.70486111111111116</v>
      </c>
      <c r="AK280" s="14" t="str">
        <f>+IF(USER!AK280="","",USER!AK280)</f>
        <v/>
      </c>
      <c r="AL280" s="14" t="str">
        <f>+IF(USER!AL280="","",USER!AL280)</f>
        <v/>
      </c>
      <c r="AM280" s="13" t="str">
        <f>+IF(USER!AM280="","",USER!AM280)</f>
        <v/>
      </c>
      <c r="AN280" s="13" t="str">
        <f>+IF(USER!AN280="","",USER!AN280)</f>
        <v/>
      </c>
      <c r="AO280" s="14" t="str">
        <f>+IF(USER!AO280="","",USER!AO280)</f>
        <v/>
      </c>
      <c r="AP280" s="20" t="str">
        <f>+IF(USER!AP280="","",USER!AP280)</f>
        <v/>
      </c>
      <c r="AQ280" s="19" t="str">
        <f>+IF(USER!AQ280="","",USER!AQ280)</f>
        <v/>
      </c>
      <c r="AR280" s="13" t="str">
        <f>+IF(USER!AR280="","",USER!AR280)</f>
        <v/>
      </c>
      <c r="AS280" s="14" t="str">
        <f>+IF(USER!AS280="","",USER!AS280)</f>
        <v/>
      </c>
      <c r="AT280" s="14" t="str">
        <f>+IF(USER!AT280="","",USER!AT280)</f>
        <v/>
      </c>
      <c r="AU280" s="13" t="str">
        <f>+IF(USER!AU280="","",USER!AU280)</f>
        <v/>
      </c>
      <c r="AV280" s="13" t="str">
        <f>+IF(USER!AV280="","",USER!AV280)</f>
        <v/>
      </c>
      <c r="AW280" s="14" t="str">
        <f>+IF(USER!AW280="","",USER!AW280)</f>
        <v/>
      </c>
      <c r="AX280" s="20" t="str">
        <f>+IF(USER!AX280="","",USER!AX280)</f>
        <v/>
      </c>
      <c r="AY280" s="19">
        <f>+IF(USER!AY280="","",USER!AY280)</f>
        <v>0.54166666666666663</v>
      </c>
      <c r="AZ280" s="13">
        <f>+IF(USER!AZ280="","",USER!AZ280)</f>
        <v>0.70486111111111116</v>
      </c>
      <c r="BA280" s="14" t="str">
        <f>+IF(USER!BA280="","",USER!BA280)</f>
        <v/>
      </c>
      <c r="BB280" s="14" t="str">
        <f>+IF(USER!BB280="","",USER!BB280)</f>
        <v/>
      </c>
      <c r="BC280" s="13" t="str">
        <f>+IF(USER!BC280="","",USER!BC280)</f>
        <v/>
      </c>
      <c r="BD280" s="13" t="str">
        <f>+IF(USER!BD280="","",USER!BD280)</f>
        <v/>
      </c>
      <c r="BE280" s="14" t="str">
        <f>+IF(USER!BE280="","",USER!BE280)</f>
        <v/>
      </c>
      <c r="BF280" s="20" t="str">
        <f>+IF(USER!BF280="","",USER!BF280)</f>
        <v/>
      </c>
      <c r="BG280" s="19">
        <f>+IF(USER!BG280="","",USER!BG280)</f>
        <v>0.54166666666666663</v>
      </c>
      <c r="BH280" s="13">
        <f>+IF(USER!BH280="","",USER!BH280)</f>
        <v>0.70486111111111116</v>
      </c>
      <c r="BI280" s="14" t="str">
        <f>+IF(USER!BI280="","",USER!BI280)</f>
        <v/>
      </c>
      <c r="BJ280" s="14" t="str">
        <f>+IF(USER!BJ280="","",USER!BJ280)</f>
        <v/>
      </c>
      <c r="BK280" s="13" t="str">
        <f>+IF(USER!BK280="","",USER!BK280)</f>
        <v/>
      </c>
      <c r="BL280" s="13" t="str">
        <f>+IF(USER!BL280="","",USER!BL280)</f>
        <v/>
      </c>
      <c r="BM280" s="14" t="str">
        <f>+IF(USER!BM280="","",USER!BM280)</f>
        <v/>
      </c>
      <c r="BN280" s="20" t="str">
        <f>+IF(USER!BN280="","",USER!BN280)</f>
        <v/>
      </c>
      <c r="BO280" s="19">
        <f>+IF(USER!BO280="","",USER!BO280)</f>
        <v>0.54166666666666663</v>
      </c>
      <c r="BP280" s="13">
        <f>+IF(USER!BP280="","",USER!BP280)</f>
        <v>0.70486111111111116</v>
      </c>
      <c r="BQ280" s="14" t="str">
        <f>+IF(USER!BQ280="","",USER!BQ280)</f>
        <v/>
      </c>
      <c r="BR280" s="14" t="str">
        <f>+IF(USER!BR280="","",USER!BR280)</f>
        <v/>
      </c>
      <c r="BS280" s="13" t="str">
        <f>+IF(USER!BS280="","",USER!BS280)</f>
        <v/>
      </c>
      <c r="BT280" s="13" t="str">
        <f>+IF(USER!BT280="","",USER!BT280)</f>
        <v/>
      </c>
      <c r="BU280" s="14" t="str">
        <f>+IF(USER!BU280="","",USER!BU280)</f>
        <v/>
      </c>
      <c r="BV280" s="20" t="str">
        <f>+IF(USER!BV280="","",USER!BV280)</f>
        <v/>
      </c>
      <c r="BW280" s="68" t="str">
        <f>+VLOOKUP(B280,GESEM!B:H,7,0)</f>
        <v>CHAT USER</v>
      </c>
      <c r="BX280" s="2" t="str">
        <f>+VLOOKUP(B280,GESEM!B:H,6,0)</f>
        <v>AGENTE</v>
      </c>
    </row>
    <row r="281" spans="1:76" ht="12.75" x14ac:dyDescent="0.2">
      <c r="A281" s="31">
        <f t="shared" si="4"/>
        <v>275</v>
      </c>
      <c r="B281" s="74">
        <f>+USER!B281</f>
        <v>73669849</v>
      </c>
      <c r="C281" s="61" t="str">
        <f>+VLOOKUP(J281,TURNO!P:Q,2,0)</f>
        <v xml:space="preserve">CHAT USER </v>
      </c>
      <c r="D281" s="61" t="str">
        <f>+USER!D281</f>
        <v>Tarde</v>
      </c>
      <c r="E281" s="75">
        <f>+VLOOKUP(B281,GESEM!B:M,12,0)</f>
        <v>45595</v>
      </c>
      <c r="F281" s="61" t="str">
        <f>+USER!F281</f>
        <v>PART TIME</v>
      </c>
      <c r="G281" s="61">
        <f>+USER!G281</f>
        <v>0</v>
      </c>
      <c r="H281" s="61">
        <f>+USER!H281</f>
        <v>0</v>
      </c>
      <c r="I281" s="61" t="str">
        <f>+USER!I281</f>
        <v>REYES VEGA HARUMI ARLETTE</v>
      </c>
      <c r="J281" s="61" t="str">
        <f>+USER!J281</f>
        <v>CHAT USER</v>
      </c>
      <c r="K281" s="61" t="str">
        <f>+USER!K281</f>
        <v>BAO VILELA CESAR ANDRES</v>
      </c>
      <c r="L281" s="61" t="str">
        <f>+USER!L281</f>
        <v>SANCHEZ GRADOS JEAN PIERRE JOAQUIN</v>
      </c>
      <c r="M281" s="61" t="str">
        <f>+USER!M281</f>
        <v>Jueves</v>
      </c>
      <c r="N281" s="32">
        <f>+IF(USER!N281="","",USER!N281)</f>
        <v>0.54166666666666663</v>
      </c>
      <c r="O281" s="33">
        <f>+IF(USER!O281="","",USER!O281)</f>
        <v>0.70486111111111116</v>
      </c>
      <c r="P281" s="32" t="str">
        <f>+IF(USER!P281="","",USER!P281)</f>
        <v/>
      </c>
      <c r="Q281" s="33" t="str">
        <f>+IF(USER!Q281="","",USER!Q281)</f>
        <v/>
      </c>
      <c r="R281" s="34" t="str">
        <f>+VLOOKUP(B281,GESEM!B:R,9,0)</f>
        <v>ACTIVO</v>
      </c>
      <c r="S281" s="19">
        <f>+IF(USER!S281="","",USER!S281)</f>
        <v>0.54166666666666663</v>
      </c>
      <c r="T281" s="14">
        <f>+IF(USER!T281="","",USER!T281)</f>
        <v>0.70486111111111116</v>
      </c>
      <c r="U281" s="14" t="str">
        <f>+IF(USER!U281="","",USER!U281)</f>
        <v/>
      </c>
      <c r="V281" s="14" t="str">
        <f>+IF(USER!V281="","",USER!V281)</f>
        <v/>
      </c>
      <c r="W281" s="14" t="str">
        <f>+IF(USER!W281="","",USER!W281)</f>
        <v/>
      </c>
      <c r="X281" s="14" t="str">
        <f>+IF(USER!X281="","",USER!X281)</f>
        <v/>
      </c>
      <c r="Y281" s="14" t="str">
        <f>+IF(USER!Y281="","",USER!Y281)</f>
        <v/>
      </c>
      <c r="Z281" s="20" t="str">
        <f>+IF(USER!Z281="","",USER!Z281)</f>
        <v/>
      </c>
      <c r="AA281" s="19">
        <f>+IF(USER!AA281="","",USER!AA281)</f>
        <v>0.54166666666666663</v>
      </c>
      <c r="AB281" s="13">
        <f>+IF(USER!AB281="","",USER!AB281)</f>
        <v>0.70486111111111116</v>
      </c>
      <c r="AC281" s="14" t="str">
        <f>+IF(USER!AC281="","",USER!AC281)</f>
        <v/>
      </c>
      <c r="AD281" s="14" t="str">
        <f>+IF(USER!AD281="","",USER!AD281)</f>
        <v/>
      </c>
      <c r="AE281" s="13" t="str">
        <f>+IF(USER!AE281="","",USER!AE281)</f>
        <v/>
      </c>
      <c r="AF281" s="13" t="str">
        <f>+IF(USER!AF281="","",USER!AF281)</f>
        <v/>
      </c>
      <c r="AG281" s="14" t="str">
        <f>+IF(USER!AG281="","",USER!AG281)</f>
        <v/>
      </c>
      <c r="AH281" s="20" t="str">
        <f>+IF(USER!AH281="","",USER!AH281)</f>
        <v/>
      </c>
      <c r="AI281" s="19">
        <f>+IF(USER!AI281="","",USER!AI281)</f>
        <v>0.54166666666666663</v>
      </c>
      <c r="AJ281" s="13">
        <f>+IF(USER!AJ281="","",USER!AJ281)</f>
        <v>0.70486111111111116</v>
      </c>
      <c r="AK281" s="14" t="str">
        <f>+IF(USER!AK281="","",USER!AK281)</f>
        <v/>
      </c>
      <c r="AL281" s="14" t="str">
        <f>+IF(USER!AL281="","",USER!AL281)</f>
        <v/>
      </c>
      <c r="AM281" s="13" t="str">
        <f>+IF(USER!AM281="","",USER!AM281)</f>
        <v/>
      </c>
      <c r="AN281" s="13" t="str">
        <f>+IF(USER!AN281="","",USER!AN281)</f>
        <v/>
      </c>
      <c r="AO281" s="14" t="str">
        <f>+IF(USER!AO281="","",USER!AO281)</f>
        <v/>
      </c>
      <c r="AP281" s="20" t="str">
        <f>+IF(USER!AP281="","",USER!AP281)</f>
        <v/>
      </c>
      <c r="AQ281" s="19" t="str">
        <f>+IF(USER!AQ281="","",USER!AQ281)</f>
        <v/>
      </c>
      <c r="AR281" s="13" t="str">
        <f>+IF(USER!AR281="","",USER!AR281)</f>
        <v/>
      </c>
      <c r="AS281" s="14" t="str">
        <f>+IF(USER!AS281="","",USER!AS281)</f>
        <v/>
      </c>
      <c r="AT281" s="14" t="str">
        <f>+IF(USER!AT281="","",USER!AT281)</f>
        <v/>
      </c>
      <c r="AU281" s="13" t="str">
        <f>+IF(USER!AU281="","",USER!AU281)</f>
        <v/>
      </c>
      <c r="AV281" s="13" t="str">
        <f>+IF(USER!AV281="","",USER!AV281)</f>
        <v/>
      </c>
      <c r="AW281" s="14" t="str">
        <f>+IF(USER!AW281="","",USER!AW281)</f>
        <v/>
      </c>
      <c r="AX281" s="20" t="str">
        <f>+IF(USER!AX281="","",USER!AX281)</f>
        <v/>
      </c>
      <c r="AY281" s="19">
        <f>+IF(USER!AY281="","",USER!AY281)</f>
        <v>0.54166666666666663</v>
      </c>
      <c r="AZ281" s="13">
        <f>+IF(USER!AZ281="","",USER!AZ281)</f>
        <v>0.70486111111111116</v>
      </c>
      <c r="BA281" s="14" t="str">
        <f>+IF(USER!BA281="","",USER!BA281)</f>
        <v/>
      </c>
      <c r="BB281" s="14" t="str">
        <f>+IF(USER!BB281="","",USER!BB281)</f>
        <v/>
      </c>
      <c r="BC281" s="13" t="str">
        <f>+IF(USER!BC281="","",USER!BC281)</f>
        <v/>
      </c>
      <c r="BD281" s="13" t="str">
        <f>+IF(USER!BD281="","",USER!BD281)</f>
        <v/>
      </c>
      <c r="BE281" s="14" t="str">
        <f>+IF(USER!BE281="","",USER!BE281)</f>
        <v/>
      </c>
      <c r="BF281" s="20" t="str">
        <f>+IF(USER!BF281="","",USER!BF281)</f>
        <v/>
      </c>
      <c r="BG281" s="19">
        <f>+IF(USER!BG281="","",USER!BG281)</f>
        <v>0.54166666666666663</v>
      </c>
      <c r="BH281" s="13">
        <f>+IF(USER!BH281="","",USER!BH281)</f>
        <v>0.70486111111111116</v>
      </c>
      <c r="BI281" s="14" t="str">
        <f>+IF(USER!BI281="","",USER!BI281)</f>
        <v/>
      </c>
      <c r="BJ281" s="14" t="str">
        <f>+IF(USER!BJ281="","",USER!BJ281)</f>
        <v/>
      </c>
      <c r="BK281" s="13" t="str">
        <f>+IF(USER!BK281="","",USER!BK281)</f>
        <v/>
      </c>
      <c r="BL281" s="13" t="str">
        <f>+IF(USER!BL281="","",USER!BL281)</f>
        <v/>
      </c>
      <c r="BM281" s="14" t="str">
        <f>+IF(USER!BM281="","",USER!BM281)</f>
        <v/>
      </c>
      <c r="BN281" s="20" t="str">
        <f>+IF(USER!BN281="","",USER!BN281)</f>
        <v/>
      </c>
      <c r="BO281" s="19">
        <f>+IF(USER!BO281="","",USER!BO281)</f>
        <v>0.54166666666666663</v>
      </c>
      <c r="BP281" s="13">
        <f>+IF(USER!BP281="","",USER!BP281)</f>
        <v>0.70486111111111116</v>
      </c>
      <c r="BQ281" s="14" t="str">
        <f>+IF(USER!BQ281="","",USER!BQ281)</f>
        <v/>
      </c>
      <c r="BR281" s="14" t="str">
        <f>+IF(USER!BR281="","",USER!BR281)</f>
        <v/>
      </c>
      <c r="BS281" s="13" t="str">
        <f>+IF(USER!BS281="","",USER!BS281)</f>
        <v/>
      </c>
      <c r="BT281" s="13" t="str">
        <f>+IF(USER!BT281="","",USER!BT281)</f>
        <v/>
      </c>
      <c r="BU281" s="14" t="str">
        <f>+IF(USER!BU281="","",USER!BU281)</f>
        <v/>
      </c>
      <c r="BV281" s="20" t="str">
        <f>+IF(USER!BV281="","",USER!BV281)</f>
        <v/>
      </c>
      <c r="BW281" s="68" t="str">
        <f>+VLOOKUP(B281,GESEM!B:H,7,0)</f>
        <v>CHAT USER</v>
      </c>
      <c r="BX281" s="2" t="str">
        <f>+VLOOKUP(B281,GESEM!B:H,6,0)</f>
        <v>AGENTE</v>
      </c>
    </row>
    <row r="282" spans="1:76" ht="12.75" x14ac:dyDescent="0.2">
      <c r="A282" s="31">
        <f t="shared" si="4"/>
        <v>276</v>
      </c>
      <c r="B282" s="74">
        <f>+USER!B282</f>
        <v>44819437</v>
      </c>
      <c r="C282" s="61" t="str">
        <f>+VLOOKUP(J282,TURNO!P:Q,2,0)</f>
        <v xml:space="preserve">CHAT USER </v>
      </c>
      <c r="D282" s="61" t="str">
        <f>+USER!D282</f>
        <v>Tarde</v>
      </c>
      <c r="E282" s="75">
        <f>+VLOOKUP(B282,GESEM!B:M,12,0)</f>
        <v>45595</v>
      </c>
      <c r="F282" s="61" t="str">
        <f>+USER!F282</f>
        <v>PART TIME</v>
      </c>
      <c r="G282" s="61">
        <f>+USER!G282</f>
        <v>0</v>
      </c>
      <c r="H282" s="61">
        <f>+USER!H282</f>
        <v>0</v>
      </c>
      <c r="I282" s="61" t="str">
        <f>+USER!I282</f>
        <v>BOTIQUIN ALEJOS TONY LONY</v>
      </c>
      <c r="J282" s="61" t="str">
        <f>+USER!J282</f>
        <v>CHAT USER</v>
      </c>
      <c r="K282" s="61" t="str">
        <f>+USER!K282</f>
        <v>BAO VILELA CESAR ANDRES</v>
      </c>
      <c r="L282" s="61" t="str">
        <f>+USER!L282</f>
        <v>SANCHEZ GRADOS JEAN PIERRE JOAQUIN</v>
      </c>
      <c r="M282" s="61" t="str">
        <f>+USER!M282</f>
        <v>Jueves</v>
      </c>
      <c r="N282" s="32">
        <f>+IF(USER!N282="","",USER!N282)</f>
        <v>0.54166666666666663</v>
      </c>
      <c r="O282" s="33">
        <f>+IF(USER!O282="","",USER!O282)</f>
        <v>0.70486111111111116</v>
      </c>
      <c r="P282" s="32" t="str">
        <f>+IF(USER!P282="","",USER!P282)</f>
        <v/>
      </c>
      <c r="Q282" s="33" t="str">
        <f>+IF(USER!Q282="","",USER!Q282)</f>
        <v/>
      </c>
      <c r="R282" s="34" t="str">
        <f>+VLOOKUP(B282,GESEM!B:R,9,0)</f>
        <v>ACTIVO</v>
      </c>
      <c r="S282" s="19">
        <f>+IF(USER!S282="","",USER!S282)</f>
        <v>0.54166666666666663</v>
      </c>
      <c r="T282" s="14">
        <f>+IF(USER!T282="","",USER!T282)</f>
        <v>0.70486111111111116</v>
      </c>
      <c r="U282" s="14" t="str">
        <f>+IF(USER!U282="","",USER!U282)</f>
        <v/>
      </c>
      <c r="V282" s="14" t="str">
        <f>+IF(USER!V282="","",USER!V282)</f>
        <v/>
      </c>
      <c r="W282" s="14" t="str">
        <f>+IF(USER!W282="","",USER!W282)</f>
        <v/>
      </c>
      <c r="X282" s="14" t="str">
        <f>+IF(USER!X282="","",USER!X282)</f>
        <v/>
      </c>
      <c r="Y282" s="14" t="str">
        <f>+IF(USER!Y282="","",USER!Y282)</f>
        <v/>
      </c>
      <c r="Z282" s="20" t="str">
        <f>+IF(USER!Z282="","",USER!Z282)</f>
        <v/>
      </c>
      <c r="AA282" s="19">
        <f>+IF(USER!AA282="","",USER!AA282)</f>
        <v>0.54166666666666663</v>
      </c>
      <c r="AB282" s="13">
        <f>+IF(USER!AB282="","",USER!AB282)</f>
        <v>0.70486111111111116</v>
      </c>
      <c r="AC282" s="14" t="str">
        <f>+IF(USER!AC282="","",USER!AC282)</f>
        <v/>
      </c>
      <c r="AD282" s="14" t="str">
        <f>+IF(USER!AD282="","",USER!AD282)</f>
        <v/>
      </c>
      <c r="AE282" s="13" t="str">
        <f>+IF(USER!AE282="","",USER!AE282)</f>
        <v/>
      </c>
      <c r="AF282" s="13" t="str">
        <f>+IF(USER!AF282="","",USER!AF282)</f>
        <v/>
      </c>
      <c r="AG282" s="14" t="str">
        <f>+IF(USER!AG282="","",USER!AG282)</f>
        <v/>
      </c>
      <c r="AH282" s="20" t="str">
        <f>+IF(USER!AH282="","",USER!AH282)</f>
        <v/>
      </c>
      <c r="AI282" s="19">
        <f>+IF(USER!AI282="","",USER!AI282)</f>
        <v>0.54166666666666663</v>
      </c>
      <c r="AJ282" s="13">
        <f>+IF(USER!AJ282="","",USER!AJ282)</f>
        <v>0.70486111111111116</v>
      </c>
      <c r="AK282" s="14" t="str">
        <f>+IF(USER!AK282="","",USER!AK282)</f>
        <v/>
      </c>
      <c r="AL282" s="14" t="str">
        <f>+IF(USER!AL282="","",USER!AL282)</f>
        <v/>
      </c>
      <c r="AM282" s="13" t="str">
        <f>+IF(USER!AM282="","",USER!AM282)</f>
        <v/>
      </c>
      <c r="AN282" s="13" t="str">
        <f>+IF(USER!AN282="","",USER!AN282)</f>
        <v/>
      </c>
      <c r="AO282" s="14" t="str">
        <f>+IF(USER!AO282="","",USER!AO282)</f>
        <v/>
      </c>
      <c r="AP282" s="20" t="str">
        <f>+IF(USER!AP282="","",USER!AP282)</f>
        <v/>
      </c>
      <c r="AQ282" s="19" t="str">
        <f>+IF(USER!AQ282="","",USER!AQ282)</f>
        <v/>
      </c>
      <c r="AR282" s="13" t="str">
        <f>+IF(USER!AR282="","",USER!AR282)</f>
        <v/>
      </c>
      <c r="AS282" s="14" t="str">
        <f>+IF(USER!AS282="","",USER!AS282)</f>
        <v/>
      </c>
      <c r="AT282" s="14" t="str">
        <f>+IF(USER!AT282="","",USER!AT282)</f>
        <v/>
      </c>
      <c r="AU282" s="13" t="str">
        <f>+IF(USER!AU282="","",USER!AU282)</f>
        <v/>
      </c>
      <c r="AV282" s="13" t="str">
        <f>+IF(USER!AV282="","",USER!AV282)</f>
        <v/>
      </c>
      <c r="AW282" s="14" t="str">
        <f>+IF(USER!AW282="","",USER!AW282)</f>
        <v/>
      </c>
      <c r="AX282" s="20" t="str">
        <f>+IF(USER!AX282="","",USER!AX282)</f>
        <v/>
      </c>
      <c r="AY282" s="19">
        <f>+IF(USER!AY282="","",USER!AY282)</f>
        <v>0.54166666666666663</v>
      </c>
      <c r="AZ282" s="13">
        <f>+IF(USER!AZ282="","",USER!AZ282)</f>
        <v>0.70486111111111116</v>
      </c>
      <c r="BA282" s="14" t="str">
        <f>+IF(USER!BA282="","",USER!BA282)</f>
        <v/>
      </c>
      <c r="BB282" s="14" t="str">
        <f>+IF(USER!BB282="","",USER!BB282)</f>
        <v/>
      </c>
      <c r="BC282" s="13" t="str">
        <f>+IF(USER!BC282="","",USER!BC282)</f>
        <v/>
      </c>
      <c r="BD282" s="13" t="str">
        <f>+IF(USER!BD282="","",USER!BD282)</f>
        <v/>
      </c>
      <c r="BE282" s="14" t="str">
        <f>+IF(USER!BE282="","",USER!BE282)</f>
        <v/>
      </c>
      <c r="BF282" s="20" t="str">
        <f>+IF(USER!BF282="","",USER!BF282)</f>
        <v/>
      </c>
      <c r="BG282" s="19">
        <f>+IF(USER!BG282="","",USER!BG282)</f>
        <v>0.54166666666666663</v>
      </c>
      <c r="BH282" s="13">
        <f>+IF(USER!BH282="","",USER!BH282)</f>
        <v>0.70486111111111116</v>
      </c>
      <c r="BI282" s="14" t="str">
        <f>+IF(USER!BI282="","",USER!BI282)</f>
        <v/>
      </c>
      <c r="BJ282" s="14" t="str">
        <f>+IF(USER!BJ282="","",USER!BJ282)</f>
        <v/>
      </c>
      <c r="BK282" s="13" t="str">
        <f>+IF(USER!BK282="","",USER!BK282)</f>
        <v/>
      </c>
      <c r="BL282" s="13" t="str">
        <f>+IF(USER!BL282="","",USER!BL282)</f>
        <v/>
      </c>
      <c r="BM282" s="14" t="str">
        <f>+IF(USER!BM282="","",USER!BM282)</f>
        <v/>
      </c>
      <c r="BN282" s="20" t="str">
        <f>+IF(USER!BN282="","",USER!BN282)</f>
        <v/>
      </c>
      <c r="BO282" s="19">
        <f>+IF(USER!BO282="","",USER!BO282)</f>
        <v>0.54166666666666663</v>
      </c>
      <c r="BP282" s="13">
        <f>+IF(USER!BP282="","",USER!BP282)</f>
        <v>0.70486111111111116</v>
      </c>
      <c r="BQ282" s="14" t="str">
        <f>+IF(USER!BQ282="","",USER!BQ282)</f>
        <v/>
      </c>
      <c r="BR282" s="14" t="str">
        <f>+IF(USER!BR282="","",USER!BR282)</f>
        <v/>
      </c>
      <c r="BS282" s="13" t="str">
        <f>+IF(USER!BS282="","",USER!BS282)</f>
        <v/>
      </c>
      <c r="BT282" s="13" t="str">
        <f>+IF(USER!BT282="","",USER!BT282)</f>
        <v/>
      </c>
      <c r="BU282" s="14" t="str">
        <f>+IF(USER!BU282="","",USER!BU282)</f>
        <v/>
      </c>
      <c r="BV282" s="20" t="str">
        <f>+IF(USER!BV282="","",USER!BV282)</f>
        <v/>
      </c>
      <c r="BW282" s="68" t="str">
        <f>+VLOOKUP(B282,GESEM!B:H,7,0)</f>
        <v>CHAT USER</v>
      </c>
      <c r="BX282" s="2" t="str">
        <f>+VLOOKUP(B282,GESEM!B:H,6,0)</f>
        <v>AGENTE</v>
      </c>
    </row>
    <row r="283" spans="1:76" ht="12.75" x14ac:dyDescent="0.2">
      <c r="A283" s="31">
        <f t="shared" si="4"/>
        <v>277</v>
      </c>
      <c r="B283" s="74">
        <f>+USER!B283</f>
        <v>75689697</v>
      </c>
      <c r="C283" s="61" t="str">
        <f>+VLOOKUP(J283,TURNO!P:Q,2,0)</f>
        <v xml:space="preserve">CHAT USER </v>
      </c>
      <c r="D283" s="61" t="str">
        <f>+USER!D283</f>
        <v>Tarde</v>
      </c>
      <c r="E283" s="75">
        <f>+VLOOKUP(B283,GESEM!B:M,12,0)</f>
        <v>45595</v>
      </c>
      <c r="F283" s="61" t="str">
        <f>+USER!F283</f>
        <v>PART TIME</v>
      </c>
      <c r="G283" s="61" t="str">
        <f>+USER!G283</f>
        <v>GESTIÓN ADICIONAL</v>
      </c>
      <c r="H283" s="61" t="str">
        <f>+USER!H283</f>
        <v>MAIL PARTNER</v>
      </c>
      <c r="I283" s="61" t="str">
        <f>+USER!I283</f>
        <v>AVENDAÑO CORONADO SARA MILAGROS</v>
      </c>
      <c r="J283" s="61" t="str">
        <f>+USER!J283</f>
        <v>CHAT USER</v>
      </c>
      <c r="K283" s="61" t="str">
        <f>+USER!K283</f>
        <v>BAO VILELA CESAR ANDRES</v>
      </c>
      <c r="L283" s="61" t="str">
        <f>+USER!L283</f>
        <v>SANCHEZ GRADOS JEAN PIERRE JOAQUIN</v>
      </c>
      <c r="M283" s="61" t="str">
        <f>+USER!M283</f>
        <v>Martes</v>
      </c>
      <c r="N283" s="32">
        <f>+IF(USER!N283="","",USER!N283)</f>
        <v>0.54166666666666663</v>
      </c>
      <c r="O283" s="33">
        <f>+IF(USER!O283="","",USER!O283)</f>
        <v>0.70486111111111116</v>
      </c>
      <c r="P283" s="32" t="str">
        <f>+IF(USER!P283="","",USER!P283)</f>
        <v/>
      </c>
      <c r="Q283" s="33" t="str">
        <f>+IF(USER!Q283="","",USER!Q283)</f>
        <v/>
      </c>
      <c r="R283" s="34" t="str">
        <f>+VLOOKUP(B283,GESEM!B:R,9,0)</f>
        <v>ACTIVO</v>
      </c>
      <c r="S283" s="19">
        <f>+IF(USER!S283="","",USER!S283)</f>
        <v>0.54166666666666663</v>
      </c>
      <c r="T283" s="14">
        <f>+IF(USER!T283="","",USER!T283)</f>
        <v>0.70486111111111116</v>
      </c>
      <c r="U283" s="14" t="str">
        <f>+IF(USER!U283="","",USER!U283)</f>
        <v/>
      </c>
      <c r="V283" s="14" t="str">
        <f>+IF(USER!V283="","",USER!V283)</f>
        <v/>
      </c>
      <c r="W283" s="14" t="str">
        <f>+IF(USER!W283="","",USER!W283)</f>
        <v/>
      </c>
      <c r="X283" s="14" t="str">
        <f>+IF(USER!X283="","",USER!X283)</f>
        <v/>
      </c>
      <c r="Y283" s="14" t="str">
        <f>+IF(USER!Y283="","",USER!Y283)</f>
        <v/>
      </c>
      <c r="Z283" s="20" t="str">
        <f>+IF(USER!Z283="","",USER!Z283)</f>
        <v/>
      </c>
      <c r="AA283" s="19" t="str">
        <f>+IF(USER!AA283="","",USER!AA283)</f>
        <v/>
      </c>
      <c r="AB283" s="13" t="str">
        <f>+IF(USER!AB283="","",USER!AB283)</f>
        <v/>
      </c>
      <c r="AC283" s="14" t="str">
        <f>+IF(USER!AC283="","",USER!AC283)</f>
        <v/>
      </c>
      <c r="AD283" s="14" t="str">
        <f>+IF(USER!AD283="","",USER!AD283)</f>
        <v/>
      </c>
      <c r="AE283" s="13" t="str">
        <f>+IF(USER!AE283="","",USER!AE283)</f>
        <v/>
      </c>
      <c r="AF283" s="13" t="str">
        <f>+IF(USER!AF283="","",USER!AF283)</f>
        <v/>
      </c>
      <c r="AG283" s="14" t="str">
        <f>+IF(USER!AG283="","",USER!AG283)</f>
        <v/>
      </c>
      <c r="AH283" s="20" t="str">
        <f>+IF(USER!AH283="","",USER!AH283)</f>
        <v/>
      </c>
      <c r="AI283" s="19">
        <f>+IF(USER!AI283="","",USER!AI283)</f>
        <v>0.54166666666666663</v>
      </c>
      <c r="AJ283" s="13">
        <f>+IF(USER!AJ283="","",USER!AJ283)</f>
        <v>0.70486111111111116</v>
      </c>
      <c r="AK283" s="14" t="str">
        <f>+IF(USER!AK283="","",USER!AK283)</f>
        <v/>
      </c>
      <c r="AL283" s="14" t="str">
        <f>+IF(USER!AL283="","",USER!AL283)</f>
        <v/>
      </c>
      <c r="AM283" s="13" t="str">
        <f>+IF(USER!AM283="","",USER!AM283)</f>
        <v/>
      </c>
      <c r="AN283" s="13" t="str">
        <f>+IF(USER!AN283="","",USER!AN283)</f>
        <v/>
      </c>
      <c r="AO283" s="14" t="str">
        <f>+IF(USER!AO283="","",USER!AO283)</f>
        <v/>
      </c>
      <c r="AP283" s="20" t="str">
        <f>+IF(USER!AP283="","",USER!AP283)</f>
        <v/>
      </c>
      <c r="AQ283" s="19">
        <f>+IF(USER!AQ283="","",USER!AQ283)</f>
        <v>0.54166666666666663</v>
      </c>
      <c r="AR283" s="13">
        <f>+IF(USER!AR283="","",USER!AR283)</f>
        <v>0.70486111111111116</v>
      </c>
      <c r="AS283" s="14" t="str">
        <f>+IF(USER!AS283="","",USER!AS283)</f>
        <v/>
      </c>
      <c r="AT283" s="14" t="str">
        <f>+IF(USER!AT283="","",USER!AT283)</f>
        <v/>
      </c>
      <c r="AU283" s="13" t="str">
        <f>+IF(USER!AU283="","",USER!AU283)</f>
        <v/>
      </c>
      <c r="AV283" s="13" t="str">
        <f>+IF(USER!AV283="","",USER!AV283)</f>
        <v/>
      </c>
      <c r="AW283" s="14" t="str">
        <f>+IF(USER!AW283="","",USER!AW283)</f>
        <v/>
      </c>
      <c r="AX283" s="20" t="str">
        <f>+IF(USER!AX283="","",USER!AX283)</f>
        <v/>
      </c>
      <c r="AY283" s="19">
        <f>+IF(USER!AY283="","",USER!AY283)</f>
        <v>0.54166666666666663</v>
      </c>
      <c r="AZ283" s="13">
        <f>+IF(USER!AZ283="","",USER!AZ283)</f>
        <v>0.70486111111111116</v>
      </c>
      <c r="BA283" s="14" t="str">
        <f>+IF(USER!BA283="","",USER!BA283)</f>
        <v/>
      </c>
      <c r="BB283" s="14" t="str">
        <f>+IF(USER!BB283="","",USER!BB283)</f>
        <v/>
      </c>
      <c r="BC283" s="13" t="str">
        <f>+IF(USER!BC283="","",USER!BC283)</f>
        <v/>
      </c>
      <c r="BD283" s="13" t="str">
        <f>+IF(USER!BD283="","",USER!BD283)</f>
        <v/>
      </c>
      <c r="BE283" s="14" t="str">
        <f>+IF(USER!BE283="","",USER!BE283)</f>
        <v/>
      </c>
      <c r="BF283" s="20" t="str">
        <f>+IF(USER!BF283="","",USER!BF283)</f>
        <v/>
      </c>
      <c r="BG283" s="19">
        <f>+IF(USER!BG283="","",USER!BG283)</f>
        <v>0.54166666666666663</v>
      </c>
      <c r="BH283" s="13">
        <f>+IF(USER!BH283="","",USER!BH283)</f>
        <v>0.70486111111111116</v>
      </c>
      <c r="BI283" s="14" t="str">
        <f>+IF(USER!BI283="","",USER!BI283)</f>
        <v/>
      </c>
      <c r="BJ283" s="14" t="str">
        <f>+IF(USER!BJ283="","",USER!BJ283)</f>
        <v/>
      </c>
      <c r="BK283" s="13" t="str">
        <f>+IF(USER!BK283="","",USER!BK283)</f>
        <v/>
      </c>
      <c r="BL283" s="13" t="str">
        <f>+IF(USER!BL283="","",USER!BL283)</f>
        <v/>
      </c>
      <c r="BM283" s="14" t="str">
        <f>+IF(USER!BM283="","",USER!BM283)</f>
        <v/>
      </c>
      <c r="BN283" s="20" t="str">
        <f>+IF(USER!BN283="","",USER!BN283)</f>
        <v/>
      </c>
      <c r="BO283" s="19">
        <f>+IF(USER!BO283="","",USER!BO283)</f>
        <v>0.54166666666666663</v>
      </c>
      <c r="BP283" s="13">
        <f>+IF(USER!BP283="","",USER!BP283)</f>
        <v>0.70486111111111116</v>
      </c>
      <c r="BQ283" s="14" t="str">
        <f>+IF(USER!BQ283="","",USER!BQ283)</f>
        <v/>
      </c>
      <c r="BR283" s="14" t="str">
        <f>+IF(USER!BR283="","",USER!BR283)</f>
        <v/>
      </c>
      <c r="BS283" s="13" t="str">
        <f>+IF(USER!BS283="","",USER!BS283)</f>
        <v/>
      </c>
      <c r="BT283" s="13" t="str">
        <f>+IF(USER!BT283="","",USER!BT283)</f>
        <v/>
      </c>
      <c r="BU283" s="14" t="str">
        <f>+IF(USER!BU283="","",USER!BU283)</f>
        <v/>
      </c>
      <c r="BV283" s="20" t="str">
        <f>+IF(USER!BV283="","",USER!BV283)</f>
        <v/>
      </c>
      <c r="BW283" s="68" t="str">
        <f>+VLOOKUP(B283,GESEM!B:H,7,0)</f>
        <v>CHAT USER</v>
      </c>
      <c r="BX283" s="2" t="str">
        <f>+VLOOKUP(B283,GESEM!B:H,6,0)</f>
        <v>AGENTE</v>
      </c>
    </row>
    <row r="284" spans="1:76" ht="12.75" x14ac:dyDescent="0.2">
      <c r="A284" s="31">
        <f t="shared" si="4"/>
        <v>278</v>
      </c>
      <c r="B284" s="74">
        <f>+USER!B284</f>
        <v>47877030</v>
      </c>
      <c r="C284" s="61" t="str">
        <f>+VLOOKUP(J284,TURNO!P:Q,2,0)</f>
        <v xml:space="preserve">CHAT USER </v>
      </c>
      <c r="D284" s="61" t="str">
        <f>+USER!D284</f>
        <v>Tarde</v>
      </c>
      <c r="E284" s="75">
        <f>+VLOOKUP(B284,GESEM!B:M,12,0)</f>
        <v>45595</v>
      </c>
      <c r="F284" s="61" t="str">
        <f>+USER!F284</f>
        <v>PART TIME</v>
      </c>
      <c r="G284" s="61" t="str">
        <f>+USER!G284</f>
        <v>GESTIÓN ADICIONAL</v>
      </c>
      <c r="H284" s="61" t="str">
        <f>+USER!H284</f>
        <v>MAIL PARTNER</v>
      </c>
      <c r="I284" s="61" t="str">
        <f>+USER!I284</f>
        <v>TORRES ROSALES CRISTINA FIORELA</v>
      </c>
      <c r="J284" s="61" t="str">
        <f>+USER!J284</f>
        <v>CHAT USER</v>
      </c>
      <c r="K284" s="61" t="str">
        <f>+USER!K284</f>
        <v>BAO VILELA CESAR ANDRES</v>
      </c>
      <c r="L284" s="61" t="str">
        <f>+USER!L284</f>
        <v>SANCHEZ GRADOS JEAN PIERRE JOAQUIN</v>
      </c>
      <c r="M284" s="61" t="str">
        <f>+USER!M284</f>
        <v>Martes</v>
      </c>
      <c r="N284" s="32">
        <f>+IF(USER!N284="","",USER!N284)</f>
        <v>0.54166666666666663</v>
      </c>
      <c r="O284" s="33">
        <f>+IF(USER!O284="","",USER!O284)</f>
        <v>0.70486111111111116</v>
      </c>
      <c r="P284" s="32" t="str">
        <f>+IF(USER!P284="","",USER!P284)</f>
        <v/>
      </c>
      <c r="Q284" s="33" t="str">
        <f>+IF(USER!Q284="","",USER!Q284)</f>
        <v/>
      </c>
      <c r="R284" s="34" t="str">
        <f>+VLOOKUP(B284,GESEM!B:R,9,0)</f>
        <v>ACTIVO</v>
      </c>
      <c r="S284" s="19">
        <f>+IF(USER!S284="","",USER!S284)</f>
        <v>0.54166666666666663</v>
      </c>
      <c r="T284" s="14">
        <f>+IF(USER!T284="","",USER!T284)</f>
        <v>0.70486111111111116</v>
      </c>
      <c r="U284" s="14" t="str">
        <f>+IF(USER!U284="","",USER!U284)</f>
        <v/>
      </c>
      <c r="V284" s="14" t="str">
        <f>+IF(USER!V284="","",USER!V284)</f>
        <v/>
      </c>
      <c r="W284" s="14" t="str">
        <f>+IF(USER!W284="","",USER!W284)</f>
        <v/>
      </c>
      <c r="X284" s="14" t="str">
        <f>+IF(USER!X284="","",USER!X284)</f>
        <v/>
      </c>
      <c r="Y284" s="14" t="str">
        <f>+IF(USER!Y284="","",USER!Y284)</f>
        <v/>
      </c>
      <c r="Z284" s="20" t="str">
        <f>+IF(USER!Z284="","",USER!Z284)</f>
        <v/>
      </c>
      <c r="AA284" s="19" t="str">
        <f>+IF(USER!AA284="","",USER!AA284)</f>
        <v/>
      </c>
      <c r="AB284" s="13" t="str">
        <f>+IF(USER!AB284="","",USER!AB284)</f>
        <v/>
      </c>
      <c r="AC284" s="14" t="str">
        <f>+IF(USER!AC284="","",USER!AC284)</f>
        <v/>
      </c>
      <c r="AD284" s="14" t="str">
        <f>+IF(USER!AD284="","",USER!AD284)</f>
        <v/>
      </c>
      <c r="AE284" s="13" t="str">
        <f>+IF(USER!AE284="","",USER!AE284)</f>
        <v/>
      </c>
      <c r="AF284" s="13" t="str">
        <f>+IF(USER!AF284="","",USER!AF284)</f>
        <v/>
      </c>
      <c r="AG284" s="14" t="str">
        <f>+IF(USER!AG284="","",USER!AG284)</f>
        <v/>
      </c>
      <c r="AH284" s="20" t="str">
        <f>+IF(USER!AH284="","",USER!AH284)</f>
        <v/>
      </c>
      <c r="AI284" s="19">
        <f>+IF(USER!AI284="","",USER!AI284)</f>
        <v>0.54166666666666663</v>
      </c>
      <c r="AJ284" s="13">
        <f>+IF(USER!AJ284="","",USER!AJ284)</f>
        <v>0.70486111111111116</v>
      </c>
      <c r="AK284" s="14" t="str">
        <f>+IF(USER!AK284="","",USER!AK284)</f>
        <v/>
      </c>
      <c r="AL284" s="14" t="str">
        <f>+IF(USER!AL284="","",USER!AL284)</f>
        <v/>
      </c>
      <c r="AM284" s="13" t="str">
        <f>+IF(USER!AM284="","",USER!AM284)</f>
        <v/>
      </c>
      <c r="AN284" s="13" t="str">
        <f>+IF(USER!AN284="","",USER!AN284)</f>
        <v/>
      </c>
      <c r="AO284" s="14" t="str">
        <f>+IF(USER!AO284="","",USER!AO284)</f>
        <v/>
      </c>
      <c r="AP284" s="20" t="str">
        <f>+IF(USER!AP284="","",USER!AP284)</f>
        <v/>
      </c>
      <c r="AQ284" s="19">
        <f>+IF(USER!AQ284="","",USER!AQ284)</f>
        <v>0.54166666666666663</v>
      </c>
      <c r="AR284" s="13">
        <f>+IF(USER!AR284="","",USER!AR284)</f>
        <v>0.70486111111111116</v>
      </c>
      <c r="AS284" s="14" t="str">
        <f>+IF(USER!AS284="","",USER!AS284)</f>
        <v/>
      </c>
      <c r="AT284" s="14" t="str">
        <f>+IF(USER!AT284="","",USER!AT284)</f>
        <v/>
      </c>
      <c r="AU284" s="13" t="str">
        <f>+IF(USER!AU284="","",USER!AU284)</f>
        <v/>
      </c>
      <c r="AV284" s="13" t="str">
        <f>+IF(USER!AV284="","",USER!AV284)</f>
        <v/>
      </c>
      <c r="AW284" s="14" t="str">
        <f>+IF(USER!AW284="","",USER!AW284)</f>
        <v/>
      </c>
      <c r="AX284" s="20" t="str">
        <f>+IF(USER!AX284="","",USER!AX284)</f>
        <v/>
      </c>
      <c r="AY284" s="19">
        <f>+IF(USER!AY284="","",USER!AY284)</f>
        <v>0.54166666666666663</v>
      </c>
      <c r="AZ284" s="13">
        <f>+IF(USER!AZ284="","",USER!AZ284)</f>
        <v>0.70486111111111116</v>
      </c>
      <c r="BA284" s="14" t="str">
        <f>+IF(USER!BA284="","",USER!BA284)</f>
        <v/>
      </c>
      <c r="BB284" s="14" t="str">
        <f>+IF(USER!BB284="","",USER!BB284)</f>
        <v/>
      </c>
      <c r="BC284" s="13" t="str">
        <f>+IF(USER!BC284="","",USER!BC284)</f>
        <v/>
      </c>
      <c r="BD284" s="13" t="str">
        <f>+IF(USER!BD284="","",USER!BD284)</f>
        <v/>
      </c>
      <c r="BE284" s="14" t="str">
        <f>+IF(USER!BE284="","",USER!BE284)</f>
        <v/>
      </c>
      <c r="BF284" s="20" t="str">
        <f>+IF(USER!BF284="","",USER!BF284)</f>
        <v/>
      </c>
      <c r="BG284" s="19">
        <f>+IF(USER!BG284="","",USER!BG284)</f>
        <v>0.54166666666666663</v>
      </c>
      <c r="BH284" s="13">
        <f>+IF(USER!BH284="","",USER!BH284)</f>
        <v>0.70486111111111116</v>
      </c>
      <c r="BI284" s="14" t="str">
        <f>+IF(USER!BI284="","",USER!BI284)</f>
        <v/>
      </c>
      <c r="BJ284" s="14" t="str">
        <f>+IF(USER!BJ284="","",USER!BJ284)</f>
        <v/>
      </c>
      <c r="BK284" s="13" t="str">
        <f>+IF(USER!BK284="","",USER!BK284)</f>
        <v/>
      </c>
      <c r="BL284" s="13" t="str">
        <f>+IF(USER!BL284="","",USER!BL284)</f>
        <v/>
      </c>
      <c r="BM284" s="14" t="str">
        <f>+IF(USER!BM284="","",USER!BM284)</f>
        <v/>
      </c>
      <c r="BN284" s="20" t="str">
        <f>+IF(USER!BN284="","",USER!BN284)</f>
        <v/>
      </c>
      <c r="BO284" s="19">
        <f>+IF(USER!BO284="","",USER!BO284)</f>
        <v>0.54166666666666663</v>
      </c>
      <c r="BP284" s="13">
        <f>+IF(USER!BP284="","",USER!BP284)</f>
        <v>0.70486111111111116</v>
      </c>
      <c r="BQ284" s="14" t="str">
        <f>+IF(USER!BQ284="","",USER!BQ284)</f>
        <v/>
      </c>
      <c r="BR284" s="14" t="str">
        <f>+IF(USER!BR284="","",USER!BR284)</f>
        <v/>
      </c>
      <c r="BS284" s="13" t="str">
        <f>+IF(USER!BS284="","",USER!BS284)</f>
        <v/>
      </c>
      <c r="BT284" s="13" t="str">
        <f>+IF(USER!BT284="","",USER!BT284)</f>
        <v/>
      </c>
      <c r="BU284" s="14" t="str">
        <f>+IF(USER!BU284="","",USER!BU284)</f>
        <v/>
      </c>
      <c r="BV284" s="20" t="str">
        <f>+IF(USER!BV284="","",USER!BV284)</f>
        <v/>
      </c>
      <c r="BW284" s="68" t="str">
        <f>+VLOOKUP(B284,GESEM!B:H,7,0)</f>
        <v>CHAT USER</v>
      </c>
      <c r="BX284" s="2" t="str">
        <f>+VLOOKUP(B284,GESEM!B:H,6,0)</f>
        <v>AGENTE</v>
      </c>
    </row>
    <row r="285" spans="1:76" ht="12.75" x14ac:dyDescent="0.2">
      <c r="A285" s="31">
        <f t="shared" si="4"/>
        <v>279</v>
      </c>
      <c r="B285" s="74">
        <f>+USER!B285</f>
        <v>46236847</v>
      </c>
      <c r="C285" s="61" t="str">
        <f>+VLOOKUP(J285,TURNO!P:Q,2,0)</f>
        <v xml:space="preserve">CHAT USER </v>
      </c>
      <c r="D285" s="61" t="str">
        <f>+USER!D285</f>
        <v>Tarde</v>
      </c>
      <c r="E285" s="75">
        <f>+VLOOKUP(B285,GESEM!B:M,12,0)</f>
        <v>45595</v>
      </c>
      <c r="F285" s="61" t="str">
        <f>+USER!F285</f>
        <v>PART TIME</v>
      </c>
      <c r="G285" s="61" t="str">
        <f>+USER!G285</f>
        <v>GESTIÓN ADICIONAL</v>
      </c>
      <c r="H285" s="61" t="str">
        <f>+USER!H285</f>
        <v>MAIL USER</v>
      </c>
      <c r="I285" s="61" t="str">
        <f>+USER!I285</f>
        <v>FABIAN TORIBIO BERTHA</v>
      </c>
      <c r="J285" s="61" t="str">
        <f>+USER!J285</f>
        <v>CHAT USER</v>
      </c>
      <c r="K285" s="61" t="str">
        <f>+USER!K285</f>
        <v>BAO VILELA CESAR ANDRES</v>
      </c>
      <c r="L285" s="61" t="str">
        <f>+USER!L285</f>
        <v>SANCHEZ GRADOS JEAN PIERRE JOAQUIN</v>
      </c>
      <c r="M285" s="61" t="str">
        <f>+USER!M285</f>
        <v>Lunes</v>
      </c>
      <c r="N285" s="32">
        <f>+IF(USER!N285="","",USER!N285)</f>
        <v>0.54166666666666663</v>
      </c>
      <c r="O285" s="33">
        <f>+IF(USER!O285="","",USER!O285)</f>
        <v>0.70486111111111116</v>
      </c>
      <c r="P285" s="32" t="str">
        <f>+IF(USER!P285="","",USER!P285)</f>
        <v/>
      </c>
      <c r="Q285" s="33" t="str">
        <f>+IF(USER!Q285="","",USER!Q285)</f>
        <v/>
      </c>
      <c r="R285" s="34" t="str">
        <f>+VLOOKUP(B285,GESEM!B:R,9,0)</f>
        <v>ACTIVO</v>
      </c>
      <c r="S285" s="19" t="str">
        <f>+IF(USER!S285="","",USER!S285)</f>
        <v/>
      </c>
      <c r="T285" s="14" t="str">
        <f>+IF(USER!T285="","",USER!T285)</f>
        <v/>
      </c>
      <c r="U285" s="14" t="str">
        <f>+IF(USER!U285="","",USER!U285)</f>
        <v/>
      </c>
      <c r="V285" s="14" t="str">
        <f>+IF(USER!V285="","",USER!V285)</f>
        <v/>
      </c>
      <c r="W285" s="14" t="str">
        <f>+IF(USER!W285="","",USER!W285)</f>
        <v/>
      </c>
      <c r="X285" s="14" t="str">
        <f>+IF(USER!X285="","",USER!X285)</f>
        <v/>
      </c>
      <c r="Y285" s="14" t="str">
        <f>+IF(USER!Y285="","",USER!Y285)</f>
        <v/>
      </c>
      <c r="Z285" s="20" t="str">
        <f>+IF(USER!Z285="","",USER!Z285)</f>
        <v/>
      </c>
      <c r="AA285" s="19">
        <f>+IF(USER!AA285="","",USER!AA285)</f>
        <v>0.54166666666666663</v>
      </c>
      <c r="AB285" s="13">
        <f>+IF(USER!AB285="","",USER!AB285)</f>
        <v>0.70486111111111116</v>
      </c>
      <c r="AC285" s="14" t="str">
        <f>+IF(USER!AC285="","",USER!AC285)</f>
        <v/>
      </c>
      <c r="AD285" s="14" t="str">
        <f>+IF(USER!AD285="","",USER!AD285)</f>
        <v/>
      </c>
      <c r="AE285" s="13" t="str">
        <f>+IF(USER!AE285="","",USER!AE285)</f>
        <v/>
      </c>
      <c r="AF285" s="13" t="str">
        <f>+IF(USER!AF285="","",USER!AF285)</f>
        <v/>
      </c>
      <c r="AG285" s="14" t="str">
        <f>+IF(USER!AG285="","",USER!AG285)</f>
        <v/>
      </c>
      <c r="AH285" s="20" t="str">
        <f>+IF(USER!AH285="","",USER!AH285)</f>
        <v/>
      </c>
      <c r="AI285" s="19">
        <f>+IF(USER!AI285="","",USER!AI285)</f>
        <v>0.54166666666666663</v>
      </c>
      <c r="AJ285" s="13">
        <f>+IF(USER!AJ285="","",USER!AJ285)</f>
        <v>0.70486111111111116</v>
      </c>
      <c r="AK285" s="14" t="str">
        <f>+IF(USER!AK285="","",USER!AK285)</f>
        <v/>
      </c>
      <c r="AL285" s="14" t="str">
        <f>+IF(USER!AL285="","",USER!AL285)</f>
        <v/>
      </c>
      <c r="AM285" s="13" t="str">
        <f>+IF(USER!AM285="","",USER!AM285)</f>
        <v/>
      </c>
      <c r="AN285" s="13" t="str">
        <f>+IF(USER!AN285="","",USER!AN285)</f>
        <v/>
      </c>
      <c r="AO285" s="14" t="str">
        <f>+IF(USER!AO285="","",USER!AO285)</f>
        <v/>
      </c>
      <c r="AP285" s="20" t="str">
        <f>+IF(USER!AP285="","",USER!AP285)</f>
        <v/>
      </c>
      <c r="AQ285" s="19">
        <f>+IF(USER!AQ285="","",USER!AQ285)</f>
        <v>0.54166666666666663</v>
      </c>
      <c r="AR285" s="13">
        <f>+IF(USER!AR285="","",USER!AR285)</f>
        <v>0.70486111111111116</v>
      </c>
      <c r="AS285" s="14" t="str">
        <f>+IF(USER!AS285="","",USER!AS285)</f>
        <v/>
      </c>
      <c r="AT285" s="14" t="str">
        <f>+IF(USER!AT285="","",USER!AT285)</f>
        <v/>
      </c>
      <c r="AU285" s="13" t="str">
        <f>+IF(USER!AU285="","",USER!AU285)</f>
        <v/>
      </c>
      <c r="AV285" s="13" t="str">
        <f>+IF(USER!AV285="","",USER!AV285)</f>
        <v/>
      </c>
      <c r="AW285" s="14" t="str">
        <f>+IF(USER!AW285="","",USER!AW285)</f>
        <v/>
      </c>
      <c r="AX285" s="20" t="str">
        <f>+IF(USER!AX285="","",USER!AX285)</f>
        <v/>
      </c>
      <c r="AY285" s="19">
        <f>+IF(USER!AY285="","",USER!AY285)</f>
        <v>0.54166666666666663</v>
      </c>
      <c r="AZ285" s="13">
        <f>+IF(USER!AZ285="","",USER!AZ285)</f>
        <v>0.70486111111111116</v>
      </c>
      <c r="BA285" s="14" t="str">
        <f>+IF(USER!BA285="","",USER!BA285)</f>
        <v/>
      </c>
      <c r="BB285" s="14" t="str">
        <f>+IF(USER!BB285="","",USER!BB285)</f>
        <v/>
      </c>
      <c r="BC285" s="13" t="str">
        <f>+IF(USER!BC285="","",USER!BC285)</f>
        <v/>
      </c>
      <c r="BD285" s="13" t="str">
        <f>+IF(USER!BD285="","",USER!BD285)</f>
        <v/>
      </c>
      <c r="BE285" s="14" t="str">
        <f>+IF(USER!BE285="","",USER!BE285)</f>
        <v/>
      </c>
      <c r="BF285" s="20" t="str">
        <f>+IF(USER!BF285="","",USER!BF285)</f>
        <v/>
      </c>
      <c r="BG285" s="19">
        <f>+IF(USER!BG285="","",USER!BG285)</f>
        <v>0.54166666666666663</v>
      </c>
      <c r="BH285" s="13">
        <f>+IF(USER!BH285="","",USER!BH285)</f>
        <v>0.70486111111111116</v>
      </c>
      <c r="BI285" s="14" t="str">
        <f>+IF(USER!BI285="","",USER!BI285)</f>
        <v/>
      </c>
      <c r="BJ285" s="14" t="str">
        <f>+IF(USER!BJ285="","",USER!BJ285)</f>
        <v/>
      </c>
      <c r="BK285" s="13" t="str">
        <f>+IF(USER!BK285="","",USER!BK285)</f>
        <v/>
      </c>
      <c r="BL285" s="13" t="str">
        <f>+IF(USER!BL285="","",USER!BL285)</f>
        <v/>
      </c>
      <c r="BM285" s="14" t="str">
        <f>+IF(USER!BM285="","",USER!BM285)</f>
        <v/>
      </c>
      <c r="BN285" s="20" t="str">
        <f>+IF(USER!BN285="","",USER!BN285)</f>
        <v/>
      </c>
      <c r="BO285" s="19">
        <f>+IF(USER!BO285="","",USER!BO285)</f>
        <v>0.54166666666666663</v>
      </c>
      <c r="BP285" s="13">
        <f>+IF(USER!BP285="","",USER!BP285)</f>
        <v>0.70486111111111116</v>
      </c>
      <c r="BQ285" s="14" t="str">
        <f>+IF(USER!BQ285="","",USER!BQ285)</f>
        <v/>
      </c>
      <c r="BR285" s="14" t="str">
        <f>+IF(USER!BR285="","",USER!BR285)</f>
        <v/>
      </c>
      <c r="BS285" s="13" t="str">
        <f>+IF(USER!BS285="","",USER!BS285)</f>
        <v/>
      </c>
      <c r="BT285" s="13" t="str">
        <f>+IF(USER!BT285="","",USER!BT285)</f>
        <v/>
      </c>
      <c r="BU285" s="14" t="str">
        <f>+IF(USER!BU285="","",USER!BU285)</f>
        <v/>
      </c>
      <c r="BV285" s="20" t="str">
        <f>+IF(USER!BV285="","",USER!BV285)</f>
        <v/>
      </c>
      <c r="BW285" s="68" t="str">
        <f>+VLOOKUP(B285,GESEM!B:H,7,0)</f>
        <v>CHAT USER</v>
      </c>
      <c r="BX285" s="2" t="str">
        <f>+VLOOKUP(B285,GESEM!B:H,6,0)</f>
        <v>AGENTE</v>
      </c>
    </row>
    <row r="286" spans="1:76" ht="12.75" hidden="1" x14ac:dyDescent="0.2">
      <c r="A286" s="31">
        <f t="shared" si="4"/>
        <v>280</v>
      </c>
      <c r="B286" s="74">
        <f>+USER!B286</f>
        <v>70036615</v>
      </c>
      <c r="C286" s="61" t="str">
        <f>+VLOOKUP(J286,TURNO!P:Q,2,0)</f>
        <v xml:space="preserve">CHAT USER </v>
      </c>
      <c r="D286" s="61" t="str">
        <f>+USER!D286</f>
        <v>Tarde</v>
      </c>
      <c r="E286" s="75">
        <f>+VLOOKUP(B286,GESEM!B:M,12,0)</f>
        <v>45595</v>
      </c>
      <c r="F286" s="61" t="str">
        <f>+USER!F286</f>
        <v>PART TIME</v>
      </c>
      <c r="G286" s="61">
        <f>+USER!G286</f>
        <v>0</v>
      </c>
      <c r="H286" s="61">
        <f>+USER!H286</f>
        <v>0</v>
      </c>
      <c r="I286" s="61" t="str">
        <f>+USER!I286</f>
        <v>SESSAREGO BERROSPI GERALDINE RUBY</v>
      </c>
      <c r="J286" s="61" t="str">
        <f>+USER!J286</f>
        <v>CHAT USER</v>
      </c>
      <c r="K286" s="61" t="str">
        <f>+USER!K286</f>
        <v>BAO VILELA CESAR ANDRES</v>
      </c>
      <c r="L286" s="61" t="str">
        <f>+USER!L286</f>
        <v>SANCHEZ GRADOS JEAN PIERRE JOAQUIN</v>
      </c>
      <c r="M286" s="61" t="str">
        <f>+USER!M286</f>
        <v>Martes</v>
      </c>
      <c r="N286" s="32">
        <f>+IF(USER!N286="","",USER!N286)</f>
        <v>0.58333333333333337</v>
      </c>
      <c r="O286" s="33">
        <f>+IF(USER!O286="","",USER!O286)</f>
        <v>0.74652777777777779</v>
      </c>
      <c r="P286" s="32" t="str">
        <f>+IF(USER!P286="","",USER!P286)</f>
        <v/>
      </c>
      <c r="Q286" s="33" t="str">
        <f>+IF(USER!Q286="","",USER!Q286)</f>
        <v/>
      </c>
      <c r="R286" s="34" t="str">
        <f>+VLOOKUP(B286,GESEM!B:R,9,0)</f>
        <v>INACTIVO</v>
      </c>
      <c r="S286" s="19">
        <f>+IF(USER!S286="","",USER!S286)</f>
        <v>0.58333333333333337</v>
      </c>
      <c r="T286" s="14">
        <f>+IF(USER!T286="","",USER!T286)</f>
        <v>0.74652777777777779</v>
      </c>
      <c r="U286" s="14" t="str">
        <f>+IF(USER!U286="","",USER!U286)</f>
        <v/>
      </c>
      <c r="V286" s="14" t="str">
        <f>+IF(USER!V286="","",USER!V286)</f>
        <v/>
      </c>
      <c r="W286" s="14" t="str">
        <f>+IF(USER!W286="","",USER!W286)</f>
        <v/>
      </c>
      <c r="X286" s="14" t="str">
        <f>+IF(USER!X286="","",USER!X286)</f>
        <v/>
      </c>
      <c r="Y286" s="14" t="str">
        <f>+IF(USER!Y286="","",USER!Y286)</f>
        <v/>
      </c>
      <c r="Z286" s="20" t="str">
        <f>+IF(USER!Z286="","",USER!Z286)</f>
        <v/>
      </c>
      <c r="AA286" s="19" t="str">
        <f>+IF(USER!AA286="","",USER!AA286)</f>
        <v/>
      </c>
      <c r="AB286" s="13" t="str">
        <f>+IF(USER!AB286="","",USER!AB286)</f>
        <v/>
      </c>
      <c r="AC286" s="14" t="str">
        <f>+IF(USER!AC286="","",USER!AC286)</f>
        <v/>
      </c>
      <c r="AD286" s="14" t="str">
        <f>+IF(USER!AD286="","",USER!AD286)</f>
        <v/>
      </c>
      <c r="AE286" s="13" t="str">
        <f>+IF(USER!AE286="","",USER!AE286)</f>
        <v/>
      </c>
      <c r="AF286" s="13" t="str">
        <f>+IF(USER!AF286="","",USER!AF286)</f>
        <v/>
      </c>
      <c r="AG286" s="14" t="str">
        <f>+IF(USER!AG286="","",USER!AG286)</f>
        <v/>
      </c>
      <c r="AH286" s="20" t="str">
        <f>+IF(USER!AH286="","",USER!AH286)</f>
        <v/>
      </c>
      <c r="AI286" s="19">
        <f>+IF(USER!AI286="","",USER!AI286)</f>
        <v>0.58333333333333337</v>
      </c>
      <c r="AJ286" s="13">
        <f>+IF(USER!AJ286="","",USER!AJ286)</f>
        <v>0.74652777777777779</v>
      </c>
      <c r="AK286" s="14" t="str">
        <f>+IF(USER!AK286="","",USER!AK286)</f>
        <v/>
      </c>
      <c r="AL286" s="14" t="str">
        <f>+IF(USER!AL286="","",USER!AL286)</f>
        <v/>
      </c>
      <c r="AM286" s="13" t="str">
        <f>+IF(USER!AM286="","",USER!AM286)</f>
        <v/>
      </c>
      <c r="AN286" s="13" t="str">
        <f>+IF(USER!AN286="","",USER!AN286)</f>
        <v/>
      </c>
      <c r="AO286" s="14" t="str">
        <f>+IF(USER!AO286="","",USER!AO286)</f>
        <v/>
      </c>
      <c r="AP286" s="20" t="str">
        <f>+IF(USER!AP286="","",USER!AP286)</f>
        <v/>
      </c>
      <c r="AQ286" s="19">
        <f>+IF(USER!AQ286="","",USER!AQ286)</f>
        <v>0.58333333333333337</v>
      </c>
      <c r="AR286" s="13">
        <f>+IF(USER!AR286="","",USER!AR286)</f>
        <v>0.74652777777777779</v>
      </c>
      <c r="AS286" s="14" t="str">
        <f>+IF(USER!AS286="","",USER!AS286)</f>
        <v/>
      </c>
      <c r="AT286" s="14" t="str">
        <f>+IF(USER!AT286="","",USER!AT286)</f>
        <v/>
      </c>
      <c r="AU286" s="13" t="str">
        <f>+IF(USER!AU286="","",USER!AU286)</f>
        <v/>
      </c>
      <c r="AV286" s="13" t="str">
        <f>+IF(USER!AV286="","",USER!AV286)</f>
        <v/>
      </c>
      <c r="AW286" s="14" t="str">
        <f>+IF(USER!AW286="","",USER!AW286)</f>
        <v/>
      </c>
      <c r="AX286" s="20" t="str">
        <f>+IF(USER!AX286="","",USER!AX286)</f>
        <v/>
      </c>
      <c r="AY286" s="19">
        <f>+IF(USER!AY286="","",USER!AY286)</f>
        <v>0.58333333333333337</v>
      </c>
      <c r="AZ286" s="13">
        <f>+IF(USER!AZ286="","",USER!AZ286)</f>
        <v>0.74652777777777779</v>
      </c>
      <c r="BA286" s="14" t="str">
        <f>+IF(USER!BA286="","",USER!BA286)</f>
        <v/>
      </c>
      <c r="BB286" s="14" t="str">
        <f>+IF(USER!BB286="","",USER!BB286)</f>
        <v/>
      </c>
      <c r="BC286" s="13" t="str">
        <f>+IF(USER!BC286="","",USER!BC286)</f>
        <v/>
      </c>
      <c r="BD286" s="13" t="str">
        <f>+IF(USER!BD286="","",USER!BD286)</f>
        <v/>
      </c>
      <c r="BE286" s="14" t="str">
        <f>+IF(USER!BE286="","",USER!BE286)</f>
        <v/>
      </c>
      <c r="BF286" s="20" t="str">
        <f>+IF(USER!BF286="","",USER!BF286)</f>
        <v/>
      </c>
      <c r="BG286" s="19">
        <f>+IF(USER!BG286="","",USER!BG286)</f>
        <v>0.58333333333333337</v>
      </c>
      <c r="BH286" s="13">
        <f>+IF(USER!BH286="","",USER!BH286)</f>
        <v>0.74652777777777779</v>
      </c>
      <c r="BI286" s="14" t="str">
        <f>+IF(USER!BI286="","",USER!BI286)</f>
        <v/>
      </c>
      <c r="BJ286" s="14" t="str">
        <f>+IF(USER!BJ286="","",USER!BJ286)</f>
        <v/>
      </c>
      <c r="BK286" s="13" t="str">
        <f>+IF(USER!BK286="","",USER!BK286)</f>
        <v/>
      </c>
      <c r="BL286" s="13" t="str">
        <f>+IF(USER!BL286="","",USER!BL286)</f>
        <v/>
      </c>
      <c r="BM286" s="14" t="str">
        <f>+IF(USER!BM286="","",USER!BM286)</f>
        <v/>
      </c>
      <c r="BN286" s="20" t="str">
        <f>+IF(USER!BN286="","",USER!BN286)</f>
        <v/>
      </c>
      <c r="BO286" s="19">
        <f>+IF(USER!BO286="","",USER!BO286)</f>
        <v>0.58333333333333337</v>
      </c>
      <c r="BP286" s="13">
        <f>+IF(USER!BP286="","",USER!BP286)</f>
        <v>0.74652777777777779</v>
      </c>
      <c r="BQ286" s="14" t="str">
        <f>+IF(USER!BQ286="","",USER!BQ286)</f>
        <v/>
      </c>
      <c r="BR286" s="14" t="str">
        <f>+IF(USER!BR286="","",USER!BR286)</f>
        <v/>
      </c>
      <c r="BS286" s="13" t="str">
        <f>+IF(USER!BS286="","",USER!BS286)</f>
        <v/>
      </c>
      <c r="BT286" s="13" t="str">
        <f>+IF(USER!BT286="","",USER!BT286)</f>
        <v/>
      </c>
      <c r="BU286" s="14" t="str">
        <f>+IF(USER!BU286="","",USER!BU286)</f>
        <v/>
      </c>
      <c r="BV286" s="20" t="str">
        <f>+IF(USER!BV286="","",USER!BV286)</f>
        <v/>
      </c>
      <c r="BW286" s="68" t="str">
        <f>+VLOOKUP(B286,GESEM!B:H,7,0)</f>
        <v>CHAT USER</v>
      </c>
      <c r="BX286" s="2" t="str">
        <f>+VLOOKUP(B286,GESEM!B:H,6,0)</f>
        <v>AGENTE</v>
      </c>
    </row>
    <row r="287" spans="1:76" ht="12.75" x14ac:dyDescent="0.2">
      <c r="A287" s="31">
        <f t="shared" si="4"/>
        <v>281</v>
      </c>
      <c r="B287" s="74">
        <f>+USER!B287</f>
        <v>46381545</v>
      </c>
      <c r="C287" s="61" t="str">
        <f>+VLOOKUP(J287,TURNO!P:Q,2,0)</f>
        <v xml:space="preserve">CHAT USER </v>
      </c>
      <c r="D287" s="61" t="str">
        <f>+USER!D287</f>
        <v>Tarde</v>
      </c>
      <c r="E287" s="75">
        <f>+VLOOKUP(B287,GESEM!B:M,12,0)</f>
        <v>45595</v>
      </c>
      <c r="F287" s="61" t="str">
        <f>+USER!F287</f>
        <v>PART TIME</v>
      </c>
      <c r="G287" s="61">
        <f>+USER!G287</f>
        <v>0</v>
      </c>
      <c r="H287" s="61">
        <f>+USER!H287</f>
        <v>0</v>
      </c>
      <c r="I287" s="61" t="str">
        <f>+USER!I287</f>
        <v>BAIGORREA FARFAN ROSMERI</v>
      </c>
      <c r="J287" s="61" t="str">
        <f>+USER!J287</f>
        <v>CHAT USER</v>
      </c>
      <c r="K287" s="61" t="str">
        <f>+USER!K287</f>
        <v>ALMEYDA ALVARADO CARLOS ALEJANDRO</v>
      </c>
      <c r="L287" s="61" t="str">
        <f>+USER!L287</f>
        <v>SANCHEZ GRADOS JEAN PIERRE JOAQUIN</v>
      </c>
      <c r="M287" s="61" t="str">
        <f>+USER!M287</f>
        <v>Martes</v>
      </c>
      <c r="N287" s="32">
        <f>+IF(USER!N287="","",USER!N287)</f>
        <v>0.54166666666666663</v>
      </c>
      <c r="O287" s="33">
        <f>+IF(USER!O287="","",USER!O287)</f>
        <v>0.70486111111111116</v>
      </c>
      <c r="P287" s="32" t="str">
        <f>+IF(USER!P287="","",USER!P287)</f>
        <v/>
      </c>
      <c r="Q287" s="33" t="str">
        <f>+IF(USER!Q287="","",USER!Q287)</f>
        <v/>
      </c>
      <c r="R287" s="34" t="str">
        <f>+VLOOKUP(B287,GESEM!B:R,9,0)</f>
        <v>ACTIVO</v>
      </c>
      <c r="S287" s="19">
        <f>+IF(USER!S287="","",USER!S287)</f>
        <v>0.54166666666666663</v>
      </c>
      <c r="T287" s="14">
        <f>+IF(USER!T287="","",USER!T287)</f>
        <v>0.70486111111111116</v>
      </c>
      <c r="U287" s="14" t="str">
        <f>+IF(USER!U287="","",USER!U287)</f>
        <v/>
      </c>
      <c r="V287" s="14" t="str">
        <f>+IF(USER!V287="","",USER!V287)</f>
        <v/>
      </c>
      <c r="W287" s="14" t="str">
        <f>+IF(USER!W287="","",USER!W287)</f>
        <v/>
      </c>
      <c r="X287" s="14" t="str">
        <f>+IF(USER!X287="","",USER!X287)</f>
        <v/>
      </c>
      <c r="Y287" s="14" t="str">
        <f>+IF(USER!Y287="","",USER!Y287)</f>
        <v/>
      </c>
      <c r="Z287" s="20" t="str">
        <f>+IF(USER!Z287="","",USER!Z287)</f>
        <v/>
      </c>
      <c r="AA287" s="19" t="str">
        <f>+IF(USER!AA287="","",USER!AA287)</f>
        <v/>
      </c>
      <c r="AB287" s="13" t="str">
        <f>+IF(USER!AB287="","",USER!AB287)</f>
        <v/>
      </c>
      <c r="AC287" s="14" t="str">
        <f>+IF(USER!AC287="","",USER!AC287)</f>
        <v/>
      </c>
      <c r="AD287" s="14" t="str">
        <f>+IF(USER!AD287="","",USER!AD287)</f>
        <v/>
      </c>
      <c r="AE287" s="13" t="str">
        <f>+IF(USER!AE287="","",USER!AE287)</f>
        <v/>
      </c>
      <c r="AF287" s="13" t="str">
        <f>+IF(USER!AF287="","",USER!AF287)</f>
        <v/>
      </c>
      <c r="AG287" s="14" t="str">
        <f>+IF(USER!AG287="","",USER!AG287)</f>
        <v/>
      </c>
      <c r="AH287" s="20" t="str">
        <f>+IF(USER!AH287="","",USER!AH287)</f>
        <v/>
      </c>
      <c r="AI287" s="19">
        <f>+IF(USER!AI287="","",USER!AI287)</f>
        <v>0.54166666666666663</v>
      </c>
      <c r="AJ287" s="13">
        <f>+IF(USER!AJ287="","",USER!AJ287)</f>
        <v>0.70486111111111116</v>
      </c>
      <c r="AK287" s="14" t="str">
        <f>+IF(USER!AK287="","",USER!AK287)</f>
        <v/>
      </c>
      <c r="AL287" s="14" t="str">
        <f>+IF(USER!AL287="","",USER!AL287)</f>
        <v/>
      </c>
      <c r="AM287" s="13" t="str">
        <f>+IF(USER!AM287="","",USER!AM287)</f>
        <v/>
      </c>
      <c r="AN287" s="13" t="str">
        <f>+IF(USER!AN287="","",USER!AN287)</f>
        <v/>
      </c>
      <c r="AO287" s="14" t="str">
        <f>+IF(USER!AO287="","",USER!AO287)</f>
        <v/>
      </c>
      <c r="AP287" s="20" t="str">
        <f>+IF(USER!AP287="","",USER!AP287)</f>
        <v/>
      </c>
      <c r="AQ287" s="19">
        <f>+IF(USER!AQ287="","",USER!AQ287)</f>
        <v>0.54166666666666663</v>
      </c>
      <c r="AR287" s="13">
        <f>+IF(USER!AR287="","",USER!AR287)</f>
        <v>0.70486111111111116</v>
      </c>
      <c r="AS287" s="14" t="str">
        <f>+IF(USER!AS287="","",USER!AS287)</f>
        <v/>
      </c>
      <c r="AT287" s="14" t="str">
        <f>+IF(USER!AT287="","",USER!AT287)</f>
        <v/>
      </c>
      <c r="AU287" s="13" t="str">
        <f>+IF(USER!AU287="","",USER!AU287)</f>
        <v/>
      </c>
      <c r="AV287" s="13" t="str">
        <f>+IF(USER!AV287="","",USER!AV287)</f>
        <v/>
      </c>
      <c r="AW287" s="14" t="str">
        <f>+IF(USER!AW287="","",USER!AW287)</f>
        <v/>
      </c>
      <c r="AX287" s="20" t="str">
        <f>+IF(USER!AX287="","",USER!AX287)</f>
        <v/>
      </c>
      <c r="AY287" s="19">
        <f>+IF(USER!AY287="","",USER!AY287)</f>
        <v>0.54166666666666663</v>
      </c>
      <c r="AZ287" s="13">
        <f>+IF(USER!AZ287="","",USER!AZ287)</f>
        <v>0.70486111111111116</v>
      </c>
      <c r="BA287" s="14" t="str">
        <f>+IF(USER!BA287="","",USER!BA287)</f>
        <v/>
      </c>
      <c r="BB287" s="14" t="str">
        <f>+IF(USER!BB287="","",USER!BB287)</f>
        <v/>
      </c>
      <c r="BC287" s="13" t="str">
        <f>+IF(USER!BC287="","",USER!BC287)</f>
        <v/>
      </c>
      <c r="BD287" s="13" t="str">
        <f>+IF(USER!BD287="","",USER!BD287)</f>
        <v/>
      </c>
      <c r="BE287" s="14" t="str">
        <f>+IF(USER!BE287="","",USER!BE287)</f>
        <v/>
      </c>
      <c r="BF287" s="20" t="str">
        <f>+IF(USER!BF287="","",USER!BF287)</f>
        <v/>
      </c>
      <c r="BG287" s="19">
        <f>+IF(USER!BG287="","",USER!BG287)</f>
        <v>0.54166666666666663</v>
      </c>
      <c r="BH287" s="13">
        <f>+IF(USER!BH287="","",USER!BH287)</f>
        <v>0.70486111111111116</v>
      </c>
      <c r="BI287" s="14" t="str">
        <f>+IF(USER!BI287="","",USER!BI287)</f>
        <v/>
      </c>
      <c r="BJ287" s="14" t="str">
        <f>+IF(USER!BJ287="","",USER!BJ287)</f>
        <v/>
      </c>
      <c r="BK287" s="13" t="str">
        <f>+IF(USER!BK287="","",USER!BK287)</f>
        <v/>
      </c>
      <c r="BL287" s="13" t="str">
        <f>+IF(USER!BL287="","",USER!BL287)</f>
        <v/>
      </c>
      <c r="BM287" s="14" t="str">
        <f>+IF(USER!BM287="","",USER!BM287)</f>
        <v/>
      </c>
      <c r="BN287" s="20" t="str">
        <f>+IF(USER!BN287="","",USER!BN287)</f>
        <v/>
      </c>
      <c r="BO287" s="19">
        <f>+IF(USER!BO287="","",USER!BO287)</f>
        <v>0.54166666666666663</v>
      </c>
      <c r="BP287" s="13">
        <f>+IF(USER!BP287="","",USER!BP287)</f>
        <v>0.70486111111111116</v>
      </c>
      <c r="BQ287" s="14" t="str">
        <f>+IF(USER!BQ287="","",USER!BQ287)</f>
        <v/>
      </c>
      <c r="BR287" s="14" t="str">
        <f>+IF(USER!BR287="","",USER!BR287)</f>
        <v/>
      </c>
      <c r="BS287" s="13" t="str">
        <f>+IF(USER!BS287="","",USER!BS287)</f>
        <v/>
      </c>
      <c r="BT287" s="13" t="str">
        <f>+IF(USER!BT287="","",USER!BT287)</f>
        <v/>
      </c>
      <c r="BU287" s="14" t="str">
        <f>+IF(USER!BU287="","",USER!BU287)</f>
        <v/>
      </c>
      <c r="BV287" s="20" t="str">
        <f>+IF(USER!BV287="","",USER!BV287)</f>
        <v/>
      </c>
      <c r="BW287" s="68" t="str">
        <f>+VLOOKUP(B287,GESEM!B:H,7,0)</f>
        <v>CHAT USER</v>
      </c>
      <c r="BX287" s="2" t="str">
        <f>+VLOOKUP(B287,GESEM!B:H,6,0)</f>
        <v>AGENTE</v>
      </c>
    </row>
    <row r="288" spans="1:76" ht="12.75" x14ac:dyDescent="0.2">
      <c r="A288" s="31">
        <f t="shared" si="4"/>
        <v>282</v>
      </c>
      <c r="B288" s="74">
        <f>+USER!B288</f>
        <v>47217360</v>
      </c>
      <c r="C288" s="61" t="str">
        <f>+VLOOKUP(J288,TURNO!P:Q,2,0)</f>
        <v xml:space="preserve">CHAT USER </v>
      </c>
      <c r="D288" s="61" t="str">
        <f>+USER!D288</f>
        <v>Tarde</v>
      </c>
      <c r="E288" s="75">
        <f>+VLOOKUP(B288,GESEM!B:M,12,0)</f>
        <v>45595</v>
      </c>
      <c r="F288" s="61" t="str">
        <f>+USER!F288</f>
        <v>PART TIME</v>
      </c>
      <c r="G288" s="61" t="str">
        <f>+USER!G288</f>
        <v>GESTIÓN ADICIONAL</v>
      </c>
      <c r="H288" s="61" t="str">
        <f>+USER!H288</f>
        <v>MAIL PARTNER</v>
      </c>
      <c r="I288" s="61" t="str">
        <f>+USER!I288</f>
        <v>VEGA CHALAN VEGA CHALAN PEGUI MERCEDES DE FATIMA</v>
      </c>
      <c r="J288" s="61" t="str">
        <f>+USER!J288</f>
        <v>CHAT USER</v>
      </c>
      <c r="K288" s="61" t="str">
        <f>+USER!K288</f>
        <v>BAO VILELA CESAR ANDRES</v>
      </c>
      <c r="L288" s="61" t="str">
        <f>+USER!L288</f>
        <v>SANCHEZ GRADOS JEAN PIERRE JOAQUIN</v>
      </c>
      <c r="M288" s="61" t="str">
        <f>+USER!M288</f>
        <v>Martes</v>
      </c>
      <c r="N288" s="32">
        <f>+IF(USER!N288="","",USER!N288)</f>
        <v>0.54166666666666663</v>
      </c>
      <c r="O288" s="33">
        <f>+IF(USER!O288="","",USER!O288)</f>
        <v>0.70486111111111116</v>
      </c>
      <c r="P288" s="32" t="str">
        <f>+IF(USER!P288="","",USER!P288)</f>
        <v/>
      </c>
      <c r="Q288" s="33" t="str">
        <f>+IF(USER!Q288="","",USER!Q288)</f>
        <v/>
      </c>
      <c r="R288" s="34" t="str">
        <f>+VLOOKUP(B288,GESEM!B:R,9,0)</f>
        <v>ACTIVO</v>
      </c>
      <c r="S288" s="19">
        <f>+IF(USER!S288="","",USER!S288)</f>
        <v>0.54166666666666663</v>
      </c>
      <c r="T288" s="14">
        <f>+IF(USER!T288="","",USER!T288)</f>
        <v>0.70486111111111116</v>
      </c>
      <c r="U288" s="14" t="str">
        <f>+IF(USER!U288="","",USER!U288)</f>
        <v/>
      </c>
      <c r="V288" s="14" t="str">
        <f>+IF(USER!V288="","",USER!V288)</f>
        <v/>
      </c>
      <c r="W288" s="14" t="str">
        <f>+IF(USER!W288="","",USER!W288)</f>
        <v/>
      </c>
      <c r="X288" s="14" t="str">
        <f>+IF(USER!X288="","",USER!X288)</f>
        <v/>
      </c>
      <c r="Y288" s="14" t="str">
        <f>+IF(USER!Y288="","",USER!Y288)</f>
        <v/>
      </c>
      <c r="Z288" s="20" t="str">
        <f>+IF(USER!Z288="","",USER!Z288)</f>
        <v/>
      </c>
      <c r="AA288" s="19" t="str">
        <f>+IF(USER!AA288="","",USER!AA288)</f>
        <v/>
      </c>
      <c r="AB288" s="13" t="str">
        <f>+IF(USER!AB288="","",USER!AB288)</f>
        <v/>
      </c>
      <c r="AC288" s="14" t="str">
        <f>+IF(USER!AC288="","",USER!AC288)</f>
        <v/>
      </c>
      <c r="AD288" s="14" t="str">
        <f>+IF(USER!AD288="","",USER!AD288)</f>
        <v/>
      </c>
      <c r="AE288" s="13" t="str">
        <f>+IF(USER!AE288="","",USER!AE288)</f>
        <v/>
      </c>
      <c r="AF288" s="13" t="str">
        <f>+IF(USER!AF288="","",USER!AF288)</f>
        <v/>
      </c>
      <c r="AG288" s="14" t="str">
        <f>+IF(USER!AG288="","",USER!AG288)</f>
        <v/>
      </c>
      <c r="AH288" s="20" t="str">
        <f>+IF(USER!AH288="","",USER!AH288)</f>
        <v/>
      </c>
      <c r="AI288" s="19">
        <f>+IF(USER!AI288="","",USER!AI288)</f>
        <v>0.54166666666666663</v>
      </c>
      <c r="AJ288" s="13">
        <f>+IF(USER!AJ288="","",USER!AJ288)</f>
        <v>0.70486111111111116</v>
      </c>
      <c r="AK288" s="14" t="str">
        <f>+IF(USER!AK288="","",USER!AK288)</f>
        <v/>
      </c>
      <c r="AL288" s="14" t="str">
        <f>+IF(USER!AL288="","",USER!AL288)</f>
        <v/>
      </c>
      <c r="AM288" s="13" t="str">
        <f>+IF(USER!AM288="","",USER!AM288)</f>
        <v/>
      </c>
      <c r="AN288" s="13" t="str">
        <f>+IF(USER!AN288="","",USER!AN288)</f>
        <v/>
      </c>
      <c r="AO288" s="14" t="str">
        <f>+IF(USER!AO288="","",USER!AO288)</f>
        <v/>
      </c>
      <c r="AP288" s="20" t="str">
        <f>+IF(USER!AP288="","",USER!AP288)</f>
        <v/>
      </c>
      <c r="AQ288" s="19">
        <f>+IF(USER!AQ288="","",USER!AQ288)</f>
        <v>0.54166666666666663</v>
      </c>
      <c r="AR288" s="13">
        <f>+IF(USER!AR288="","",USER!AR288)</f>
        <v>0.70486111111111116</v>
      </c>
      <c r="AS288" s="14" t="str">
        <f>+IF(USER!AS288="","",USER!AS288)</f>
        <v/>
      </c>
      <c r="AT288" s="14" t="str">
        <f>+IF(USER!AT288="","",USER!AT288)</f>
        <v/>
      </c>
      <c r="AU288" s="13" t="str">
        <f>+IF(USER!AU288="","",USER!AU288)</f>
        <v/>
      </c>
      <c r="AV288" s="13" t="str">
        <f>+IF(USER!AV288="","",USER!AV288)</f>
        <v/>
      </c>
      <c r="AW288" s="14" t="str">
        <f>+IF(USER!AW288="","",USER!AW288)</f>
        <v/>
      </c>
      <c r="AX288" s="20" t="str">
        <f>+IF(USER!AX288="","",USER!AX288)</f>
        <v/>
      </c>
      <c r="AY288" s="19">
        <f>+IF(USER!AY288="","",USER!AY288)</f>
        <v>0.54166666666666663</v>
      </c>
      <c r="AZ288" s="13">
        <f>+IF(USER!AZ288="","",USER!AZ288)</f>
        <v>0.70486111111111116</v>
      </c>
      <c r="BA288" s="14" t="str">
        <f>+IF(USER!BA288="","",USER!BA288)</f>
        <v/>
      </c>
      <c r="BB288" s="14" t="str">
        <f>+IF(USER!BB288="","",USER!BB288)</f>
        <v/>
      </c>
      <c r="BC288" s="13" t="str">
        <f>+IF(USER!BC288="","",USER!BC288)</f>
        <v/>
      </c>
      <c r="BD288" s="13" t="str">
        <f>+IF(USER!BD288="","",USER!BD288)</f>
        <v/>
      </c>
      <c r="BE288" s="14" t="str">
        <f>+IF(USER!BE288="","",USER!BE288)</f>
        <v/>
      </c>
      <c r="BF288" s="20" t="str">
        <f>+IF(USER!BF288="","",USER!BF288)</f>
        <v/>
      </c>
      <c r="BG288" s="19">
        <f>+IF(USER!BG288="","",USER!BG288)</f>
        <v>0.54166666666666663</v>
      </c>
      <c r="BH288" s="13">
        <f>+IF(USER!BH288="","",USER!BH288)</f>
        <v>0.70486111111111116</v>
      </c>
      <c r="BI288" s="14" t="str">
        <f>+IF(USER!BI288="","",USER!BI288)</f>
        <v/>
      </c>
      <c r="BJ288" s="14" t="str">
        <f>+IF(USER!BJ288="","",USER!BJ288)</f>
        <v/>
      </c>
      <c r="BK288" s="13" t="str">
        <f>+IF(USER!BK288="","",USER!BK288)</f>
        <v/>
      </c>
      <c r="BL288" s="13" t="str">
        <f>+IF(USER!BL288="","",USER!BL288)</f>
        <v/>
      </c>
      <c r="BM288" s="14" t="str">
        <f>+IF(USER!BM288="","",USER!BM288)</f>
        <v/>
      </c>
      <c r="BN288" s="20" t="str">
        <f>+IF(USER!BN288="","",USER!BN288)</f>
        <v/>
      </c>
      <c r="BO288" s="19">
        <f>+IF(USER!BO288="","",USER!BO288)</f>
        <v>0.54166666666666663</v>
      </c>
      <c r="BP288" s="13">
        <f>+IF(USER!BP288="","",USER!BP288)</f>
        <v>0.70486111111111116</v>
      </c>
      <c r="BQ288" s="14" t="str">
        <f>+IF(USER!BQ288="","",USER!BQ288)</f>
        <v/>
      </c>
      <c r="BR288" s="14" t="str">
        <f>+IF(USER!BR288="","",USER!BR288)</f>
        <v/>
      </c>
      <c r="BS288" s="13" t="str">
        <f>+IF(USER!BS288="","",USER!BS288)</f>
        <v/>
      </c>
      <c r="BT288" s="13" t="str">
        <f>+IF(USER!BT288="","",USER!BT288)</f>
        <v/>
      </c>
      <c r="BU288" s="14" t="str">
        <f>+IF(USER!BU288="","",USER!BU288)</f>
        <v/>
      </c>
      <c r="BV288" s="20" t="str">
        <f>+IF(USER!BV288="","",USER!BV288)</f>
        <v/>
      </c>
      <c r="BW288" s="68" t="str">
        <f>+VLOOKUP(B288,GESEM!B:H,7,0)</f>
        <v>CHAT USER</v>
      </c>
      <c r="BX288" s="2" t="str">
        <f>+VLOOKUP(B288,GESEM!B:H,6,0)</f>
        <v>AGENTE</v>
      </c>
    </row>
    <row r="289" spans="1:76" ht="12.75" x14ac:dyDescent="0.2">
      <c r="A289" s="31">
        <f t="shared" si="4"/>
        <v>283</v>
      </c>
      <c r="B289" s="74">
        <f>+USER!B289</f>
        <v>41690229</v>
      </c>
      <c r="C289" s="61" t="str">
        <f>+VLOOKUP(J289,TURNO!P:Q,2,0)</f>
        <v xml:space="preserve">CHAT USER </v>
      </c>
      <c r="D289" s="61" t="str">
        <f>+USER!D289</f>
        <v>Tarde</v>
      </c>
      <c r="E289" s="75">
        <f>+VLOOKUP(B289,GESEM!B:M,12,0)</f>
        <v>45546</v>
      </c>
      <c r="F289" s="61" t="str">
        <f>+USER!F289</f>
        <v>PART TIME</v>
      </c>
      <c r="G289" s="61">
        <f>+USER!G289</f>
        <v>0</v>
      </c>
      <c r="H289" s="61">
        <f>+USER!H289</f>
        <v>0</v>
      </c>
      <c r="I289" s="61" t="str">
        <f>+USER!I289</f>
        <v>ORMEÑO MUNGUIA JANETT CELIA</v>
      </c>
      <c r="J289" s="61" t="str">
        <f>+USER!J289</f>
        <v>CHAT USER</v>
      </c>
      <c r="K289" s="61" t="str">
        <f>+USER!K289</f>
        <v>ALMEYDA ALVARADO CARLOS ALEJANDRO</v>
      </c>
      <c r="L289" s="61" t="str">
        <f>+USER!L289</f>
        <v>SANCHEZ GRADOS JEAN PIERRE JOAQUIN</v>
      </c>
      <c r="M289" s="61" t="str">
        <f>+USER!M289</f>
        <v>Martes</v>
      </c>
      <c r="N289" s="32">
        <f>+IF(USER!N289="","",USER!N289)</f>
        <v>0.54166666666666663</v>
      </c>
      <c r="O289" s="33">
        <f>+IF(USER!O289="","",USER!O289)</f>
        <v>0.70486111111111116</v>
      </c>
      <c r="P289" s="32" t="str">
        <f>+IF(USER!P289="","",USER!P289)</f>
        <v/>
      </c>
      <c r="Q289" s="33" t="str">
        <f>+IF(USER!Q289="","",USER!Q289)</f>
        <v/>
      </c>
      <c r="R289" s="34" t="str">
        <f>+VLOOKUP(B289,GESEM!B:R,9,0)</f>
        <v>ACTIVO</v>
      </c>
      <c r="S289" s="19">
        <f>+IF(USER!S289="","",USER!S289)</f>
        <v>0.54166666666666663</v>
      </c>
      <c r="T289" s="14">
        <f>+IF(USER!T289="","",USER!T289)</f>
        <v>0.70486111111111116</v>
      </c>
      <c r="U289" s="14" t="str">
        <f>+IF(USER!U289="","",USER!U289)</f>
        <v/>
      </c>
      <c r="V289" s="14" t="str">
        <f>+IF(USER!V289="","",USER!V289)</f>
        <v/>
      </c>
      <c r="W289" s="14" t="str">
        <f>+IF(USER!W289="","",USER!W289)</f>
        <v/>
      </c>
      <c r="X289" s="14" t="str">
        <f>+IF(USER!X289="","",USER!X289)</f>
        <v/>
      </c>
      <c r="Y289" s="14" t="str">
        <f>+IF(USER!Y289="","",USER!Y289)</f>
        <v/>
      </c>
      <c r="Z289" s="20" t="str">
        <f>+IF(USER!Z289="","",USER!Z289)</f>
        <v/>
      </c>
      <c r="AA289" s="19" t="str">
        <f>+IF(USER!AA289="","",USER!AA289)</f>
        <v/>
      </c>
      <c r="AB289" s="13" t="str">
        <f>+IF(USER!AB289="","",USER!AB289)</f>
        <v/>
      </c>
      <c r="AC289" s="14" t="str">
        <f>+IF(USER!AC289="","",USER!AC289)</f>
        <v/>
      </c>
      <c r="AD289" s="14" t="str">
        <f>+IF(USER!AD289="","",USER!AD289)</f>
        <v/>
      </c>
      <c r="AE289" s="13" t="str">
        <f>+IF(USER!AE289="","",USER!AE289)</f>
        <v/>
      </c>
      <c r="AF289" s="13" t="str">
        <f>+IF(USER!AF289="","",USER!AF289)</f>
        <v/>
      </c>
      <c r="AG289" s="14" t="str">
        <f>+IF(USER!AG289="","",USER!AG289)</f>
        <v/>
      </c>
      <c r="AH289" s="20" t="str">
        <f>+IF(USER!AH289="","",USER!AH289)</f>
        <v/>
      </c>
      <c r="AI289" s="19">
        <f>+IF(USER!AI289="","",USER!AI289)</f>
        <v>0.54166666666666663</v>
      </c>
      <c r="AJ289" s="13">
        <f>+IF(USER!AJ289="","",USER!AJ289)</f>
        <v>0.70486111111111116</v>
      </c>
      <c r="AK289" s="14" t="str">
        <f>+IF(USER!AK289="","",USER!AK289)</f>
        <v/>
      </c>
      <c r="AL289" s="14" t="str">
        <f>+IF(USER!AL289="","",USER!AL289)</f>
        <v/>
      </c>
      <c r="AM289" s="13" t="str">
        <f>+IF(USER!AM289="","",USER!AM289)</f>
        <v/>
      </c>
      <c r="AN289" s="13" t="str">
        <f>+IF(USER!AN289="","",USER!AN289)</f>
        <v/>
      </c>
      <c r="AO289" s="14" t="str">
        <f>+IF(USER!AO289="","",USER!AO289)</f>
        <v/>
      </c>
      <c r="AP289" s="20" t="str">
        <f>+IF(USER!AP289="","",USER!AP289)</f>
        <v/>
      </c>
      <c r="AQ289" s="19">
        <f>+IF(USER!AQ289="","",USER!AQ289)</f>
        <v>0.54166666666666663</v>
      </c>
      <c r="AR289" s="13">
        <f>+IF(USER!AR289="","",USER!AR289)</f>
        <v>0.70486111111111116</v>
      </c>
      <c r="AS289" s="14" t="str">
        <f>+IF(USER!AS289="","",USER!AS289)</f>
        <v/>
      </c>
      <c r="AT289" s="14" t="str">
        <f>+IF(USER!AT289="","",USER!AT289)</f>
        <v/>
      </c>
      <c r="AU289" s="13" t="str">
        <f>+IF(USER!AU289="","",USER!AU289)</f>
        <v/>
      </c>
      <c r="AV289" s="13" t="str">
        <f>+IF(USER!AV289="","",USER!AV289)</f>
        <v/>
      </c>
      <c r="AW289" s="14" t="str">
        <f>+IF(USER!AW289="","",USER!AW289)</f>
        <v/>
      </c>
      <c r="AX289" s="20" t="str">
        <f>+IF(USER!AX289="","",USER!AX289)</f>
        <v/>
      </c>
      <c r="AY289" s="19">
        <f>+IF(USER!AY289="","",USER!AY289)</f>
        <v>0.54166666666666663</v>
      </c>
      <c r="AZ289" s="13">
        <f>+IF(USER!AZ289="","",USER!AZ289)</f>
        <v>0.70486111111111116</v>
      </c>
      <c r="BA289" s="14" t="str">
        <f>+IF(USER!BA289="","",USER!BA289)</f>
        <v/>
      </c>
      <c r="BB289" s="14" t="str">
        <f>+IF(USER!BB289="","",USER!BB289)</f>
        <v/>
      </c>
      <c r="BC289" s="13" t="str">
        <f>+IF(USER!BC289="","",USER!BC289)</f>
        <v/>
      </c>
      <c r="BD289" s="13" t="str">
        <f>+IF(USER!BD289="","",USER!BD289)</f>
        <v/>
      </c>
      <c r="BE289" s="14" t="str">
        <f>+IF(USER!BE289="","",USER!BE289)</f>
        <v/>
      </c>
      <c r="BF289" s="20" t="str">
        <f>+IF(USER!BF289="","",USER!BF289)</f>
        <v/>
      </c>
      <c r="BG289" s="19">
        <f>+IF(USER!BG289="","",USER!BG289)</f>
        <v>0.54166666666666663</v>
      </c>
      <c r="BH289" s="13">
        <f>+IF(USER!BH289="","",USER!BH289)</f>
        <v>0.70486111111111116</v>
      </c>
      <c r="BI289" s="14" t="str">
        <f>+IF(USER!BI289="","",USER!BI289)</f>
        <v/>
      </c>
      <c r="BJ289" s="14" t="str">
        <f>+IF(USER!BJ289="","",USER!BJ289)</f>
        <v/>
      </c>
      <c r="BK289" s="13" t="str">
        <f>+IF(USER!BK289="","",USER!BK289)</f>
        <v/>
      </c>
      <c r="BL289" s="13" t="str">
        <f>+IF(USER!BL289="","",USER!BL289)</f>
        <v/>
      </c>
      <c r="BM289" s="14" t="str">
        <f>+IF(USER!BM289="","",USER!BM289)</f>
        <v/>
      </c>
      <c r="BN289" s="20" t="str">
        <f>+IF(USER!BN289="","",USER!BN289)</f>
        <v/>
      </c>
      <c r="BO289" s="19">
        <f>+IF(USER!BO289="","",USER!BO289)</f>
        <v>0.54166666666666663</v>
      </c>
      <c r="BP289" s="13">
        <f>+IF(USER!BP289="","",USER!BP289)</f>
        <v>0.70486111111111116</v>
      </c>
      <c r="BQ289" s="14" t="str">
        <f>+IF(USER!BQ289="","",USER!BQ289)</f>
        <v/>
      </c>
      <c r="BR289" s="14" t="str">
        <f>+IF(USER!BR289="","",USER!BR289)</f>
        <v/>
      </c>
      <c r="BS289" s="13" t="str">
        <f>+IF(USER!BS289="","",USER!BS289)</f>
        <v/>
      </c>
      <c r="BT289" s="13" t="str">
        <f>+IF(USER!BT289="","",USER!BT289)</f>
        <v/>
      </c>
      <c r="BU289" s="14" t="str">
        <f>+IF(USER!BU289="","",USER!BU289)</f>
        <v/>
      </c>
      <c r="BV289" s="20" t="str">
        <f>+IF(USER!BV289="","",USER!BV289)</f>
        <v/>
      </c>
      <c r="BW289" s="68" t="str">
        <f>+VLOOKUP(B289,GESEM!B:H,7,0)</f>
        <v>CHAT USER</v>
      </c>
      <c r="BX289" s="2" t="str">
        <f>+VLOOKUP(B289,GESEM!B:H,6,0)</f>
        <v>AGENTE</v>
      </c>
    </row>
    <row r="290" spans="1:76" ht="12.75" x14ac:dyDescent="0.2">
      <c r="A290" s="31">
        <f t="shared" si="4"/>
        <v>284</v>
      </c>
      <c r="B290" s="74">
        <f>+USER!B290</f>
        <v>40526692</v>
      </c>
      <c r="C290" s="61" t="str">
        <f>+VLOOKUP(J290,TURNO!P:Q,2,0)</f>
        <v xml:space="preserve">CHAT USER </v>
      </c>
      <c r="D290" s="61" t="str">
        <f>+USER!D290</f>
        <v>Tarde</v>
      </c>
      <c r="E290" s="75">
        <f>+VLOOKUP(B290,GESEM!B:M,12,0)</f>
        <v>45623</v>
      </c>
      <c r="F290" s="61" t="str">
        <f>+USER!F290</f>
        <v>PART TIME</v>
      </c>
      <c r="G290" s="61">
        <f>+USER!G290</f>
        <v>0</v>
      </c>
      <c r="H290" s="61">
        <f>+USER!H290</f>
        <v>0</v>
      </c>
      <c r="I290" s="61" t="str">
        <f>+USER!I290</f>
        <v>CUBAS DIAZ DEISI</v>
      </c>
      <c r="J290" s="61" t="str">
        <f>+USER!J290</f>
        <v>CHAT USER</v>
      </c>
      <c r="K290" s="61" t="str">
        <f>+USER!K290</f>
        <v>ROQUE GOMEZ FRANK PIERCE</v>
      </c>
      <c r="L290" s="61" t="str">
        <f>+USER!L290</f>
        <v>PORTILLA REYES YOHANA ARACELLI</v>
      </c>
      <c r="M290" s="61" t="str">
        <f>+USER!M290</f>
        <v>Miércoles</v>
      </c>
      <c r="N290" s="32">
        <f>+IF(USER!N290="","",USER!N290)</f>
        <v>0.5</v>
      </c>
      <c r="O290" s="33">
        <f>+IF(USER!O290="","",USER!O290)</f>
        <v>0.66319444444444442</v>
      </c>
      <c r="P290" s="32" t="str">
        <f>+IF(USER!P290="","",USER!P290)</f>
        <v/>
      </c>
      <c r="Q290" s="33" t="str">
        <f>+IF(USER!Q290="","",USER!Q290)</f>
        <v/>
      </c>
      <c r="R290" s="34" t="str">
        <f>+VLOOKUP(B290,GESEM!B:R,9,0)</f>
        <v>ACTIVO</v>
      </c>
      <c r="S290" s="19">
        <f>+IF(USER!S290="","",USER!S290)</f>
        <v>0.5</v>
      </c>
      <c r="T290" s="14">
        <f>+IF(USER!T290="","",USER!T290)</f>
        <v>0.66319444444444442</v>
      </c>
      <c r="U290" s="14" t="str">
        <f>+IF(USER!U290="","",USER!U290)</f>
        <v/>
      </c>
      <c r="V290" s="14" t="str">
        <f>+IF(USER!V290="","",USER!V290)</f>
        <v/>
      </c>
      <c r="W290" s="14" t="str">
        <f>+IF(USER!W290="","",USER!W290)</f>
        <v/>
      </c>
      <c r="X290" s="14" t="str">
        <f>+IF(USER!X290="","",USER!X290)</f>
        <v/>
      </c>
      <c r="Y290" s="14" t="str">
        <f>+IF(USER!Y290="","",USER!Y290)</f>
        <v/>
      </c>
      <c r="Z290" s="20" t="str">
        <f>+IF(USER!Z290="","",USER!Z290)</f>
        <v/>
      </c>
      <c r="AA290" s="19">
        <f>+IF(USER!AA290="","",USER!AA290)</f>
        <v>0.5</v>
      </c>
      <c r="AB290" s="13">
        <f>+IF(USER!AB290="","",USER!AB290)</f>
        <v>0.66319444444444442</v>
      </c>
      <c r="AC290" s="14" t="str">
        <f>+IF(USER!AC290="","",USER!AC290)</f>
        <v/>
      </c>
      <c r="AD290" s="14" t="str">
        <f>+IF(USER!AD290="","",USER!AD290)</f>
        <v/>
      </c>
      <c r="AE290" s="13" t="str">
        <f>+IF(USER!AE290="","",USER!AE290)</f>
        <v/>
      </c>
      <c r="AF290" s="13" t="str">
        <f>+IF(USER!AF290="","",USER!AF290)</f>
        <v/>
      </c>
      <c r="AG290" s="14" t="str">
        <f>+IF(USER!AG290="","",USER!AG290)</f>
        <v/>
      </c>
      <c r="AH290" s="20" t="str">
        <f>+IF(USER!AH290="","",USER!AH290)</f>
        <v/>
      </c>
      <c r="AI290" s="19" t="str">
        <f>+IF(USER!AI290="","",USER!AI290)</f>
        <v/>
      </c>
      <c r="AJ290" s="13" t="str">
        <f>+IF(USER!AJ290="","",USER!AJ290)</f>
        <v/>
      </c>
      <c r="AK290" s="14" t="str">
        <f>+IF(USER!AK290="","",USER!AK290)</f>
        <v/>
      </c>
      <c r="AL290" s="14" t="str">
        <f>+IF(USER!AL290="","",USER!AL290)</f>
        <v/>
      </c>
      <c r="AM290" s="13" t="str">
        <f>+IF(USER!AM290="","",USER!AM290)</f>
        <v/>
      </c>
      <c r="AN290" s="13" t="str">
        <f>+IF(USER!AN290="","",USER!AN290)</f>
        <v/>
      </c>
      <c r="AO290" s="14" t="str">
        <f>+IF(USER!AO290="","",USER!AO290)</f>
        <v/>
      </c>
      <c r="AP290" s="20" t="str">
        <f>+IF(USER!AP290="","",USER!AP290)</f>
        <v/>
      </c>
      <c r="AQ290" s="19">
        <f>+IF(USER!AQ290="","",USER!AQ290)</f>
        <v>0.5</v>
      </c>
      <c r="AR290" s="13">
        <f>+IF(USER!AR290="","",USER!AR290)</f>
        <v>0.66319444444444442</v>
      </c>
      <c r="AS290" s="14" t="str">
        <f>+IF(USER!AS290="","",USER!AS290)</f>
        <v/>
      </c>
      <c r="AT290" s="14" t="str">
        <f>+IF(USER!AT290="","",USER!AT290)</f>
        <v/>
      </c>
      <c r="AU290" s="13" t="str">
        <f>+IF(USER!AU290="","",USER!AU290)</f>
        <v/>
      </c>
      <c r="AV290" s="13" t="str">
        <f>+IF(USER!AV290="","",USER!AV290)</f>
        <v/>
      </c>
      <c r="AW290" s="14" t="str">
        <f>+IF(USER!AW290="","",USER!AW290)</f>
        <v/>
      </c>
      <c r="AX290" s="20" t="str">
        <f>+IF(USER!AX290="","",USER!AX290)</f>
        <v/>
      </c>
      <c r="AY290" s="19">
        <f>+IF(USER!AY290="","",USER!AY290)</f>
        <v>0.5</v>
      </c>
      <c r="AZ290" s="13">
        <f>+IF(USER!AZ290="","",USER!AZ290)</f>
        <v>0.66319444444444442</v>
      </c>
      <c r="BA290" s="14" t="str">
        <f>+IF(USER!BA290="","",USER!BA290)</f>
        <v/>
      </c>
      <c r="BB290" s="14" t="str">
        <f>+IF(USER!BB290="","",USER!BB290)</f>
        <v/>
      </c>
      <c r="BC290" s="13" t="str">
        <f>+IF(USER!BC290="","",USER!BC290)</f>
        <v/>
      </c>
      <c r="BD290" s="13" t="str">
        <f>+IF(USER!BD290="","",USER!BD290)</f>
        <v/>
      </c>
      <c r="BE290" s="14" t="str">
        <f>+IF(USER!BE290="","",USER!BE290)</f>
        <v/>
      </c>
      <c r="BF290" s="20" t="str">
        <f>+IF(USER!BF290="","",USER!BF290)</f>
        <v/>
      </c>
      <c r="BG290" s="19">
        <f>+IF(USER!BG290="","",USER!BG290)</f>
        <v>0.5</v>
      </c>
      <c r="BH290" s="13">
        <f>+IF(USER!BH290="","",USER!BH290)</f>
        <v>0.66319444444444442</v>
      </c>
      <c r="BI290" s="14" t="str">
        <f>+IF(USER!BI290="","",USER!BI290)</f>
        <v/>
      </c>
      <c r="BJ290" s="14" t="str">
        <f>+IF(USER!BJ290="","",USER!BJ290)</f>
        <v/>
      </c>
      <c r="BK290" s="13" t="str">
        <f>+IF(USER!BK290="","",USER!BK290)</f>
        <v/>
      </c>
      <c r="BL290" s="13" t="str">
        <f>+IF(USER!BL290="","",USER!BL290)</f>
        <v/>
      </c>
      <c r="BM290" s="14" t="str">
        <f>+IF(USER!BM290="","",USER!BM290)</f>
        <v/>
      </c>
      <c r="BN290" s="20" t="str">
        <f>+IF(USER!BN290="","",USER!BN290)</f>
        <v/>
      </c>
      <c r="BO290" s="19">
        <f>+IF(USER!BO290="","",USER!BO290)</f>
        <v>0.5</v>
      </c>
      <c r="BP290" s="13">
        <f>+IF(USER!BP290="","",USER!BP290)</f>
        <v>0.66319444444444442</v>
      </c>
      <c r="BQ290" s="14" t="str">
        <f>+IF(USER!BQ290="","",USER!BQ290)</f>
        <v/>
      </c>
      <c r="BR290" s="14" t="str">
        <f>+IF(USER!BR290="","",USER!BR290)</f>
        <v/>
      </c>
      <c r="BS290" s="13" t="str">
        <f>+IF(USER!BS290="","",USER!BS290)</f>
        <v/>
      </c>
      <c r="BT290" s="13" t="str">
        <f>+IF(USER!BT290="","",USER!BT290)</f>
        <v/>
      </c>
      <c r="BU290" s="14" t="str">
        <f>+IF(USER!BU290="","",USER!BU290)</f>
        <v/>
      </c>
      <c r="BV290" s="20" t="str">
        <f>+IF(USER!BV290="","",USER!BV290)</f>
        <v/>
      </c>
      <c r="BW290" s="68" t="str">
        <f>+VLOOKUP(B290,GESEM!B:H,7,0)</f>
        <v>CHAT USER</v>
      </c>
      <c r="BX290" s="2" t="str">
        <f>+VLOOKUP(B290,GESEM!B:H,6,0)</f>
        <v>AGENTE</v>
      </c>
    </row>
    <row r="291" spans="1:76" ht="12.75" x14ac:dyDescent="0.2">
      <c r="A291" s="31">
        <f t="shared" si="4"/>
        <v>285</v>
      </c>
      <c r="B291" s="74">
        <f>+USER!B291</f>
        <v>43953057</v>
      </c>
      <c r="C291" s="61" t="str">
        <f>+VLOOKUP(J291,TURNO!P:Q,2,0)</f>
        <v xml:space="preserve">CHAT USER </v>
      </c>
      <c r="D291" s="61" t="str">
        <f>+USER!D291</f>
        <v>Tarde</v>
      </c>
      <c r="E291" s="75">
        <f>+VLOOKUP(B291,GESEM!B:M,12,0)</f>
        <v>45623</v>
      </c>
      <c r="F291" s="61" t="str">
        <f>+USER!F291</f>
        <v>PART TIME</v>
      </c>
      <c r="G291" s="61" t="str">
        <f>+USER!G291</f>
        <v>GESTIÓN ADICIONAL</v>
      </c>
      <c r="H291" s="61" t="str">
        <f>+USER!H291</f>
        <v>Base Data deletion</v>
      </c>
      <c r="I291" s="61" t="str">
        <f>+USER!I291</f>
        <v>ODICIO CRUZ MONICA JOVITA</v>
      </c>
      <c r="J291" s="61" t="str">
        <f>+USER!J291</f>
        <v>CHAT USER</v>
      </c>
      <c r="K291" s="61" t="str">
        <f>+USER!K291</f>
        <v>ROQUE GOMEZ FRANK PIERCE</v>
      </c>
      <c r="L291" s="61" t="str">
        <f>+USER!L291</f>
        <v>PORTILLA REYES YOHANA ARACELLI</v>
      </c>
      <c r="M291" s="61" t="str">
        <f>+USER!M291</f>
        <v>Lunes</v>
      </c>
      <c r="N291" s="32">
        <f>+IF(USER!N291="","",USER!N291)</f>
        <v>0.54166666666666663</v>
      </c>
      <c r="O291" s="33">
        <f>+IF(USER!O291="","",USER!O291)</f>
        <v>0.70486111111111116</v>
      </c>
      <c r="P291" s="32" t="str">
        <f>+IF(USER!P291="","",USER!P291)</f>
        <v/>
      </c>
      <c r="Q291" s="33" t="str">
        <f>+IF(USER!Q291="","",USER!Q291)</f>
        <v/>
      </c>
      <c r="R291" s="34" t="str">
        <f>+VLOOKUP(B291,GESEM!B:R,9,0)</f>
        <v>ACTIVO</v>
      </c>
      <c r="S291" s="19" t="str">
        <f>+IF(USER!S291="","",USER!S291)</f>
        <v/>
      </c>
      <c r="T291" s="14" t="str">
        <f>+IF(USER!T291="","",USER!T291)</f>
        <v/>
      </c>
      <c r="U291" s="14" t="str">
        <f>+IF(USER!U291="","",USER!U291)</f>
        <v/>
      </c>
      <c r="V291" s="14" t="str">
        <f>+IF(USER!V291="","",USER!V291)</f>
        <v/>
      </c>
      <c r="W291" s="14" t="str">
        <f>+IF(USER!W291="","",USER!W291)</f>
        <v/>
      </c>
      <c r="X291" s="14" t="str">
        <f>+IF(USER!X291="","",USER!X291)</f>
        <v/>
      </c>
      <c r="Y291" s="14" t="str">
        <f>+IF(USER!Y291="","",USER!Y291)</f>
        <v/>
      </c>
      <c r="Z291" s="20" t="str">
        <f>+IF(USER!Z291="","",USER!Z291)</f>
        <v/>
      </c>
      <c r="AA291" s="19">
        <f>+IF(USER!AA291="","",USER!AA291)</f>
        <v>0.54166666666666663</v>
      </c>
      <c r="AB291" s="13">
        <f>+IF(USER!AB291="","",USER!AB291)</f>
        <v>0.70486111111111116</v>
      </c>
      <c r="AC291" s="14" t="str">
        <f>+IF(USER!AC291="","",USER!AC291)</f>
        <v/>
      </c>
      <c r="AD291" s="14" t="str">
        <f>+IF(USER!AD291="","",USER!AD291)</f>
        <v/>
      </c>
      <c r="AE291" s="13" t="str">
        <f>+IF(USER!AE291="","",USER!AE291)</f>
        <v/>
      </c>
      <c r="AF291" s="13" t="str">
        <f>+IF(USER!AF291="","",USER!AF291)</f>
        <v/>
      </c>
      <c r="AG291" s="14" t="str">
        <f>+IF(USER!AG291="","",USER!AG291)</f>
        <v/>
      </c>
      <c r="AH291" s="20" t="str">
        <f>+IF(USER!AH291="","",USER!AH291)</f>
        <v/>
      </c>
      <c r="AI291" s="19">
        <f>+IF(USER!AI291="","",USER!AI291)</f>
        <v>0.54166666666666663</v>
      </c>
      <c r="AJ291" s="13">
        <f>+IF(USER!AJ291="","",USER!AJ291)</f>
        <v>0.70486111111111116</v>
      </c>
      <c r="AK291" s="14" t="str">
        <f>+IF(USER!AK291="","",USER!AK291)</f>
        <v/>
      </c>
      <c r="AL291" s="14" t="str">
        <f>+IF(USER!AL291="","",USER!AL291)</f>
        <v/>
      </c>
      <c r="AM291" s="13" t="str">
        <f>+IF(USER!AM291="","",USER!AM291)</f>
        <v/>
      </c>
      <c r="AN291" s="13" t="str">
        <f>+IF(USER!AN291="","",USER!AN291)</f>
        <v/>
      </c>
      <c r="AO291" s="14" t="str">
        <f>+IF(USER!AO291="","",USER!AO291)</f>
        <v/>
      </c>
      <c r="AP291" s="20" t="str">
        <f>+IF(USER!AP291="","",USER!AP291)</f>
        <v/>
      </c>
      <c r="AQ291" s="19">
        <f>+IF(USER!AQ291="","",USER!AQ291)</f>
        <v>0.54166666666666663</v>
      </c>
      <c r="AR291" s="13">
        <f>+IF(USER!AR291="","",USER!AR291)</f>
        <v>0.70486111111111116</v>
      </c>
      <c r="AS291" s="14" t="str">
        <f>+IF(USER!AS291="","",USER!AS291)</f>
        <v/>
      </c>
      <c r="AT291" s="14" t="str">
        <f>+IF(USER!AT291="","",USER!AT291)</f>
        <v/>
      </c>
      <c r="AU291" s="13" t="str">
        <f>+IF(USER!AU291="","",USER!AU291)</f>
        <v/>
      </c>
      <c r="AV291" s="13" t="str">
        <f>+IF(USER!AV291="","",USER!AV291)</f>
        <v/>
      </c>
      <c r="AW291" s="14" t="str">
        <f>+IF(USER!AW291="","",USER!AW291)</f>
        <v/>
      </c>
      <c r="AX291" s="20" t="str">
        <f>+IF(USER!AX291="","",USER!AX291)</f>
        <v/>
      </c>
      <c r="AY291" s="19">
        <f>+IF(USER!AY291="","",USER!AY291)</f>
        <v>0.54166666666666663</v>
      </c>
      <c r="AZ291" s="13">
        <f>+IF(USER!AZ291="","",USER!AZ291)</f>
        <v>0.70486111111111116</v>
      </c>
      <c r="BA291" s="14" t="str">
        <f>+IF(USER!BA291="","",USER!BA291)</f>
        <v/>
      </c>
      <c r="BB291" s="14" t="str">
        <f>+IF(USER!BB291="","",USER!BB291)</f>
        <v/>
      </c>
      <c r="BC291" s="13" t="str">
        <f>+IF(USER!BC291="","",USER!BC291)</f>
        <v/>
      </c>
      <c r="BD291" s="13" t="str">
        <f>+IF(USER!BD291="","",USER!BD291)</f>
        <v/>
      </c>
      <c r="BE291" s="14" t="str">
        <f>+IF(USER!BE291="","",USER!BE291)</f>
        <v/>
      </c>
      <c r="BF291" s="20" t="str">
        <f>+IF(USER!BF291="","",USER!BF291)</f>
        <v/>
      </c>
      <c r="BG291" s="19">
        <f>+IF(USER!BG291="","",USER!BG291)</f>
        <v>0.54166666666666663</v>
      </c>
      <c r="BH291" s="13">
        <f>+IF(USER!BH291="","",USER!BH291)</f>
        <v>0.70486111111111116</v>
      </c>
      <c r="BI291" s="14" t="str">
        <f>+IF(USER!BI291="","",USER!BI291)</f>
        <v/>
      </c>
      <c r="BJ291" s="14" t="str">
        <f>+IF(USER!BJ291="","",USER!BJ291)</f>
        <v/>
      </c>
      <c r="BK291" s="13" t="str">
        <f>+IF(USER!BK291="","",USER!BK291)</f>
        <v/>
      </c>
      <c r="BL291" s="13" t="str">
        <f>+IF(USER!BL291="","",USER!BL291)</f>
        <v/>
      </c>
      <c r="BM291" s="14" t="str">
        <f>+IF(USER!BM291="","",USER!BM291)</f>
        <v/>
      </c>
      <c r="BN291" s="20" t="str">
        <f>+IF(USER!BN291="","",USER!BN291)</f>
        <v/>
      </c>
      <c r="BO291" s="19">
        <f>+IF(USER!BO291="","",USER!BO291)</f>
        <v>0.54166666666666663</v>
      </c>
      <c r="BP291" s="13">
        <f>+IF(USER!BP291="","",USER!BP291)</f>
        <v>0.70486111111111116</v>
      </c>
      <c r="BQ291" s="14" t="str">
        <f>+IF(USER!BQ291="","",USER!BQ291)</f>
        <v/>
      </c>
      <c r="BR291" s="14" t="str">
        <f>+IF(USER!BR291="","",USER!BR291)</f>
        <v/>
      </c>
      <c r="BS291" s="13" t="str">
        <f>+IF(USER!BS291="","",USER!BS291)</f>
        <v/>
      </c>
      <c r="BT291" s="13" t="str">
        <f>+IF(USER!BT291="","",USER!BT291)</f>
        <v/>
      </c>
      <c r="BU291" s="14" t="str">
        <f>+IF(USER!BU291="","",USER!BU291)</f>
        <v/>
      </c>
      <c r="BV291" s="20" t="str">
        <f>+IF(USER!BV291="","",USER!BV291)</f>
        <v/>
      </c>
      <c r="BW291" s="68" t="str">
        <f>+VLOOKUP(B291,GESEM!B:H,7,0)</f>
        <v>CHAT USER</v>
      </c>
      <c r="BX291" s="2" t="str">
        <f>+VLOOKUP(B291,GESEM!B:H,6,0)</f>
        <v>AGENTE</v>
      </c>
    </row>
    <row r="292" spans="1:76" ht="12.75" x14ac:dyDescent="0.2">
      <c r="A292" s="31">
        <f t="shared" si="4"/>
        <v>286</v>
      </c>
      <c r="B292" s="74">
        <f>+USER!B292</f>
        <v>74650441</v>
      </c>
      <c r="C292" s="61" t="str">
        <f>+VLOOKUP(J292,TURNO!P:Q,2,0)</f>
        <v xml:space="preserve">CHAT USER </v>
      </c>
      <c r="D292" s="61" t="str">
        <f>+USER!D292</f>
        <v>Mañana</v>
      </c>
      <c r="E292" s="75">
        <f>+VLOOKUP(B292,GESEM!B:M,12,0)</f>
        <v>45623</v>
      </c>
      <c r="F292" s="61" t="str">
        <f>+USER!F292</f>
        <v>PART TIME</v>
      </c>
      <c r="G292" s="61">
        <f>+USER!G292</f>
        <v>0</v>
      </c>
      <c r="H292" s="61">
        <f>+USER!H292</f>
        <v>0</v>
      </c>
      <c r="I292" s="61" t="str">
        <f>+USER!I292</f>
        <v>TORRES DEL AGUILA SILVIA MERCEDES</v>
      </c>
      <c r="J292" s="61" t="str">
        <f>+USER!J292</f>
        <v>CHAT USER</v>
      </c>
      <c r="K292" s="61" t="str">
        <f>+USER!K292</f>
        <v>APONTE COVEÑAS JOSELYN ANDREA</v>
      </c>
      <c r="L292" s="61" t="str">
        <f>+USER!L292</f>
        <v>ALONSO RAFAEL ALEJANDRO WLADIMIR</v>
      </c>
      <c r="M292" s="61" t="str">
        <f>+USER!M292</f>
        <v>Jueves</v>
      </c>
      <c r="N292" s="32">
        <f>+IF(USER!N292="","",USER!N292)</f>
        <v>0.29166666666666669</v>
      </c>
      <c r="O292" s="33">
        <f>+IF(USER!O292="","",USER!O292)</f>
        <v>0.4548611111111111</v>
      </c>
      <c r="P292" s="32" t="str">
        <f>+IF(USER!P292="","",USER!P292)</f>
        <v/>
      </c>
      <c r="Q292" s="33" t="str">
        <f>+IF(USER!Q292="","",USER!Q292)</f>
        <v/>
      </c>
      <c r="R292" s="34" t="str">
        <f>+VLOOKUP(B292,GESEM!B:R,9,0)</f>
        <v>ACTIVO</v>
      </c>
      <c r="S292" s="19">
        <f>+IF(USER!S292="","",USER!S292)</f>
        <v>0.29166666666666669</v>
      </c>
      <c r="T292" s="14">
        <f>+IF(USER!T292="","",USER!T292)</f>
        <v>0.4548611111111111</v>
      </c>
      <c r="U292" s="14" t="str">
        <f>+IF(USER!U292="","",USER!U292)</f>
        <v/>
      </c>
      <c r="V292" s="14" t="str">
        <f>+IF(USER!V292="","",USER!V292)</f>
        <v/>
      </c>
      <c r="W292" s="14" t="str">
        <f>+IF(USER!W292="","",USER!W292)</f>
        <v/>
      </c>
      <c r="X292" s="14" t="str">
        <f>+IF(USER!X292="","",USER!X292)</f>
        <v/>
      </c>
      <c r="Y292" s="14" t="str">
        <f>+IF(USER!Y292="","",USER!Y292)</f>
        <v/>
      </c>
      <c r="Z292" s="20" t="str">
        <f>+IF(USER!Z292="","",USER!Z292)</f>
        <v/>
      </c>
      <c r="AA292" s="19">
        <f>+IF(USER!AA292="","",USER!AA292)</f>
        <v>0.29166666666666669</v>
      </c>
      <c r="AB292" s="13">
        <f>+IF(USER!AB292="","",USER!AB292)</f>
        <v>0.4548611111111111</v>
      </c>
      <c r="AC292" s="14" t="str">
        <f>+IF(USER!AC292="","",USER!AC292)</f>
        <v/>
      </c>
      <c r="AD292" s="14" t="str">
        <f>+IF(USER!AD292="","",USER!AD292)</f>
        <v/>
      </c>
      <c r="AE292" s="13" t="str">
        <f>+IF(USER!AE292="","",USER!AE292)</f>
        <v/>
      </c>
      <c r="AF292" s="13" t="str">
        <f>+IF(USER!AF292="","",USER!AF292)</f>
        <v/>
      </c>
      <c r="AG292" s="14" t="str">
        <f>+IF(USER!AG292="","",USER!AG292)</f>
        <v/>
      </c>
      <c r="AH292" s="20" t="str">
        <f>+IF(USER!AH292="","",USER!AH292)</f>
        <v/>
      </c>
      <c r="AI292" s="19">
        <f>+IF(USER!AI292="","",USER!AI292)</f>
        <v>0.29166666666666669</v>
      </c>
      <c r="AJ292" s="13">
        <f>+IF(USER!AJ292="","",USER!AJ292)</f>
        <v>0.4548611111111111</v>
      </c>
      <c r="AK292" s="14" t="str">
        <f>+IF(USER!AK292="","",USER!AK292)</f>
        <v/>
      </c>
      <c r="AL292" s="14" t="str">
        <f>+IF(USER!AL292="","",USER!AL292)</f>
        <v/>
      </c>
      <c r="AM292" s="13" t="str">
        <f>+IF(USER!AM292="","",USER!AM292)</f>
        <v/>
      </c>
      <c r="AN292" s="13" t="str">
        <f>+IF(USER!AN292="","",USER!AN292)</f>
        <v/>
      </c>
      <c r="AO292" s="14" t="str">
        <f>+IF(USER!AO292="","",USER!AO292)</f>
        <v/>
      </c>
      <c r="AP292" s="20" t="str">
        <f>+IF(USER!AP292="","",USER!AP292)</f>
        <v/>
      </c>
      <c r="AQ292" s="19" t="str">
        <f>+IF(USER!AQ292="","",USER!AQ292)</f>
        <v/>
      </c>
      <c r="AR292" s="13" t="str">
        <f>+IF(USER!AR292="","",USER!AR292)</f>
        <v/>
      </c>
      <c r="AS292" s="14" t="str">
        <f>+IF(USER!AS292="","",USER!AS292)</f>
        <v/>
      </c>
      <c r="AT292" s="14" t="str">
        <f>+IF(USER!AT292="","",USER!AT292)</f>
        <v/>
      </c>
      <c r="AU292" s="13" t="str">
        <f>+IF(USER!AU292="","",USER!AU292)</f>
        <v/>
      </c>
      <c r="AV292" s="13" t="str">
        <f>+IF(USER!AV292="","",USER!AV292)</f>
        <v/>
      </c>
      <c r="AW292" s="14" t="str">
        <f>+IF(USER!AW292="","",USER!AW292)</f>
        <v/>
      </c>
      <c r="AX292" s="20" t="str">
        <f>+IF(USER!AX292="","",USER!AX292)</f>
        <v/>
      </c>
      <c r="AY292" s="19">
        <f>+IF(USER!AY292="","",USER!AY292)</f>
        <v>0.29166666666666669</v>
      </c>
      <c r="AZ292" s="13">
        <f>+IF(USER!AZ292="","",USER!AZ292)</f>
        <v>0.4548611111111111</v>
      </c>
      <c r="BA292" s="14" t="str">
        <f>+IF(USER!BA292="","",USER!BA292)</f>
        <v/>
      </c>
      <c r="BB292" s="14" t="str">
        <f>+IF(USER!BB292="","",USER!BB292)</f>
        <v/>
      </c>
      <c r="BC292" s="13" t="str">
        <f>+IF(USER!BC292="","",USER!BC292)</f>
        <v/>
      </c>
      <c r="BD292" s="13" t="str">
        <f>+IF(USER!BD292="","",USER!BD292)</f>
        <v/>
      </c>
      <c r="BE292" s="14" t="str">
        <f>+IF(USER!BE292="","",USER!BE292)</f>
        <v/>
      </c>
      <c r="BF292" s="20" t="str">
        <f>+IF(USER!BF292="","",USER!BF292)</f>
        <v/>
      </c>
      <c r="BG292" s="19">
        <f>+IF(USER!BG292="","",USER!BG292)</f>
        <v>0.29166666666666669</v>
      </c>
      <c r="BH292" s="13">
        <f>+IF(USER!BH292="","",USER!BH292)</f>
        <v>0.4548611111111111</v>
      </c>
      <c r="BI292" s="14" t="str">
        <f>+IF(USER!BI292="","",USER!BI292)</f>
        <v/>
      </c>
      <c r="BJ292" s="14" t="str">
        <f>+IF(USER!BJ292="","",USER!BJ292)</f>
        <v/>
      </c>
      <c r="BK292" s="13" t="str">
        <f>+IF(USER!BK292="","",USER!BK292)</f>
        <v/>
      </c>
      <c r="BL292" s="13" t="str">
        <f>+IF(USER!BL292="","",USER!BL292)</f>
        <v/>
      </c>
      <c r="BM292" s="14" t="str">
        <f>+IF(USER!BM292="","",USER!BM292)</f>
        <v/>
      </c>
      <c r="BN292" s="20" t="str">
        <f>+IF(USER!BN292="","",USER!BN292)</f>
        <v/>
      </c>
      <c r="BO292" s="19">
        <f>+IF(USER!BO292="","",USER!BO292)</f>
        <v>0.29166666666666669</v>
      </c>
      <c r="BP292" s="13">
        <f>+IF(USER!BP292="","",USER!BP292)</f>
        <v>0.4548611111111111</v>
      </c>
      <c r="BQ292" s="14" t="str">
        <f>+IF(USER!BQ292="","",USER!BQ292)</f>
        <v/>
      </c>
      <c r="BR292" s="14" t="str">
        <f>+IF(USER!BR292="","",USER!BR292)</f>
        <v/>
      </c>
      <c r="BS292" s="13" t="str">
        <f>+IF(USER!BS292="","",USER!BS292)</f>
        <v/>
      </c>
      <c r="BT292" s="13" t="str">
        <f>+IF(USER!BT292="","",USER!BT292)</f>
        <v/>
      </c>
      <c r="BU292" s="14" t="str">
        <f>+IF(USER!BU292="","",USER!BU292)</f>
        <v/>
      </c>
      <c r="BV292" s="20" t="str">
        <f>+IF(USER!BV292="","",USER!BV292)</f>
        <v/>
      </c>
      <c r="BW292" s="68" t="str">
        <f>+VLOOKUP(B292,GESEM!B:H,7,0)</f>
        <v>CHAT USER</v>
      </c>
      <c r="BX292" s="2" t="str">
        <f>+VLOOKUP(B292,GESEM!B:H,6,0)</f>
        <v>AGENTE</v>
      </c>
    </row>
    <row r="293" spans="1:76" ht="12.75" x14ac:dyDescent="0.2">
      <c r="A293" s="31">
        <f t="shared" si="4"/>
        <v>287</v>
      </c>
      <c r="B293" s="74">
        <f>+USER!B293</f>
        <v>70909106</v>
      </c>
      <c r="C293" s="61" t="str">
        <f>+VLOOKUP(J293,TURNO!P:Q,2,0)</f>
        <v xml:space="preserve">CHAT USER </v>
      </c>
      <c r="D293" s="61" t="str">
        <f>+USER!D293</f>
        <v>Tarde</v>
      </c>
      <c r="E293" s="75">
        <f>+VLOOKUP(B293,GESEM!B:M,12,0)</f>
        <v>45623</v>
      </c>
      <c r="F293" s="61" t="str">
        <f>+USER!F293</f>
        <v>PART TIME</v>
      </c>
      <c r="G293" s="61">
        <f>+USER!G293</f>
        <v>0</v>
      </c>
      <c r="H293" s="61">
        <f>+USER!H293</f>
        <v>0</v>
      </c>
      <c r="I293" s="61" t="str">
        <f>+USER!I293</f>
        <v>AGUILAR GÓMEZ LUISA STEPHANY</v>
      </c>
      <c r="J293" s="61" t="str">
        <f>+USER!J293</f>
        <v>CHAT USER</v>
      </c>
      <c r="K293" s="61" t="str">
        <f>+USER!K293</f>
        <v>NOVOA VILLAR JULIANA MELISSA</v>
      </c>
      <c r="L293" s="61" t="str">
        <f>+USER!L293</f>
        <v>PORTILLA REYES YOHANA ARACELLI</v>
      </c>
      <c r="M293" s="61" t="str">
        <f>+USER!M293</f>
        <v>Lunes</v>
      </c>
      <c r="N293" s="32">
        <f>+IF(USER!N293="","",USER!N293)</f>
        <v>0.54166666666666663</v>
      </c>
      <c r="O293" s="33">
        <f>+IF(USER!O293="","",USER!O293)</f>
        <v>0.70486111111111116</v>
      </c>
      <c r="P293" s="32" t="str">
        <f>+IF(USER!P293="","",USER!P293)</f>
        <v/>
      </c>
      <c r="Q293" s="33" t="str">
        <f>+IF(USER!Q293="","",USER!Q293)</f>
        <v/>
      </c>
      <c r="R293" s="34" t="str">
        <f>+VLOOKUP(B293,GESEM!B:R,9,0)</f>
        <v>ACTIVO</v>
      </c>
      <c r="S293" s="19" t="str">
        <f>+IF(USER!S293="","",USER!S293)</f>
        <v/>
      </c>
      <c r="T293" s="14" t="str">
        <f>+IF(USER!T293="","",USER!T293)</f>
        <v/>
      </c>
      <c r="U293" s="14" t="str">
        <f>+IF(USER!U293="","",USER!U293)</f>
        <v/>
      </c>
      <c r="V293" s="14" t="str">
        <f>+IF(USER!V293="","",USER!V293)</f>
        <v/>
      </c>
      <c r="W293" s="14" t="str">
        <f>+IF(USER!W293="","",USER!W293)</f>
        <v/>
      </c>
      <c r="X293" s="14" t="str">
        <f>+IF(USER!X293="","",USER!X293)</f>
        <v/>
      </c>
      <c r="Y293" s="14" t="str">
        <f>+IF(USER!Y293="","",USER!Y293)</f>
        <v/>
      </c>
      <c r="Z293" s="20" t="str">
        <f>+IF(USER!Z293="","",USER!Z293)</f>
        <v/>
      </c>
      <c r="AA293" s="19">
        <f>+IF(USER!AA293="","",USER!AA293)</f>
        <v>0.54166666666666663</v>
      </c>
      <c r="AB293" s="13">
        <f>+IF(USER!AB293="","",USER!AB293)</f>
        <v>0.70486111111111116</v>
      </c>
      <c r="AC293" s="14" t="str">
        <f>+IF(USER!AC293="","",USER!AC293)</f>
        <v/>
      </c>
      <c r="AD293" s="14" t="str">
        <f>+IF(USER!AD293="","",USER!AD293)</f>
        <v/>
      </c>
      <c r="AE293" s="13" t="str">
        <f>+IF(USER!AE293="","",USER!AE293)</f>
        <v/>
      </c>
      <c r="AF293" s="13" t="str">
        <f>+IF(USER!AF293="","",USER!AF293)</f>
        <v/>
      </c>
      <c r="AG293" s="14" t="str">
        <f>+IF(USER!AG293="","",USER!AG293)</f>
        <v/>
      </c>
      <c r="AH293" s="20" t="str">
        <f>+IF(USER!AH293="","",USER!AH293)</f>
        <v/>
      </c>
      <c r="AI293" s="19">
        <f>+IF(USER!AI293="","",USER!AI293)</f>
        <v>0.54166666666666663</v>
      </c>
      <c r="AJ293" s="13">
        <f>+IF(USER!AJ293="","",USER!AJ293)</f>
        <v>0.70486111111111116</v>
      </c>
      <c r="AK293" s="14" t="str">
        <f>+IF(USER!AK293="","",USER!AK293)</f>
        <v/>
      </c>
      <c r="AL293" s="14" t="str">
        <f>+IF(USER!AL293="","",USER!AL293)</f>
        <v/>
      </c>
      <c r="AM293" s="13" t="str">
        <f>+IF(USER!AM293="","",USER!AM293)</f>
        <v/>
      </c>
      <c r="AN293" s="13" t="str">
        <f>+IF(USER!AN293="","",USER!AN293)</f>
        <v/>
      </c>
      <c r="AO293" s="14" t="str">
        <f>+IF(USER!AO293="","",USER!AO293)</f>
        <v/>
      </c>
      <c r="AP293" s="20" t="str">
        <f>+IF(USER!AP293="","",USER!AP293)</f>
        <v/>
      </c>
      <c r="AQ293" s="19">
        <f>+IF(USER!AQ293="","",USER!AQ293)</f>
        <v>0.54166666666666663</v>
      </c>
      <c r="AR293" s="13">
        <f>+IF(USER!AR293="","",USER!AR293)</f>
        <v>0.70486111111111116</v>
      </c>
      <c r="AS293" s="14" t="str">
        <f>+IF(USER!AS293="","",USER!AS293)</f>
        <v/>
      </c>
      <c r="AT293" s="14" t="str">
        <f>+IF(USER!AT293="","",USER!AT293)</f>
        <v/>
      </c>
      <c r="AU293" s="13" t="str">
        <f>+IF(USER!AU293="","",USER!AU293)</f>
        <v/>
      </c>
      <c r="AV293" s="13" t="str">
        <f>+IF(USER!AV293="","",USER!AV293)</f>
        <v/>
      </c>
      <c r="AW293" s="14" t="str">
        <f>+IF(USER!AW293="","",USER!AW293)</f>
        <v/>
      </c>
      <c r="AX293" s="20" t="str">
        <f>+IF(USER!AX293="","",USER!AX293)</f>
        <v/>
      </c>
      <c r="AY293" s="19">
        <f>+IF(USER!AY293="","",USER!AY293)</f>
        <v>0.54166666666666663</v>
      </c>
      <c r="AZ293" s="13">
        <f>+IF(USER!AZ293="","",USER!AZ293)</f>
        <v>0.70486111111111116</v>
      </c>
      <c r="BA293" s="14" t="str">
        <f>+IF(USER!BA293="","",USER!BA293)</f>
        <v/>
      </c>
      <c r="BB293" s="14" t="str">
        <f>+IF(USER!BB293="","",USER!BB293)</f>
        <v/>
      </c>
      <c r="BC293" s="13" t="str">
        <f>+IF(USER!BC293="","",USER!BC293)</f>
        <v/>
      </c>
      <c r="BD293" s="13" t="str">
        <f>+IF(USER!BD293="","",USER!BD293)</f>
        <v/>
      </c>
      <c r="BE293" s="14" t="str">
        <f>+IF(USER!BE293="","",USER!BE293)</f>
        <v/>
      </c>
      <c r="BF293" s="20" t="str">
        <f>+IF(USER!BF293="","",USER!BF293)</f>
        <v/>
      </c>
      <c r="BG293" s="19">
        <f>+IF(USER!BG293="","",USER!BG293)</f>
        <v>0.54166666666666663</v>
      </c>
      <c r="BH293" s="13">
        <f>+IF(USER!BH293="","",USER!BH293)</f>
        <v>0.70486111111111116</v>
      </c>
      <c r="BI293" s="14" t="str">
        <f>+IF(USER!BI293="","",USER!BI293)</f>
        <v/>
      </c>
      <c r="BJ293" s="14" t="str">
        <f>+IF(USER!BJ293="","",USER!BJ293)</f>
        <v/>
      </c>
      <c r="BK293" s="13" t="str">
        <f>+IF(USER!BK293="","",USER!BK293)</f>
        <v/>
      </c>
      <c r="BL293" s="13" t="str">
        <f>+IF(USER!BL293="","",USER!BL293)</f>
        <v/>
      </c>
      <c r="BM293" s="14" t="str">
        <f>+IF(USER!BM293="","",USER!BM293)</f>
        <v/>
      </c>
      <c r="BN293" s="20" t="str">
        <f>+IF(USER!BN293="","",USER!BN293)</f>
        <v/>
      </c>
      <c r="BO293" s="19">
        <f>+IF(USER!BO293="","",USER!BO293)</f>
        <v>0.54166666666666663</v>
      </c>
      <c r="BP293" s="13">
        <f>+IF(USER!BP293="","",USER!BP293)</f>
        <v>0.70486111111111116</v>
      </c>
      <c r="BQ293" s="14" t="str">
        <f>+IF(USER!BQ293="","",USER!BQ293)</f>
        <v/>
      </c>
      <c r="BR293" s="14" t="str">
        <f>+IF(USER!BR293="","",USER!BR293)</f>
        <v/>
      </c>
      <c r="BS293" s="13" t="str">
        <f>+IF(USER!BS293="","",USER!BS293)</f>
        <v/>
      </c>
      <c r="BT293" s="13" t="str">
        <f>+IF(USER!BT293="","",USER!BT293)</f>
        <v/>
      </c>
      <c r="BU293" s="14" t="str">
        <f>+IF(USER!BU293="","",USER!BU293)</f>
        <v/>
      </c>
      <c r="BV293" s="20" t="str">
        <f>+IF(USER!BV293="","",USER!BV293)</f>
        <v/>
      </c>
      <c r="BW293" s="68" t="str">
        <f>+VLOOKUP(B293,GESEM!B:H,7,0)</f>
        <v>CHAT USER</v>
      </c>
      <c r="BX293" s="2" t="str">
        <f>+VLOOKUP(B293,GESEM!B:H,6,0)</f>
        <v>AGENTE</v>
      </c>
    </row>
    <row r="294" spans="1:76" ht="12.75" x14ac:dyDescent="0.2">
      <c r="A294" s="31">
        <f t="shared" si="4"/>
        <v>288</v>
      </c>
      <c r="B294" s="74">
        <f>+USER!B294</f>
        <v>47445968</v>
      </c>
      <c r="C294" s="61" t="str">
        <f>+VLOOKUP(J294,TURNO!P:Q,2,0)</f>
        <v xml:space="preserve">CHAT USER </v>
      </c>
      <c r="D294" s="61" t="str">
        <f>+USER!D294</f>
        <v>Tarde</v>
      </c>
      <c r="E294" s="75">
        <f>+VLOOKUP(B294,GESEM!B:M,12,0)</f>
        <v>45623</v>
      </c>
      <c r="F294" s="61" t="str">
        <f>+USER!F294</f>
        <v>PART TIME</v>
      </c>
      <c r="G294" s="61">
        <f>+USER!G294</f>
        <v>0</v>
      </c>
      <c r="H294" s="61">
        <f>+USER!H294</f>
        <v>0</v>
      </c>
      <c r="I294" s="61" t="str">
        <f>+USER!I294</f>
        <v>MENDOZA HUAMANYALLI MARIO CAMILO</v>
      </c>
      <c r="J294" s="61" t="str">
        <f>+USER!J294</f>
        <v>CHAT USER</v>
      </c>
      <c r="K294" s="61" t="str">
        <f>+USER!K294</f>
        <v>MORALES MAMANI BRADEN SAMUEL</v>
      </c>
      <c r="L294" s="61" t="str">
        <f>+USER!L294</f>
        <v>PORTILLA REYES YOHANA ARACELLI</v>
      </c>
      <c r="M294" s="61" t="str">
        <f>+USER!M294</f>
        <v>Lunes</v>
      </c>
      <c r="N294" s="32">
        <f>+IF(USER!N294="","",USER!N294)</f>
        <v>0.58333333333333337</v>
      </c>
      <c r="O294" s="33">
        <f>+IF(USER!O294="","",USER!O294)</f>
        <v>0.74652777777777779</v>
      </c>
      <c r="P294" s="32" t="str">
        <f>+IF(USER!P294="","",USER!P294)</f>
        <v/>
      </c>
      <c r="Q294" s="33" t="str">
        <f>+IF(USER!Q294="","",USER!Q294)</f>
        <v/>
      </c>
      <c r="R294" s="34" t="str">
        <f>+VLOOKUP(B294,GESEM!B:R,9,0)</f>
        <v>ACTIVO</v>
      </c>
      <c r="S294" s="19" t="str">
        <f>+IF(USER!S294="","",USER!S294)</f>
        <v/>
      </c>
      <c r="T294" s="14" t="str">
        <f>+IF(USER!T294="","",USER!T294)</f>
        <v/>
      </c>
      <c r="U294" s="14" t="str">
        <f>+IF(USER!U294="","",USER!U294)</f>
        <v/>
      </c>
      <c r="V294" s="14" t="str">
        <f>+IF(USER!V294="","",USER!V294)</f>
        <v/>
      </c>
      <c r="W294" s="14" t="str">
        <f>+IF(USER!W294="","",USER!W294)</f>
        <v/>
      </c>
      <c r="X294" s="14" t="str">
        <f>+IF(USER!X294="","",USER!X294)</f>
        <v/>
      </c>
      <c r="Y294" s="14" t="str">
        <f>+IF(USER!Y294="","",USER!Y294)</f>
        <v/>
      </c>
      <c r="Z294" s="20" t="str">
        <f>+IF(USER!Z294="","",USER!Z294)</f>
        <v/>
      </c>
      <c r="AA294" s="19">
        <f>+IF(USER!AA294="","",USER!AA294)</f>
        <v>0.58333333333333337</v>
      </c>
      <c r="AB294" s="13">
        <f>+IF(USER!AB294="","",USER!AB294)</f>
        <v>0.74652777777777779</v>
      </c>
      <c r="AC294" s="14" t="str">
        <f>+IF(USER!AC294="","",USER!AC294)</f>
        <v/>
      </c>
      <c r="AD294" s="14" t="str">
        <f>+IF(USER!AD294="","",USER!AD294)</f>
        <v/>
      </c>
      <c r="AE294" s="13" t="str">
        <f>+IF(USER!AE294="","",USER!AE294)</f>
        <v/>
      </c>
      <c r="AF294" s="13" t="str">
        <f>+IF(USER!AF294="","",USER!AF294)</f>
        <v/>
      </c>
      <c r="AG294" s="14" t="str">
        <f>+IF(USER!AG294="","",USER!AG294)</f>
        <v/>
      </c>
      <c r="AH294" s="20" t="str">
        <f>+IF(USER!AH294="","",USER!AH294)</f>
        <v/>
      </c>
      <c r="AI294" s="19">
        <f>+IF(USER!AI294="","",USER!AI294)</f>
        <v>0.58333333333333337</v>
      </c>
      <c r="AJ294" s="13">
        <f>+IF(USER!AJ294="","",USER!AJ294)</f>
        <v>0.74652777777777779</v>
      </c>
      <c r="AK294" s="14" t="str">
        <f>+IF(USER!AK294="","",USER!AK294)</f>
        <v/>
      </c>
      <c r="AL294" s="14" t="str">
        <f>+IF(USER!AL294="","",USER!AL294)</f>
        <v/>
      </c>
      <c r="AM294" s="13" t="str">
        <f>+IF(USER!AM294="","",USER!AM294)</f>
        <v/>
      </c>
      <c r="AN294" s="13" t="str">
        <f>+IF(USER!AN294="","",USER!AN294)</f>
        <v/>
      </c>
      <c r="AO294" s="14" t="str">
        <f>+IF(USER!AO294="","",USER!AO294)</f>
        <v/>
      </c>
      <c r="AP294" s="20" t="str">
        <f>+IF(USER!AP294="","",USER!AP294)</f>
        <v/>
      </c>
      <c r="AQ294" s="19">
        <f>+IF(USER!AQ294="","",USER!AQ294)</f>
        <v>0.58333333333333337</v>
      </c>
      <c r="AR294" s="13">
        <f>+IF(USER!AR294="","",USER!AR294)</f>
        <v>0.74652777777777779</v>
      </c>
      <c r="AS294" s="14" t="str">
        <f>+IF(USER!AS294="","",USER!AS294)</f>
        <v/>
      </c>
      <c r="AT294" s="14" t="str">
        <f>+IF(USER!AT294="","",USER!AT294)</f>
        <v/>
      </c>
      <c r="AU294" s="13" t="str">
        <f>+IF(USER!AU294="","",USER!AU294)</f>
        <v/>
      </c>
      <c r="AV294" s="13" t="str">
        <f>+IF(USER!AV294="","",USER!AV294)</f>
        <v/>
      </c>
      <c r="AW294" s="14" t="str">
        <f>+IF(USER!AW294="","",USER!AW294)</f>
        <v/>
      </c>
      <c r="AX294" s="20" t="str">
        <f>+IF(USER!AX294="","",USER!AX294)</f>
        <v/>
      </c>
      <c r="AY294" s="19">
        <f>+IF(USER!AY294="","",USER!AY294)</f>
        <v>0.58333333333333337</v>
      </c>
      <c r="AZ294" s="13">
        <f>+IF(USER!AZ294="","",USER!AZ294)</f>
        <v>0.74652777777777779</v>
      </c>
      <c r="BA294" s="14" t="str">
        <f>+IF(USER!BA294="","",USER!BA294)</f>
        <v/>
      </c>
      <c r="BB294" s="14" t="str">
        <f>+IF(USER!BB294="","",USER!BB294)</f>
        <v/>
      </c>
      <c r="BC294" s="13" t="str">
        <f>+IF(USER!BC294="","",USER!BC294)</f>
        <v/>
      </c>
      <c r="BD294" s="13" t="str">
        <f>+IF(USER!BD294="","",USER!BD294)</f>
        <v/>
      </c>
      <c r="BE294" s="14" t="str">
        <f>+IF(USER!BE294="","",USER!BE294)</f>
        <v/>
      </c>
      <c r="BF294" s="20" t="str">
        <f>+IF(USER!BF294="","",USER!BF294)</f>
        <v/>
      </c>
      <c r="BG294" s="19">
        <f>+IF(USER!BG294="","",USER!BG294)</f>
        <v>0.58333333333333337</v>
      </c>
      <c r="BH294" s="13">
        <f>+IF(USER!BH294="","",USER!BH294)</f>
        <v>0.74652777777777779</v>
      </c>
      <c r="BI294" s="14" t="str">
        <f>+IF(USER!BI294="","",USER!BI294)</f>
        <v/>
      </c>
      <c r="BJ294" s="14" t="str">
        <f>+IF(USER!BJ294="","",USER!BJ294)</f>
        <v/>
      </c>
      <c r="BK294" s="13" t="str">
        <f>+IF(USER!BK294="","",USER!BK294)</f>
        <v/>
      </c>
      <c r="BL294" s="13" t="str">
        <f>+IF(USER!BL294="","",USER!BL294)</f>
        <v/>
      </c>
      <c r="BM294" s="14" t="str">
        <f>+IF(USER!BM294="","",USER!BM294)</f>
        <v/>
      </c>
      <c r="BN294" s="20" t="str">
        <f>+IF(USER!BN294="","",USER!BN294)</f>
        <v/>
      </c>
      <c r="BO294" s="19">
        <f>+IF(USER!BO294="","",USER!BO294)</f>
        <v>0.58333333333333337</v>
      </c>
      <c r="BP294" s="13">
        <f>+IF(USER!BP294="","",USER!BP294)</f>
        <v>0.74652777777777779</v>
      </c>
      <c r="BQ294" s="14" t="str">
        <f>+IF(USER!BQ294="","",USER!BQ294)</f>
        <v/>
      </c>
      <c r="BR294" s="14" t="str">
        <f>+IF(USER!BR294="","",USER!BR294)</f>
        <v/>
      </c>
      <c r="BS294" s="13" t="str">
        <f>+IF(USER!BS294="","",USER!BS294)</f>
        <v/>
      </c>
      <c r="BT294" s="13" t="str">
        <f>+IF(USER!BT294="","",USER!BT294)</f>
        <v/>
      </c>
      <c r="BU294" s="14" t="str">
        <f>+IF(USER!BU294="","",USER!BU294)</f>
        <v/>
      </c>
      <c r="BV294" s="20" t="str">
        <f>+IF(USER!BV294="","",USER!BV294)</f>
        <v/>
      </c>
      <c r="BW294" s="68" t="str">
        <f>+VLOOKUP(B294,GESEM!B:H,7,0)</f>
        <v>CHAT USER</v>
      </c>
      <c r="BX294" s="2" t="str">
        <f>+VLOOKUP(B294,GESEM!B:H,6,0)</f>
        <v>AGENTE</v>
      </c>
    </row>
    <row r="295" spans="1:76" ht="12.75" x14ac:dyDescent="0.2">
      <c r="A295" s="31">
        <f t="shared" si="4"/>
        <v>289</v>
      </c>
      <c r="B295" s="74">
        <f>+USER!B295</f>
        <v>70100804</v>
      </c>
      <c r="C295" s="61" t="str">
        <f>+VLOOKUP(J295,TURNO!P:Q,2,0)</f>
        <v xml:space="preserve">CHAT USER </v>
      </c>
      <c r="D295" s="61" t="str">
        <f>+USER!D295</f>
        <v>Tarde</v>
      </c>
      <c r="E295" s="75">
        <f>+VLOOKUP(B295,GESEM!B:M,12,0)</f>
        <v>45623</v>
      </c>
      <c r="F295" s="61" t="str">
        <f>+USER!F295</f>
        <v>PART TIME</v>
      </c>
      <c r="G295" s="61">
        <f>+USER!G295</f>
        <v>0</v>
      </c>
      <c r="H295" s="61">
        <f>+USER!H295</f>
        <v>0</v>
      </c>
      <c r="I295" s="61" t="str">
        <f>+USER!I295</f>
        <v>SARAVIA SUYO SUSAN MARYORI</v>
      </c>
      <c r="J295" s="61" t="str">
        <f>+USER!J295</f>
        <v>CHAT USER</v>
      </c>
      <c r="K295" s="61" t="str">
        <f>+USER!K295</f>
        <v>NOVOA VILLAR JULIANA MELISSA</v>
      </c>
      <c r="L295" s="61" t="str">
        <f>+USER!L295</f>
        <v>PORTILLA REYES YOHANA ARACELLI</v>
      </c>
      <c r="M295" s="61" t="str">
        <f>+USER!M295</f>
        <v>Miércoles</v>
      </c>
      <c r="N295" s="32">
        <f>+IF(USER!N295="","",USER!N295)</f>
        <v>0.54166666666666663</v>
      </c>
      <c r="O295" s="33">
        <f>+IF(USER!O295="","",USER!O295)</f>
        <v>0.70486111111111116</v>
      </c>
      <c r="P295" s="32" t="str">
        <f>+IF(USER!P295="","",USER!P295)</f>
        <v/>
      </c>
      <c r="Q295" s="33" t="str">
        <f>+IF(USER!Q295="","",USER!Q295)</f>
        <v/>
      </c>
      <c r="R295" s="34" t="str">
        <f>+VLOOKUP(B295,GESEM!B:R,9,0)</f>
        <v>ACTIVO</v>
      </c>
      <c r="S295" s="19">
        <f>+IF(USER!S295="","",USER!S295)</f>
        <v>0.54166666666666663</v>
      </c>
      <c r="T295" s="14">
        <f>+IF(USER!T295="","",USER!T295)</f>
        <v>0.70486111111111116</v>
      </c>
      <c r="U295" s="14" t="str">
        <f>+IF(USER!U295="","",USER!U295)</f>
        <v/>
      </c>
      <c r="V295" s="14" t="str">
        <f>+IF(USER!V295="","",USER!V295)</f>
        <v/>
      </c>
      <c r="W295" s="14" t="str">
        <f>+IF(USER!W295="","",USER!W295)</f>
        <v/>
      </c>
      <c r="X295" s="14" t="str">
        <f>+IF(USER!X295="","",USER!X295)</f>
        <v/>
      </c>
      <c r="Y295" s="14" t="str">
        <f>+IF(USER!Y295="","",USER!Y295)</f>
        <v/>
      </c>
      <c r="Z295" s="20" t="str">
        <f>+IF(USER!Z295="","",USER!Z295)</f>
        <v/>
      </c>
      <c r="AA295" s="19">
        <f>+IF(USER!AA295="","",USER!AA295)</f>
        <v>0.54166666666666663</v>
      </c>
      <c r="AB295" s="13">
        <f>+IF(USER!AB295="","",USER!AB295)</f>
        <v>0.70486111111111116</v>
      </c>
      <c r="AC295" s="14" t="str">
        <f>+IF(USER!AC295="","",USER!AC295)</f>
        <v/>
      </c>
      <c r="AD295" s="14" t="str">
        <f>+IF(USER!AD295="","",USER!AD295)</f>
        <v/>
      </c>
      <c r="AE295" s="13" t="str">
        <f>+IF(USER!AE295="","",USER!AE295)</f>
        <v/>
      </c>
      <c r="AF295" s="13" t="str">
        <f>+IF(USER!AF295="","",USER!AF295)</f>
        <v/>
      </c>
      <c r="AG295" s="14" t="str">
        <f>+IF(USER!AG295="","",USER!AG295)</f>
        <v/>
      </c>
      <c r="AH295" s="20" t="str">
        <f>+IF(USER!AH295="","",USER!AH295)</f>
        <v/>
      </c>
      <c r="AI295" s="19" t="str">
        <f>+IF(USER!AI295="","",USER!AI295)</f>
        <v/>
      </c>
      <c r="AJ295" s="13" t="str">
        <f>+IF(USER!AJ295="","",USER!AJ295)</f>
        <v/>
      </c>
      <c r="AK295" s="14" t="str">
        <f>+IF(USER!AK295="","",USER!AK295)</f>
        <v/>
      </c>
      <c r="AL295" s="14" t="str">
        <f>+IF(USER!AL295="","",USER!AL295)</f>
        <v/>
      </c>
      <c r="AM295" s="13" t="str">
        <f>+IF(USER!AM295="","",USER!AM295)</f>
        <v/>
      </c>
      <c r="AN295" s="13" t="str">
        <f>+IF(USER!AN295="","",USER!AN295)</f>
        <v/>
      </c>
      <c r="AO295" s="14" t="str">
        <f>+IF(USER!AO295="","",USER!AO295)</f>
        <v/>
      </c>
      <c r="AP295" s="20" t="str">
        <f>+IF(USER!AP295="","",USER!AP295)</f>
        <v/>
      </c>
      <c r="AQ295" s="19">
        <f>+IF(USER!AQ295="","",USER!AQ295)</f>
        <v>0.54166666666666663</v>
      </c>
      <c r="AR295" s="13">
        <f>+IF(USER!AR295="","",USER!AR295)</f>
        <v>0.70486111111111116</v>
      </c>
      <c r="AS295" s="14" t="str">
        <f>+IF(USER!AS295="","",USER!AS295)</f>
        <v/>
      </c>
      <c r="AT295" s="14" t="str">
        <f>+IF(USER!AT295="","",USER!AT295)</f>
        <v/>
      </c>
      <c r="AU295" s="13" t="str">
        <f>+IF(USER!AU295="","",USER!AU295)</f>
        <v/>
      </c>
      <c r="AV295" s="13" t="str">
        <f>+IF(USER!AV295="","",USER!AV295)</f>
        <v/>
      </c>
      <c r="AW295" s="14" t="str">
        <f>+IF(USER!AW295="","",USER!AW295)</f>
        <v/>
      </c>
      <c r="AX295" s="20" t="str">
        <f>+IF(USER!AX295="","",USER!AX295)</f>
        <v/>
      </c>
      <c r="AY295" s="19">
        <f>+IF(USER!AY295="","",USER!AY295)</f>
        <v>0.54166666666666663</v>
      </c>
      <c r="AZ295" s="13">
        <f>+IF(USER!AZ295="","",USER!AZ295)</f>
        <v>0.70486111111111116</v>
      </c>
      <c r="BA295" s="14" t="str">
        <f>+IF(USER!BA295="","",USER!BA295)</f>
        <v/>
      </c>
      <c r="BB295" s="14" t="str">
        <f>+IF(USER!BB295="","",USER!BB295)</f>
        <v/>
      </c>
      <c r="BC295" s="13" t="str">
        <f>+IF(USER!BC295="","",USER!BC295)</f>
        <v/>
      </c>
      <c r="BD295" s="13" t="str">
        <f>+IF(USER!BD295="","",USER!BD295)</f>
        <v/>
      </c>
      <c r="BE295" s="14" t="str">
        <f>+IF(USER!BE295="","",USER!BE295)</f>
        <v/>
      </c>
      <c r="BF295" s="20" t="str">
        <f>+IF(USER!BF295="","",USER!BF295)</f>
        <v/>
      </c>
      <c r="BG295" s="19">
        <f>+IF(USER!BG295="","",USER!BG295)</f>
        <v>0.54166666666666663</v>
      </c>
      <c r="BH295" s="13">
        <f>+IF(USER!BH295="","",USER!BH295)</f>
        <v>0.70486111111111116</v>
      </c>
      <c r="BI295" s="14" t="str">
        <f>+IF(USER!BI295="","",USER!BI295)</f>
        <v/>
      </c>
      <c r="BJ295" s="14" t="str">
        <f>+IF(USER!BJ295="","",USER!BJ295)</f>
        <v/>
      </c>
      <c r="BK295" s="13" t="str">
        <f>+IF(USER!BK295="","",USER!BK295)</f>
        <v/>
      </c>
      <c r="BL295" s="13" t="str">
        <f>+IF(USER!BL295="","",USER!BL295)</f>
        <v/>
      </c>
      <c r="BM295" s="14" t="str">
        <f>+IF(USER!BM295="","",USER!BM295)</f>
        <v/>
      </c>
      <c r="BN295" s="20" t="str">
        <f>+IF(USER!BN295="","",USER!BN295)</f>
        <v/>
      </c>
      <c r="BO295" s="19">
        <f>+IF(USER!BO295="","",USER!BO295)</f>
        <v>0.54166666666666663</v>
      </c>
      <c r="BP295" s="13">
        <f>+IF(USER!BP295="","",USER!BP295)</f>
        <v>0.70486111111111116</v>
      </c>
      <c r="BQ295" s="14" t="str">
        <f>+IF(USER!BQ295="","",USER!BQ295)</f>
        <v/>
      </c>
      <c r="BR295" s="14" t="str">
        <f>+IF(USER!BR295="","",USER!BR295)</f>
        <v/>
      </c>
      <c r="BS295" s="13" t="str">
        <f>+IF(USER!BS295="","",USER!BS295)</f>
        <v/>
      </c>
      <c r="BT295" s="13" t="str">
        <f>+IF(USER!BT295="","",USER!BT295)</f>
        <v/>
      </c>
      <c r="BU295" s="14" t="str">
        <f>+IF(USER!BU295="","",USER!BU295)</f>
        <v/>
      </c>
      <c r="BV295" s="20" t="str">
        <f>+IF(USER!BV295="","",USER!BV295)</f>
        <v/>
      </c>
      <c r="BW295" s="68" t="str">
        <f>+VLOOKUP(B295,GESEM!B:H,7,0)</f>
        <v>CHAT USER</v>
      </c>
      <c r="BX295" s="2" t="str">
        <f>+VLOOKUP(B295,GESEM!B:H,6,0)</f>
        <v>AGENTE</v>
      </c>
    </row>
    <row r="296" spans="1:76" ht="12.75" x14ac:dyDescent="0.2">
      <c r="A296" s="31">
        <f t="shared" si="4"/>
        <v>290</v>
      </c>
      <c r="B296" s="74">
        <f>+USER!B296</f>
        <v>71427268</v>
      </c>
      <c r="C296" s="61" t="str">
        <f>+VLOOKUP(J296,TURNO!P:Q,2,0)</f>
        <v xml:space="preserve">CHAT USER </v>
      </c>
      <c r="D296" s="61" t="str">
        <f>+USER!D296</f>
        <v>Tarde</v>
      </c>
      <c r="E296" s="75">
        <f>+VLOOKUP(B296,GESEM!B:M,12,0)</f>
        <v>45623</v>
      </c>
      <c r="F296" s="61" t="str">
        <f>+USER!F296</f>
        <v>PART TIME</v>
      </c>
      <c r="G296" s="61">
        <f>+USER!G296</f>
        <v>0</v>
      </c>
      <c r="H296" s="61">
        <f>+USER!H296</f>
        <v>0</v>
      </c>
      <c r="I296" s="61" t="str">
        <f>+USER!I296</f>
        <v>BALBOA BASURTO LIA ANTONELLA</v>
      </c>
      <c r="J296" s="61" t="str">
        <f>+USER!J296</f>
        <v>CHAT USER</v>
      </c>
      <c r="K296" s="61" t="str">
        <f>+USER!K296</f>
        <v>RUBINA MEDINA GUSTAVO FRANCO</v>
      </c>
      <c r="L296" s="61" t="str">
        <f>+USER!L296</f>
        <v>PORTILLA REYES YOHANA ARACELLI</v>
      </c>
      <c r="M296" s="61" t="str">
        <f>+USER!M296</f>
        <v>Martes</v>
      </c>
      <c r="N296" s="32">
        <f>+IF(USER!N296="","",USER!N296)</f>
        <v>0.5</v>
      </c>
      <c r="O296" s="33">
        <f>+IF(USER!O296="","",USER!O296)</f>
        <v>0.66319444444444442</v>
      </c>
      <c r="P296" s="32" t="str">
        <f>+IF(USER!P296="","",USER!P296)</f>
        <v/>
      </c>
      <c r="Q296" s="33" t="str">
        <f>+IF(USER!Q296="","",USER!Q296)</f>
        <v/>
      </c>
      <c r="R296" s="34" t="str">
        <f>+VLOOKUP(B296,GESEM!B:R,9,0)</f>
        <v>ACTIVO</v>
      </c>
      <c r="S296" s="19">
        <f>+IF(USER!S296="","",USER!S296)</f>
        <v>0.5</v>
      </c>
      <c r="T296" s="14">
        <f>+IF(USER!T296="","",USER!T296)</f>
        <v>0.66319444444444442</v>
      </c>
      <c r="U296" s="14" t="str">
        <f>+IF(USER!U296="","",USER!U296)</f>
        <v/>
      </c>
      <c r="V296" s="14" t="str">
        <f>+IF(USER!V296="","",USER!V296)</f>
        <v/>
      </c>
      <c r="W296" s="14" t="str">
        <f>+IF(USER!W296="","",USER!W296)</f>
        <v/>
      </c>
      <c r="X296" s="14" t="str">
        <f>+IF(USER!X296="","",USER!X296)</f>
        <v/>
      </c>
      <c r="Y296" s="14" t="str">
        <f>+IF(USER!Y296="","",USER!Y296)</f>
        <v/>
      </c>
      <c r="Z296" s="20" t="str">
        <f>+IF(USER!Z296="","",USER!Z296)</f>
        <v/>
      </c>
      <c r="AA296" s="19" t="str">
        <f>+IF(USER!AA296="","",USER!AA296)</f>
        <v/>
      </c>
      <c r="AB296" s="13" t="str">
        <f>+IF(USER!AB296="","",USER!AB296)</f>
        <v/>
      </c>
      <c r="AC296" s="14" t="str">
        <f>+IF(USER!AC296="","",USER!AC296)</f>
        <v/>
      </c>
      <c r="AD296" s="14" t="str">
        <f>+IF(USER!AD296="","",USER!AD296)</f>
        <v/>
      </c>
      <c r="AE296" s="13" t="str">
        <f>+IF(USER!AE296="","",USER!AE296)</f>
        <v/>
      </c>
      <c r="AF296" s="13" t="str">
        <f>+IF(USER!AF296="","",USER!AF296)</f>
        <v/>
      </c>
      <c r="AG296" s="14" t="str">
        <f>+IF(USER!AG296="","",USER!AG296)</f>
        <v/>
      </c>
      <c r="AH296" s="20" t="str">
        <f>+IF(USER!AH296="","",USER!AH296)</f>
        <v/>
      </c>
      <c r="AI296" s="19">
        <f>+IF(USER!AI296="","",USER!AI296)</f>
        <v>0.5</v>
      </c>
      <c r="AJ296" s="13">
        <f>+IF(USER!AJ296="","",USER!AJ296)</f>
        <v>0.66319444444444442</v>
      </c>
      <c r="AK296" s="14" t="str">
        <f>+IF(USER!AK296="","",USER!AK296)</f>
        <v/>
      </c>
      <c r="AL296" s="14" t="str">
        <f>+IF(USER!AL296="","",USER!AL296)</f>
        <v/>
      </c>
      <c r="AM296" s="13" t="str">
        <f>+IF(USER!AM296="","",USER!AM296)</f>
        <v/>
      </c>
      <c r="AN296" s="13" t="str">
        <f>+IF(USER!AN296="","",USER!AN296)</f>
        <v/>
      </c>
      <c r="AO296" s="14" t="str">
        <f>+IF(USER!AO296="","",USER!AO296)</f>
        <v/>
      </c>
      <c r="AP296" s="20" t="str">
        <f>+IF(USER!AP296="","",USER!AP296)</f>
        <v/>
      </c>
      <c r="AQ296" s="19">
        <f>+IF(USER!AQ296="","",USER!AQ296)</f>
        <v>0.5</v>
      </c>
      <c r="AR296" s="13">
        <f>+IF(USER!AR296="","",USER!AR296)</f>
        <v>0.66319444444444442</v>
      </c>
      <c r="AS296" s="14" t="str">
        <f>+IF(USER!AS296="","",USER!AS296)</f>
        <v/>
      </c>
      <c r="AT296" s="14" t="str">
        <f>+IF(USER!AT296="","",USER!AT296)</f>
        <v/>
      </c>
      <c r="AU296" s="13" t="str">
        <f>+IF(USER!AU296="","",USER!AU296)</f>
        <v/>
      </c>
      <c r="AV296" s="13" t="str">
        <f>+IF(USER!AV296="","",USER!AV296)</f>
        <v/>
      </c>
      <c r="AW296" s="14" t="str">
        <f>+IF(USER!AW296="","",USER!AW296)</f>
        <v/>
      </c>
      <c r="AX296" s="20" t="str">
        <f>+IF(USER!AX296="","",USER!AX296)</f>
        <v/>
      </c>
      <c r="AY296" s="19">
        <f>+IF(USER!AY296="","",USER!AY296)</f>
        <v>0.5</v>
      </c>
      <c r="AZ296" s="13">
        <f>+IF(USER!AZ296="","",USER!AZ296)</f>
        <v>0.66319444444444442</v>
      </c>
      <c r="BA296" s="14" t="str">
        <f>+IF(USER!BA296="","",USER!BA296)</f>
        <v/>
      </c>
      <c r="BB296" s="14" t="str">
        <f>+IF(USER!BB296="","",USER!BB296)</f>
        <v/>
      </c>
      <c r="BC296" s="13" t="str">
        <f>+IF(USER!BC296="","",USER!BC296)</f>
        <v/>
      </c>
      <c r="BD296" s="13" t="str">
        <f>+IF(USER!BD296="","",USER!BD296)</f>
        <v/>
      </c>
      <c r="BE296" s="14" t="str">
        <f>+IF(USER!BE296="","",USER!BE296)</f>
        <v/>
      </c>
      <c r="BF296" s="20" t="str">
        <f>+IF(USER!BF296="","",USER!BF296)</f>
        <v/>
      </c>
      <c r="BG296" s="19">
        <f>+IF(USER!BG296="","",USER!BG296)</f>
        <v>0.5</v>
      </c>
      <c r="BH296" s="13">
        <f>+IF(USER!BH296="","",USER!BH296)</f>
        <v>0.66319444444444442</v>
      </c>
      <c r="BI296" s="14" t="str">
        <f>+IF(USER!BI296="","",USER!BI296)</f>
        <v/>
      </c>
      <c r="BJ296" s="14" t="str">
        <f>+IF(USER!BJ296="","",USER!BJ296)</f>
        <v/>
      </c>
      <c r="BK296" s="13" t="str">
        <f>+IF(USER!BK296="","",USER!BK296)</f>
        <v/>
      </c>
      <c r="BL296" s="13" t="str">
        <f>+IF(USER!BL296="","",USER!BL296)</f>
        <v/>
      </c>
      <c r="BM296" s="14" t="str">
        <f>+IF(USER!BM296="","",USER!BM296)</f>
        <v/>
      </c>
      <c r="BN296" s="20" t="str">
        <f>+IF(USER!BN296="","",USER!BN296)</f>
        <v/>
      </c>
      <c r="BO296" s="19">
        <f>+IF(USER!BO296="","",USER!BO296)</f>
        <v>0.5</v>
      </c>
      <c r="BP296" s="13">
        <f>+IF(USER!BP296="","",USER!BP296)</f>
        <v>0.66319444444444442</v>
      </c>
      <c r="BQ296" s="14" t="str">
        <f>+IF(USER!BQ296="","",USER!BQ296)</f>
        <v/>
      </c>
      <c r="BR296" s="14" t="str">
        <f>+IF(USER!BR296="","",USER!BR296)</f>
        <v/>
      </c>
      <c r="BS296" s="13" t="str">
        <f>+IF(USER!BS296="","",USER!BS296)</f>
        <v/>
      </c>
      <c r="BT296" s="13" t="str">
        <f>+IF(USER!BT296="","",USER!BT296)</f>
        <v/>
      </c>
      <c r="BU296" s="14" t="str">
        <f>+IF(USER!BU296="","",USER!BU296)</f>
        <v/>
      </c>
      <c r="BV296" s="20" t="str">
        <f>+IF(USER!BV296="","",USER!BV296)</f>
        <v/>
      </c>
      <c r="BW296" s="68" t="str">
        <f>+VLOOKUP(B296,GESEM!B:H,7,0)</f>
        <v>CHAT USER</v>
      </c>
      <c r="BX296" s="2" t="str">
        <f>+VLOOKUP(B296,GESEM!B:H,6,0)</f>
        <v>AGENTE</v>
      </c>
    </row>
    <row r="297" spans="1:76" ht="12.75" x14ac:dyDescent="0.2">
      <c r="A297" s="31">
        <f t="shared" si="4"/>
        <v>291</v>
      </c>
      <c r="B297" s="74">
        <f>+USER!B297</f>
        <v>73479673</v>
      </c>
      <c r="C297" s="61" t="str">
        <f>+VLOOKUP(J297,TURNO!P:Q,2,0)</f>
        <v xml:space="preserve">CHAT USER </v>
      </c>
      <c r="D297" s="61" t="str">
        <f>+USER!D297</f>
        <v>Tarde</v>
      </c>
      <c r="E297" s="75">
        <f>+VLOOKUP(B297,GESEM!B:M,12,0)</f>
        <v>45623</v>
      </c>
      <c r="F297" s="61" t="str">
        <f>+USER!F297</f>
        <v>PART TIME</v>
      </c>
      <c r="G297" s="61" t="str">
        <f>+USER!G297</f>
        <v>CAMBIO DE CONDICION</v>
      </c>
      <c r="H297" s="61" t="str">
        <f>+USER!H297</f>
        <v>01/05</v>
      </c>
      <c r="I297" s="61" t="str">
        <f>+USER!I297</f>
        <v>TEJADA TEMOCHE NIKY XAVIER</v>
      </c>
      <c r="J297" s="61" t="str">
        <f>+USER!J297</f>
        <v>CHAT USER</v>
      </c>
      <c r="K297" s="61" t="str">
        <f>+USER!K297</f>
        <v>VILLAVICENCIO OBANDO ARTURO JOSE</v>
      </c>
      <c r="L297" s="61" t="str">
        <f>+USER!L297</f>
        <v>PORTILLA REYES YOHANA ARACELLI</v>
      </c>
      <c r="M297" s="61" t="str">
        <f>+USER!M297</f>
        <v>Miércoles</v>
      </c>
      <c r="N297" s="32">
        <f>+IF(USER!N297="","",USER!N297)</f>
        <v>0.54166666666666663</v>
      </c>
      <c r="O297" s="33">
        <f>+IF(USER!O297="","",USER!O297)</f>
        <v>0.88541666666666663</v>
      </c>
      <c r="P297" s="32">
        <f>+IF(USER!P297="","",USER!P297)</f>
        <v>0.75</v>
      </c>
      <c r="Q297" s="33">
        <f>+IF(USER!Q297="","",USER!Q297)</f>
        <v>0.78125</v>
      </c>
      <c r="R297" s="34" t="str">
        <f>+VLOOKUP(B297,GESEM!B:R,9,0)</f>
        <v>ACTIVO</v>
      </c>
      <c r="S297" s="19">
        <f>+IF(USER!S297="","",USER!S297)</f>
        <v>0.54166666666666663</v>
      </c>
      <c r="T297" s="14">
        <f>+IF(USER!T297="","",USER!T297)</f>
        <v>0.88541666666666663</v>
      </c>
      <c r="U297" s="14" t="str">
        <f>+IF(USER!U297="","",USER!U297)</f>
        <v/>
      </c>
      <c r="V297" s="14" t="str">
        <f>+IF(USER!V297="","",USER!V297)</f>
        <v/>
      </c>
      <c r="W297" s="14">
        <f>+IF(USER!W297="","",USER!W297)</f>
        <v>0.75</v>
      </c>
      <c r="X297" s="14">
        <f>+IF(USER!X297="","",USER!X297)</f>
        <v>0.78125</v>
      </c>
      <c r="Y297" s="14" t="str">
        <f>+IF(USER!Y297="","",USER!Y297)</f>
        <v/>
      </c>
      <c r="Z297" s="20" t="str">
        <f>+IF(USER!Z297="","",USER!Z297)</f>
        <v/>
      </c>
      <c r="AA297" s="19">
        <f>+IF(USER!AA297="","",USER!AA297)</f>
        <v>0.54166666666666663</v>
      </c>
      <c r="AB297" s="13">
        <f>+IF(USER!AB297="","",USER!AB297)</f>
        <v>0.88541666666666663</v>
      </c>
      <c r="AC297" s="14" t="str">
        <f>+IF(USER!AC297="","",USER!AC297)</f>
        <v/>
      </c>
      <c r="AD297" s="14" t="str">
        <f>+IF(USER!AD297="","",USER!AD297)</f>
        <v/>
      </c>
      <c r="AE297" s="13">
        <f>+IF(USER!AE297="","",USER!AE297)</f>
        <v>0.75</v>
      </c>
      <c r="AF297" s="13">
        <f>+IF(USER!AF297="","",USER!AF297)</f>
        <v>0.78125</v>
      </c>
      <c r="AG297" s="14" t="str">
        <f>+IF(USER!AG297="","",USER!AG297)</f>
        <v/>
      </c>
      <c r="AH297" s="20" t="str">
        <f>+IF(USER!AH297="","",USER!AH297)</f>
        <v/>
      </c>
      <c r="AI297" s="19" t="str">
        <f>+IF(USER!AI297="","",USER!AI297)</f>
        <v/>
      </c>
      <c r="AJ297" s="13" t="str">
        <f>+IF(USER!AJ297="","",USER!AJ297)</f>
        <v/>
      </c>
      <c r="AK297" s="14" t="str">
        <f>+IF(USER!AK297="","",USER!AK297)</f>
        <v/>
      </c>
      <c r="AL297" s="14" t="str">
        <f>+IF(USER!AL297="","",USER!AL297)</f>
        <v/>
      </c>
      <c r="AM297" s="13" t="str">
        <f>+IF(USER!AM297="","",USER!AM297)</f>
        <v/>
      </c>
      <c r="AN297" s="13" t="str">
        <f>+IF(USER!AN297="","",USER!AN297)</f>
        <v/>
      </c>
      <c r="AO297" s="14" t="str">
        <f>+IF(USER!AO297="","",USER!AO297)</f>
        <v/>
      </c>
      <c r="AP297" s="20" t="str">
        <f>+IF(USER!AP297="","",USER!AP297)</f>
        <v/>
      </c>
      <c r="AQ297" s="19">
        <f>+IF(USER!AQ297="","",USER!AQ297)</f>
        <v>0.54166666666666663</v>
      </c>
      <c r="AR297" s="13">
        <f>+IF(USER!AR297="","",USER!AR297)</f>
        <v>0.88541666666666663</v>
      </c>
      <c r="AS297" s="14" t="str">
        <f>+IF(USER!AS297="","",USER!AS297)</f>
        <v/>
      </c>
      <c r="AT297" s="14" t="str">
        <f>+IF(USER!AT297="","",USER!AT297)</f>
        <v/>
      </c>
      <c r="AU297" s="13">
        <f>+IF(USER!AU297="","",USER!AU297)</f>
        <v>0.75</v>
      </c>
      <c r="AV297" s="13">
        <f>+IF(USER!AV297="","",USER!AV297)</f>
        <v>0.78125</v>
      </c>
      <c r="AW297" s="14" t="str">
        <f>+IF(USER!AW297="","",USER!AW297)</f>
        <v/>
      </c>
      <c r="AX297" s="20" t="str">
        <f>+IF(USER!AX297="","",USER!AX297)</f>
        <v/>
      </c>
      <c r="AY297" s="19">
        <f>+IF(USER!AY297="","",USER!AY297)</f>
        <v>0.54166666666666663</v>
      </c>
      <c r="AZ297" s="13">
        <f>+IF(USER!AZ297="","",USER!AZ297)</f>
        <v>0.88541666666666663</v>
      </c>
      <c r="BA297" s="14" t="str">
        <f>+IF(USER!BA297="","",USER!BA297)</f>
        <v/>
      </c>
      <c r="BB297" s="14" t="str">
        <f>+IF(USER!BB297="","",USER!BB297)</f>
        <v/>
      </c>
      <c r="BC297" s="13">
        <f>+IF(USER!BC297="","",USER!BC297)</f>
        <v>0.75</v>
      </c>
      <c r="BD297" s="13">
        <f>+IF(USER!BD297="","",USER!BD297)</f>
        <v>0.78125</v>
      </c>
      <c r="BE297" s="14" t="str">
        <f>+IF(USER!BE297="","",USER!BE297)</f>
        <v/>
      </c>
      <c r="BF297" s="20" t="str">
        <f>+IF(USER!BF297="","",USER!BF297)</f>
        <v/>
      </c>
      <c r="BG297" s="19">
        <f>+IF(USER!BG297="","",USER!BG297)</f>
        <v>0.54166666666666663</v>
      </c>
      <c r="BH297" s="13">
        <f>+IF(USER!BH297="","",USER!BH297)</f>
        <v>0.88541666666666663</v>
      </c>
      <c r="BI297" s="14" t="str">
        <f>+IF(USER!BI297="","",USER!BI297)</f>
        <v/>
      </c>
      <c r="BJ297" s="14" t="str">
        <f>+IF(USER!BJ297="","",USER!BJ297)</f>
        <v/>
      </c>
      <c r="BK297" s="13">
        <f>+IF(USER!BK297="","",USER!BK297)</f>
        <v>0.75</v>
      </c>
      <c r="BL297" s="13">
        <f>+IF(USER!BL297="","",USER!BL297)</f>
        <v>0.78125</v>
      </c>
      <c r="BM297" s="14" t="str">
        <f>+IF(USER!BM297="","",USER!BM297)</f>
        <v/>
      </c>
      <c r="BN297" s="20" t="str">
        <f>+IF(USER!BN297="","",USER!BN297)</f>
        <v/>
      </c>
      <c r="BO297" s="19">
        <f>+IF(USER!BO297="","",USER!BO297)</f>
        <v>0.54166666666666663</v>
      </c>
      <c r="BP297" s="13">
        <f>+IF(USER!BP297="","",USER!BP297)</f>
        <v>0.88541666666666663</v>
      </c>
      <c r="BQ297" s="14" t="str">
        <f>+IF(USER!BQ297="","",USER!BQ297)</f>
        <v/>
      </c>
      <c r="BR297" s="14" t="str">
        <f>+IF(USER!BR297="","",USER!BR297)</f>
        <v/>
      </c>
      <c r="BS297" s="13">
        <f>+IF(USER!BS297="","",USER!BS297)</f>
        <v>0.75</v>
      </c>
      <c r="BT297" s="13">
        <f>+IF(USER!BT297="","",USER!BT297)</f>
        <v>0.78125</v>
      </c>
      <c r="BU297" s="14" t="str">
        <f>+IF(USER!BU297="","",USER!BU297)</f>
        <v/>
      </c>
      <c r="BV297" s="20" t="str">
        <f>+IF(USER!BV297="","",USER!BV297)</f>
        <v/>
      </c>
      <c r="BW297" s="68" t="str">
        <f>+VLOOKUP(B297,GESEM!B:H,7,0)</f>
        <v>CHAT USER</v>
      </c>
      <c r="BX297" s="2" t="str">
        <f>+VLOOKUP(B297,GESEM!B:H,6,0)</f>
        <v>AGENTE</v>
      </c>
    </row>
    <row r="298" spans="1:76" ht="12.75" x14ac:dyDescent="0.2">
      <c r="A298" s="31">
        <f t="shared" si="4"/>
        <v>292</v>
      </c>
      <c r="B298" s="74">
        <f>+USER!B298</f>
        <v>42346979</v>
      </c>
      <c r="C298" s="61" t="str">
        <f>+VLOOKUP(J298,TURNO!P:Q,2,0)</f>
        <v xml:space="preserve">CHAT USER </v>
      </c>
      <c r="D298" s="61" t="str">
        <f>+USER!D298</f>
        <v>Tarde</v>
      </c>
      <c r="E298" s="75">
        <f>+VLOOKUP(B298,GESEM!B:M,12,0)</f>
        <v>45623</v>
      </c>
      <c r="F298" s="61" t="str">
        <f>+USER!F298</f>
        <v>PART TIME</v>
      </c>
      <c r="G298" s="61" t="str">
        <f>+USER!G298</f>
        <v>GESTIÓN ADICIONAL</v>
      </c>
      <c r="H298" s="61" t="str">
        <f>+USER!H298</f>
        <v>Base Data deletion</v>
      </c>
      <c r="I298" s="61" t="str">
        <f>+USER!I298</f>
        <v>MAC TAMARIZ SILVIA</v>
      </c>
      <c r="J298" s="61" t="str">
        <f>+USER!J298</f>
        <v>CHAT USER</v>
      </c>
      <c r="K298" s="61" t="str">
        <f>+USER!K298</f>
        <v>ROQUE GOMEZ FRANK PIERCE</v>
      </c>
      <c r="L298" s="61" t="str">
        <f>+USER!L298</f>
        <v>PORTILLA REYES YOHANA ARACELLI</v>
      </c>
      <c r="M298" s="61" t="str">
        <f>+USER!M298</f>
        <v>Martes</v>
      </c>
      <c r="N298" s="32">
        <f>+IF(USER!N298="","",USER!N298)</f>
        <v>0.54166666666666663</v>
      </c>
      <c r="O298" s="33">
        <f>+IF(USER!O298="","",USER!O298)</f>
        <v>0.70486111111111116</v>
      </c>
      <c r="P298" s="32" t="str">
        <f>+IF(USER!P298="","",USER!P298)</f>
        <v/>
      </c>
      <c r="Q298" s="33" t="str">
        <f>+IF(USER!Q298="","",USER!Q298)</f>
        <v/>
      </c>
      <c r="R298" s="34" t="str">
        <f>+VLOOKUP(B298,GESEM!B:R,9,0)</f>
        <v>ACTIVO</v>
      </c>
      <c r="S298" s="19">
        <f>+IF(USER!S298="","",USER!S298)</f>
        <v>0.54166666666666663</v>
      </c>
      <c r="T298" s="14">
        <f>+IF(USER!T298="","",USER!T298)</f>
        <v>0.70486111111111116</v>
      </c>
      <c r="U298" s="14" t="str">
        <f>+IF(USER!U298="","",USER!U298)</f>
        <v/>
      </c>
      <c r="V298" s="14" t="str">
        <f>+IF(USER!V298="","",USER!V298)</f>
        <v/>
      </c>
      <c r="W298" s="14" t="str">
        <f>+IF(USER!W298="","",USER!W298)</f>
        <v/>
      </c>
      <c r="X298" s="14" t="str">
        <f>+IF(USER!X298="","",USER!X298)</f>
        <v/>
      </c>
      <c r="Y298" s="14" t="str">
        <f>+IF(USER!Y298="","",USER!Y298)</f>
        <v/>
      </c>
      <c r="Z298" s="20" t="str">
        <f>+IF(USER!Z298="","",USER!Z298)</f>
        <v/>
      </c>
      <c r="AA298" s="19" t="str">
        <f>+IF(USER!AA298="","",USER!AA298)</f>
        <v/>
      </c>
      <c r="AB298" s="13" t="str">
        <f>+IF(USER!AB298="","",USER!AB298)</f>
        <v/>
      </c>
      <c r="AC298" s="14" t="str">
        <f>+IF(USER!AC298="","",USER!AC298)</f>
        <v/>
      </c>
      <c r="AD298" s="14" t="str">
        <f>+IF(USER!AD298="","",USER!AD298)</f>
        <v/>
      </c>
      <c r="AE298" s="13" t="str">
        <f>+IF(USER!AE298="","",USER!AE298)</f>
        <v/>
      </c>
      <c r="AF298" s="13" t="str">
        <f>+IF(USER!AF298="","",USER!AF298)</f>
        <v/>
      </c>
      <c r="AG298" s="14" t="str">
        <f>+IF(USER!AG298="","",USER!AG298)</f>
        <v/>
      </c>
      <c r="AH298" s="20" t="str">
        <f>+IF(USER!AH298="","",USER!AH298)</f>
        <v/>
      </c>
      <c r="AI298" s="19">
        <f>+IF(USER!AI298="","",USER!AI298)</f>
        <v>0.54166666666666663</v>
      </c>
      <c r="AJ298" s="13">
        <f>+IF(USER!AJ298="","",USER!AJ298)</f>
        <v>0.70486111111111116</v>
      </c>
      <c r="AK298" s="14" t="str">
        <f>+IF(USER!AK298="","",USER!AK298)</f>
        <v/>
      </c>
      <c r="AL298" s="14" t="str">
        <f>+IF(USER!AL298="","",USER!AL298)</f>
        <v/>
      </c>
      <c r="AM298" s="13" t="str">
        <f>+IF(USER!AM298="","",USER!AM298)</f>
        <v/>
      </c>
      <c r="AN298" s="13" t="str">
        <f>+IF(USER!AN298="","",USER!AN298)</f>
        <v/>
      </c>
      <c r="AO298" s="14" t="str">
        <f>+IF(USER!AO298="","",USER!AO298)</f>
        <v/>
      </c>
      <c r="AP298" s="20" t="str">
        <f>+IF(USER!AP298="","",USER!AP298)</f>
        <v/>
      </c>
      <c r="AQ298" s="19">
        <f>+IF(USER!AQ298="","",USER!AQ298)</f>
        <v>0.54166666666666663</v>
      </c>
      <c r="AR298" s="13">
        <f>+IF(USER!AR298="","",USER!AR298)</f>
        <v>0.70486111111111116</v>
      </c>
      <c r="AS298" s="14" t="str">
        <f>+IF(USER!AS298="","",USER!AS298)</f>
        <v/>
      </c>
      <c r="AT298" s="14" t="str">
        <f>+IF(USER!AT298="","",USER!AT298)</f>
        <v/>
      </c>
      <c r="AU298" s="13" t="str">
        <f>+IF(USER!AU298="","",USER!AU298)</f>
        <v/>
      </c>
      <c r="AV298" s="13" t="str">
        <f>+IF(USER!AV298="","",USER!AV298)</f>
        <v/>
      </c>
      <c r="AW298" s="14" t="str">
        <f>+IF(USER!AW298="","",USER!AW298)</f>
        <v/>
      </c>
      <c r="AX298" s="20" t="str">
        <f>+IF(USER!AX298="","",USER!AX298)</f>
        <v/>
      </c>
      <c r="AY298" s="19">
        <f>+IF(USER!AY298="","",USER!AY298)</f>
        <v>0.54166666666666663</v>
      </c>
      <c r="AZ298" s="13">
        <f>+IF(USER!AZ298="","",USER!AZ298)</f>
        <v>0.70486111111111116</v>
      </c>
      <c r="BA298" s="14" t="str">
        <f>+IF(USER!BA298="","",USER!BA298)</f>
        <v/>
      </c>
      <c r="BB298" s="14" t="str">
        <f>+IF(USER!BB298="","",USER!BB298)</f>
        <v/>
      </c>
      <c r="BC298" s="13" t="str">
        <f>+IF(USER!BC298="","",USER!BC298)</f>
        <v/>
      </c>
      <c r="BD298" s="13" t="str">
        <f>+IF(USER!BD298="","",USER!BD298)</f>
        <v/>
      </c>
      <c r="BE298" s="14" t="str">
        <f>+IF(USER!BE298="","",USER!BE298)</f>
        <v/>
      </c>
      <c r="BF298" s="20" t="str">
        <f>+IF(USER!BF298="","",USER!BF298)</f>
        <v/>
      </c>
      <c r="BG298" s="19">
        <f>+IF(USER!BG298="","",USER!BG298)</f>
        <v>0.54166666666666663</v>
      </c>
      <c r="BH298" s="13">
        <f>+IF(USER!BH298="","",USER!BH298)</f>
        <v>0.70486111111111116</v>
      </c>
      <c r="BI298" s="14" t="str">
        <f>+IF(USER!BI298="","",USER!BI298)</f>
        <v/>
      </c>
      <c r="BJ298" s="14" t="str">
        <f>+IF(USER!BJ298="","",USER!BJ298)</f>
        <v/>
      </c>
      <c r="BK298" s="13" t="str">
        <f>+IF(USER!BK298="","",USER!BK298)</f>
        <v/>
      </c>
      <c r="BL298" s="13" t="str">
        <f>+IF(USER!BL298="","",USER!BL298)</f>
        <v/>
      </c>
      <c r="BM298" s="14" t="str">
        <f>+IF(USER!BM298="","",USER!BM298)</f>
        <v/>
      </c>
      <c r="BN298" s="20" t="str">
        <f>+IF(USER!BN298="","",USER!BN298)</f>
        <v/>
      </c>
      <c r="BO298" s="19">
        <f>+IF(USER!BO298="","",USER!BO298)</f>
        <v>0.54166666666666663</v>
      </c>
      <c r="BP298" s="13">
        <f>+IF(USER!BP298="","",USER!BP298)</f>
        <v>0.70486111111111116</v>
      </c>
      <c r="BQ298" s="14" t="str">
        <f>+IF(USER!BQ298="","",USER!BQ298)</f>
        <v/>
      </c>
      <c r="BR298" s="14" t="str">
        <f>+IF(USER!BR298="","",USER!BR298)</f>
        <v/>
      </c>
      <c r="BS298" s="13" t="str">
        <f>+IF(USER!BS298="","",USER!BS298)</f>
        <v/>
      </c>
      <c r="BT298" s="13" t="str">
        <f>+IF(USER!BT298="","",USER!BT298)</f>
        <v/>
      </c>
      <c r="BU298" s="14" t="str">
        <f>+IF(USER!BU298="","",USER!BU298)</f>
        <v/>
      </c>
      <c r="BV298" s="20" t="str">
        <f>+IF(USER!BV298="","",USER!BV298)</f>
        <v/>
      </c>
      <c r="BW298" s="68" t="str">
        <f>+VLOOKUP(B298,GESEM!B:H,7,0)</f>
        <v>CHAT USER</v>
      </c>
      <c r="BX298" s="2" t="str">
        <f>+VLOOKUP(B298,GESEM!B:H,6,0)</f>
        <v>AGENTE</v>
      </c>
    </row>
    <row r="299" spans="1:76" ht="12.75" x14ac:dyDescent="0.2">
      <c r="A299" s="31">
        <f t="shared" si="4"/>
        <v>293</v>
      </c>
      <c r="B299" s="74">
        <f>+USER!B299</f>
        <v>76387510</v>
      </c>
      <c r="C299" s="61" t="str">
        <f>+VLOOKUP(J299,TURNO!P:Q,2,0)</f>
        <v xml:space="preserve">CHAT USER </v>
      </c>
      <c r="D299" s="61" t="str">
        <f>+USER!D299</f>
        <v>Tarde</v>
      </c>
      <c r="E299" s="75">
        <f>+VLOOKUP(B299,GESEM!B:M,12,0)</f>
        <v>45294</v>
      </c>
      <c r="F299" s="61" t="str">
        <f>+USER!F299</f>
        <v>FULL TIME</v>
      </c>
      <c r="G299" s="61" t="str">
        <f>+USER!G299</f>
        <v>APOYO DE SUPERVISION</v>
      </c>
      <c r="H299" s="61" t="str">
        <f>+USER!H299</f>
        <v>BackUp Supervisor</v>
      </c>
      <c r="I299" s="61" t="str">
        <f>+USER!I299</f>
        <v>RUIZ PILLACA KATHERINE STEFANY</v>
      </c>
      <c r="J299" s="61" t="str">
        <f>+USER!J299</f>
        <v>CHAT USER</v>
      </c>
      <c r="K299" s="61" t="str">
        <f>+USER!K299</f>
        <v>RUBINA MEDINA GUSTAVO FRANCO</v>
      </c>
      <c r="L299" s="61" t="str">
        <f>+USER!L299</f>
        <v>PORTILLA REYES YOHANA ARACELLI</v>
      </c>
      <c r="M299" s="61" t="str">
        <f>+USER!M299</f>
        <v>Martes</v>
      </c>
      <c r="N299" s="32">
        <f>+IF(USER!N299="","",USER!N299)</f>
        <v>0.58333333333333337</v>
      </c>
      <c r="O299" s="33">
        <f>+IF(USER!O299="","",USER!O299)</f>
        <v>0.92708333333333337</v>
      </c>
      <c r="P299" s="32">
        <f>+IF(USER!P299="","",USER!P299)</f>
        <v>0.77083333333333337</v>
      </c>
      <c r="Q299" s="33">
        <f>+IF(USER!Q299="","",USER!Q299)</f>
        <v>0.80208333333333337</v>
      </c>
      <c r="R299" s="34" t="str">
        <f>+VLOOKUP(B299,GESEM!B:R,9,0)</f>
        <v>ACTIVO</v>
      </c>
      <c r="S299" s="19">
        <f>+IF(USER!S299="","",USER!S299)</f>
        <v>0.58333333333333337</v>
      </c>
      <c r="T299" s="14">
        <f>+IF(USER!T299="","",USER!T299)</f>
        <v>0.92708333333333337</v>
      </c>
      <c r="U299" s="14" t="str">
        <f>+IF(USER!U299="","",USER!U299)</f>
        <v/>
      </c>
      <c r="V299" s="14" t="str">
        <f>+IF(USER!V299="","",USER!V299)</f>
        <v/>
      </c>
      <c r="W299" s="14">
        <f>+IF(USER!W299="","",USER!W299)</f>
        <v>0.77083333333333337</v>
      </c>
      <c r="X299" s="14">
        <f>+IF(USER!X299="","",USER!X299)</f>
        <v>0.80208333333333337</v>
      </c>
      <c r="Y299" s="14" t="str">
        <f>+IF(USER!Y299="","",USER!Y299)</f>
        <v/>
      </c>
      <c r="Z299" s="20" t="str">
        <f>+IF(USER!Z299="","",USER!Z299)</f>
        <v/>
      </c>
      <c r="AA299" s="19" t="str">
        <f>+IF(USER!AA299="","",USER!AA299)</f>
        <v/>
      </c>
      <c r="AB299" s="13" t="str">
        <f>+IF(USER!AB299="","",USER!AB299)</f>
        <v/>
      </c>
      <c r="AC299" s="14" t="str">
        <f>+IF(USER!AC299="","",USER!AC299)</f>
        <v/>
      </c>
      <c r="AD299" s="14" t="str">
        <f>+IF(USER!AD299="","",USER!AD299)</f>
        <v/>
      </c>
      <c r="AE299" s="13" t="str">
        <f>+IF(USER!AE299="","",USER!AE299)</f>
        <v/>
      </c>
      <c r="AF299" s="13" t="str">
        <f>+IF(USER!AF299="","",USER!AF299)</f>
        <v/>
      </c>
      <c r="AG299" s="14" t="str">
        <f>+IF(USER!AG299="","",USER!AG299)</f>
        <v/>
      </c>
      <c r="AH299" s="20" t="str">
        <f>+IF(USER!AH299="","",USER!AH299)</f>
        <v/>
      </c>
      <c r="AI299" s="19">
        <f>+IF(USER!AI299="","",USER!AI299)</f>
        <v>0.58333333333333337</v>
      </c>
      <c r="AJ299" s="13">
        <f>+IF(USER!AJ299="","",USER!AJ299)</f>
        <v>0.92708333333333337</v>
      </c>
      <c r="AK299" s="14" t="str">
        <f>+IF(USER!AK299="","",USER!AK299)</f>
        <v/>
      </c>
      <c r="AL299" s="14" t="str">
        <f>+IF(USER!AL299="","",USER!AL299)</f>
        <v/>
      </c>
      <c r="AM299" s="13">
        <f>+IF(USER!AM299="","",USER!AM299)</f>
        <v>0.77083333333333337</v>
      </c>
      <c r="AN299" s="13">
        <f>+IF(USER!AN299="","",USER!AN299)</f>
        <v>0.80208333333333337</v>
      </c>
      <c r="AO299" s="14" t="str">
        <f>+IF(USER!AO299="","",USER!AO299)</f>
        <v/>
      </c>
      <c r="AP299" s="20" t="str">
        <f>+IF(USER!AP299="","",USER!AP299)</f>
        <v/>
      </c>
      <c r="AQ299" s="19">
        <f>+IF(USER!AQ299="","",USER!AQ299)</f>
        <v>0.58333333333333337</v>
      </c>
      <c r="AR299" s="13">
        <f>+IF(USER!AR299="","",USER!AR299)</f>
        <v>0.92708333333333337</v>
      </c>
      <c r="AS299" s="14" t="str">
        <f>+IF(USER!AS299="","",USER!AS299)</f>
        <v/>
      </c>
      <c r="AT299" s="14" t="str">
        <f>+IF(USER!AT299="","",USER!AT299)</f>
        <v/>
      </c>
      <c r="AU299" s="13">
        <f>+IF(USER!AU299="","",USER!AU299)</f>
        <v>0.77083333333333337</v>
      </c>
      <c r="AV299" s="13">
        <f>+IF(USER!AV299="","",USER!AV299)</f>
        <v>0.80208333333333337</v>
      </c>
      <c r="AW299" s="14" t="str">
        <f>+IF(USER!AW299="","",USER!AW299)</f>
        <v/>
      </c>
      <c r="AX299" s="20" t="str">
        <f>+IF(USER!AX299="","",USER!AX299)</f>
        <v/>
      </c>
      <c r="AY299" s="19">
        <f>+IF(USER!AY299="","",USER!AY299)</f>
        <v>0.58333333333333337</v>
      </c>
      <c r="AZ299" s="13">
        <f>+IF(USER!AZ299="","",USER!AZ299)</f>
        <v>0.92708333333333337</v>
      </c>
      <c r="BA299" s="14" t="str">
        <f>+IF(USER!BA299="","",USER!BA299)</f>
        <v/>
      </c>
      <c r="BB299" s="14" t="str">
        <f>+IF(USER!BB299="","",USER!BB299)</f>
        <v/>
      </c>
      <c r="BC299" s="13">
        <f>+IF(USER!BC299="","",USER!BC299)</f>
        <v>0.77083333333333337</v>
      </c>
      <c r="BD299" s="13">
        <f>+IF(USER!BD299="","",USER!BD299)</f>
        <v>0.80208333333333337</v>
      </c>
      <c r="BE299" s="14" t="str">
        <f>+IF(USER!BE299="","",USER!BE299)</f>
        <v/>
      </c>
      <c r="BF299" s="20" t="str">
        <f>+IF(USER!BF299="","",USER!BF299)</f>
        <v/>
      </c>
      <c r="BG299" s="19">
        <f>+IF(USER!BG299="","",USER!BG299)</f>
        <v>0.58333333333333337</v>
      </c>
      <c r="BH299" s="13">
        <f>+IF(USER!BH299="","",USER!BH299)</f>
        <v>0.92708333333333337</v>
      </c>
      <c r="BI299" s="14" t="str">
        <f>+IF(USER!BI299="","",USER!BI299)</f>
        <v/>
      </c>
      <c r="BJ299" s="14" t="str">
        <f>+IF(USER!BJ299="","",USER!BJ299)</f>
        <v/>
      </c>
      <c r="BK299" s="13">
        <f>+IF(USER!BK299="","",USER!BK299)</f>
        <v>0.77083333333333337</v>
      </c>
      <c r="BL299" s="13">
        <f>+IF(USER!BL299="","",USER!BL299)</f>
        <v>0.80208333333333337</v>
      </c>
      <c r="BM299" s="14" t="str">
        <f>+IF(USER!BM299="","",USER!BM299)</f>
        <v/>
      </c>
      <c r="BN299" s="20" t="str">
        <f>+IF(USER!BN299="","",USER!BN299)</f>
        <v/>
      </c>
      <c r="BO299" s="19">
        <f>+IF(USER!BO299="","",USER!BO299)</f>
        <v>0.58333333333333337</v>
      </c>
      <c r="BP299" s="13">
        <f>+IF(USER!BP299="","",USER!BP299)</f>
        <v>0.92708333333333337</v>
      </c>
      <c r="BQ299" s="14" t="str">
        <f>+IF(USER!BQ299="","",USER!BQ299)</f>
        <v/>
      </c>
      <c r="BR299" s="14" t="str">
        <f>+IF(USER!BR299="","",USER!BR299)</f>
        <v/>
      </c>
      <c r="BS299" s="13">
        <f>+IF(USER!BS299="","",USER!BS299)</f>
        <v>0.77083333333333337</v>
      </c>
      <c r="BT299" s="13">
        <f>+IF(USER!BT299="","",USER!BT299)</f>
        <v>0.80208333333333337</v>
      </c>
      <c r="BU299" s="14" t="str">
        <f>+IF(USER!BU299="","",USER!BU299)</f>
        <v/>
      </c>
      <c r="BV299" s="20" t="str">
        <f>+IF(USER!BV299="","",USER!BV299)</f>
        <v/>
      </c>
      <c r="BW299" s="68" t="str">
        <f>+VLOOKUP(B299,GESEM!B:H,7,0)</f>
        <v>CHAT USER</v>
      </c>
      <c r="BX299" s="2" t="str">
        <f>+VLOOKUP(B299,GESEM!B:H,6,0)</f>
        <v>AGENTE</v>
      </c>
    </row>
    <row r="300" spans="1:76" ht="12.75" x14ac:dyDescent="0.2">
      <c r="A300" s="31">
        <f t="shared" si="4"/>
        <v>294</v>
      </c>
      <c r="B300" s="74">
        <f>+USER!B300</f>
        <v>73234762</v>
      </c>
      <c r="C300" s="61" t="str">
        <f>+VLOOKUP(J300,TURNO!P:Q,2,0)</f>
        <v xml:space="preserve">CHAT USER </v>
      </c>
      <c r="D300" s="61" t="str">
        <f>+USER!D300</f>
        <v>Tarde</v>
      </c>
      <c r="E300" s="75">
        <f>+VLOOKUP(B300,GESEM!B:M,12,0)</f>
        <v>45180</v>
      </c>
      <c r="F300" s="61" t="str">
        <f>+USER!F300</f>
        <v>PART TIME</v>
      </c>
      <c r="G300" s="61" t="str">
        <f>+USER!G300</f>
        <v>GESTIÓN ADICIONAL</v>
      </c>
      <c r="H300" s="61" t="str">
        <f>+USER!H300</f>
        <v>MAIL USER</v>
      </c>
      <c r="I300" s="61" t="str">
        <f>+USER!I300</f>
        <v>SANCHEZ SANCHEZ CHRISTIAN OMAR</v>
      </c>
      <c r="J300" s="61" t="str">
        <f>+USER!J300</f>
        <v>CHAT USER</v>
      </c>
      <c r="K300" s="61" t="str">
        <f>+USER!K300</f>
        <v>ALMEYDA ALVARADO CARLOS ALEJANDRO</v>
      </c>
      <c r="L300" s="61" t="str">
        <f>+USER!L300</f>
        <v>SANCHEZ GRADOS JEAN PIERRE JOAQUIN</v>
      </c>
      <c r="M300" s="61" t="str">
        <f>+USER!M300</f>
        <v>Martes</v>
      </c>
      <c r="N300" s="32">
        <f>+IF(USER!N300="","",USER!N300)</f>
        <v>0.54166666666666663</v>
      </c>
      <c r="O300" s="33">
        <f>+IF(USER!O300="","",USER!O300)</f>
        <v>0.70486111111111116</v>
      </c>
      <c r="P300" s="32" t="str">
        <f>+IF(USER!P300="","",USER!P300)</f>
        <v/>
      </c>
      <c r="Q300" s="33" t="str">
        <f>+IF(USER!Q300="","",USER!Q300)</f>
        <v/>
      </c>
      <c r="R300" s="34" t="str">
        <f>+VLOOKUP(B300,GESEM!B:R,9,0)</f>
        <v>ACTIVO</v>
      </c>
      <c r="S300" s="19">
        <f>+IF(USER!S300="","",USER!S300)</f>
        <v>0.54166666666666663</v>
      </c>
      <c r="T300" s="14">
        <f>+IF(USER!T300="","",USER!T300)</f>
        <v>0.70486111111111116</v>
      </c>
      <c r="U300" s="14" t="str">
        <f>+IF(USER!U300="","",USER!U300)</f>
        <v/>
      </c>
      <c r="V300" s="14" t="str">
        <f>+IF(USER!V300="","",USER!V300)</f>
        <v/>
      </c>
      <c r="W300" s="14" t="str">
        <f>+IF(USER!W300="","",USER!W300)</f>
        <v/>
      </c>
      <c r="X300" s="14" t="str">
        <f>+IF(USER!X300="","",USER!X300)</f>
        <v/>
      </c>
      <c r="Y300" s="14" t="str">
        <f>+IF(USER!Y300="","",USER!Y300)</f>
        <v/>
      </c>
      <c r="Z300" s="20" t="str">
        <f>+IF(USER!Z300="","",USER!Z300)</f>
        <v/>
      </c>
      <c r="AA300" s="19" t="str">
        <f>+IF(USER!AA300="","",USER!AA300)</f>
        <v/>
      </c>
      <c r="AB300" s="13" t="str">
        <f>+IF(USER!AB300="","",USER!AB300)</f>
        <v/>
      </c>
      <c r="AC300" s="14" t="str">
        <f>+IF(USER!AC300="","",USER!AC300)</f>
        <v/>
      </c>
      <c r="AD300" s="14" t="str">
        <f>+IF(USER!AD300="","",USER!AD300)</f>
        <v/>
      </c>
      <c r="AE300" s="13" t="str">
        <f>+IF(USER!AE300="","",USER!AE300)</f>
        <v/>
      </c>
      <c r="AF300" s="13" t="str">
        <f>+IF(USER!AF300="","",USER!AF300)</f>
        <v/>
      </c>
      <c r="AG300" s="14" t="str">
        <f>+IF(USER!AG300="","",USER!AG300)</f>
        <v/>
      </c>
      <c r="AH300" s="20" t="str">
        <f>+IF(USER!AH300="","",USER!AH300)</f>
        <v/>
      </c>
      <c r="AI300" s="19">
        <f>+IF(USER!AI300="","",USER!AI300)</f>
        <v>0.54166666666666663</v>
      </c>
      <c r="AJ300" s="13">
        <f>+IF(USER!AJ300="","",USER!AJ300)</f>
        <v>0.70486111111111116</v>
      </c>
      <c r="AK300" s="14" t="str">
        <f>+IF(USER!AK300="","",USER!AK300)</f>
        <v/>
      </c>
      <c r="AL300" s="14" t="str">
        <f>+IF(USER!AL300="","",USER!AL300)</f>
        <v/>
      </c>
      <c r="AM300" s="13" t="str">
        <f>+IF(USER!AM300="","",USER!AM300)</f>
        <v/>
      </c>
      <c r="AN300" s="13" t="str">
        <f>+IF(USER!AN300="","",USER!AN300)</f>
        <v/>
      </c>
      <c r="AO300" s="14" t="str">
        <f>+IF(USER!AO300="","",USER!AO300)</f>
        <v/>
      </c>
      <c r="AP300" s="20" t="str">
        <f>+IF(USER!AP300="","",USER!AP300)</f>
        <v/>
      </c>
      <c r="AQ300" s="19">
        <f>+IF(USER!AQ300="","",USER!AQ300)</f>
        <v>0.54166666666666663</v>
      </c>
      <c r="AR300" s="13">
        <f>+IF(USER!AR300="","",USER!AR300)</f>
        <v>0.70486111111111116</v>
      </c>
      <c r="AS300" s="14" t="str">
        <f>+IF(USER!AS300="","",USER!AS300)</f>
        <v/>
      </c>
      <c r="AT300" s="14" t="str">
        <f>+IF(USER!AT300="","",USER!AT300)</f>
        <v/>
      </c>
      <c r="AU300" s="13" t="str">
        <f>+IF(USER!AU300="","",USER!AU300)</f>
        <v/>
      </c>
      <c r="AV300" s="13" t="str">
        <f>+IF(USER!AV300="","",USER!AV300)</f>
        <v/>
      </c>
      <c r="AW300" s="14" t="str">
        <f>+IF(USER!AW300="","",USER!AW300)</f>
        <v/>
      </c>
      <c r="AX300" s="20" t="str">
        <f>+IF(USER!AX300="","",USER!AX300)</f>
        <v/>
      </c>
      <c r="AY300" s="19">
        <f>+IF(USER!AY300="","",USER!AY300)</f>
        <v>0.54166666666666663</v>
      </c>
      <c r="AZ300" s="13">
        <f>+IF(USER!AZ300="","",USER!AZ300)</f>
        <v>0.70486111111111116</v>
      </c>
      <c r="BA300" s="14" t="str">
        <f>+IF(USER!BA300="","",USER!BA300)</f>
        <v/>
      </c>
      <c r="BB300" s="14" t="str">
        <f>+IF(USER!BB300="","",USER!BB300)</f>
        <v/>
      </c>
      <c r="BC300" s="13" t="str">
        <f>+IF(USER!BC300="","",USER!BC300)</f>
        <v/>
      </c>
      <c r="BD300" s="13" t="str">
        <f>+IF(USER!BD300="","",USER!BD300)</f>
        <v/>
      </c>
      <c r="BE300" s="14" t="str">
        <f>+IF(USER!BE300="","",USER!BE300)</f>
        <v/>
      </c>
      <c r="BF300" s="20" t="str">
        <f>+IF(USER!BF300="","",USER!BF300)</f>
        <v/>
      </c>
      <c r="BG300" s="19">
        <f>+IF(USER!BG300="","",USER!BG300)</f>
        <v>0.54166666666666663</v>
      </c>
      <c r="BH300" s="13">
        <f>+IF(USER!BH300="","",USER!BH300)</f>
        <v>0.70486111111111116</v>
      </c>
      <c r="BI300" s="14" t="str">
        <f>+IF(USER!BI300="","",USER!BI300)</f>
        <v/>
      </c>
      <c r="BJ300" s="14" t="str">
        <f>+IF(USER!BJ300="","",USER!BJ300)</f>
        <v/>
      </c>
      <c r="BK300" s="13" t="str">
        <f>+IF(USER!BK300="","",USER!BK300)</f>
        <v/>
      </c>
      <c r="BL300" s="13" t="str">
        <f>+IF(USER!BL300="","",USER!BL300)</f>
        <v/>
      </c>
      <c r="BM300" s="14" t="str">
        <f>+IF(USER!BM300="","",USER!BM300)</f>
        <v/>
      </c>
      <c r="BN300" s="20" t="str">
        <f>+IF(USER!BN300="","",USER!BN300)</f>
        <v/>
      </c>
      <c r="BO300" s="19">
        <f>+IF(USER!BO300="","",USER!BO300)</f>
        <v>0.54166666666666663</v>
      </c>
      <c r="BP300" s="13">
        <f>+IF(USER!BP300="","",USER!BP300)</f>
        <v>0.70486111111111116</v>
      </c>
      <c r="BQ300" s="14" t="str">
        <f>+IF(USER!BQ300="","",USER!BQ300)</f>
        <v/>
      </c>
      <c r="BR300" s="14" t="str">
        <f>+IF(USER!BR300="","",USER!BR300)</f>
        <v/>
      </c>
      <c r="BS300" s="13" t="str">
        <f>+IF(USER!BS300="","",USER!BS300)</f>
        <v/>
      </c>
      <c r="BT300" s="13" t="str">
        <f>+IF(USER!BT300="","",USER!BT300)</f>
        <v/>
      </c>
      <c r="BU300" s="14" t="str">
        <f>+IF(USER!BU300="","",USER!BU300)</f>
        <v/>
      </c>
      <c r="BV300" s="20" t="str">
        <f>+IF(USER!BV300="","",USER!BV300)</f>
        <v/>
      </c>
      <c r="BW300" s="68" t="str">
        <f>+VLOOKUP(B300,GESEM!B:H,7,0)</f>
        <v>CHAT USER</v>
      </c>
      <c r="BX300" s="2" t="str">
        <f>+VLOOKUP(B300,GESEM!B:H,6,0)</f>
        <v>AGENTE</v>
      </c>
    </row>
    <row r="301" spans="1:76" ht="12.75" x14ac:dyDescent="0.2">
      <c r="A301" s="31">
        <f t="shared" si="4"/>
        <v>295</v>
      </c>
      <c r="B301" s="74">
        <f>+USER!B301</f>
        <v>74069980</v>
      </c>
      <c r="C301" s="61" t="str">
        <f>+VLOOKUP(J301,TURNO!P:Q,2,0)</f>
        <v xml:space="preserve">CHAT USER </v>
      </c>
      <c r="D301" s="61" t="str">
        <f>+USER!D301</f>
        <v>Tarde</v>
      </c>
      <c r="E301" s="75">
        <f>+VLOOKUP(B301,GESEM!B:M,12,0)</f>
        <v>45687</v>
      </c>
      <c r="F301" s="61" t="str">
        <f>+USER!F301</f>
        <v>PART TIME</v>
      </c>
      <c r="G301" s="61">
        <f>+USER!G301</f>
        <v>0</v>
      </c>
      <c r="H301" s="61">
        <f>+USER!H301</f>
        <v>0</v>
      </c>
      <c r="I301" s="61" t="str">
        <f>+USER!I301</f>
        <v>MEJIA MECA KATTERINE NICOLL</v>
      </c>
      <c r="J301" s="61" t="str">
        <f>+USER!J301</f>
        <v>CHAT USER</v>
      </c>
      <c r="K301" s="61" t="str">
        <f>+USER!K301</f>
        <v>QUISPE ACUÑA ALVARO ROBERT</v>
      </c>
      <c r="L301" s="61" t="str">
        <f>+USER!L301</f>
        <v>SANCHEZ GRADOS JEAN PIERRE JOAQUIN</v>
      </c>
      <c r="M301" s="61" t="str">
        <f>+USER!M301</f>
        <v>Martes</v>
      </c>
      <c r="N301" s="32">
        <f>+IF(USER!N301="","",USER!N301)</f>
        <v>0.54166666666666663</v>
      </c>
      <c r="O301" s="33">
        <f>+IF(USER!O301="","",USER!O301)</f>
        <v>0.70486111111111116</v>
      </c>
      <c r="P301" s="32" t="str">
        <f>+IF(USER!P301="","",USER!P301)</f>
        <v/>
      </c>
      <c r="Q301" s="33" t="str">
        <f>+IF(USER!Q301="","",USER!Q301)</f>
        <v/>
      </c>
      <c r="R301" s="34" t="str">
        <f>+VLOOKUP(B301,GESEM!B:R,9,0)</f>
        <v>ACTIVO</v>
      </c>
      <c r="S301" s="19">
        <f>+IF(USER!S301="","",USER!S301)</f>
        <v>0.54166666666666663</v>
      </c>
      <c r="T301" s="14">
        <f>+IF(USER!T301="","",USER!T301)</f>
        <v>0.70486111111111116</v>
      </c>
      <c r="U301" s="14" t="str">
        <f>+IF(USER!U301="","",USER!U301)</f>
        <v/>
      </c>
      <c r="V301" s="14" t="str">
        <f>+IF(USER!V301="","",USER!V301)</f>
        <v/>
      </c>
      <c r="W301" s="14" t="str">
        <f>+IF(USER!W301="","",USER!W301)</f>
        <v/>
      </c>
      <c r="X301" s="14" t="str">
        <f>+IF(USER!X301="","",USER!X301)</f>
        <v/>
      </c>
      <c r="Y301" s="14" t="str">
        <f>+IF(USER!Y301="","",USER!Y301)</f>
        <v/>
      </c>
      <c r="Z301" s="20" t="str">
        <f>+IF(USER!Z301="","",USER!Z301)</f>
        <v/>
      </c>
      <c r="AA301" s="19" t="str">
        <f>+IF(USER!AA301="","",USER!AA301)</f>
        <v/>
      </c>
      <c r="AB301" s="13" t="str">
        <f>+IF(USER!AB301="","",USER!AB301)</f>
        <v/>
      </c>
      <c r="AC301" s="14" t="str">
        <f>+IF(USER!AC301="","",USER!AC301)</f>
        <v/>
      </c>
      <c r="AD301" s="14" t="str">
        <f>+IF(USER!AD301="","",USER!AD301)</f>
        <v/>
      </c>
      <c r="AE301" s="13" t="str">
        <f>+IF(USER!AE301="","",USER!AE301)</f>
        <v/>
      </c>
      <c r="AF301" s="13" t="str">
        <f>+IF(USER!AF301="","",USER!AF301)</f>
        <v/>
      </c>
      <c r="AG301" s="14" t="str">
        <f>+IF(USER!AG301="","",USER!AG301)</f>
        <v/>
      </c>
      <c r="AH301" s="20" t="str">
        <f>+IF(USER!AH301="","",USER!AH301)</f>
        <v/>
      </c>
      <c r="AI301" s="19">
        <f>+IF(USER!AI301="","",USER!AI301)</f>
        <v>0.54166666666666663</v>
      </c>
      <c r="AJ301" s="13">
        <f>+IF(USER!AJ301="","",USER!AJ301)</f>
        <v>0.70486111111111116</v>
      </c>
      <c r="AK301" s="14" t="str">
        <f>+IF(USER!AK301="","",USER!AK301)</f>
        <v/>
      </c>
      <c r="AL301" s="14" t="str">
        <f>+IF(USER!AL301="","",USER!AL301)</f>
        <v/>
      </c>
      <c r="AM301" s="13" t="str">
        <f>+IF(USER!AM301="","",USER!AM301)</f>
        <v/>
      </c>
      <c r="AN301" s="13" t="str">
        <f>+IF(USER!AN301="","",USER!AN301)</f>
        <v/>
      </c>
      <c r="AO301" s="14" t="str">
        <f>+IF(USER!AO301="","",USER!AO301)</f>
        <v/>
      </c>
      <c r="AP301" s="20" t="str">
        <f>+IF(USER!AP301="","",USER!AP301)</f>
        <v/>
      </c>
      <c r="AQ301" s="19">
        <f>+IF(USER!AQ301="","",USER!AQ301)</f>
        <v>0.54166666666666663</v>
      </c>
      <c r="AR301" s="13">
        <f>+IF(USER!AR301="","",USER!AR301)</f>
        <v>0.70486111111111116</v>
      </c>
      <c r="AS301" s="14" t="str">
        <f>+IF(USER!AS301="","",USER!AS301)</f>
        <v/>
      </c>
      <c r="AT301" s="14" t="str">
        <f>+IF(USER!AT301="","",USER!AT301)</f>
        <v/>
      </c>
      <c r="AU301" s="13" t="str">
        <f>+IF(USER!AU301="","",USER!AU301)</f>
        <v/>
      </c>
      <c r="AV301" s="13" t="str">
        <f>+IF(USER!AV301="","",USER!AV301)</f>
        <v/>
      </c>
      <c r="AW301" s="14" t="str">
        <f>+IF(USER!AW301="","",USER!AW301)</f>
        <v/>
      </c>
      <c r="AX301" s="20" t="str">
        <f>+IF(USER!AX301="","",USER!AX301)</f>
        <v/>
      </c>
      <c r="AY301" s="19">
        <f>+IF(USER!AY301="","",USER!AY301)</f>
        <v>0.54166666666666663</v>
      </c>
      <c r="AZ301" s="13">
        <f>+IF(USER!AZ301="","",USER!AZ301)</f>
        <v>0.70486111111111116</v>
      </c>
      <c r="BA301" s="14" t="str">
        <f>+IF(USER!BA301="","",USER!BA301)</f>
        <v/>
      </c>
      <c r="BB301" s="14" t="str">
        <f>+IF(USER!BB301="","",USER!BB301)</f>
        <v/>
      </c>
      <c r="BC301" s="13" t="str">
        <f>+IF(USER!BC301="","",USER!BC301)</f>
        <v/>
      </c>
      <c r="BD301" s="13" t="str">
        <f>+IF(USER!BD301="","",USER!BD301)</f>
        <v/>
      </c>
      <c r="BE301" s="14" t="str">
        <f>+IF(USER!BE301="","",USER!BE301)</f>
        <v/>
      </c>
      <c r="BF301" s="20" t="str">
        <f>+IF(USER!BF301="","",USER!BF301)</f>
        <v/>
      </c>
      <c r="BG301" s="19">
        <f>+IF(USER!BG301="","",USER!BG301)</f>
        <v>0.54166666666666663</v>
      </c>
      <c r="BH301" s="13">
        <f>+IF(USER!BH301="","",USER!BH301)</f>
        <v>0.70486111111111116</v>
      </c>
      <c r="BI301" s="14" t="str">
        <f>+IF(USER!BI301="","",USER!BI301)</f>
        <v/>
      </c>
      <c r="BJ301" s="14" t="str">
        <f>+IF(USER!BJ301="","",USER!BJ301)</f>
        <v/>
      </c>
      <c r="BK301" s="13" t="str">
        <f>+IF(USER!BK301="","",USER!BK301)</f>
        <v/>
      </c>
      <c r="BL301" s="13" t="str">
        <f>+IF(USER!BL301="","",USER!BL301)</f>
        <v/>
      </c>
      <c r="BM301" s="14" t="str">
        <f>+IF(USER!BM301="","",USER!BM301)</f>
        <v/>
      </c>
      <c r="BN301" s="20" t="str">
        <f>+IF(USER!BN301="","",USER!BN301)</f>
        <v/>
      </c>
      <c r="BO301" s="19">
        <f>+IF(USER!BO301="","",USER!BO301)</f>
        <v>0.54166666666666663</v>
      </c>
      <c r="BP301" s="13">
        <f>+IF(USER!BP301="","",USER!BP301)</f>
        <v>0.70486111111111116</v>
      </c>
      <c r="BQ301" s="14" t="str">
        <f>+IF(USER!BQ301="","",USER!BQ301)</f>
        <v/>
      </c>
      <c r="BR301" s="14" t="str">
        <f>+IF(USER!BR301="","",USER!BR301)</f>
        <v/>
      </c>
      <c r="BS301" s="13" t="str">
        <f>+IF(USER!BS301="","",USER!BS301)</f>
        <v/>
      </c>
      <c r="BT301" s="13" t="str">
        <f>+IF(USER!BT301="","",USER!BT301)</f>
        <v/>
      </c>
      <c r="BU301" s="14" t="str">
        <f>+IF(USER!BU301="","",USER!BU301)</f>
        <v/>
      </c>
      <c r="BV301" s="20" t="str">
        <f>+IF(USER!BV301="","",USER!BV301)</f>
        <v/>
      </c>
      <c r="BW301" s="68" t="str">
        <f>+VLOOKUP(B301,GESEM!B:H,7,0)</f>
        <v>CHAT USER</v>
      </c>
      <c r="BX301" s="2" t="str">
        <f>+VLOOKUP(B301,GESEM!B:H,6,0)</f>
        <v>AGENTE</v>
      </c>
    </row>
    <row r="302" spans="1:76" ht="12.75" x14ac:dyDescent="0.2">
      <c r="A302" s="31">
        <f t="shared" si="4"/>
        <v>296</v>
      </c>
      <c r="B302" s="74">
        <f>+USER!B302</f>
        <v>70636182</v>
      </c>
      <c r="C302" s="61" t="str">
        <f>+VLOOKUP(J302,TURNO!P:Q,2,0)</f>
        <v xml:space="preserve">CHAT USER </v>
      </c>
      <c r="D302" s="61" t="str">
        <f>+USER!D302</f>
        <v>Tarde</v>
      </c>
      <c r="E302" s="75">
        <f>+VLOOKUP(B302,GESEM!B:M,12,0)</f>
        <v>45687</v>
      </c>
      <c r="F302" s="61" t="str">
        <f>+USER!F302</f>
        <v>PART TIME</v>
      </c>
      <c r="G302" s="61">
        <f>+USER!G302</f>
        <v>0</v>
      </c>
      <c r="H302" s="61">
        <f>+USER!H302</f>
        <v>0</v>
      </c>
      <c r="I302" s="61" t="str">
        <f>+USER!I302</f>
        <v>TORRES FLORES MIREYA ESTEFANY PALOMA</v>
      </c>
      <c r="J302" s="61" t="str">
        <f>+USER!J302</f>
        <v>CHAT USER</v>
      </c>
      <c r="K302" s="61" t="str">
        <f>+USER!K302</f>
        <v>QUISPE ACUÑA ALVARO ROBERT</v>
      </c>
      <c r="L302" s="61" t="str">
        <f>+USER!L302</f>
        <v>SANCHEZ GRADOS JEAN PIERRE JOAQUIN</v>
      </c>
      <c r="M302" s="61" t="str">
        <f>+USER!M302</f>
        <v>Lunes</v>
      </c>
      <c r="N302" s="32">
        <f>+IF(USER!N302="","",USER!N302)</f>
        <v>0.54166666666666663</v>
      </c>
      <c r="O302" s="33">
        <f>+IF(USER!O302="","",USER!O302)</f>
        <v>0.70486111111111116</v>
      </c>
      <c r="P302" s="32" t="str">
        <f>+IF(USER!P302="","",USER!P302)</f>
        <v/>
      </c>
      <c r="Q302" s="33" t="str">
        <f>+IF(USER!Q302="","",USER!Q302)</f>
        <v/>
      </c>
      <c r="R302" s="34" t="str">
        <f>+VLOOKUP(B302,GESEM!B:R,9,0)</f>
        <v>ACTIVO</v>
      </c>
      <c r="S302" s="19" t="str">
        <f>+IF(USER!S302="","",USER!S302)</f>
        <v/>
      </c>
      <c r="T302" s="14" t="str">
        <f>+IF(USER!T302="","",USER!T302)</f>
        <v/>
      </c>
      <c r="U302" s="14" t="str">
        <f>+IF(USER!U302="","",USER!U302)</f>
        <v/>
      </c>
      <c r="V302" s="14" t="str">
        <f>+IF(USER!V302="","",USER!V302)</f>
        <v/>
      </c>
      <c r="W302" s="14" t="str">
        <f>+IF(USER!W302="","",USER!W302)</f>
        <v/>
      </c>
      <c r="X302" s="14" t="str">
        <f>+IF(USER!X302="","",USER!X302)</f>
        <v/>
      </c>
      <c r="Y302" s="14" t="str">
        <f>+IF(USER!Y302="","",USER!Y302)</f>
        <v/>
      </c>
      <c r="Z302" s="20" t="str">
        <f>+IF(USER!Z302="","",USER!Z302)</f>
        <v/>
      </c>
      <c r="AA302" s="19">
        <f>+IF(USER!AA302="","",USER!AA302)</f>
        <v>0.54166666666666663</v>
      </c>
      <c r="AB302" s="13">
        <f>+IF(USER!AB302="","",USER!AB302)</f>
        <v>0.70486111111111116</v>
      </c>
      <c r="AC302" s="14" t="str">
        <f>+IF(USER!AC302="","",USER!AC302)</f>
        <v/>
      </c>
      <c r="AD302" s="14" t="str">
        <f>+IF(USER!AD302="","",USER!AD302)</f>
        <v/>
      </c>
      <c r="AE302" s="13" t="str">
        <f>+IF(USER!AE302="","",USER!AE302)</f>
        <v/>
      </c>
      <c r="AF302" s="13" t="str">
        <f>+IF(USER!AF302="","",USER!AF302)</f>
        <v/>
      </c>
      <c r="AG302" s="14" t="str">
        <f>+IF(USER!AG302="","",USER!AG302)</f>
        <v/>
      </c>
      <c r="AH302" s="20" t="str">
        <f>+IF(USER!AH302="","",USER!AH302)</f>
        <v/>
      </c>
      <c r="AI302" s="19">
        <f>+IF(USER!AI302="","",USER!AI302)</f>
        <v>0.54166666666666663</v>
      </c>
      <c r="AJ302" s="13">
        <f>+IF(USER!AJ302="","",USER!AJ302)</f>
        <v>0.70486111111111116</v>
      </c>
      <c r="AK302" s="14" t="str">
        <f>+IF(USER!AK302="","",USER!AK302)</f>
        <v/>
      </c>
      <c r="AL302" s="14" t="str">
        <f>+IF(USER!AL302="","",USER!AL302)</f>
        <v/>
      </c>
      <c r="AM302" s="13" t="str">
        <f>+IF(USER!AM302="","",USER!AM302)</f>
        <v/>
      </c>
      <c r="AN302" s="13" t="str">
        <f>+IF(USER!AN302="","",USER!AN302)</f>
        <v/>
      </c>
      <c r="AO302" s="14" t="str">
        <f>+IF(USER!AO302="","",USER!AO302)</f>
        <v/>
      </c>
      <c r="AP302" s="20" t="str">
        <f>+IF(USER!AP302="","",USER!AP302)</f>
        <v/>
      </c>
      <c r="AQ302" s="19">
        <f>+IF(USER!AQ302="","",USER!AQ302)</f>
        <v>0.54166666666666663</v>
      </c>
      <c r="AR302" s="13">
        <f>+IF(USER!AR302="","",USER!AR302)</f>
        <v>0.70486111111111116</v>
      </c>
      <c r="AS302" s="14" t="str">
        <f>+IF(USER!AS302="","",USER!AS302)</f>
        <v/>
      </c>
      <c r="AT302" s="14" t="str">
        <f>+IF(USER!AT302="","",USER!AT302)</f>
        <v/>
      </c>
      <c r="AU302" s="13" t="str">
        <f>+IF(USER!AU302="","",USER!AU302)</f>
        <v/>
      </c>
      <c r="AV302" s="13" t="str">
        <f>+IF(USER!AV302="","",USER!AV302)</f>
        <v/>
      </c>
      <c r="AW302" s="14" t="str">
        <f>+IF(USER!AW302="","",USER!AW302)</f>
        <v/>
      </c>
      <c r="AX302" s="20" t="str">
        <f>+IF(USER!AX302="","",USER!AX302)</f>
        <v/>
      </c>
      <c r="AY302" s="19">
        <f>+IF(USER!AY302="","",USER!AY302)</f>
        <v>0.54166666666666663</v>
      </c>
      <c r="AZ302" s="13">
        <f>+IF(USER!AZ302="","",USER!AZ302)</f>
        <v>0.70486111111111116</v>
      </c>
      <c r="BA302" s="14" t="str">
        <f>+IF(USER!BA302="","",USER!BA302)</f>
        <v/>
      </c>
      <c r="BB302" s="14" t="str">
        <f>+IF(USER!BB302="","",USER!BB302)</f>
        <v/>
      </c>
      <c r="BC302" s="13" t="str">
        <f>+IF(USER!BC302="","",USER!BC302)</f>
        <v/>
      </c>
      <c r="BD302" s="13" t="str">
        <f>+IF(USER!BD302="","",USER!BD302)</f>
        <v/>
      </c>
      <c r="BE302" s="14" t="str">
        <f>+IF(USER!BE302="","",USER!BE302)</f>
        <v/>
      </c>
      <c r="BF302" s="20" t="str">
        <f>+IF(USER!BF302="","",USER!BF302)</f>
        <v/>
      </c>
      <c r="BG302" s="19">
        <f>+IF(USER!BG302="","",USER!BG302)</f>
        <v>0.54166666666666663</v>
      </c>
      <c r="BH302" s="13">
        <f>+IF(USER!BH302="","",USER!BH302)</f>
        <v>0.70486111111111116</v>
      </c>
      <c r="BI302" s="14" t="str">
        <f>+IF(USER!BI302="","",USER!BI302)</f>
        <v/>
      </c>
      <c r="BJ302" s="14" t="str">
        <f>+IF(USER!BJ302="","",USER!BJ302)</f>
        <v/>
      </c>
      <c r="BK302" s="13" t="str">
        <f>+IF(USER!BK302="","",USER!BK302)</f>
        <v/>
      </c>
      <c r="BL302" s="13" t="str">
        <f>+IF(USER!BL302="","",USER!BL302)</f>
        <v/>
      </c>
      <c r="BM302" s="14" t="str">
        <f>+IF(USER!BM302="","",USER!BM302)</f>
        <v/>
      </c>
      <c r="BN302" s="20" t="str">
        <f>+IF(USER!BN302="","",USER!BN302)</f>
        <v/>
      </c>
      <c r="BO302" s="19">
        <f>+IF(USER!BO302="","",USER!BO302)</f>
        <v>0.54166666666666663</v>
      </c>
      <c r="BP302" s="13">
        <f>+IF(USER!BP302="","",USER!BP302)</f>
        <v>0.70486111111111116</v>
      </c>
      <c r="BQ302" s="14" t="str">
        <f>+IF(USER!BQ302="","",USER!BQ302)</f>
        <v/>
      </c>
      <c r="BR302" s="14" t="str">
        <f>+IF(USER!BR302="","",USER!BR302)</f>
        <v/>
      </c>
      <c r="BS302" s="13" t="str">
        <f>+IF(USER!BS302="","",USER!BS302)</f>
        <v/>
      </c>
      <c r="BT302" s="13" t="str">
        <f>+IF(USER!BT302="","",USER!BT302)</f>
        <v/>
      </c>
      <c r="BU302" s="14" t="str">
        <f>+IF(USER!BU302="","",USER!BU302)</f>
        <v/>
      </c>
      <c r="BV302" s="20" t="str">
        <f>+IF(USER!BV302="","",USER!BV302)</f>
        <v/>
      </c>
      <c r="BW302" s="68" t="str">
        <f>+VLOOKUP(B302,GESEM!B:H,7,0)</f>
        <v>CHAT USER</v>
      </c>
      <c r="BX302" s="2" t="str">
        <f>+VLOOKUP(B302,GESEM!B:H,6,0)</f>
        <v>AGENTE</v>
      </c>
    </row>
    <row r="303" spans="1:76" ht="12.75" x14ac:dyDescent="0.2">
      <c r="A303" s="31">
        <f t="shared" si="4"/>
        <v>297</v>
      </c>
      <c r="B303" s="74">
        <f>+USER!B303</f>
        <v>40166757</v>
      </c>
      <c r="C303" s="61" t="str">
        <f>+VLOOKUP(J303,TURNO!P:Q,2,0)</f>
        <v xml:space="preserve">CHAT USER </v>
      </c>
      <c r="D303" s="61" t="str">
        <f>+USER!D303</f>
        <v>Tarde</v>
      </c>
      <c r="E303" s="75">
        <f>+VLOOKUP(B303,GESEM!B:M,12,0)</f>
        <v>45545</v>
      </c>
      <c r="F303" s="61" t="str">
        <f>+USER!F303</f>
        <v>PART TIME</v>
      </c>
      <c r="G303" s="61">
        <f>+USER!G303</f>
        <v>0</v>
      </c>
      <c r="H303" s="61">
        <f>+USER!H303</f>
        <v>0</v>
      </c>
      <c r="I303" s="61" t="str">
        <f>+USER!I303</f>
        <v>MADRID OCSAS ERIKA WENDY</v>
      </c>
      <c r="J303" s="61" t="str">
        <f>+USER!J303</f>
        <v>CHAT USER</v>
      </c>
      <c r="K303" s="61" t="str">
        <f>+USER!K303</f>
        <v>ROQUE GOMEZ FRANK PIERCE</v>
      </c>
      <c r="L303" s="61" t="str">
        <f>+USER!L303</f>
        <v>PORTILLA REYES YOHANA ARACELLI</v>
      </c>
      <c r="M303" s="61" t="str">
        <f>+USER!M303</f>
        <v>Martes</v>
      </c>
      <c r="N303" s="32">
        <f>+IF(USER!N303="","",USER!N303)</f>
        <v>0.54166666666666663</v>
      </c>
      <c r="O303" s="33">
        <f>+IF(USER!O303="","",USER!O303)</f>
        <v>0.70486111111111116</v>
      </c>
      <c r="P303" s="32" t="str">
        <f>+IF(USER!P303="","",USER!P303)</f>
        <v/>
      </c>
      <c r="Q303" s="33" t="str">
        <f>+IF(USER!Q303="","",USER!Q303)</f>
        <v/>
      </c>
      <c r="R303" s="34" t="str">
        <f>+VLOOKUP(B303,GESEM!B:R,9,0)</f>
        <v>ACTIVO</v>
      </c>
      <c r="S303" s="19">
        <f>+IF(USER!S303="","",USER!S303)</f>
        <v>0.5</v>
      </c>
      <c r="T303" s="14">
        <f>+IF(USER!T303="","",USER!T303)</f>
        <v>0.66319444444444442</v>
      </c>
      <c r="U303" s="14" t="str">
        <f>+IF(USER!U303="","",USER!U303)</f>
        <v/>
      </c>
      <c r="V303" s="14" t="str">
        <f>+IF(USER!V303="","",USER!V303)</f>
        <v/>
      </c>
      <c r="W303" s="14" t="str">
        <f>+IF(USER!W303="","",USER!W303)</f>
        <v/>
      </c>
      <c r="X303" s="14" t="str">
        <f>+IF(USER!X303="","",USER!X303)</f>
        <v/>
      </c>
      <c r="Y303" s="14" t="str">
        <f>+IF(USER!Y303="","",USER!Y303)</f>
        <v/>
      </c>
      <c r="Z303" s="20" t="str">
        <f>+IF(USER!Z303="","",USER!Z303)</f>
        <v/>
      </c>
      <c r="AA303" s="19" t="str">
        <f>+IF(USER!AA303="","",USER!AA303)</f>
        <v/>
      </c>
      <c r="AB303" s="13" t="str">
        <f>+IF(USER!AB303="","",USER!AB303)</f>
        <v/>
      </c>
      <c r="AC303" s="14" t="str">
        <f>+IF(USER!AC303="","",USER!AC303)</f>
        <v/>
      </c>
      <c r="AD303" s="14" t="str">
        <f>+IF(USER!AD303="","",USER!AD303)</f>
        <v/>
      </c>
      <c r="AE303" s="13" t="str">
        <f>+IF(USER!AE303="","",USER!AE303)</f>
        <v/>
      </c>
      <c r="AF303" s="13" t="str">
        <f>+IF(USER!AF303="","",USER!AF303)</f>
        <v/>
      </c>
      <c r="AG303" s="14" t="str">
        <f>+IF(USER!AG303="","",USER!AG303)</f>
        <v/>
      </c>
      <c r="AH303" s="20" t="str">
        <f>+IF(USER!AH303="","",USER!AH303)</f>
        <v/>
      </c>
      <c r="AI303" s="19">
        <f>+IF(USER!AI303="","",USER!AI303)</f>
        <v>0.54166666666666663</v>
      </c>
      <c r="AJ303" s="13">
        <f>+IF(USER!AJ303="","",USER!AJ303)</f>
        <v>0.70486111111111116</v>
      </c>
      <c r="AK303" s="14" t="str">
        <f>+IF(USER!AK303="","",USER!AK303)</f>
        <v/>
      </c>
      <c r="AL303" s="14" t="str">
        <f>+IF(USER!AL303="","",USER!AL303)</f>
        <v/>
      </c>
      <c r="AM303" s="13" t="str">
        <f>+IF(USER!AM303="","",USER!AM303)</f>
        <v/>
      </c>
      <c r="AN303" s="13" t="str">
        <f>+IF(USER!AN303="","",USER!AN303)</f>
        <v/>
      </c>
      <c r="AO303" s="14" t="str">
        <f>+IF(USER!AO303="","",USER!AO303)</f>
        <v/>
      </c>
      <c r="AP303" s="20" t="str">
        <f>+IF(USER!AP303="","",USER!AP303)</f>
        <v/>
      </c>
      <c r="AQ303" s="19">
        <f>+IF(USER!AQ303="","",USER!AQ303)</f>
        <v>0.54166666666666663</v>
      </c>
      <c r="AR303" s="13">
        <f>+IF(USER!AR303="","",USER!AR303)</f>
        <v>0.70486111111111116</v>
      </c>
      <c r="AS303" s="14" t="str">
        <f>+IF(USER!AS303="","",USER!AS303)</f>
        <v/>
      </c>
      <c r="AT303" s="14" t="str">
        <f>+IF(USER!AT303="","",USER!AT303)</f>
        <v/>
      </c>
      <c r="AU303" s="13" t="str">
        <f>+IF(USER!AU303="","",USER!AU303)</f>
        <v/>
      </c>
      <c r="AV303" s="13" t="str">
        <f>+IF(USER!AV303="","",USER!AV303)</f>
        <v/>
      </c>
      <c r="AW303" s="14" t="str">
        <f>+IF(USER!AW303="","",USER!AW303)</f>
        <v/>
      </c>
      <c r="AX303" s="20" t="str">
        <f>+IF(USER!AX303="","",USER!AX303)</f>
        <v/>
      </c>
      <c r="AY303" s="19">
        <f>+IF(USER!AY303="","",USER!AY303)</f>
        <v>0.54166666666666663</v>
      </c>
      <c r="AZ303" s="13">
        <f>+IF(USER!AZ303="","",USER!AZ303)</f>
        <v>0.70486111111111116</v>
      </c>
      <c r="BA303" s="14" t="str">
        <f>+IF(USER!BA303="","",USER!BA303)</f>
        <v/>
      </c>
      <c r="BB303" s="14" t="str">
        <f>+IF(USER!BB303="","",USER!BB303)</f>
        <v/>
      </c>
      <c r="BC303" s="13" t="str">
        <f>+IF(USER!BC303="","",USER!BC303)</f>
        <v/>
      </c>
      <c r="BD303" s="13" t="str">
        <f>+IF(USER!BD303="","",USER!BD303)</f>
        <v/>
      </c>
      <c r="BE303" s="14" t="str">
        <f>+IF(USER!BE303="","",USER!BE303)</f>
        <v/>
      </c>
      <c r="BF303" s="20" t="str">
        <f>+IF(USER!BF303="","",USER!BF303)</f>
        <v/>
      </c>
      <c r="BG303" s="19">
        <f>+IF(USER!BG303="","",USER!BG303)</f>
        <v>0.54166666666666663</v>
      </c>
      <c r="BH303" s="13">
        <f>+IF(USER!BH303="","",USER!BH303)</f>
        <v>0.70486111111111116</v>
      </c>
      <c r="BI303" s="14" t="str">
        <f>+IF(USER!BI303="","",USER!BI303)</f>
        <v/>
      </c>
      <c r="BJ303" s="14" t="str">
        <f>+IF(USER!BJ303="","",USER!BJ303)</f>
        <v/>
      </c>
      <c r="BK303" s="13" t="str">
        <f>+IF(USER!BK303="","",USER!BK303)</f>
        <v/>
      </c>
      <c r="BL303" s="13" t="str">
        <f>+IF(USER!BL303="","",USER!BL303)</f>
        <v/>
      </c>
      <c r="BM303" s="14" t="str">
        <f>+IF(USER!BM303="","",USER!BM303)</f>
        <v/>
      </c>
      <c r="BN303" s="20" t="str">
        <f>+IF(USER!BN303="","",USER!BN303)</f>
        <v/>
      </c>
      <c r="BO303" s="19">
        <f>+IF(USER!BO303="","",USER!BO303)</f>
        <v>0.54166666666666663</v>
      </c>
      <c r="BP303" s="13">
        <f>+IF(USER!BP303="","",USER!BP303)</f>
        <v>0.70486111111111116</v>
      </c>
      <c r="BQ303" s="14" t="str">
        <f>+IF(USER!BQ303="","",USER!BQ303)</f>
        <v/>
      </c>
      <c r="BR303" s="14" t="str">
        <f>+IF(USER!BR303="","",USER!BR303)</f>
        <v/>
      </c>
      <c r="BS303" s="13" t="str">
        <f>+IF(USER!BS303="","",USER!BS303)</f>
        <v/>
      </c>
      <c r="BT303" s="13" t="str">
        <f>+IF(USER!BT303="","",USER!BT303)</f>
        <v/>
      </c>
      <c r="BU303" s="14" t="str">
        <f>+IF(USER!BU303="","",USER!BU303)</f>
        <v/>
      </c>
      <c r="BV303" s="20" t="str">
        <f>+IF(USER!BV303="","",USER!BV303)</f>
        <v/>
      </c>
      <c r="BW303" s="68" t="str">
        <f>+VLOOKUP(B303,GESEM!B:H,7,0)</f>
        <v>CHAT USER</v>
      </c>
      <c r="BX303" s="2" t="str">
        <f>+VLOOKUP(B303,GESEM!B:H,6,0)</f>
        <v>AGENTE</v>
      </c>
    </row>
    <row r="304" spans="1:76" ht="12.75" x14ac:dyDescent="0.2">
      <c r="A304" s="31">
        <f t="shared" si="4"/>
        <v>298</v>
      </c>
      <c r="B304" s="74">
        <f>+USER!B304</f>
        <v>76881591</v>
      </c>
      <c r="C304" s="61" t="str">
        <f>+VLOOKUP(J304,TURNO!P:Q,2,0)</f>
        <v xml:space="preserve">CHAT USER </v>
      </c>
      <c r="D304" s="61" t="str">
        <f>+USER!D304</f>
        <v>Tarde</v>
      </c>
      <c r="E304" s="75">
        <f>+VLOOKUP(B304,GESEM!B:M,12,0)</f>
        <v>45089</v>
      </c>
      <c r="F304" s="61" t="str">
        <f>+USER!F304</f>
        <v>PART TIME</v>
      </c>
      <c r="G304" s="61" t="str">
        <f>+USER!G304</f>
        <v>GESTIÓN ADICIONAL</v>
      </c>
      <c r="H304" s="61" t="str">
        <f>+USER!H304</f>
        <v>MAIL PARTNER</v>
      </c>
      <c r="I304" s="61" t="str">
        <f>+USER!I304</f>
        <v>SUCASAIRE HERRERA LIZET RUBI</v>
      </c>
      <c r="J304" s="61" t="str">
        <f>+USER!J304</f>
        <v>CHAT USER</v>
      </c>
      <c r="K304" s="61" t="str">
        <f>+USER!K304</f>
        <v>ALMEYDA ALVARADO CARLOS ALEJANDRO</v>
      </c>
      <c r="L304" s="61" t="str">
        <f>+USER!L304</f>
        <v>SANCHEZ GRADOS JEAN PIERRE JOAQUIN</v>
      </c>
      <c r="M304" s="61" t="str">
        <f>+USER!M304</f>
        <v>Martes</v>
      </c>
      <c r="N304" s="32">
        <f>+IF(USER!N304="","",USER!N304)</f>
        <v>0.54166666666666663</v>
      </c>
      <c r="O304" s="33">
        <f>+IF(USER!O304="","",USER!O304)</f>
        <v>0.70486111111111116</v>
      </c>
      <c r="P304" s="32" t="str">
        <f>+IF(USER!P304="","",USER!P304)</f>
        <v/>
      </c>
      <c r="Q304" s="33" t="str">
        <f>+IF(USER!Q304="","",USER!Q304)</f>
        <v/>
      </c>
      <c r="R304" s="34" t="str">
        <f>+VLOOKUP(B304,GESEM!B:R,9,0)</f>
        <v>ACTIVO</v>
      </c>
      <c r="S304" s="19">
        <f>+IF(USER!S304="","",USER!S304)</f>
        <v>0.54166666666666663</v>
      </c>
      <c r="T304" s="14">
        <f>+IF(USER!T304="","",USER!T304)</f>
        <v>0.70486111111111116</v>
      </c>
      <c r="U304" s="14" t="str">
        <f>+IF(USER!U304="","",USER!U304)</f>
        <v/>
      </c>
      <c r="V304" s="14" t="str">
        <f>+IF(USER!V304="","",USER!V304)</f>
        <v/>
      </c>
      <c r="W304" s="14" t="str">
        <f>+IF(USER!W304="","",USER!W304)</f>
        <v/>
      </c>
      <c r="X304" s="14" t="str">
        <f>+IF(USER!X304="","",USER!X304)</f>
        <v/>
      </c>
      <c r="Y304" s="14" t="str">
        <f>+IF(USER!Y304="","",USER!Y304)</f>
        <v/>
      </c>
      <c r="Z304" s="20" t="str">
        <f>+IF(USER!Z304="","",USER!Z304)</f>
        <v/>
      </c>
      <c r="AA304" s="19" t="str">
        <f>+IF(USER!AA304="","",USER!AA304)</f>
        <v/>
      </c>
      <c r="AB304" s="13" t="str">
        <f>+IF(USER!AB304="","",USER!AB304)</f>
        <v/>
      </c>
      <c r="AC304" s="14" t="str">
        <f>+IF(USER!AC304="","",USER!AC304)</f>
        <v/>
      </c>
      <c r="AD304" s="14" t="str">
        <f>+IF(USER!AD304="","",USER!AD304)</f>
        <v/>
      </c>
      <c r="AE304" s="13" t="str">
        <f>+IF(USER!AE304="","",USER!AE304)</f>
        <v/>
      </c>
      <c r="AF304" s="13" t="str">
        <f>+IF(USER!AF304="","",USER!AF304)</f>
        <v/>
      </c>
      <c r="AG304" s="14" t="str">
        <f>+IF(USER!AG304="","",USER!AG304)</f>
        <v/>
      </c>
      <c r="AH304" s="20" t="str">
        <f>+IF(USER!AH304="","",USER!AH304)</f>
        <v/>
      </c>
      <c r="AI304" s="19">
        <f>+IF(USER!AI304="","",USER!AI304)</f>
        <v>0.54166666666666663</v>
      </c>
      <c r="AJ304" s="13">
        <f>+IF(USER!AJ304="","",USER!AJ304)</f>
        <v>0.70486111111111116</v>
      </c>
      <c r="AK304" s="14" t="str">
        <f>+IF(USER!AK304="","",USER!AK304)</f>
        <v/>
      </c>
      <c r="AL304" s="14" t="str">
        <f>+IF(USER!AL304="","",USER!AL304)</f>
        <v/>
      </c>
      <c r="AM304" s="13" t="str">
        <f>+IF(USER!AM304="","",USER!AM304)</f>
        <v/>
      </c>
      <c r="AN304" s="13" t="str">
        <f>+IF(USER!AN304="","",USER!AN304)</f>
        <v/>
      </c>
      <c r="AO304" s="14" t="str">
        <f>+IF(USER!AO304="","",USER!AO304)</f>
        <v/>
      </c>
      <c r="AP304" s="20" t="str">
        <f>+IF(USER!AP304="","",USER!AP304)</f>
        <v/>
      </c>
      <c r="AQ304" s="19">
        <f>+IF(USER!AQ304="","",USER!AQ304)</f>
        <v>0.54166666666666663</v>
      </c>
      <c r="AR304" s="13">
        <f>+IF(USER!AR304="","",USER!AR304)</f>
        <v>0.70486111111111116</v>
      </c>
      <c r="AS304" s="14" t="str">
        <f>+IF(USER!AS304="","",USER!AS304)</f>
        <v/>
      </c>
      <c r="AT304" s="14" t="str">
        <f>+IF(USER!AT304="","",USER!AT304)</f>
        <v/>
      </c>
      <c r="AU304" s="13" t="str">
        <f>+IF(USER!AU304="","",USER!AU304)</f>
        <v/>
      </c>
      <c r="AV304" s="13" t="str">
        <f>+IF(USER!AV304="","",USER!AV304)</f>
        <v/>
      </c>
      <c r="AW304" s="14" t="str">
        <f>+IF(USER!AW304="","",USER!AW304)</f>
        <v/>
      </c>
      <c r="AX304" s="20" t="str">
        <f>+IF(USER!AX304="","",USER!AX304)</f>
        <v/>
      </c>
      <c r="AY304" s="19">
        <f>+IF(USER!AY304="","",USER!AY304)</f>
        <v>0.54166666666666663</v>
      </c>
      <c r="AZ304" s="13">
        <f>+IF(USER!AZ304="","",USER!AZ304)</f>
        <v>0.70486111111111116</v>
      </c>
      <c r="BA304" s="14" t="str">
        <f>+IF(USER!BA304="","",USER!BA304)</f>
        <v/>
      </c>
      <c r="BB304" s="14" t="str">
        <f>+IF(USER!BB304="","",USER!BB304)</f>
        <v/>
      </c>
      <c r="BC304" s="13" t="str">
        <f>+IF(USER!BC304="","",USER!BC304)</f>
        <v/>
      </c>
      <c r="BD304" s="13" t="str">
        <f>+IF(USER!BD304="","",USER!BD304)</f>
        <v/>
      </c>
      <c r="BE304" s="14" t="str">
        <f>+IF(USER!BE304="","",USER!BE304)</f>
        <v/>
      </c>
      <c r="BF304" s="20" t="str">
        <f>+IF(USER!BF304="","",USER!BF304)</f>
        <v/>
      </c>
      <c r="BG304" s="19">
        <f>+IF(USER!BG304="","",USER!BG304)</f>
        <v>0.54166666666666663</v>
      </c>
      <c r="BH304" s="13">
        <f>+IF(USER!BH304="","",USER!BH304)</f>
        <v>0.70486111111111116</v>
      </c>
      <c r="BI304" s="14" t="str">
        <f>+IF(USER!BI304="","",USER!BI304)</f>
        <v/>
      </c>
      <c r="BJ304" s="14" t="str">
        <f>+IF(USER!BJ304="","",USER!BJ304)</f>
        <v/>
      </c>
      <c r="BK304" s="13" t="str">
        <f>+IF(USER!BK304="","",USER!BK304)</f>
        <v/>
      </c>
      <c r="BL304" s="13" t="str">
        <f>+IF(USER!BL304="","",USER!BL304)</f>
        <v/>
      </c>
      <c r="BM304" s="14" t="str">
        <f>+IF(USER!BM304="","",USER!BM304)</f>
        <v/>
      </c>
      <c r="BN304" s="20" t="str">
        <f>+IF(USER!BN304="","",USER!BN304)</f>
        <v/>
      </c>
      <c r="BO304" s="19">
        <f>+IF(USER!BO304="","",USER!BO304)</f>
        <v>0.54166666666666663</v>
      </c>
      <c r="BP304" s="13">
        <f>+IF(USER!BP304="","",USER!BP304)</f>
        <v>0.70486111111111116</v>
      </c>
      <c r="BQ304" s="14" t="str">
        <f>+IF(USER!BQ304="","",USER!BQ304)</f>
        <v/>
      </c>
      <c r="BR304" s="14" t="str">
        <f>+IF(USER!BR304="","",USER!BR304)</f>
        <v/>
      </c>
      <c r="BS304" s="13" t="str">
        <f>+IF(USER!BS304="","",USER!BS304)</f>
        <v/>
      </c>
      <c r="BT304" s="13" t="str">
        <f>+IF(USER!BT304="","",USER!BT304)</f>
        <v/>
      </c>
      <c r="BU304" s="14" t="str">
        <f>+IF(USER!BU304="","",USER!BU304)</f>
        <v/>
      </c>
      <c r="BV304" s="20" t="str">
        <f>+IF(USER!BV304="","",USER!BV304)</f>
        <v/>
      </c>
      <c r="BW304" s="68" t="str">
        <f>+VLOOKUP(B304,GESEM!B:H,7,0)</f>
        <v>CHAT USER</v>
      </c>
      <c r="BX304" s="2" t="str">
        <f>+VLOOKUP(B304,GESEM!B:H,6,0)</f>
        <v>AGENTE</v>
      </c>
    </row>
    <row r="305" spans="1:76" ht="12.75" x14ac:dyDescent="0.2">
      <c r="A305" s="31">
        <f t="shared" si="4"/>
        <v>299</v>
      </c>
      <c r="B305" s="74">
        <f>+USER!B305</f>
        <v>46113209</v>
      </c>
      <c r="C305" s="61" t="str">
        <f>+VLOOKUP(J305,TURNO!P:Q,2,0)</f>
        <v xml:space="preserve">CHAT USER </v>
      </c>
      <c r="D305" s="61" t="str">
        <f>+USER!D305</f>
        <v>Tarde</v>
      </c>
      <c r="E305" s="75">
        <f>+VLOOKUP(B305,GESEM!B:M,12,0)</f>
        <v>45707</v>
      </c>
      <c r="F305" s="61" t="str">
        <f>+USER!F305</f>
        <v>PART TIME</v>
      </c>
      <c r="G305" s="61">
        <f>+USER!G305</f>
        <v>0</v>
      </c>
      <c r="H305" s="61">
        <f>+USER!H305</f>
        <v>0</v>
      </c>
      <c r="I305" s="61" t="str">
        <f>+USER!I305</f>
        <v>ATACHAGUA AQUIJE DIANA</v>
      </c>
      <c r="J305" s="61" t="str">
        <f>+USER!J305</f>
        <v>CHAT USER</v>
      </c>
      <c r="K305" s="61" t="str">
        <f>+USER!K305</f>
        <v>VILLAVICENCIO OBANDO ARTURO JOSE</v>
      </c>
      <c r="L305" s="61" t="str">
        <f>+USER!L305</f>
        <v>PORTILLA REYES YOHANA ARACELLI</v>
      </c>
      <c r="M305" s="61" t="str">
        <f>+USER!M305</f>
        <v>Lunes</v>
      </c>
      <c r="N305" s="32">
        <f>+IF(USER!N305="","",USER!N305)</f>
        <v>0.54166666666666663</v>
      </c>
      <c r="O305" s="33">
        <f>+IF(USER!O305="","",USER!O305)</f>
        <v>0.70486111111111116</v>
      </c>
      <c r="P305" s="32" t="str">
        <f>+IF(USER!P305="","",USER!P305)</f>
        <v/>
      </c>
      <c r="Q305" s="33" t="str">
        <f>+IF(USER!Q305="","",USER!Q305)</f>
        <v/>
      </c>
      <c r="R305" s="34" t="str">
        <f>+VLOOKUP(B305,GESEM!B:R,9,0)</f>
        <v>ACTIVO</v>
      </c>
      <c r="S305" s="19" t="str">
        <f>+IF(USER!S305="","",USER!S305)</f>
        <v/>
      </c>
      <c r="T305" s="14" t="str">
        <f>+IF(USER!T305="","",USER!T305)</f>
        <v/>
      </c>
      <c r="U305" s="14" t="str">
        <f>+IF(USER!U305="","",USER!U305)</f>
        <v/>
      </c>
      <c r="V305" s="14" t="str">
        <f>+IF(USER!V305="","",USER!V305)</f>
        <v/>
      </c>
      <c r="W305" s="14" t="str">
        <f>+IF(USER!W305="","",USER!W305)</f>
        <v/>
      </c>
      <c r="X305" s="14" t="str">
        <f>+IF(USER!X305="","",USER!X305)</f>
        <v/>
      </c>
      <c r="Y305" s="14" t="str">
        <f>+IF(USER!Y305="","",USER!Y305)</f>
        <v/>
      </c>
      <c r="Z305" s="20" t="str">
        <f>+IF(USER!Z305="","",USER!Z305)</f>
        <v/>
      </c>
      <c r="AA305" s="19">
        <f>+IF(USER!AA305="","",USER!AA305)</f>
        <v>0.54166666666666663</v>
      </c>
      <c r="AB305" s="13">
        <f>+IF(USER!AB305="","",USER!AB305)</f>
        <v>0.70486111111111116</v>
      </c>
      <c r="AC305" s="14" t="str">
        <f>+IF(USER!AC305="","",USER!AC305)</f>
        <v/>
      </c>
      <c r="AD305" s="14" t="str">
        <f>+IF(USER!AD305="","",USER!AD305)</f>
        <v/>
      </c>
      <c r="AE305" s="13" t="str">
        <f>+IF(USER!AE305="","",USER!AE305)</f>
        <v/>
      </c>
      <c r="AF305" s="13" t="str">
        <f>+IF(USER!AF305="","",USER!AF305)</f>
        <v/>
      </c>
      <c r="AG305" s="14" t="str">
        <f>+IF(USER!AG305="","",USER!AG305)</f>
        <v/>
      </c>
      <c r="AH305" s="20" t="str">
        <f>+IF(USER!AH305="","",USER!AH305)</f>
        <v/>
      </c>
      <c r="AI305" s="19">
        <f>+IF(USER!AI305="","",USER!AI305)</f>
        <v>0.54166666666666663</v>
      </c>
      <c r="AJ305" s="13">
        <f>+IF(USER!AJ305="","",USER!AJ305)</f>
        <v>0.70486111111111116</v>
      </c>
      <c r="AK305" s="14" t="str">
        <f>+IF(USER!AK305="","",USER!AK305)</f>
        <v/>
      </c>
      <c r="AL305" s="14" t="str">
        <f>+IF(USER!AL305="","",USER!AL305)</f>
        <v/>
      </c>
      <c r="AM305" s="13" t="str">
        <f>+IF(USER!AM305="","",USER!AM305)</f>
        <v/>
      </c>
      <c r="AN305" s="13" t="str">
        <f>+IF(USER!AN305="","",USER!AN305)</f>
        <v/>
      </c>
      <c r="AO305" s="14" t="str">
        <f>+IF(USER!AO305="","",USER!AO305)</f>
        <v/>
      </c>
      <c r="AP305" s="20" t="str">
        <f>+IF(USER!AP305="","",USER!AP305)</f>
        <v/>
      </c>
      <c r="AQ305" s="19">
        <f>+IF(USER!AQ305="","",USER!AQ305)</f>
        <v>0.54166666666666663</v>
      </c>
      <c r="AR305" s="13">
        <f>+IF(USER!AR305="","",USER!AR305)</f>
        <v>0.70486111111111116</v>
      </c>
      <c r="AS305" s="14" t="str">
        <f>+IF(USER!AS305="","",USER!AS305)</f>
        <v/>
      </c>
      <c r="AT305" s="14" t="str">
        <f>+IF(USER!AT305="","",USER!AT305)</f>
        <v/>
      </c>
      <c r="AU305" s="13" t="str">
        <f>+IF(USER!AU305="","",USER!AU305)</f>
        <v/>
      </c>
      <c r="AV305" s="13" t="str">
        <f>+IF(USER!AV305="","",USER!AV305)</f>
        <v/>
      </c>
      <c r="AW305" s="14" t="str">
        <f>+IF(USER!AW305="","",USER!AW305)</f>
        <v/>
      </c>
      <c r="AX305" s="20" t="str">
        <f>+IF(USER!AX305="","",USER!AX305)</f>
        <v/>
      </c>
      <c r="AY305" s="19">
        <f>+IF(USER!AY305="","",USER!AY305)</f>
        <v>0.54166666666666663</v>
      </c>
      <c r="AZ305" s="13">
        <f>+IF(USER!AZ305="","",USER!AZ305)</f>
        <v>0.70486111111111116</v>
      </c>
      <c r="BA305" s="14" t="str">
        <f>+IF(USER!BA305="","",USER!BA305)</f>
        <v/>
      </c>
      <c r="BB305" s="14" t="str">
        <f>+IF(USER!BB305="","",USER!BB305)</f>
        <v/>
      </c>
      <c r="BC305" s="13" t="str">
        <f>+IF(USER!BC305="","",USER!BC305)</f>
        <v/>
      </c>
      <c r="BD305" s="13" t="str">
        <f>+IF(USER!BD305="","",USER!BD305)</f>
        <v/>
      </c>
      <c r="BE305" s="14" t="str">
        <f>+IF(USER!BE305="","",USER!BE305)</f>
        <v/>
      </c>
      <c r="BF305" s="20" t="str">
        <f>+IF(USER!BF305="","",USER!BF305)</f>
        <v/>
      </c>
      <c r="BG305" s="19">
        <f>+IF(USER!BG305="","",USER!BG305)</f>
        <v>0.54166666666666663</v>
      </c>
      <c r="BH305" s="13">
        <f>+IF(USER!BH305="","",USER!BH305)</f>
        <v>0.70486111111111116</v>
      </c>
      <c r="BI305" s="14" t="str">
        <f>+IF(USER!BI305="","",USER!BI305)</f>
        <v/>
      </c>
      <c r="BJ305" s="14" t="str">
        <f>+IF(USER!BJ305="","",USER!BJ305)</f>
        <v/>
      </c>
      <c r="BK305" s="13" t="str">
        <f>+IF(USER!BK305="","",USER!BK305)</f>
        <v/>
      </c>
      <c r="BL305" s="13" t="str">
        <f>+IF(USER!BL305="","",USER!BL305)</f>
        <v/>
      </c>
      <c r="BM305" s="14" t="str">
        <f>+IF(USER!BM305="","",USER!BM305)</f>
        <v/>
      </c>
      <c r="BN305" s="20" t="str">
        <f>+IF(USER!BN305="","",USER!BN305)</f>
        <v/>
      </c>
      <c r="BO305" s="19">
        <f>+IF(USER!BO305="","",USER!BO305)</f>
        <v>0.54166666666666663</v>
      </c>
      <c r="BP305" s="13">
        <f>+IF(USER!BP305="","",USER!BP305)</f>
        <v>0.70486111111111116</v>
      </c>
      <c r="BQ305" s="14" t="str">
        <f>+IF(USER!BQ305="","",USER!BQ305)</f>
        <v/>
      </c>
      <c r="BR305" s="14" t="str">
        <f>+IF(USER!BR305="","",USER!BR305)</f>
        <v/>
      </c>
      <c r="BS305" s="13" t="str">
        <f>+IF(USER!BS305="","",USER!BS305)</f>
        <v/>
      </c>
      <c r="BT305" s="13" t="str">
        <f>+IF(USER!BT305="","",USER!BT305)</f>
        <v/>
      </c>
      <c r="BU305" s="14" t="str">
        <f>+IF(USER!BU305="","",USER!BU305)</f>
        <v/>
      </c>
      <c r="BV305" s="20" t="str">
        <f>+IF(USER!BV305="","",USER!BV305)</f>
        <v/>
      </c>
      <c r="BW305" s="68" t="str">
        <f>+VLOOKUP(B305,GESEM!B:H,7,0)</f>
        <v>CHAT USER</v>
      </c>
      <c r="BX305" s="2" t="str">
        <f>+VLOOKUP(B305,GESEM!B:H,6,0)</f>
        <v>AGENTE</v>
      </c>
    </row>
    <row r="306" spans="1:76" ht="12.75" x14ac:dyDescent="0.2">
      <c r="A306" s="31">
        <f t="shared" si="4"/>
        <v>300</v>
      </c>
      <c r="B306" s="74">
        <f>+USER!B306</f>
        <v>47920835</v>
      </c>
      <c r="C306" s="61" t="str">
        <f>+VLOOKUP(J306,TURNO!P:Q,2,0)</f>
        <v xml:space="preserve">CHAT USER </v>
      </c>
      <c r="D306" s="61" t="str">
        <f>+USER!D306</f>
        <v>Tarde</v>
      </c>
      <c r="E306" s="75">
        <f>+VLOOKUP(B306,GESEM!B:M,12,0)</f>
        <v>45707</v>
      </c>
      <c r="F306" s="61" t="str">
        <f>+USER!F306</f>
        <v>PART TIME</v>
      </c>
      <c r="G306" s="61">
        <f>+USER!G306</f>
        <v>0</v>
      </c>
      <c r="H306" s="61">
        <f>+USER!H306</f>
        <v>0</v>
      </c>
      <c r="I306" s="61" t="str">
        <f>+USER!I306</f>
        <v>CASTAÑEDA MAMANI LIZ MEYLIN</v>
      </c>
      <c r="J306" s="61" t="str">
        <f>+USER!J306</f>
        <v>CHAT USER</v>
      </c>
      <c r="K306" s="61" t="str">
        <f>+USER!K306</f>
        <v>VILLAVICENCIO OBANDO ARTURO JOSE</v>
      </c>
      <c r="L306" s="61" t="str">
        <f>+USER!L306</f>
        <v>PORTILLA REYES YOHANA ARACELLI</v>
      </c>
      <c r="M306" s="61" t="str">
        <f>+USER!M306</f>
        <v>Lunes</v>
      </c>
      <c r="N306" s="32">
        <f>+IF(USER!N306="","",USER!N306)</f>
        <v>0.54166666666666663</v>
      </c>
      <c r="O306" s="33">
        <f>+IF(USER!O306="","",USER!O306)</f>
        <v>0.70486111111111116</v>
      </c>
      <c r="P306" s="32" t="str">
        <f>+IF(USER!P306="","",USER!P306)</f>
        <v/>
      </c>
      <c r="Q306" s="33" t="str">
        <f>+IF(USER!Q306="","",USER!Q306)</f>
        <v/>
      </c>
      <c r="R306" s="34" t="str">
        <f>+VLOOKUP(B306,GESEM!B:R,9,0)</f>
        <v>ACTIVO</v>
      </c>
      <c r="S306" s="19" t="str">
        <f>+IF(USER!S306="","",USER!S306)</f>
        <v/>
      </c>
      <c r="T306" s="14" t="str">
        <f>+IF(USER!T306="","",USER!T306)</f>
        <v/>
      </c>
      <c r="U306" s="14" t="str">
        <f>+IF(USER!U306="","",USER!U306)</f>
        <v/>
      </c>
      <c r="V306" s="14" t="str">
        <f>+IF(USER!V306="","",USER!V306)</f>
        <v/>
      </c>
      <c r="W306" s="14" t="str">
        <f>+IF(USER!W306="","",USER!W306)</f>
        <v/>
      </c>
      <c r="X306" s="14" t="str">
        <f>+IF(USER!X306="","",USER!X306)</f>
        <v/>
      </c>
      <c r="Y306" s="14" t="str">
        <f>+IF(USER!Y306="","",USER!Y306)</f>
        <v/>
      </c>
      <c r="Z306" s="20" t="str">
        <f>+IF(USER!Z306="","",USER!Z306)</f>
        <v/>
      </c>
      <c r="AA306" s="19">
        <f>+IF(USER!AA306="","",USER!AA306)</f>
        <v>0.54166666666666663</v>
      </c>
      <c r="AB306" s="13">
        <f>+IF(USER!AB306="","",USER!AB306)</f>
        <v>0.70486111111111116</v>
      </c>
      <c r="AC306" s="14" t="str">
        <f>+IF(USER!AC306="","",USER!AC306)</f>
        <v/>
      </c>
      <c r="AD306" s="14" t="str">
        <f>+IF(USER!AD306="","",USER!AD306)</f>
        <v/>
      </c>
      <c r="AE306" s="13" t="str">
        <f>+IF(USER!AE306="","",USER!AE306)</f>
        <v/>
      </c>
      <c r="AF306" s="13" t="str">
        <f>+IF(USER!AF306="","",USER!AF306)</f>
        <v/>
      </c>
      <c r="AG306" s="14" t="str">
        <f>+IF(USER!AG306="","",USER!AG306)</f>
        <v/>
      </c>
      <c r="AH306" s="20" t="str">
        <f>+IF(USER!AH306="","",USER!AH306)</f>
        <v/>
      </c>
      <c r="AI306" s="19">
        <f>+IF(USER!AI306="","",USER!AI306)</f>
        <v>0.54166666666666663</v>
      </c>
      <c r="AJ306" s="13">
        <f>+IF(USER!AJ306="","",USER!AJ306)</f>
        <v>0.70486111111111116</v>
      </c>
      <c r="AK306" s="14" t="str">
        <f>+IF(USER!AK306="","",USER!AK306)</f>
        <v/>
      </c>
      <c r="AL306" s="14" t="str">
        <f>+IF(USER!AL306="","",USER!AL306)</f>
        <v/>
      </c>
      <c r="AM306" s="13" t="str">
        <f>+IF(USER!AM306="","",USER!AM306)</f>
        <v/>
      </c>
      <c r="AN306" s="13" t="str">
        <f>+IF(USER!AN306="","",USER!AN306)</f>
        <v/>
      </c>
      <c r="AO306" s="14" t="str">
        <f>+IF(USER!AO306="","",USER!AO306)</f>
        <v/>
      </c>
      <c r="AP306" s="20" t="str">
        <f>+IF(USER!AP306="","",USER!AP306)</f>
        <v/>
      </c>
      <c r="AQ306" s="19">
        <f>+IF(USER!AQ306="","",USER!AQ306)</f>
        <v>0.54166666666666663</v>
      </c>
      <c r="AR306" s="13">
        <f>+IF(USER!AR306="","",USER!AR306)</f>
        <v>0.70486111111111116</v>
      </c>
      <c r="AS306" s="14" t="str">
        <f>+IF(USER!AS306="","",USER!AS306)</f>
        <v/>
      </c>
      <c r="AT306" s="14" t="str">
        <f>+IF(USER!AT306="","",USER!AT306)</f>
        <v/>
      </c>
      <c r="AU306" s="13" t="str">
        <f>+IF(USER!AU306="","",USER!AU306)</f>
        <v/>
      </c>
      <c r="AV306" s="13" t="str">
        <f>+IF(USER!AV306="","",USER!AV306)</f>
        <v/>
      </c>
      <c r="AW306" s="14" t="str">
        <f>+IF(USER!AW306="","",USER!AW306)</f>
        <v/>
      </c>
      <c r="AX306" s="20" t="str">
        <f>+IF(USER!AX306="","",USER!AX306)</f>
        <v/>
      </c>
      <c r="AY306" s="19">
        <f>+IF(USER!AY306="","",USER!AY306)</f>
        <v>0.54166666666666663</v>
      </c>
      <c r="AZ306" s="13">
        <f>+IF(USER!AZ306="","",USER!AZ306)</f>
        <v>0.70486111111111116</v>
      </c>
      <c r="BA306" s="14" t="str">
        <f>+IF(USER!BA306="","",USER!BA306)</f>
        <v/>
      </c>
      <c r="BB306" s="14" t="str">
        <f>+IF(USER!BB306="","",USER!BB306)</f>
        <v/>
      </c>
      <c r="BC306" s="13" t="str">
        <f>+IF(USER!BC306="","",USER!BC306)</f>
        <v/>
      </c>
      <c r="BD306" s="13" t="str">
        <f>+IF(USER!BD306="","",USER!BD306)</f>
        <v/>
      </c>
      <c r="BE306" s="14" t="str">
        <f>+IF(USER!BE306="","",USER!BE306)</f>
        <v/>
      </c>
      <c r="BF306" s="20" t="str">
        <f>+IF(USER!BF306="","",USER!BF306)</f>
        <v/>
      </c>
      <c r="BG306" s="19">
        <f>+IF(USER!BG306="","",USER!BG306)</f>
        <v>0.54166666666666663</v>
      </c>
      <c r="BH306" s="13">
        <f>+IF(USER!BH306="","",USER!BH306)</f>
        <v>0.70486111111111116</v>
      </c>
      <c r="BI306" s="14" t="str">
        <f>+IF(USER!BI306="","",USER!BI306)</f>
        <v/>
      </c>
      <c r="BJ306" s="14" t="str">
        <f>+IF(USER!BJ306="","",USER!BJ306)</f>
        <v/>
      </c>
      <c r="BK306" s="13" t="str">
        <f>+IF(USER!BK306="","",USER!BK306)</f>
        <v/>
      </c>
      <c r="BL306" s="13" t="str">
        <f>+IF(USER!BL306="","",USER!BL306)</f>
        <v/>
      </c>
      <c r="BM306" s="14" t="str">
        <f>+IF(USER!BM306="","",USER!BM306)</f>
        <v/>
      </c>
      <c r="BN306" s="20" t="str">
        <f>+IF(USER!BN306="","",USER!BN306)</f>
        <v/>
      </c>
      <c r="BO306" s="19">
        <f>+IF(USER!BO306="","",USER!BO306)</f>
        <v>0.54166666666666663</v>
      </c>
      <c r="BP306" s="13">
        <f>+IF(USER!BP306="","",USER!BP306)</f>
        <v>0.70486111111111116</v>
      </c>
      <c r="BQ306" s="14" t="str">
        <f>+IF(USER!BQ306="","",USER!BQ306)</f>
        <v/>
      </c>
      <c r="BR306" s="14" t="str">
        <f>+IF(USER!BR306="","",USER!BR306)</f>
        <v/>
      </c>
      <c r="BS306" s="13" t="str">
        <f>+IF(USER!BS306="","",USER!BS306)</f>
        <v/>
      </c>
      <c r="BT306" s="13" t="str">
        <f>+IF(USER!BT306="","",USER!BT306)</f>
        <v/>
      </c>
      <c r="BU306" s="14" t="str">
        <f>+IF(USER!BU306="","",USER!BU306)</f>
        <v/>
      </c>
      <c r="BV306" s="20" t="str">
        <f>+IF(USER!BV306="","",USER!BV306)</f>
        <v/>
      </c>
      <c r="BW306" s="68" t="str">
        <f>+VLOOKUP(B306,GESEM!B:H,7,0)</f>
        <v>CHAT USER</v>
      </c>
      <c r="BX306" s="2" t="str">
        <f>+VLOOKUP(B306,GESEM!B:H,6,0)</f>
        <v>AGENTE</v>
      </c>
    </row>
    <row r="307" spans="1:76" ht="12.75" x14ac:dyDescent="0.2">
      <c r="A307" s="31">
        <f t="shared" si="4"/>
        <v>301</v>
      </c>
      <c r="B307" s="74">
        <f>+USER!B307</f>
        <v>70625834</v>
      </c>
      <c r="C307" s="61" t="str">
        <f>+VLOOKUP(J307,TURNO!P:Q,2,0)</f>
        <v xml:space="preserve">CHAT USER </v>
      </c>
      <c r="D307" s="61" t="str">
        <f>+USER!D307</f>
        <v>Tarde</v>
      </c>
      <c r="E307" s="75">
        <f>+VLOOKUP(B307,GESEM!B:M,12,0)</f>
        <v>45707</v>
      </c>
      <c r="F307" s="61" t="str">
        <f>+USER!F307</f>
        <v>PART TIME</v>
      </c>
      <c r="G307" s="61">
        <f>+USER!G307</f>
        <v>0</v>
      </c>
      <c r="H307" s="61">
        <f>+USER!H307</f>
        <v>0</v>
      </c>
      <c r="I307" s="61" t="str">
        <f>+USER!I307</f>
        <v>HEREDIA JARA GLORIA ALEXANDRA</v>
      </c>
      <c r="J307" s="61" t="str">
        <f>+USER!J307</f>
        <v>CHAT USER</v>
      </c>
      <c r="K307" s="61" t="str">
        <f>+USER!K307</f>
        <v>VILLAVICENCIO OBANDO ARTURO JOSE</v>
      </c>
      <c r="L307" s="61" t="str">
        <f>+USER!L307</f>
        <v>PORTILLA REYES YOHANA ARACELLI</v>
      </c>
      <c r="M307" s="61" t="str">
        <f>+USER!M307</f>
        <v>Miércoles</v>
      </c>
      <c r="N307" s="32">
        <f>+IF(USER!N307="","",USER!N307)</f>
        <v>0.75</v>
      </c>
      <c r="O307" s="33">
        <f>+IF(USER!O307="","",USER!O307)</f>
        <v>0.91319444444444442</v>
      </c>
      <c r="P307" s="32" t="str">
        <f>+IF(USER!P307="","",USER!P307)</f>
        <v/>
      </c>
      <c r="Q307" s="33" t="str">
        <f>+IF(USER!Q307="","",USER!Q307)</f>
        <v/>
      </c>
      <c r="R307" s="34" t="str">
        <f>+VLOOKUP(B307,GESEM!B:R,9,0)</f>
        <v>ACTIVO</v>
      </c>
      <c r="S307" s="19">
        <f>+IF(USER!S307="","",USER!S307)</f>
        <v>0.75</v>
      </c>
      <c r="T307" s="14">
        <f>+IF(USER!T307="","",USER!T307)</f>
        <v>0.91319444444444442</v>
      </c>
      <c r="U307" s="14" t="str">
        <f>+IF(USER!U307="","",USER!U307)</f>
        <v/>
      </c>
      <c r="V307" s="14" t="str">
        <f>+IF(USER!V307="","",USER!V307)</f>
        <v/>
      </c>
      <c r="W307" s="14" t="str">
        <f>+IF(USER!W307="","",USER!W307)</f>
        <v/>
      </c>
      <c r="X307" s="14" t="str">
        <f>+IF(USER!X307="","",USER!X307)</f>
        <v/>
      </c>
      <c r="Y307" s="14" t="str">
        <f>+IF(USER!Y307="","",USER!Y307)</f>
        <v/>
      </c>
      <c r="Z307" s="20" t="str">
        <f>+IF(USER!Z307="","",USER!Z307)</f>
        <v/>
      </c>
      <c r="AA307" s="19">
        <f>+IF(USER!AA307="","",USER!AA307)</f>
        <v>0.75</v>
      </c>
      <c r="AB307" s="13">
        <f>+IF(USER!AB307="","",USER!AB307)</f>
        <v>0.91319444444444442</v>
      </c>
      <c r="AC307" s="14" t="str">
        <f>+IF(USER!AC307="","",USER!AC307)</f>
        <v/>
      </c>
      <c r="AD307" s="14" t="str">
        <f>+IF(USER!AD307="","",USER!AD307)</f>
        <v/>
      </c>
      <c r="AE307" s="13" t="str">
        <f>+IF(USER!AE307="","",USER!AE307)</f>
        <v/>
      </c>
      <c r="AF307" s="13" t="str">
        <f>+IF(USER!AF307="","",USER!AF307)</f>
        <v/>
      </c>
      <c r="AG307" s="14" t="str">
        <f>+IF(USER!AG307="","",USER!AG307)</f>
        <v/>
      </c>
      <c r="AH307" s="20" t="str">
        <f>+IF(USER!AH307="","",USER!AH307)</f>
        <v/>
      </c>
      <c r="AI307" s="19" t="str">
        <f>+IF(USER!AI307="","",USER!AI307)</f>
        <v/>
      </c>
      <c r="AJ307" s="13" t="str">
        <f>+IF(USER!AJ307="","",USER!AJ307)</f>
        <v/>
      </c>
      <c r="AK307" s="14" t="str">
        <f>+IF(USER!AK307="","",USER!AK307)</f>
        <v/>
      </c>
      <c r="AL307" s="14" t="str">
        <f>+IF(USER!AL307="","",USER!AL307)</f>
        <v/>
      </c>
      <c r="AM307" s="13" t="str">
        <f>+IF(USER!AM307="","",USER!AM307)</f>
        <v/>
      </c>
      <c r="AN307" s="13" t="str">
        <f>+IF(USER!AN307="","",USER!AN307)</f>
        <v/>
      </c>
      <c r="AO307" s="14" t="str">
        <f>+IF(USER!AO307="","",USER!AO307)</f>
        <v/>
      </c>
      <c r="AP307" s="20" t="str">
        <f>+IF(USER!AP307="","",USER!AP307)</f>
        <v/>
      </c>
      <c r="AQ307" s="19">
        <f>+IF(USER!AQ307="","",USER!AQ307)</f>
        <v>0.75</v>
      </c>
      <c r="AR307" s="13">
        <f>+IF(USER!AR307="","",USER!AR307)</f>
        <v>0.91319444444444442</v>
      </c>
      <c r="AS307" s="14" t="str">
        <f>+IF(USER!AS307="","",USER!AS307)</f>
        <v/>
      </c>
      <c r="AT307" s="14" t="str">
        <f>+IF(USER!AT307="","",USER!AT307)</f>
        <v/>
      </c>
      <c r="AU307" s="13" t="str">
        <f>+IF(USER!AU307="","",USER!AU307)</f>
        <v/>
      </c>
      <c r="AV307" s="13" t="str">
        <f>+IF(USER!AV307="","",USER!AV307)</f>
        <v/>
      </c>
      <c r="AW307" s="14" t="str">
        <f>+IF(USER!AW307="","",USER!AW307)</f>
        <v/>
      </c>
      <c r="AX307" s="20" t="str">
        <f>+IF(USER!AX307="","",USER!AX307)</f>
        <v/>
      </c>
      <c r="AY307" s="19">
        <f>+IF(USER!AY307="","",USER!AY307)</f>
        <v>0.5</v>
      </c>
      <c r="AZ307" s="13">
        <f>+IF(USER!AZ307="","",USER!AZ307)</f>
        <v>0.66319444444444442</v>
      </c>
      <c r="BA307" s="14" t="str">
        <f>+IF(USER!BA307="","",USER!BA307)</f>
        <v/>
      </c>
      <c r="BB307" s="14" t="str">
        <f>+IF(USER!BB307="","",USER!BB307)</f>
        <v/>
      </c>
      <c r="BC307" s="13" t="str">
        <f>+IF(USER!BC307="","",USER!BC307)</f>
        <v/>
      </c>
      <c r="BD307" s="13" t="str">
        <f>+IF(USER!BD307="","",USER!BD307)</f>
        <v/>
      </c>
      <c r="BE307" s="14" t="str">
        <f>+IF(USER!BE307="","",USER!BE307)</f>
        <v/>
      </c>
      <c r="BF307" s="20" t="str">
        <f>+IF(USER!BF307="","",USER!BF307)</f>
        <v/>
      </c>
      <c r="BG307" s="19">
        <f>+IF(USER!BG307="","",USER!BG307)</f>
        <v>0.75</v>
      </c>
      <c r="BH307" s="13">
        <f>+IF(USER!BH307="","",USER!BH307)</f>
        <v>0.91319444444444442</v>
      </c>
      <c r="BI307" s="14" t="str">
        <f>+IF(USER!BI307="","",USER!BI307)</f>
        <v/>
      </c>
      <c r="BJ307" s="14" t="str">
        <f>+IF(USER!BJ307="","",USER!BJ307)</f>
        <v/>
      </c>
      <c r="BK307" s="13" t="str">
        <f>+IF(USER!BK307="","",USER!BK307)</f>
        <v/>
      </c>
      <c r="BL307" s="13" t="str">
        <f>+IF(USER!BL307="","",USER!BL307)</f>
        <v/>
      </c>
      <c r="BM307" s="14" t="str">
        <f>+IF(USER!BM307="","",USER!BM307)</f>
        <v/>
      </c>
      <c r="BN307" s="20" t="str">
        <f>+IF(USER!BN307="","",USER!BN307)</f>
        <v/>
      </c>
      <c r="BO307" s="19">
        <f>+IF(USER!BO307="","",USER!BO307)</f>
        <v>0.75</v>
      </c>
      <c r="BP307" s="13">
        <f>+IF(USER!BP307="","",USER!BP307)</f>
        <v>0.91319444444444442</v>
      </c>
      <c r="BQ307" s="14" t="str">
        <f>+IF(USER!BQ307="","",USER!BQ307)</f>
        <v/>
      </c>
      <c r="BR307" s="14" t="str">
        <f>+IF(USER!BR307="","",USER!BR307)</f>
        <v/>
      </c>
      <c r="BS307" s="13" t="str">
        <f>+IF(USER!BS307="","",USER!BS307)</f>
        <v/>
      </c>
      <c r="BT307" s="13" t="str">
        <f>+IF(USER!BT307="","",USER!BT307)</f>
        <v/>
      </c>
      <c r="BU307" s="14" t="str">
        <f>+IF(USER!BU307="","",USER!BU307)</f>
        <v/>
      </c>
      <c r="BV307" s="20" t="str">
        <f>+IF(USER!BV307="","",USER!BV307)</f>
        <v/>
      </c>
      <c r="BW307" s="68" t="str">
        <f>+VLOOKUP(B307,GESEM!B:H,7,0)</f>
        <v>CHAT USER</v>
      </c>
      <c r="BX307" s="2" t="str">
        <f>+VLOOKUP(B307,GESEM!B:H,6,0)</f>
        <v>AGENTE</v>
      </c>
    </row>
    <row r="308" spans="1:76" ht="12.75" x14ac:dyDescent="0.2">
      <c r="A308" s="31">
        <f t="shared" si="4"/>
        <v>302</v>
      </c>
      <c r="B308" s="74">
        <f>+USER!B308</f>
        <v>77334711</v>
      </c>
      <c r="C308" s="61" t="str">
        <f>+VLOOKUP(J308,TURNO!P:Q,2,0)</f>
        <v xml:space="preserve">CHAT USER </v>
      </c>
      <c r="D308" s="61" t="str">
        <f>+USER!D308</f>
        <v>Tarde</v>
      </c>
      <c r="E308" s="75">
        <f>+VLOOKUP(B308,GESEM!B:M,12,0)</f>
        <v>45707</v>
      </c>
      <c r="F308" s="61" t="str">
        <f>+USER!F308</f>
        <v>PART TIME</v>
      </c>
      <c r="G308" s="61">
        <f>+USER!G308</f>
        <v>0</v>
      </c>
      <c r="H308" s="61">
        <f>+USER!H308</f>
        <v>0</v>
      </c>
      <c r="I308" s="61" t="str">
        <f>+USER!I308</f>
        <v>NAPANGA AMADO JUAN CARLOS</v>
      </c>
      <c r="J308" s="61" t="str">
        <f>+USER!J308</f>
        <v>CHAT USER</v>
      </c>
      <c r="K308" s="61" t="str">
        <f>+USER!K308</f>
        <v>VILLAVICENCIO OBANDO ARTURO JOSE</v>
      </c>
      <c r="L308" s="61" t="str">
        <f>+USER!L308</f>
        <v>PORTILLA REYES YOHANA ARACELLI</v>
      </c>
      <c r="M308" s="61" t="str">
        <f>+USER!M308</f>
        <v>Lunes</v>
      </c>
      <c r="N308" s="32">
        <f>+IF(USER!N308="","",USER!N308)</f>
        <v>0.60416666666666663</v>
      </c>
      <c r="O308" s="33">
        <f>+IF(USER!O308="","",USER!O308)</f>
        <v>0.76736111111111116</v>
      </c>
      <c r="P308" s="32" t="str">
        <f>+IF(USER!P308="","",USER!P308)</f>
        <v/>
      </c>
      <c r="Q308" s="33" t="str">
        <f>+IF(USER!Q308="","",USER!Q308)</f>
        <v/>
      </c>
      <c r="R308" s="34" t="str">
        <f>+VLOOKUP(B308,GESEM!B:R,9,0)</f>
        <v>ACTIVO</v>
      </c>
      <c r="S308" s="19" t="str">
        <f>+IF(USER!S308="","",USER!S308)</f>
        <v/>
      </c>
      <c r="T308" s="14" t="str">
        <f>+IF(USER!T308="","",USER!T308)</f>
        <v/>
      </c>
      <c r="U308" s="14" t="str">
        <f>+IF(USER!U308="","",USER!U308)</f>
        <v/>
      </c>
      <c r="V308" s="14" t="str">
        <f>+IF(USER!V308="","",USER!V308)</f>
        <v/>
      </c>
      <c r="W308" s="14" t="str">
        <f>+IF(USER!W308="","",USER!W308)</f>
        <v/>
      </c>
      <c r="X308" s="14" t="str">
        <f>+IF(USER!X308="","",USER!X308)</f>
        <v/>
      </c>
      <c r="Y308" s="14" t="str">
        <f>+IF(USER!Y308="","",USER!Y308)</f>
        <v/>
      </c>
      <c r="Z308" s="20" t="str">
        <f>+IF(USER!Z308="","",USER!Z308)</f>
        <v/>
      </c>
      <c r="AA308" s="19">
        <f>+IF(USER!AA308="","",USER!AA308)</f>
        <v>0.60416666666666663</v>
      </c>
      <c r="AB308" s="13">
        <f>+IF(USER!AB308="","",USER!AB308)</f>
        <v>0.76736111111111116</v>
      </c>
      <c r="AC308" s="14" t="str">
        <f>+IF(USER!AC308="","",USER!AC308)</f>
        <v/>
      </c>
      <c r="AD308" s="14" t="str">
        <f>+IF(USER!AD308="","",USER!AD308)</f>
        <v/>
      </c>
      <c r="AE308" s="13" t="str">
        <f>+IF(USER!AE308="","",USER!AE308)</f>
        <v/>
      </c>
      <c r="AF308" s="13" t="str">
        <f>+IF(USER!AF308="","",USER!AF308)</f>
        <v/>
      </c>
      <c r="AG308" s="14" t="str">
        <f>+IF(USER!AG308="","",USER!AG308)</f>
        <v/>
      </c>
      <c r="AH308" s="20" t="str">
        <f>+IF(USER!AH308="","",USER!AH308)</f>
        <v/>
      </c>
      <c r="AI308" s="19">
        <f>+IF(USER!AI308="","",USER!AI308)</f>
        <v>0.60416666666666663</v>
      </c>
      <c r="AJ308" s="13">
        <f>+IF(USER!AJ308="","",USER!AJ308)</f>
        <v>0.76736111111111116</v>
      </c>
      <c r="AK308" s="14" t="str">
        <f>+IF(USER!AK308="","",USER!AK308)</f>
        <v/>
      </c>
      <c r="AL308" s="14" t="str">
        <f>+IF(USER!AL308="","",USER!AL308)</f>
        <v/>
      </c>
      <c r="AM308" s="13" t="str">
        <f>+IF(USER!AM308="","",USER!AM308)</f>
        <v/>
      </c>
      <c r="AN308" s="13" t="str">
        <f>+IF(USER!AN308="","",USER!AN308)</f>
        <v/>
      </c>
      <c r="AO308" s="14" t="str">
        <f>+IF(USER!AO308="","",USER!AO308)</f>
        <v/>
      </c>
      <c r="AP308" s="20" t="str">
        <f>+IF(USER!AP308="","",USER!AP308)</f>
        <v/>
      </c>
      <c r="AQ308" s="19">
        <f>+IF(USER!AQ308="","",USER!AQ308)</f>
        <v>0.60416666666666663</v>
      </c>
      <c r="AR308" s="13">
        <f>+IF(USER!AR308="","",USER!AR308)</f>
        <v>0.76736111111111116</v>
      </c>
      <c r="AS308" s="14" t="str">
        <f>+IF(USER!AS308="","",USER!AS308)</f>
        <v/>
      </c>
      <c r="AT308" s="14" t="str">
        <f>+IF(USER!AT308="","",USER!AT308)</f>
        <v/>
      </c>
      <c r="AU308" s="13" t="str">
        <f>+IF(USER!AU308="","",USER!AU308)</f>
        <v/>
      </c>
      <c r="AV308" s="13" t="str">
        <f>+IF(USER!AV308="","",USER!AV308)</f>
        <v/>
      </c>
      <c r="AW308" s="14" t="str">
        <f>+IF(USER!AW308="","",USER!AW308)</f>
        <v/>
      </c>
      <c r="AX308" s="20" t="str">
        <f>+IF(USER!AX308="","",USER!AX308)</f>
        <v/>
      </c>
      <c r="AY308" s="19">
        <f>+IF(USER!AY308="","",USER!AY308)</f>
        <v>0.60416666666666663</v>
      </c>
      <c r="AZ308" s="13">
        <f>+IF(USER!AZ308="","",USER!AZ308)</f>
        <v>0.76736111111111116</v>
      </c>
      <c r="BA308" s="14" t="str">
        <f>+IF(USER!BA308="","",USER!BA308)</f>
        <v/>
      </c>
      <c r="BB308" s="14" t="str">
        <f>+IF(USER!BB308="","",USER!BB308)</f>
        <v/>
      </c>
      <c r="BC308" s="13" t="str">
        <f>+IF(USER!BC308="","",USER!BC308)</f>
        <v/>
      </c>
      <c r="BD308" s="13" t="str">
        <f>+IF(USER!BD308="","",USER!BD308)</f>
        <v/>
      </c>
      <c r="BE308" s="14" t="str">
        <f>+IF(USER!BE308="","",USER!BE308)</f>
        <v/>
      </c>
      <c r="BF308" s="20" t="str">
        <f>+IF(USER!BF308="","",USER!BF308)</f>
        <v/>
      </c>
      <c r="BG308" s="19">
        <f>+IF(USER!BG308="","",USER!BG308)</f>
        <v>0.60416666666666663</v>
      </c>
      <c r="BH308" s="13">
        <f>+IF(USER!BH308="","",USER!BH308)</f>
        <v>0.76736111111111116</v>
      </c>
      <c r="BI308" s="14" t="str">
        <f>+IF(USER!BI308="","",USER!BI308)</f>
        <v/>
      </c>
      <c r="BJ308" s="14" t="str">
        <f>+IF(USER!BJ308="","",USER!BJ308)</f>
        <v/>
      </c>
      <c r="BK308" s="13" t="str">
        <f>+IF(USER!BK308="","",USER!BK308)</f>
        <v/>
      </c>
      <c r="BL308" s="13" t="str">
        <f>+IF(USER!BL308="","",USER!BL308)</f>
        <v/>
      </c>
      <c r="BM308" s="14" t="str">
        <f>+IF(USER!BM308="","",USER!BM308)</f>
        <v/>
      </c>
      <c r="BN308" s="20" t="str">
        <f>+IF(USER!BN308="","",USER!BN308)</f>
        <v/>
      </c>
      <c r="BO308" s="19">
        <f>+IF(USER!BO308="","",USER!BO308)</f>
        <v>0.60416666666666663</v>
      </c>
      <c r="BP308" s="13">
        <f>+IF(USER!BP308="","",USER!BP308)</f>
        <v>0.76736111111111116</v>
      </c>
      <c r="BQ308" s="14" t="str">
        <f>+IF(USER!BQ308="","",USER!BQ308)</f>
        <v/>
      </c>
      <c r="BR308" s="14" t="str">
        <f>+IF(USER!BR308="","",USER!BR308)</f>
        <v/>
      </c>
      <c r="BS308" s="13" t="str">
        <f>+IF(USER!BS308="","",USER!BS308)</f>
        <v/>
      </c>
      <c r="BT308" s="13" t="str">
        <f>+IF(USER!BT308="","",USER!BT308)</f>
        <v/>
      </c>
      <c r="BU308" s="14" t="str">
        <f>+IF(USER!BU308="","",USER!BU308)</f>
        <v/>
      </c>
      <c r="BV308" s="20" t="str">
        <f>+IF(USER!BV308="","",USER!BV308)</f>
        <v/>
      </c>
      <c r="BW308" s="68" t="str">
        <f>+VLOOKUP(B308,GESEM!B:H,7,0)</f>
        <v>CHAT USER</v>
      </c>
      <c r="BX308" s="2" t="str">
        <f>+VLOOKUP(B308,GESEM!B:H,6,0)</f>
        <v>AGENTE</v>
      </c>
    </row>
    <row r="309" spans="1:76" ht="12.75" x14ac:dyDescent="0.2">
      <c r="A309" s="31">
        <f t="shared" si="4"/>
        <v>303</v>
      </c>
      <c r="B309" s="74">
        <f>+USER!B309</f>
        <v>70493877</v>
      </c>
      <c r="C309" s="61" t="str">
        <f>+VLOOKUP(J309,TURNO!P:Q,2,0)</f>
        <v xml:space="preserve">CHAT USER </v>
      </c>
      <c r="D309" s="61" t="str">
        <f>+USER!D309</f>
        <v>Tarde</v>
      </c>
      <c r="E309" s="75">
        <f>+VLOOKUP(B309,GESEM!B:M,12,0)</f>
        <v>45707</v>
      </c>
      <c r="F309" s="61" t="str">
        <f>+USER!F309</f>
        <v>PART TIME</v>
      </c>
      <c r="G309" s="61">
        <f>+USER!G309</f>
        <v>0</v>
      </c>
      <c r="H309" s="61">
        <f>+USER!H309</f>
        <v>0</v>
      </c>
      <c r="I309" s="61" t="str">
        <f>+USER!I309</f>
        <v>URBINA PORTAL STEPHANIE JOANNA</v>
      </c>
      <c r="J309" s="61" t="str">
        <f>+USER!J309</f>
        <v>CHAT USER</v>
      </c>
      <c r="K309" s="61" t="str">
        <f>+USER!K309</f>
        <v>VILLAVICENCIO OBANDO ARTURO JOSE</v>
      </c>
      <c r="L309" s="61" t="str">
        <f>+USER!L309</f>
        <v>PORTILLA REYES YOHANA ARACELLI</v>
      </c>
      <c r="M309" s="61" t="str">
        <f>+USER!M309</f>
        <v>Martes</v>
      </c>
      <c r="N309" s="32">
        <f>+IF(USER!N309="","",USER!N309)</f>
        <v>0.60416666666666663</v>
      </c>
      <c r="O309" s="33">
        <f>+IF(USER!O309="","",USER!O309)</f>
        <v>0.76736111111111116</v>
      </c>
      <c r="P309" s="32" t="str">
        <f>+IF(USER!P309="","",USER!P309)</f>
        <v/>
      </c>
      <c r="Q309" s="33" t="str">
        <f>+IF(USER!Q309="","",USER!Q309)</f>
        <v/>
      </c>
      <c r="R309" s="34" t="str">
        <f>+VLOOKUP(B309,GESEM!B:R,9,0)</f>
        <v>ACTIVO</v>
      </c>
      <c r="S309" s="19">
        <f>+IF(USER!S309="","",USER!S309)</f>
        <v>0.60416666666666663</v>
      </c>
      <c r="T309" s="14">
        <f>+IF(USER!T309="","",USER!T309)</f>
        <v>0.76736111111111116</v>
      </c>
      <c r="U309" s="14" t="str">
        <f>+IF(USER!U309="","",USER!U309)</f>
        <v/>
      </c>
      <c r="V309" s="14" t="str">
        <f>+IF(USER!V309="","",USER!V309)</f>
        <v/>
      </c>
      <c r="W309" s="14" t="str">
        <f>+IF(USER!W309="","",USER!W309)</f>
        <v/>
      </c>
      <c r="X309" s="14" t="str">
        <f>+IF(USER!X309="","",USER!X309)</f>
        <v/>
      </c>
      <c r="Y309" s="14" t="str">
        <f>+IF(USER!Y309="","",USER!Y309)</f>
        <v/>
      </c>
      <c r="Z309" s="20" t="str">
        <f>+IF(USER!Z309="","",USER!Z309)</f>
        <v/>
      </c>
      <c r="AA309" s="19" t="str">
        <f>+IF(USER!AA309="","",USER!AA309)</f>
        <v/>
      </c>
      <c r="AB309" s="13" t="str">
        <f>+IF(USER!AB309="","",USER!AB309)</f>
        <v/>
      </c>
      <c r="AC309" s="14" t="str">
        <f>+IF(USER!AC309="","",USER!AC309)</f>
        <v/>
      </c>
      <c r="AD309" s="14" t="str">
        <f>+IF(USER!AD309="","",USER!AD309)</f>
        <v/>
      </c>
      <c r="AE309" s="13" t="str">
        <f>+IF(USER!AE309="","",USER!AE309)</f>
        <v/>
      </c>
      <c r="AF309" s="13" t="str">
        <f>+IF(USER!AF309="","",USER!AF309)</f>
        <v/>
      </c>
      <c r="AG309" s="14" t="str">
        <f>+IF(USER!AG309="","",USER!AG309)</f>
        <v/>
      </c>
      <c r="AH309" s="20" t="str">
        <f>+IF(USER!AH309="","",USER!AH309)</f>
        <v/>
      </c>
      <c r="AI309" s="19">
        <f>+IF(USER!AI309="","",USER!AI309)</f>
        <v>0.60416666666666663</v>
      </c>
      <c r="AJ309" s="13">
        <f>+IF(USER!AJ309="","",USER!AJ309)</f>
        <v>0.76736111111111116</v>
      </c>
      <c r="AK309" s="14" t="str">
        <f>+IF(USER!AK309="","",USER!AK309)</f>
        <v/>
      </c>
      <c r="AL309" s="14" t="str">
        <f>+IF(USER!AL309="","",USER!AL309)</f>
        <v/>
      </c>
      <c r="AM309" s="13" t="str">
        <f>+IF(USER!AM309="","",USER!AM309)</f>
        <v/>
      </c>
      <c r="AN309" s="13" t="str">
        <f>+IF(USER!AN309="","",USER!AN309)</f>
        <v/>
      </c>
      <c r="AO309" s="14" t="str">
        <f>+IF(USER!AO309="","",USER!AO309)</f>
        <v/>
      </c>
      <c r="AP309" s="20" t="str">
        <f>+IF(USER!AP309="","",USER!AP309)</f>
        <v/>
      </c>
      <c r="AQ309" s="19">
        <f>+IF(USER!AQ309="","",USER!AQ309)</f>
        <v>0.60416666666666663</v>
      </c>
      <c r="AR309" s="13">
        <f>+IF(USER!AR309="","",USER!AR309)</f>
        <v>0.76736111111111116</v>
      </c>
      <c r="AS309" s="14" t="str">
        <f>+IF(USER!AS309="","",USER!AS309)</f>
        <v/>
      </c>
      <c r="AT309" s="14" t="str">
        <f>+IF(USER!AT309="","",USER!AT309)</f>
        <v/>
      </c>
      <c r="AU309" s="13" t="str">
        <f>+IF(USER!AU309="","",USER!AU309)</f>
        <v/>
      </c>
      <c r="AV309" s="13" t="str">
        <f>+IF(USER!AV309="","",USER!AV309)</f>
        <v/>
      </c>
      <c r="AW309" s="14" t="str">
        <f>+IF(USER!AW309="","",USER!AW309)</f>
        <v/>
      </c>
      <c r="AX309" s="20" t="str">
        <f>+IF(USER!AX309="","",USER!AX309)</f>
        <v/>
      </c>
      <c r="AY309" s="19">
        <f>+IF(USER!AY309="","",USER!AY309)</f>
        <v>0.60416666666666663</v>
      </c>
      <c r="AZ309" s="13">
        <f>+IF(USER!AZ309="","",USER!AZ309)</f>
        <v>0.76736111111111116</v>
      </c>
      <c r="BA309" s="14" t="str">
        <f>+IF(USER!BA309="","",USER!BA309)</f>
        <v/>
      </c>
      <c r="BB309" s="14" t="str">
        <f>+IF(USER!BB309="","",USER!BB309)</f>
        <v/>
      </c>
      <c r="BC309" s="13" t="str">
        <f>+IF(USER!BC309="","",USER!BC309)</f>
        <v/>
      </c>
      <c r="BD309" s="13" t="str">
        <f>+IF(USER!BD309="","",USER!BD309)</f>
        <v/>
      </c>
      <c r="BE309" s="14" t="str">
        <f>+IF(USER!BE309="","",USER!BE309)</f>
        <v/>
      </c>
      <c r="BF309" s="20" t="str">
        <f>+IF(USER!BF309="","",USER!BF309)</f>
        <v/>
      </c>
      <c r="BG309" s="19">
        <f>+IF(USER!BG309="","",USER!BG309)</f>
        <v>0.60416666666666663</v>
      </c>
      <c r="BH309" s="13">
        <f>+IF(USER!BH309="","",USER!BH309)</f>
        <v>0.76736111111111116</v>
      </c>
      <c r="BI309" s="14" t="str">
        <f>+IF(USER!BI309="","",USER!BI309)</f>
        <v/>
      </c>
      <c r="BJ309" s="14" t="str">
        <f>+IF(USER!BJ309="","",USER!BJ309)</f>
        <v/>
      </c>
      <c r="BK309" s="13" t="str">
        <f>+IF(USER!BK309="","",USER!BK309)</f>
        <v/>
      </c>
      <c r="BL309" s="13" t="str">
        <f>+IF(USER!BL309="","",USER!BL309)</f>
        <v/>
      </c>
      <c r="BM309" s="14" t="str">
        <f>+IF(USER!BM309="","",USER!BM309)</f>
        <v/>
      </c>
      <c r="BN309" s="20" t="str">
        <f>+IF(USER!BN309="","",USER!BN309)</f>
        <v/>
      </c>
      <c r="BO309" s="19">
        <f>+IF(USER!BO309="","",USER!BO309)</f>
        <v>0.60416666666666663</v>
      </c>
      <c r="BP309" s="13">
        <f>+IF(USER!BP309="","",USER!BP309)</f>
        <v>0.76736111111111116</v>
      </c>
      <c r="BQ309" s="14" t="str">
        <f>+IF(USER!BQ309="","",USER!BQ309)</f>
        <v/>
      </c>
      <c r="BR309" s="14" t="str">
        <f>+IF(USER!BR309="","",USER!BR309)</f>
        <v/>
      </c>
      <c r="BS309" s="13" t="str">
        <f>+IF(USER!BS309="","",USER!BS309)</f>
        <v/>
      </c>
      <c r="BT309" s="13" t="str">
        <f>+IF(USER!BT309="","",USER!BT309)</f>
        <v/>
      </c>
      <c r="BU309" s="14" t="str">
        <f>+IF(USER!BU309="","",USER!BU309)</f>
        <v/>
      </c>
      <c r="BV309" s="20" t="str">
        <f>+IF(USER!BV309="","",USER!BV309)</f>
        <v/>
      </c>
      <c r="BW309" s="68" t="str">
        <f>+VLOOKUP(B309,GESEM!B:H,7,0)</f>
        <v>CHAT USER</v>
      </c>
      <c r="BX309" s="2" t="str">
        <f>+VLOOKUP(B309,GESEM!B:H,6,0)</f>
        <v>AGENTE</v>
      </c>
    </row>
    <row r="310" spans="1:76" ht="12.75" x14ac:dyDescent="0.2">
      <c r="A310" s="31">
        <f t="shared" si="4"/>
        <v>304</v>
      </c>
      <c r="B310" s="74">
        <f>+USER!B310</f>
        <v>70088468</v>
      </c>
      <c r="C310" s="61" t="str">
        <f>+VLOOKUP(J310,TURNO!P:Q,2,0)</f>
        <v xml:space="preserve">CHAT USER </v>
      </c>
      <c r="D310" s="61" t="str">
        <f>+USER!D310</f>
        <v>Tarde</v>
      </c>
      <c r="E310" s="75">
        <f>+VLOOKUP(B310,GESEM!B:M,12,0)</f>
        <v>45707</v>
      </c>
      <c r="F310" s="61" t="str">
        <f>+USER!F310</f>
        <v>PART TIME</v>
      </c>
      <c r="G310" s="61">
        <f>+USER!G310</f>
        <v>0</v>
      </c>
      <c r="H310" s="61">
        <f>+USER!H310</f>
        <v>0</v>
      </c>
      <c r="I310" s="61" t="str">
        <f>+USER!I310</f>
        <v>VEGA RODRIGUEZ JOSEANTONIO</v>
      </c>
      <c r="J310" s="61" t="str">
        <f>+USER!J310</f>
        <v>CHAT USER</v>
      </c>
      <c r="K310" s="61" t="str">
        <f>+USER!K310</f>
        <v>VILLAVICENCIO OBANDO ARTURO JOSE</v>
      </c>
      <c r="L310" s="61" t="str">
        <f>+USER!L310</f>
        <v>PORTILLA REYES YOHANA ARACELLI</v>
      </c>
      <c r="M310" s="61" t="str">
        <f>+USER!M310</f>
        <v>Miércoles</v>
      </c>
      <c r="N310" s="32">
        <f>+IF(USER!N310="","",USER!N310)</f>
        <v>0.54166666666666663</v>
      </c>
      <c r="O310" s="33">
        <f>+IF(USER!O310="","",USER!O310)</f>
        <v>0.70486111111111116</v>
      </c>
      <c r="P310" s="32" t="str">
        <f>+IF(USER!P310="","",USER!P310)</f>
        <v/>
      </c>
      <c r="Q310" s="33" t="str">
        <f>+IF(USER!Q310="","",USER!Q310)</f>
        <v/>
      </c>
      <c r="R310" s="34" t="str">
        <f>+VLOOKUP(B310,GESEM!B:R,9,0)</f>
        <v>ACTIVO</v>
      </c>
      <c r="S310" s="19">
        <f>+IF(USER!S310="","",USER!S310)</f>
        <v>0.54166666666666663</v>
      </c>
      <c r="T310" s="14">
        <f>+IF(USER!T310="","",USER!T310)</f>
        <v>0.70486111111111116</v>
      </c>
      <c r="U310" s="14" t="str">
        <f>+IF(USER!U310="","",USER!U310)</f>
        <v/>
      </c>
      <c r="V310" s="14" t="str">
        <f>+IF(USER!V310="","",USER!V310)</f>
        <v/>
      </c>
      <c r="W310" s="14" t="str">
        <f>+IF(USER!W310="","",USER!W310)</f>
        <v/>
      </c>
      <c r="X310" s="14" t="str">
        <f>+IF(USER!X310="","",USER!X310)</f>
        <v/>
      </c>
      <c r="Y310" s="14" t="str">
        <f>+IF(USER!Y310="","",USER!Y310)</f>
        <v/>
      </c>
      <c r="Z310" s="20" t="str">
        <f>+IF(USER!Z310="","",USER!Z310)</f>
        <v/>
      </c>
      <c r="AA310" s="19">
        <f>+IF(USER!AA310="","",USER!AA310)</f>
        <v>0.54166666666666663</v>
      </c>
      <c r="AB310" s="13">
        <f>+IF(USER!AB310="","",USER!AB310)</f>
        <v>0.70486111111111116</v>
      </c>
      <c r="AC310" s="14" t="str">
        <f>+IF(USER!AC310="","",USER!AC310)</f>
        <v/>
      </c>
      <c r="AD310" s="14" t="str">
        <f>+IF(USER!AD310="","",USER!AD310)</f>
        <v/>
      </c>
      <c r="AE310" s="13" t="str">
        <f>+IF(USER!AE310="","",USER!AE310)</f>
        <v/>
      </c>
      <c r="AF310" s="13" t="str">
        <f>+IF(USER!AF310="","",USER!AF310)</f>
        <v/>
      </c>
      <c r="AG310" s="14" t="str">
        <f>+IF(USER!AG310="","",USER!AG310)</f>
        <v/>
      </c>
      <c r="AH310" s="20" t="str">
        <f>+IF(USER!AH310="","",USER!AH310)</f>
        <v/>
      </c>
      <c r="AI310" s="19" t="str">
        <f>+IF(USER!AI310="","",USER!AI310)</f>
        <v/>
      </c>
      <c r="AJ310" s="13" t="str">
        <f>+IF(USER!AJ310="","",USER!AJ310)</f>
        <v/>
      </c>
      <c r="AK310" s="14" t="str">
        <f>+IF(USER!AK310="","",USER!AK310)</f>
        <v/>
      </c>
      <c r="AL310" s="14" t="str">
        <f>+IF(USER!AL310="","",USER!AL310)</f>
        <v/>
      </c>
      <c r="AM310" s="13" t="str">
        <f>+IF(USER!AM310="","",USER!AM310)</f>
        <v/>
      </c>
      <c r="AN310" s="13" t="str">
        <f>+IF(USER!AN310="","",USER!AN310)</f>
        <v/>
      </c>
      <c r="AO310" s="14" t="str">
        <f>+IF(USER!AO310="","",USER!AO310)</f>
        <v/>
      </c>
      <c r="AP310" s="20" t="str">
        <f>+IF(USER!AP310="","",USER!AP310)</f>
        <v/>
      </c>
      <c r="AQ310" s="19">
        <f>+IF(USER!AQ310="","",USER!AQ310)</f>
        <v>0.54166666666666663</v>
      </c>
      <c r="AR310" s="13">
        <f>+IF(USER!AR310="","",USER!AR310)</f>
        <v>0.70486111111111116</v>
      </c>
      <c r="AS310" s="14" t="str">
        <f>+IF(USER!AS310="","",USER!AS310)</f>
        <v/>
      </c>
      <c r="AT310" s="14" t="str">
        <f>+IF(USER!AT310="","",USER!AT310)</f>
        <v/>
      </c>
      <c r="AU310" s="13" t="str">
        <f>+IF(USER!AU310="","",USER!AU310)</f>
        <v/>
      </c>
      <c r="AV310" s="13" t="str">
        <f>+IF(USER!AV310="","",USER!AV310)</f>
        <v/>
      </c>
      <c r="AW310" s="14" t="str">
        <f>+IF(USER!AW310="","",USER!AW310)</f>
        <v/>
      </c>
      <c r="AX310" s="20" t="str">
        <f>+IF(USER!AX310="","",USER!AX310)</f>
        <v/>
      </c>
      <c r="AY310" s="19">
        <f>+IF(USER!AY310="","",USER!AY310)</f>
        <v>0.54166666666666663</v>
      </c>
      <c r="AZ310" s="13">
        <f>+IF(USER!AZ310="","",USER!AZ310)</f>
        <v>0.70486111111111116</v>
      </c>
      <c r="BA310" s="14" t="str">
        <f>+IF(USER!BA310="","",USER!BA310)</f>
        <v/>
      </c>
      <c r="BB310" s="14" t="str">
        <f>+IF(USER!BB310="","",USER!BB310)</f>
        <v/>
      </c>
      <c r="BC310" s="13" t="str">
        <f>+IF(USER!BC310="","",USER!BC310)</f>
        <v/>
      </c>
      <c r="BD310" s="13" t="str">
        <f>+IF(USER!BD310="","",USER!BD310)</f>
        <v/>
      </c>
      <c r="BE310" s="14" t="str">
        <f>+IF(USER!BE310="","",USER!BE310)</f>
        <v/>
      </c>
      <c r="BF310" s="20" t="str">
        <f>+IF(USER!BF310="","",USER!BF310)</f>
        <v/>
      </c>
      <c r="BG310" s="19">
        <f>+IF(USER!BG310="","",USER!BG310)</f>
        <v>0.54166666666666663</v>
      </c>
      <c r="BH310" s="13">
        <f>+IF(USER!BH310="","",USER!BH310)</f>
        <v>0.70486111111111116</v>
      </c>
      <c r="BI310" s="14" t="str">
        <f>+IF(USER!BI310="","",USER!BI310)</f>
        <v/>
      </c>
      <c r="BJ310" s="14" t="str">
        <f>+IF(USER!BJ310="","",USER!BJ310)</f>
        <v/>
      </c>
      <c r="BK310" s="13" t="str">
        <f>+IF(USER!BK310="","",USER!BK310)</f>
        <v/>
      </c>
      <c r="BL310" s="13" t="str">
        <f>+IF(USER!BL310="","",USER!BL310)</f>
        <v/>
      </c>
      <c r="BM310" s="14" t="str">
        <f>+IF(USER!BM310="","",USER!BM310)</f>
        <v/>
      </c>
      <c r="BN310" s="20" t="str">
        <f>+IF(USER!BN310="","",USER!BN310)</f>
        <v/>
      </c>
      <c r="BO310" s="19">
        <f>+IF(USER!BO310="","",USER!BO310)</f>
        <v>0.54166666666666663</v>
      </c>
      <c r="BP310" s="13">
        <f>+IF(USER!BP310="","",USER!BP310)</f>
        <v>0.70486111111111116</v>
      </c>
      <c r="BQ310" s="14" t="str">
        <f>+IF(USER!BQ310="","",USER!BQ310)</f>
        <v/>
      </c>
      <c r="BR310" s="14" t="str">
        <f>+IF(USER!BR310="","",USER!BR310)</f>
        <v/>
      </c>
      <c r="BS310" s="13" t="str">
        <f>+IF(USER!BS310="","",USER!BS310)</f>
        <v/>
      </c>
      <c r="BT310" s="13" t="str">
        <f>+IF(USER!BT310="","",USER!BT310)</f>
        <v/>
      </c>
      <c r="BU310" s="14" t="str">
        <f>+IF(USER!BU310="","",USER!BU310)</f>
        <v/>
      </c>
      <c r="BV310" s="20" t="str">
        <f>+IF(USER!BV310="","",USER!BV310)</f>
        <v/>
      </c>
      <c r="BW310" s="68" t="str">
        <f>+VLOOKUP(B310,GESEM!B:H,7,0)</f>
        <v>CHAT USER</v>
      </c>
      <c r="BX310" s="2" t="str">
        <f>+VLOOKUP(B310,GESEM!B:H,6,0)</f>
        <v>AGENTE</v>
      </c>
    </row>
    <row r="311" spans="1:76" ht="12.75" x14ac:dyDescent="0.2">
      <c r="A311" s="31">
        <f t="shared" si="4"/>
        <v>305</v>
      </c>
      <c r="B311" s="74">
        <f>+USER!B311</f>
        <v>45745844</v>
      </c>
      <c r="C311" s="61" t="str">
        <f>+VLOOKUP(J311,TURNO!P:Q,2,0)</f>
        <v xml:space="preserve">CHAT USER </v>
      </c>
      <c r="D311" s="61" t="str">
        <f>+USER!D311</f>
        <v>Tarde</v>
      </c>
      <c r="E311" s="75">
        <f>+VLOOKUP(B311,GESEM!B:M,12,0)</f>
        <v>45707</v>
      </c>
      <c r="F311" s="61" t="str">
        <f>+USER!F311</f>
        <v>PART TIME</v>
      </c>
      <c r="G311" s="61">
        <f>+USER!G311</f>
        <v>0</v>
      </c>
      <c r="H311" s="61">
        <f>+USER!H311</f>
        <v>0</v>
      </c>
      <c r="I311" s="61" t="str">
        <f>+USER!I311</f>
        <v>VENERO ZEA SANDRA NATALIE</v>
      </c>
      <c r="J311" s="61" t="str">
        <f>+USER!J311</f>
        <v>CHAT USER</v>
      </c>
      <c r="K311" s="61" t="str">
        <f>+USER!K311</f>
        <v>VILLAVICENCIO OBANDO ARTURO JOSE</v>
      </c>
      <c r="L311" s="61" t="str">
        <f>+USER!L311</f>
        <v>PORTILLA REYES YOHANA ARACELLI</v>
      </c>
      <c r="M311" s="61" t="str">
        <f>+USER!M311</f>
        <v>Lunes</v>
      </c>
      <c r="N311" s="32">
        <f>+IF(USER!N311="","",USER!N311)</f>
        <v>0.54166666666666663</v>
      </c>
      <c r="O311" s="33">
        <f>+IF(USER!O311="","",USER!O311)</f>
        <v>0.70486111111111116</v>
      </c>
      <c r="P311" s="32" t="str">
        <f>+IF(USER!P311="","",USER!P311)</f>
        <v/>
      </c>
      <c r="Q311" s="33" t="str">
        <f>+IF(USER!Q311="","",USER!Q311)</f>
        <v/>
      </c>
      <c r="R311" s="34" t="str">
        <f>+VLOOKUP(B311,GESEM!B:R,9,0)</f>
        <v>ACTIVO</v>
      </c>
      <c r="S311" s="19" t="str">
        <f>+IF(USER!S311="","",USER!S311)</f>
        <v/>
      </c>
      <c r="T311" s="14" t="str">
        <f>+IF(USER!T311="","",USER!T311)</f>
        <v/>
      </c>
      <c r="U311" s="14" t="str">
        <f>+IF(USER!U311="","",USER!U311)</f>
        <v/>
      </c>
      <c r="V311" s="14" t="str">
        <f>+IF(USER!V311="","",USER!V311)</f>
        <v/>
      </c>
      <c r="W311" s="14" t="str">
        <f>+IF(USER!W311="","",USER!W311)</f>
        <v/>
      </c>
      <c r="X311" s="14" t="str">
        <f>+IF(USER!X311="","",USER!X311)</f>
        <v/>
      </c>
      <c r="Y311" s="14" t="str">
        <f>+IF(USER!Y311="","",USER!Y311)</f>
        <v/>
      </c>
      <c r="Z311" s="20" t="str">
        <f>+IF(USER!Z311="","",USER!Z311)</f>
        <v/>
      </c>
      <c r="AA311" s="19">
        <f>+IF(USER!AA311="","",USER!AA311)</f>
        <v>0.54166666666666663</v>
      </c>
      <c r="AB311" s="13">
        <f>+IF(USER!AB311="","",USER!AB311)</f>
        <v>0.70486111111111116</v>
      </c>
      <c r="AC311" s="14" t="str">
        <f>+IF(USER!AC311="","",USER!AC311)</f>
        <v/>
      </c>
      <c r="AD311" s="14" t="str">
        <f>+IF(USER!AD311="","",USER!AD311)</f>
        <v/>
      </c>
      <c r="AE311" s="13" t="str">
        <f>+IF(USER!AE311="","",USER!AE311)</f>
        <v/>
      </c>
      <c r="AF311" s="13" t="str">
        <f>+IF(USER!AF311="","",USER!AF311)</f>
        <v/>
      </c>
      <c r="AG311" s="14" t="str">
        <f>+IF(USER!AG311="","",USER!AG311)</f>
        <v/>
      </c>
      <c r="AH311" s="20" t="str">
        <f>+IF(USER!AH311="","",USER!AH311)</f>
        <v/>
      </c>
      <c r="AI311" s="19">
        <f>+IF(USER!AI311="","",USER!AI311)</f>
        <v>0.54166666666666663</v>
      </c>
      <c r="AJ311" s="13">
        <f>+IF(USER!AJ311="","",USER!AJ311)</f>
        <v>0.70486111111111116</v>
      </c>
      <c r="AK311" s="14" t="str">
        <f>+IF(USER!AK311="","",USER!AK311)</f>
        <v/>
      </c>
      <c r="AL311" s="14" t="str">
        <f>+IF(USER!AL311="","",USER!AL311)</f>
        <v/>
      </c>
      <c r="AM311" s="13" t="str">
        <f>+IF(USER!AM311="","",USER!AM311)</f>
        <v/>
      </c>
      <c r="AN311" s="13" t="str">
        <f>+IF(USER!AN311="","",USER!AN311)</f>
        <v/>
      </c>
      <c r="AO311" s="14" t="str">
        <f>+IF(USER!AO311="","",USER!AO311)</f>
        <v/>
      </c>
      <c r="AP311" s="20" t="str">
        <f>+IF(USER!AP311="","",USER!AP311)</f>
        <v/>
      </c>
      <c r="AQ311" s="19">
        <f>+IF(USER!AQ311="","",USER!AQ311)</f>
        <v>0.54166666666666663</v>
      </c>
      <c r="AR311" s="13">
        <f>+IF(USER!AR311="","",USER!AR311)</f>
        <v>0.70486111111111116</v>
      </c>
      <c r="AS311" s="14" t="str">
        <f>+IF(USER!AS311="","",USER!AS311)</f>
        <v/>
      </c>
      <c r="AT311" s="14" t="str">
        <f>+IF(USER!AT311="","",USER!AT311)</f>
        <v/>
      </c>
      <c r="AU311" s="13" t="str">
        <f>+IF(USER!AU311="","",USER!AU311)</f>
        <v/>
      </c>
      <c r="AV311" s="13" t="str">
        <f>+IF(USER!AV311="","",USER!AV311)</f>
        <v/>
      </c>
      <c r="AW311" s="14" t="str">
        <f>+IF(USER!AW311="","",USER!AW311)</f>
        <v/>
      </c>
      <c r="AX311" s="20" t="str">
        <f>+IF(USER!AX311="","",USER!AX311)</f>
        <v/>
      </c>
      <c r="AY311" s="19">
        <f>+IF(USER!AY311="","",USER!AY311)</f>
        <v>0.54166666666666663</v>
      </c>
      <c r="AZ311" s="13">
        <f>+IF(USER!AZ311="","",USER!AZ311)</f>
        <v>0.70486111111111116</v>
      </c>
      <c r="BA311" s="14" t="str">
        <f>+IF(USER!BA311="","",USER!BA311)</f>
        <v/>
      </c>
      <c r="BB311" s="14" t="str">
        <f>+IF(USER!BB311="","",USER!BB311)</f>
        <v/>
      </c>
      <c r="BC311" s="13" t="str">
        <f>+IF(USER!BC311="","",USER!BC311)</f>
        <v/>
      </c>
      <c r="BD311" s="13" t="str">
        <f>+IF(USER!BD311="","",USER!BD311)</f>
        <v/>
      </c>
      <c r="BE311" s="14" t="str">
        <f>+IF(USER!BE311="","",USER!BE311)</f>
        <v/>
      </c>
      <c r="BF311" s="20" t="str">
        <f>+IF(USER!BF311="","",USER!BF311)</f>
        <v/>
      </c>
      <c r="BG311" s="19">
        <f>+IF(USER!BG311="","",USER!BG311)</f>
        <v>0.54166666666666663</v>
      </c>
      <c r="BH311" s="13">
        <f>+IF(USER!BH311="","",USER!BH311)</f>
        <v>0.70486111111111116</v>
      </c>
      <c r="BI311" s="14" t="str">
        <f>+IF(USER!BI311="","",USER!BI311)</f>
        <v/>
      </c>
      <c r="BJ311" s="14" t="str">
        <f>+IF(USER!BJ311="","",USER!BJ311)</f>
        <v/>
      </c>
      <c r="BK311" s="13" t="str">
        <f>+IF(USER!BK311="","",USER!BK311)</f>
        <v/>
      </c>
      <c r="BL311" s="13" t="str">
        <f>+IF(USER!BL311="","",USER!BL311)</f>
        <v/>
      </c>
      <c r="BM311" s="14" t="str">
        <f>+IF(USER!BM311="","",USER!BM311)</f>
        <v/>
      </c>
      <c r="BN311" s="20" t="str">
        <f>+IF(USER!BN311="","",USER!BN311)</f>
        <v/>
      </c>
      <c r="BO311" s="19">
        <f>+IF(USER!BO311="","",USER!BO311)</f>
        <v>0.54166666666666663</v>
      </c>
      <c r="BP311" s="13">
        <f>+IF(USER!BP311="","",USER!BP311)</f>
        <v>0.70486111111111116</v>
      </c>
      <c r="BQ311" s="14" t="str">
        <f>+IF(USER!BQ311="","",USER!BQ311)</f>
        <v/>
      </c>
      <c r="BR311" s="14" t="str">
        <f>+IF(USER!BR311="","",USER!BR311)</f>
        <v/>
      </c>
      <c r="BS311" s="13" t="str">
        <f>+IF(USER!BS311="","",USER!BS311)</f>
        <v/>
      </c>
      <c r="BT311" s="13" t="str">
        <f>+IF(USER!BT311="","",USER!BT311)</f>
        <v/>
      </c>
      <c r="BU311" s="14" t="str">
        <f>+IF(USER!BU311="","",USER!BU311)</f>
        <v/>
      </c>
      <c r="BV311" s="20" t="str">
        <f>+IF(USER!BV311="","",USER!BV311)</f>
        <v/>
      </c>
      <c r="BW311" s="68" t="str">
        <f>+VLOOKUP(B311,GESEM!B:H,7,0)</f>
        <v>CHAT USER</v>
      </c>
      <c r="BX311" s="2" t="str">
        <f>+VLOOKUP(B311,GESEM!B:H,6,0)</f>
        <v>AGENTE</v>
      </c>
    </row>
    <row r="312" spans="1:76" ht="12.75" hidden="1" x14ac:dyDescent="0.2">
      <c r="A312" s="31">
        <f t="shared" si="4"/>
        <v>306</v>
      </c>
      <c r="B312" s="74">
        <f>+USER!B312</f>
        <v>47506438</v>
      </c>
      <c r="C312" s="61" t="str">
        <f>+VLOOKUP(J312,TURNO!P:Q,2,0)</f>
        <v xml:space="preserve">CHAT USER </v>
      </c>
      <c r="D312" s="61" t="str">
        <f>+USER!D312</f>
        <v>Tarde</v>
      </c>
      <c r="E312" s="75">
        <f>+VLOOKUP(B312,GESEM!B:M,12,0)</f>
        <v>45707</v>
      </c>
      <c r="F312" s="61" t="str">
        <f>+USER!F312</f>
        <v>PART TIME</v>
      </c>
      <c r="G312" s="61">
        <f>+USER!G312</f>
        <v>0</v>
      </c>
      <c r="H312" s="61">
        <f>+USER!H312</f>
        <v>0</v>
      </c>
      <c r="I312" s="61" t="str">
        <f>+USER!I312</f>
        <v>VERA MEDRANO ROXANA ESTEFANI</v>
      </c>
      <c r="J312" s="61" t="str">
        <f>+USER!J312</f>
        <v>CHAT USER</v>
      </c>
      <c r="K312" s="61" t="str">
        <f>+USER!K312</f>
        <v>VILLAVICENCIO OBANDO ARTURO JOSE</v>
      </c>
      <c r="L312" s="61" t="str">
        <f>+USER!L312</f>
        <v>PORTILLA REYES YOHANA ARACELLI</v>
      </c>
      <c r="M312" s="61" t="str">
        <f>+USER!M312</f>
        <v>Martes</v>
      </c>
      <c r="N312" s="32">
        <f>+IF(USER!N312="","",USER!N312)</f>
        <v>0.60416666666666663</v>
      </c>
      <c r="O312" s="33">
        <f>+IF(USER!O312="","",USER!O312)</f>
        <v>0.76736111111111116</v>
      </c>
      <c r="P312" s="32" t="str">
        <f>+IF(USER!P312="","",USER!P312)</f>
        <v/>
      </c>
      <c r="Q312" s="33" t="str">
        <f>+IF(USER!Q312="","",USER!Q312)</f>
        <v/>
      </c>
      <c r="R312" s="34" t="str">
        <f>+VLOOKUP(B312,GESEM!B:R,9,0)</f>
        <v>INACTIVO</v>
      </c>
      <c r="S312" s="19">
        <f>+IF(USER!S312="","",USER!S312)</f>
        <v>0.60416666666666663</v>
      </c>
      <c r="T312" s="14">
        <f>+IF(USER!T312="","",USER!T312)</f>
        <v>0.76736111111111116</v>
      </c>
      <c r="U312" s="14" t="str">
        <f>+IF(USER!U312="","",USER!U312)</f>
        <v/>
      </c>
      <c r="V312" s="14" t="str">
        <f>+IF(USER!V312="","",USER!V312)</f>
        <v/>
      </c>
      <c r="W312" s="14" t="str">
        <f>+IF(USER!W312="","",USER!W312)</f>
        <v/>
      </c>
      <c r="X312" s="14" t="str">
        <f>+IF(USER!X312="","",USER!X312)</f>
        <v/>
      </c>
      <c r="Y312" s="14" t="str">
        <f>+IF(USER!Y312="","",USER!Y312)</f>
        <v/>
      </c>
      <c r="Z312" s="20" t="str">
        <f>+IF(USER!Z312="","",USER!Z312)</f>
        <v/>
      </c>
      <c r="AA312" s="19" t="str">
        <f>+IF(USER!AA312="","",USER!AA312)</f>
        <v/>
      </c>
      <c r="AB312" s="13" t="str">
        <f>+IF(USER!AB312="","",USER!AB312)</f>
        <v/>
      </c>
      <c r="AC312" s="14" t="str">
        <f>+IF(USER!AC312="","",USER!AC312)</f>
        <v/>
      </c>
      <c r="AD312" s="14" t="str">
        <f>+IF(USER!AD312="","",USER!AD312)</f>
        <v/>
      </c>
      <c r="AE312" s="13" t="str">
        <f>+IF(USER!AE312="","",USER!AE312)</f>
        <v/>
      </c>
      <c r="AF312" s="13" t="str">
        <f>+IF(USER!AF312="","",USER!AF312)</f>
        <v/>
      </c>
      <c r="AG312" s="14" t="str">
        <f>+IF(USER!AG312="","",USER!AG312)</f>
        <v/>
      </c>
      <c r="AH312" s="20" t="str">
        <f>+IF(USER!AH312="","",USER!AH312)</f>
        <v/>
      </c>
      <c r="AI312" s="19">
        <f>+IF(USER!AI312="","",USER!AI312)</f>
        <v>0.60416666666666663</v>
      </c>
      <c r="AJ312" s="13">
        <f>+IF(USER!AJ312="","",USER!AJ312)</f>
        <v>0.76736111111111116</v>
      </c>
      <c r="AK312" s="14" t="str">
        <f>+IF(USER!AK312="","",USER!AK312)</f>
        <v/>
      </c>
      <c r="AL312" s="14" t="str">
        <f>+IF(USER!AL312="","",USER!AL312)</f>
        <v/>
      </c>
      <c r="AM312" s="13" t="str">
        <f>+IF(USER!AM312="","",USER!AM312)</f>
        <v/>
      </c>
      <c r="AN312" s="13" t="str">
        <f>+IF(USER!AN312="","",USER!AN312)</f>
        <v/>
      </c>
      <c r="AO312" s="14" t="str">
        <f>+IF(USER!AO312="","",USER!AO312)</f>
        <v/>
      </c>
      <c r="AP312" s="20" t="str">
        <f>+IF(USER!AP312="","",USER!AP312)</f>
        <v/>
      </c>
      <c r="AQ312" s="19">
        <f>+IF(USER!AQ312="","",USER!AQ312)</f>
        <v>0.60416666666666663</v>
      </c>
      <c r="AR312" s="13">
        <f>+IF(USER!AR312="","",USER!AR312)</f>
        <v>0.76736111111111116</v>
      </c>
      <c r="AS312" s="14" t="str">
        <f>+IF(USER!AS312="","",USER!AS312)</f>
        <v/>
      </c>
      <c r="AT312" s="14" t="str">
        <f>+IF(USER!AT312="","",USER!AT312)</f>
        <v/>
      </c>
      <c r="AU312" s="13" t="str">
        <f>+IF(USER!AU312="","",USER!AU312)</f>
        <v/>
      </c>
      <c r="AV312" s="13" t="str">
        <f>+IF(USER!AV312="","",USER!AV312)</f>
        <v/>
      </c>
      <c r="AW312" s="14" t="str">
        <f>+IF(USER!AW312="","",USER!AW312)</f>
        <v/>
      </c>
      <c r="AX312" s="20" t="str">
        <f>+IF(USER!AX312="","",USER!AX312)</f>
        <v/>
      </c>
      <c r="AY312" s="19">
        <f>+IF(USER!AY312="","",USER!AY312)</f>
        <v>0.60416666666666663</v>
      </c>
      <c r="AZ312" s="13">
        <f>+IF(USER!AZ312="","",USER!AZ312)</f>
        <v>0.76736111111111116</v>
      </c>
      <c r="BA312" s="14" t="str">
        <f>+IF(USER!BA312="","",USER!BA312)</f>
        <v/>
      </c>
      <c r="BB312" s="14" t="str">
        <f>+IF(USER!BB312="","",USER!BB312)</f>
        <v/>
      </c>
      <c r="BC312" s="13" t="str">
        <f>+IF(USER!BC312="","",USER!BC312)</f>
        <v/>
      </c>
      <c r="BD312" s="13" t="str">
        <f>+IF(USER!BD312="","",USER!BD312)</f>
        <v/>
      </c>
      <c r="BE312" s="14" t="str">
        <f>+IF(USER!BE312="","",USER!BE312)</f>
        <v/>
      </c>
      <c r="BF312" s="20" t="str">
        <f>+IF(USER!BF312="","",USER!BF312)</f>
        <v/>
      </c>
      <c r="BG312" s="19">
        <f>+IF(USER!BG312="","",USER!BG312)</f>
        <v>0.60416666666666663</v>
      </c>
      <c r="BH312" s="13">
        <f>+IF(USER!BH312="","",USER!BH312)</f>
        <v>0.76736111111111116</v>
      </c>
      <c r="BI312" s="14" t="str">
        <f>+IF(USER!BI312="","",USER!BI312)</f>
        <v/>
      </c>
      <c r="BJ312" s="14" t="str">
        <f>+IF(USER!BJ312="","",USER!BJ312)</f>
        <v/>
      </c>
      <c r="BK312" s="13" t="str">
        <f>+IF(USER!BK312="","",USER!BK312)</f>
        <v/>
      </c>
      <c r="BL312" s="13" t="str">
        <f>+IF(USER!BL312="","",USER!BL312)</f>
        <v/>
      </c>
      <c r="BM312" s="14" t="str">
        <f>+IF(USER!BM312="","",USER!BM312)</f>
        <v/>
      </c>
      <c r="BN312" s="20" t="str">
        <f>+IF(USER!BN312="","",USER!BN312)</f>
        <v/>
      </c>
      <c r="BO312" s="19">
        <f>+IF(USER!BO312="","",USER!BO312)</f>
        <v>0.60416666666666663</v>
      </c>
      <c r="BP312" s="13">
        <f>+IF(USER!BP312="","",USER!BP312)</f>
        <v>0.76736111111111116</v>
      </c>
      <c r="BQ312" s="14" t="str">
        <f>+IF(USER!BQ312="","",USER!BQ312)</f>
        <v/>
      </c>
      <c r="BR312" s="14" t="str">
        <f>+IF(USER!BR312="","",USER!BR312)</f>
        <v/>
      </c>
      <c r="BS312" s="13" t="str">
        <f>+IF(USER!BS312="","",USER!BS312)</f>
        <v/>
      </c>
      <c r="BT312" s="13" t="str">
        <f>+IF(USER!BT312="","",USER!BT312)</f>
        <v/>
      </c>
      <c r="BU312" s="14" t="str">
        <f>+IF(USER!BU312="","",USER!BU312)</f>
        <v/>
      </c>
      <c r="BV312" s="20" t="str">
        <f>+IF(USER!BV312="","",USER!BV312)</f>
        <v/>
      </c>
      <c r="BW312" s="68" t="str">
        <f>+VLOOKUP(B312,GESEM!B:H,7,0)</f>
        <v>CHAT USER</v>
      </c>
      <c r="BX312" s="2" t="str">
        <f>+VLOOKUP(B312,GESEM!B:H,6,0)</f>
        <v>AGENTE</v>
      </c>
    </row>
    <row r="313" spans="1:76" ht="12.75" x14ac:dyDescent="0.2">
      <c r="A313" s="31">
        <f t="shared" si="4"/>
        <v>307</v>
      </c>
      <c r="B313" s="74">
        <f>+USER!B313</f>
        <v>48501834</v>
      </c>
      <c r="C313" s="61" t="str">
        <f>+VLOOKUP(J313,TURNO!P:Q,2,0)</f>
        <v xml:space="preserve">CHAT USER </v>
      </c>
      <c r="D313" s="61" t="str">
        <f>+USER!D313</f>
        <v>Tarde</v>
      </c>
      <c r="E313" s="75">
        <f>+VLOOKUP(B313,GESEM!B:M,12,0)</f>
        <v>45707</v>
      </c>
      <c r="F313" s="61" t="str">
        <f>+USER!F313</f>
        <v>PART TIME</v>
      </c>
      <c r="G313" s="61">
        <f>+USER!G313</f>
        <v>0</v>
      </c>
      <c r="H313" s="61">
        <f>+USER!H313</f>
        <v>0</v>
      </c>
      <c r="I313" s="61" t="str">
        <f>+USER!I313</f>
        <v>VILLANUEVA SABOYA WALTER LUIS</v>
      </c>
      <c r="J313" s="61" t="str">
        <f>+USER!J313</f>
        <v>CHAT USER</v>
      </c>
      <c r="K313" s="61" t="str">
        <f>+USER!K313</f>
        <v>VILLAVICENCIO OBANDO ARTURO JOSE</v>
      </c>
      <c r="L313" s="61" t="str">
        <f>+USER!L313</f>
        <v>PORTILLA REYES YOHANA ARACELLI</v>
      </c>
      <c r="M313" s="61" t="str">
        <f>+USER!M313</f>
        <v>Jueves</v>
      </c>
      <c r="N313" s="32">
        <f>+IF(USER!N313="","",USER!N313)</f>
        <v>0.58333333333333337</v>
      </c>
      <c r="O313" s="33">
        <f>+IF(USER!O313="","",USER!O313)</f>
        <v>0.74652777777777779</v>
      </c>
      <c r="P313" s="32" t="str">
        <f>+IF(USER!P313="","",USER!P313)</f>
        <v/>
      </c>
      <c r="Q313" s="33" t="str">
        <f>+IF(USER!Q313="","",USER!Q313)</f>
        <v/>
      </c>
      <c r="R313" s="34" t="str">
        <f>+VLOOKUP(B313,GESEM!B:R,9,0)</f>
        <v>ACTIVO</v>
      </c>
      <c r="S313" s="19">
        <f>+IF(USER!S313="","",USER!S313)</f>
        <v>0.58333333333333337</v>
      </c>
      <c r="T313" s="14">
        <f>+IF(USER!T313="","",USER!T313)</f>
        <v>0.74652777777777779</v>
      </c>
      <c r="U313" s="14" t="str">
        <f>+IF(USER!U313="","",USER!U313)</f>
        <v/>
      </c>
      <c r="V313" s="14" t="str">
        <f>+IF(USER!V313="","",USER!V313)</f>
        <v/>
      </c>
      <c r="W313" s="14" t="str">
        <f>+IF(USER!W313="","",USER!W313)</f>
        <v/>
      </c>
      <c r="X313" s="14" t="str">
        <f>+IF(USER!X313="","",USER!X313)</f>
        <v/>
      </c>
      <c r="Y313" s="14" t="str">
        <f>+IF(USER!Y313="","",USER!Y313)</f>
        <v/>
      </c>
      <c r="Z313" s="20" t="str">
        <f>+IF(USER!Z313="","",USER!Z313)</f>
        <v/>
      </c>
      <c r="AA313" s="19">
        <f>+IF(USER!AA313="","",USER!AA313)</f>
        <v>0.58333333333333337</v>
      </c>
      <c r="AB313" s="13">
        <f>+IF(USER!AB313="","",USER!AB313)</f>
        <v>0.74652777777777779</v>
      </c>
      <c r="AC313" s="14" t="str">
        <f>+IF(USER!AC313="","",USER!AC313)</f>
        <v/>
      </c>
      <c r="AD313" s="14" t="str">
        <f>+IF(USER!AD313="","",USER!AD313)</f>
        <v/>
      </c>
      <c r="AE313" s="13" t="str">
        <f>+IF(USER!AE313="","",USER!AE313)</f>
        <v/>
      </c>
      <c r="AF313" s="13" t="str">
        <f>+IF(USER!AF313="","",USER!AF313)</f>
        <v/>
      </c>
      <c r="AG313" s="14" t="str">
        <f>+IF(USER!AG313="","",USER!AG313)</f>
        <v/>
      </c>
      <c r="AH313" s="20" t="str">
        <f>+IF(USER!AH313="","",USER!AH313)</f>
        <v/>
      </c>
      <c r="AI313" s="19">
        <f>+IF(USER!AI313="","",USER!AI313)</f>
        <v>0.58333333333333337</v>
      </c>
      <c r="AJ313" s="13">
        <f>+IF(USER!AJ313="","",USER!AJ313)</f>
        <v>0.74652777777777779</v>
      </c>
      <c r="AK313" s="14" t="str">
        <f>+IF(USER!AK313="","",USER!AK313)</f>
        <v/>
      </c>
      <c r="AL313" s="14" t="str">
        <f>+IF(USER!AL313="","",USER!AL313)</f>
        <v/>
      </c>
      <c r="AM313" s="13" t="str">
        <f>+IF(USER!AM313="","",USER!AM313)</f>
        <v/>
      </c>
      <c r="AN313" s="13" t="str">
        <f>+IF(USER!AN313="","",USER!AN313)</f>
        <v/>
      </c>
      <c r="AO313" s="14" t="str">
        <f>+IF(USER!AO313="","",USER!AO313)</f>
        <v/>
      </c>
      <c r="AP313" s="20" t="str">
        <f>+IF(USER!AP313="","",USER!AP313)</f>
        <v/>
      </c>
      <c r="AQ313" s="19" t="str">
        <f>+IF(USER!AQ313="","",USER!AQ313)</f>
        <v/>
      </c>
      <c r="AR313" s="13" t="str">
        <f>+IF(USER!AR313="","",USER!AR313)</f>
        <v/>
      </c>
      <c r="AS313" s="14" t="str">
        <f>+IF(USER!AS313="","",USER!AS313)</f>
        <v/>
      </c>
      <c r="AT313" s="14" t="str">
        <f>+IF(USER!AT313="","",USER!AT313)</f>
        <v/>
      </c>
      <c r="AU313" s="13" t="str">
        <f>+IF(USER!AU313="","",USER!AU313)</f>
        <v/>
      </c>
      <c r="AV313" s="13" t="str">
        <f>+IF(USER!AV313="","",USER!AV313)</f>
        <v/>
      </c>
      <c r="AW313" s="14" t="str">
        <f>+IF(USER!AW313="","",USER!AW313)</f>
        <v/>
      </c>
      <c r="AX313" s="20" t="str">
        <f>+IF(USER!AX313="","",USER!AX313)</f>
        <v/>
      </c>
      <c r="AY313" s="19">
        <f>+IF(USER!AY313="","",USER!AY313)</f>
        <v>0.58333333333333337</v>
      </c>
      <c r="AZ313" s="13">
        <f>+IF(USER!AZ313="","",USER!AZ313)</f>
        <v>0.74652777777777779</v>
      </c>
      <c r="BA313" s="14" t="str">
        <f>+IF(USER!BA313="","",USER!BA313)</f>
        <v/>
      </c>
      <c r="BB313" s="14" t="str">
        <f>+IF(USER!BB313="","",USER!BB313)</f>
        <v/>
      </c>
      <c r="BC313" s="13" t="str">
        <f>+IF(USER!BC313="","",USER!BC313)</f>
        <v/>
      </c>
      <c r="BD313" s="13" t="str">
        <f>+IF(USER!BD313="","",USER!BD313)</f>
        <v/>
      </c>
      <c r="BE313" s="14" t="str">
        <f>+IF(USER!BE313="","",USER!BE313)</f>
        <v/>
      </c>
      <c r="BF313" s="20" t="str">
        <f>+IF(USER!BF313="","",USER!BF313)</f>
        <v/>
      </c>
      <c r="BG313" s="19">
        <f>+IF(USER!BG313="","",USER!BG313)</f>
        <v>0.58333333333333337</v>
      </c>
      <c r="BH313" s="13">
        <f>+IF(USER!BH313="","",USER!BH313)</f>
        <v>0.74652777777777779</v>
      </c>
      <c r="BI313" s="14" t="str">
        <f>+IF(USER!BI313="","",USER!BI313)</f>
        <v/>
      </c>
      <c r="BJ313" s="14" t="str">
        <f>+IF(USER!BJ313="","",USER!BJ313)</f>
        <v/>
      </c>
      <c r="BK313" s="13" t="str">
        <f>+IF(USER!BK313="","",USER!BK313)</f>
        <v/>
      </c>
      <c r="BL313" s="13" t="str">
        <f>+IF(USER!BL313="","",USER!BL313)</f>
        <v/>
      </c>
      <c r="BM313" s="14" t="str">
        <f>+IF(USER!BM313="","",USER!BM313)</f>
        <v/>
      </c>
      <c r="BN313" s="20" t="str">
        <f>+IF(USER!BN313="","",USER!BN313)</f>
        <v/>
      </c>
      <c r="BO313" s="19">
        <f>+IF(USER!BO313="","",USER!BO313)</f>
        <v>0.58333333333333337</v>
      </c>
      <c r="BP313" s="13">
        <f>+IF(USER!BP313="","",USER!BP313)</f>
        <v>0.74652777777777779</v>
      </c>
      <c r="BQ313" s="14" t="str">
        <f>+IF(USER!BQ313="","",USER!BQ313)</f>
        <v/>
      </c>
      <c r="BR313" s="14" t="str">
        <f>+IF(USER!BR313="","",USER!BR313)</f>
        <v/>
      </c>
      <c r="BS313" s="13" t="str">
        <f>+IF(USER!BS313="","",USER!BS313)</f>
        <v/>
      </c>
      <c r="BT313" s="13" t="str">
        <f>+IF(USER!BT313="","",USER!BT313)</f>
        <v/>
      </c>
      <c r="BU313" s="14" t="str">
        <f>+IF(USER!BU313="","",USER!BU313)</f>
        <v/>
      </c>
      <c r="BV313" s="20" t="str">
        <f>+IF(USER!BV313="","",USER!BV313)</f>
        <v/>
      </c>
      <c r="BW313" s="68" t="str">
        <f>+VLOOKUP(B313,GESEM!B:H,7,0)</f>
        <v>CHAT USER</v>
      </c>
      <c r="BX313" s="2" t="str">
        <f>+VLOOKUP(B313,GESEM!B:H,6,0)</f>
        <v>AGENTE</v>
      </c>
    </row>
    <row r="314" spans="1:76" ht="12.75" x14ac:dyDescent="0.2">
      <c r="A314" s="31">
        <f t="shared" si="4"/>
        <v>308</v>
      </c>
      <c r="B314" s="74">
        <f>+USER!B314</f>
        <v>60881411</v>
      </c>
      <c r="C314" s="61" t="str">
        <f>+VLOOKUP(J314,TURNO!P:Q,2,0)</f>
        <v xml:space="preserve">CHAT USER </v>
      </c>
      <c r="D314" s="61" t="str">
        <f>+USER!D314</f>
        <v>Tarde</v>
      </c>
      <c r="E314" s="75">
        <f>+VLOOKUP(B314,GESEM!B:M,12,0)</f>
        <v>45707</v>
      </c>
      <c r="F314" s="61" t="str">
        <f>+USER!F314</f>
        <v>PART TIME</v>
      </c>
      <c r="G314" s="61">
        <f>+USER!G314</f>
        <v>0</v>
      </c>
      <c r="H314" s="61">
        <f>+USER!H314</f>
        <v>0</v>
      </c>
      <c r="I314" s="61" t="str">
        <f>+USER!I314</f>
        <v>ZEVALLOS REYES JOEL MATIAS</v>
      </c>
      <c r="J314" s="61" t="str">
        <f>+USER!J314</f>
        <v>CHAT USER</v>
      </c>
      <c r="K314" s="61" t="str">
        <f>+USER!K314</f>
        <v>VILLAVICENCIO OBANDO ARTURO JOSE</v>
      </c>
      <c r="L314" s="61" t="str">
        <f>+USER!L314</f>
        <v>PORTILLA REYES YOHANA ARACELLI</v>
      </c>
      <c r="M314" s="61" t="str">
        <f>+USER!M314</f>
        <v>Martes</v>
      </c>
      <c r="N314" s="32">
        <f>+IF(USER!N314="","",USER!N314)</f>
        <v>0.5</v>
      </c>
      <c r="O314" s="33">
        <f>+IF(USER!O314="","",USER!O314)</f>
        <v>0.66319444444444442</v>
      </c>
      <c r="P314" s="32" t="str">
        <f>+IF(USER!P314="","",USER!P314)</f>
        <v/>
      </c>
      <c r="Q314" s="33" t="str">
        <f>+IF(USER!Q314="","",USER!Q314)</f>
        <v/>
      </c>
      <c r="R314" s="34" t="str">
        <f>+VLOOKUP(B314,GESEM!B:R,9,0)</f>
        <v>ACTIVO</v>
      </c>
      <c r="S314" s="19">
        <f>+IF(USER!S314="","",USER!S314)</f>
        <v>0.5</v>
      </c>
      <c r="T314" s="14">
        <f>+IF(USER!T314="","",USER!T314)</f>
        <v>0.66319444444444442</v>
      </c>
      <c r="U314" s="14" t="str">
        <f>+IF(USER!U314="","",USER!U314)</f>
        <v/>
      </c>
      <c r="V314" s="14" t="str">
        <f>+IF(USER!V314="","",USER!V314)</f>
        <v/>
      </c>
      <c r="W314" s="14" t="str">
        <f>+IF(USER!W314="","",USER!W314)</f>
        <v/>
      </c>
      <c r="X314" s="14" t="str">
        <f>+IF(USER!X314="","",USER!X314)</f>
        <v/>
      </c>
      <c r="Y314" s="14" t="str">
        <f>+IF(USER!Y314="","",USER!Y314)</f>
        <v/>
      </c>
      <c r="Z314" s="20" t="str">
        <f>+IF(USER!Z314="","",USER!Z314)</f>
        <v/>
      </c>
      <c r="AA314" s="19" t="str">
        <f>+IF(USER!AA314="","",USER!AA314)</f>
        <v/>
      </c>
      <c r="AB314" s="13" t="str">
        <f>+IF(USER!AB314="","",USER!AB314)</f>
        <v/>
      </c>
      <c r="AC314" s="14" t="str">
        <f>+IF(USER!AC314="","",USER!AC314)</f>
        <v/>
      </c>
      <c r="AD314" s="14" t="str">
        <f>+IF(USER!AD314="","",USER!AD314)</f>
        <v/>
      </c>
      <c r="AE314" s="13" t="str">
        <f>+IF(USER!AE314="","",USER!AE314)</f>
        <v/>
      </c>
      <c r="AF314" s="13" t="str">
        <f>+IF(USER!AF314="","",USER!AF314)</f>
        <v/>
      </c>
      <c r="AG314" s="14" t="str">
        <f>+IF(USER!AG314="","",USER!AG314)</f>
        <v/>
      </c>
      <c r="AH314" s="20" t="str">
        <f>+IF(USER!AH314="","",USER!AH314)</f>
        <v/>
      </c>
      <c r="AI314" s="19">
        <f>+IF(USER!AI314="","",USER!AI314)</f>
        <v>0.5</v>
      </c>
      <c r="AJ314" s="13">
        <f>+IF(USER!AJ314="","",USER!AJ314)</f>
        <v>0.66319444444444442</v>
      </c>
      <c r="AK314" s="14" t="str">
        <f>+IF(USER!AK314="","",USER!AK314)</f>
        <v/>
      </c>
      <c r="AL314" s="14" t="str">
        <f>+IF(USER!AL314="","",USER!AL314)</f>
        <v/>
      </c>
      <c r="AM314" s="13" t="str">
        <f>+IF(USER!AM314="","",USER!AM314)</f>
        <v/>
      </c>
      <c r="AN314" s="13" t="str">
        <f>+IF(USER!AN314="","",USER!AN314)</f>
        <v/>
      </c>
      <c r="AO314" s="14" t="str">
        <f>+IF(USER!AO314="","",USER!AO314)</f>
        <v/>
      </c>
      <c r="AP314" s="20" t="str">
        <f>+IF(USER!AP314="","",USER!AP314)</f>
        <v/>
      </c>
      <c r="AQ314" s="19">
        <f>+IF(USER!AQ314="","",USER!AQ314)</f>
        <v>0.5</v>
      </c>
      <c r="AR314" s="13">
        <f>+IF(USER!AR314="","",USER!AR314)</f>
        <v>0.66319444444444442</v>
      </c>
      <c r="AS314" s="14" t="str">
        <f>+IF(USER!AS314="","",USER!AS314)</f>
        <v/>
      </c>
      <c r="AT314" s="14" t="str">
        <f>+IF(USER!AT314="","",USER!AT314)</f>
        <v/>
      </c>
      <c r="AU314" s="13" t="str">
        <f>+IF(USER!AU314="","",USER!AU314)</f>
        <v/>
      </c>
      <c r="AV314" s="13" t="str">
        <f>+IF(USER!AV314="","",USER!AV314)</f>
        <v/>
      </c>
      <c r="AW314" s="14" t="str">
        <f>+IF(USER!AW314="","",USER!AW314)</f>
        <v/>
      </c>
      <c r="AX314" s="20" t="str">
        <f>+IF(USER!AX314="","",USER!AX314)</f>
        <v/>
      </c>
      <c r="AY314" s="19">
        <f>+IF(USER!AY314="","",USER!AY314)</f>
        <v>0.5</v>
      </c>
      <c r="AZ314" s="13">
        <f>+IF(USER!AZ314="","",USER!AZ314)</f>
        <v>0.66319444444444442</v>
      </c>
      <c r="BA314" s="14" t="str">
        <f>+IF(USER!BA314="","",USER!BA314)</f>
        <v/>
      </c>
      <c r="BB314" s="14" t="str">
        <f>+IF(USER!BB314="","",USER!BB314)</f>
        <v/>
      </c>
      <c r="BC314" s="13" t="str">
        <f>+IF(USER!BC314="","",USER!BC314)</f>
        <v/>
      </c>
      <c r="BD314" s="13" t="str">
        <f>+IF(USER!BD314="","",USER!BD314)</f>
        <v/>
      </c>
      <c r="BE314" s="14" t="str">
        <f>+IF(USER!BE314="","",USER!BE314)</f>
        <v/>
      </c>
      <c r="BF314" s="20" t="str">
        <f>+IF(USER!BF314="","",USER!BF314)</f>
        <v/>
      </c>
      <c r="BG314" s="19">
        <f>+IF(USER!BG314="","",USER!BG314)</f>
        <v>0.5</v>
      </c>
      <c r="BH314" s="13">
        <f>+IF(USER!BH314="","",USER!BH314)</f>
        <v>0.66319444444444442</v>
      </c>
      <c r="BI314" s="14" t="str">
        <f>+IF(USER!BI314="","",USER!BI314)</f>
        <v/>
      </c>
      <c r="BJ314" s="14" t="str">
        <f>+IF(USER!BJ314="","",USER!BJ314)</f>
        <v/>
      </c>
      <c r="BK314" s="13" t="str">
        <f>+IF(USER!BK314="","",USER!BK314)</f>
        <v/>
      </c>
      <c r="BL314" s="13" t="str">
        <f>+IF(USER!BL314="","",USER!BL314)</f>
        <v/>
      </c>
      <c r="BM314" s="14" t="str">
        <f>+IF(USER!BM314="","",USER!BM314)</f>
        <v/>
      </c>
      <c r="BN314" s="20" t="str">
        <f>+IF(USER!BN314="","",USER!BN314)</f>
        <v/>
      </c>
      <c r="BO314" s="19">
        <f>+IF(USER!BO314="","",USER!BO314)</f>
        <v>0.5</v>
      </c>
      <c r="BP314" s="13">
        <f>+IF(USER!BP314="","",USER!BP314)</f>
        <v>0.66319444444444442</v>
      </c>
      <c r="BQ314" s="14" t="str">
        <f>+IF(USER!BQ314="","",USER!BQ314)</f>
        <v/>
      </c>
      <c r="BR314" s="14" t="str">
        <f>+IF(USER!BR314="","",USER!BR314)</f>
        <v/>
      </c>
      <c r="BS314" s="13" t="str">
        <f>+IF(USER!BS314="","",USER!BS314)</f>
        <v/>
      </c>
      <c r="BT314" s="13" t="str">
        <f>+IF(USER!BT314="","",USER!BT314)</f>
        <v/>
      </c>
      <c r="BU314" s="14" t="str">
        <f>+IF(USER!BU314="","",USER!BU314)</f>
        <v/>
      </c>
      <c r="BV314" s="20" t="str">
        <f>+IF(USER!BV314="","",USER!BV314)</f>
        <v/>
      </c>
      <c r="BW314" s="68" t="str">
        <f>+VLOOKUP(B314,GESEM!B:H,7,0)</f>
        <v>CHAT USER</v>
      </c>
      <c r="BX314" s="2" t="str">
        <f>+VLOOKUP(B314,GESEM!B:H,6,0)</f>
        <v>AGENTE</v>
      </c>
    </row>
    <row r="315" spans="1:76" ht="12.75" x14ac:dyDescent="0.2">
      <c r="A315" s="31">
        <f t="shared" si="4"/>
        <v>309</v>
      </c>
      <c r="B315" s="74">
        <f>+USER!B315</f>
        <v>48188196</v>
      </c>
      <c r="C315" s="61" t="str">
        <f>+VLOOKUP(J315,TURNO!P:Q,2,0)</f>
        <v xml:space="preserve">CHAT USER </v>
      </c>
      <c r="D315" s="61" t="str">
        <f>+USER!D315</f>
        <v>Tarde</v>
      </c>
      <c r="E315" s="75">
        <f>+VLOOKUP(B315,GESEM!B:M,12,0)</f>
        <v>45713</v>
      </c>
      <c r="F315" s="61" t="str">
        <f>+USER!F315</f>
        <v>PART TIME</v>
      </c>
      <c r="G315" s="61">
        <f>+USER!G315</f>
        <v>0</v>
      </c>
      <c r="H315" s="61">
        <f>+USER!H315</f>
        <v>0</v>
      </c>
      <c r="I315" s="61" t="str">
        <f>+USER!I315</f>
        <v>SANCHEZ ESPINOZA FRANCO JUNIOR</v>
      </c>
      <c r="J315" s="61" t="str">
        <f>+USER!J315</f>
        <v>CHAT USER</v>
      </c>
      <c r="K315" s="61" t="str">
        <f>+USER!K315</f>
        <v>ALMEYDA ALVARADO CARLOS ALEJANDRO</v>
      </c>
      <c r="L315" s="61" t="str">
        <f>+USER!L315</f>
        <v>SANCHEZ GRADOS JEAN PIERRE JOAQUIN</v>
      </c>
      <c r="M315" s="61" t="str">
        <f>+USER!M315</f>
        <v>Martes</v>
      </c>
      <c r="N315" s="32">
        <f>+IF(USER!N315="","",USER!N315)</f>
        <v>0.54166666666666663</v>
      </c>
      <c r="O315" s="33">
        <f>+IF(USER!O315="","",USER!O315)</f>
        <v>0.70486111111111116</v>
      </c>
      <c r="P315" s="32" t="str">
        <f>+IF(USER!P315="","",USER!P315)</f>
        <v/>
      </c>
      <c r="Q315" s="33" t="str">
        <f>+IF(USER!Q315="","",USER!Q315)</f>
        <v/>
      </c>
      <c r="R315" s="34" t="str">
        <f>+VLOOKUP(B315,GESEM!B:R,9,0)</f>
        <v>ACTIVO</v>
      </c>
      <c r="S315" s="19">
        <f>+IF(USER!S315="","",USER!S315)</f>
        <v>0.54166666666666663</v>
      </c>
      <c r="T315" s="14">
        <f>+IF(USER!T315="","",USER!T315)</f>
        <v>0.70486111111111116</v>
      </c>
      <c r="U315" s="14" t="str">
        <f>+IF(USER!U315="","",USER!U315)</f>
        <v/>
      </c>
      <c r="V315" s="14" t="str">
        <f>+IF(USER!V315="","",USER!V315)</f>
        <v/>
      </c>
      <c r="W315" s="14" t="str">
        <f>+IF(USER!W315="","",USER!W315)</f>
        <v/>
      </c>
      <c r="X315" s="14" t="str">
        <f>+IF(USER!X315="","",USER!X315)</f>
        <v/>
      </c>
      <c r="Y315" s="14" t="str">
        <f>+IF(USER!Y315="","",USER!Y315)</f>
        <v/>
      </c>
      <c r="Z315" s="20" t="str">
        <f>+IF(USER!Z315="","",USER!Z315)</f>
        <v/>
      </c>
      <c r="AA315" s="19" t="str">
        <f>+IF(USER!AA315="","",USER!AA315)</f>
        <v/>
      </c>
      <c r="AB315" s="13" t="str">
        <f>+IF(USER!AB315="","",USER!AB315)</f>
        <v/>
      </c>
      <c r="AC315" s="14" t="str">
        <f>+IF(USER!AC315="","",USER!AC315)</f>
        <v/>
      </c>
      <c r="AD315" s="14" t="str">
        <f>+IF(USER!AD315="","",USER!AD315)</f>
        <v/>
      </c>
      <c r="AE315" s="13" t="str">
        <f>+IF(USER!AE315="","",USER!AE315)</f>
        <v/>
      </c>
      <c r="AF315" s="13" t="str">
        <f>+IF(USER!AF315="","",USER!AF315)</f>
        <v/>
      </c>
      <c r="AG315" s="14" t="str">
        <f>+IF(USER!AG315="","",USER!AG315)</f>
        <v/>
      </c>
      <c r="AH315" s="20" t="str">
        <f>+IF(USER!AH315="","",USER!AH315)</f>
        <v/>
      </c>
      <c r="AI315" s="19">
        <f>+IF(USER!AI315="","",USER!AI315)</f>
        <v>0.54166666666666663</v>
      </c>
      <c r="AJ315" s="13">
        <f>+IF(USER!AJ315="","",USER!AJ315)</f>
        <v>0.70486111111111116</v>
      </c>
      <c r="AK315" s="14" t="str">
        <f>+IF(USER!AK315="","",USER!AK315)</f>
        <v/>
      </c>
      <c r="AL315" s="14" t="str">
        <f>+IF(USER!AL315="","",USER!AL315)</f>
        <v/>
      </c>
      <c r="AM315" s="13" t="str">
        <f>+IF(USER!AM315="","",USER!AM315)</f>
        <v/>
      </c>
      <c r="AN315" s="13" t="str">
        <f>+IF(USER!AN315="","",USER!AN315)</f>
        <v/>
      </c>
      <c r="AO315" s="14" t="str">
        <f>+IF(USER!AO315="","",USER!AO315)</f>
        <v/>
      </c>
      <c r="AP315" s="20" t="str">
        <f>+IF(USER!AP315="","",USER!AP315)</f>
        <v/>
      </c>
      <c r="AQ315" s="19">
        <f>+IF(USER!AQ315="","",USER!AQ315)</f>
        <v>0.54166666666666663</v>
      </c>
      <c r="AR315" s="13">
        <f>+IF(USER!AR315="","",USER!AR315)</f>
        <v>0.70486111111111116</v>
      </c>
      <c r="AS315" s="14" t="str">
        <f>+IF(USER!AS315="","",USER!AS315)</f>
        <v/>
      </c>
      <c r="AT315" s="14" t="str">
        <f>+IF(USER!AT315="","",USER!AT315)</f>
        <v/>
      </c>
      <c r="AU315" s="13" t="str">
        <f>+IF(USER!AU315="","",USER!AU315)</f>
        <v/>
      </c>
      <c r="AV315" s="13" t="str">
        <f>+IF(USER!AV315="","",USER!AV315)</f>
        <v/>
      </c>
      <c r="AW315" s="14" t="str">
        <f>+IF(USER!AW315="","",USER!AW315)</f>
        <v/>
      </c>
      <c r="AX315" s="20" t="str">
        <f>+IF(USER!AX315="","",USER!AX315)</f>
        <v/>
      </c>
      <c r="AY315" s="19">
        <f>+IF(USER!AY315="","",USER!AY315)</f>
        <v>0.54166666666666663</v>
      </c>
      <c r="AZ315" s="13">
        <f>+IF(USER!AZ315="","",USER!AZ315)</f>
        <v>0.70486111111111116</v>
      </c>
      <c r="BA315" s="14" t="str">
        <f>+IF(USER!BA315="","",USER!BA315)</f>
        <v/>
      </c>
      <c r="BB315" s="14" t="str">
        <f>+IF(USER!BB315="","",USER!BB315)</f>
        <v/>
      </c>
      <c r="BC315" s="13" t="str">
        <f>+IF(USER!BC315="","",USER!BC315)</f>
        <v/>
      </c>
      <c r="BD315" s="13" t="str">
        <f>+IF(USER!BD315="","",USER!BD315)</f>
        <v/>
      </c>
      <c r="BE315" s="14" t="str">
        <f>+IF(USER!BE315="","",USER!BE315)</f>
        <v/>
      </c>
      <c r="BF315" s="20" t="str">
        <f>+IF(USER!BF315="","",USER!BF315)</f>
        <v/>
      </c>
      <c r="BG315" s="19">
        <f>+IF(USER!BG315="","",USER!BG315)</f>
        <v>0.54166666666666663</v>
      </c>
      <c r="BH315" s="13">
        <f>+IF(USER!BH315="","",USER!BH315)</f>
        <v>0.70486111111111116</v>
      </c>
      <c r="BI315" s="14" t="str">
        <f>+IF(USER!BI315="","",USER!BI315)</f>
        <v/>
      </c>
      <c r="BJ315" s="14" t="str">
        <f>+IF(USER!BJ315="","",USER!BJ315)</f>
        <v/>
      </c>
      <c r="BK315" s="13" t="str">
        <f>+IF(USER!BK315="","",USER!BK315)</f>
        <v/>
      </c>
      <c r="BL315" s="13" t="str">
        <f>+IF(USER!BL315="","",USER!BL315)</f>
        <v/>
      </c>
      <c r="BM315" s="14" t="str">
        <f>+IF(USER!BM315="","",USER!BM315)</f>
        <v/>
      </c>
      <c r="BN315" s="20" t="str">
        <f>+IF(USER!BN315="","",USER!BN315)</f>
        <v/>
      </c>
      <c r="BO315" s="19">
        <f>+IF(USER!BO315="","",USER!BO315)</f>
        <v>0.54166666666666663</v>
      </c>
      <c r="BP315" s="13">
        <f>+IF(USER!BP315="","",USER!BP315)</f>
        <v>0.70486111111111116</v>
      </c>
      <c r="BQ315" s="14" t="str">
        <f>+IF(USER!BQ315="","",USER!BQ315)</f>
        <v/>
      </c>
      <c r="BR315" s="14" t="str">
        <f>+IF(USER!BR315="","",USER!BR315)</f>
        <v/>
      </c>
      <c r="BS315" s="13" t="str">
        <f>+IF(USER!BS315="","",USER!BS315)</f>
        <v/>
      </c>
      <c r="BT315" s="13" t="str">
        <f>+IF(USER!BT315="","",USER!BT315)</f>
        <v/>
      </c>
      <c r="BU315" s="14" t="str">
        <f>+IF(USER!BU315="","",USER!BU315)</f>
        <v/>
      </c>
      <c r="BV315" s="20" t="str">
        <f>+IF(USER!BV315="","",USER!BV315)</f>
        <v/>
      </c>
      <c r="BW315" s="68" t="str">
        <f>+VLOOKUP(B315,GESEM!B:H,7,0)</f>
        <v>CHAT USER</v>
      </c>
      <c r="BX315" s="2" t="str">
        <f>+VLOOKUP(B315,GESEM!B:H,6,0)</f>
        <v>AGENTE</v>
      </c>
    </row>
    <row r="316" spans="1:76" ht="12.75" x14ac:dyDescent="0.2">
      <c r="A316" s="31">
        <f t="shared" si="4"/>
        <v>310</v>
      </c>
      <c r="B316" s="74">
        <f>+USER!B316</f>
        <v>77230780</v>
      </c>
      <c r="C316" s="61" t="str">
        <f>+VLOOKUP(J316,TURNO!P:Q,2,0)</f>
        <v xml:space="preserve">CHAT USER </v>
      </c>
      <c r="D316" s="61" t="str">
        <f>+USER!D316</f>
        <v>Tarde</v>
      </c>
      <c r="E316" s="75">
        <f>+VLOOKUP(B316,GESEM!B:M,12,0)</f>
        <v>45713</v>
      </c>
      <c r="F316" s="61" t="str">
        <f>+USER!F316</f>
        <v>PART TIME</v>
      </c>
      <c r="G316" s="61">
        <f>+USER!G316</f>
        <v>0</v>
      </c>
      <c r="H316" s="61">
        <f>+USER!H316</f>
        <v>0</v>
      </c>
      <c r="I316" s="61" t="str">
        <f>+USER!I316</f>
        <v>ACEVEDO JIRÓN ANA FLORENCIA</v>
      </c>
      <c r="J316" s="61" t="str">
        <f>+USER!J316</f>
        <v>CHAT USER</v>
      </c>
      <c r="K316" s="61" t="str">
        <f>+USER!K316</f>
        <v>BAO VILELA CESAR ANDRES</v>
      </c>
      <c r="L316" s="61" t="str">
        <f>+USER!L316</f>
        <v>SANCHEZ GRADOS JEAN PIERRE JOAQUIN</v>
      </c>
      <c r="M316" s="61" t="str">
        <f>+USER!M316</f>
        <v>Martes</v>
      </c>
      <c r="N316" s="32">
        <f>+IF(USER!N316="","",USER!N316)</f>
        <v>0.54166666666666663</v>
      </c>
      <c r="O316" s="33">
        <f>+IF(USER!O316="","",USER!O316)</f>
        <v>0.70486111111111116</v>
      </c>
      <c r="P316" s="32" t="str">
        <f>+IF(USER!P316="","",USER!P316)</f>
        <v/>
      </c>
      <c r="Q316" s="33" t="str">
        <f>+IF(USER!Q316="","",USER!Q316)</f>
        <v/>
      </c>
      <c r="R316" s="34" t="str">
        <f>+VLOOKUP(B316,GESEM!B:R,9,0)</f>
        <v>ACTIVO</v>
      </c>
      <c r="S316" s="19">
        <f>+IF(USER!S316="","",USER!S316)</f>
        <v>0.54166666666666663</v>
      </c>
      <c r="T316" s="14">
        <f>+IF(USER!T316="","",USER!T316)</f>
        <v>0.70486111111111116</v>
      </c>
      <c r="U316" s="14" t="str">
        <f>+IF(USER!U316="","",USER!U316)</f>
        <v/>
      </c>
      <c r="V316" s="14" t="str">
        <f>+IF(USER!V316="","",USER!V316)</f>
        <v/>
      </c>
      <c r="W316" s="14" t="str">
        <f>+IF(USER!W316="","",USER!W316)</f>
        <v/>
      </c>
      <c r="X316" s="14" t="str">
        <f>+IF(USER!X316="","",USER!X316)</f>
        <v/>
      </c>
      <c r="Y316" s="14" t="str">
        <f>+IF(USER!Y316="","",USER!Y316)</f>
        <v/>
      </c>
      <c r="Z316" s="20" t="str">
        <f>+IF(USER!Z316="","",USER!Z316)</f>
        <v/>
      </c>
      <c r="AA316" s="19" t="str">
        <f>+IF(USER!AA316="","",USER!AA316)</f>
        <v/>
      </c>
      <c r="AB316" s="13" t="str">
        <f>+IF(USER!AB316="","",USER!AB316)</f>
        <v/>
      </c>
      <c r="AC316" s="14" t="str">
        <f>+IF(USER!AC316="","",USER!AC316)</f>
        <v/>
      </c>
      <c r="AD316" s="14" t="str">
        <f>+IF(USER!AD316="","",USER!AD316)</f>
        <v/>
      </c>
      <c r="AE316" s="13" t="str">
        <f>+IF(USER!AE316="","",USER!AE316)</f>
        <v/>
      </c>
      <c r="AF316" s="13" t="str">
        <f>+IF(USER!AF316="","",USER!AF316)</f>
        <v/>
      </c>
      <c r="AG316" s="14" t="str">
        <f>+IF(USER!AG316="","",USER!AG316)</f>
        <v/>
      </c>
      <c r="AH316" s="20" t="str">
        <f>+IF(USER!AH316="","",USER!AH316)</f>
        <v/>
      </c>
      <c r="AI316" s="19">
        <f>+IF(USER!AI316="","",USER!AI316)</f>
        <v>0.54166666666666663</v>
      </c>
      <c r="AJ316" s="13">
        <f>+IF(USER!AJ316="","",USER!AJ316)</f>
        <v>0.70486111111111116</v>
      </c>
      <c r="AK316" s="14" t="str">
        <f>+IF(USER!AK316="","",USER!AK316)</f>
        <v/>
      </c>
      <c r="AL316" s="14" t="str">
        <f>+IF(USER!AL316="","",USER!AL316)</f>
        <v/>
      </c>
      <c r="AM316" s="13" t="str">
        <f>+IF(USER!AM316="","",USER!AM316)</f>
        <v/>
      </c>
      <c r="AN316" s="13" t="str">
        <f>+IF(USER!AN316="","",USER!AN316)</f>
        <v/>
      </c>
      <c r="AO316" s="14" t="str">
        <f>+IF(USER!AO316="","",USER!AO316)</f>
        <v/>
      </c>
      <c r="AP316" s="20" t="str">
        <f>+IF(USER!AP316="","",USER!AP316)</f>
        <v/>
      </c>
      <c r="AQ316" s="19">
        <f>+IF(USER!AQ316="","",USER!AQ316)</f>
        <v>0.54166666666666663</v>
      </c>
      <c r="AR316" s="13">
        <f>+IF(USER!AR316="","",USER!AR316)</f>
        <v>0.70486111111111116</v>
      </c>
      <c r="AS316" s="14" t="str">
        <f>+IF(USER!AS316="","",USER!AS316)</f>
        <v/>
      </c>
      <c r="AT316" s="14" t="str">
        <f>+IF(USER!AT316="","",USER!AT316)</f>
        <v/>
      </c>
      <c r="AU316" s="13" t="str">
        <f>+IF(USER!AU316="","",USER!AU316)</f>
        <v/>
      </c>
      <c r="AV316" s="13" t="str">
        <f>+IF(USER!AV316="","",USER!AV316)</f>
        <v/>
      </c>
      <c r="AW316" s="14" t="str">
        <f>+IF(USER!AW316="","",USER!AW316)</f>
        <v/>
      </c>
      <c r="AX316" s="20" t="str">
        <f>+IF(USER!AX316="","",USER!AX316)</f>
        <v/>
      </c>
      <c r="AY316" s="19">
        <f>+IF(USER!AY316="","",USER!AY316)</f>
        <v>0.54166666666666663</v>
      </c>
      <c r="AZ316" s="13">
        <f>+IF(USER!AZ316="","",USER!AZ316)</f>
        <v>0.70486111111111116</v>
      </c>
      <c r="BA316" s="14" t="str">
        <f>+IF(USER!BA316="","",USER!BA316)</f>
        <v/>
      </c>
      <c r="BB316" s="14" t="str">
        <f>+IF(USER!BB316="","",USER!BB316)</f>
        <v/>
      </c>
      <c r="BC316" s="13" t="str">
        <f>+IF(USER!BC316="","",USER!BC316)</f>
        <v/>
      </c>
      <c r="BD316" s="13" t="str">
        <f>+IF(USER!BD316="","",USER!BD316)</f>
        <v/>
      </c>
      <c r="BE316" s="14" t="str">
        <f>+IF(USER!BE316="","",USER!BE316)</f>
        <v/>
      </c>
      <c r="BF316" s="20" t="str">
        <f>+IF(USER!BF316="","",USER!BF316)</f>
        <v/>
      </c>
      <c r="BG316" s="19">
        <f>+IF(USER!BG316="","",USER!BG316)</f>
        <v>0.54166666666666663</v>
      </c>
      <c r="BH316" s="13">
        <f>+IF(USER!BH316="","",USER!BH316)</f>
        <v>0.70486111111111116</v>
      </c>
      <c r="BI316" s="14" t="str">
        <f>+IF(USER!BI316="","",USER!BI316)</f>
        <v/>
      </c>
      <c r="BJ316" s="14" t="str">
        <f>+IF(USER!BJ316="","",USER!BJ316)</f>
        <v/>
      </c>
      <c r="BK316" s="13" t="str">
        <f>+IF(USER!BK316="","",USER!BK316)</f>
        <v/>
      </c>
      <c r="BL316" s="13" t="str">
        <f>+IF(USER!BL316="","",USER!BL316)</f>
        <v/>
      </c>
      <c r="BM316" s="14" t="str">
        <f>+IF(USER!BM316="","",USER!BM316)</f>
        <v/>
      </c>
      <c r="BN316" s="20" t="str">
        <f>+IF(USER!BN316="","",USER!BN316)</f>
        <v/>
      </c>
      <c r="BO316" s="19">
        <f>+IF(USER!BO316="","",USER!BO316)</f>
        <v>0.54166666666666663</v>
      </c>
      <c r="BP316" s="13">
        <f>+IF(USER!BP316="","",USER!BP316)</f>
        <v>0.70486111111111116</v>
      </c>
      <c r="BQ316" s="14" t="str">
        <f>+IF(USER!BQ316="","",USER!BQ316)</f>
        <v/>
      </c>
      <c r="BR316" s="14" t="str">
        <f>+IF(USER!BR316="","",USER!BR316)</f>
        <v/>
      </c>
      <c r="BS316" s="13" t="str">
        <f>+IF(USER!BS316="","",USER!BS316)</f>
        <v/>
      </c>
      <c r="BT316" s="13" t="str">
        <f>+IF(USER!BT316="","",USER!BT316)</f>
        <v/>
      </c>
      <c r="BU316" s="14" t="str">
        <f>+IF(USER!BU316="","",USER!BU316)</f>
        <v/>
      </c>
      <c r="BV316" s="20" t="str">
        <f>+IF(USER!BV316="","",USER!BV316)</f>
        <v/>
      </c>
      <c r="BW316" s="68" t="str">
        <f>+VLOOKUP(B316,GESEM!B:H,7,0)</f>
        <v>CHAT USER</v>
      </c>
      <c r="BX316" s="2" t="str">
        <f>+VLOOKUP(B316,GESEM!B:H,6,0)</f>
        <v>AGENTE</v>
      </c>
    </row>
    <row r="317" spans="1:76" ht="12.75" x14ac:dyDescent="0.2">
      <c r="A317" s="31">
        <f t="shared" si="4"/>
        <v>311</v>
      </c>
      <c r="B317" s="74">
        <f>+USER!B317</f>
        <v>47575012</v>
      </c>
      <c r="C317" s="61" t="str">
        <f>+VLOOKUP(J317,TURNO!P:Q,2,0)</f>
        <v xml:space="preserve">CHAT USER </v>
      </c>
      <c r="D317" s="61" t="str">
        <f>+USER!D317</f>
        <v>Tarde</v>
      </c>
      <c r="E317" s="75">
        <f>+VLOOKUP(B317,GESEM!B:M,12,0)</f>
        <v>45713</v>
      </c>
      <c r="F317" s="61" t="str">
        <f>+USER!F317</f>
        <v>PART TIME</v>
      </c>
      <c r="G317" s="61">
        <f>+USER!G317</f>
        <v>0</v>
      </c>
      <c r="H317" s="61">
        <f>+USER!H317</f>
        <v>0</v>
      </c>
      <c r="I317" s="61" t="str">
        <f>+USER!I317</f>
        <v>CEVALLOS PAHUACHO NATHALY KENGUI</v>
      </c>
      <c r="J317" s="61" t="str">
        <f>+USER!J317</f>
        <v>CHAT USER</v>
      </c>
      <c r="K317" s="61" t="str">
        <f>+USER!K317</f>
        <v>ALMEYDA ALVARADO CARLOS ALEJANDRO</v>
      </c>
      <c r="L317" s="61" t="str">
        <f>+USER!L317</f>
        <v>SANCHEZ GRADOS JEAN PIERRE JOAQUIN</v>
      </c>
      <c r="M317" s="61" t="str">
        <f>+USER!M317</f>
        <v>Martes</v>
      </c>
      <c r="N317" s="32">
        <f>+IF(USER!N317="","",USER!N317)</f>
        <v>0.54166666666666663</v>
      </c>
      <c r="O317" s="33">
        <f>+IF(USER!O317="","",USER!O317)</f>
        <v>0.70486111111111116</v>
      </c>
      <c r="P317" s="32" t="str">
        <f>+IF(USER!P317="","",USER!P317)</f>
        <v/>
      </c>
      <c r="Q317" s="33" t="str">
        <f>+IF(USER!Q317="","",USER!Q317)</f>
        <v/>
      </c>
      <c r="R317" s="34" t="str">
        <f>+VLOOKUP(B317,GESEM!B:R,9,0)</f>
        <v>ACTIVO</v>
      </c>
      <c r="S317" s="19">
        <f>+IF(USER!S317="","",USER!S317)</f>
        <v>0.54166666666666663</v>
      </c>
      <c r="T317" s="14">
        <f>+IF(USER!T317="","",USER!T317)</f>
        <v>0.70486111111111116</v>
      </c>
      <c r="U317" s="14" t="str">
        <f>+IF(USER!U317="","",USER!U317)</f>
        <v/>
      </c>
      <c r="V317" s="14" t="str">
        <f>+IF(USER!V317="","",USER!V317)</f>
        <v/>
      </c>
      <c r="W317" s="14" t="str">
        <f>+IF(USER!W317="","",USER!W317)</f>
        <v/>
      </c>
      <c r="X317" s="14" t="str">
        <f>+IF(USER!X317="","",USER!X317)</f>
        <v/>
      </c>
      <c r="Y317" s="14" t="str">
        <f>+IF(USER!Y317="","",USER!Y317)</f>
        <v/>
      </c>
      <c r="Z317" s="20" t="str">
        <f>+IF(USER!Z317="","",USER!Z317)</f>
        <v/>
      </c>
      <c r="AA317" s="19" t="str">
        <f>+IF(USER!AA317="","",USER!AA317)</f>
        <v/>
      </c>
      <c r="AB317" s="13" t="str">
        <f>+IF(USER!AB317="","",USER!AB317)</f>
        <v/>
      </c>
      <c r="AC317" s="14" t="str">
        <f>+IF(USER!AC317="","",USER!AC317)</f>
        <v/>
      </c>
      <c r="AD317" s="14" t="str">
        <f>+IF(USER!AD317="","",USER!AD317)</f>
        <v/>
      </c>
      <c r="AE317" s="13" t="str">
        <f>+IF(USER!AE317="","",USER!AE317)</f>
        <v/>
      </c>
      <c r="AF317" s="13" t="str">
        <f>+IF(USER!AF317="","",USER!AF317)</f>
        <v/>
      </c>
      <c r="AG317" s="14" t="str">
        <f>+IF(USER!AG317="","",USER!AG317)</f>
        <v/>
      </c>
      <c r="AH317" s="20" t="str">
        <f>+IF(USER!AH317="","",USER!AH317)</f>
        <v/>
      </c>
      <c r="AI317" s="19">
        <f>+IF(USER!AI317="","",USER!AI317)</f>
        <v>0.54166666666666663</v>
      </c>
      <c r="AJ317" s="13">
        <f>+IF(USER!AJ317="","",USER!AJ317)</f>
        <v>0.70486111111111116</v>
      </c>
      <c r="AK317" s="14" t="str">
        <f>+IF(USER!AK317="","",USER!AK317)</f>
        <v/>
      </c>
      <c r="AL317" s="14" t="str">
        <f>+IF(USER!AL317="","",USER!AL317)</f>
        <v/>
      </c>
      <c r="AM317" s="13" t="str">
        <f>+IF(USER!AM317="","",USER!AM317)</f>
        <v/>
      </c>
      <c r="AN317" s="13" t="str">
        <f>+IF(USER!AN317="","",USER!AN317)</f>
        <v/>
      </c>
      <c r="AO317" s="14" t="str">
        <f>+IF(USER!AO317="","",USER!AO317)</f>
        <v/>
      </c>
      <c r="AP317" s="20" t="str">
        <f>+IF(USER!AP317="","",USER!AP317)</f>
        <v/>
      </c>
      <c r="AQ317" s="19">
        <f>+IF(USER!AQ317="","",USER!AQ317)</f>
        <v>0.54166666666666663</v>
      </c>
      <c r="AR317" s="13">
        <f>+IF(USER!AR317="","",USER!AR317)</f>
        <v>0.70486111111111116</v>
      </c>
      <c r="AS317" s="14" t="str">
        <f>+IF(USER!AS317="","",USER!AS317)</f>
        <v/>
      </c>
      <c r="AT317" s="14" t="str">
        <f>+IF(USER!AT317="","",USER!AT317)</f>
        <v/>
      </c>
      <c r="AU317" s="13" t="str">
        <f>+IF(USER!AU317="","",USER!AU317)</f>
        <v/>
      </c>
      <c r="AV317" s="13" t="str">
        <f>+IF(USER!AV317="","",USER!AV317)</f>
        <v/>
      </c>
      <c r="AW317" s="14" t="str">
        <f>+IF(USER!AW317="","",USER!AW317)</f>
        <v/>
      </c>
      <c r="AX317" s="20" t="str">
        <f>+IF(USER!AX317="","",USER!AX317)</f>
        <v/>
      </c>
      <c r="AY317" s="19">
        <f>+IF(USER!AY317="","",USER!AY317)</f>
        <v>0.54166666666666663</v>
      </c>
      <c r="AZ317" s="13">
        <f>+IF(USER!AZ317="","",USER!AZ317)</f>
        <v>0.70486111111111116</v>
      </c>
      <c r="BA317" s="14" t="str">
        <f>+IF(USER!BA317="","",USER!BA317)</f>
        <v/>
      </c>
      <c r="BB317" s="14" t="str">
        <f>+IF(USER!BB317="","",USER!BB317)</f>
        <v/>
      </c>
      <c r="BC317" s="13" t="str">
        <f>+IF(USER!BC317="","",USER!BC317)</f>
        <v/>
      </c>
      <c r="BD317" s="13" t="str">
        <f>+IF(USER!BD317="","",USER!BD317)</f>
        <v/>
      </c>
      <c r="BE317" s="14" t="str">
        <f>+IF(USER!BE317="","",USER!BE317)</f>
        <v/>
      </c>
      <c r="BF317" s="20" t="str">
        <f>+IF(USER!BF317="","",USER!BF317)</f>
        <v/>
      </c>
      <c r="BG317" s="19">
        <f>+IF(USER!BG317="","",USER!BG317)</f>
        <v>0.54166666666666663</v>
      </c>
      <c r="BH317" s="13">
        <f>+IF(USER!BH317="","",USER!BH317)</f>
        <v>0.70486111111111116</v>
      </c>
      <c r="BI317" s="14" t="str">
        <f>+IF(USER!BI317="","",USER!BI317)</f>
        <v/>
      </c>
      <c r="BJ317" s="14" t="str">
        <f>+IF(USER!BJ317="","",USER!BJ317)</f>
        <v/>
      </c>
      <c r="BK317" s="13" t="str">
        <f>+IF(USER!BK317="","",USER!BK317)</f>
        <v/>
      </c>
      <c r="BL317" s="13" t="str">
        <f>+IF(USER!BL317="","",USER!BL317)</f>
        <v/>
      </c>
      <c r="BM317" s="14" t="str">
        <f>+IF(USER!BM317="","",USER!BM317)</f>
        <v/>
      </c>
      <c r="BN317" s="20" t="str">
        <f>+IF(USER!BN317="","",USER!BN317)</f>
        <v/>
      </c>
      <c r="BO317" s="19">
        <f>+IF(USER!BO317="","",USER!BO317)</f>
        <v>0.54166666666666663</v>
      </c>
      <c r="BP317" s="13">
        <f>+IF(USER!BP317="","",USER!BP317)</f>
        <v>0.70486111111111116</v>
      </c>
      <c r="BQ317" s="14" t="str">
        <f>+IF(USER!BQ317="","",USER!BQ317)</f>
        <v/>
      </c>
      <c r="BR317" s="14" t="str">
        <f>+IF(USER!BR317="","",USER!BR317)</f>
        <v/>
      </c>
      <c r="BS317" s="13" t="str">
        <f>+IF(USER!BS317="","",USER!BS317)</f>
        <v/>
      </c>
      <c r="BT317" s="13" t="str">
        <f>+IF(USER!BT317="","",USER!BT317)</f>
        <v/>
      </c>
      <c r="BU317" s="14" t="str">
        <f>+IF(USER!BU317="","",USER!BU317)</f>
        <v/>
      </c>
      <c r="BV317" s="20" t="str">
        <f>+IF(USER!BV317="","",USER!BV317)</f>
        <v/>
      </c>
      <c r="BW317" s="68" t="str">
        <f>+VLOOKUP(B317,GESEM!B:H,7,0)</f>
        <v>CHAT USER</v>
      </c>
      <c r="BX317" s="2" t="str">
        <f>+VLOOKUP(B317,GESEM!B:H,6,0)</f>
        <v>AGENTE</v>
      </c>
    </row>
    <row r="318" spans="1:76" ht="12.75" x14ac:dyDescent="0.2">
      <c r="A318" s="31">
        <f t="shared" si="4"/>
        <v>312</v>
      </c>
      <c r="B318" s="74">
        <f>+USER!B318</f>
        <v>72274351</v>
      </c>
      <c r="C318" s="61" t="str">
        <f>+VLOOKUP(J318,TURNO!P:Q,2,0)</f>
        <v xml:space="preserve">CHAT USER </v>
      </c>
      <c r="D318" s="61" t="str">
        <f>+USER!D318</f>
        <v>Tarde</v>
      </c>
      <c r="E318" s="75">
        <f>+VLOOKUP(B318,GESEM!B:M,12,0)</f>
        <v>45713</v>
      </c>
      <c r="F318" s="61" t="str">
        <f>+USER!F318</f>
        <v>PART TIME</v>
      </c>
      <c r="G318" s="61">
        <f>+USER!G318</f>
        <v>0</v>
      </c>
      <c r="H318" s="61">
        <f>+USER!H318</f>
        <v>0</v>
      </c>
      <c r="I318" s="61" t="str">
        <f>+USER!I318</f>
        <v>ROMERO CUPITAY JULIO CESAR</v>
      </c>
      <c r="J318" s="61" t="str">
        <f>+USER!J318</f>
        <v>CHAT USER</v>
      </c>
      <c r="K318" s="61" t="str">
        <f>+USER!K318</f>
        <v>QUISPE ACUÑA ALVARO ROBERT</v>
      </c>
      <c r="L318" s="61" t="str">
        <f>+USER!L318</f>
        <v>SANCHEZ GRADOS JEAN PIERRE JOAQUIN</v>
      </c>
      <c r="M318" s="61" t="str">
        <f>+USER!M318</f>
        <v>Martes</v>
      </c>
      <c r="N318" s="32">
        <f>+IF(USER!N318="","",USER!N318)</f>
        <v>0.54166666666666663</v>
      </c>
      <c r="O318" s="33">
        <f>+IF(USER!O318="","",USER!O318)</f>
        <v>0.70486111111111116</v>
      </c>
      <c r="P318" s="32" t="str">
        <f>+IF(USER!P318="","",USER!P318)</f>
        <v/>
      </c>
      <c r="Q318" s="33" t="str">
        <f>+IF(USER!Q318="","",USER!Q318)</f>
        <v/>
      </c>
      <c r="R318" s="34" t="str">
        <f>+VLOOKUP(B318,GESEM!B:R,9,0)</f>
        <v>ACTIVO</v>
      </c>
      <c r="S318" s="19">
        <f>+IF(USER!S318="","",USER!S318)</f>
        <v>0.54166666666666663</v>
      </c>
      <c r="T318" s="14">
        <f>+IF(USER!T318="","",USER!T318)</f>
        <v>0.70486111111111116</v>
      </c>
      <c r="U318" s="14" t="str">
        <f>+IF(USER!U318="","",USER!U318)</f>
        <v/>
      </c>
      <c r="V318" s="14" t="str">
        <f>+IF(USER!V318="","",USER!V318)</f>
        <v/>
      </c>
      <c r="W318" s="14" t="str">
        <f>+IF(USER!W318="","",USER!W318)</f>
        <v/>
      </c>
      <c r="X318" s="14" t="str">
        <f>+IF(USER!X318="","",USER!X318)</f>
        <v/>
      </c>
      <c r="Y318" s="14" t="str">
        <f>+IF(USER!Y318="","",USER!Y318)</f>
        <v/>
      </c>
      <c r="Z318" s="20" t="str">
        <f>+IF(USER!Z318="","",USER!Z318)</f>
        <v/>
      </c>
      <c r="AA318" s="19" t="str">
        <f>+IF(USER!AA318="","",USER!AA318)</f>
        <v/>
      </c>
      <c r="AB318" s="13" t="str">
        <f>+IF(USER!AB318="","",USER!AB318)</f>
        <v/>
      </c>
      <c r="AC318" s="14" t="str">
        <f>+IF(USER!AC318="","",USER!AC318)</f>
        <v/>
      </c>
      <c r="AD318" s="14" t="str">
        <f>+IF(USER!AD318="","",USER!AD318)</f>
        <v/>
      </c>
      <c r="AE318" s="13" t="str">
        <f>+IF(USER!AE318="","",USER!AE318)</f>
        <v/>
      </c>
      <c r="AF318" s="13" t="str">
        <f>+IF(USER!AF318="","",USER!AF318)</f>
        <v/>
      </c>
      <c r="AG318" s="14" t="str">
        <f>+IF(USER!AG318="","",USER!AG318)</f>
        <v/>
      </c>
      <c r="AH318" s="20" t="str">
        <f>+IF(USER!AH318="","",USER!AH318)</f>
        <v/>
      </c>
      <c r="AI318" s="19">
        <f>+IF(USER!AI318="","",USER!AI318)</f>
        <v>0.54166666666666663</v>
      </c>
      <c r="AJ318" s="13">
        <f>+IF(USER!AJ318="","",USER!AJ318)</f>
        <v>0.70486111111111116</v>
      </c>
      <c r="AK318" s="14" t="str">
        <f>+IF(USER!AK318="","",USER!AK318)</f>
        <v/>
      </c>
      <c r="AL318" s="14" t="str">
        <f>+IF(USER!AL318="","",USER!AL318)</f>
        <v/>
      </c>
      <c r="AM318" s="13" t="str">
        <f>+IF(USER!AM318="","",USER!AM318)</f>
        <v/>
      </c>
      <c r="AN318" s="13" t="str">
        <f>+IF(USER!AN318="","",USER!AN318)</f>
        <v/>
      </c>
      <c r="AO318" s="14" t="str">
        <f>+IF(USER!AO318="","",USER!AO318)</f>
        <v/>
      </c>
      <c r="AP318" s="20" t="str">
        <f>+IF(USER!AP318="","",USER!AP318)</f>
        <v/>
      </c>
      <c r="AQ318" s="19">
        <f>+IF(USER!AQ318="","",USER!AQ318)</f>
        <v>0.54166666666666663</v>
      </c>
      <c r="AR318" s="13">
        <f>+IF(USER!AR318="","",USER!AR318)</f>
        <v>0.70486111111111116</v>
      </c>
      <c r="AS318" s="14" t="str">
        <f>+IF(USER!AS318="","",USER!AS318)</f>
        <v/>
      </c>
      <c r="AT318" s="14" t="str">
        <f>+IF(USER!AT318="","",USER!AT318)</f>
        <v/>
      </c>
      <c r="AU318" s="13" t="str">
        <f>+IF(USER!AU318="","",USER!AU318)</f>
        <v/>
      </c>
      <c r="AV318" s="13" t="str">
        <f>+IF(USER!AV318="","",USER!AV318)</f>
        <v/>
      </c>
      <c r="AW318" s="14" t="str">
        <f>+IF(USER!AW318="","",USER!AW318)</f>
        <v/>
      </c>
      <c r="AX318" s="20" t="str">
        <f>+IF(USER!AX318="","",USER!AX318)</f>
        <v/>
      </c>
      <c r="AY318" s="19">
        <f>+IF(USER!AY318="","",USER!AY318)</f>
        <v>0.54166666666666663</v>
      </c>
      <c r="AZ318" s="13">
        <f>+IF(USER!AZ318="","",USER!AZ318)</f>
        <v>0.70486111111111116</v>
      </c>
      <c r="BA318" s="14" t="str">
        <f>+IF(USER!BA318="","",USER!BA318)</f>
        <v/>
      </c>
      <c r="BB318" s="14" t="str">
        <f>+IF(USER!BB318="","",USER!BB318)</f>
        <v/>
      </c>
      <c r="BC318" s="13" t="str">
        <f>+IF(USER!BC318="","",USER!BC318)</f>
        <v/>
      </c>
      <c r="BD318" s="13" t="str">
        <f>+IF(USER!BD318="","",USER!BD318)</f>
        <v/>
      </c>
      <c r="BE318" s="14" t="str">
        <f>+IF(USER!BE318="","",USER!BE318)</f>
        <v/>
      </c>
      <c r="BF318" s="20" t="str">
        <f>+IF(USER!BF318="","",USER!BF318)</f>
        <v/>
      </c>
      <c r="BG318" s="19">
        <f>+IF(USER!BG318="","",USER!BG318)</f>
        <v>0.54166666666666663</v>
      </c>
      <c r="BH318" s="13">
        <f>+IF(USER!BH318="","",USER!BH318)</f>
        <v>0.70486111111111116</v>
      </c>
      <c r="BI318" s="14" t="str">
        <f>+IF(USER!BI318="","",USER!BI318)</f>
        <v/>
      </c>
      <c r="BJ318" s="14" t="str">
        <f>+IF(USER!BJ318="","",USER!BJ318)</f>
        <v/>
      </c>
      <c r="BK318" s="13" t="str">
        <f>+IF(USER!BK318="","",USER!BK318)</f>
        <v/>
      </c>
      <c r="BL318" s="13" t="str">
        <f>+IF(USER!BL318="","",USER!BL318)</f>
        <v/>
      </c>
      <c r="BM318" s="14" t="str">
        <f>+IF(USER!BM318="","",USER!BM318)</f>
        <v/>
      </c>
      <c r="BN318" s="20" t="str">
        <f>+IF(USER!BN318="","",USER!BN318)</f>
        <v/>
      </c>
      <c r="BO318" s="19">
        <f>+IF(USER!BO318="","",USER!BO318)</f>
        <v>0.54166666666666663</v>
      </c>
      <c r="BP318" s="13">
        <f>+IF(USER!BP318="","",USER!BP318)</f>
        <v>0.70486111111111116</v>
      </c>
      <c r="BQ318" s="14" t="str">
        <f>+IF(USER!BQ318="","",USER!BQ318)</f>
        <v/>
      </c>
      <c r="BR318" s="14" t="str">
        <f>+IF(USER!BR318="","",USER!BR318)</f>
        <v/>
      </c>
      <c r="BS318" s="13" t="str">
        <f>+IF(USER!BS318="","",USER!BS318)</f>
        <v/>
      </c>
      <c r="BT318" s="13" t="str">
        <f>+IF(USER!BT318="","",USER!BT318)</f>
        <v/>
      </c>
      <c r="BU318" s="14" t="str">
        <f>+IF(USER!BU318="","",USER!BU318)</f>
        <v/>
      </c>
      <c r="BV318" s="20" t="str">
        <f>+IF(USER!BV318="","",USER!BV318)</f>
        <v/>
      </c>
      <c r="BW318" s="68" t="str">
        <f>+VLOOKUP(B318,GESEM!B:H,7,0)</f>
        <v>CHAT USER</v>
      </c>
      <c r="BX318" s="2" t="str">
        <f>+VLOOKUP(B318,GESEM!B:H,6,0)</f>
        <v>AGENTE</v>
      </c>
    </row>
    <row r="319" spans="1:76" ht="12.75" x14ac:dyDescent="0.2">
      <c r="A319" s="31">
        <f t="shared" si="4"/>
        <v>313</v>
      </c>
      <c r="B319" s="74">
        <f>+USER!B319</f>
        <v>74701302</v>
      </c>
      <c r="C319" s="61" t="str">
        <f>+VLOOKUP(J319,TURNO!P:Q,2,0)</f>
        <v xml:space="preserve">CHAT USER </v>
      </c>
      <c r="D319" s="61" t="str">
        <f>+USER!D319</f>
        <v>Tarde</v>
      </c>
      <c r="E319" s="75">
        <f>+VLOOKUP(B319,GESEM!B:M,12,0)</f>
        <v>45713</v>
      </c>
      <c r="F319" s="61" t="str">
        <f>+USER!F319</f>
        <v>PART TIME</v>
      </c>
      <c r="G319" s="61">
        <f>+USER!G319</f>
        <v>0</v>
      </c>
      <c r="H319" s="61">
        <f>+USER!H319</f>
        <v>0</v>
      </c>
      <c r="I319" s="61" t="str">
        <f>+USER!I319</f>
        <v>CUPITAY TTITO ALEXANDRA</v>
      </c>
      <c r="J319" s="61" t="str">
        <f>+USER!J319</f>
        <v>CHAT USER</v>
      </c>
      <c r="K319" s="61" t="str">
        <f>+USER!K319</f>
        <v>ALMEYDA ALVARADO CARLOS ALEJANDRO</v>
      </c>
      <c r="L319" s="61" t="str">
        <f>+USER!L319</f>
        <v>SANCHEZ GRADOS JEAN PIERRE JOAQUIN</v>
      </c>
      <c r="M319" s="61" t="str">
        <f>+USER!M319</f>
        <v>Martes</v>
      </c>
      <c r="N319" s="32">
        <f>+IF(USER!N319="","",USER!N319)</f>
        <v>0.54166666666666663</v>
      </c>
      <c r="O319" s="33">
        <f>+IF(USER!O319="","",USER!O319)</f>
        <v>0.70486111111111116</v>
      </c>
      <c r="P319" s="32" t="str">
        <f>+IF(USER!P319="","",USER!P319)</f>
        <v/>
      </c>
      <c r="Q319" s="33" t="str">
        <f>+IF(USER!Q319="","",USER!Q319)</f>
        <v/>
      </c>
      <c r="R319" s="34" t="str">
        <f>+VLOOKUP(B319,GESEM!B:R,9,0)</f>
        <v>ACTIVO</v>
      </c>
      <c r="S319" s="19">
        <f>+IF(USER!S319="","",USER!S319)</f>
        <v>0.54166666666666663</v>
      </c>
      <c r="T319" s="14">
        <f>+IF(USER!T319="","",USER!T319)</f>
        <v>0.70486111111111116</v>
      </c>
      <c r="U319" s="14" t="str">
        <f>+IF(USER!U319="","",USER!U319)</f>
        <v/>
      </c>
      <c r="V319" s="14" t="str">
        <f>+IF(USER!V319="","",USER!V319)</f>
        <v/>
      </c>
      <c r="W319" s="14" t="str">
        <f>+IF(USER!W319="","",USER!W319)</f>
        <v/>
      </c>
      <c r="X319" s="14" t="str">
        <f>+IF(USER!X319="","",USER!X319)</f>
        <v/>
      </c>
      <c r="Y319" s="14" t="str">
        <f>+IF(USER!Y319="","",USER!Y319)</f>
        <v/>
      </c>
      <c r="Z319" s="20" t="str">
        <f>+IF(USER!Z319="","",USER!Z319)</f>
        <v/>
      </c>
      <c r="AA319" s="19" t="str">
        <f>+IF(USER!AA319="","",USER!AA319)</f>
        <v/>
      </c>
      <c r="AB319" s="13" t="str">
        <f>+IF(USER!AB319="","",USER!AB319)</f>
        <v/>
      </c>
      <c r="AC319" s="14" t="str">
        <f>+IF(USER!AC319="","",USER!AC319)</f>
        <v/>
      </c>
      <c r="AD319" s="14" t="str">
        <f>+IF(USER!AD319="","",USER!AD319)</f>
        <v/>
      </c>
      <c r="AE319" s="13" t="str">
        <f>+IF(USER!AE319="","",USER!AE319)</f>
        <v/>
      </c>
      <c r="AF319" s="13" t="str">
        <f>+IF(USER!AF319="","",USER!AF319)</f>
        <v/>
      </c>
      <c r="AG319" s="14" t="str">
        <f>+IF(USER!AG319="","",USER!AG319)</f>
        <v/>
      </c>
      <c r="AH319" s="20" t="str">
        <f>+IF(USER!AH319="","",USER!AH319)</f>
        <v/>
      </c>
      <c r="AI319" s="19">
        <f>+IF(USER!AI319="","",USER!AI319)</f>
        <v>0.54166666666666663</v>
      </c>
      <c r="AJ319" s="13">
        <f>+IF(USER!AJ319="","",USER!AJ319)</f>
        <v>0.70486111111111116</v>
      </c>
      <c r="AK319" s="14" t="str">
        <f>+IF(USER!AK319="","",USER!AK319)</f>
        <v/>
      </c>
      <c r="AL319" s="14" t="str">
        <f>+IF(USER!AL319="","",USER!AL319)</f>
        <v/>
      </c>
      <c r="AM319" s="13" t="str">
        <f>+IF(USER!AM319="","",USER!AM319)</f>
        <v/>
      </c>
      <c r="AN319" s="13" t="str">
        <f>+IF(USER!AN319="","",USER!AN319)</f>
        <v/>
      </c>
      <c r="AO319" s="14" t="str">
        <f>+IF(USER!AO319="","",USER!AO319)</f>
        <v/>
      </c>
      <c r="AP319" s="20" t="str">
        <f>+IF(USER!AP319="","",USER!AP319)</f>
        <v/>
      </c>
      <c r="AQ319" s="19">
        <f>+IF(USER!AQ319="","",USER!AQ319)</f>
        <v>0.54166666666666663</v>
      </c>
      <c r="AR319" s="13">
        <f>+IF(USER!AR319="","",USER!AR319)</f>
        <v>0.70486111111111116</v>
      </c>
      <c r="AS319" s="14" t="str">
        <f>+IF(USER!AS319="","",USER!AS319)</f>
        <v/>
      </c>
      <c r="AT319" s="14" t="str">
        <f>+IF(USER!AT319="","",USER!AT319)</f>
        <v/>
      </c>
      <c r="AU319" s="13" t="str">
        <f>+IF(USER!AU319="","",USER!AU319)</f>
        <v/>
      </c>
      <c r="AV319" s="13" t="str">
        <f>+IF(USER!AV319="","",USER!AV319)</f>
        <v/>
      </c>
      <c r="AW319" s="14" t="str">
        <f>+IF(USER!AW319="","",USER!AW319)</f>
        <v/>
      </c>
      <c r="AX319" s="20" t="str">
        <f>+IF(USER!AX319="","",USER!AX319)</f>
        <v/>
      </c>
      <c r="AY319" s="19">
        <f>+IF(USER!AY319="","",USER!AY319)</f>
        <v>0.54166666666666663</v>
      </c>
      <c r="AZ319" s="13">
        <f>+IF(USER!AZ319="","",USER!AZ319)</f>
        <v>0.70486111111111116</v>
      </c>
      <c r="BA319" s="14" t="str">
        <f>+IF(USER!BA319="","",USER!BA319)</f>
        <v/>
      </c>
      <c r="BB319" s="14" t="str">
        <f>+IF(USER!BB319="","",USER!BB319)</f>
        <v/>
      </c>
      <c r="BC319" s="13" t="str">
        <f>+IF(USER!BC319="","",USER!BC319)</f>
        <v/>
      </c>
      <c r="BD319" s="13" t="str">
        <f>+IF(USER!BD319="","",USER!BD319)</f>
        <v/>
      </c>
      <c r="BE319" s="14" t="str">
        <f>+IF(USER!BE319="","",USER!BE319)</f>
        <v/>
      </c>
      <c r="BF319" s="20" t="str">
        <f>+IF(USER!BF319="","",USER!BF319)</f>
        <v/>
      </c>
      <c r="BG319" s="19">
        <f>+IF(USER!BG319="","",USER!BG319)</f>
        <v>0.54166666666666663</v>
      </c>
      <c r="BH319" s="13">
        <f>+IF(USER!BH319="","",USER!BH319)</f>
        <v>0.70486111111111116</v>
      </c>
      <c r="BI319" s="14" t="str">
        <f>+IF(USER!BI319="","",USER!BI319)</f>
        <v/>
      </c>
      <c r="BJ319" s="14" t="str">
        <f>+IF(USER!BJ319="","",USER!BJ319)</f>
        <v/>
      </c>
      <c r="BK319" s="13" t="str">
        <f>+IF(USER!BK319="","",USER!BK319)</f>
        <v/>
      </c>
      <c r="BL319" s="13" t="str">
        <f>+IF(USER!BL319="","",USER!BL319)</f>
        <v/>
      </c>
      <c r="BM319" s="14" t="str">
        <f>+IF(USER!BM319="","",USER!BM319)</f>
        <v/>
      </c>
      <c r="BN319" s="20" t="str">
        <f>+IF(USER!BN319="","",USER!BN319)</f>
        <v/>
      </c>
      <c r="BO319" s="19">
        <f>+IF(USER!BO319="","",USER!BO319)</f>
        <v>0.54166666666666663</v>
      </c>
      <c r="BP319" s="13">
        <f>+IF(USER!BP319="","",USER!BP319)</f>
        <v>0.70486111111111116</v>
      </c>
      <c r="BQ319" s="14" t="str">
        <f>+IF(USER!BQ319="","",USER!BQ319)</f>
        <v/>
      </c>
      <c r="BR319" s="14" t="str">
        <f>+IF(USER!BR319="","",USER!BR319)</f>
        <v/>
      </c>
      <c r="BS319" s="13" t="str">
        <f>+IF(USER!BS319="","",USER!BS319)</f>
        <v/>
      </c>
      <c r="BT319" s="13" t="str">
        <f>+IF(USER!BT319="","",USER!BT319)</f>
        <v/>
      </c>
      <c r="BU319" s="14" t="str">
        <f>+IF(USER!BU319="","",USER!BU319)</f>
        <v/>
      </c>
      <c r="BV319" s="20" t="str">
        <f>+IF(USER!BV319="","",USER!BV319)</f>
        <v/>
      </c>
      <c r="BW319" s="68" t="str">
        <f>+VLOOKUP(B319,GESEM!B:H,7,0)</f>
        <v>CHAT USER</v>
      </c>
      <c r="BX319" s="2" t="str">
        <f>+VLOOKUP(B319,GESEM!B:H,6,0)</f>
        <v>AGENTE</v>
      </c>
    </row>
    <row r="320" spans="1:76" ht="12.75" x14ac:dyDescent="0.2">
      <c r="A320" s="31">
        <f t="shared" si="4"/>
        <v>314</v>
      </c>
      <c r="B320" s="74">
        <f>+USER!B320</f>
        <v>72414031</v>
      </c>
      <c r="C320" s="61" t="str">
        <f>+VLOOKUP(J320,TURNO!P:Q,2,0)</f>
        <v xml:space="preserve">CHAT USER </v>
      </c>
      <c r="D320" s="61" t="str">
        <f>+USER!D320</f>
        <v>Tarde</v>
      </c>
      <c r="E320" s="75">
        <f>+VLOOKUP(B320,GESEM!B:M,12,0)</f>
        <v>45713</v>
      </c>
      <c r="F320" s="61" t="str">
        <f>+USER!F320</f>
        <v>PART TIME</v>
      </c>
      <c r="G320" s="61">
        <f>+USER!G320</f>
        <v>0</v>
      </c>
      <c r="H320" s="61">
        <f>+USER!H320</f>
        <v>0</v>
      </c>
      <c r="I320" s="61" t="str">
        <f>+USER!I320</f>
        <v>CHINO JALLO DARIAN ZENAIDA</v>
      </c>
      <c r="J320" s="61" t="str">
        <f>+USER!J320</f>
        <v>CHAT USER</v>
      </c>
      <c r="K320" s="61" t="str">
        <f>+USER!K320</f>
        <v>MELLO CORDOVA LUIS ENRIQUE</v>
      </c>
      <c r="L320" s="61" t="str">
        <f>+USER!L320</f>
        <v>SANCHEZ GRADOS JEAN PIERRE JOAQUIN</v>
      </c>
      <c r="M320" s="61" t="str">
        <f>+USER!M320</f>
        <v>Martes</v>
      </c>
      <c r="N320" s="32">
        <f>+IF(USER!N320="","",USER!N320)</f>
        <v>0.54166666666666663</v>
      </c>
      <c r="O320" s="33">
        <f>+IF(USER!O320="","",USER!O320)</f>
        <v>0.70486111111111116</v>
      </c>
      <c r="P320" s="32" t="str">
        <f>+IF(USER!P320="","",USER!P320)</f>
        <v/>
      </c>
      <c r="Q320" s="33" t="str">
        <f>+IF(USER!Q320="","",USER!Q320)</f>
        <v/>
      </c>
      <c r="R320" s="34" t="str">
        <f>+VLOOKUP(B320,GESEM!B:R,9,0)</f>
        <v>ACTIVO</v>
      </c>
      <c r="S320" s="19">
        <f>+IF(USER!S320="","",USER!S320)</f>
        <v>0.54166666666666663</v>
      </c>
      <c r="T320" s="14">
        <f>+IF(USER!T320="","",USER!T320)</f>
        <v>0.70486111111111116</v>
      </c>
      <c r="U320" s="14" t="str">
        <f>+IF(USER!U320="","",USER!U320)</f>
        <v/>
      </c>
      <c r="V320" s="14" t="str">
        <f>+IF(USER!V320="","",USER!V320)</f>
        <v/>
      </c>
      <c r="W320" s="14" t="str">
        <f>+IF(USER!W320="","",USER!W320)</f>
        <v/>
      </c>
      <c r="X320" s="14" t="str">
        <f>+IF(USER!X320="","",USER!X320)</f>
        <v/>
      </c>
      <c r="Y320" s="14" t="str">
        <f>+IF(USER!Y320="","",USER!Y320)</f>
        <v/>
      </c>
      <c r="Z320" s="20" t="str">
        <f>+IF(USER!Z320="","",USER!Z320)</f>
        <v/>
      </c>
      <c r="AA320" s="19" t="str">
        <f>+IF(USER!AA320="","",USER!AA320)</f>
        <v/>
      </c>
      <c r="AB320" s="13" t="str">
        <f>+IF(USER!AB320="","",USER!AB320)</f>
        <v/>
      </c>
      <c r="AC320" s="14" t="str">
        <f>+IF(USER!AC320="","",USER!AC320)</f>
        <v/>
      </c>
      <c r="AD320" s="14" t="str">
        <f>+IF(USER!AD320="","",USER!AD320)</f>
        <v/>
      </c>
      <c r="AE320" s="13" t="str">
        <f>+IF(USER!AE320="","",USER!AE320)</f>
        <v/>
      </c>
      <c r="AF320" s="13" t="str">
        <f>+IF(USER!AF320="","",USER!AF320)</f>
        <v/>
      </c>
      <c r="AG320" s="14" t="str">
        <f>+IF(USER!AG320="","",USER!AG320)</f>
        <v/>
      </c>
      <c r="AH320" s="20" t="str">
        <f>+IF(USER!AH320="","",USER!AH320)</f>
        <v/>
      </c>
      <c r="AI320" s="19">
        <f>+IF(USER!AI320="","",USER!AI320)</f>
        <v>0.54166666666666663</v>
      </c>
      <c r="AJ320" s="13">
        <f>+IF(USER!AJ320="","",USER!AJ320)</f>
        <v>0.70486111111111116</v>
      </c>
      <c r="AK320" s="14" t="str">
        <f>+IF(USER!AK320="","",USER!AK320)</f>
        <v/>
      </c>
      <c r="AL320" s="14" t="str">
        <f>+IF(USER!AL320="","",USER!AL320)</f>
        <v/>
      </c>
      <c r="AM320" s="13" t="str">
        <f>+IF(USER!AM320="","",USER!AM320)</f>
        <v/>
      </c>
      <c r="AN320" s="13" t="str">
        <f>+IF(USER!AN320="","",USER!AN320)</f>
        <v/>
      </c>
      <c r="AO320" s="14" t="str">
        <f>+IF(USER!AO320="","",USER!AO320)</f>
        <v/>
      </c>
      <c r="AP320" s="20" t="str">
        <f>+IF(USER!AP320="","",USER!AP320)</f>
        <v/>
      </c>
      <c r="AQ320" s="19">
        <f>+IF(USER!AQ320="","",USER!AQ320)</f>
        <v>0.54166666666666663</v>
      </c>
      <c r="AR320" s="13">
        <f>+IF(USER!AR320="","",USER!AR320)</f>
        <v>0.70486111111111116</v>
      </c>
      <c r="AS320" s="14" t="str">
        <f>+IF(USER!AS320="","",USER!AS320)</f>
        <v/>
      </c>
      <c r="AT320" s="14" t="str">
        <f>+IF(USER!AT320="","",USER!AT320)</f>
        <v/>
      </c>
      <c r="AU320" s="13" t="str">
        <f>+IF(USER!AU320="","",USER!AU320)</f>
        <v/>
      </c>
      <c r="AV320" s="13" t="str">
        <f>+IF(USER!AV320="","",USER!AV320)</f>
        <v/>
      </c>
      <c r="AW320" s="14" t="str">
        <f>+IF(USER!AW320="","",USER!AW320)</f>
        <v/>
      </c>
      <c r="AX320" s="20" t="str">
        <f>+IF(USER!AX320="","",USER!AX320)</f>
        <v/>
      </c>
      <c r="AY320" s="19">
        <f>+IF(USER!AY320="","",USER!AY320)</f>
        <v>0.54166666666666663</v>
      </c>
      <c r="AZ320" s="13">
        <f>+IF(USER!AZ320="","",USER!AZ320)</f>
        <v>0.70486111111111116</v>
      </c>
      <c r="BA320" s="14" t="str">
        <f>+IF(USER!BA320="","",USER!BA320)</f>
        <v/>
      </c>
      <c r="BB320" s="14" t="str">
        <f>+IF(USER!BB320="","",USER!BB320)</f>
        <v/>
      </c>
      <c r="BC320" s="13" t="str">
        <f>+IF(USER!BC320="","",USER!BC320)</f>
        <v/>
      </c>
      <c r="BD320" s="13" t="str">
        <f>+IF(USER!BD320="","",USER!BD320)</f>
        <v/>
      </c>
      <c r="BE320" s="14" t="str">
        <f>+IF(USER!BE320="","",USER!BE320)</f>
        <v/>
      </c>
      <c r="BF320" s="20" t="str">
        <f>+IF(USER!BF320="","",USER!BF320)</f>
        <v/>
      </c>
      <c r="BG320" s="19">
        <f>+IF(USER!BG320="","",USER!BG320)</f>
        <v>0.54166666666666663</v>
      </c>
      <c r="BH320" s="13">
        <f>+IF(USER!BH320="","",USER!BH320)</f>
        <v>0.70486111111111116</v>
      </c>
      <c r="BI320" s="14" t="str">
        <f>+IF(USER!BI320="","",USER!BI320)</f>
        <v/>
      </c>
      <c r="BJ320" s="14" t="str">
        <f>+IF(USER!BJ320="","",USER!BJ320)</f>
        <v/>
      </c>
      <c r="BK320" s="13" t="str">
        <f>+IF(USER!BK320="","",USER!BK320)</f>
        <v/>
      </c>
      <c r="BL320" s="13" t="str">
        <f>+IF(USER!BL320="","",USER!BL320)</f>
        <v/>
      </c>
      <c r="BM320" s="14" t="str">
        <f>+IF(USER!BM320="","",USER!BM320)</f>
        <v/>
      </c>
      <c r="BN320" s="20" t="str">
        <f>+IF(USER!BN320="","",USER!BN320)</f>
        <v/>
      </c>
      <c r="BO320" s="19">
        <f>+IF(USER!BO320="","",USER!BO320)</f>
        <v>0.54166666666666663</v>
      </c>
      <c r="BP320" s="13">
        <f>+IF(USER!BP320="","",USER!BP320)</f>
        <v>0.70486111111111116</v>
      </c>
      <c r="BQ320" s="14" t="str">
        <f>+IF(USER!BQ320="","",USER!BQ320)</f>
        <v/>
      </c>
      <c r="BR320" s="14" t="str">
        <f>+IF(USER!BR320="","",USER!BR320)</f>
        <v/>
      </c>
      <c r="BS320" s="13" t="str">
        <f>+IF(USER!BS320="","",USER!BS320)</f>
        <v/>
      </c>
      <c r="BT320" s="13" t="str">
        <f>+IF(USER!BT320="","",USER!BT320)</f>
        <v/>
      </c>
      <c r="BU320" s="14" t="str">
        <f>+IF(USER!BU320="","",USER!BU320)</f>
        <v/>
      </c>
      <c r="BV320" s="20" t="str">
        <f>+IF(USER!BV320="","",USER!BV320)</f>
        <v/>
      </c>
      <c r="BW320" s="68" t="str">
        <f>+VLOOKUP(B320,GESEM!B:H,7,0)</f>
        <v>CHAT USER</v>
      </c>
      <c r="BX320" s="2" t="str">
        <f>+VLOOKUP(B320,GESEM!B:H,6,0)</f>
        <v>AGENTE</v>
      </c>
    </row>
    <row r="321" spans="1:76" ht="12.75" x14ac:dyDescent="0.2">
      <c r="A321" s="31">
        <f t="shared" si="4"/>
        <v>315</v>
      </c>
      <c r="B321" s="74">
        <f>+USER!B321</f>
        <v>62700306</v>
      </c>
      <c r="C321" s="61" t="str">
        <f>+VLOOKUP(J321,TURNO!P:Q,2,0)</f>
        <v xml:space="preserve">CHAT USER </v>
      </c>
      <c r="D321" s="61" t="str">
        <f>+USER!D321</f>
        <v>Tarde</v>
      </c>
      <c r="E321" s="75">
        <f>+VLOOKUP(B321,GESEM!B:M,12,0)</f>
        <v>45056</v>
      </c>
      <c r="F321" s="61" t="str">
        <f>+USER!F321</f>
        <v>FULL TIME</v>
      </c>
      <c r="G321" s="61">
        <f>+USER!G321</f>
        <v>0</v>
      </c>
      <c r="H321" s="61">
        <f>+USER!H321</f>
        <v>0</v>
      </c>
      <c r="I321" s="61" t="str">
        <f>+USER!I321</f>
        <v>ISUIZA DELGADO MARIA TERESITA</v>
      </c>
      <c r="J321" s="61" t="str">
        <f>+USER!J321</f>
        <v>CHAT USER</v>
      </c>
      <c r="K321" s="61" t="str">
        <f>+USER!K321</f>
        <v>ROQUE GOMEZ FRANK PIERCE</v>
      </c>
      <c r="L321" s="61" t="str">
        <f>+USER!L321</f>
        <v>PORTILLA REYES YOHANA ARACELLI</v>
      </c>
      <c r="M321" s="61" t="str">
        <f>+USER!M321</f>
        <v>Jueves</v>
      </c>
      <c r="N321" s="32">
        <f>+IF(USER!N321="","",USER!N321)</f>
        <v>0.58333333333333337</v>
      </c>
      <c r="O321" s="33">
        <f>+IF(USER!O321="","",USER!O321)</f>
        <v>0.92708333333333337</v>
      </c>
      <c r="P321" s="32">
        <f>+IF(USER!P321="","",USER!P321)</f>
        <v>0.75</v>
      </c>
      <c r="Q321" s="33">
        <f>+IF(USER!Q321="","",USER!Q321)</f>
        <v>0.78125</v>
      </c>
      <c r="R321" s="34" t="str">
        <f>+VLOOKUP(B321,GESEM!B:R,9,0)</f>
        <v>ACTIVO</v>
      </c>
      <c r="S321" s="19">
        <f>+IF(USER!S321="","",USER!S321)</f>
        <v>0.58333333333333337</v>
      </c>
      <c r="T321" s="14">
        <f>+IF(USER!T321="","",USER!T321)</f>
        <v>0.92708333333333337</v>
      </c>
      <c r="U321" s="14" t="str">
        <f>+IF(USER!U321="","",USER!U321)</f>
        <v/>
      </c>
      <c r="V321" s="14" t="str">
        <f>+IF(USER!V321="","",USER!V321)</f>
        <v/>
      </c>
      <c r="W321" s="14">
        <f>+IF(USER!W321="","",USER!W321)</f>
        <v>0.75</v>
      </c>
      <c r="X321" s="14">
        <f>+IF(USER!X321="","",USER!X321)</f>
        <v>0.78125</v>
      </c>
      <c r="Y321" s="14" t="str">
        <f>+IF(USER!Y321="","",USER!Y321)</f>
        <v/>
      </c>
      <c r="Z321" s="20" t="str">
        <f>+IF(USER!Z321="","",USER!Z321)</f>
        <v/>
      </c>
      <c r="AA321" s="19">
        <f>+IF(USER!AA321="","",USER!AA321)</f>
        <v>0.58333333333333337</v>
      </c>
      <c r="AB321" s="13">
        <f>+IF(USER!AB321="","",USER!AB321)</f>
        <v>0.92708333333333337</v>
      </c>
      <c r="AC321" s="14" t="str">
        <f>+IF(USER!AC321="","",USER!AC321)</f>
        <v/>
      </c>
      <c r="AD321" s="14" t="str">
        <f>+IF(USER!AD321="","",USER!AD321)</f>
        <v/>
      </c>
      <c r="AE321" s="13">
        <f>+IF(USER!AE321="","",USER!AE321)</f>
        <v>0.75</v>
      </c>
      <c r="AF321" s="13">
        <f>+IF(USER!AF321="","",USER!AF321)</f>
        <v>0.78125</v>
      </c>
      <c r="AG321" s="14" t="str">
        <f>+IF(USER!AG321="","",USER!AG321)</f>
        <v/>
      </c>
      <c r="AH321" s="20" t="str">
        <f>+IF(USER!AH321="","",USER!AH321)</f>
        <v/>
      </c>
      <c r="AI321" s="19">
        <f>+IF(USER!AI321="","",USER!AI321)</f>
        <v>0.58333333333333337</v>
      </c>
      <c r="AJ321" s="13">
        <f>+IF(USER!AJ321="","",USER!AJ321)</f>
        <v>0.92708333333333337</v>
      </c>
      <c r="AK321" s="14" t="str">
        <f>+IF(USER!AK321="","",USER!AK321)</f>
        <v/>
      </c>
      <c r="AL321" s="14" t="str">
        <f>+IF(USER!AL321="","",USER!AL321)</f>
        <v/>
      </c>
      <c r="AM321" s="13">
        <f>+IF(USER!AM321="","",USER!AM321)</f>
        <v>0.75</v>
      </c>
      <c r="AN321" s="13">
        <f>+IF(USER!AN321="","",USER!AN321)</f>
        <v>0.78125</v>
      </c>
      <c r="AO321" s="14" t="str">
        <f>+IF(USER!AO321="","",USER!AO321)</f>
        <v/>
      </c>
      <c r="AP321" s="20" t="str">
        <f>+IF(USER!AP321="","",USER!AP321)</f>
        <v/>
      </c>
      <c r="AQ321" s="19" t="str">
        <f>+IF(USER!AQ321="","",USER!AQ321)</f>
        <v/>
      </c>
      <c r="AR321" s="13" t="str">
        <f>+IF(USER!AR321="","",USER!AR321)</f>
        <v/>
      </c>
      <c r="AS321" s="14" t="str">
        <f>+IF(USER!AS321="","",USER!AS321)</f>
        <v/>
      </c>
      <c r="AT321" s="14" t="str">
        <f>+IF(USER!AT321="","",USER!AT321)</f>
        <v/>
      </c>
      <c r="AU321" s="13" t="str">
        <f>+IF(USER!AU321="","",USER!AU321)</f>
        <v/>
      </c>
      <c r="AV321" s="13" t="str">
        <f>+IF(USER!AV321="","",USER!AV321)</f>
        <v/>
      </c>
      <c r="AW321" s="14" t="str">
        <f>+IF(USER!AW321="","",USER!AW321)</f>
        <v/>
      </c>
      <c r="AX321" s="20" t="str">
        <f>+IF(USER!AX321="","",USER!AX321)</f>
        <v/>
      </c>
      <c r="AY321" s="19">
        <f>+IF(USER!AY321="","",USER!AY321)</f>
        <v>0.58333333333333337</v>
      </c>
      <c r="AZ321" s="13">
        <f>+IF(USER!AZ321="","",USER!AZ321)</f>
        <v>0.92708333333333337</v>
      </c>
      <c r="BA321" s="14" t="str">
        <f>+IF(USER!BA321="","",USER!BA321)</f>
        <v/>
      </c>
      <c r="BB321" s="14" t="str">
        <f>+IF(USER!BB321="","",USER!BB321)</f>
        <v/>
      </c>
      <c r="BC321" s="13">
        <f>+IF(USER!BC321="","",USER!BC321)</f>
        <v>0.75</v>
      </c>
      <c r="BD321" s="13">
        <f>+IF(USER!BD321="","",USER!BD321)</f>
        <v>0.78125</v>
      </c>
      <c r="BE321" s="14" t="str">
        <f>+IF(USER!BE321="","",USER!BE321)</f>
        <v/>
      </c>
      <c r="BF321" s="20" t="str">
        <f>+IF(USER!BF321="","",USER!BF321)</f>
        <v/>
      </c>
      <c r="BG321" s="19">
        <f>+IF(USER!BG321="","",USER!BG321)</f>
        <v>0.58333333333333337</v>
      </c>
      <c r="BH321" s="13">
        <f>+IF(USER!BH321="","",USER!BH321)</f>
        <v>0.92708333333333337</v>
      </c>
      <c r="BI321" s="14" t="str">
        <f>+IF(USER!BI321="","",USER!BI321)</f>
        <v/>
      </c>
      <c r="BJ321" s="14" t="str">
        <f>+IF(USER!BJ321="","",USER!BJ321)</f>
        <v/>
      </c>
      <c r="BK321" s="13">
        <f>+IF(USER!BK321="","",USER!BK321)</f>
        <v>0.75</v>
      </c>
      <c r="BL321" s="13">
        <f>+IF(USER!BL321="","",USER!BL321)</f>
        <v>0.78125</v>
      </c>
      <c r="BM321" s="14" t="str">
        <f>+IF(USER!BM321="","",USER!BM321)</f>
        <v/>
      </c>
      <c r="BN321" s="20" t="str">
        <f>+IF(USER!BN321="","",USER!BN321)</f>
        <v/>
      </c>
      <c r="BO321" s="19">
        <f>+IF(USER!BO321="","",USER!BO321)</f>
        <v>0.58333333333333337</v>
      </c>
      <c r="BP321" s="13">
        <f>+IF(USER!BP321="","",USER!BP321)</f>
        <v>0.92708333333333337</v>
      </c>
      <c r="BQ321" s="14" t="str">
        <f>+IF(USER!BQ321="","",USER!BQ321)</f>
        <v/>
      </c>
      <c r="BR321" s="14" t="str">
        <f>+IF(USER!BR321="","",USER!BR321)</f>
        <v/>
      </c>
      <c r="BS321" s="13">
        <f>+IF(USER!BS321="","",USER!BS321)</f>
        <v>0.75</v>
      </c>
      <c r="BT321" s="13">
        <f>+IF(USER!BT321="","",USER!BT321)</f>
        <v>0.78125</v>
      </c>
      <c r="BU321" s="14" t="str">
        <f>+IF(USER!BU321="","",USER!BU321)</f>
        <v/>
      </c>
      <c r="BV321" s="20" t="str">
        <f>+IF(USER!BV321="","",USER!BV321)</f>
        <v/>
      </c>
      <c r="BW321" s="68" t="str">
        <f>+VLOOKUP(B321,GESEM!B:H,7,0)</f>
        <v xml:space="preserve">ID VERIFY + PAYMENT ES </v>
      </c>
      <c r="BX321" s="2" t="str">
        <f>+VLOOKUP(B321,GESEM!B:H,6,0)</f>
        <v>AGENTE</v>
      </c>
    </row>
    <row r="322" spans="1:76" ht="12.75" x14ac:dyDescent="0.2">
      <c r="A322" s="31">
        <f t="shared" si="4"/>
        <v>316</v>
      </c>
      <c r="B322" s="74">
        <f>+USER!B322</f>
        <v>76291389</v>
      </c>
      <c r="C322" s="61" t="str">
        <f>+VLOOKUP(J322,TURNO!P:Q,2,0)</f>
        <v xml:space="preserve">CHAT USER </v>
      </c>
      <c r="D322" s="61" t="str">
        <f>+USER!D322</f>
        <v>Tarde</v>
      </c>
      <c r="E322" s="75">
        <f>+VLOOKUP(B322,GESEM!B:M,12,0)</f>
        <v>45143</v>
      </c>
      <c r="F322" s="61" t="str">
        <f>+USER!F322</f>
        <v>FULL TIME</v>
      </c>
      <c r="G322" s="61">
        <f>+USER!G322</f>
        <v>0</v>
      </c>
      <c r="H322" s="61">
        <f>+USER!H322</f>
        <v>0</v>
      </c>
      <c r="I322" s="61" t="str">
        <f>+USER!I322</f>
        <v>FULGENCIO CRUZ ANGIE MERCEDES</v>
      </c>
      <c r="J322" s="61" t="str">
        <f>+USER!J322</f>
        <v>CHAT USER</v>
      </c>
      <c r="K322" s="61" t="str">
        <f>+USER!K322</f>
        <v>ROQUE GOMEZ FRANK PIERCE</v>
      </c>
      <c r="L322" s="61" t="str">
        <f>+USER!L322</f>
        <v>PORTILLA REYES YOHANA ARACELLI</v>
      </c>
      <c r="M322" s="61" t="str">
        <f>+USER!M322</f>
        <v>Jueves</v>
      </c>
      <c r="N322" s="32">
        <f>+IF(USER!N322="","",USER!N322)</f>
        <v>0.58333333333333337</v>
      </c>
      <c r="O322" s="33">
        <f>+IF(USER!O322="","",USER!O322)</f>
        <v>0.92708333333333337</v>
      </c>
      <c r="P322" s="32">
        <f>+IF(USER!P322="","",USER!P322)</f>
        <v>0.75</v>
      </c>
      <c r="Q322" s="33">
        <f>+IF(USER!Q322="","",USER!Q322)</f>
        <v>0.78125</v>
      </c>
      <c r="R322" s="34" t="str">
        <f>+VLOOKUP(B322,GESEM!B:R,9,0)</f>
        <v>ACTIVO</v>
      </c>
      <c r="S322" s="19">
        <f>+IF(USER!S322="","",USER!S322)</f>
        <v>0.58333333333333337</v>
      </c>
      <c r="T322" s="14">
        <f>+IF(USER!T322="","",USER!T322)</f>
        <v>0.92708333333333337</v>
      </c>
      <c r="U322" s="14" t="str">
        <f>+IF(USER!U322="","",USER!U322)</f>
        <v/>
      </c>
      <c r="V322" s="14" t="str">
        <f>+IF(USER!V322="","",USER!V322)</f>
        <v/>
      </c>
      <c r="W322" s="14">
        <f>+IF(USER!W322="","",USER!W322)</f>
        <v>0.75</v>
      </c>
      <c r="X322" s="14">
        <f>+IF(USER!X322="","",USER!X322)</f>
        <v>0.78125</v>
      </c>
      <c r="Y322" s="14" t="str">
        <f>+IF(USER!Y322="","",USER!Y322)</f>
        <v/>
      </c>
      <c r="Z322" s="20" t="str">
        <f>+IF(USER!Z322="","",USER!Z322)</f>
        <v/>
      </c>
      <c r="AA322" s="19">
        <f>+IF(USER!AA322="","",USER!AA322)</f>
        <v>0.58333333333333337</v>
      </c>
      <c r="AB322" s="13">
        <f>+IF(USER!AB322="","",USER!AB322)</f>
        <v>0.92708333333333337</v>
      </c>
      <c r="AC322" s="14" t="str">
        <f>+IF(USER!AC322="","",USER!AC322)</f>
        <v/>
      </c>
      <c r="AD322" s="14" t="str">
        <f>+IF(USER!AD322="","",USER!AD322)</f>
        <v/>
      </c>
      <c r="AE322" s="13">
        <f>+IF(USER!AE322="","",USER!AE322)</f>
        <v>0.75</v>
      </c>
      <c r="AF322" s="13">
        <f>+IF(USER!AF322="","",USER!AF322)</f>
        <v>0.78125</v>
      </c>
      <c r="AG322" s="14" t="str">
        <f>+IF(USER!AG322="","",USER!AG322)</f>
        <v/>
      </c>
      <c r="AH322" s="20" t="str">
        <f>+IF(USER!AH322="","",USER!AH322)</f>
        <v/>
      </c>
      <c r="AI322" s="19">
        <f>+IF(USER!AI322="","",USER!AI322)</f>
        <v>0.58333333333333337</v>
      </c>
      <c r="AJ322" s="13">
        <f>+IF(USER!AJ322="","",USER!AJ322)</f>
        <v>0.92708333333333337</v>
      </c>
      <c r="AK322" s="14" t="str">
        <f>+IF(USER!AK322="","",USER!AK322)</f>
        <v/>
      </c>
      <c r="AL322" s="14" t="str">
        <f>+IF(USER!AL322="","",USER!AL322)</f>
        <v/>
      </c>
      <c r="AM322" s="13">
        <f>+IF(USER!AM322="","",USER!AM322)</f>
        <v>0.75</v>
      </c>
      <c r="AN322" s="13">
        <f>+IF(USER!AN322="","",USER!AN322)</f>
        <v>0.78125</v>
      </c>
      <c r="AO322" s="14" t="str">
        <f>+IF(USER!AO322="","",USER!AO322)</f>
        <v/>
      </c>
      <c r="AP322" s="20" t="str">
        <f>+IF(USER!AP322="","",USER!AP322)</f>
        <v/>
      </c>
      <c r="AQ322" s="19" t="str">
        <f>+IF(USER!AQ322="","",USER!AQ322)</f>
        <v/>
      </c>
      <c r="AR322" s="13" t="str">
        <f>+IF(USER!AR322="","",USER!AR322)</f>
        <v/>
      </c>
      <c r="AS322" s="14" t="str">
        <f>+IF(USER!AS322="","",USER!AS322)</f>
        <v/>
      </c>
      <c r="AT322" s="14" t="str">
        <f>+IF(USER!AT322="","",USER!AT322)</f>
        <v/>
      </c>
      <c r="AU322" s="13" t="str">
        <f>+IF(USER!AU322="","",USER!AU322)</f>
        <v/>
      </c>
      <c r="AV322" s="13" t="str">
        <f>+IF(USER!AV322="","",USER!AV322)</f>
        <v/>
      </c>
      <c r="AW322" s="14" t="str">
        <f>+IF(USER!AW322="","",USER!AW322)</f>
        <v/>
      </c>
      <c r="AX322" s="20" t="str">
        <f>+IF(USER!AX322="","",USER!AX322)</f>
        <v/>
      </c>
      <c r="AY322" s="19">
        <f>+IF(USER!AY322="","",USER!AY322)</f>
        <v>0.58333333333333337</v>
      </c>
      <c r="AZ322" s="13">
        <f>+IF(USER!AZ322="","",USER!AZ322)</f>
        <v>0.92708333333333337</v>
      </c>
      <c r="BA322" s="14" t="str">
        <f>+IF(USER!BA322="","",USER!BA322)</f>
        <v/>
      </c>
      <c r="BB322" s="14" t="str">
        <f>+IF(USER!BB322="","",USER!BB322)</f>
        <v/>
      </c>
      <c r="BC322" s="13">
        <f>+IF(USER!BC322="","",USER!BC322)</f>
        <v>0.75</v>
      </c>
      <c r="BD322" s="13">
        <f>+IF(USER!BD322="","",USER!BD322)</f>
        <v>0.78125</v>
      </c>
      <c r="BE322" s="14" t="str">
        <f>+IF(USER!BE322="","",USER!BE322)</f>
        <v/>
      </c>
      <c r="BF322" s="20" t="str">
        <f>+IF(USER!BF322="","",USER!BF322)</f>
        <v/>
      </c>
      <c r="BG322" s="19">
        <f>+IF(USER!BG322="","",USER!BG322)</f>
        <v>0.58333333333333337</v>
      </c>
      <c r="BH322" s="13">
        <f>+IF(USER!BH322="","",USER!BH322)</f>
        <v>0.92708333333333337</v>
      </c>
      <c r="BI322" s="14" t="str">
        <f>+IF(USER!BI322="","",USER!BI322)</f>
        <v/>
      </c>
      <c r="BJ322" s="14" t="str">
        <f>+IF(USER!BJ322="","",USER!BJ322)</f>
        <v/>
      </c>
      <c r="BK322" s="13">
        <f>+IF(USER!BK322="","",USER!BK322)</f>
        <v>0.75</v>
      </c>
      <c r="BL322" s="13">
        <f>+IF(USER!BL322="","",USER!BL322)</f>
        <v>0.78125</v>
      </c>
      <c r="BM322" s="14" t="str">
        <f>+IF(USER!BM322="","",USER!BM322)</f>
        <v/>
      </c>
      <c r="BN322" s="20" t="str">
        <f>+IF(USER!BN322="","",USER!BN322)</f>
        <v/>
      </c>
      <c r="BO322" s="19">
        <f>+IF(USER!BO322="","",USER!BO322)</f>
        <v>0.58333333333333337</v>
      </c>
      <c r="BP322" s="13">
        <f>+IF(USER!BP322="","",USER!BP322)</f>
        <v>0.92708333333333337</v>
      </c>
      <c r="BQ322" s="14" t="str">
        <f>+IF(USER!BQ322="","",USER!BQ322)</f>
        <v/>
      </c>
      <c r="BR322" s="14" t="str">
        <f>+IF(USER!BR322="","",USER!BR322)</f>
        <v/>
      </c>
      <c r="BS322" s="13" t="str">
        <f>+IF(USER!BS322="","",USER!BS322)</f>
        <v/>
      </c>
      <c r="BT322" s="13" t="str">
        <f>+IF(USER!BT322="","",USER!BT322)</f>
        <v/>
      </c>
      <c r="BU322" s="14" t="str">
        <f>+IF(USER!BU322="","",USER!BU322)</f>
        <v/>
      </c>
      <c r="BV322" s="20" t="str">
        <f>+IF(USER!BV322="","",USER!BV322)</f>
        <v/>
      </c>
      <c r="BW322" s="68" t="str">
        <f>+VLOOKUP(B322,GESEM!B:H,7,0)</f>
        <v xml:space="preserve">ID VERIFY + PAYMENT ES </v>
      </c>
      <c r="BX322" s="2" t="str">
        <f>+VLOOKUP(B322,GESEM!B:H,6,0)</f>
        <v>AGENTE</v>
      </c>
    </row>
    <row r="323" spans="1:76" ht="12.75" x14ac:dyDescent="0.2">
      <c r="A323" s="31">
        <f t="shared" si="4"/>
        <v>317</v>
      </c>
      <c r="B323" s="74">
        <f>+USER!B323</f>
        <v>72221021</v>
      </c>
      <c r="C323" s="61" t="str">
        <f>+VLOOKUP(J323,TURNO!P:Q,2,0)</f>
        <v xml:space="preserve">CHAT USER </v>
      </c>
      <c r="D323" s="61" t="str">
        <f>+USER!D323</f>
        <v>Tarde</v>
      </c>
      <c r="E323" s="75">
        <f>+VLOOKUP(B323,GESEM!B:M,12,0)</f>
        <v>45261</v>
      </c>
      <c r="F323" s="61" t="str">
        <f>+USER!F323</f>
        <v>PART TIME</v>
      </c>
      <c r="G323" s="61" t="str">
        <f>+USER!G323</f>
        <v>GESTIÓN ADICIONAL</v>
      </c>
      <c r="H323" s="61" t="str">
        <f>+USER!H323</f>
        <v>MAIL PARTNER</v>
      </c>
      <c r="I323" s="61" t="str">
        <f>+USER!I323</f>
        <v>BALDEON GALLEGOS MANUEL ADRIANO</v>
      </c>
      <c r="J323" s="61" t="str">
        <f>+USER!J323</f>
        <v>CHAT USER</v>
      </c>
      <c r="K323" s="61" t="str">
        <f>+USER!K323</f>
        <v>TORRES BARRIOS YAZURI YARUMI</v>
      </c>
      <c r="L323" s="61" t="str">
        <f>+USER!L323</f>
        <v>SANCHEZ GRADOS JEAN PIERRE JOAQUIN</v>
      </c>
      <c r="M323" s="61" t="str">
        <f>+USER!M323</f>
        <v>Lunes</v>
      </c>
      <c r="N323" s="32">
        <f>+IF(USER!N323="","",USER!N323)</f>
        <v>0.54166666666666663</v>
      </c>
      <c r="O323" s="33">
        <f>+IF(USER!O323="","",USER!O323)</f>
        <v>0.70486111111111116</v>
      </c>
      <c r="P323" s="32" t="str">
        <f>+IF(USER!P323="","",USER!P323)</f>
        <v/>
      </c>
      <c r="Q323" s="33" t="str">
        <f>+IF(USER!Q323="","",USER!Q323)</f>
        <v/>
      </c>
      <c r="R323" s="34" t="str">
        <f>+VLOOKUP(B323,GESEM!B:R,9,0)</f>
        <v>ACTIVO</v>
      </c>
      <c r="S323" s="19" t="str">
        <f>+IF(USER!S323="","",USER!S323)</f>
        <v/>
      </c>
      <c r="T323" s="14" t="str">
        <f>+IF(USER!T323="","",USER!T323)</f>
        <v/>
      </c>
      <c r="U323" s="14" t="str">
        <f>+IF(USER!U323="","",USER!U323)</f>
        <v/>
      </c>
      <c r="V323" s="14" t="str">
        <f>+IF(USER!V323="","",USER!V323)</f>
        <v/>
      </c>
      <c r="W323" s="14" t="str">
        <f>+IF(USER!W323="","",USER!W323)</f>
        <v/>
      </c>
      <c r="X323" s="14" t="str">
        <f>+IF(USER!X323="","",USER!X323)</f>
        <v/>
      </c>
      <c r="Y323" s="14" t="str">
        <f>+IF(USER!Y323="","",USER!Y323)</f>
        <v/>
      </c>
      <c r="Z323" s="20" t="str">
        <f>+IF(USER!Z323="","",USER!Z323)</f>
        <v/>
      </c>
      <c r="AA323" s="19">
        <f>+IF(USER!AA323="","",USER!AA323)</f>
        <v>0.54166666666666663</v>
      </c>
      <c r="AB323" s="13">
        <f>+IF(USER!AB323="","",USER!AB323)</f>
        <v>0.70486111111111116</v>
      </c>
      <c r="AC323" s="14" t="str">
        <f>+IF(USER!AC323="","",USER!AC323)</f>
        <v/>
      </c>
      <c r="AD323" s="14" t="str">
        <f>+IF(USER!AD323="","",USER!AD323)</f>
        <v/>
      </c>
      <c r="AE323" s="13" t="str">
        <f>+IF(USER!AE323="","",USER!AE323)</f>
        <v/>
      </c>
      <c r="AF323" s="13" t="str">
        <f>+IF(USER!AF323="","",USER!AF323)</f>
        <v/>
      </c>
      <c r="AG323" s="14" t="str">
        <f>+IF(USER!AG323="","",USER!AG323)</f>
        <v/>
      </c>
      <c r="AH323" s="20" t="str">
        <f>+IF(USER!AH323="","",USER!AH323)</f>
        <v/>
      </c>
      <c r="AI323" s="19">
        <f>+IF(USER!AI323="","",USER!AI323)</f>
        <v>0.54166666666666663</v>
      </c>
      <c r="AJ323" s="13">
        <f>+IF(USER!AJ323="","",USER!AJ323)</f>
        <v>0.70486111111111116</v>
      </c>
      <c r="AK323" s="14" t="str">
        <f>+IF(USER!AK323="","",USER!AK323)</f>
        <v/>
      </c>
      <c r="AL323" s="14" t="str">
        <f>+IF(USER!AL323="","",USER!AL323)</f>
        <v/>
      </c>
      <c r="AM323" s="13" t="str">
        <f>+IF(USER!AM323="","",USER!AM323)</f>
        <v/>
      </c>
      <c r="AN323" s="13" t="str">
        <f>+IF(USER!AN323="","",USER!AN323)</f>
        <v/>
      </c>
      <c r="AO323" s="14" t="str">
        <f>+IF(USER!AO323="","",USER!AO323)</f>
        <v/>
      </c>
      <c r="AP323" s="20" t="str">
        <f>+IF(USER!AP323="","",USER!AP323)</f>
        <v/>
      </c>
      <c r="AQ323" s="19">
        <f>+IF(USER!AQ323="","",USER!AQ323)</f>
        <v>0.54166666666666663</v>
      </c>
      <c r="AR323" s="13">
        <f>+IF(USER!AR323="","",USER!AR323)</f>
        <v>0.70486111111111116</v>
      </c>
      <c r="AS323" s="14" t="str">
        <f>+IF(USER!AS323="","",USER!AS323)</f>
        <v/>
      </c>
      <c r="AT323" s="14" t="str">
        <f>+IF(USER!AT323="","",USER!AT323)</f>
        <v/>
      </c>
      <c r="AU323" s="13" t="str">
        <f>+IF(USER!AU323="","",USER!AU323)</f>
        <v/>
      </c>
      <c r="AV323" s="13" t="str">
        <f>+IF(USER!AV323="","",USER!AV323)</f>
        <v/>
      </c>
      <c r="AW323" s="14" t="str">
        <f>+IF(USER!AW323="","",USER!AW323)</f>
        <v/>
      </c>
      <c r="AX323" s="20" t="str">
        <f>+IF(USER!AX323="","",USER!AX323)</f>
        <v/>
      </c>
      <c r="AY323" s="19">
        <f>+IF(USER!AY323="","",USER!AY323)</f>
        <v>0.54166666666666663</v>
      </c>
      <c r="AZ323" s="13">
        <f>+IF(USER!AZ323="","",USER!AZ323)</f>
        <v>0.70486111111111116</v>
      </c>
      <c r="BA323" s="14" t="str">
        <f>+IF(USER!BA323="","",USER!BA323)</f>
        <v/>
      </c>
      <c r="BB323" s="14" t="str">
        <f>+IF(USER!BB323="","",USER!BB323)</f>
        <v/>
      </c>
      <c r="BC323" s="13" t="str">
        <f>+IF(USER!BC323="","",USER!BC323)</f>
        <v/>
      </c>
      <c r="BD323" s="13" t="str">
        <f>+IF(USER!BD323="","",USER!BD323)</f>
        <v/>
      </c>
      <c r="BE323" s="14" t="str">
        <f>+IF(USER!BE323="","",USER!BE323)</f>
        <v/>
      </c>
      <c r="BF323" s="20" t="str">
        <f>+IF(USER!BF323="","",USER!BF323)</f>
        <v/>
      </c>
      <c r="BG323" s="19">
        <f>+IF(USER!BG323="","",USER!BG323)</f>
        <v>0.54166666666666663</v>
      </c>
      <c r="BH323" s="13">
        <f>+IF(USER!BH323="","",USER!BH323)</f>
        <v>0.70486111111111116</v>
      </c>
      <c r="BI323" s="14" t="str">
        <f>+IF(USER!BI323="","",USER!BI323)</f>
        <v/>
      </c>
      <c r="BJ323" s="14" t="str">
        <f>+IF(USER!BJ323="","",USER!BJ323)</f>
        <v/>
      </c>
      <c r="BK323" s="13" t="str">
        <f>+IF(USER!BK323="","",USER!BK323)</f>
        <v/>
      </c>
      <c r="BL323" s="13" t="str">
        <f>+IF(USER!BL323="","",USER!BL323)</f>
        <v/>
      </c>
      <c r="BM323" s="14" t="str">
        <f>+IF(USER!BM323="","",USER!BM323)</f>
        <v/>
      </c>
      <c r="BN323" s="20" t="str">
        <f>+IF(USER!BN323="","",USER!BN323)</f>
        <v/>
      </c>
      <c r="BO323" s="19">
        <f>+IF(USER!BO323="","",USER!BO323)</f>
        <v>0.54166666666666663</v>
      </c>
      <c r="BP323" s="13">
        <f>+IF(USER!BP323="","",USER!BP323)</f>
        <v>0.70486111111111116</v>
      </c>
      <c r="BQ323" s="14" t="str">
        <f>+IF(USER!BQ323="","",USER!BQ323)</f>
        <v/>
      </c>
      <c r="BR323" s="14" t="str">
        <f>+IF(USER!BR323="","",USER!BR323)</f>
        <v/>
      </c>
      <c r="BS323" s="13" t="str">
        <f>+IF(USER!BS323="","",USER!BS323)</f>
        <v/>
      </c>
      <c r="BT323" s="13" t="str">
        <f>+IF(USER!BT323="","",USER!BT323)</f>
        <v/>
      </c>
      <c r="BU323" s="14" t="str">
        <f>+IF(USER!BU323="","",USER!BU323)</f>
        <v/>
      </c>
      <c r="BV323" s="20" t="str">
        <f>+IF(USER!BV323="","",USER!BV323)</f>
        <v/>
      </c>
      <c r="BW323" s="68" t="str">
        <f>+VLOOKUP(B323,GESEM!B:H,7,0)</f>
        <v>CHAT USER</v>
      </c>
      <c r="BX323" s="2" t="str">
        <f>+VLOOKUP(B323,GESEM!B:H,6,0)</f>
        <v>AGENTE</v>
      </c>
    </row>
    <row r="324" spans="1:76" ht="12.75" x14ac:dyDescent="0.2">
      <c r="A324" s="31">
        <f t="shared" si="4"/>
        <v>318</v>
      </c>
      <c r="B324" s="74">
        <f>+USER!B324</f>
        <v>75573782</v>
      </c>
      <c r="C324" s="61" t="str">
        <f>+VLOOKUP(J324,TURNO!P:Q,2,0)</f>
        <v xml:space="preserve">CHAT USER </v>
      </c>
      <c r="D324" s="61" t="str">
        <f>+USER!D324</f>
        <v>Tarde</v>
      </c>
      <c r="E324" s="75">
        <f>+VLOOKUP(B324,GESEM!B:M,12,0)</f>
        <v>45583</v>
      </c>
      <c r="F324" s="61" t="str">
        <f>+USER!F324</f>
        <v>PART TIME</v>
      </c>
      <c r="G324" s="61" t="str">
        <f>+USER!G324</f>
        <v>GESTIÓN ADICIONAL</v>
      </c>
      <c r="H324" s="61" t="str">
        <f>+USER!H324</f>
        <v>MAIL PARTNER</v>
      </c>
      <c r="I324" s="61" t="str">
        <f>+USER!I324</f>
        <v>LLEREN SULCA JENNIFER CHRISTIN</v>
      </c>
      <c r="J324" s="61" t="str">
        <f>+USER!J324</f>
        <v>CHAT USER</v>
      </c>
      <c r="K324" s="61" t="str">
        <f>+USER!K324</f>
        <v>HUAMAN PALOMINO SULLY MARIEL</v>
      </c>
      <c r="L324" s="61" t="str">
        <f>+USER!L324</f>
        <v>SANCHEZ GRADOS JEAN PIERRE JOAQUIN</v>
      </c>
      <c r="M324" s="61" t="str">
        <f>+USER!M324</f>
        <v>Martes</v>
      </c>
      <c r="N324" s="32">
        <f>+IF(USER!N324="","",USER!N324)</f>
        <v>0.54166666666666663</v>
      </c>
      <c r="O324" s="33">
        <f>+IF(USER!O324="","",USER!O324)</f>
        <v>0.70486111111111116</v>
      </c>
      <c r="P324" s="32" t="str">
        <f>+IF(USER!P324="","",USER!P324)</f>
        <v/>
      </c>
      <c r="Q324" s="33" t="str">
        <f>+IF(USER!Q324="","",USER!Q324)</f>
        <v/>
      </c>
      <c r="R324" s="34" t="str">
        <f>+VLOOKUP(B324,GESEM!B:R,9,0)</f>
        <v>ACTIVO</v>
      </c>
      <c r="S324" s="19">
        <f>+IF(USER!S324="","",USER!S324)</f>
        <v>0.54166666666666663</v>
      </c>
      <c r="T324" s="14">
        <f>+IF(USER!T324="","",USER!T324)</f>
        <v>0.70486111111111116</v>
      </c>
      <c r="U324" s="14" t="str">
        <f>+IF(USER!U324="","",USER!U324)</f>
        <v/>
      </c>
      <c r="V324" s="14" t="str">
        <f>+IF(USER!V324="","",USER!V324)</f>
        <v/>
      </c>
      <c r="W324" s="14" t="str">
        <f>+IF(USER!W324="","",USER!W324)</f>
        <v/>
      </c>
      <c r="X324" s="14" t="str">
        <f>+IF(USER!X324="","",USER!X324)</f>
        <v/>
      </c>
      <c r="Y324" s="14" t="str">
        <f>+IF(USER!Y324="","",USER!Y324)</f>
        <v/>
      </c>
      <c r="Z324" s="20" t="str">
        <f>+IF(USER!Z324="","",USER!Z324)</f>
        <v/>
      </c>
      <c r="AA324" s="19" t="str">
        <f>+IF(USER!AA324="","",USER!AA324)</f>
        <v/>
      </c>
      <c r="AB324" s="13" t="str">
        <f>+IF(USER!AB324="","",USER!AB324)</f>
        <v/>
      </c>
      <c r="AC324" s="14" t="str">
        <f>+IF(USER!AC324="","",USER!AC324)</f>
        <v/>
      </c>
      <c r="AD324" s="14" t="str">
        <f>+IF(USER!AD324="","",USER!AD324)</f>
        <v/>
      </c>
      <c r="AE324" s="13" t="str">
        <f>+IF(USER!AE324="","",USER!AE324)</f>
        <v/>
      </c>
      <c r="AF324" s="13" t="str">
        <f>+IF(USER!AF324="","",USER!AF324)</f>
        <v/>
      </c>
      <c r="AG324" s="14" t="str">
        <f>+IF(USER!AG324="","",USER!AG324)</f>
        <v/>
      </c>
      <c r="AH324" s="20" t="str">
        <f>+IF(USER!AH324="","",USER!AH324)</f>
        <v/>
      </c>
      <c r="AI324" s="19">
        <f>+IF(USER!AI324="","",USER!AI324)</f>
        <v>0.54166666666666663</v>
      </c>
      <c r="AJ324" s="13">
        <f>+IF(USER!AJ324="","",USER!AJ324)</f>
        <v>0.70486111111111116</v>
      </c>
      <c r="AK324" s="14" t="str">
        <f>+IF(USER!AK324="","",USER!AK324)</f>
        <v/>
      </c>
      <c r="AL324" s="14" t="str">
        <f>+IF(USER!AL324="","",USER!AL324)</f>
        <v/>
      </c>
      <c r="AM324" s="13" t="str">
        <f>+IF(USER!AM324="","",USER!AM324)</f>
        <v/>
      </c>
      <c r="AN324" s="13" t="str">
        <f>+IF(USER!AN324="","",USER!AN324)</f>
        <v/>
      </c>
      <c r="AO324" s="14" t="str">
        <f>+IF(USER!AO324="","",USER!AO324)</f>
        <v/>
      </c>
      <c r="AP324" s="20" t="str">
        <f>+IF(USER!AP324="","",USER!AP324)</f>
        <v/>
      </c>
      <c r="AQ324" s="19">
        <f>+IF(USER!AQ324="","",USER!AQ324)</f>
        <v>0.54166666666666663</v>
      </c>
      <c r="AR324" s="13">
        <f>+IF(USER!AR324="","",USER!AR324)</f>
        <v>0.70486111111111116</v>
      </c>
      <c r="AS324" s="14" t="str">
        <f>+IF(USER!AS324="","",USER!AS324)</f>
        <v/>
      </c>
      <c r="AT324" s="14" t="str">
        <f>+IF(USER!AT324="","",USER!AT324)</f>
        <v/>
      </c>
      <c r="AU324" s="13" t="str">
        <f>+IF(USER!AU324="","",USER!AU324)</f>
        <v/>
      </c>
      <c r="AV324" s="13" t="str">
        <f>+IF(USER!AV324="","",USER!AV324)</f>
        <v/>
      </c>
      <c r="AW324" s="14" t="str">
        <f>+IF(USER!AW324="","",USER!AW324)</f>
        <v/>
      </c>
      <c r="AX324" s="20" t="str">
        <f>+IF(USER!AX324="","",USER!AX324)</f>
        <v/>
      </c>
      <c r="AY324" s="19">
        <f>+IF(USER!AY324="","",USER!AY324)</f>
        <v>0.54166666666666663</v>
      </c>
      <c r="AZ324" s="13">
        <f>+IF(USER!AZ324="","",USER!AZ324)</f>
        <v>0.70486111111111116</v>
      </c>
      <c r="BA324" s="14" t="str">
        <f>+IF(USER!BA324="","",USER!BA324)</f>
        <v/>
      </c>
      <c r="BB324" s="14" t="str">
        <f>+IF(USER!BB324="","",USER!BB324)</f>
        <v/>
      </c>
      <c r="BC324" s="13" t="str">
        <f>+IF(USER!BC324="","",USER!BC324)</f>
        <v/>
      </c>
      <c r="BD324" s="13" t="str">
        <f>+IF(USER!BD324="","",USER!BD324)</f>
        <v/>
      </c>
      <c r="BE324" s="14" t="str">
        <f>+IF(USER!BE324="","",USER!BE324)</f>
        <v/>
      </c>
      <c r="BF324" s="20" t="str">
        <f>+IF(USER!BF324="","",USER!BF324)</f>
        <v/>
      </c>
      <c r="BG324" s="19">
        <f>+IF(USER!BG324="","",USER!BG324)</f>
        <v>0.54166666666666663</v>
      </c>
      <c r="BH324" s="13">
        <f>+IF(USER!BH324="","",USER!BH324)</f>
        <v>0.70486111111111116</v>
      </c>
      <c r="BI324" s="14" t="str">
        <f>+IF(USER!BI324="","",USER!BI324)</f>
        <v/>
      </c>
      <c r="BJ324" s="14" t="str">
        <f>+IF(USER!BJ324="","",USER!BJ324)</f>
        <v/>
      </c>
      <c r="BK324" s="13" t="str">
        <f>+IF(USER!BK324="","",USER!BK324)</f>
        <v/>
      </c>
      <c r="BL324" s="13" t="str">
        <f>+IF(USER!BL324="","",USER!BL324)</f>
        <v/>
      </c>
      <c r="BM324" s="14" t="str">
        <f>+IF(USER!BM324="","",USER!BM324)</f>
        <v/>
      </c>
      <c r="BN324" s="20" t="str">
        <f>+IF(USER!BN324="","",USER!BN324)</f>
        <v/>
      </c>
      <c r="BO324" s="19">
        <f>+IF(USER!BO324="","",USER!BO324)</f>
        <v>0.54166666666666663</v>
      </c>
      <c r="BP324" s="13">
        <f>+IF(USER!BP324="","",USER!BP324)</f>
        <v>0.70486111111111116</v>
      </c>
      <c r="BQ324" s="14" t="str">
        <f>+IF(USER!BQ324="","",USER!BQ324)</f>
        <v/>
      </c>
      <c r="BR324" s="14" t="str">
        <f>+IF(USER!BR324="","",USER!BR324)</f>
        <v/>
      </c>
      <c r="BS324" s="13" t="str">
        <f>+IF(USER!BS324="","",USER!BS324)</f>
        <v/>
      </c>
      <c r="BT324" s="13" t="str">
        <f>+IF(USER!BT324="","",USER!BT324)</f>
        <v/>
      </c>
      <c r="BU324" s="14" t="str">
        <f>+IF(USER!BU324="","",USER!BU324)</f>
        <v/>
      </c>
      <c r="BV324" s="20" t="str">
        <f>+IF(USER!BV324="","",USER!BV324)</f>
        <v/>
      </c>
      <c r="BW324" s="68" t="str">
        <f>+VLOOKUP(B324,GESEM!B:H,7,0)</f>
        <v>CHAT USER</v>
      </c>
      <c r="BX324" s="2" t="str">
        <f>+VLOOKUP(B324,GESEM!B:H,6,0)</f>
        <v>AGENTE</v>
      </c>
    </row>
    <row r="325" spans="1:76" ht="12.75" x14ac:dyDescent="0.2">
      <c r="A325" s="31">
        <f t="shared" si="4"/>
        <v>319</v>
      </c>
      <c r="B325" s="74">
        <f>+USER!B325</f>
        <v>48191026</v>
      </c>
      <c r="C325" s="61" t="str">
        <f>+VLOOKUP(J325,TURNO!P:Q,2,0)</f>
        <v xml:space="preserve">CHAT USER </v>
      </c>
      <c r="D325" s="61" t="str">
        <f>+USER!D325</f>
        <v>Tarde</v>
      </c>
      <c r="E325" s="75">
        <f>+VLOOKUP(B325,GESEM!B:M,12,0)</f>
        <v>45588</v>
      </c>
      <c r="F325" s="61" t="str">
        <f>+USER!F325</f>
        <v>PART TIME</v>
      </c>
      <c r="G325" s="61">
        <f>+USER!G325</f>
        <v>0</v>
      </c>
      <c r="H325" s="61">
        <f>+USER!H325</f>
        <v>0</v>
      </c>
      <c r="I325" s="61" t="str">
        <f>+USER!I325</f>
        <v>ALVAREZ QUISPE GIOSSELINE LISSETT</v>
      </c>
      <c r="J325" s="61" t="str">
        <f>+USER!J325</f>
        <v>CHAT USER</v>
      </c>
      <c r="K325" s="61" t="str">
        <f>+USER!K325</f>
        <v>ROQUE GOMEZ FRANK PIERCE</v>
      </c>
      <c r="L325" s="61" t="str">
        <f>+USER!L325</f>
        <v>PORTILLA REYES YOHANA ARACELLI</v>
      </c>
      <c r="M325" s="61" t="str">
        <f>+USER!M325</f>
        <v>Lunes</v>
      </c>
      <c r="N325" s="32">
        <f>+IF(USER!N325="","",USER!N325)</f>
        <v>0.5</v>
      </c>
      <c r="O325" s="33">
        <f>+IF(USER!O325="","",USER!O325)</f>
        <v>0.66319444444444442</v>
      </c>
      <c r="P325" s="32" t="str">
        <f>+IF(USER!P325="","",USER!P325)</f>
        <v/>
      </c>
      <c r="Q325" s="33" t="str">
        <f>+IF(USER!Q325="","",USER!Q325)</f>
        <v/>
      </c>
      <c r="R325" s="34" t="str">
        <f>+VLOOKUP(B325,GESEM!B:R,9,0)</f>
        <v>ACTIVO</v>
      </c>
      <c r="S325" s="19" t="str">
        <f>+IF(USER!S325="","",USER!S325)</f>
        <v/>
      </c>
      <c r="T325" s="14" t="str">
        <f>+IF(USER!T325="","",USER!T325)</f>
        <v/>
      </c>
      <c r="U325" s="14" t="str">
        <f>+IF(USER!U325="","",USER!U325)</f>
        <v/>
      </c>
      <c r="V325" s="14" t="str">
        <f>+IF(USER!V325="","",USER!V325)</f>
        <v/>
      </c>
      <c r="W325" s="14" t="str">
        <f>+IF(USER!W325="","",USER!W325)</f>
        <v/>
      </c>
      <c r="X325" s="14" t="str">
        <f>+IF(USER!X325="","",USER!X325)</f>
        <v/>
      </c>
      <c r="Y325" s="14" t="str">
        <f>+IF(USER!Y325="","",USER!Y325)</f>
        <v/>
      </c>
      <c r="Z325" s="20" t="str">
        <f>+IF(USER!Z325="","",USER!Z325)</f>
        <v/>
      </c>
      <c r="AA325" s="19">
        <f>+IF(USER!AA325="","",USER!AA325)</f>
        <v>0.5</v>
      </c>
      <c r="AB325" s="13">
        <f>+IF(USER!AB325="","",USER!AB325)</f>
        <v>0.66319444444444442</v>
      </c>
      <c r="AC325" s="14" t="str">
        <f>+IF(USER!AC325="","",USER!AC325)</f>
        <v/>
      </c>
      <c r="AD325" s="14" t="str">
        <f>+IF(USER!AD325="","",USER!AD325)</f>
        <v/>
      </c>
      <c r="AE325" s="13" t="str">
        <f>+IF(USER!AE325="","",USER!AE325)</f>
        <v/>
      </c>
      <c r="AF325" s="13" t="str">
        <f>+IF(USER!AF325="","",USER!AF325)</f>
        <v/>
      </c>
      <c r="AG325" s="14" t="str">
        <f>+IF(USER!AG325="","",USER!AG325)</f>
        <v/>
      </c>
      <c r="AH325" s="20" t="str">
        <f>+IF(USER!AH325="","",USER!AH325)</f>
        <v/>
      </c>
      <c r="AI325" s="19">
        <f>+IF(USER!AI325="","",USER!AI325)</f>
        <v>0.5</v>
      </c>
      <c r="AJ325" s="13">
        <f>+IF(USER!AJ325="","",USER!AJ325)</f>
        <v>0.66319444444444442</v>
      </c>
      <c r="AK325" s="14" t="str">
        <f>+IF(USER!AK325="","",USER!AK325)</f>
        <v/>
      </c>
      <c r="AL325" s="14" t="str">
        <f>+IF(USER!AL325="","",USER!AL325)</f>
        <v/>
      </c>
      <c r="AM325" s="13" t="str">
        <f>+IF(USER!AM325="","",USER!AM325)</f>
        <v/>
      </c>
      <c r="AN325" s="13" t="str">
        <f>+IF(USER!AN325="","",USER!AN325)</f>
        <v/>
      </c>
      <c r="AO325" s="14" t="str">
        <f>+IF(USER!AO325="","",USER!AO325)</f>
        <v/>
      </c>
      <c r="AP325" s="20" t="str">
        <f>+IF(USER!AP325="","",USER!AP325)</f>
        <v/>
      </c>
      <c r="AQ325" s="19">
        <f>+IF(USER!AQ325="","",USER!AQ325)</f>
        <v>0.5</v>
      </c>
      <c r="AR325" s="13">
        <f>+IF(USER!AR325="","",USER!AR325)</f>
        <v>0.66319444444444442</v>
      </c>
      <c r="AS325" s="14" t="str">
        <f>+IF(USER!AS325="","",USER!AS325)</f>
        <v/>
      </c>
      <c r="AT325" s="14" t="str">
        <f>+IF(USER!AT325="","",USER!AT325)</f>
        <v/>
      </c>
      <c r="AU325" s="13" t="str">
        <f>+IF(USER!AU325="","",USER!AU325)</f>
        <v/>
      </c>
      <c r="AV325" s="13" t="str">
        <f>+IF(USER!AV325="","",USER!AV325)</f>
        <v/>
      </c>
      <c r="AW325" s="14" t="str">
        <f>+IF(USER!AW325="","",USER!AW325)</f>
        <v/>
      </c>
      <c r="AX325" s="20" t="str">
        <f>+IF(USER!AX325="","",USER!AX325)</f>
        <v/>
      </c>
      <c r="AY325" s="19">
        <f>+IF(USER!AY325="","",USER!AY325)</f>
        <v>0.5</v>
      </c>
      <c r="AZ325" s="13">
        <f>+IF(USER!AZ325="","",USER!AZ325)</f>
        <v>0.66319444444444442</v>
      </c>
      <c r="BA325" s="14" t="str">
        <f>+IF(USER!BA325="","",USER!BA325)</f>
        <v/>
      </c>
      <c r="BB325" s="14" t="str">
        <f>+IF(USER!BB325="","",USER!BB325)</f>
        <v/>
      </c>
      <c r="BC325" s="13" t="str">
        <f>+IF(USER!BC325="","",USER!BC325)</f>
        <v/>
      </c>
      <c r="BD325" s="13" t="str">
        <f>+IF(USER!BD325="","",USER!BD325)</f>
        <v/>
      </c>
      <c r="BE325" s="14" t="str">
        <f>+IF(USER!BE325="","",USER!BE325)</f>
        <v/>
      </c>
      <c r="BF325" s="20" t="str">
        <f>+IF(USER!BF325="","",USER!BF325)</f>
        <v/>
      </c>
      <c r="BG325" s="19">
        <f>+IF(USER!BG325="","",USER!BG325)</f>
        <v>0.5</v>
      </c>
      <c r="BH325" s="13">
        <f>+IF(USER!BH325="","",USER!BH325)</f>
        <v>0.66319444444444442</v>
      </c>
      <c r="BI325" s="14" t="str">
        <f>+IF(USER!BI325="","",USER!BI325)</f>
        <v/>
      </c>
      <c r="BJ325" s="14" t="str">
        <f>+IF(USER!BJ325="","",USER!BJ325)</f>
        <v/>
      </c>
      <c r="BK325" s="13" t="str">
        <f>+IF(USER!BK325="","",USER!BK325)</f>
        <v/>
      </c>
      <c r="BL325" s="13" t="str">
        <f>+IF(USER!BL325="","",USER!BL325)</f>
        <v/>
      </c>
      <c r="BM325" s="14" t="str">
        <f>+IF(USER!BM325="","",USER!BM325)</f>
        <v/>
      </c>
      <c r="BN325" s="20" t="str">
        <f>+IF(USER!BN325="","",USER!BN325)</f>
        <v/>
      </c>
      <c r="BO325" s="19">
        <f>+IF(USER!BO325="","",USER!BO325)</f>
        <v>0.5</v>
      </c>
      <c r="BP325" s="13">
        <f>+IF(USER!BP325="","",USER!BP325)</f>
        <v>0.66319444444444442</v>
      </c>
      <c r="BQ325" s="14" t="str">
        <f>+IF(USER!BQ325="","",USER!BQ325)</f>
        <v/>
      </c>
      <c r="BR325" s="14" t="str">
        <f>+IF(USER!BR325="","",USER!BR325)</f>
        <v/>
      </c>
      <c r="BS325" s="13" t="str">
        <f>+IF(USER!BS325="","",USER!BS325)</f>
        <v/>
      </c>
      <c r="BT325" s="13" t="str">
        <f>+IF(USER!BT325="","",USER!BT325)</f>
        <v/>
      </c>
      <c r="BU325" s="14" t="str">
        <f>+IF(USER!BU325="","",USER!BU325)</f>
        <v/>
      </c>
      <c r="BV325" s="20" t="str">
        <f>+IF(USER!BV325="","",USER!BV325)</f>
        <v/>
      </c>
      <c r="BW325" s="68" t="str">
        <f>+VLOOKUP(B325,GESEM!B:H,7,0)</f>
        <v>CHAT USER</v>
      </c>
      <c r="BX325" s="2" t="str">
        <f>+VLOOKUP(B325,GESEM!B:H,6,0)</f>
        <v>AGENTE</v>
      </c>
    </row>
    <row r="326" spans="1:76" ht="12.75" x14ac:dyDescent="0.2">
      <c r="A326" s="31">
        <f t="shared" si="4"/>
        <v>320</v>
      </c>
      <c r="B326" s="74">
        <f>+USER!B326</f>
        <v>75594896</v>
      </c>
      <c r="C326" s="61" t="str">
        <f>+VLOOKUP(J326,TURNO!P:Q,2,0)</f>
        <v xml:space="preserve">CHAT USER </v>
      </c>
      <c r="D326" s="61" t="str">
        <f>+USER!D326</f>
        <v>Tarde</v>
      </c>
      <c r="E326" s="75">
        <f>+VLOOKUP(B326,GESEM!B:M,12,0)</f>
        <v>45588</v>
      </c>
      <c r="F326" s="61" t="str">
        <f>+USER!F326</f>
        <v>PART TIME</v>
      </c>
      <c r="G326" s="61">
        <f>+USER!G326</f>
        <v>0</v>
      </c>
      <c r="H326" s="61">
        <f>+USER!H326</f>
        <v>0</v>
      </c>
      <c r="I326" s="61" t="str">
        <f>+USER!I326</f>
        <v>RUIZ FLORES GERALDINE ALMENDRA</v>
      </c>
      <c r="J326" s="61" t="str">
        <f>+USER!J326</f>
        <v>CHAT USER</v>
      </c>
      <c r="K326" s="61" t="str">
        <f>+USER!K326</f>
        <v>RUBINA MEDINA GUSTAVO FRANCO</v>
      </c>
      <c r="L326" s="61" t="str">
        <f>+USER!L326</f>
        <v>PORTILLA REYES YOHANA ARACELLI</v>
      </c>
      <c r="M326" s="61" t="str">
        <f>+USER!M326</f>
        <v>Martes</v>
      </c>
      <c r="N326" s="32">
        <f>+IF(USER!N326="","",USER!N326)</f>
        <v>0.54166666666666663</v>
      </c>
      <c r="O326" s="33">
        <f>+IF(USER!O326="","",USER!O326)</f>
        <v>0.70486111111111116</v>
      </c>
      <c r="P326" s="32" t="str">
        <f>+IF(USER!P326="","",USER!P326)</f>
        <v/>
      </c>
      <c r="Q326" s="33" t="str">
        <f>+IF(USER!Q326="","",USER!Q326)</f>
        <v/>
      </c>
      <c r="R326" s="34" t="str">
        <f>+VLOOKUP(B326,GESEM!B:R,9,0)</f>
        <v>ACTIVO</v>
      </c>
      <c r="S326" s="19">
        <f>+IF(USER!S326="","",USER!S326)</f>
        <v>0.54166666666666663</v>
      </c>
      <c r="T326" s="14">
        <f>+IF(USER!T326="","",USER!T326)</f>
        <v>0.70486111111111116</v>
      </c>
      <c r="U326" s="14" t="str">
        <f>+IF(USER!U326="","",USER!U326)</f>
        <v/>
      </c>
      <c r="V326" s="14" t="str">
        <f>+IF(USER!V326="","",USER!V326)</f>
        <v/>
      </c>
      <c r="W326" s="14" t="str">
        <f>+IF(USER!W326="","",USER!W326)</f>
        <v/>
      </c>
      <c r="X326" s="14" t="str">
        <f>+IF(USER!X326="","",USER!X326)</f>
        <v/>
      </c>
      <c r="Y326" s="14" t="str">
        <f>+IF(USER!Y326="","",USER!Y326)</f>
        <v/>
      </c>
      <c r="Z326" s="20" t="str">
        <f>+IF(USER!Z326="","",USER!Z326)</f>
        <v/>
      </c>
      <c r="AA326" s="19" t="str">
        <f>+IF(USER!AA326="","",USER!AA326)</f>
        <v/>
      </c>
      <c r="AB326" s="13" t="str">
        <f>+IF(USER!AB326="","",USER!AB326)</f>
        <v/>
      </c>
      <c r="AC326" s="14" t="str">
        <f>+IF(USER!AC326="","",USER!AC326)</f>
        <v/>
      </c>
      <c r="AD326" s="14" t="str">
        <f>+IF(USER!AD326="","",USER!AD326)</f>
        <v/>
      </c>
      <c r="AE326" s="13" t="str">
        <f>+IF(USER!AE326="","",USER!AE326)</f>
        <v/>
      </c>
      <c r="AF326" s="13" t="str">
        <f>+IF(USER!AF326="","",USER!AF326)</f>
        <v/>
      </c>
      <c r="AG326" s="14" t="str">
        <f>+IF(USER!AG326="","",USER!AG326)</f>
        <v/>
      </c>
      <c r="AH326" s="20" t="str">
        <f>+IF(USER!AH326="","",USER!AH326)</f>
        <v/>
      </c>
      <c r="AI326" s="19">
        <f>+IF(USER!AI326="","",USER!AI326)</f>
        <v>0.54166666666666663</v>
      </c>
      <c r="AJ326" s="13">
        <f>+IF(USER!AJ326="","",USER!AJ326)</f>
        <v>0.70486111111111116</v>
      </c>
      <c r="AK326" s="14" t="str">
        <f>+IF(USER!AK326="","",USER!AK326)</f>
        <v/>
      </c>
      <c r="AL326" s="14" t="str">
        <f>+IF(USER!AL326="","",USER!AL326)</f>
        <v/>
      </c>
      <c r="AM326" s="13" t="str">
        <f>+IF(USER!AM326="","",USER!AM326)</f>
        <v/>
      </c>
      <c r="AN326" s="13" t="str">
        <f>+IF(USER!AN326="","",USER!AN326)</f>
        <v/>
      </c>
      <c r="AO326" s="14" t="str">
        <f>+IF(USER!AO326="","",USER!AO326)</f>
        <v/>
      </c>
      <c r="AP326" s="20" t="str">
        <f>+IF(USER!AP326="","",USER!AP326)</f>
        <v/>
      </c>
      <c r="AQ326" s="19">
        <f>+IF(USER!AQ326="","",USER!AQ326)</f>
        <v>0.54166666666666663</v>
      </c>
      <c r="AR326" s="13">
        <f>+IF(USER!AR326="","",USER!AR326)</f>
        <v>0.70486111111111116</v>
      </c>
      <c r="AS326" s="14" t="str">
        <f>+IF(USER!AS326="","",USER!AS326)</f>
        <v/>
      </c>
      <c r="AT326" s="14" t="str">
        <f>+IF(USER!AT326="","",USER!AT326)</f>
        <v/>
      </c>
      <c r="AU326" s="13" t="str">
        <f>+IF(USER!AU326="","",USER!AU326)</f>
        <v/>
      </c>
      <c r="AV326" s="13" t="str">
        <f>+IF(USER!AV326="","",USER!AV326)</f>
        <v/>
      </c>
      <c r="AW326" s="14" t="str">
        <f>+IF(USER!AW326="","",USER!AW326)</f>
        <v/>
      </c>
      <c r="AX326" s="20" t="str">
        <f>+IF(USER!AX326="","",USER!AX326)</f>
        <v/>
      </c>
      <c r="AY326" s="19">
        <f>+IF(USER!AY326="","",USER!AY326)</f>
        <v>0.54166666666666663</v>
      </c>
      <c r="AZ326" s="13">
        <f>+IF(USER!AZ326="","",USER!AZ326)</f>
        <v>0.70486111111111116</v>
      </c>
      <c r="BA326" s="14" t="str">
        <f>+IF(USER!BA326="","",USER!BA326)</f>
        <v/>
      </c>
      <c r="BB326" s="14" t="str">
        <f>+IF(USER!BB326="","",USER!BB326)</f>
        <v/>
      </c>
      <c r="BC326" s="13" t="str">
        <f>+IF(USER!BC326="","",USER!BC326)</f>
        <v/>
      </c>
      <c r="BD326" s="13" t="str">
        <f>+IF(USER!BD326="","",USER!BD326)</f>
        <v/>
      </c>
      <c r="BE326" s="14" t="str">
        <f>+IF(USER!BE326="","",USER!BE326)</f>
        <v/>
      </c>
      <c r="BF326" s="20" t="str">
        <f>+IF(USER!BF326="","",USER!BF326)</f>
        <v/>
      </c>
      <c r="BG326" s="19">
        <f>+IF(USER!BG326="","",USER!BG326)</f>
        <v>0.54166666666666663</v>
      </c>
      <c r="BH326" s="13">
        <f>+IF(USER!BH326="","",USER!BH326)</f>
        <v>0.70486111111111116</v>
      </c>
      <c r="BI326" s="14" t="str">
        <f>+IF(USER!BI326="","",USER!BI326)</f>
        <v/>
      </c>
      <c r="BJ326" s="14" t="str">
        <f>+IF(USER!BJ326="","",USER!BJ326)</f>
        <v/>
      </c>
      <c r="BK326" s="13" t="str">
        <f>+IF(USER!BK326="","",USER!BK326)</f>
        <v/>
      </c>
      <c r="BL326" s="13" t="str">
        <f>+IF(USER!BL326="","",USER!BL326)</f>
        <v/>
      </c>
      <c r="BM326" s="14" t="str">
        <f>+IF(USER!BM326="","",USER!BM326)</f>
        <v/>
      </c>
      <c r="BN326" s="20" t="str">
        <f>+IF(USER!BN326="","",USER!BN326)</f>
        <v/>
      </c>
      <c r="BO326" s="19">
        <f>+IF(USER!BO326="","",USER!BO326)</f>
        <v>0.54166666666666663</v>
      </c>
      <c r="BP326" s="13">
        <f>+IF(USER!BP326="","",USER!BP326)</f>
        <v>0.70486111111111116</v>
      </c>
      <c r="BQ326" s="14" t="str">
        <f>+IF(USER!BQ326="","",USER!BQ326)</f>
        <v/>
      </c>
      <c r="BR326" s="14" t="str">
        <f>+IF(USER!BR326="","",USER!BR326)</f>
        <v/>
      </c>
      <c r="BS326" s="13" t="str">
        <f>+IF(USER!BS326="","",USER!BS326)</f>
        <v/>
      </c>
      <c r="BT326" s="13" t="str">
        <f>+IF(USER!BT326="","",USER!BT326)</f>
        <v/>
      </c>
      <c r="BU326" s="14" t="str">
        <f>+IF(USER!BU326="","",USER!BU326)</f>
        <v/>
      </c>
      <c r="BV326" s="20" t="str">
        <f>+IF(USER!BV326="","",USER!BV326)</f>
        <v/>
      </c>
      <c r="BW326" s="68" t="str">
        <f>+VLOOKUP(B326,GESEM!B:H,7,0)</f>
        <v>CHAT USER</v>
      </c>
      <c r="BX326" s="2" t="str">
        <f>+VLOOKUP(B326,GESEM!B:H,6,0)</f>
        <v>AGENTE</v>
      </c>
    </row>
    <row r="327" spans="1:76" ht="12.75" x14ac:dyDescent="0.2">
      <c r="A327" s="31">
        <f t="shared" si="4"/>
        <v>321</v>
      </c>
      <c r="B327" s="74">
        <f>+USER!B327</f>
        <v>74494261</v>
      </c>
      <c r="C327" s="61" t="str">
        <f>+VLOOKUP(J327,TURNO!P:Q,2,0)</f>
        <v xml:space="preserve">CHAT USER </v>
      </c>
      <c r="D327" s="61" t="str">
        <f>+USER!D327</f>
        <v>Tarde</v>
      </c>
      <c r="E327" s="75">
        <f>+VLOOKUP(B327,GESEM!B:M,12,0)</f>
        <v>45538</v>
      </c>
      <c r="F327" s="61" t="str">
        <f>+USER!F327</f>
        <v>PART TIME</v>
      </c>
      <c r="G327" s="61">
        <f>+USER!G327</f>
        <v>0</v>
      </c>
      <c r="H327" s="61">
        <f>+USER!H327</f>
        <v>0</v>
      </c>
      <c r="I327" s="61" t="str">
        <f>+USER!I327</f>
        <v>QUISPE DOMINGUEZ ANGIE TERESA</v>
      </c>
      <c r="J327" s="61" t="str">
        <f>+USER!J327</f>
        <v>CHAT USER</v>
      </c>
      <c r="K327" s="61" t="str">
        <f>+USER!K327</f>
        <v>TORRES BARRIOS YAZURI YARUMI</v>
      </c>
      <c r="L327" s="61" t="str">
        <f>+USER!L327</f>
        <v>SANCHEZ GRADOS JEAN PIERRE JOAQUIN</v>
      </c>
      <c r="M327" s="61" t="str">
        <f>+USER!M327</f>
        <v>Lunes</v>
      </c>
      <c r="N327" s="32">
        <f>+IF(USER!N327="","",USER!N327)</f>
        <v>0.66666666666666663</v>
      </c>
      <c r="O327" s="33">
        <f>+IF(USER!O327="","",USER!O327)</f>
        <v>0.82986111111111116</v>
      </c>
      <c r="P327" s="32" t="str">
        <f>+IF(USER!P327="","",USER!P327)</f>
        <v/>
      </c>
      <c r="Q327" s="33" t="str">
        <f>+IF(USER!Q327="","",USER!Q327)</f>
        <v/>
      </c>
      <c r="R327" s="34" t="str">
        <f>+VLOOKUP(B327,GESEM!B:R,9,0)</f>
        <v>ACTIVO</v>
      </c>
      <c r="S327" s="19" t="str">
        <f>+IF(USER!S327="","",USER!S327)</f>
        <v/>
      </c>
      <c r="T327" s="14" t="str">
        <f>+IF(USER!T327="","",USER!T327)</f>
        <v/>
      </c>
      <c r="U327" s="14" t="str">
        <f>+IF(USER!U327="","",USER!U327)</f>
        <v/>
      </c>
      <c r="V327" s="14" t="str">
        <f>+IF(USER!V327="","",USER!V327)</f>
        <v/>
      </c>
      <c r="W327" s="14" t="str">
        <f>+IF(USER!W327="","",USER!W327)</f>
        <v/>
      </c>
      <c r="X327" s="14" t="str">
        <f>+IF(USER!X327="","",USER!X327)</f>
        <v/>
      </c>
      <c r="Y327" s="14" t="str">
        <f>+IF(USER!Y327="","",USER!Y327)</f>
        <v/>
      </c>
      <c r="Z327" s="20" t="str">
        <f>+IF(USER!Z327="","",USER!Z327)</f>
        <v/>
      </c>
      <c r="AA327" s="19">
        <f>+IF(USER!AA327="","",USER!AA327)</f>
        <v>0.66666666666666663</v>
      </c>
      <c r="AB327" s="13">
        <f>+IF(USER!AB327="","",USER!AB327)</f>
        <v>0.82986111111111116</v>
      </c>
      <c r="AC327" s="14" t="str">
        <f>+IF(USER!AC327="","",USER!AC327)</f>
        <v/>
      </c>
      <c r="AD327" s="14" t="str">
        <f>+IF(USER!AD327="","",USER!AD327)</f>
        <v/>
      </c>
      <c r="AE327" s="13" t="str">
        <f>+IF(USER!AE327="","",USER!AE327)</f>
        <v/>
      </c>
      <c r="AF327" s="13" t="str">
        <f>+IF(USER!AF327="","",USER!AF327)</f>
        <v/>
      </c>
      <c r="AG327" s="14" t="str">
        <f>+IF(USER!AG327="","",USER!AG327)</f>
        <v/>
      </c>
      <c r="AH327" s="20" t="str">
        <f>+IF(USER!AH327="","",USER!AH327)</f>
        <v/>
      </c>
      <c r="AI327" s="19">
        <f>+IF(USER!AI327="","",USER!AI327)</f>
        <v>0.66666666666666663</v>
      </c>
      <c r="AJ327" s="13">
        <f>+IF(USER!AJ327="","",USER!AJ327)</f>
        <v>0.82986111111111116</v>
      </c>
      <c r="AK327" s="14" t="str">
        <f>+IF(USER!AK327="","",USER!AK327)</f>
        <v/>
      </c>
      <c r="AL327" s="14" t="str">
        <f>+IF(USER!AL327="","",USER!AL327)</f>
        <v/>
      </c>
      <c r="AM327" s="13" t="str">
        <f>+IF(USER!AM327="","",USER!AM327)</f>
        <v/>
      </c>
      <c r="AN327" s="13" t="str">
        <f>+IF(USER!AN327="","",USER!AN327)</f>
        <v/>
      </c>
      <c r="AO327" s="14" t="str">
        <f>+IF(USER!AO327="","",USER!AO327)</f>
        <v/>
      </c>
      <c r="AP327" s="20" t="str">
        <f>+IF(USER!AP327="","",USER!AP327)</f>
        <v/>
      </c>
      <c r="AQ327" s="19">
        <f>+IF(USER!AQ327="","",USER!AQ327)</f>
        <v>0.66666666666666663</v>
      </c>
      <c r="AR327" s="13">
        <f>+IF(USER!AR327="","",USER!AR327)</f>
        <v>0.82986111111111116</v>
      </c>
      <c r="AS327" s="14" t="str">
        <f>+IF(USER!AS327="","",USER!AS327)</f>
        <v/>
      </c>
      <c r="AT327" s="14" t="str">
        <f>+IF(USER!AT327="","",USER!AT327)</f>
        <v/>
      </c>
      <c r="AU327" s="13" t="str">
        <f>+IF(USER!AU327="","",USER!AU327)</f>
        <v/>
      </c>
      <c r="AV327" s="13" t="str">
        <f>+IF(USER!AV327="","",USER!AV327)</f>
        <v/>
      </c>
      <c r="AW327" s="14" t="str">
        <f>+IF(USER!AW327="","",USER!AW327)</f>
        <v/>
      </c>
      <c r="AX327" s="20" t="str">
        <f>+IF(USER!AX327="","",USER!AX327)</f>
        <v/>
      </c>
      <c r="AY327" s="19">
        <f>+IF(USER!AY327="","",USER!AY327)</f>
        <v>0.66666666666666663</v>
      </c>
      <c r="AZ327" s="13">
        <f>+IF(USER!AZ327="","",USER!AZ327)</f>
        <v>0.82986111111111116</v>
      </c>
      <c r="BA327" s="14" t="str">
        <f>+IF(USER!BA327="","",USER!BA327)</f>
        <v/>
      </c>
      <c r="BB327" s="14" t="str">
        <f>+IF(USER!BB327="","",USER!BB327)</f>
        <v/>
      </c>
      <c r="BC327" s="13" t="str">
        <f>+IF(USER!BC327="","",USER!BC327)</f>
        <v/>
      </c>
      <c r="BD327" s="13" t="str">
        <f>+IF(USER!BD327="","",USER!BD327)</f>
        <v/>
      </c>
      <c r="BE327" s="14" t="str">
        <f>+IF(USER!BE327="","",USER!BE327)</f>
        <v/>
      </c>
      <c r="BF327" s="20" t="str">
        <f>+IF(USER!BF327="","",USER!BF327)</f>
        <v/>
      </c>
      <c r="BG327" s="19">
        <f>+IF(USER!BG327="","",USER!BG327)</f>
        <v>0.66666666666666663</v>
      </c>
      <c r="BH327" s="13">
        <f>+IF(USER!BH327="","",USER!BH327)</f>
        <v>0.82986111111111116</v>
      </c>
      <c r="BI327" s="14" t="str">
        <f>+IF(USER!BI327="","",USER!BI327)</f>
        <v/>
      </c>
      <c r="BJ327" s="14" t="str">
        <f>+IF(USER!BJ327="","",USER!BJ327)</f>
        <v/>
      </c>
      <c r="BK327" s="13" t="str">
        <f>+IF(USER!BK327="","",USER!BK327)</f>
        <v/>
      </c>
      <c r="BL327" s="13" t="str">
        <f>+IF(USER!BL327="","",USER!BL327)</f>
        <v/>
      </c>
      <c r="BM327" s="14" t="str">
        <f>+IF(USER!BM327="","",USER!BM327)</f>
        <v/>
      </c>
      <c r="BN327" s="20" t="str">
        <f>+IF(USER!BN327="","",USER!BN327)</f>
        <v/>
      </c>
      <c r="BO327" s="19">
        <f>+IF(USER!BO327="","",USER!BO327)</f>
        <v>0.66666666666666663</v>
      </c>
      <c r="BP327" s="13">
        <f>+IF(USER!BP327="","",USER!BP327)</f>
        <v>0.82986111111111116</v>
      </c>
      <c r="BQ327" s="14" t="str">
        <f>+IF(USER!BQ327="","",USER!BQ327)</f>
        <v/>
      </c>
      <c r="BR327" s="14" t="str">
        <f>+IF(USER!BR327="","",USER!BR327)</f>
        <v/>
      </c>
      <c r="BS327" s="13" t="str">
        <f>+IF(USER!BS327="","",USER!BS327)</f>
        <v/>
      </c>
      <c r="BT327" s="13" t="str">
        <f>+IF(USER!BT327="","",USER!BT327)</f>
        <v/>
      </c>
      <c r="BU327" s="14" t="str">
        <f>+IF(USER!BU327="","",USER!BU327)</f>
        <v/>
      </c>
      <c r="BV327" s="20" t="str">
        <f>+IF(USER!BV327="","",USER!BV327)</f>
        <v/>
      </c>
      <c r="BW327" s="68" t="str">
        <f>+VLOOKUP(B327,GESEM!B:H,7,0)</f>
        <v>CHAT USER</v>
      </c>
      <c r="BX327" s="2" t="str">
        <f>+VLOOKUP(B327,GESEM!B:H,6,0)</f>
        <v>AGENTE</v>
      </c>
    </row>
    <row r="328" spans="1:76" ht="12.75" x14ac:dyDescent="0.2">
      <c r="A328" s="31">
        <f t="shared" ref="A328:A391" si="5">+A327+1</f>
        <v>322</v>
      </c>
      <c r="B328" s="74">
        <f>+USER!B328</f>
        <v>76217807</v>
      </c>
      <c r="C328" s="61" t="str">
        <f>+VLOOKUP(J328,TURNO!P:Q,2,0)</f>
        <v xml:space="preserve">CHAT USER </v>
      </c>
      <c r="D328" s="61" t="str">
        <f>+USER!D328</f>
        <v>Tarde</v>
      </c>
      <c r="E328" s="75">
        <f>+VLOOKUP(B328,GESEM!B:M,12,0)</f>
        <v>45414</v>
      </c>
      <c r="F328" s="61" t="str">
        <f>+USER!F328</f>
        <v>PART TIME</v>
      </c>
      <c r="G328" s="61">
        <f>+USER!G328</f>
        <v>0</v>
      </c>
      <c r="H328" s="61">
        <f>+USER!H328</f>
        <v>0</v>
      </c>
      <c r="I328" s="61" t="str">
        <f>+USER!I328</f>
        <v>ACUÑA INOCENTE ALDAIR GUIOSEP</v>
      </c>
      <c r="J328" s="61" t="str">
        <f>+USER!J328</f>
        <v>CHAT USER</v>
      </c>
      <c r="K328" s="61" t="str">
        <f>+USER!K328</f>
        <v>RUBINA MEDINA GUSTAVO FRANCO</v>
      </c>
      <c r="L328" s="61" t="str">
        <f>+USER!L328</f>
        <v>PORTILLA REYES YOHANA ARACELLI</v>
      </c>
      <c r="M328" s="61" t="str">
        <f>+USER!M328</f>
        <v>Jueves</v>
      </c>
      <c r="N328" s="32">
        <f>+IF(USER!N328="","",USER!N328)</f>
        <v>0.54166666666666663</v>
      </c>
      <c r="O328" s="33">
        <f>+IF(USER!O328="","",USER!O328)</f>
        <v>0.70486111111111116</v>
      </c>
      <c r="P328" s="32" t="str">
        <f>+IF(USER!P328="","",USER!P328)</f>
        <v/>
      </c>
      <c r="Q328" s="33" t="str">
        <f>+IF(USER!Q328="","",USER!Q328)</f>
        <v/>
      </c>
      <c r="R328" s="34" t="str">
        <f>+VLOOKUP(B328,GESEM!B:R,9,0)</f>
        <v>ACTIVO</v>
      </c>
      <c r="S328" s="19">
        <f>+IF(USER!S328="","",USER!S328)</f>
        <v>0.54166666666666663</v>
      </c>
      <c r="T328" s="14">
        <f>+IF(USER!T328="","",USER!T328)</f>
        <v>0.70486111111111116</v>
      </c>
      <c r="U328" s="14" t="str">
        <f>+IF(USER!U328="","",USER!U328)</f>
        <v/>
      </c>
      <c r="V328" s="14" t="str">
        <f>+IF(USER!V328="","",USER!V328)</f>
        <v/>
      </c>
      <c r="W328" s="14" t="str">
        <f>+IF(USER!W328="","",USER!W328)</f>
        <v/>
      </c>
      <c r="X328" s="14" t="str">
        <f>+IF(USER!X328="","",USER!X328)</f>
        <v/>
      </c>
      <c r="Y328" s="14" t="str">
        <f>+IF(USER!Y328="","",USER!Y328)</f>
        <v/>
      </c>
      <c r="Z328" s="20" t="str">
        <f>+IF(USER!Z328="","",USER!Z328)</f>
        <v/>
      </c>
      <c r="AA328" s="19">
        <f>+IF(USER!AA328="","",USER!AA328)</f>
        <v>0.54166666666666663</v>
      </c>
      <c r="AB328" s="13">
        <f>+IF(USER!AB328="","",USER!AB328)</f>
        <v>0.70486111111111116</v>
      </c>
      <c r="AC328" s="14" t="str">
        <f>+IF(USER!AC328="","",USER!AC328)</f>
        <v/>
      </c>
      <c r="AD328" s="14" t="str">
        <f>+IF(USER!AD328="","",USER!AD328)</f>
        <v/>
      </c>
      <c r="AE328" s="13" t="str">
        <f>+IF(USER!AE328="","",USER!AE328)</f>
        <v/>
      </c>
      <c r="AF328" s="13" t="str">
        <f>+IF(USER!AF328="","",USER!AF328)</f>
        <v/>
      </c>
      <c r="AG328" s="14" t="str">
        <f>+IF(USER!AG328="","",USER!AG328)</f>
        <v/>
      </c>
      <c r="AH328" s="20" t="str">
        <f>+IF(USER!AH328="","",USER!AH328)</f>
        <v/>
      </c>
      <c r="AI328" s="19">
        <f>+IF(USER!AI328="","",USER!AI328)</f>
        <v>0.54166666666666663</v>
      </c>
      <c r="AJ328" s="13">
        <f>+IF(USER!AJ328="","",USER!AJ328)</f>
        <v>0.70486111111111116</v>
      </c>
      <c r="AK328" s="14" t="str">
        <f>+IF(USER!AK328="","",USER!AK328)</f>
        <v/>
      </c>
      <c r="AL328" s="14" t="str">
        <f>+IF(USER!AL328="","",USER!AL328)</f>
        <v/>
      </c>
      <c r="AM328" s="13" t="str">
        <f>+IF(USER!AM328="","",USER!AM328)</f>
        <v/>
      </c>
      <c r="AN328" s="13" t="str">
        <f>+IF(USER!AN328="","",USER!AN328)</f>
        <v/>
      </c>
      <c r="AO328" s="14" t="str">
        <f>+IF(USER!AO328="","",USER!AO328)</f>
        <v/>
      </c>
      <c r="AP328" s="20" t="str">
        <f>+IF(USER!AP328="","",USER!AP328)</f>
        <v/>
      </c>
      <c r="AQ328" s="19" t="str">
        <f>+IF(USER!AQ328="","",USER!AQ328)</f>
        <v/>
      </c>
      <c r="AR328" s="13" t="str">
        <f>+IF(USER!AR328="","",USER!AR328)</f>
        <v/>
      </c>
      <c r="AS328" s="14" t="str">
        <f>+IF(USER!AS328="","",USER!AS328)</f>
        <v/>
      </c>
      <c r="AT328" s="14" t="str">
        <f>+IF(USER!AT328="","",USER!AT328)</f>
        <v/>
      </c>
      <c r="AU328" s="13" t="str">
        <f>+IF(USER!AU328="","",USER!AU328)</f>
        <v/>
      </c>
      <c r="AV328" s="13" t="str">
        <f>+IF(USER!AV328="","",USER!AV328)</f>
        <v/>
      </c>
      <c r="AW328" s="14" t="str">
        <f>+IF(USER!AW328="","",USER!AW328)</f>
        <v/>
      </c>
      <c r="AX328" s="20" t="str">
        <f>+IF(USER!AX328="","",USER!AX328)</f>
        <v/>
      </c>
      <c r="AY328" s="19">
        <f>+IF(USER!AY328="","",USER!AY328)</f>
        <v>0.54166666666666663</v>
      </c>
      <c r="AZ328" s="13">
        <f>+IF(USER!AZ328="","",USER!AZ328)</f>
        <v>0.70486111111111116</v>
      </c>
      <c r="BA328" s="14" t="str">
        <f>+IF(USER!BA328="","",USER!BA328)</f>
        <v/>
      </c>
      <c r="BB328" s="14" t="str">
        <f>+IF(USER!BB328="","",USER!BB328)</f>
        <v/>
      </c>
      <c r="BC328" s="13" t="str">
        <f>+IF(USER!BC328="","",USER!BC328)</f>
        <v/>
      </c>
      <c r="BD328" s="13" t="str">
        <f>+IF(USER!BD328="","",USER!BD328)</f>
        <v/>
      </c>
      <c r="BE328" s="14" t="str">
        <f>+IF(USER!BE328="","",USER!BE328)</f>
        <v/>
      </c>
      <c r="BF328" s="20" t="str">
        <f>+IF(USER!BF328="","",USER!BF328)</f>
        <v/>
      </c>
      <c r="BG328" s="19">
        <f>+IF(USER!BG328="","",USER!BG328)</f>
        <v>0.54166666666666663</v>
      </c>
      <c r="BH328" s="13">
        <f>+IF(USER!BH328="","",USER!BH328)</f>
        <v>0.70486111111111116</v>
      </c>
      <c r="BI328" s="14" t="str">
        <f>+IF(USER!BI328="","",USER!BI328)</f>
        <v/>
      </c>
      <c r="BJ328" s="14" t="str">
        <f>+IF(USER!BJ328="","",USER!BJ328)</f>
        <v/>
      </c>
      <c r="BK328" s="13" t="str">
        <f>+IF(USER!BK328="","",USER!BK328)</f>
        <v/>
      </c>
      <c r="BL328" s="13" t="str">
        <f>+IF(USER!BL328="","",USER!BL328)</f>
        <v/>
      </c>
      <c r="BM328" s="14" t="str">
        <f>+IF(USER!BM328="","",USER!BM328)</f>
        <v/>
      </c>
      <c r="BN328" s="20" t="str">
        <f>+IF(USER!BN328="","",USER!BN328)</f>
        <v/>
      </c>
      <c r="BO328" s="19">
        <f>+IF(USER!BO328="","",USER!BO328)</f>
        <v>0.54166666666666663</v>
      </c>
      <c r="BP328" s="13">
        <f>+IF(USER!BP328="","",USER!BP328)</f>
        <v>0.70486111111111116</v>
      </c>
      <c r="BQ328" s="14" t="str">
        <f>+IF(USER!BQ328="","",USER!BQ328)</f>
        <v/>
      </c>
      <c r="BR328" s="14" t="str">
        <f>+IF(USER!BR328="","",USER!BR328)</f>
        <v/>
      </c>
      <c r="BS328" s="13" t="str">
        <f>+IF(USER!BS328="","",USER!BS328)</f>
        <v/>
      </c>
      <c r="BT328" s="13" t="str">
        <f>+IF(USER!BT328="","",USER!BT328)</f>
        <v/>
      </c>
      <c r="BU328" s="14" t="str">
        <f>+IF(USER!BU328="","",USER!BU328)</f>
        <v/>
      </c>
      <c r="BV328" s="20" t="str">
        <f>+IF(USER!BV328="","",USER!BV328)</f>
        <v/>
      </c>
      <c r="BW328" s="68" t="str">
        <f>+VLOOKUP(B328,GESEM!B:H,7,0)</f>
        <v>CHAT USER</v>
      </c>
      <c r="BX328" s="2" t="str">
        <f>+VLOOKUP(B328,GESEM!B:H,6,0)</f>
        <v>AGENTE</v>
      </c>
    </row>
    <row r="329" spans="1:76" ht="12.75" x14ac:dyDescent="0.2">
      <c r="A329" s="31">
        <f t="shared" si="5"/>
        <v>323</v>
      </c>
      <c r="B329" s="74">
        <f>+USER!B329</f>
        <v>48416072</v>
      </c>
      <c r="C329" s="61" t="str">
        <f>+VLOOKUP(J329,TURNO!P:Q,2,0)</f>
        <v xml:space="preserve">CHAT USER </v>
      </c>
      <c r="D329" s="61" t="str">
        <f>+USER!D329</f>
        <v>Tarde</v>
      </c>
      <c r="E329" s="75">
        <f>+VLOOKUP(B329,GESEM!B:M,12,0)</f>
        <v>45687</v>
      </c>
      <c r="F329" s="61" t="str">
        <f>+USER!F329</f>
        <v>PART TIME</v>
      </c>
      <c r="G329" s="61">
        <f>+USER!G329</f>
        <v>0</v>
      </c>
      <c r="H329" s="61">
        <f>+USER!H329</f>
        <v>0</v>
      </c>
      <c r="I329" s="61" t="str">
        <f>+USER!I329</f>
        <v>POMAJULCA VILCA DEYCY ROSARIO</v>
      </c>
      <c r="J329" s="61" t="str">
        <f>+USER!J329</f>
        <v>CHAT USER</v>
      </c>
      <c r="K329" s="61" t="str">
        <f>+USER!K329</f>
        <v>ALMEYDA ALVARADO CARLOS ALEJANDRO</v>
      </c>
      <c r="L329" s="61" t="str">
        <f>+USER!L329</f>
        <v>SANCHEZ GRADOS JEAN PIERRE JOAQUIN</v>
      </c>
      <c r="M329" s="61" t="str">
        <f>+USER!M329</f>
        <v>Martes</v>
      </c>
      <c r="N329" s="32">
        <f>+IF(USER!N329="","",USER!N329)</f>
        <v>0.5625</v>
      </c>
      <c r="O329" s="33">
        <f>+IF(USER!O329="","",USER!O329)</f>
        <v>0.72569444444444442</v>
      </c>
      <c r="P329" s="32" t="str">
        <f>+IF(USER!P329="","",USER!P329)</f>
        <v/>
      </c>
      <c r="Q329" s="33" t="str">
        <f>+IF(USER!Q329="","",USER!Q329)</f>
        <v/>
      </c>
      <c r="R329" s="34" t="str">
        <f>+VLOOKUP(B329,GESEM!B:R,9,0)</f>
        <v>ACTIVO</v>
      </c>
      <c r="S329" s="19">
        <f>+IF(USER!S329="","",USER!S329)</f>
        <v>0.5625</v>
      </c>
      <c r="T329" s="14">
        <f>+IF(USER!T329="","",USER!T329)</f>
        <v>0.72569444444444442</v>
      </c>
      <c r="U329" s="14" t="str">
        <f>+IF(USER!U329="","",USER!U329)</f>
        <v/>
      </c>
      <c r="V329" s="14" t="str">
        <f>+IF(USER!V329="","",USER!V329)</f>
        <v/>
      </c>
      <c r="W329" s="14" t="str">
        <f>+IF(USER!W329="","",USER!W329)</f>
        <v/>
      </c>
      <c r="X329" s="14" t="str">
        <f>+IF(USER!X329="","",USER!X329)</f>
        <v/>
      </c>
      <c r="Y329" s="14" t="str">
        <f>+IF(USER!Y329="","",USER!Y329)</f>
        <v/>
      </c>
      <c r="Z329" s="20" t="str">
        <f>+IF(USER!Z329="","",USER!Z329)</f>
        <v/>
      </c>
      <c r="AA329" s="19" t="str">
        <f>+IF(USER!AA329="","",USER!AA329)</f>
        <v/>
      </c>
      <c r="AB329" s="13" t="str">
        <f>+IF(USER!AB329="","",USER!AB329)</f>
        <v/>
      </c>
      <c r="AC329" s="14" t="str">
        <f>+IF(USER!AC329="","",USER!AC329)</f>
        <v/>
      </c>
      <c r="AD329" s="14" t="str">
        <f>+IF(USER!AD329="","",USER!AD329)</f>
        <v/>
      </c>
      <c r="AE329" s="13" t="str">
        <f>+IF(USER!AE329="","",USER!AE329)</f>
        <v/>
      </c>
      <c r="AF329" s="13" t="str">
        <f>+IF(USER!AF329="","",USER!AF329)</f>
        <v/>
      </c>
      <c r="AG329" s="14" t="str">
        <f>+IF(USER!AG329="","",USER!AG329)</f>
        <v/>
      </c>
      <c r="AH329" s="20" t="str">
        <f>+IF(USER!AH329="","",USER!AH329)</f>
        <v/>
      </c>
      <c r="AI329" s="19">
        <f>+IF(USER!AI329="","",USER!AI329)</f>
        <v>0.5625</v>
      </c>
      <c r="AJ329" s="13">
        <f>+IF(USER!AJ329="","",USER!AJ329)</f>
        <v>0.72569444444444442</v>
      </c>
      <c r="AK329" s="14" t="str">
        <f>+IF(USER!AK329="","",USER!AK329)</f>
        <v/>
      </c>
      <c r="AL329" s="14" t="str">
        <f>+IF(USER!AL329="","",USER!AL329)</f>
        <v/>
      </c>
      <c r="AM329" s="13" t="str">
        <f>+IF(USER!AM329="","",USER!AM329)</f>
        <v/>
      </c>
      <c r="AN329" s="13" t="str">
        <f>+IF(USER!AN329="","",USER!AN329)</f>
        <v/>
      </c>
      <c r="AO329" s="14" t="str">
        <f>+IF(USER!AO329="","",USER!AO329)</f>
        <v/>
      </c>
      <c r="AP329" s="20" t="str">
        <f>+IF(USER!AP329="","",USER!AP329)</f>
        <v/>
      </c>
      <c r="AQ329" s="19">
        <f>+IF(USER!AQ329="","",USER!AQ329)</f>
        <v>0.5625</v>
      </c>
      <c r="AR329" s="13">
        <f>+IF(USER!AR329="","",USER!AR329)</f>
        <v>0.72569444444444442</v>
      </c>
      <c r="AS329" s="14" t="str">
        <f>+IF(USER!AS329="","",USER!AS329)</f>
        <v/>
      </c>
      <c r="AT329" s="14" t="str">
        <f>+IF(USER!AT329="","",USER!AT329)</f>
        <v/>
      </c>
      <c r="AU329" s="13" t="str">
        <f>+IF(USER!AU329="","",USER!AU329)</f>
        <v/>
      </c>
      <c r="AV329" s="13" t="str">
        <f>+IF(USER!AV329="","",USER!AV329)</f>
        <v/>
      </c>
      <c r="AW329" s="14" t="str">
        <f>+IF(USER!AW329="","",USER!AW329)</f>
        <v/>
      </c>
      <c r="AX329" s="20" t="str">
        <f>+IF(USER!AX329="","",USER!AX329)</f>
        <v/>
      </c>
      <c r="AY329" s="19">
        <f>+IF(USER!AY329="","",USER!AY329)</f>
        <v>0.5625</v>
      </c>
      <c r="AZ329" s="13">
        <f>+IF(USER!AZ329="","",USER!AZ329)</f>
        <v>0.72569444444444442</v>
      </c>
      <c r="BA329" s="14" t="str">
        <f>+IF(USER!BA329="","",USER!BA329)</f>
        <v/>
      </c>
      <c r="BB329" s="14" t="str">
        <f>+IF(USER!BB329="","",USER!BB329)</f>
        <v/>
      </c>
      <c r="BC329" s="13" t="str">
        <f>+IF(USER!BC329="","",USER!BC329)</f>
        <v/>
      </c>
      <c r="BD329" s="13" t="str">
        <f>+IF(USER!BD329="","",USER!BD329)</f>
        <v/>
      </c>
      <c r="BE329" s="14" t="str">
        <f>+IF(USER!BE329="","",USER!BE329)</f>
        <v/>
      </c>
      <c r="BF329" s="20" t="str">
        <f>+IF(USER!BF329="","",USER!BF329)</f>
        <v/>
      </c>
      <c r="BG329" s="19">
        <f>+IF(USER!BG329="","",USER!BG329)</f>
        <v>0.5625</v>
      </c>
      <c r="BH329" s="13">
        <f>+IF(USER!BH329="","",USER!BH329)</f>
        <v>0.72569444444444442</v>
      </c>
      <c r="BI329" s="14" t="str">
        <f>+IF(USER!BI329="","",USER!BI329)</f>
        <v/>
      </c>
      <c r="BJ329" s="14" t="str">
        <f>+IF(USER!BJ329="","",USER!BJ329)</f>
        <v/>
      </c>
      <c r="BK329" s="13" t="str">
        <f>+IF(USER!BK329="","",USER!BK329)</f>
        <v/>
      </c>
      <c r="BL329" s="13" t="str">
        <f>+IF(USER!BL329="","",USER!BL329)</f>
        <v/>
      </c>
      <c r="BM329" s="14" t="str">
        <f>+IF(USER!BM329="","",USER!BM329)</f>
        <v/>
      </c>
      <c r="BN329" s="20" t="str">
        <f>+IF(USER!BN329="","",USER!BN329)</f>
        <v/>
      </c>
      <c r="BO329" s="19">
        <f>+IF(USER!BO329="","",USER!BO329)</f>
        <v>0.5625</v>
      </c>
      <c r="BP329" s="13">
        <f>+IF(USER!BP329="","",USER!BP329)</f>
        <v>0.72569444444444442</v>
      </c>
      <c r="BQ329" s="14" t="str">
        <f>+IF(USER!BQ329="","",USER!BQ329)</f>
        <v/>
      </c>
      <c r="BR329" s="14" t="str">
        <f>+IF(USER!BR329="","",USER!BR329)</f>
        <v/>
      </c>
      <c r="BS329" s="13" t="str">
        <f>+IF(USER!BS329="","",USER!BS329)</f>
        <v/>
      </c>
      <c r="BT329" s="13" t="str">
        <f>+IF(USER!BT329="","",USER!BT329)</f>
        <v/>
      </c>
      <c r="BU329" s="14" t="str">
        <f>+IF(USER!BU329="","",USER!BU329)</f>
        <v/>
      </c>
      <c r="BV329" s="20" t="str">
        <f>+IF(USER!BV329="","",USER!BV329)</f>
        <v/>
      </c>
      <c r="BW329" s="68" t="str">
        <f>+VLOOKUP(B329,GESEM!B:H,7,0)</f>
        <v>CHAT USER</v>
      </c>
      <c r="BX329" s="2" t="str">
        <f>+VLOOKUP(B329,GESEM!B:H,6,0)</f>
        <v>AGENTE</v>
      </c>
    </row>
    <row r="330" spans="1:76" ht="12.75" x14ac:dyDescent="0.2">
      <c r="A330" s="31">
        <f t="shared" si="5"/>
        <v>324</v>
      </c>
      <c r="B330" s="74">
        <f>+USER!B330</f>
        <v>71733033</v>
      </c>
      <c r="C330" s="61" t="str">
        <f>+VLOOKUP(J330,TURNO!P:Q,2,0)</f>
        <v xml:space="preserve">CHAT USER </v>
      </c>
      <c r="D330" s="61" t="str">
        <f>+USER!D330</f>
        <v>Tarde</v>
      </c>
      <c r="E330" s="75">
        <f>+VLOOKUP(B330,GESEM!B:M,12,0)</f>
        <v>45583</v>
      </c>
      <c r="F330" s="61" t="str">
        <f>+USER!F330</f>
        <v>PART TIME</v>
      </c>
      <c r="G330" s="61">
        <f>+USER!G330</f>
        <v>0</v>
      </c>
      <c r="H330" s="61">
        <f>+USER!H330</f>
        <v>0</v>
      </c>
      <c r="I330" s="61" t="str">
        <f>+USER!I330</f>
        <v>CASTILLO LOARTE JHAIR ROBERT</v>
      </c>
      <c r="J330" s="61" t="str">
        <f>+USER!J330</f>
        <v>CHAT USER</v>
      </c>
      <c r="K330" s="61" t="str">
        <f>+USER!K330</f>
        <v>NOVOA VILLAR JULIANA MELISSA</v>
      </c>
      <c r="L330" s="61" t="str">
        <f>+USER!L330</f>
        <v>PORTILLA REYES YOHANA ARACELLI</v>
      </c>
      <c r="M330" s="61" t="str">
        <f>+USER!M330</f>
        <v>Lunes</v>
      </c>
      <c r="N330" s="32">
        <f>+IF(USER!N330="","",USER!N330)</f>
        <v>0.54166666666666663</v>
      </c>
      <c r="O330" s="33">
        <f>+IF(USER!O330="","",USER!O330)</f>
        <v>0.70486111111111116</v>
      </c>
      <c r="P330" s="32" t="str">
        <f>+IF(USER!P330="","",USER!P330)</f>
        <v/>
      </c>
      <c r="Q330" s="33" t="str">
        <f>+IF(USER!Q330="","",USER!Q330)</f>
        <v/>
      </c>
      <c r="R330" s="34" t="str">
        <f>+VLOOKUP(B330,GESEM!B:R,9,0)</f>
        <v>ACTIVO</v>
      </c>
      <c r="S330" s="19" t="str">
        <f>+IF(USER!S330="","",USER!S330)</f>
        <v/>
      </c>
      <c r="T330" s="14" t="str">
        <f>+IF(USER!T330="","",USER!T330)</f>
        <v/>
      </c>
      <c r="U330" s="14" t="str">
        <f>+IF(USER!U330="","",USER!U330)</f>
        <v/>
      </c>
      <c r="V330" s="14" t="str">
        <f>+IF(USER!V330="","",USER!V330)</f>
        <v/>
      </c>
      <c r="W330" s="14" t="str">
        <f>+IF(USER!W330="","",USER!W330)</f>
        <v/>
      </c>
      <c r="X330" s="14" t="str">
        <f>+IF(USER!X330="","",USER!X330)</f>
        <v/>
      </c>
      <c r="Y330" s="14" t="str">
        <f>+IF(USER!Y330="","",USER!Y330)</f>
        <v/>
      </c>
      <c r="Z330" s="20" t="str">
        <f>+IF(USER!Z330="","",USER!Z330)</f>
        <v/>
      </c>
      <c r="AA330" s="19">
        <f>+IF(USER!AA330="","",USER!AA330)</f>
        <v>0.54166666666666663</v>
      </c>
      <c r="AB330" s="13">
        <f>+IF(USER!AB330="","",USER!AB330)</f>
        <v>0.70486111111111116</v>
      </c>
      <c r="AC330" s="14" t="str">
        <f>+IF(USER!AC330="","",USER!AC330)</f>
        <v/>
      </c>
      <c r="AD330" s="14" t="str">
        <f>+IF(USER!AD330="","",USER!AD330)</f>
        <v/>
      </c>
      <c r="AE330" s="13" t="str">
        <f>+IF(USER!AE330="","",USER!AE330)</f>
        <v/>
      </c>
      <c r="AF330" s="13" t="str">
        <f>+IF(USER!AF330="","",USER!AF330)</f>
        <v/>
      </c>
      <c r="AG330" s="14" t="str">
        <f>+IF(USER!AG330="","",USER!AG330)</f>
        <v/>
      </c>
      <c r="AH330" s="20" t="str">
        <f>+IF(USER!AH330="","",USER!AH330)</f>
        <v/>
      </c>
      <c r="AI330" s="19">
        <f>+IF(USER!AI330="","",USER!AI330)</f>
        <v>0.54166666666666663</v>
      </c>
      <c r="AJ330" s="13">
        <f>+IF(USER!AJ330="","",USER!AJ330)</f>
        <v>0.70486111111111116</v>
      </c>
      <c r="AK330" s="14" t="str">
        <f>+IF(USER!AK330="","",USER!AK330)</f>
        <v/>
      </c>
      <c r="AL330" s="14" t="str">
        <f>+IF(USER!AL330="","",USER!AL330)</f>
        <v/>
      </c>
      <c r="AM330" s="13" t="str">
        <f>+IF(USER!AM330="","",USER!AM330)</f>
        <v/>
      </c>
      <c r="AN330" s="13" t="str">
        <f>+IF(USER!AN330="","",USER!AN330)</f>
        <v/>
      </c>
      <c r="AO330" s="14" t="str">
        <f>+IF(USER!AO330="","",USER!AO330)</f>
        <v/>
      </c>
      <c r="AP330" s="20" t="str">
        <f>+IF(USER!AP330="","",USER!AP330)</f>
        <v/>
      </c>
      <c r="AQ330" s="19">
        <f>+IF(USER!AQ330="","",USER!AQ330)</f>
        <v>0.54166666666666663</v>
      </c>
      <c r="AR330" s="13">
        <f>+IF(USER!AR330="","",USER!AR330)</f>
        <v>0.70486111111111116</v>
      </c>
      <c r="AS330" s="14" t="str">
        <f>+IF(USER!AS330="","",USER!AS330)</f>
        <v/>
      </c>
      <c r="AT330" s="14" t="str">
        <f>+IF(USER!AT330="","",USER!AT330)</f>
        <v/>
      </c>
      <c r="AU330" s="13" t="str">
        <f>+IF(USER!AU330="","",USER!AU330)</f>
        <v/>
      </c>
      <c r="AV330" s="13" t="str">
        <f>+IF(USER!AV330="","",USER!AV330)</f>
        <v/>
      </c>
      <c r="AW330" s="14" t="str">
        <f>+IF(USER!AW330="","",USER!AW330)</f>
        <v/>
      </c>
      <c r="AX330" s="20" t="str">
        <f>+IF(USER!AX330="","",USER!AX330)</f>
        <v/>
      </c>
      <c r="AY330" s="19">
        <f>+IF(USER!AY330="","",USER!AY330)</f>
        <v>0.54166666666666663</v>
      </c>
      <c r="AZ330" s="13">
        <f>+IF(USER!AZ330="","",USER!AZ330)</f>
        <v>0.70486111111111116</v>
      </c>
      <c r="BA330" s="14" t="str">
        <f>+IF(USER!BA330="","",USER!BA330)</f>
        <v/>
      </c>
      <c r="BB330" s="14" t="str">
        <f>+IF(USER!BB330="","",USER!BB330)</f>
        <v/>
      </c>
      <c r="BC330" s="13" t="str">
        <f>+IF(USER!BC330="","",USER!BC330)</f>
        <v/>
      </c>
      <c r="BD330" s="13" t="str">
        <f>+IF(USER!BD330="","",USER!BD330)</f>
        <v/>
      </c>
      <c r="BE330" s="14" t="str">
        <f>+IF(USER!BE330="","",USER!BE330)</f>
        <v/>
      </c>
      <c r="BF330" s="20" t="str">
        <f>+IF(USER!BF330="","",USER!BF330)</f>
        <v/>
      </c>
      <c r="BG330" s="19">
        <f>+IF(USER!BG330="","",USER!BG330)</f>
        <v>0.54166666666666663</v>
      </c>
      <c r="BH330" s="13">
        <f>+IF(USER!BH330="","",USER!BH330)</f>
        <v>0.70486111111111116</v>
      </c>
      <c r="BI330" s="14" t="str">
        <f>+IF(USER!BI330="","",USER!BI330)</f>
        <v/>
      </c>
      <c r="BJ330" s="14" t="str">
        <f>+IF(USER!BJ330="","",USER!BJ330)</f>
        <v/>
      </c>
      <c r="BK330" s="13" t="str">
        <f>+IF(USER!BK330="","",USER!BK330)</f>
        <v/>
      </c>
      <c r="BL330" s="13" t="str">
        <f>+IF(USER!BL330="","",USER!BL330)</f>
        <v/>
      </c>
      <c r="BM330" s="14" t="str">
        <f>+IF(USER!BM330="","",USER!BM330)</f>
        <v/>
      </c>
      <c r="BN330" s="20" t="str">
        <f>+IF(USER!BN330="","",USER!BN330)</f>
        <v/>
      </c>
      <c r="BO330" s="19">
        <f>+IF(USER!BO330="","",USER!BO330)</f>
        <v>0.54166666666666663</v>
      </c>
      <c r="BP330" s="13">
        <f>+IF(USER!BP330="","",USER!BP330)</f>
        <v>0.70486111111111116</v>
      </c>
      <c r="BQ330" s="14" t="str">
        <f>+IF(USER!BQ330="","",USER!BQ330)</f>
        <v/>
      </c>
      <c r="BR330" s="14" t="str">
        <f>+IF(USER!BR330="","",USER!BR330)</f>
        <v/>
      </c>
      <c r="BS330" s="13" t="str">
        <f>+IF(USER!BS330="","",USER!BS330)</f>
        <v/>
      </c>
      <c r="BT330" s="13" t="str">
        <f>+IF(USER!BT330="","",USER!BT330)</f>
        <v/>
      </c>
      <c r="BU330" s="14" t="str">
        <f>+IF(USER!BU330="","",USER!BU330)</f>
        <v/>
      </c>
      <c r="BV330" s="20" t="str">
        <f>+IF(USER!BV330="","",USER!BV330)</f>
        <v/>
      </c>
      <c r="BW330" s="68" t="str">
        <f>+VLOOKUP(B330,GESEM!B:H,7,0)</f>
        <v>CHAT USER</v>
      </c>
      <c r="BX330" s="2" t="str">
        <f>+VLOOKUP(B330,GESEM!B:H,6,0)</f>
        <v>AGENTE</v>
      </c>
    </row>
    <row r="331" spans="1:76" ht="12.75" x14ac:dyDescent="0.2">
      <c r="A331" s="31">
        <f t="shared" si="5"/>
        <v>325</v>
      </c>
      <c r="B331" s="74">
        <f>+USER!B331</f>
        <v>75154328</v>
      </c>
      <c r="C331" s="61" t="str">
        <f>+VLOOKUP(J331,TURNO!P:Q,2,0)</f>
        <v xml:space="preserve">CHAT USER </v>
      </c>
      <c r="D331" s="61" t="str">
        <f>+USER!D331</f>
        <v>Tarde</v>
      </c>
      <c r="E331" s="75">
        <f>+VLOOKUP(B331,GESEM!B:M,12,0)</f>
        <v>45623</v>
      </c>
      <c r="F331" s="61" t="str">
        <f>+USER!F331</f>
        <v>PART TIME</v>
      </c>
      <c r="G331" s="61">
        <f>+USER!G331</f>
        <v>0</v>
      </c>
      <c r="H331" s="61">
        <f>+USER!H331</f>
        <v>0</v>
      </c>
      <c r="I331" s="61" t="str">
        <f>+USER!I331</f>
        <v>ACHA CASTAÑEDA AMY ALESSANDRA ACHA CASTAÑEDA</v>
      </c>
      <c r="J331" s="61" t="str">
        <f>+USER!J331</f>
        <v>CHAT USER</v>
      </c>
      <c r="K331" s="61" t="str">
        <f>+USER!K331</f>
        <v>VILLAVICENCIO OBANDO ARTURO JOSE</v>
      </c>
      <c r="L331" s="61" t="str">
        <f>+USER!L331</f>
        <v>PORTILLA REYES YOHANA ARACELLI</v>
      </c>
      <c r="M331" s="61" t="str">
        <f>+USER!M331</f>
        <v>Jueves</v>
      </c>
      <c r="N331" s="32">
        <f>+IF(USER!N331="","",USER!N331)</f>
        <v>0.5</v>
      </c>
      <c r="O331" s="33">
        <f>+IF(USER!O331="","",USER!O331)</f>
        <v>0.66319444444444442</v>
      </c>
      <c r="P331" s="32" t="str">
        <f>+IF(USER!P331="","",USER!P331)</f>
        <v/>
      </c>
      <c r="Q331" s="33" t="str">
        <f>+IF(USER!Q331="","",USER!Q331)</f>
        <v/>
      </c>
      <c r="R331" s="34" t="str">
        <f>+VLOOKUP(B331,GESEM!B:R,9,0)</f>
        <v>ACTIVO</v>
      </c>
      <c r="S331" s="19">
        <f>+IF(USER!S331="","",USER!S331)</f>
        <v>0.5</v>
      </c>
      <c r="T331" s="14">
        <f>+IF(USER!T331="","",USER!T331)</f>
        <v>0.66319444444444442</v>
      </c>
      <c r="U331" s="14" t="str">
        <f>+IF(USER!U331="","",USER!U331)</f>
        <v/>
      </c>
      <c r="V331" s="14" t="str">
        <f>+IF(USER!V331="","",USER!V331)</f>
        <v/>
      </c>
      <c r="W331" s="14" t="str">
        <f>+IF(USER!W331="","",USER!W331)</f>
        <v/>
      </c>
      <c r="X331" s="14" t="str">
        <f>+IF(USER!X331="","",USER!X331)</f>
        <v/>
      </c>
      <c r="Y331" s="14" t="str">
        <f>+IF(USER!Y331="","",USER!Y331)</f>
        <v/>
      </c>
      <c r="Z331" s="20" t="str">
        <f>+IF(USER!Z331="","",USER!Z331)</f>
        <v/>
      </c>
      <c r="AA331" s="19">
        <f>+IF(USER!AA331="","",USER!AA331)</f>
        <v>0.5</v>
      </c>
      <c r="AB331" s="13">
        <f>+IF(USER!AB331="","",USER!AB331)</f>
        <v>0.66319444444444442</v>
      </c>
      <c r="AC331" s="14" t="str">
        <f>+IF(USER!AC331="","",USER!AC331)</f>
        <v/>
      </c>
      <c r="AD331" s="14" t="str">
        <f>+IF(USER!AD331="","",USER!AD331)</f>
        <v/>
      </c>
      <c r="AE331" s="13" t="str">
        <f>+IF(USER!AE331="","",USER!AE331)</f>
        <v/>
      </c>
      <c r="AF331" s="13" t="str">
        <f>+IF(USER!AF331="","",USER!AF331)</f>
        <v/>
      </c>
      <c r="AG331" s="14" t="str">
        <f>+IF(USER!AG331="","",USER!AG331)</f>
        <v/>
      </c>
      <c r="AH331" s="20" t="str">
        <f>+IF(USER!AH331="","",USER!AH331)</f>
        <v/>
      </c>
      <c r="AI331" s="19">
        <f>+IF(USER!AI331="","",USER!AI331)</f>
        <v>0.5</v>
      </c>
      <c r="AJ331" s="13">
        <f>+IF(USER!AJ331="","",USER!AJ331)</f>
        <v>0.66319444444444442</v>
      </c>
      <c r="AK331" s="14" t="str">
        <f>+IF(USER!AK331="","",USER!AK331)</f>
        <v/>
      </c>
      <c r="AL331" s="14" t="str">
        <f>+IF(USER!AL331="","",USER!AL331)</f>
        <v/>
      </c>
      <c r="AM331" s="13" t="str">
        <f>+IF(USER!AM331="","",USER!AM331)</f>
        <v/>
      </c>
      <c r="AN331" s="13" t="str">
        <f>+IF(USER!AN331="","",USER!AN331)</f>
        <v/>
      </c>
      <c r="AO331" s="14" t="str">
        <f>+IF(USER!AO331="","",USER!AO331)</f>
        <v/>
      </c>
      <c r="AP331" s="20" t="str">
        <f>+IF(USER!AP331="","",USER!AP331)</f>
        <v/>
      </c>
      <c r="AQ331" s="19" t="str">
        <f>+IF(USER!AQ331="","",USER!AQ331)</f>
        <v/>
      </c>
      <c r="AR331" s="13" t="str">
        <f>+IF(USER!AR331="","",USER!AR331)</f>
        <v/>
      </c>
      <c r="AS331" s="14" t="str">
        <f>+IF(USER!AS331="","",USER!AS331)</f>
        <v/>
      </c>
      <c r="AT331" s="14" t="str">
        <f>+IF(USER!AT331="","",USER!AT331)</f>
        <v/>
      </c>
      <c r="AU331" s="13" t="str">
        <f>+IF(USER!AU331="","",USER!AU331)</f>
        <v/>
      </c>
      <c r="AV331" s="13" t="str">
        <f>+IF(USER!AV331="","",USER!AV331)</f>
        <v/>
      </c>
      <c r="AW331" s="14" t="str">
        <f>+IF(USER!AW331="","",USER!AW331)</f>
        <v/>
      </c>
      <c r="AX331" s="20" t="str">
        <f>+IF(USER!AX331="","",USER!AX331)</f>
        <v/>
      </c>
      <c r="AY331" s="19">
        <f>+IF(USER!AY331="","",USER!AY331)</f>
        <v>0.5</v>
      </c>
      <c r="AZ331" s="13">
        <f>+IF(USER!AZ331="","",USER!AZ331)</f>
        <v>0.66319444444444442</v>
      </c>
      <c r="BA331" s="14" t="str">
        <f>+IF(USER!BA331="","",USER!BA331)</f>
        <v/>
      </c>
      <c r="BB331" s="14" t="str">
        <f>+IF(USER!BB331="","",USER!BB331)</f>
        <v/>
      </c>
      <c r="BC331" s="13" t="str">
        <f>+IF(USER!BC331="","",USER!BC331)</f>
        <v/>
      </c>
      <c r="BD331" s="13" t="str">
        <f>+IF(USER!BD331="","",USER!BD331)</f>
        <v/>
      </c>
      <c r="BE331" s="14" t="str">
        <f>+IF(USER!BE331="","",USER!BE331)</f>
        <v/>
      </c>
      <c r="BF331" s="20" t="str">
        <f>+IF(USER!BF331="","",USER!BF331)</f>
        <v/>
      </c>
      <c r="BG331" s="19">
        <f>+IF(USER!BG331="","",USER!BG331)</f>
        <v>0.5</v>
      </c>
      <c r="BH331" s="13">
        <f>+IF(USER!BH331="","",USER!BH331)</f>
        <v>0.66319444444444442</v>
      </c>
      <c r="BI331" s="14" t="str">
        <f>+IF(USER!BI331="","",USER!BI331)</f>
        <v/>
      </c>
      <c r="BJ331" s="14" t="str">
        <f>+IF(USER!BJ331="","",USER!BJ331)</f>
        <v/>
      </c>
      <c r="BK331" s="13" t="str">
        <f>+IF(USER!BK331="","",USER!BK331)</f>
        <v/>
      </c>
      <c r="BL331" s="13" t="str">
        <f>+IF(USER!BL331="","",USER!BL331)</f>
        <v/>
      </c>
      <c r="BM331" s="14" t="str">
        <f>+IF(USER!BM331="","",USER!BM331)</f>
        <v/>
      </c>
      <c r="BN331" s="20" t="str">
        <f>+IF(USER!BN331="","",USER!BN331)</f>
        <v/>
      </c>
      <c r="BO331" s="19">
        <f>+IF(USER!BO331="","",USER!BO331)</f>
        <v>0.5</v>
      </c>
      <c r="BP331" s="13">
        <f>+IF(USER!BP331="","",USER!BP331)</f>
        <v>0.66319444444444442</v>
      </c>
      <c r="BQ331" s="14" t="str">
        <f>+IF(USER!BQ331="","",USER!BQ331)</f>
        <v/>
      </c>
      <c r="BR331" s="14" t="str">
        <f>+IF(USER!BR331="","",USER!BR331)</f>
        <v/>
      </c>
      <c r="BS331" s="13" t="str">
        <f>+IF(USER!BS331="","",USER!BS331)</f>
        <v/>
      </c>
      <c r="BT331" s="13" t="str">
        <f>+IF(USER!BT331="","",USER!BT331)</f>
        <v/>
      </c>
      <c r="BU331" s="14" t="str">
        <f>+IF(USER!BU331="","",USER!BU331)</f>
        <v/>
      </c>
      <c r="BV331" s="20" t="str">
        <f>+IF(USER!BV331="","",USER!BV331)</f>
        <v/>
      </c>
      <c r="BW331" s="68" t="str">
        <f>+VLOOKUP(B331,GESEM!B:H,7,0)</f>
        <v>CHAT USER</v>
      </c>
      <c r="BX331" s="2" t="str">
        <f>+VLOOKUP(B331,GESEM!B:H,6,0)</f>
        <v>AGENTE</v>
      </c>
    </row>
    <row r="332" spans="1:76" ht="12.75" x14ac:dyDescent="0.2">
      <c r="A332" s="31">
        <f t="shared" si="5"/>
        <v>326</v>
      </c>
      <c r="B332" s="74">
        <f>+USER!B332</f>
        <v>74917890</v>
      </c>
      <c r="C332" s="61" t="str">
        <f>+VLOOKUP(J332,TURNO!P:Q,2,0)</f>
        <v xml:space="preserve">CHAT USER </v>
      </c>
      <c r="D332" s="61" t="str">
        <f>+USER!D332</f>
        <v>Tarde</v>
      </c>
      <c r="E332" s="75">
        <f>+VLOOKUP(B332,GESEM!B:M,12,0)</f>
        <v>45402</v>
      </c>
      <c r="F332" s="61" t="str">
        <f>+USER!F332</f>
        <v>PART TIME</v>
      </c>
      <c r="G332" s="61">
        <f>+USER!G332</f>
        <v>0</v>
      </c>
      <c r="H332" s="61">
        <f>+USER!H332</f>
        <v>0</v>
      </c>
      <c r="I332" s="61" t="str">
        <f>+USER!I332</f>
        <v>SIANCAS LARA NICOL ALEXANDRA</v>
      </c>
      <c r="J332" s="61" t="str">
        <f>+USER!J332</f>
        <v>CHAT USER</v>
      </c>
      <c r="K332" s="61" t="str">
        <f>+USER!K332</f>
        <v>MORALES MAMANI BRADEN SAMUEL</v>
      </c>
      <c r="L332" s="61" t="str">
        <f>+USER!L332</f>
        <v>PORTILLA REYES YOHANA ARACELLI</v>
      </c>
      <c r="M332" s="61" t="str">
        <f>+USER!M332</f>
        <v>Lunes</v>
      </c>
      <c r="N332" s="32">
        <f>+IF(USER!N332="","",USER!N332)</f>
        <v>0.58333333333333337</v>
      </c>
      <c r="O332" s="33">
        <f>+IF(USER!O332="","",USER!O332)</f>
        <v>0.74652777777777779</v>
      </c>
      <c r="P332" s="32" t="str">
        <f>+IF(USER!P332="","",USER!P332)</f>
        <v/>
      </c>
      <c r="Q332" s="33" t="str">
        <f>+IF(USER!Q332="","",USER!Q332)</f>
        <v/>
      </c>
      <c r="R332" s="34" t="str">
        <f>+VLOOKUP(B332,GESEM!B:R,9,0)</f>
        <v>ACTIVO</v>
      </c>
      <c r="S332" s="19" t="str">
        <f>+IF(USER!S332="","",USER!S332)</f>
        <v/>
      </c>
      <c r="T332" s="14" t="str">
        <f>+IF(USER!T332="","",USER!T332)</f>
        <v/>
      </c>
      <c r="U332" s="14" t="str">
        <f>+IF(USER!U332="","",USER!U332)</f>
        <v/>
      </c>
      <c r="V332" s="14" t="str">
        <f>+IF(USER!V332="","",USER!V332)</f>
        <v/>
      </c>
      <c r="W332" s="14" t="str">
        <f>+IF(USER!W332="","",USER!W332)</f>
        <v/>
      </c>
      <c r="X332" s="14" t="str">
        <f>+IF(USER!X332="","",USER!X332)</f>
        <v/>
      </c>
      <c r="Y332" s="14" t="str">
        <f>+IF(USER!Y332="","",USER!Y332)</f>
        <v/>
      </c>
      <c r="Z332" s="20" t="str">
        <f>+IF(USER!Z332="","",USER!Z332)</f>
        <v/>
      </c>
      <c r="AA332" s="19">
        <f>+IF(USER!AA332="","",USER!AA332)</f>
        <v>0.58333333333333337</v>
      </c>
      <c r="AB332" s="13">
        <f>+IF(USER!AB332="","",USER!AB332)</f>
        <v>0.74652777777777779</v>
      </c>
      <c r="AC332" s="14" t="str">
        <f>+IF(USER!AC332="","",USER!AC332)</f>
        <v/>
      </c>
      <c r="AD332" s="14" t="str">
        <f>+IF(USER!AD332="","",USER!AD332)</f>
        <v/>
      </c>
      <c r="AE332" s="13" t="str">
        <f>+IF(USER!AE332="","",USER!AE332)</f>
        <v/>
      </c>
      <c r="AF332" s="13" t="str">
        <f>+IF(USER!AF332="","",USER!AF332)</f>
        <v/>
      </c>
      <c r="AG332" s="14" t="str">
        <f>+IF(USER!AG332="","",USER!AG332)</f>
        <v/>
      </c>
      <c r="AH332" s="20" t="str">
        <f>+IF(USER!AH332="","",USER!AH332)</f>
        <v/>
      </c>
      <c r="AI332" s="19">
        <f>+IF(USER!AI332="","",USER!AI332)</f>
        <v>0.58333333333333337</v>
      </c>
      <c r="AJ332" s="13">
        <f>+IF(USER!AJ332="","",USER!AJ332)</f>
        <v>0.74652777777777779</v>
      </c>
      <c r="AK332" s="14" t="str">
        <f>+IF(USER!AK332="","",USER!AK332)</f>
        <v/>
      </c>
      <c r="AL332" s="14" t="str">
        <f>+IF(USER!AL332="","",USER!AL332)</f>
        <v/>
      </c>
      <c r="AM332" s="13" t="str">
        <f>+IF(USER!AM332="","",USER!AM332)</f>
        <v/>
      </c>
      <c r="AN332" s="13" t="str">
        <f>+IF(USER!AN332="","",USER!AN332)</f>
        <v/>
      </c>
      <c r="AO332" s="14" t="str">
        <f>+IF(USER!AO332="","",USER!AO332)</f>
        <v/>
      </c>
      <c r="AP332" s="20" t="str">
        <f>+IF(USER!AP332="","",USER!AP332)</f>
        <v/>
      </c>
      <c r="AQ332" s="19">
        <f>+IF(USER!AQ332="","",USER!AQ332)</f>
        <v>0.58333333333333337</v>
      </c>
      <c r="AR332" s="13">
        <f>+IF(USER!AR332="","",USER!AR332)</f>
        <v>0.74652777777777779</v>
      </c>
      <c r="AS332" s="14" t="str">
        <f>+IF(USER!AS332="","",USER!AS332)</f>
        <v/>
      </c>
      <c r="AT332" s="14" t="str">
        <f>+IF(USER!AT332="","",USER!AT332)</f>
        <v/>
      </c>
      <c r="AU332" s="13" t="str">
        <f>+IF(USER!AU332="","",USER!AU332)</f>
        <v/>
      </c>
      <c r="AV332" s="13" t="str">
        <f>+IF(USER!AV332="","",USER!AV332)</f>
        <v/>
      </c>
      <c r="AW332" s="14" t="str">
        <f>+IF(USER!AW332="","",USER!AW332)</f>
        <v/>
      </c>
      <c r="AX332" s="20" t="str">
        <f>+IF(USER!AX332="","",USER!AX332)</f>
        <v/>
      </c>
      <c r="AY332" s="19">
        <f>+IF(USER!AY332="","",USER!AY332)</f>
        <v>0.58333333333333337</v>
      </c>
      <c r="AZ332" s="13">
        <f>+IF(USER!AZ332="","",USER!AZ332)</f>
        <v>0.74652777777777779</v>
      </c>
      <c r="BA332" s="14" t="str">
        <f>+IF(USER!BA332="","",USER!BA332)</f>
        <v/>
      </c>
      <c r="BB332" s="14" t="str">
        <f>+IF(USER!BB332="","",USER!BB332)</f>
        <v/>
      </c>
      <c r="BC332" s="13" t="str">
        <f>+IF(USER!BC332="","",USER!BC332)</f>
        <v/>
      </c>
      <c r="BD332" s="13" t="str">
        <f>+IF(USER!BD332="","",USER!BD332)</f>
        <v/>
      </c>
      <c r="BE332" s="14" t="str">
        <f>+IF(USER!BE332="","",USER!BE332)</f>
        <v/>
      </c>
      <c r="BF332" s="20" t="str">
        <f>+IF(USER!BF332="","",USER!BF332)</f>
        <v/>
      </c>
      <c r="BG332" s="19">
        <f>+IF(USER!BG332="","",USER!BG332)</f>
        <v>0.58333333333333337</v>
      </c>
      <c r="BH332" s="13">
        <f>+IF(USER!BH332="","",USER!BH332)</f>
        <v>0.74652777777777779</v>
      </c>
      <c r="BI332" s="14" t="str">
        <f>+IF(USER!BI332="","",USER!BI332)</f>
        <v/>
      </c>
      <c r="BJ332" s="14" t="str">
        <f>+IF(USER!BJ332="","",USER!BJ332)</f>
        <v/>
      </c>
      <c r="BK332" s="13" t="str">
        <f>+IF(USER!BK332="","",USER!BK332)</f>
        <v/>
      </c>
      <c r="BL332" s="13" t="str">
        <f>+IF(USER!BL332="","",USER!BL332)</f>
        <v/>
      </c>
      <c r="BM332" s="14" t="str">
        <f>+IF(USER!BM332="","",USER!BM332)</f>
        <v/>
      </c>
      <c r="BN332" s="20" t="str">
        <f>+IF(USER!BN332="","",USER!BN332)</f>
        <v/>
      </c>
      <c r="BO332" s="19">
        <f>+IF(USER!BO332="","",USER!BO332)</f>
        <v>0.58333333333333337</v>
      </c>
      <c r="BP332" s="13">
        <f>+IF(USER!BP332="","",USER!BP332)</f>
        <v>0.74652777777777779</v>
      </c>
      <c r="BQ332" s="14" t="str">
        <f>+IF(USER!BQ332="","",USER!BQ332)</f>
        <v/>
      </c>
      <c r="BR332" s="14" t="str">
        <f>+IF(USER!BR332="","",USER!BR332)</f>
        <v/>
      </c>
      <c r="BS332" s="13" t="str">
        <f>+IF(USER!BS332="","",USER!BS332)</f>
        <v/>
      </c>
      <c r="BT332" s="13" t="str">
        <f>+IF(USER!BT332="","",USER!BT332)</f>
        <v/>
      </c>
      <c r="BU332" s="14" t="str">
        <f>+IF(USER!BU332="","",USER!BU332)</f>
        <v/>
      </c>
      <c r="BV332" s="20" t="str">
        <f>+IF(USER!BV332="","",USER!BV332)</f>
        <v/>
      </c>
      <c r="BW332" s="68" t="str">
        <f>+VLOOKUP(B332,GESEM!B:H,7,0)</f>
        <v>CHAT USER</v>
      </c>
      <c r="BX332" s="2" t="str">
        <f>+VLOOKUP(B332,GESEM!B:H,6,0)</f>
        <v>AGENTE</v>
      </c>
    </row>
    <row r="333" spans="1:76" ht="12.75" x14ac:dyDescent="0.2">
      <c r="A333" s="31">
        <f t="shared" si="5"/>
        <v>327</v>
      </c>
      <c r="B333" s="74">
        <f>+USER!B333</f>
        <v>47216367</v>
      </c>
      <c r="C333" s="61" t="str">
        <f>+VLOOKUP(J333,TURNO!P:Q,2,0)</f>
        <v xml:space="preserve">CHAT USER </v>
      </c>
      <c r="D333" s="61" t="str">
        <f>+USER!D333</f>
        <v>Tarde</v>
      </c>
      <c r="E333" s="75">
        <f>+VLOOKUP(B333,GESEM!B:M,12,0)</f>
        <v>45588</v>
      </c>
      <c r="F333" s="61" t="str">
        <f>+USER!F333</f>
        <v>PART TIME</v>
      </c>
      <c r="G333" s="61" t="str">
        <f>+USER!G333</f>
        <v>GESTIÓN ADICIONAL</v>
      </c>
      <c r="H333" s="61" t="str">
        <f>+USER!H333</f>
        <v>Base Data deletion</v>
      </c>
      <c r="I333" s="61" t="str">
        <f>+USER!I333</f>
        <v>MILIAN RODRIGUEZ GLORIA MAXIMA</v>
      </c>
      <c r="J333" s="61" t="str">
        <f>+USER!J333</f>
        <v>CHAT USER</v>
      </c>
      <c r="K333" s="61" t="str">
        <f>+USER!K333</f>
        <v>RUBINA MEDINA GUSTAVO FRANCO</v>
      </c>
      <c r="L333" s="61" t="str">
        <f>+USER!L333</f>
        <v>PORTILLA REYES YOHANA ARACELLI</v>
      </c>
      <c r="M333" s="61" t="str">
        <f>+USER!M333</f>
        <v>Lunes</v>
      </c>
      <c r="N333" s="32">
        <f>+IF(USER!N333="","",USER!N333)</f>
        <v>0.5625</v>
      </c>
      <c r="O333" s="33">
        <f>+IF(USER!O333="","",USER!O333)</f>
        <v>0.72569444444444442</v>
      </c>
      <c r="P333" s="32" t="str">
        <f>+IF(USER!P333="","",USER!P333)</f>
        <v/>
      </c>
      <c r="Q333" s="33" t="str">
        <f>+IF(USER!Q333="","",USER!Q333)</f>
        <v/>
      </c>
      <c r="R333" s="34" t="str">
        <f>+VLOOKUP(B333,GESEM!B:R,9,0)</f>
        <v>ACTIVO</v>
      </c>
      <c r="S333" s="19" t="str">
        <f>+IF(USER!S333="","",USER!S333)</f>
        <v/>
      </c>
      <c r="T333" s="14" t="str">
        <f>+IF(USER!T333="","",USER!T333)</f>
        <v/>
      </c>
      <c r="U333" s="14" t="str">
        <f>+IF(USER!U333="","",USER!U333)</f>
        <v/>
      </c>
      <c r="V333" s="14" t="str">
        <f>+IF(USER!V333="","",USER!V333)</f>
        <v/>
      </c>
      <c r="W333" s="14" t="str">
        <f>+IF(USER!W333="","",USER!W333)</f>
        <v/>
      </c>
      <c r="X333" s="14" t="str">
        <f>+IF(USER!X333="","",USER!X333)</f>
        <v/>
      </c>
      <c r="Y333" s="14" t="str">
        <f>+IF(USER!Y333="","",USER!Y333)</f>
        <v/>
      </c>
      <c r="Z333" s="20" t="str">
        <f>+IF(USER!Z333="","",USER!Z333)</f>
        <v/>
      </c>
      <c r="AA333" s="19">
        <f>+IF(USER!AA333="","",USER!AA333)</f>
        <v>0.5625</v>
      </c>
      <c r="AB333" s="13">
        <f>+IF(USER!AB333="","",USER!AB333)</f>
        <v>0.72569444444444442</v>
      </c>
      <c r="AC333" s="14" t="str">
        <f>+IF(USER!AC333="","",USER!AC333)</f>
        <v/>
      </c>
      <c r="AD333" s="14" t="str">
        <f>+IF(USER!AD333="","",USER!AD333)</f>
        <v/>
      </c>
      <c r="AE333" s="13" t="str">
        <f>+IF(USER!AE333="","",USER!AE333)</f>
        <v/>
      </c>
      <c r="AF333" s="13" t="str">
        <f>+IF(USER!AF333="","",USER!AF333)</f>
        <v/>
      </c>
      <c r="AG333" s="14" t="str">
        <f>+IF(USER!AG333="","",USER!AG333)</f>
        <v/>
      </c>
      <c r="AH333" s="20" t="str">
        <f>+IF(USER!AH333="","",USER!AH333)</f>
        <v/>
      </c>
      <c r="AI333" s="19">
        <f>+IF(USER!AI333="","",USER!AI333)</f>
        <v>0.5625</v>
      </c>
      <c r="AJ333" s="13">
        <f>+IF(USER!AJ333="","",USER!AJ333)</f>
        <v>0.72569444444444442</v>
      </c>
      <c r="AK333" s="14" t="str">
        <f>+IF(USER!AK333="","",USER!AK333)</f>
        <v/>
      </c>
      <c r="AL333" s="14" t="str">
        <f>+IF(USER!AL333="","",USER!AL333)</f>
        <v/>
      </c>
      <c r="AM333" s="13" t="str">
        <f>+IF(USER!AM333="","",USER!AM333)</f>
        <v/>
      </c>
      <c r="AN333" s="13" t="str">
        <f>+IF(USER!AN333="","",USER!AN333)</f>
        <v/>
      </c>
      <c r="AO333" s="14" t="str">
        <f>+IF(USER!AO333="","",USER!AO333)</f>
        <v/>
      </c>
      <c r="AP333" s="20" t="str">
        <f>+IF(USER!AP333="","",USER!AP333)</f>
        <v/>
      </c>
      <c r="AQ333" s="19">
        <f>+IF(USER!AQ333="","",USER!AQ333)</f>
        <v>0.5625</v>
      </c>
      <c r="AR333" s="13">
        <f>+IF(USER!AR333="","",USER!AR333)</f>
        <v>0.72569444444444442</v>
      </c>
      <c r="AS333" s="14" t="str">
        <f>+IF(USER!AS333="","",USER!AS333)</f>
        <v/>
      </c>
      <c r="AT333" s="14" t="str">
        <f>+IF(USER!AT333="","",USER!AT333)</f>
        <v/>
      </c>
      <c r="AU333" s="13" t="str">
        <f>+IF(USER!AU333="","",USER!AU333)</f>
        <v/>
      </c>
      <c r="AV333" s="13" t="str">
        <f>+IF(USER!AV333="","",USER!AV333)</f>
        <v/>
      </c>
      <c r="AW333" s="14" t="str">
        <f>+IF(USER!AW333="","",USER!AW333)</f>
        <v/>
      </c>
      <c r="AX333" s="20" t="str">
        <f>+IF(USER!AX333="","",USER!AX333)</f>
        <v/>
      </c>
      <c r="AY333" s="19">
        <f>+IF(USER!AY333="","",USER!AY333)</f>
        <v>0.5625</v>
      </c>
      <c r="AZ333" s="13">
        <f>+IF(USER!AZ333="","",USER!AZ333)</f>
        <v>0.72569444444444442</v>
      </c>
      <c r="BA333" s="14" t="str">
        <f>+IF(USER!BA333="","",USER!BA333)</f>
        <v/>
      </c>
      <c r="BB333" s="14" t="str">
        <f>+IF(USER!BB333="","",USER!BB333)</f>
        <v/>
      </c>
      <c r="BC333" s="13" t="str">
        <f>+IF(USER!BC333="","",USER!BC333)</f>
        <v/>
      </c>
      <c r="BD333" s="13" t="str">
        <f>+IF(USER!BD333="","",USER!BD333)</f>
        <v/>
      </c>
      <c r="BE333" s="14" t="str">
        <f>+IF(USER!BE333="","",USER!BE333)</f>
        <v/>
      </c>
      <c r="BF333" s="20" t="str">
        <f>+IF(USER!BF333="","",USER!BF333)</f>
        <v/>
      </c>
      <c r="BG333" s="19">
        <f>+IF(USER!BG333="","",USER!BG333)</f>
        <v>0.5625</v>
      </c>
      <c r="BH333" s="13">
        <f>+IF(USER!BH333="","",USER!BH333)</f>
        <v>0.72569444444444442</v>
      </c>
      <c r="BI333" s="14" t="str">
        <f>+IF(USER!BI333="","",USER!BI333)</f>
        <v/>
      </c>
      <c r="BJ333" s="14" t="str">
        <f>+IF(USER!BJ333="","",USER!BJ333)</f>
        <v/>
      </c>
      <c r="BK333" s="13" t="str">
        <f>+IF(USER!BK333="","",USER!BK333)</f>
        <v/>
      </c>
      <c r="BL333" s="13" t="str">
        <f>+IF(USER!BL333="","",USER!BL333)</f>
        <v/>
      </c>
      <c r="BM333" s="14" t="str">
        <f>+IF(USER!BM333="","",USER!BM333)</f>
        <v/>
      </c>
      <c r="BN333" s="20" t="str">
        <f>+IF(USER!BN333="","",USER!BN333)</f>
        <v/>
      </c>
      <c r="BO333" s="19">
        <f>+IF(USER!BO333="","",USER!BO333)</f>
        <v>0.5625</v>
      </c>
      <c r="BP333" s="13">
        <f>+IF(USER!BP333="","",USER!BP333)</f>
        <v>0.72569444444444442</v>
      </c>
      <c r="BQ333" s="14" t="str">
        <f>+IF(USER!BQ333="","",USER!BQ333)</f>
        <v/>
      </c>
      <c r="BR333" s="14" t="str">
        <f>+IF(USER!BR333="","",USER!BR333)</f>
        <v/>
      </c>
      <c r="BS333" s="13" t="str">
        <f>+IF(USER!BS333="","",USER!BS333)</f>
        <v/>
      </c>
      <c r="BT333" s="13" t="str">
        <f>+IF(USER!BT333="","",USER!BT333)</f>
        <v/>
      </c>
      <c r="BU333" s="14" t="str">
        <f>+IF(USER!BU333="","",USER!BU333)</f>
        <v/>
      </c>
      <c r="BV333" s="20" t="str">
        <f>+IF(USER!BV333="","",USER!BV333)</f>
        <v/>
      </c>
      <c r="BW333" s="68" t="str">
        <f>+VLOOKUP(B333,GESEM!B:H,7,0)</f>
        <v>CHAT USER</v>
      </c>
      <c r="BX333" s="2" t="str">
        <f>+VLOOKUP(B333,GESEM!B:H,6,0)</f>
        <v>AGENTE</v>
      </c>
    </row>
    <row r="334" spans="1:76" ht="12.75" x14ac:dyDescent="0.2">
      <c r="A334" s="31">
        <f t="shared" si="5"/>
        <v>328</v>
      </c>
      <c r="B334" s="74">
        <f>+USER!B334</f>
        <v>46137725</v>
      </c>
      <c r="C334" s="61" t="str">
        <f>+VLOOKUP(J334,TURNO!P:Q,2,0)</f>
        <v xml:space="preserve">CHAT USER </v>
      </c>
      <c r="D334" s="61" t="str">
        <f>+USER!D334</f>
        <v>Tarde</v>
      </c>
      <c r="E334" s="75">
        <f>+VLOOKUP(B334,GESEM!B:M,12,0)</f>
        <v>45176</v>
      </c>
      <c r="F334" s="61" t="str">
        <f>+USER!F334</f>
        <v>PART TIME</v>
      </c>
      <c r="G334" s="61">
        <f>+USER!G334</f>
        <v>0</v>
      </c>
      <c r="H334" s="61">
        <f>+USER!H334</f>
        <v>0</v>
      </c>
      <c r="I334" s="61" t="str">
        <f>+USER!I334</f>
        <v>MONTALVO REYES JAQUELIN ABIGAIL</v>
      </c>
      <c r="J334" s="61" t="str">
        <f>+USER!J334</f>
        <v>CHAT USER</v>
      </c>
      <c r="K334" s="61" t="str">
        <f>+USER!K334</f>
        <v>QUISPE ACUÑA ALVARO ROBERT</v>
      </c>
      <c r="L334" s="61" t="str">
        <f>+USER!L334</f>
        <v>SANCHEZ GRADOS JEAN PIERRE JOAQUIN</v>
      </c>
      <c r="M334" s="61" t="str">
        <f>+USER!M334</f>
        <v>Martes</v>
      </c>
      <c r="N334" s="32">
        <f>+IF(USER!N334="","",USER!N334)</f>
        <v>0.5625</v>
      </c>
      <c r="O334" s="33">
        <f>+IF(USER!O334="","",USER!O334)</f>
        <v>0.72569444444444442</v>
      </c>
      <c r="P334" s="32" t="str">
        <f>+IF(USER!P334="","",USER!P334)</f>
        <v/>
      </c>
      <c r="Q334" s="33" t="str">
        <f>+IF(USER!Q334="","",USER!Q334)</f>
        <v/>
      </c>
      <c r="R334" s="34" t="str">
        <f>+VLOOKUP(B334,GESEM!B:R,9,0)</f>
        <v>ACTIVO</v>
      </c>
      <c r="S334" s="19">
        <f>+IF(USER!S334="","",USER!S334)</f>
        <v>0.5625</v>
      </c>
      <c r="T334" s="14">
        <f>+IF(USER!T334="","",USER!T334)</f>
        <v>0.72569444444444442</v>
      </c>
      <c r="U334" s="14" t="str">
        <f>+IF(USER!U334="","",USER!U334)</f>
        <v/>
      </c>
      <c r="V334" s="14" t="str">
        <f>+IF(USER!V334="","",USER!V334)</f>
        <v/>
      </c>
      <c r="W334" s="14" t="str">
        <f>+IF(USER!W334="","",USER!W334)</f>
        <v/>
      </c>
      <c r="X334" s="14" t="str">
        <f>+IF(USER!X334="","",USER!X334)</f>
        <v/>
      </c>
      <c r="Y334" s="14" t="str">
        <f>+IF(USER!Y334="","",USER!Y334)</f>
        <v/>
      </c>
      <c r="Z334" s="20" t="str">
        <f>+IF(USER!Z334="","",USER!Z334)</f>
        <v/>
      </c>
      <c r="AA334" s="19" t="str">
        <f>+IF(USER!AA334="","",USER!AA334)</f>
        <v/>
      </c>
      <c r="AB334" s="13" t="str">
        <f>+IF(USER!AB334="","",USER!AB334)</f>
        <v/>
      </c>
      <c r="AC334" s="14" t="str">
        <f>+IF(USER!AC334="","",USER!AC334)</f>
        <v/>
      </c>
      <c r="AD334" s="14" t="str">
        <f>+IF(USER!AD334="","",USER!AD334)</f>
        <v/>
      </c>
      <c r="AE334" s="13" t="str">
        <f>+IF(USER!AE334="","",USER!AE334)</f>
        <v/>
      </c>
      <c r="AF334" s="13" t="str">
        <f>+IF(USER!AF334="","",USER!AF334)</f>
        <v/>
      </c>
      <c r="AG334" s="14" t="str">
        <f>+IF(USER!AG334="","",USER!AG334)</f>
        <v/>
      </c>
      <c r="AH334" s="20" t="str">
        <f>+IF(USER!AH334="","",USER!AH334)</f>
        <v/>
      </c>
      <c r="AI334" s="19">
        <f>+IF(USER!AI334="","",USER!AI334)</f>
        <v>0.5625</v>
      </c>
      <c r="AJ334" s="13">
        <f>+IF(USER!AJ334="","",USER!AJ334)</f>
        <v>0.72569444444444442</v>
      </c>
      <c r="AK334" s="14" t="str">
        <f>+IF(USER!AK334="","",USER!AK334)</f>
        <v/>
      </c>
      <c r="AL334" s="14" t="str">
        <f>+IF(USER!AL334="","",USER!AL334)</f>
        <v/>
      </c>
      <c r="AM334" s="13" t="str">
        <f>+IF(USER!AM334="","",USER!AM334)</f>
        <v/>
      </c>
      <c r="AN334" s="13" t="str">
        <f>+IF(USER!AN334="","",USER!AN334)</f>
        <v/>
      </c>
      <c r="AO334" s="14" t="str">
        <f>+IF(USER!AO334="","",USER!AO334)</f>
        <v/>
      </c>
      <c r="AP334" s="20" t="str">
        <f>+IF(USER!AP334="","",USER!AP334)</f>
        <v/>
      </c>
      <c r="AQ334" s="19">
        <f>+IF(USER!AQ334="","",USER!AQ334)</f>
        <v>0.5625</v>
      </c>
      <c r="AR334" s="13">
        <f>+IF(USER!AR334="","",USER!AR334)</f>
        <v>0.72569444444444442</v>
      </c>
      <c r="AS334" s="14" t="str">
        <f>+IF(USER!AS334="","",USER!AS334)</f>
        <v/>
      </c>
      <c r="AT334" s="14" t="str">
        <f>+IF(USER!AT334="","",USER!AT334)</f>
        <v/>
      </c>
      <c r="AU334" s="13" t="str">
        <f>+IF(USER!AU334="","",USER!AU334)</f>
        <v/>
      </c>
      <c r="AV334" s="13" t="str">
        <f>+IF(USER!AV334="","",USER!AV334)</f>
        <v/>
      </c>
      <c r="AW334" s="14" t="str">
        <f>+IF(USER!AW334="","",USER!AW334)</f>
        <v/>
      </c>
      <c r="AX334" s="20" t="str">
        <f>+IF(USER!AX334="","",USER!AX334)</f>
        <v/>
      </c>
      <c r="AY334" s="19">
        <f>+IF(USER!AY334="","",USER!AY334)</f>
        <v>0.5625</v>
      </c>
      <c r="AZ334" s="13">
        <f>+IF(USER!AZ334="","",USER!AZ334)</f>
        <v>0.72569444444444442</v>
      </c>
      <c r="BA334" s="14" t="str">
        <f>+IF(USER!BA334="","",USER!BA334)</f>
        <v/>
      </c>
      <c r="BB334" s="14" t="str">
        <f>+IF(USER!BB334="","",USER!BB334)</f>
        <v/>
      </c>
      <c r="BC334" s="13" t="str">
        <f>+IF(USER!BC334="","",USER!BC334)</f>
        <v/>
      </c>
      <c r="BD334" s="13" t="str">
        <f>+IF(USER!BD334="","",USER!BD334)</f>
        <v/>
      </c>
      <c r="BE334" s="14" t="str">
        <f>+IF(USER!BE334="","",USER!BE334)</f>
        <v/>
      </c>
      <c r="BF334" s="20" t="str">
        <f>+IF(USER!BF334="","",USER!BF334)</f>
        <v/>
      </c>
      <c r="BG334" s="19">
        <f>+IF(USER!BG334="","",USER!BG334)</f>
        <v>0.5625</v>
      </c>
      <c r="BH334" s="13">
        <f>+IF(USER!BH334="","",USER!BH334)</f>
        <v>0.72569444444444442</v>
      </c>
      <c r="BI334" s="14" t="str">
        <f>+IF(USER!BI334="","",USER!BI334)</f>
        <v/>
      </c>
      <c r="BJ334" s="14" t="str">
        <f>+IF(USER!BJ334="","",USER!BJ334)</f>
        <v/>
      </c>
      <c r="BK334" s="13" t="str">
        <f>+IF(USER!BK334="","",USER!BK334)</f>
        <v/>
      </c>
      <c r="BL334" s="13" t="str">
        <f>+IF(USER!BL334="","",USER!BL334)</f>
        <v/>
      </c>
      <c r="BM334" s="14" t="str">
        <f>+IF(USER!BM334="","",USER!BM334)</f>
        <v/>
      </c>
      <c r="BN334" s="20" t="str">
        <f>+IF(USER!BN334="","",USER!BN334)</f>
        <v/>
      </c>
      <c r="BO334" s="19">
        <f>+IF(USER!BO334="","",USER!BO334)</f>
        <v>0.5625</v>
      </c>
      <c r="BP334" s="13">
        <f>+IF(USER!BP334="","",USER!BP334)</f>
        <v>0.72569444444444442</v>
      </c>
      <c r="BQ334" s="14" t="str">
        <f>+IF(USER!BQ334="","",USER!BQ334)</f>
        <v/>
      </c>
      <c r="BR334" s="14" t="str">
        <f>+IF(USER!BR334="","",USER!BR334)</f>
        <v/>
      </c>
      <c r="BS334" s="13" t="str">
        <f>+IF(USER!BS334="","",USER!BS334)</f>
        <v/>
      </c>
      <c r="BT334" s="13" t="str">
        <f>+IF(USER!BT334="","",USER!BT334)</f>
        <v/>
      </c>
      <c r="BU334" s="14" t="str">
        <f>+IF(USER!BU334="","",USER!BU334)</f>
        <v/>
      </c>
      <c r="BV334" s="20" t="str">
        <f>+IF(USER!BV334="","",USER!BV334)</f>
        <v/>
      </c>
      <c r="BW334" s="68" t="str">
        <f>+VLOOKUP(B334,GESEM!B:H,7,0)</f>
        <v xml:space="preserve">ID VERIFY + PAYMENT ES </v>
      </c>
      <c r="BX334" s="2" t="str">
        <f>+VLOOKUP(B334,GESEM!B:H,6,0)</f>
        <v>AGENTE</v>
      </c>
    </row>
    <row r="335" spans="1:76" ht="12.75" x14ac:dyDescent="0.2">
      <c r="A335" s="31">
        <f t="shared" si="5"/>
        <v>329</v>
      </c>
      <c r="B335" s="74">
        <f>+USER!B335</f>
        <v>75120335</v>
      </c>
      <c r="C335" s="61" t="str">
        <f>+VLOOKUP(J335,TURNO!P:Q,2,0)</f>
        <v xml:space="preserve">CHAT USER </v>
      </c>
      <c r="D335" s="61" t="str">
        <f>+USER!D335</f>
        <v>Tarde</v>
      </c>
      <c r="E335" s="75">
        <f>+VLOOKUP(B335,GESEM!B:M,12,0)</f>
        <v>45588</v>
      </c>
      <c r="F335" s="61" t="str">
        <f>+USER!F335</f>
        <v>PART TIME</v>
      </c>
      <c r="G335" s="61">
        <f>+USER!G335</f>
        <v>0</v>
      </c>
      <c r="H335" s="61">
        <f>+USER!H335</f>
        <v>0</v>
      </c>
      <c r="I335" s="61" t="str">
        <f>+USER!I335</f>
        <v>PAISIG DELGADO LITTMAN ANENIAS</v>
      </c>
      <c r="J335" s="61" t="str">
        <f>+USER!J335</f>
        <v>CHAT USER</v>
      </c>
      <c r="K335" s="61" t="str">
        <f>+USER!K335</f>
        <v>RUBINA MEDINA GUSTAVO FRANCO</v>
      </c>
      <c r="L335" s="61" t="str">
        <f>+USER!L335</f>
        <v>PORTILLA REYES YOHANA ARACELLI</v>
      </c>
      <c r="M335" s="61" t="str">
        <f>+USER!M335</f>
        <v>Lunes</v>
      </c>
      <c r="N335" s="32">
        <f>+IF(USER!N335="","",USER!N335)</f>
        <v>0.54166666666666663</v>
      </c>
      <c r="O335" s="33">
        <f>+IF(USER!O335="","",USER!O335)</f>
        <v>0.70486111111111116</v>
      </c>
      <c r="P335" s="32" t="str">
        <f>+IF(USER!P335="","",USER!P335)</f>
        <v/>
      </c>
      <c r="Q335" s="33" t="str">
        <f>+IF(USER!Q335="","",USER!Q335)</f>
        <v/>
      </c>
      <c r="R335" s="34" t="str">
        <f>+VLOOKUP(B335,GESEM!B:R,9,0)</f>
        <v>ACTIVO</v>
      </c>
      <c r="S335" s="19" t="str">
        <f>+IF(USER!S335="","",USER!S335)</f>
        <v/>
      </c>
      <c r="T335" s="14" t="str">
        <f>+IF(USER!T335="","",USER!T335)</f>
        <v/>
      </c>
      <c r="U335" s="14" t="str">
        <f>+IF(USER!U335="","",USER!U335)</f>
        <v/>
      </c>
      <c r="V335" s="14" t="str">
        <f>+IF(USER!V335="","",USER!V335)</f>
        <v/>
      </c>
      <c r="W335" s="14" t="str">
        <f>+IF(USER!W335="","",USER!W335)</f>
        <v/>
      </c>
      <c r="X335" s="14" t="str">
        <f>+IF(USER!X335="","",USER!X335)</f>
        <v/>
      </c>
      <c r="Y335" s="14" t="str">
        <f>+IF(USER!Y335="","",USER!Y335)</f>
        <v/>
      </c>
      <c r="Z335" s="20" t="str">
        <f>+IF(USER!Z335="","",USER!Z335)</f>
        <v/>
      </c>
      <c r="AA335" s="19">
        <f>+IF(USER!AA335="","",USER!AA335)</f>
        <v>0.54166666666666663</v>
      </c>
      <c r="AB335" s="13">
        <f>+IF(USER!AB335="","",USER!AB335)</f>
        <v>0.70486111111111116</v>
      </c>
      <c r="AC335" s="14" t="str">
        <f>+IF(USER!AC335="","",USER!AC335)</f>
        <v/>
      </c>
      <c r="AD335" s="14" t="str">
        <f>+IF(USER!AD335="","",USER!AD335)</f>
        <v/>
      </c>
      <c r="AE335" s="13" t="str">
        <f>+IF(USER!AE335="","",USER!AE335)</f>
        <v/>
      </c>
      <c r="AF335" s="13" t="str">
        <f>+IF(USER!AF335="","",USER!AF335)</f>
        <v/>
      </c>
      <c r="AG335" s="14" t="str">
        <f>+IF(USER!AG335="","",USER!AG335)</f>
        <v/>
      </c>
      <c r="AH335" s="20" t="str">
        <f>+IF(USER!AH335="","",USER!AH335)</f>
        <v/>
      </c>
      <c r="AI335" s="19">
        <f>+IF(USER!AI335="","",USER!AI335)</f>
        <v>0.54166666666666663</v>
      </c>
      <c r="AJ335" s="13">
        <f>+IF(USER!AJ335="","",USER!AJ335)</f>
        <v>0.70486111111111116</v>
      </c>
      <c r="AK335" s="14" t="str">
        <f>+IF(USER!AK335="","",USER!AK335)</f>
        <v/>
      </c>
      <c r="AL335" s="14" t="str">
        <f>+IF(USER!AL335="","",USER!AL335)</f>
        <v/>
      </c>
      <c r="AM335" s="13" t="str">
        <f>+IF(USER!AM335="","",USER!AM335)</f>
        <v/>
      </c>
      <c r="AN335" s="13" t="str">
        <f>+IF(USER!AN335="","",USER!AN335)</f>
        <v/>
      </c>
      <c r="AO335" s="14" t="str">
        <f>+IF(USER!AO335="","",USER!AO335)</f>
        <v/>
      </c>
      <c r="AP335" s="20" t="str">
        <f>+IF(USER!AP335="","",USER!AP335)</f>
        <v/>
      </c>
      <c r="AQ335" s="19">
        <f>+IF(USER!AQ335="","",USER!AQ335)</f>
        <v>0.54166666666666663</v>
      </c>
      <c r="AR335" s="13">
        <f>+IF(USER!AR335="","",USER!AR335)</f>
        <v>0.70486111111111116</v>
      </c>
      <c r="AS335" s="14" t="str">
        <f>+IF(USER!AS335="","",USER!AS335)</f>
        <v/>
      </c>
      <c r="AT335" s="14" t="str">
        <f>+IF(USER!AT335="","",USER!AT335)</f>
        <v/>
      </c>
      <c r="AU335" s="13" t="str">
        <f>+IF(USER!AU335="","",USER!AU335)</f>
        <v/>
      </c>
      <c r="AV335" s="13" t="str">
        <f>+IF(USER!AV335="","",USER!AV335)</f>
        <v/>
      </c>
      <c r="AW335" s="14" t="str">
        <f>+IF(USER!AW335="","",USER!AW335)</f>
        <v/>
      </c>
      <c r="AX335" s="20" t="str">
        <f>+IF(USER!AX335="","",USER!AX335)</f>
        <v/>
      </c>
      <c r="AY335" s="19">
        <f>+IF(USER!AY335="","",USER!AY335)</f>
        <v>0.54166666666666663</v>
      </c>
      <c r="AZ335" s="13">
        <f>+IF(USER!AZ335="","",USER!AZ335)</f>
        <v>0.70486111111111116</v>
      </c>
      <c r="BA335" s="14" t="str">
        <f>+IF(USER!BA335="","",USER!BA335)</f>
        <v/>
      </c>
      <c r="BB335" s="14" t="str">
        <f>+IF(USER!BB335="","",USER!BB335)</f>
        <v/>
      </c>
      <c r="BC335" s="13" t="str">
        <f>+IF(USER!BC335="","",USER!BC335)</f>
        <v/>
      </c>
      <c r="BD335" s="13" t="str">
        <f>+IF(USER!BD335="","",USER!BD335)</f>
        <v/>
      </c>
      <c r="BE335" s="14" t="str">
        <f>+IF(USER!BE335="","",USER!BE335)</f>
        <v/>
      </c>
      <c r="BF335" s="20" t="str">
        <f>+IF(USER!BF335="","",USER!BF335)</f>
        <v/>
      </c>
      <c r="BG335" s="19">
        <f>+IF(USER!BG335="","",USER!BG335)</f>
        <v>0.54166666666666663</v>
      </c>
      <c r="BH335" s="13">
        <f>+IF(USER!BH335="","",USER!BH335)</f>
        <v>0.70486111111111116</v>
      </c>
      <c r="BI335" s="14" t="str">
        <f>+IF(USER!BI335="","",USER!BI335)</f>
        <v/>
      </c>
      <c r="BJ335" s="14" t="str">
        <f>+IF(USER!BJ335="","",USER!BJ335)</f>
        <v/>
      </c>
      <c r="BK335" s="13" t="str">
        <f>+IF(USER!BK335="","",USER!BK335)</f>
        <v/>
      </c>
      <c r="BL335" s="13" t="str">
        <f>+IF(USER!BL335="","",USER!BL335)</f>
        <v/>
      </c>
      <c r="BM335" s="14" t="str">
        <f>+IF(USER!BM335="","",USER!BM335)</f>
        <v/>
      </c>
      <c r="BN335" s="20" t="str">
        <f>+IF(USER!BN335="","",USER!BN335)</f>
        <v/>
      </c>
      <c r="BO335" s="19">
        <f>+IF(USER!BO335="","",USER!BO335)</f>
        <v>0.54166666666666663</v>
      </c>
      <c r="BP335" s="13">
        <f>+IF(USER!BP335="","",USER!BP335)</f>
        <v>0.70486111111111116</v>
      </c>
      <c r="BQ335" s="14" t="str">
        <f>+IF(USER!BQ335="","",USER!BQ335)</f>
        <v/>
      </c>
      <c r="BR335" s="14" t="str">
        <f>+IF(USER!BR335="","",USER!BR335)</f>
        <v/>
      </c>
      <c r="BS335" s="13" t="str">
        <f>+IF(USER!BS335="","",USER!BS335)</f>
        <v/>
      </c>
      <c r="BT335" s="13" t="str">
        <f>+IF(USER!BT335="","",USER!BT335)</f>
        <v/>
      </c>
      <c r="BU335" s="14" t="str">
        <f>+IF(USER!BU335="","",USER!BU335)</f>
        <v/>
      </c>
      <c r="BV335" s="20" t="str">
        <f>+IF(USER!BV335="","",USER!BV335)</f>
        <v/>
      </c>
      <c r="BW335" s="68" t="str">
        <f>+VLOOKUP(B335,GESEM!B:H,7,0)</f>
        <v>CHAT USER</v>
      </c>
      <c r="BX335" s="2" t="str">
        <f>+VLOOKUP(B335,GESEM!B:H,6,0)</f>
        <v>AGENTE</v>
      </c>
    </row>
    <row r="336" spans="1:76" ht="12.75" x14ac:dyDescent="0.2">
      <c r="A336" s="31">
        <f t="shared" si="5"/>
        <v>330</v>
      </c>
      <c r="B336" s="74">
        <f>+USER!B336</f>
        <v>73594324</v>
      </c>
      <c r="C336" s="61" t="str">
        <f>+VLOOKUP(J336,TURNO!P:Q,2,0)</f>
        <v xml:space="preserve">CHAT USER </v>
      </c>
      <c r="D336" s="61" t="str">
        <f>+USER!D336</f>
        <v>Tarde</v>
      </c>
      <c r="E336" s="75">
        <f>+VLOOKUP(B336,GESEM!B:M,12,0)</f>
        <v>44898</v>
      </c>
      <c r="F336" s="61" t="str">
        <f>+USER!F336</f>
        <v>PART TIME</v>
      </c>
      <c r="G336" s="61">
        <f>+USER!G336</f>
        <v>0</v>
      </c>
      <c r="H336" s="61">
        <f>+USER!H336</f>
        <v>0</v>
      </c>
      <c r="I336" s="61" t="str">
        <f>+USER!I336</f>
        <v>VILLAR RIQUELME KIARA</v>
      </c>
      <c r="J336" s="61" t="str">
        <f>+USER!J336</f>
        <v>CHAT USER</v>
      </c>
      <c r="K336" s="61" t="str">
        <f>+USER!K336</f>
        <v>ROQUE GOMEZ FRANK PIERCE</v>
      </c>
      <c r="L336" s="61" t="str">
        <f>+USER!L336</f>
        <v>PORTILLA REYES YOHANA ARACELLI</v>
      </c>
      <c r="M336" s="61" t="str">
        <f>+USER!M336</f>
        <v>Lunes</v>
      </c>
      <c r="N336" s="32">
        <f>+IF(USER!N336="","",USER!N336)</f>
        <v>0.5625</v>
      </c>
      <c r="O336" s="33">
        <f>+IF(USER!O336="","",USER!O336)</f>
        <v>0.72569444444444442</v>
      </c>
      <c r="P336" s="32" t="str">
        <f>+IF(USER!P336="","",USER!P336)</f>
        <v/>
      </c>
      <c r="Q336" s="33" t="str">
        <f>+IF(USER!Q336="","",USER!Q336)</f>
        <v/>
      </c>
      <c r="R336" s="34" t="str">
        <f>+VLOOKUP(B336,GESEM!B:R,9,0)</f>
        <v>ACTIVO</v>
      </c>
      <c r="S336" s="19" t="str">
        <f>+IF(USER!S336="","",USER!S336)</f>
        <v/>
      </c>
      <c r="T336" s="14" t="str">
        <f>+IF(USER!T336="","",USER!T336)</f>
        <v/>
      </c>
      <c r="U336" s="14" t="str">
        <f>+IF(USER!U336="","",USER!U336)</f>
        <v/>
      </c>
      <c r="V336" s="14" t="str">
        <f>+IF(USER!V336="","",USER!V336)</f>
        <v/>
      </c>
      <c r="W336" s="14" t="str">
        <f>+IF(USER!W336="","",USER!W336)</f>
        <v/>
      </c>
      <c r="X336" s="14" t="str">
        <f>+IF(USER!X336="","",USER!X336)</f>
        <v/>
      </c>
      <c r="Y336" s="14" t="str">
        <f>+IF(USER!Y336="","",USER!Y336)</f>
        <v/>
      </c>
      <c r="Z336" s="20" t="str">
        <f>+IF(USER!Z336="","",USER!Z336)</f>
        <v/>
      </c>
      <c r="AA336" s="19">
        <f>+IF(USER!AA336="","",USER!AA336)</f>
        <v>0.5625</v>
      </c>
      <c r="AB336" s="13">
        <f>+IF(USER!AB336="","",USER!AB336)</f>
        <v>0.72569444444444442</v>
      </c>
      <c r="AC336" s="14" t="str">
        <f>+IF(USER!AC336="","",USER!AC336)</f>
        <v/>
      </c>
      <c r="AD336" s="14" t="str">
        <f>+IF(USER!AD336="","",USER!AD336)</f>
        <v/>
      </c>
      <c r="AE336" s="13" t="str">
        <f>+IF(USER!AE336="","",USER!AE336)</f>
        <v/>
      </c>
      <c r="AF336" s="13" t="str">
        <f>+IF(USER!AF336="","",USER!AF336)</f>
        <v/>
      </c>
      <c r="AG336" s="14" t="str">
        <f>+IF(USER!AG336="","",USER!AG336)</f>
        <v/>
      </c>
      <c r="AH336" s="20" t="str">
        <f>+IF(USER!AH336="","",USER!AH336)</f>
        <v/>
      </c>
      <c r="AI336" s="19">
        <f>+IF(USER!AI336="","",USER!AI336)</f>
        <v>0.5625</v>
      </c>
      <c r="AJ336" s="13">
        <f>+IF(USER!AJ336="","",USER!AJ336)</f>
        <v>0.72569444444444442</v>
      </c>
      <c r="AK336" s="14" t="str">
        <f>+IF(USER!AK336="","",USER!AK336)</f>
        <v/>
      </c>
      <c r="AL336" s="14" t="str">
        <f>+IF(USER!AL336="","",USER!AL336)</f>
        <v/>
      </c>
      <c r="AM336" s="13" t="str">
        <f>+IF(USER!AM336="","",USER!AM336)</f>
        <v/>
      </c>
      <c r="AN336" s="13" t="str">
        <f>+IF(USER!AN336="","",USER!AN336)</f>
        <v/>
      </c>
      <c r="AO336" s="14" t="str">
        <f>+IF(USER!AO336="","",USER!AO336)</f>
        <v/>
      </c>
      <c r="AP336" s="20" t="str">
        <f>+IF(USER!AP336="","",USER!AP336)</f>
        <v/>
      </c>
      <c r="AQ336" s="19">
        <f>+IF(USER!AQ336="","",USER!AQ336)</f>
        <v>0.5625</v>
      </c>
      <c r="AR336" s="13">
        <f>+IF(USER!AR336="","",USER!AR336)</f>
        <v>0.72569444444444442</v>
      </c>
      <c r="AS336" s="14" t="str">
        <f>+IF(USER!AS336="","",USER!AS336)</f>
        <v/>
      </c>
      <c r="AT336" s="14" t="str">
        <f>+IF(USER!AT336="","",USER!AT336)</f>
        <v/>
      </c>
      <c r="AU336" s="13" t="str">
        <f>+IF(USER!AU336="","",USER!AU336)</f>
        <v/>
      </c>
      <c r="AV336" s="13" t="str">
        <f>+IF(USER!AV336="","",USER!AV336)</f>
        <v/>
      </c>
      <c r="AW336" s="14" t="str">
        <f>+IF(USER!AW336="","",USER!AW336)</f>
        <v/>
      </c>
      <c r="AX336" s="20" t="str">
        <f>+IF(USER!AX336="","",USER!AX336)</f>
        <v/>
      </c>
      <c r="AY336" s="19">
        <f>+IF(USER!AY336="","",USER!AY336)</f>
        <v>0.5625</v>
      </c>
      <c r="AZ336" s="13">
        <f>+IF(USER!AZ336="","",USER!AZ336)</f>
        <v>0.72569444444444442</v>
      </c>
      <c r="BA336" s="14" t="str">
        <f>+IF(USER!BA336="","",USER!BA336)</f>
        <v/>
      </c>
      <c r="BB336" s="14" t="str">
        <f>+IF(USER!BB336="","",USER!BB336)</f>
        <v/>
      </c>
      <c r="BC336" s="13" t="str">
        <f>+IF(USER!BC336="","",USER!BC336)</f>
        <v/>
      </c>
      <c r="BD336" s="13" t="str">
        <f>+IF(USER!BD336="","",USER!BD336)</f>
        <v/>
      </c>
      <c r="BE336" s="14" t="str">
        <f>+IF(USER!BE336="","",USER!BE336)</f>
        <v/>
      </c>
      <c r="BF336" s="20" t="str">
        <f>+IF(USER!BF336="","",USER!BF336)</f>
        <v/>
      </c>
      <c r="BG336" s="19">
        <f>+IF(USER!BG336="","",USER!BG336)</f>
        <v>0.5625</v>
      </c>
      <c r="BH336" s="13">
        <f>+IF(USER!BH336="","",USER!BH336)</f>
        <v>0.72569444444444442</v>
      </c>
      <c r="BI336" s="14" t="str">
        <f>+IF(USER!BI336="","",USER!BI336)</f>
        <v/>
      </c>
      <c r="BJ336" s="14" t="str">
        <f>+IF(USER!BJ336="","",USER!BJ336)</f>
        <v/>
      </c>
      <c r="BK336" s="13" t="str">
        <f>+IF(USER!BK336="","",USER!BK336)</f>
        <v/>
      </c>
      <c r="BL336" s="13" t="str">
        <f>+IF(USER!BL336="","",USER!BL336)</f>
        <v/>
      </c>
      <c r="BM336" s="14" t="str">
        <f>+IF(USER!BM336="","",USER!BM336)</f>
        <v/>
      </c>
      <c r="BN336" s="20" t="str">
        <f>+IF(USER!BN336="","",USER!BN336)</f>
        <v/>
      </c>
      <c r="BO336" s="19">
        <f>+IF(USER!BO336="","",USER!BO336)</f>
        <v>0.5625</v>
      </c>
      <c r="BP336" s="13">
        <f>+IF(USER!BP336="","",USER!BP336)</f>
        <v>0.72569444444444442</v>
      </c>
      <c r="BQ336" s="14" t="str">
        <f>+IF(USER!BQ336="","",USER!BQ336)</f>
        <v/>
      </c>
      <c r="BR336" s="14" t="str">
        <f>+IF(USER!BR336="","",USER!BR336)</f>
        <v/>
      </c>
      <c r="BS336" s="13" t="str">
        <f>+IF(USER!BS336="","",USER!BS336)</f>
        <v/>
      </c>
      <c r="BT336" s="13" t="str">
        <f>+IF(USER!BT336="","",USER!BT336)</f>
        <v/>
      </c>
      <c r="BU336" s="14" t="str">
        <f>+IF(USER!BU336="","",USER!BU336)</f>
        <v/>
      </c>
      <c r="BV336" s="20" t="str">
        <f>+IF(USER!BV336="","",USER!BV336)</f>
        <v/>
      </c>
      <c r="BW336" s="68" t="str">
        <f>+VLOOKUP(B336,GESEM!B:H,7,0)</f>
        <v>CHAT USER</v>
      </c>
      <c r="BX336" s="2" t="str">
        <f>+VLOOKUP(B336,GESEM!B:H,6,0)</f>
        <v>AGENTE</v>
      </c>
    </row>
    <row r="337" spans="1:76" ht="12.75" x14ac:dyDescent="0.2">
      <c r="A337" s="31">
        <f t="shared" si="5"/>
        <v>331</v>
      </c>
      <c r="B337" s="74">
        <f>+USER!B337</f>
        <v>25748691</v>
      </c>
      <c r="C337" s="61" t="str">
        <f>+VLOOKUP(J337,TURNO!P:Q,2,0)</f>
        <v xml:space="preserve">CHAT USER </v>
      </c>
      <c r="D337" s="61" t="str">
        <f>+USER!D337</f>
        <v>Tarde</v>
      </c>
      <c r="E337" s="75">
        <f>+VLOOKUP(B337,GESEM!B:M,12,0)</f>
        <v>44898</v>
      </c>
      <c r="F337" s="61" t="str">
        <f>+USER!F337</f>
        <v>PART TIME</v>
      </c>
      <c r="G337" s="61">
        <f>+USER!G337</f>
        <v>0</v>
      </c>
      <c r="H337" s="61">
        <f>+USER!H337</f>
        <v>0</v>
      </c>
      <c r="I337" s="61" t="str">
        <f>+USER!I337</f>
        <v>FLORES CARDO JULISSA LISSETTE</v>
      </c>
      <c r="J337" s="61" t="str">
        <f>+USER!J337</f>
        <v>CHAT USER</v>
      </c>
      <c r="K337" s="61" t="str">
        <f>+USER!K337</f>
        <v>MORALES MAMANI BRADEN SAMUEL</v>
      </c>
      <c r="L337" s="61" t="str">
        <f>+USER!L337</f>
        <v>PORTILLA REYES YOHANA ARACELLI</v>
      </c>
      <c r="M337" s="61" t="str">
        <f>+USER!M337</f>
        <v>Lunes</v>
      </c>
      <c r="N337" s="32">
        <f>+IF(USER!N337="","",USER!N337)</f>
        <v>0.625</v>
      </c>
      <c r="O337" s="33">
        <f>+IF(USER!O337="","",USER!O337)</f>
        <v>0.78819444444444442</v>
      </c>
      <c r="P337" s="32" t="str">
        <f>+IF(USER!P337="","",USER!P337)</f>
        <v/>
      </c>
      <c r="Q337" s="33" t="str">
        <f>+IF(USER!Q337="","",USER!Q337)</f>
        <v/>
      </c>
      <c r="R337" s="34" t="str">
        <f>+VLOOKUP(B337,GESEM!B:R,9,0)</f>
        <v>ACTIVO</v>
      </c>
      <c r="S337" s="19" t="str">
        <f>+IF(USER!S337="","",USER!S337)</f>
        <v/>
      </c>
      <c r="T337" s="14" t="str">
        <f>+IF(USER!T337="","",USER!T337)</f>
        <v/>
      </c>
      <c r="U337" s="14" t="str">
        <f>+IF(USER!U337="","",USER!U337)</f>
        <v/>
      </c>
      <c r="V337" s="14" t="str">
        <f>+IF(USER!V337="","",USER!V337)</f>
        <v/>
      </c>
      <c r="W337" s="14" t="str">
        <f>+IF(USER!W337="","",USER!W337)</f>
        <v/>
      </c>
      <c r="X337" s="14" t="str">
        <f>+IF(USER!X337="","",USER!X337)</f>
        <v/>
      </c>
      <c r="Y337" s="14" t="str">
        <f>+IF(USER!Y337="","",USER!Y337)</f>
        <v/>
      </c>
      <c r="Z337" s="20" t="str">
        <f>+IF(USER!Z337="","",USER!Z337)</f>
        <v/>
      </c>
      <c r="AA337" s="19">
        <f>+IF(USER!AA337="","",USER!AA337)</f>
        <v>0.625</v>
      </c>
      <c r="AB337" s="13">
        <f>+IF(USER!AB337="","",USER!AB337)</f>
        <v>0.78819444444444442</v>
      </c>
      <c r="AC337" s="14" t="str">
        <f>+IF(USER!AC337="","",USER!AC337)</f>
        <v/>
      </c>
      <c r="AD337" s="14" t="str">
        <f>+IF(USER!AD337="","",USER!AD337)</f>
        <v/>
      </c>
      <c r="AE337" s="13" t="str">
        <f>+IF(USER!AE337="","",USER!AE337)</f>
        <v/>
      </c>
      <c r="AF337" s="13" t="str">
        <f>+IF(USER!AF337="","",USER!AF337)</f>
        <v/>
      </c>
      <c r="AG337" s="14" t="str">
        <f>+IF(USER!AG337="","",USER!AG337)</f>
        <v/>
      </c>
      <c r="AH337" s="20" t="str">
        <f>+IF(USER!AH337="","",USER!AH337)</f>
        <v/>
      </c>
      <c r="AI337" s="19">
        <f>+IF(USER!AI337="","",USER!AI337)</f>
        <v>0.625</v>
      </c>
      <c r="AJ337" s="13">
        <f>+IF(USER!AJ337="","",USER!AJ337)</f>
        <v>0.78819444444444442</v>
      </c>
      <c r="AK337" s="14" t="str">
        <f>+IF(USER!AK337="","",USER!AK337)</f>
        <v/>
      </c>
      <c r="AL337" s="14" t="str">
        <f>+IF(USER!AL337="","",USER!AL337)</f>
        <v/>
      </c>
      <c r="AM337" s="13" t="str">
        <f>+IF(USER!AM337="","",USER!AM337)</f>
        <v/>
      </c>
      <c r="AN337" s="13" t="str">
        <f>+IF(USER!AN337="","",USER!AN337)</f>
        <v/>
      </c>
      <c r="AO337" s="14" t="str">
        <f>+IF(USER!AO337="","",USER!AO337)</f>
        <v/>
      </c>
      <c r="AP337" s="20" t="str">
        <f>+IF(USER!AP337="","",USER!AP337)</f>
        <v/>
      </c>
      <c r="AQ337" s="19">
        <f>+IF(USER!AQ337="","",USER!AQ337)</f>
        <v>0.625</v>
      </c>
      <c r="AR337" s="13">
        <f>+IF(USER!AR337="","",USER!AR337)</f>
        <v>0.78819444444444442</v>
      </c>
      <c r="AS337" s="14" t="str">
        <f>+IF(USER!AS337="","",USER!AS337)</f>
        <v/>
      </c>
      <c r="AT337" s="14" t="str">
        <f>+IF(USER!AT337="","",USER!AT337)</f>
        <v/>
      </c>
      <c r="AU337" s="13" t="str">
        <f>+IF(USER!AU337="","",USER!AU337)</f>
        <v/>
      </c>
      <c r="AV337" s="13" t="str">
        <f>+IF(USER!AV337="","",USER!AV337)</f>
        <v/>
      </c>
      <c r="AW337" s="14" t="str">
        <f>+IF(USER!AW337="","",USER!AW337)</f>
        <v/>
      </c>
      <c r="AX337" s="20" t="str">
        <f>+IF(USER!AX337="","",USER!AX337)</f>
        <v/>
      </c>
      <c r="AY337" s="19">
        <f>+IF(USER!AY337="","",USER!AY337)</f>
        <v>0.625</v>
      </c>
      <c r="AZ337" s="13">
        <f>+IF(USER!AZ337="","",USER!AZ337)</f>
        <v>0.78819444444444442</v>
      </c>
      <c r="BA337" s="14" t="str">
        <f>+IF(USER!BA337="","",USER!BA337)</f>
        <v/>
      </c>
      <c r="BB337" s="14" t="str">
        <f>+IF(USER!BB337="","",USER!BB337)</f>
        <v/>
      </c>
      <c r="BC337" s="13" t="str">
        <f>+IF(USER!BC337="","",USER!BC337)</f>
        <v/>
      </c>
      <c r="BD337" s="13" t="str">
        <f>+IF(USER!BD337="","",USER!BD337)</f>
        <v/>
      </c>
      <c r="BE337" s="14" t="str">
        <f>+IF(USER!BE337="","",USER!BE337)</f>
        <v/>
      </c>
      <c r="BF337" s="20" t="str">
        <f>+IF(USER!BF337="","",USER!BF337)</f>
        <v/>
      </c>
      <c r="BG337" s="19">
        <f>+IF(USER!BG337="","",USER!BG337)</f>
        <v>0.625</v>
      </c>
      <c r="BH337" s="13">
        <f>+IF(USER!BH337="","",USER!BH337)</f>
        <v>0.78819444444444442</v>
      </c>
      <c r="BI337" s="14" t="str">
        <f>+IF(USER!BI337="","",USER!BI337)</f>
        <v/>
      </c>
      <c r="BJ337" s="14" t="str">
        <f>+IF(USER!BJ337="","",USER!BJ337)</f>
        <v/>
      </c>
      <c r="BK337" s="13" t="str">
        <f>+IF(USER!BK337="","",USER!BK337)</f>
        <v/>
      </c>
      <c r="BL337" s="13" t="str">
        <f>+IF(USER!BL337="","",USER!BL337)</f>
        <v/>
      </c>
      <c r="BM337" s="14" t="str">
        <f>+IF(USER!BM337="","",USER!BM337)</f>
        <v/>
      </c>
      <c r="BN337" s="20" t="str">
        <f>+IF(USER!BN337="","",USER!BN337)</f>
        <v/>
      </c>
      <c r="BO337" s="19">
        <f>+IF(USER!BO337="","",USER!BO337)</f>
        <v>0.625</v>
      </c>
      <c r="BP337" s="13">
        <f>+IF(USER!BP337="","",USER!BP337)</f>
        <v>0.78819444444444442</v>
      </c>
      <c r="BQ337" s="14" t="str">
        <f>+IF(USER!BQ337="","",USER!BQ337)</f>
        <v/>
      </c>
      <c r="BR337" s="14" t="str">
        <f>+IF(USER!BR337="","",USER!BR337)</f>
        <v/>
      </c>
      <c r="BS337" s="13" t="str">
        <f>+IF(USER!BS337="","",USER!BS337)</f>
        <v/>
      </c>
      <c r="BT337" s="13" t="str">
        <f>+IF(USER!BT337="","",USER!BT337)</f>
        <v/>
      </c>
      <c r="BU337" s="14" t="str">
        <f>+IF(USER!BU337="","",USER!BU337)</f>
        <v/>
      </c>
      <c r="BV337" s="20" t="str">
        <f>+IF(USER!BV337="","",USER!BV337)</f>
        <v/>
      </c>
      <c r="BW337" s="68" t="str">
        <f>+VLOOKUP(B337,GESEM!B:H,7,0)</f>
        <v>CHAT USER</v>
      </c>
      <c r="BX337" s="2" t="str">
        <f>+VLOOKUP(B337,GESEM!B:H,6,0)</f>
        <v>AGENTE</v>
      </c>
    </row>
    <row r="338" spans="1:76" ht="12.75" x14ac:dyDescent="0.2">
      <c r="A338" s="31">
        <f t="shared" si="5"/>
        <v>332</v>
      </c>
      <c r="B338" s="74">
        <f>+USER!B338</f>
        <v>73025642</v>
      </c>
      <c r="C338" s="61" t="str">
        <f>+VLOOKUP(J338,TURNO!P:Q,2,0)</f>
        <v xml:space="preserve">CHAT USER </v>
      </c>
      <c r="D338" s="61" t="str">
        <f>+USER!D338</f>
        <v>Tarde</v>
      </c>
      <c r="E338" s="75">
        <f>+VLOOKUP(B338,GESEM!B:M,12,0)</f>
        <v>44896</v>
      </c>
      <c r="F338" s="61" t="str">
        <f>+USER!F338</f>
        <v>PART TIME</v>
      </c>
      <c r="G338" s="61">
        <f>+USER!G338</f>
        <v>0</v>
      </c>
      <c r="H338" s="61">
        <f>+USER!H338</f>
        <v>0</v>
      </c>
      <c r="I338" s="61" t="str">
        <f>+USER!I338</f>
        <v>LUMBRE CONDOR LUCIA GABRIELA</v>
      </c>
      <c r="J338" s="61" t="str">
        <f>+USER!J338</f>
        <v>CHAT USER</v>
      </c>
      <c r="K338" s="61" t="str">
        <f>+USER!K338</f>
        <v>MORALES MAMANI BRADEN SAMUEL</v>
      </c>
      <c r="L338" s="61" t="str">
        <f>+USER!L338</f>
        <v>PORTILLA REYES YOHANA ARACELLI</v>
      </c>
      <c r="M338" s="61" t="str">
        <f>+USER!M338</f>
        <v>Lunes</v>
      </c>
      <c r="N338" s="32">
        <f>+IF(USER!N338="","",USER!N338)</f>
        <v>0.54166666666666663</v>
      </c>
      <c r="O338" s="33">
        <f>+IF(USER!O338="","",USER!O338)</f>
        <v>0.70486111111111116</v>
      </c>
      <c r="P338" s="32" t="str">
        <f>+IF(USER!P338="","",USER!P338)</f>
        <v/>
      </c>
      <c r="Q338" s="33" t="str">
        <f>+IF(USER!Q338="","",USER!Q338)</f>
        <v/>
      </c>
      <c r="R338" s="34" t="str">
        <f>+VLOOKUP(B338,GESEM!B:R,9,0)</f>
        <v>ACTIVO</v>
      </c>
      <c r="S338" s="19" t="str">
        <f>+IF(USER!S338="","",USER!S338)</f>
        <v/>
      </c>
      <c r="T338" s="14" t="str">
        <f>+IF(USER!T338="","",USER!T338)</f>
        <v/>
      </c>
      <c r="U338" s="14" t="str">
        <f>+IF(USER!U338="","",USER!U338)</f>
        <v/>
      </c>
      <c r="V338" s="14" t="str">
        <f>+IF(USER!V338="","",USER!V338)</f>
        <v/>
      </c>
      <c r="W338" s="14" t="str">
        <f>+IF(USER!W338="","",USER!W338)</f>
        <v/>
      </c>
      <c r="X338" s="14" t="str">
        <f>+IF(USER!X338="","",USER!X338)</f>
        <v/>
      </c>
      <c r="Y338" s="14" t="str">
        <f>+IF(USER!Y338="","",USER!Y338)</f>
        <v/>
      </c>
      <c r="Z338" s="20" t="str">
        <f>+IF(USER!Z338="","",USER!Z338)</f>
        <v/>
      </c>
      <c r="AA338" s="19">
        <f>+IF(USER!AA338="","",USER!AA338)</f>
        <v>0.54166666666666663</v>
      </c>
      <c r="AB338" s="13">
        <f>+IF(USER!AB338="","",USER!AB338)</f>
        <v>0.70486111111111116</v>
      </c>
      <c r="AC338" s="14" t="str">
        <f>+IF(USER!AC338="","",USER!AC338)</f>
        <v/>
      </c>
      <c r="AD338" s="14" t="str">
        <f>+IF(USER!AD338="","",USER!AD338)</f>
        <v/>
      </c>
      <c r="AE338" s="13" t="str">
        <f>+IF(USER!AE338="","",USER!AE338)</f>
        <v/>
      </c>
      <c r="AF338" s="13" t="str">
        <f>+IF(USER!AF338="","",USER!AF338)</f>
        <v/>
      </c>
      <c r="AG338" s="14" t="str">
        <f>+IF(USER!AG338="","",USER!AG338)</f>
        <v/>
      </c>
      <c r="AH338" s="20" t="str">
        <f>+IF(USER!AH338="","",USER!AH338)</f>
        <v/>
      </c>
      <c r="AI338" s="19">
        <f>+IF(USER!AI338="","",USER!AI338)</f>
        <v>0.54166666666666663</v>
      </c>
      <c r="AJ338" s="13">
        <f>+IF(USER!AJ338="","",USER!AJ338)</f>
        <v>0.70486111111111116</v>
      </c>
      <c r="AK338" s="14" t="str">
        <f>+IF(USER!AK338="","",USER!AK338)</f>
        <v/>
      </c>
      <c r="AL338" s="14" t="str">
        <f>+IF(USER!AL338="","",USER!AL338)</f>
        <v/>
      </c>
      <c r="AM338" s="13" t="str">
        <f>+IF(USER!AM338="","",USER!AM338)</f>
        <v/>
      </c>
      <c r="AN338" s="13" t="str">
        <f>+IF(USER!AN338="","",USER!AN338)</f>
        <v/>
      </c>
      <c r="AO338" s="14" t="str">
        <f>+IF(USER!AO338="","",USER!AO338)</f>
        <v/>
      </c>
      <c r="AP338" s="20" t="str">
        <f>+IF(USER!AP338="","",USER!AP338)</f>
        <v/>
      </c>
      <c r="AQ338" s="19">
        <f>+IF(USER!AQ338="","",USER!AQ338)</f>
        <v>0.54166666666666663</v>
      </c>
      <c r="AR338" s="13">
        <f>+IF(USER!AR338="","",USER!AR338)</f>
        <v>0.70486111111111116</v>
      </c>
      <c r="AS338" s="14" t="str">
        <f>+IF(USER!AS338="","",USER!AS338)</f>
        <v/>
      </c>
      <c r="AT338" s="14" t="str">
        <f>+IF(USER!AT338="","",USER!AT338)</f>
        <v/>
      </c>
      <c r="AU338" s="13" t="str">
        <f>+IF(USER!AU338="","",USER!AU338)</f>
        <v/>
      </c>
      <c r="AV338" s="13" t="str">
        <f>+IF(USER!AV338="","",USER!AV338)</f>
        <v/>
      </c>
      <c r="AW338" s="14" t="str">
        <f>+IF(USER!AW338="","",USER!AW338)</f>
        <v/>
      </c>
      <c r="AX338" s="20" t="str">
        <f>+IF(USER!AX338="","",USER!AX338)</f>
        <v/>
      </c>
      <c r="AY338" s="19">
        <f>+IF(USER!AY338="","",USER!AY338)</f>
        <v>0.54166666666666663</v>
      </c>
      <c r="AZ338" s="13">
        <f>+IF(USER!AZ338="","",USER!AZ338)</f>
        <v>0.70486111111111116</v>
      </c>
      <c r="BA338" s="14" t="str">
        <f>+IF(USER!BA338="","",USER!BA338)</f>
        <v/>
      </c>
      <c r="BB338" s="14" t="str">
        <f>+IF(USER!BB338="","",USER!BB338)</f>
        <v/>
      </c>
      <c r="BC338" s="13" t="str">
        <f>+IF(USER!BC338="","",USER!BC338)</f>
        <v/>
      </c>
      <c r="BD338" s="13" t="str">
        <f>+IF(USER!BD338="","",USER!BD338)</f>
        <v/>
      </c>
      <c r="BE338" s="14" t="str">
        <f>+IF(USER!BE338="","",USER!BE338)</f>
        <v/>
      </c>
      <c r="BF338" s="20" t="str">
        <f>+IF(USER!BF338="","",USER!BF338)</f>
        <v/>
      </c>
      <c r="BG338" s="19">
        <f>+IF(USER!BG338="","",USER!BG338)</f>
        <v>0.54166666666666663</v>
      </c>
      <c r="BH338" s="13">
        <f>+IF(USER!BH338="","",USER!BH338)</f>
        <v>0.70486111111111116</v>
      </c>
      <c r="BI338" s="14" t="str">
        <f>+IF(USER!BI338="","",USER!BI338)</f>
        <v/>
      </c>
      <c r="BJ338" s="14" t="str">
        <f>+IF(USER!BJ338="","",USER!BJ338)</f>
        <v/>
      </c>
      <c r="BK338" s="13" t="str">
        <f>+IF(USER!BK338="","",USER!BK338)</f>
        <v/>
      </c>
      <c r="BL338" s="13" t="str">
        <f>+IF(USER!BL338="","",USER!BL338)</f>
        <v/>
      </c>
      <c r="BM338" s="14" t="str">
        <f>+IF(USER!BM338="","",USER!BM338)</f>
        <v/>
      </c>
      <c r="BN338" s="20" t="str">
        <f>+IF(USER!BN338="","",USER!BN338)</f>
        <v/>
      </c>
      <c r="BO338" s="19">
        <f>+IF(USER!BO338="","",USER!BO338)</f>
        <v>0.54166666666666663</v>
      </c>
      <c r="BP338" s="13">
        <f>+IF(USER!BP338="","",USER!BP338)</f>
        <v>0.70486111111111116</v>
      </c>
      <c r="BQ338" s="14" t="str">
        <f>+IF(USER!BQ338="","",USER!BQ338)</f>
        <v/>
      </c>
      <c r="BR338" s="14" t="str">
        <f>+IF(USER!BR338="","",USER!BR338)</f>
        <v/>
      </c>
      <c r="BS338" s="13" t="str">
        <f>+IF(USER!BS338="","",USER!BS338)</f>
        <v/>
      </c>
      <c r="BT338" s="13" t="str">
        <f>+IF(USER!BT338="","",USER!BT338)</f>
        <v/>
      </c>
      <c r="BU338" s="14" t="str">
        <f>+IF(USER!BU338="","",USER!BU338)</f>
        <v/>
      </c>
      <c r="BV338" s="20" t="str">
        <f>+IF(USER!BV338="","",USER!BV338)</f>
        <v/>
      </c>
      <c r="BW338" s="68" t="str">
        <f>+VLOOKUP(B338,GESEM!B:H,7,0)</f>
        <v>CHAT USER</v>
      </c>
      <c r="BX338" s="2" t="str">
        <f>+VLOOKUP(B338,GESEM!B:H,6,0)</f>
        <v>AGENTE</v>
      </c>
    </row>
    <row r="339" spans="1:76" ht="12.75" x14ac:dyDescent="0.2">
      <c r="A339" s="31">
        <f t="shared" si="5"/>
        <v>333</v>
      </c>
      <c r="B339" s="74">
        <f>+USER!B339</f>
        <v>73769433</v>
      </c>
      <c r="C339" s="61" t="str">
        <f>+VLOOKUP(J339,TURNO!P:Q,2,0)</f>
        <v xml:space="preserve">CHAT USER </v>
      </c>
      <c r="D339" s="61" t="str">
        <f>+USER!D339</f>
        <v>Tarde</v>
      </c>
      <c r="E339" s="75">
        <f>+VLOOKUP(B339,GESEM!B:M,12,0)</f>
        <v>45566</v>
      </c>
      <c r="F339" s="61" t="str">
        <f>+USER!F339</f>
        <v>PART TIME</v>
      </c>
      <c r="G339" s="61">
        <f>+USER!G339</f>
        <v>0</v>
      </c>
      <c r="H339" s="61">
        <f>+USER!H339</f>
        <v>0</v>
      </c>
      <c r="I339" s="61" t="str">
        <f>+USER!I339</f>
        <v>LAMA CESTI ATENAS DEL CARMEN TERESA</v>
      </c>
      <c r="J339" s="61" t="str">
        <f>+USER!J339</f>
        <v>CHAT USER</v>
      </c>
      <c r="K339" s="61" t="str">
        <f>+USER!K339</f>
        <v>NOVOA VILLAR JULIANA MELISSA</v>
      </c>
      <c r="L339" s="61" t="str">
        <f>+USER!L339</f>
        <v>PORTILLA REYES YOHANA ARACELLI</v>
      </c>
      <c r="M339" s="61" t="str">
        <f>+USER!M339</f>
        <v>Lunes</v>
      </c>
      <c r="N339" s="32">
        <f>+IF(USER!N339="","",USER!N339)</f>
        <v>0.5625</v>
      </c>
      <c r="O339" s="33">
        <f>+IF(USER!O339="","",USER!O339)</f>
        <v>0.72569444444444442</v>
      </c>
      <c r="P339" s="32" t="str">
        <f>+IF(USER!P339="","",USER!P339)</f>
        <v/>
      </c>
      <c r="Q339" s="33" t="str">
        <f>+IF(USER!Q339="","",USER!Q339)</f>
        <v/>
      </c>
      <c r="R339" s="34" t="str">
        <f>+VLOOKUP(B339,GESEM!B:R,9,0)</f>
        <v>ACTIVO</v>
      </c>
      <c r="S339" s="19" t="str">
        <f>+IF(USER!S339="","",USER!S339)</f>
        <v/>
      </c>
      <c r="T339" s="14" t="str">
        <f>+IF(USER!T339="","",USER!T339)</f>
        <v/>
      </c>
      <c r="U339" s="14" t="str">
        <f>+IF(USER!U339="","",USER!U339)</f>
        <v/>
      </c>
      <c r="V339" s="14" t="str">
        <f>+IF(USER!V339="","",USER!V339)</f>
        <v/>
      </c>
      <c r="W339" s="14" t="str">
        <f>+IF(USER!W339="","",USER!W339)</f>
        <v/>
      </c>
      <c r="X339" s="14" t="str">
        <f>+IF(USER!X339="","",USER!X339)</f>
        <v/>
      </c>
      <c r="Y339" s="14" t="str">
        <f>+IF(USER!Y339="","",USER!Y339)</f>
        <v/>
      </c>
      <c r="Z339" s="20" t="str">
        <f>+IF(USER!Z339="","",USER!Z339)</f>
        <v/>
      </c>
      <c r="AA339" s="19">
        <f>+IF(USER!AA339="","",USER!AA339)</f>
        <v>0.5625</v>
      </c>
      <c r="AB339" s="13">
        <f>+IF(USER!AB339="","",USER!AB339)</f>
        <v>0.72569444444444442</v>
      </c>
      <c r="AC339" s="14" t="str">
        <f>+IF(USER!AC339="","",USER!AC339)</f>
        <v/>
      </c>
      <c r="AD339" s="14" t="str">
        <f>+IF(USER!AD339="","",USER!AD339)</f>
        <v/>
      </c>
      <c r="AE339" s="13" t="str">
        <f>+IF(USER!AE339="","",USER!AE339)</f>
        <v/>
      </c>
      <c r="AF339" s="13" t="str">
        <f>+IF(USER!AF339="","",USER!AF339)</f>
        <v/>
      </c>
      <c r="AG339" s="14" t="str">
        <f>+IF(USER!AG339="","",USER!AG339)</f>
        <v/>
      </c>
      <c r="AH339" s="20" t="str">
        <f>+IF(USER!AH339="","",USER!AH339)</f>
        <v/>
      </c>
      <c r="AI339" s="19">
        <f>+IF(USER!AI339="","",USER!AI339)</f>
        <v>0.5625</v>
      </c>
      <c r="AJ339" s="13">
        <f>+IF(USER!AJ339="","",USER!AJ339)</f>
        <v>0.72569444444444442</v>
      </c>
      <c r="AK339" s="14" t="str">
        <f>+IF(USER!AK339="","",USER!AK339)</f>
        <v/>
      </c>
      <c r="AL339" s="14" t="str">
        <f>+IF(USER!AL339="","",USER!AL339)</f>
        <v/>
      </c>
      <c r="AM339" s="13" t="str">
        <f>+IF(USER!AM339="","",USER!AM339)</f>
        <v/>
      </c>
      <c r="AN339" s="13" t="str">
        <f>+IF(USER!AN339="","",USER!AN339)</f>
        <v/>
      </c>
      <c r="AO339" s="14" t="str">
        <f>+IF(USER!AO339="","",USER!AO339)</f>
        <v/>
      </c>
      <c r="AP339" s="20" t="str">
        <f>+IF(USER!AP339="","",USER!AP339)</f>
        <v/>
      </c>
      <c r="AQ339" s="19">
        <f>+IF(USER!AQ339="","",USER!AQ339)</f>
        <v>0.5625</v>
      </c>
      <c r="AR339" s="13">
        <f>+IF(USER!AR339="","",USER!AR339)</f>
        <v>0.72569444444444442</v>
      </c>
      <c r="AS339" s="14" t="str">
        <f>+IF(USER!AS339="","",USER!AS339)</f>
        <v/>
      </c>
      <c r="AT339" s="14" t="str">
        <f>+IF(USER!AT339="","",USER!AT339)</f>
        <v/>
      </c>
      <c r="AU339" s="13" t="str">
        <f>+IF(USER!AU339="","",USER!AU339)</f>
        <v/>
      </c>
      <c r="AV339" s="13" t="str">
        <f>+IF(USER!AV339="","",USER!AV339)</f>
        <v/>
      </c>
      <c r="AW339" s="14" t="str">
        <f>+IF(USER!AW339="","",USER!AW339)</f>
        <v/>
      </c>
      <c r="AX339" s="20" t="str">
        <f>+IF(USER!AX339="","",USER!AX339)</f>
        <v/>
      </c>
      <c r="AY339" s="19">
        <f>+IF(USER!AY339="","",USER!AY339)</f>
        <v>0.5625</v>
      </c>
      <c r="AZ339" s="13">
        <f>+IF(USER!AZ339="","",USER!AZ339)</f>
        <v>0.72569444444444442</v>
      </c>
      <c r="BA339" s="14" t="str">
        <f>+IF(USER!BA339="","",USER!BA339)</f>
        <v/>
      </c>
      <c r="BB339" s="14" t="str">
        <f>+IF(USER!BB339="","",USER!BB339)</f>
        <v/>
      </c>
      <c r="BC339" s="13" t="str">
        <f>+IF(USER!BC339="","",USER!BC339)</f>
        <v/>
      </c>
      <c r="BD339" s="13" t="str">
        <f>+IF(USER!BD339="","",USER!BD339)</f>
        <v/>
      </c>
      <c r="BE339" s="14" t="str">
        <f>+IF(USER!BE339="","",USER!BE339)</f>
        <v/>
      </c>
      <c r="BF339" s="20" t="str">
        <f>+IF(USER!BF339="","",USER!BF339)</f>
        <v/>
      </c>
      <c r="BG339" s="19">
        <f>+IF(USER!BG339="","",USER!BG339)</f>
        <v>0.5</v>
      </c>
      <c r="BH339" s="13">
        <f>+IF(USER!BH339="","",USER!BH339)</f>
        <v>0.66319444444444442</v>
      </c>
      <c r="BI339" s="14" t="str">
        <f>+IF(USER!BI339="","",USER!BI339)</f>
        <v/>
      </c>
      <c r="BJ339" s="14" t="str">
        <f>+IF(USER!BJ339="","",USER!BJ339)</f>
        <v/>
      </c>
      <c r="BK339" s="13" t="str">
        <f>+IF(USER!BK339="","",USER!BK339)</f>
        <v/>
      </c>
      <c r="BL339" s="13" t="str">
        <f>+IF(USER!BL339="","",USER!BL339)</f>
        <v/>
      </c>
      <c r="BM339" s="14" t="str">
        <f>+IF(USER!BM339="","",USER!BM339)</f>
        <v/>
      </c>
      <c r="BN339" s="20" t="str">
        <f>+IF(USER!BN339="","",USER!BN339)</f>
        <v/>
      </c>
      <c r="BO339" s="19">
        <f>+IF(USER!BO339="","",USER!BO339)</f>
        <v>0.5625</v>
      </c>
      <c r="BP339" s="13">
        <f>+IF(USER!BP339="","",USER!BP339)</f>
        <v>0.72569444444444442</v>
      </c>
      <c r="BQ339" s="14" t="str">
        <f>+IF(USER!BQ339="","",USER!BQ339)</f>
        <v/>
      </c>
      <c r="BR339" s="14" t="str">
        <f>+IF(USER!BR339="","",USER!BR339)</f>
        <v/>
      </c>
      <c r="BS339" s="13" t="str">
        <f>+IF(USER!BS339="","",USER!BS339)</f>
        <v/>
      </c>
      <c r="BT339" s="13" t="str">
        <f>+IF(USER!BT339="","",USER!BT339)</f>
        <v/>
      </c>
      <c r="BU339" s="14" t="str">
        <f>+IF(USER!BU339="","",USER!BU339)</f>
        <v/>
      </c>
      <c r="BV339" s="20" t="str">
        <f>+IF(USER!BV339="","",USER!BV339)</f>
        <v/>
      </c>
      <c r="BW339" s="68" t="str">
        <f>+VLOOKUP(B339,GESEM!B:H,7,0)</f>
        <v>CHAT USER</v>
      </c>
      <c r="BX339" s="2" t="str">
        <f>+VLOOKUP(B339,GESEM!B:H,6,0)</f>
        <v>AGENTE</v>
      </c>
    </row>
    <row r="340" spans="1:76" ht="12.75" x14ac:dyDescent="0.2">
      <c r="A340" s="31">
        <f t="shared" si="5"/>
        <v>334</v>
      </c>
      <c r="B340" s="74">
        <f>+USER!B340</f>
        <v>2577461</v>
      </c>
      <c r="C340" s="61" t="str">
        <f>+VLOOKUP(J340,TURNO!P:Q,2,0)</f>
        <v xml:space="preserve">CHAT USER </v>
      </c>
      <c r="D340" s="61" t="str">
        <f>+USER!D340</f>
        <v>Tarde</v>
      </c>
      <c r="E340" s="75">
        <f>+VLOOKUP(B340,GESEM!B:M,12,0)</f>
        <v>45588</v>
      </c>
      <c r="F340" s="61" t="str">
        <f>+USER!F340</f>
        <v>PART TIME</v>
      </c>
      <c r="G340" s="61">
        <f>+USER!G340</f>
        <v>0</v>
      </c>
      <c r="H340" s="61">
        <f>+USER!H340</f>
        <v>0</v>
      </c>
      <c r="I340" s="61" t="str">
        <f>+USER!I340</f>
        <v>MEDINA ORTEGA CARLOS ALEXANDER</v>
      </c>
      <c r="J340" s="61" t="str">
        <f>+USER!J340</f>
        <v>CHAT USER</v>
      </c>
      <c r="K340" s="61" t="str">
        <f>+USER!K340</f>
        <v>RUBINA MEDINA GUSTAVO FRANCO</v>
      </c>
      <c r="L340" s="61" t="str">
        <f>+USER!L340</f>
        <v>PORTILLA REYES YOHANA ARACELLI</v>
      </c>
      <c r="M340" s="61" t="str">
        <f>+USER!M340</f>
        <v>Lunes</v>
      </c>
      <c r="N340" s="32">
        <f>+IF(USER!N340="","",USER!N340)</f>
        <v>0.60416666666666663</v>
      </c>
      <c r="O340" s="33">
        <f>+IF(USER!O340="","",USER!O340)</f>
        <v>0.76736111111111116</v>
      </c>
      <c r="P340" s="32" t="str">
        <f>+IF(USER!P340="","",USER!P340)</f>
        <v/>
      </c>
      <c r="Q340" s="33" t="str">
        <f>+IF(USER!Q340="","",USER!Q340)</f>
        <v/>
      </c>
      <c r="R340" s="34" t="str">
        <f>+VLOOKUP(B340,GESEM!B:R,9,0)</f>
        <v>ACTIVO</v>
      </c>
      <c r="S340" s="19" t="str">
        <f>+IF(USER!S340="","",USER!S340)</f>
        <v/>
      </c>
      <c r="T340" s="14" t="str">
        <f>+IF(USER!T340="","",USER!T340)</f>
        <v/>
      </c>
      <c r="U340" s="14" t="str">
        <f>+IF(USER!U340="","",USER!U340)</f>
        <v/>
      </c>
      <c r="V340" s="14" t="str">
        <f>+IF(USER!V340="","",USER!V340)</f>
        <v/>
      </c>
      <c r="W340" s="14" t="str">
        <f>+IF(USER!W340="","",USER!W340)</f>
        <v/>
      </c>
      <c r="X340" s="14" t="str">
        <f>+IF(USER!X340="","",USER!X340)</f>
        <v/>
      </c>
      <c r="Y340" s="14" t="str">
        <f>+IF(USER!Y340="","",USER!Y340)</f>
        <v/>
      </c>
      <c r="Z340" s="20" t="str">
        <f>+IF(USER!Z340="","",USER!Z340)</f>
        <v/>
      </c>
      <c r="AA340" s="19">
        <f>+IF(USER!AA340="","",USER!AA340)</f>
        <v>0.60416666666666663</v>
      </c>
      <c r="AB340" s="13">
        <f>+IF(USER!AB340="","",USER!AB340)</f>
        <v>0.76736111111111116</v>
      </c>
      <c r="AC340" s="14" t="str">
        <f>+IF(USER!AC340="","",USER!AC340)</f>
        <v/>
      </c>
      <c r="AD340" s="14" t="str">
        <f>+IF(USER!AD340="","",USER!AD340)</f>
        <v/>
      </c>
      <c r="AE340" s="13" t="str">
        <f>+IF(USER!AE340="","",USER!AE340)</f>
        <v/>
      </c>
      <c r="AF340" s="13" t="str">
        <f>+IF(USER!AF340="","",USER!AF340)</f>
        <v/>
      </c>
      <c r="AG340" s="14" t="str">
        <f>+IF(USER!AG340="","",USER!AG340)</f>
        <v/>
      </c>
      <c r="AH340" s="20" t="str">
        <f>+IF(USER!AH340="","",USER!AH340)</f>
        <v/>
      </c>
      <c r="AI340" s="19">
        <f>+IF(USER!AI340="","",USER!AI340)</f>
        <v>0.60416666666666663</v>
      </c>
      <c r="AJ340" s="13">
        <f>+IF(USER!AJ340="","",USER!AJ340)</f>
        <v>0.76736111111111116</v>
      </c>
      <c r="AK340" s="14" t="str">
        <f>+IF(USER!AK340="","",USER!AK340)</f>
        <v/>
      </c>
      <c r="AL340" s="14" t="str">
        <f>+IF(USER!AL340="","",USER!AL340)</f>
        <v/>
      </c>
      <c r="AM340" s="13" t="str">
        <f>+IF(USER!AM340="","",USER!AM340)</f>
        <v/>
      </c>
      <c r="AN340" s="13" t="str">
        <f>+IF(USER!AN340="","",USER!AN340)</f>
        <v/>
      </c>
      <c r="AO340" s="14" t="str">
        <f>+IF(USER!AO340="","",USER!AO340)</f>
        <v/>
      </c>
      <c r="AP340" s="20" t="str">
        <f>+IF(USER!AP340="","",USER!AP340)</f>
        <v/>
      </c>
      <c r="AQ340" s="19">
        <f>+IF(USER!AQ340="","",USER!AQ340)</f>
        <v>0.58333333333333337</v>
      </c>
      <c r="AR340" s="13">
        <f>+IF(USER!AR340="","",USER!AR340)</f>
        <v>0.74652777777777779</v>
      </c>
      <c r="AS340" s="14" t="str">
        <f>+IF(USER!AS340="","",USER!AS340)</f>
        <v/>
      </c>
      <c r="AT340" s="14" t="str">
        <f>+IF(USER!AT340="","",USER!AT340)</f>
        <v/>
      </c>
      <c r="AU340" s="13" t="str">
        <f>+IF(USER!AU340="","",USER!AU340)</f>
        <v/>
      </c>
      <c r="AV340" s="13" t="str">
        <f>+IF(USER!AV340="","",USER!AV340)</f>
        <v/>
      </c>
      <c r="AW340" s="14" t="str">
        <f>+IF(USER!AW340="","",USER!AW340)</f>
        <v/>
      </c>
      <c r="AX340" s="20" t="str">
        <f>+IF(USER!AX340="","",USER!AX340)</f>
        <v/>
      </c>
      <c r="AY340" s="19">
        <f>+IF(USER!AY340="","",USER!AY340)</f>
        <v>0.60416666666666663</v>
      </c>
      <c r="AZ340" s="13">
        <f>+IF(USER!AZ340="","",USER!AZ340)</f>
        <v>0.76736111111111116</v>
      </c>
      <c r="BA340" s="14" t="str">
        <f>+IF(USER!BA340="","",USER!BA340)</f>
        <v/>
      </c>
      <c r="BB340" s="14" t="str">
        <f>+IF(USER!BB340="","",USER!BB340)</f>
        <v/>
      </c>
      <c r="BC340" s="13" t="str">
        <f>+IF(USER!BC340="","",USER!BC340)</f>
        <v/>
      </c>
      <c r="BD340" s="13" t="str">
        <f>+IF(USER!BD340="","",USER!BD340)</f>
        <v/>
      </c>
      <c r="BE340" s="14" t="str">
        <f>+IF(USER!BE340="","",USER!BE340)</f>
        <v/>
      </c>
      <c r="BF340" s="20" t="str">
        <f>+IF(USER!BF340="","",USER!BF340)</f>
        <v/>
      </c>
      <c r="BG340" s="19">
        <f>+IF(USER!BG340="","",USER!BG340)</f>
        <v>0.60416666666666663</v>
      </c>
      <c r="BH340" s="13">
        <f>+IF(USER!BH340="","",USER!BH340)</f>
        <v>0.76736111111111116</v>
      </c>
      <c r="BI340" s="14" t="str">
        <f>+IF(USER!BI340="","",USER!BI340)</f>
        <v/>
      </c>
      <c r="BJ340" s="14" t="str">
        <f>+IF(USER!BJ340="","",USER!BJ340)</f>
        <v/>
      </c>
      <c r="BK340" s="13" t="str">
        <f>+IF(USER!BK340="","",USER!BK340)</f>
        <v/>
      </c>
      <c r="BL340" s="13" t="str">
        <f>+IF(USER!BL340="","",USER!BL340)</f>
        <v/>
      </c>
      <c r="BM340" s="14" t="str">
        <f>+IF(USER!BM340="","",USER!BM340)</f>
        <v/>
      </c>
      <c r="BN340" s="20" t="str">
        <f>+IF(USER!BN340="","",USER!BN340)</f>
        <v/>
      </c>
      <c r="BO340" s="19">
        <f>+IF(USER!BO340="","",USER!BO340)</f>
        <v>0.60416666666666663</v>
      </c>
      <c r="BP340" s="13">
        <f>+IF(USER!BP340="","",USER!BP340)</f>
        <v>0.76736111111111116</v>
      </c>
      <c r="BQ340" s="14" t="str">
        <f>+IF(USER!BQ340="","",USER!BQ340)</f>
        <v/>
      </c>
      <c r="BR340" s="14" t="str">
        <f>+IF(USER!BR340="","",USER!BR340)</f>
        <v/>
      </c>
      <c r="BS340" s="13" t="str">
        <f>+IF(USER!BS340="","",USER!BS340)</f>
        <v/>
      </c>
      <c r="BT340" s="13" t="str">
        <f>+IF(USER!BT340="","",USER!BT340)</f>
        <v/>
      </c>
      <c r="BU340" s="14" t="str">
        <f>+IF(USER!BU340="","",USER!BU340)</f>
        <v/>
      </c>
      <c r="BV340" s="20" t="str">
        <f>+IF(USER!BV340="","",USER!BV340)</f>
        <v/>
      </c>
      <c r="BW340" s="68" t="str">
        <f>+VLOOKUP(B340,GESEM!B:H,7,0)</f>
        <v>CHAT USER</v>
      </c>
      <c r="BX340" s="2" t="str">
        <f>+VLOOKUP(B340,GESEM!B:H,6,0)</f>
        <v>AGENTE</v>
      </c>
    </row>
    <row r="341" spans="1:76" ht="12.75" x14ac:dyDescent="0.2">
      <c r="A341" s="31">
        <f t="shared" si="5"/>
        <v>335</v>
      </c>
      <c r="B341" s="74">
        <f>+USER!B341</f>
        <v>78109382</v>
      </c>
      <c r="C341" s="61" t="str">
        <f>+VLOOKUP(J341,TURNO!P:Q,2,0)</f>
        <v xml:space="preserve">CHAT USER </v>
      </c>
      <c r="D341" s="61" t="str">
        <f>+USER!D341</f>
        <v>Tarde</v>
      </c>
      <c r="E341" s="75">
        <f>+VLOOKUP(B341,GESEM!B:M,12,0)</f>
        <v>45294</v>
      </c>
      <c r="F341" s="61" t="str">
        <f>+USER!F341</f>
        <v>PART TIME</v>
      </c>
      <c r="G341" s="61">
        <f>+USER!G341</f>
        <v>0</v>
      </c>
      <c r="H341" s="61">
        <f>+USER!H341</f>
        <v>0</v>
      </c>
      <c r="I341" s="61" t="str">
        <f>+USER!I341</f>
        <v>TITO ALMANZA ALEJANDRO</v>
      </c>
      <c r="J341" s="61" t="str">
        <f>+USER!J341</f>
        <v>CHAT USER</v>
      </c>
      <c r="K341" s="61" t="str">
        <f>+USER!K341</f>
        <v>ROQUE GOMEZ FRANK PIERCE</v>
      </c>
      <c r="L341" s="61" t="str">
        <f>+USER!L341</f>
        <v>PORTILLA REYES YOHANA ARACELLI</v>
      </c>
      <c r="M341" s="61" t="str">
        <f>+USER!M341</f>
        <v>Martes</v>
      </c>
      <c r="N341" s="32">
        <f>+IF(USER!N341="","",USER!N341)</f>
        <v>0.5625</v>
      </c>
      <c r="O341" s="33">
        <f>+IF(USER!O341="","",USER!O341)</f>
        <v>0.72569444444444442</v>
      </c>
      <c r="P341" s="32" t="str">
        <f>+IF(USER!P341="","",USER!P341)</f>
        <v/>
      </c>
      <c r="Q341" s="33" t="str">
        <f>+IF(USER!Q341="","",USER!Q341)</f>
        <v/>
      </c>
      <c r="R341" s="34" t="str">
        <f>+VLOOKUP(B341,GESEM!B:R,9,0)</f>
        <v>ACTIVO</v>
      </c>
      <c r="S341" s="19">
        <f>+IF(USER!S341="","",USER!S341)</f>
        <v>0.5625</v>
      </c>
      <c r="T341" s="14">
        <f>+IF(USER!T341="","",USER!T341)</f>
        <v>0.72569444444444442</v>
      </c>
      <c r="U341" s="14" t="str">
        <f>+IF(USER!U341="","",USER!U341)</f>
        <v/>
      </c>
      <c r="V341" s="14" t="str">
        <f>+IF(USER!V341="","",USER!V341)</f>
        <v/>
      </c>
      <c r="W341" s="14" t="str">
        <f>+IF(USER!W341="","",USER!W341)</f>
        <v/>
      </c>
      <c r="X341" s="14" t="str">
        <f>+IF(USER!X341="","",USER!X341)</f>
        <v/>
      </c>
      <c r="Y341" s="14" t="str">
        <f>+IF(USER!Y341="","",USER!Y341)</f>
        <v/>
      </c>
      <c r="Z341" s="20" t="str">
        <f>+IF(USER!Z341="","",USER!Z341)</f>
        <v/>
      </c>
      <c r="AA341" s="19" t="str">
        <f>+IF(USER!AA341="","",USER!AA341)</f>
        <v/>
      </c>
      <c r="AB341" s="13" t="str">
        <f>+IF(USER!AB341="","",USER!AB341)</f>
        <v/>
      </c>
      <c r="AC341" s="14" t="str">
        <f>+IF(USER!AC341="","",USER!AC341)</f>
        <v/>
      </c>
      <c r="AD341" s="14" t="str">
        <f>+IF(USER!AD341="","",USER!AD341)</f>
        <v/>
      </c>
      <c r="AE341" s="13" t="str">
        <f>+IF(USER!AE341="","",USER!AE341)</f>
        <v/>
      </c>
      <c r="AF341" s="13" t="str">
        <f>+IF(USER!AF341="","",USER!AF341)</f>
        <v/>
      </c>
      <c r="AG341" s="14" t="str">
        <f>+IF(USER!AG341="","",USER!AG341)</f>
        <v/>
      </c>
      <c r="AH341" s="20" t="str">
        <f>+IF(USER!AH341="","",USER!AH341)</f>
        <v/>
      </c>
      <c r="AI341" s="19">
        <f>+IF(USER!AI341="","",USER!AI341)</f>
        <v>0.5625</v>
      </c>
      <c r="AJ341" s="13">
        <f>+IF(USER!AJ341="","",USER!AJ341)</f>
        <v>0.72569444444444442</v>
      </c>
      <c r="AK341" s="14" t="str">
        <f>+IF(USER!AK341="","",USER!AK341)</f>
        <v/>
      </c>
      <c r="AL341" s="14" t="str">
        <f>+IF(USER!AL341="","",USER!AL341)</f>
        <v/>
      </c>
      <c r="AM341" s="13" t="str">
        <f>+IF(USER!AM341="","",USER!AM341)</f>
        <v/>
      </c>
      <c r="AN341" s="13" t="str">
        <f>+IF(USER!AN341="","",USER!AN341)</f>
        <v/>
      </c>
      <c r="AO341" s="14" t="str">
        <f>+IF(USER!AO341="","",USER!AO341)</f>
        <v/>
      </c>
      <c r="AP341" s="20" t="str">
        <f>+IF(USER!AP341="","",USER!AP341)</f>
        <v/>
      </c>
      <c r="AQ341" s="19">
        <f>+IF(USER!AQ341="","",USER!AQ341)</f>
        <v>0.5625</v>
      </c>
      <c r="AR341" s="13">
        <f>+IF(USER!AR341="","",USER!AR341)</f>
        <v>0.72569444444444442</v>
      </c>
      <c r="AS341" s="14" t="str">
        <f>+IF(USER!AS341="","",USER!AS341)</f>
        <v/>
      </c>
      <c r="AT341" s="14" t="str">
        <f>+IF(USER!AT341="","",USER!AT341)</f>
        <v/>
      </c>
      <c r="AU341" s="13" t="str">
        <f>+IF(USER!AU341="","",USER!AU341)</f>
        <v/>
      </c>
      <c r="AV341" s="13" t="str">
        <f>+IF(USER!AV341="","",USER!AV341)</f>
        <v/>
      </c>
      <c r="AW341" s="14" t="str">
        <f>+IF(USER!AW341="","",USER!AW341)</f>
        <v/>
      </c>
      <c r="AX341" s="20" t="str">
        <f>+IF(USER!AX341="","",USER!AX341)</f>
        <v/>
      </c>
      <c r="AY341" s="19">
        <f>+IF(USER!AY341="","",USER!AY341)</f>
        <v>0.5625</v>
      </c>
      <c r="AZ341" s="13">
        <f>+IF(USER!AZ341="","",USER!AZ341)</f>
        <v>0.72569444444444442</v>
      </c>
      <c r="BA341" s="14" t="str">
        <f>+IF(USER!BA341="","",USER!BA341)</f>
        <v/>
      </c>
      <c r="BB341" s="14" t="str">
        <f>+IF(USER!BB341="","",USER!BB341)</f>
        <v/>
      </c>
      <c r="BC341" s="13" t="str">
        <f>+IF(USER!BC341="","",USER!BC341)</f>
        <v/>
      </c>
      <c r="BD341" s="13" t="str">
        <f>+IF(USER!BD341="","",USER!BD341)</f>
        <v/>
      </c>
      <c r="BE341" s="14" t="str">
        <f>+IF(USER!BE341="","",USER!BE341)</f>
        <v/>
      </c>
      <c r="BF341" s="20" t="str">
        <f>+IF(USER!BF341="","",USER!BF341)</f>
        <v/>
      </c>
      <c r="BG341" s="19">
        <f>+IF(USER!BG341="","",USER!BG341)</f>
        <v>0.5625</v>
      </c>
      <c r="BH341" s="13">
        <f>+IF(USER!BH341="","",USER!BH341)</f>
        <v>0.72569444444444442</v>
      </c>
      <c r="BI341" s="14" t="str">
        <f>+IF(USER!BI341="","",USER!BI341)</f>
        <v/>
      </c>
      <c r="BJ341" s="14" t="str">
        <f>+IF(USER!BJ341="","",USER!BJ341)</f>
        <v/>
      </c>
      <c r="BK341" s="13" t="str">
        <f>+IF(USER!BK341="","",USER!BK341)</f>
        <v/>
      </c>
      <c r="BL341" s="13" t="str">
        <f>+IF(USER!BL341="","",USER!BL341)</f>
        <v/>
      </c>
      <c r="BM341" s="14" t="str">
        <f>+IF(USER!BM341="","",USER!BM341)</f>
        <v/>
      </c>
      <c r="BN341" s="20" t="str">
        <f>+IF(USER!BN341="","",USER!BN341)</f>
        <v/>
      </c>
      <c r="BO341" s="19">
        <f>+IF(USER!BO341="","",USER!BO341)</f>
        <v>0.5625</v>
      </c>
      <c r="BP341" s="13">
        <f>+IF(USER!BP341="","",USER!BP341)</f>
        <v>0.72569444444444442</v>
      </c>
      <c r="BQ341" s="14" t="str">
        <f>+IF(USER!BQ341="","",USER!BQ341)</f>
        <v/>
      </c>
      <c r="BR341" s="14" t="str">
        <f>+IF(USER!BR341="","",USER!BR341)</f>
        <v/>
      </c>
      <c r="BS341" s="13" t="str">
        <f>+IF(USER!BS341="","",USER!BS341)</f>
        <v/>
      </c>
      <c r="BT341" s="13" t="str">
        <f>+IF(USER!BT341="","",USER!BT341)</f>
        <v/>
      </c>
      <c r="BU341" s="14" t="str">
        <f>+IF(USER!BU341="","",USER!BU341)</f>
        <v/>
      </c>
      <c r="BV341" s="20" t="str">
        <f>+IF(USER!BV341="","",USER!BV341)</f>
        <v/>
      </c>
      <c r="BW341" s="68" t="str">
        <f>+VLOOKUP(B341,GESEM!B:H,7,0)</f>
        <v>CHAT USER</v>
      </c>
      <c r="BX341" s="2" t="str">
        <f>+VLOOKUP(B341,GESEM!B:H,6,0)</f>
        <v>AGENTE</v>
      </c>
    </row>
    <row r="342" spans="1:76" ht="12.75" x14ac:dyDescent="0.2">
      <c r="A342" s="31">
        <f t="shared" si="5"/>
        <v>336</v>
      </c>
      <c r="B342" s="74">
        <f>+USER!B342</f>
        <v>42290929</v>
      </c>
      <c r="C342" s="61" t="str">
        <f>+VLOOKUP(J342,TURNO!P:Q,2,0)</f>
        <v xml:space="preserve">CHAT USER </v>
      </c>
      <c r="D342" s="61" t="str">
        <f>+USER!D342</f>
        <v>Tarde</v>
      </c>
      <c r="E342" s="75">
        <f>+VLOOKUP(B342,GESEM!B:M,12,0)</f>
        <v>45089</v>
      </c>
      <c r="F342" s="61" t="str">
        <f>+USER!F342</f>
        <v>PART TIME</v>
      </c>
      <c r="G342" s="61" t="str">
        <f>+USER!G342</f>
        <v>GESTIÓN ADICIONAL</v>
      </c>
      <c r="H342" s="61" t="str">
        <f>+USER!H342</f>
        <v>Project Best Bocata</v>
      </c>
      <c r="I342" s="61" t="str">
        <f>+USER!I342</f>
        <v>GONZALES PORRAS ERIKA JOHANA</v>
      </c>
      <c r="J342" s="61" t="str">
        <f>+USER!J342</f>
        <v>CHAT USER</v>
      </c>
      <c r="K342" s="61" t="str">
        <f>+USER!K342</f>
        <v>BAO VILELA CESAR ANDRES</v>
      </c>
      <c r="L342" s="61" t="str">
        <f>+USER!L342</f>
        <v>SANCHEZ GRADOS JEAN PIERRE JOAQUIN</v>
      </c>
      <c r="M342" s="61" t="str">
        <f>+USER!M342</f>
        <v>Martes</v>
      </c>
      <c r="N342" s="32">
        <f>+IF(USER!N342="","",USER!N342)</f>
        <v>0.5625</v>
      </c>
      <c r="O342" s="33">
        <f>+IF(USER!O342="","",USER!O342)</f>
        <v>0.72569444444444442</v>
      </c>
      <c r="P342" s="32" t="str">
        <f>+IF(USER!P342="","",USER!P342)</f>
        <v/>
      </c>
      <c r="Q342" s="33" t="str">
        <f>+IF(USER!Q342="","",USER!Q342)</f>
        <v/>
      </c>
      <c r="R342" s="34" t="str">
        <f>+VLOOKUP(B342,GESEM!B:R,9,0)</f>
        <v>ACTIVO</v>
      </c>
      <c r="S342" s="19">
        <f>+IF(USER!S342="","",USER!S342)</f>
        <v>0.29166666666666669</v>
      </c>
      <c r="T342" s="14">
        <f>+IF(USER!T342="","",USER!T342)</f>
        <v>0.4548611111111111</v>
      </c>
      <c r="U342" s="14" t="str">
        <f>+IF(USER!U342="","",USER!U342)</f>
        <v/>
      </c>
      <c r="V342" s="14" t="str">
        <f>+IF(USER!V342="","",USER!V342)</f>
        <v/>
      </c>
      <c r="W342" s="14" t="str">
        <f>+IF(USER!W342="","",USER!W342)</f>
        <v/>
      </c>
      <c r="X342" s="14" t="str">
        <f>+IF(USER!X342="","",USER!X342)</f>
        <v/>
      </c>
      <c r="Y342" s="14" t="str">
        <f>+IF(USER!Y342="","",USER!Y342)</f>
        <v/>
      </c>
      <c r="Z342" s="20" t="str">
        <f>+IF(USER!Z342="","",USER!Z342)</f>
        <v/>
      </c>
      <c r="AA342" s="19" t="str">
        <f>+IF(USER!AA342="","",USER!AA342)</f>
        <v/>
      </c>
      <c r="AB342" s="13" t="str">
        <f>+IF(USER!AB342="","",USER!AB342)</f>
        <v/>
      </c>
      <c r="AC342" s="14" t="str">
        <f>+IF(USER!AC342="","",USER!AC342)</f>
        <v/>
      </c>
      <c r="AD342" s="14" t="str">
        <f>+IF(USER!AD342="","",USER!AD342)</f>
        <v/>
      </c>
      <c r="AE342" s="13" t="str">
        <f>+IF(USER!AE342="","",USER!AE342)</f>
        <v/>
      </c>
      <c r="AF342" s="13" t="str">
        <f>+IF(USER!AF342="","",USER!AF342)</f>
        <v/>
      </c>
      <c r="AG342" s="14" t="str">
        <f>+IF(USER!AG342="","",USER!AG342)</f>
        <v/>
      </c>
      <c r="AH342" s="20" t="str">
        <f>+IF(USER!AH342="","",USER!AH342)</f>
        <v/>
      </c>
      <c r="AI342" s="19">
        <f>+IF(USER!AI342="","",USER!AI342)</f>
        <v>0.29166666666666669</v>
      </c>
      <c r="AJ342" s="13">
        <f>+IF(USER!AJ342="","",USER!AJ342)</f>
        <v>0.4548611111111111</v>
      </c>
      <c r="AK342" s="14" t="str">
        <f>+IF(USER!AK342="","",USER!AK342)</f>
        <v/>
      </c>
      <c r="AL342" s="14" t="str">
        <f>+IF(USER!AL342="","",USER!AL342)</f>
        <v/>
      </c>
      <c r="AM342" s="13" t="str">
        <f>+IF(USER!AM342="","",USER!AM342)</f>
        <v/>
      </c>
      <c r="AN342" s="13" t="str">
        <f>+IF(USER!AN342="","",USER!AN342)</f>
        <v/>
      </c>
      <c r="AO342" s="14" t="str">
        <f>+IF(USER!AO342="","",USER!AO342)</f>
        <v/>
      </c>
      <c r="AP342" s="20" t="str">
        <f>+IF(USER!AP342="","",USER!AP342)</f>
        <v/>
      </c>
      <c r="AQ342" s="19">
        <f>+IF(USER!AQ342="","",USER!AQ342)</f>
        <v>0.29166666666666669</v>
      </c>
      <c r="AR342" s="13">
        <f>+IF(USER!AR342="","",USER!AR342)</f>
        <v>0.4548611111111111</v>
      </c>
      <c r="AS342" s="14" t="str">
        <f>+IF(USER!AS342="","",USER!AS342)</f>
        <v/>
      </c>
      <c r="AT342" s="14" t="str">
        <f>+IF(USER!AT342="","",USER!AT342)</f>
        <v/>
      </c>
      <c r="AU342" s="13" t="str">
        <f>+IF(USER!AU342="","",USER!AU342)</f>
        <v/>
      </c>
      <c r="AV342" s="13" t="str">
        <f>+IF(USER!AV342="","",USER!AV342)</f>
        <v/>
      </c>
      <c r="AW342" s="14" t="str">
        <f>+IF(USER!AW342="","",USER!AW342)</f>
        <v/>
      </c>
      <c r="AX342" s="20" t="str">
        <f>+IF(USER!AX342="","",USER!AX342)</f>
        <v/>
      </c>
      <c r="AY342" s="19">
        <f>+IF(USER!AY342="","",USER!AY342)</f>
        <v>0.5625</v>
      </c>
      <c r="AZ342" s="13">
        <f>+IF(USER!AZ342="","",USER!AZ342)</f>
        <v>0.72569444444444442</v>
      </c>
      <c r="BA342" s="14" t="str">
        <f>+IF(USER!BA342="","",USER!BA342)</f>
        <v/>
      </c>
      <c r="BB342" s="14" t="str">
        <f>+IF(USER!BB342="","",USER!BB342)</f>
        <v/>
      </c>
      <c r="BC342" s="13" t="str">
        <f>+IF(USER!BC342="","",USER!BC342)</f>
        <v/>
      </c>
      <c r="BD342" s="13" t="str">
        <f>+IF(USER!BD342="","",USER!BD342)</f>
        <v/>
      </c>
      <c r="BE342" s="14" t="str">
        <f>+IF(USER!BE342="","",USER!BE342)</f>
        <v/>
      </c>
      <c r="BF342" s="20" t="str">
        <f>+IF(USER!BF342="","",USER!BF342)</f>
        <v/>
      </c>
      <c r="BG342" s="19">
        <f>+IF(USER!BG342="","",USER!BG342)</f>
        <v>0.5625</v>
      </c>
      <c r="BH342" s="13">
        <f>+IF(USER!BH342="","",USER!BH342)</f>
        <v>0.72569444444444442</v>
      </c>
      <c r="BI342" s="14" t="str">
        <f>+IF(USER!BI342="","",USER!BI342)</f>
        <v/>
      </c>
      <c r="BJ342" s="14" t="str">
        <f>+IF(USER!BJ342="","",USER!BJ342)</f>
        <v/>
      </c>
      <c r="BK342" s="13" t="str">
        <f>+IF(USER!BK342="","",USER!BK342)</f>
        <v/>
      </c>
      <c r="BL342" s="13" t="str">
        <f>+IF(USER!BL342="","",USER!BL342)</f>
        <v/>
      </c>
      <c r="BM342" s="14" t="str">
        <f>+IF(USER!BM342="","",USER!BM342)</f>
        <v/>
      </c>
      <c r="BN342" s="20" t="str">
        <f>+IF(USER!BN342="","",USER!BN342)</f>
        <v/>
      </c>
      <c r="BO342" s="19">
        <f>+IF(USER!BO342="","",USER!BO342)</f>
        <v>0.5625</v>
      </c>
      <c r="BP342" s="13">
        <f>+IF(USER!BP342="","",USER!BP342)</f>
        <v>0.72569444444444442</v>
      </c>
      <c r="BQ342" s="14" t="str">
        <f>+IF(USER!BQ342="","",USER!BQ342)</f>
        <v/>
      </c>
      <c r="BR342" s="14" t="str">
        <f>+IF(USER!BR342="","",USER!BR342)</f>
        <v/>
      </c>
      <c r="BS342" s="13" t="str">
        <f>+IF(USER!BS342="","",USER!BS342)</f>
        <v/>
      </c>
      <c r="BT342" s="13" t="str">
        <f>+IF(USER!BT342="","",USER!BT342)</f>
        <v/>
      </c>
      <c r="BU342" s="14" t="str">
        <f>+IF(USER!BU342="","",USER!BU342)</f>
        <v/>
      </c>
      <c r="BV342" s="20" t="str">
        <f>+IF(USER!BV342="","",USER!BV342)</f>
        <v/>
      </c>
      <c r="BW342" s="68" t="str">
        <f>+VLOOKUP(B342,GESEM!B:H,7,0)</f>
        <v>CHAT USER</v>
      </c>
      <c r="BX342" s="2" t="str">
        <f>+VLOOKUP(B342,GESEM!B:H,6,0)</f>
        <v>AGENTE</v>
      </c>
    </row>
    <row r="343" spans="1:76" ht="12.75" x14ac:dyDescent="0.2">
      <c r="A343" s="31">
        <f t="shared" si="5"/>
        <v>337</v>
      </c>
      <c r="B343" s="74">
        <f>+USER!B343</f>
        <v>45447108</v>
      </c>
      <c r="C343" s="61" t="str">
        <f>+VLOOKUP(J343,TURNO!P:Q,2,0)</f>
        <v xml:space="preserve">CHAT USER </v>
      </c>
      <c r="D343" s="61" t="str">
        <f>+USER!D343</f>
        <v>Tarde</v>
      </c>
      <c r="E343" s="75">
        <f>+VLOOKUP(B343,GESEM!B:M,12,0)</f>
        <v>45386</v>
      </c>
      <c r="F343" s="61" t="str">
        <f>+USER!F343</f>
        <v>PART TIME</v>
      </c>
      <c r="G343" s="61">
        <f>+USER!G343</f>
        <v>0</v>
      </c>
      <c r="H343" s="61">
        <f>+USER!H343</f>
        <v>0</v>
      </c>
      <c r="I343" s="61" t="str">
        <f>+USER!I343</f>
        <v>ROJAS CHUQUIPIONDO ANGELICA MAIDANE</v>
      </c>
      <c r="J343" s="61" t="str">
        <f>+USER!J343</f>
        <v>CHAT USER</v>
      </c>
      <c r="K343" s="61" t="str">
        <f>+USER!K343</f>
        <v>BAO VILELA CESAR ANDRES</v>
      </c>
      <c r="L343" s="61" t="str">
        <f>+USER!L343</f>
        <v>SANCHEZ GRADOS JEAN PIERRE JOAQUIN</v>
      </c>
      <c r="M343" s="61" t="str">
        <f>+USER!M343</f>
        <v>Lunes</v>
      </c>
      <c r="N343" s="32">
        <f>+IF(USER!N343="","",USER!N343)</f>
        <v>0.5625</v>
      </c>
      <c r="O343" s="33">
        <f>+IF(USER!O343="","",USER!O343)</f>
        <v>0.72569444444444442</v>
      </c>
      <c r="P343" s="32" t="str">
        <f>+IF(USER!P343="","",USER!P343)</f>
        <v/>
      </c>
      <c r="Q343" s="33" t="str">
        <f>+IF(USER!Q343="","",USER!Q343)</f>
        <v/>
      </c>
      <c r="R343" s="34" t="str">
        <f>+VLOOKUP(B343,GESEM!B:R,9,0)</f>
        <v>ACTIVO</v>
      </c>
      <c r="S343" s="19" t="str">
        <f>+IF(USER!S343="","",USER!S343)</f>
        <v/>
      </c>
      <c r="T343" s="14" t="str">
        <f>+IF(USER!T343="","",USER!T343)</f>
        <v/>
      </c>
      <c r="U343" s="14" t="str">
        <f>+IF(USER!U343="","",USER!U343)</f>
        <v/>
      </c>
      <c r="V343" s="14" t="str">
        <f>+IF(USER!V343="","",USER!V343)</f>
        <v/>
      </c>
      <c r="W343" s="14" t="str">
        <f>+IF(USER!W343="","",USER!W343)</f>
        <v/>
      </c>
      <c r="X343" s="14" t="str">
        <f>+IF(USER!X343="","",USER!X343)</f>
        <v/>
      </c>
      <c r="Y343" s="14" t="str">
        <f>+IF(USER!Y343="","",USER!Y343)</f>
        <v/>
      </c>
      <c r="Z343" s="20" t="str">
        <f>+IF(USER!Z343="","",USER!Z343)</f>
        <v/>
      </c>
      <c r="AA343" s="19">
        <f>+IF(USER!AA343="","",USER!AA343)</f>
        <v>0.5625</v>
      </c>
      <c r="AB343" s="13">
        <f>+IF(USER!AB343="","",USER!AB343)</f>
        <v>0.72569444444444442</v>
      </c>
      <c r="AC343" s="14" t="str">
        <f>+IF(USER!AC343="","",USER!AC343)</f>
        <v/>
      </c>
      <c r="AD343" s="14" t="str">
        <f>+IF(USER!AD343="","",USER!AD343)</f>
        <v/>
      </c>
      <c r="AE343" s="13" t="str">
        <f>+IF(USER!AE343="","",USER!AE343)</f>
        <v/>
      </c>
      <c r="AF343" s="13" t="str">
        <f>+IF(USER!AF343="","",USER!AF343)</f>
        <v/>
      </c>
      <c r="AG343" s="14" t="str">
        <f>+IF(USER!AG343="","",USER!AG343)</f>
        <v/>
      </c>
      <c r="AH343" s="20" t="str">
        <f>+IF(USER!AH343="","",USER!AH343)</f>
        <v/>
      </c>
      <c r="AI343" s="19">
        <f>+IF(USER!AI343="","",USER!AI343)</f>
        <v>0.5625</v>
      </c>
      <c r="AJ343" s="13">
        <f>+IF(USER!AJ343="","",USER!AJ343)</f>
        <v>0.72569444444444442</v>
      </c>
      <c r="AK343" s="14" t="str">
        <f>+IF(USER!AK343="","",USER!AK343)</f>
        <v/>
      </c>
      <c r="AL343" s="14" t="str">
        <f>+IF(USER!AL343="","",USER!AL343)</f>
        <v/>
      </c>
      <c r="AM343" s="13" t="str">
        <f>+IF(USER!AM343="","",USER!AM343)</f>
        <v/>
      </c>
      <c r="AN343" s="13" t="str">
        <f>+IF(USER!AN343="","",USER!AN343)</f>
        <v/>
      </c>
      <c r="AO343" s="14" t="str">
        <f>+IF(USER!AO343="","",USER!AO343)</f>
        <v/>
      </c>
      <c r="AP343" s="20" t="str">
        <f>+IF(USER!AP343="","",USER!AP343)</f>
        <v/>
      </c>
      <c r="AQ343" s="19">
        <f>+IF(USER!AQ343="","",USER!AQ343)</f>
        <v>0.5625</v>
      </c>
      <c r="AR343" s="13">
        <f>+IF(USER!AR343="","",USER!AR343)</f>
        <v>0.72569444444444442</v>
      </c>
      <c r="AS343" s="14" t="str">
        <f>+IF(USER!AS343="","",USER!AS343)</f>
        <v/>
      </c>
      <c r="AT343" s="14" t="str">
        <f>+IF(USER!AT343="","",USER!AT343)</f>
        <v/>
      </c>
      <c r="AU343" s="13" t="str">
        <f>+IF(USER!AU343="","",USER!AU343)</f>
        <v/>
      </c>
      <c r="AV343" s="13" t="str">
        <f>+IF(USER!AV343="","",USER!AV343)</f>
        <v/>
      </c>
      <c r="AW343" s="14" t="str">
        <f>+IF(USER!AW343="","",USER!AW343)</f>
        <v/>
      </c>
      <c r="AX343" s="20" t="str">
        <f>+IF(USER!AX343="","",USER!AX343)</f>
        <v/>
      </c>
      <c r="AY343" s="19">
        <f>+IF(USER!AY343="","",USER!AY343)</f>
        <v>0.5625</v>
      </c>
      <c r="AZ343" s="13">
        <f>+IF(USER!AZ343="","",USER!AZ343)</f>
        <v>0.72569444444444442</v>
      </c>
      <c r="BA343" s="14" t="str">
        <f>+IF(USER!BA343="","",USER!BA343)</f>
        <v/>
      </c>
      <c r="BB343" s="14" t="str">
        <f>+IF(USER!BB343="","",USER!BB343)</f>
        <v/>
      </c>
      <c r="BC343" s="13" t="str">
        <f>+IF(USER!BC343="","",USER!BC343)</f>
        <v/>
      </c>
      <c r="BD343" s="13" t="str">
        <f>+IF(USER!BD343="","",USER!BD343)</f>
        <v/>
      </c>
      <c r="BE343" s="14" t="str">
        <f>+IF(USER!BE343="","",USER!BE343)</f>
        <v/>
      </c>
      <c r="BF343" s="20" t="str">
        <f>+IF(USER!BF343="","",USER!BF343)</f>
        <v/>
      </c>
      <c r="BG343" s="19">
        <f>+IF(USER!BG343="","",USER!BG343)</f>
        <v>0.5625</v>
      </c>
      <c r="BH343" s="13">
        <f>+IF(USER!BH343="","",USER!BH343)</f>
        <v>0.72569444444444442</v>
      </c>
      <c r="BI343" s="14" t="str">
        <f>+IF(USER!BI343="","",USER!BI343)</f>
        <v/>
      </c>
      <c r="BJ343" s="14" t="str">
        <f>+IF(USER!BJ343="","",USER!BJ343)</f>
        <v/>
      </c>
      <c r="BK343" s="13" t="str">
        <f>+IF(USER!BK343="","",USER!BK343)</f>
        <v/>
      </c>
      <c r="BL343" s="13" t="str">
        <f>+IF(USER!BL343="","",USER!BL343)</f>
        <v/>
      </c>
      <c r="BM343" s="14" t="str">
        <f>+IF(USER!BM343="","",USER!BM343)</f>
        <v/>
      </c>
      <c r="BN343" s="20" t="str">
        <f>+IF(USER!BN343="","",USER!BN343)</f>
        <v/>
      </c>
      <c r="BO343" s="19">
        <f>+IF(USER!BO343="","",USER!BO343)</f>
        <v>0.5625</v>
      </c>
      <c r="BP343" s="13">
        <f>+IF(USER!BP343="","",USER!BP343)</f>
        <v>0.72569444444444442</v>
      </c>
      <c r="BQ343" s="14" t="str">
        <f>+IF(USER!BQ343="","",USER!BQ343)</f>
        <v/>
      </c>
      <c r="BR343" s="14" t="str">
        <f>+IF(USER!BR343="","",USER!BR343)</f>
        <v/>
      </c>
      <c r="BS343" s="13" t="str">
        <f>+IF(USER!BS343="","",USER!BS343)</f>
        <v/>
      </c>
      <c r="BT343" s="13" t="str">
        <f>+IF(USER!BT343="","",USER!BT343)</f>
        <v/>
      </c>
      <c r="BU343" s="14" t="str">
        <f>+IF(USER!BU343="","",USER!BU343)</f>
        <v/>
      </c>
      <c r="BV343" s="20" t="str">
        <f>+IF(USER!BV343="","",USER!BV343)</f>
        <v/>
      </c>
      <c r="BW343" s="68" t="str">
        <f>+VLOOKUP(B343,GESEM!B:H,7,0)</f>
        <v>CHAT USER</v>
      </c>
      <c r="BX343" s="2" t="str">
        <f>+VLOOKUP(B343,GESEM!B:H,6,0)</f>
        <v>AGENTE</v>
      </c>
    </row>
    <row r="344" spans="1:76" ht="12.75" x14ac:dyDescent="0.2">
      <c r="A344" s="31">
        <f t="shared" si="5"/>
        <v>338</v>
      </c>
      <c r="B344" s="74">
        <f>+USER!B344</f>
        <v>74068291</v>
      </c>
      <c r="C344" s="61" t="str">
        <f>+VLOOKUP(J344,TURNO!P:Q,2,0)</f>
        <v xml:space="preserve">CHAT USER </v>
      </c>
      <c r="D344" s="61" t="str">
        <f>+USER!D344</f>
        <v>Tarde</v>
      </c>
      <c r="E344" s="75">
        <f>+VLOOKUP(B344,GESEM!B:M,12,0)</f>
        <v>45583</v>
      </c>
      <c r="F344" s="61" t="str">
        <f>+USER!F344</f>
        <v>PART TIME</v>
      </c>
      <c r="G344" s="61">
        <f>+USER!G344</f>
        <v>0</v>
      </c>
      <c r="H344" s="61">
        <f>+USER!H344</f>
        <v>0</v>
      </c>
      <c r="I344" s="61" t="str">
        <f>+USER!I344</f>
        <v>MENDOZA SILVA IRVIS VALERIA</v>
      </c>
      <c r="J344" s="61" t="str">
        <f>+USER!J344</f>
        <v>CHAT USER</v>
      </c>
      <c r="K344" s="61" t="str">
        <f>+USER!K344</f>
        <v>ROQUE GOMEZ FRANK PIERCE</v>
      </c>
      <c r="L344" s="61" t="str">
        <f>+USER!L344</f>
        <v>PORTILLA REYES YOHANA ARACELLI</v>
      </c>
      <c r="M344" s="61" t="str">
        <f>+USER!M344</f>
        <v>Lunes</v>
      </c>
      <c r="N344" s="32">
        <f>+IF(USER!N344="","",USER!N344)</f>
        <v>0.5625</v>
      </c>
      <c r="O344" s="33">
        <f>+IF(USER!O344="","",USER!O344)</f>
        <v>0.72569444444444442</v>
      </c>
      <c r="P344" s="32" t="str">
        <f>+IF(USER!P344="","",USER!P344)</f>
        <v/>
      </c>
      <c r="Q344" s="33" t="str">
        <f>+IF(USER!Q344="","",USER!Q344)</f>
        <v/>
      </c>
      <c r="R344" s="34" t="str">
        <f>+VLOOKUP(B344,GESEM!B:R,9,0)</f>
        <v>ACTIVO</v>
      </c>
      <c r="S344" s="19" t="str">
        <f>+IF(USER!S344="","",USER!S344)</f>
        <v/>
      </c>
      <c r="T344" s="14" t="str">
        <f>+IF(USER!T344="","",USER!T344)</f>
        <v/>
      </c>
      <c r="U344" s="14" t="str">
        <f>+IF(USER!U344="","",USER!U344)</f>
        <v/>
      </c>
      <c r="V344" s="14" t="str">
        <f>+IF(USER!V344="","",USER!V344)</f>
        <v/>
      </c>
      <c r="W344" s="14" t="str">
        <f>+IF(USER!W344="","",USER!W344)</f>
        <v/>
      </c>
      <c r="X344" s="14" t="str">
        <f>+IF(USER!X344="","",USER!X344)</f>
        <v/>
      </c>
      <c r="Y344" s="14" t="str">
        <f>+IF(USER!Y344="","",USER!Y344)</f>
        <v/>
      </c>
      <c r="Z344" s="20" t="str">
        <f>+IF(USER!Z344="","",USER!Z344)</f>
        <v/>
      </c>
      <c r="AA344" s="19">
        <f>+IF(USER!AA344="","",USER!AA344)</f>
        <v>0.5625</v>
      </c>
      <c r="AB344" s="13">
        <f>+IF(USER!AB344="","",USER!AB344)</f>
        <v>0.72569444444444442</v>
      </c>
      <c r="AC344" s="14" t="str">
        <f>+IF(USER!AC344="","",USER!AC344)</f>
        <v/>
      </c>
      <c r="AD344" s="14" t="str">
        <f>+IF(USER!AD344="","",USER!AD344)</f>
        <v/>
      </c>
      <c r="AE344" s="13" t="str">
        <f>+IF(USER!AE344="","",USER!AE344)</f>
        <v/>
      </c>
      <c r="AF344" s="13" t="str">
        <f>+IF(USER!AF344="","",USER!AF344)</f>
        <v/>
      </c>
      <c r="AG344" s="14" t="str">
        <f>+IF(USER!AG344="","",USER!AG344)</f>
        <v/>
      </c>
      <c r="AH344" s="20" t="str">
        <f>+IF(USER!AH344="","",USER!AH344)</f>
        <v/>
      </c>
      <c r="AI344" s="19">
        <f>+IF(USER!AI344="","",USER!AI344)</f>
        <v>0.5625</v>
      </c>
      <c r="AJ344" s="13">
        <f>+IF(USER!AJ344="","",USER!AJ344)</f>
        <v>0.72569444444444442</v>
      </c>
      <c r="AK344" s="14" t="str">
        <f>+IF(USER!AK344="","",USER!AK344)</f>
        <v/>
      </c>
      <c r="AL344" s="14" t="str">
        <f>+IF(USER!AL344="","",USER!AL344)</f>
        <v/>
      </c>
      <c r="AM344" s="13" t="str">
        <f>+IF(USER!AM344="","",USER!AM344)</f>
        <v/>
      </c>
      <c r="AN344" s="13" t="str">
        <f>+IF(USER!AN344="","",USER!AN344)</f>
        <v/>
      </c>
      <c r="AO344" s="14" t="str">
        <f>+IF(USER!AO344="","",USER!AO344)</f>
        <v/>
      </c>
      <c r="AP344" s="20" t="str">
        <f>+IF(USER!AP344="","",USER!AP344)</f>
        <v/>
      </c>
      <c r="AQ344" s="19">
        <f>+IF(USER!AQ344="","",USER!AQ344)</f>
        <v>0.5625</v>
      </c>
      <c r="AR344" s="13">
        <f>+IF(USER!AR344="","",USER!AR344)</f>
        <v>0.72569444444444442</v>
      </c>
      <c r="AS344" s="14" t="str">
        <f>+IF(USER!AS344="","",USER!AS344)</f>
        <v/>
      </c>
      <c r="AT344" s="14" t="str">
        <f>+IF(USER!AT344="","",USER!AT344)</f>
        <v/>
      </c>
      <c r="AU344" s="13" t="str">
        <f>+IF(USER!AU344="","",USER!AU344)</f>
        <v/>
      </c>
      <c r="AV344" s="13" t="str">
        <f>+IF(USER!AV344="","",USER!AV344)</f>
        <v/>
      </c>
      <c r="AW344" s="14" t="str">
        <f>+IF(USER!AW344="","",USER!AW344)</f>
        <v/>
      </c>
      <c r="AX344" s="20" t="str">
        <f>+IF(USER!AX344="","",USER!AX344)</f>
        <v/>
      </c>
      <c r="AY344" s="19">
        <f>+IF(USER!AY344="","",USER!AY344)</f>
        <v>0.5625</v>
      </c>
      <c r="AZ344" s="13">
        <f>+IF(USER!AZ344="","",USER!AZ344)</f>
        <v>0.72569444444444442</v>
      </c>
      <c r="BA344" s="14" t="str">
        <f>+IF(USER!BA344="","",USER!BA344)</f>
        <v/>
      </c>
      <c r="BB344" s="14" t="str">
        <f>+IF(USER!BB344="","",USER!BB344)</f>
        <v/>
      </c>
      <c r="BC344" s="13" t="str">
        <f>+IF(USER!BC344="","",USER!BC344)</f>
        <v/>
      </c>
      <c r="BD344" s="13" t="str">
        <f>+IF(USER!BD344="","",USER!BD344)</f>
        <v/>
      </c>
      <c r="BE344" s="14" t="str">
        <f>+IF(USER!BE344="","",USER!BE344)</f>
        <v/>
      </c>
      <c r="BF344" s="20" t="str">
        <f>+IF(USER!BF344="","",USER!BF344)</f>
        <v/>
      </c>
      <c r="BG344" s="19">
        <f>+IF(USER!BG344="","",USER!BG344)</f>
        <v>0.5625</v>
      </c>
      <c r="BH344" s="13">
        <f>+IF(USER!BH344="","",USER!BH344)</f>
        <v>0.72569444444444442</v>
      </c>
      <c r="BI344" s="14" t="str">
        <f>+IF(USER!BI344="","",USER!BI344)</f>
        <v/>
      </c>
      <c r="BJ344" s="14" t="str">
        <f>+IF(USER!BJ344="","",USER!BJ344)</f>
        <v/>
      </c>
      <c r="BK344" s="13" t="str">
        <f>+IF(USER!BK344="","",USER!BK344)</f>
        <v/>
      </c>
      <c r="BL344" s="13" t="str">
        <f>+IF(USER!BL344="","",USER!BL344)</f>
        <v/>
      </c>
      <c r="BM344" s="14" t="str">
        <f>+IF(USER!BM344="","",USER!BM344)</f>
        <v/>
      </c>
      <c r="BN344" s="20" t="str">
        <f>+IF(USER!BN344="","",USER!BN344)</f>
        <v/>
      </c>
      <c r="BO344" s="19">
        <f>+IF(USER!BO344="","",USER!BO344)</f>
        <v>0.5625</v>
      </c>
      <c r="BP344" s="13">
        <f>+IF(USER!BP344="","",USER!BP344)</f>
        <v>0.72569444444444442</v>
      </c>
      <c r="BQ344" s="14" t="str">
        <f>+IF(USER!BQ344="","",USER!BQ344)</f>
        <v/>
      </c>
      <c r="BR344" s="14" t="str">
        <f>+IF(USER!BR344="","",USER!BR344)</f>
        <v/>
      </c>
      <c r="BS344" s="13" t="str">
        <f>+IF(USER!BS344="","",USER!BS344)</f>
        <v/>
      </c>
      <c r="BT344" s="13" t="str">
        <f>+IF(USER!BT344="","",USER!BT344)</f>
        <v/>
      </c>
      <c r="BU344" s="14" t="str">
        <f>+IF(USER!BU344="","",USER!BU344)</f>
        <v/>
      </c>
      <c r="BV344" s="20" t="str">
        <f>+IF(USER!BV344="","",USER!BV344)</f>
        <v/>
      </c>
      <c r="BW344" s="68" t="str">
        <f>+VLOOKUP(B344,GESEM!B:H,7,0)</f>
        <v>CHAT USER</v>
      </c>
      <c r="BX344" s="2" t="str">
        <f>+VLOOKUP(B344,GESEM!B:H,6,0)</f>
        <v>AGENTE</v>
      </c>
    </row>
    <row r="345" spans="1:76" ht="12.75" x14ac:dyDescent="0.2">
      <c r="A345" s="31">
        <f t="shared" si="5"/>
        <v>339</v>
      </c>
      <c r="B345" s="74">
        <f>+USER!B345</f>
        <v>43668490</v>
      </c>
      <c r="C345" s="61" t="str">
        <f>+VLOOKUP(J345,TURNO!P:Q,2,0)</f>
        <v xml:space="preserve">CHAT USER </v>
      </c>
      <c r="D345" s="61" t="str">
        <f>+USER!D345</f>
        <v>Tarde</v>
      </c>
      <c r="E345" s="75">
        <f>+VLOOKUP(B345,GESEM!B:M,12,0)</f>
        <v>45588</v>
      </c>
      <c r="F345" s="61" t="str">
        <f>+USER!F345</f>
        <v>PART TIME</v>
      </c>
      <c r="G345" s="61">
        <f>+USER!G345</f>
        <v>0</v>
      </c>
      <c r="H345" s="61">
        <f>+USER!H345</f>
        <v>0</v>
      </c>
      <c r="I345" s="61" t="str">
        <f>+USER!I345</f>
        <v>UBALDO ZARATE LIZ MILAGROS</v>
      </c>
      <c r="J345" s="61" t="str">
        <f>+USER!J345</f>
        <v>CHAT USER</v>
      </c>
      <c r="K345" s="61" t="str">
        <f>+USER!K345</f>
        <v>RUBINA MEDINA GUSTAVO FRANCO</v>
      </c>
      <c r="L345" s="61" t="str">
        <f>+USER!L345</f>
        <v>PORTILLA REYES YOHANA ARACELLI</v>
      </c>
      <c r="M345" s="61" t="str">
        <f>+USER!M345</f>
        <v>Martes</v>
      </c>
      <c r="N345" s="32">
        <f>+IF(USER!N345="","",USER!N345)</f>
        <v>0.54166666666666663</v>
      </c>
      <c r="O345" s="33">
        <f>+IF(USER!O345="","",USER!O345)</f>
        <v>0.70486111111111116</v>
      </c>
      <c r="P345" s="32" t="str">
        <f>+IF(USER!P345="","",USER!P345)</f>
        <v/>
      </c>
      <c r="Q345" s="33" t="str">
        <f>+IF(USER!Q345="","",USER!Q345)</f>
        <v/>
      </c>
      <c r="R345" s="34" t="str">
        <f>+VLOOKUP(B345,GESEM!B:R,9,0)</f>
        <v>ACTIVO</v>
      </c>
      <c r="S345" s="19">
        <f>+IF(USER!S345="","",USER!S345)</f>
        <v>0.54166666666666663</v>
      </c>
      <c r="T345" s="14">
        <f>+IF(USER!T345="","",USER!T345)</f>
        <v>0.70486111111111116</v>
      </c>
      <c r="U345" s="14" t="str">
        <f>+IF(USER!U345="","",USER!U345)</f>
        <v/>
      </c>
      <c r="V345" s="14" t="str">
        <f>+IF(USER!V345="","",USER!V345)</f>
        <v/>
      </c>
      <c r="W345" s="14" t="str">
        <f>+IF(USER!W345="","",USER!W345)</f>
        <v/>
      </c>
      <c r="X345" s="14" t="str">
        <f>+IF(USER!X345="","",USER!X345)</f>
        <v/>
      </c>
      <c r="Y345" s="14" t="str">
        <f>+IF(USER!Y345="","",USER!Y345)</f>
        <v/>
      </c>
      <c r="Z345" s="20" t="str">
        <f>+IF(USER!Z345="","",USER!Z345)</f>
        <v/>
      </c>
      <c r="AA345" s="19" t="str">
        <f>+IF(USER!AA345="","",USER!AA345)</f>
        <v/>
      </c>
      <c r="AB345" s="13" t="str">
        <f>+IF(USER!AB345="","",USER!AB345)</f>
        <v/>
      </c>
      <c r="AC345" s="14" t="str">
        <f>+IF(USER!AC345="","",USER!AC345)</f>
        <v/>
      </c>
      <c r="AD345" s="14" t="str">
        <f>+IF(USER!AD345="","",USER!AD345)</f>
        <v/>
      </c>
      <c r="AE345" s="13" t="str">
        <f>+IF(USER!AE345="","",USER!AE345)</f>
        <v/>
      </c>
      <c r="AF345" s="13" t="str">
        <f>+IF(USER!AF345="","",USER!AF345)</f>
        <v/>
      </c>
      <c r="AG345" s="14" t="str">
        <f>+IF(USER!AG345="","",USER!AG345)</f>
        <v/>
      </c>
      <c r="AH345" s="20" t="str">
        <f>+IF(USER!AH345="","",USER!AH345)</f>
        <v/>
      </c>
      <c r="AI345" s="19">
        <f>+IF(USER!AI345="","",USER!AI345)</f>
        <v>0.54166666666666663</v>
      </c>
      <c r="AJ345" s="13">
        <f>+IF(USER!AJ345="","",USER!AJ345)</f>
        <v>0.70486111111111116</v>
      </c>
      <c r="AK345" s="14" t="str">
        <f>+IF(USER!AK345="","",USER!AK345)</f>
        <v/>
      </c>
      <c r="AL345" s="14" t="str">
        <f>+IF(USER!AL345="","",USER!AL345)</f>
        <v/>
      </c>
      <c r="AM345" s="13" t="str">
        <f>+IF(USER!AM345="","",USER!AM345)</f>
        <v/>
      </c>
      <c r="AN345" s="13" t="str">
        <f>+IF(USER!AN345="","",USER!AN345)</f>
        <v/>
      </c>
      <c r="AO345" s="14" t="str">
        <f>+IF(USER!AO345="","",USER!AO345)</f>
        <v/>
      </c>
      <c r="AP345" s="20" t="str">
        <f>+IF(USER!AP345="","",USER!AP345)</f>
        <v/>
      </c>
      <c r="AQ345" s="19">
        <f>+IF(USER!AQ345="","",USER!AQ345)</f>
        <v>0.54166666666666663</v>
      </c>
      <c r="AR345" s="13">
        <f>+IF(USER!AR345="","",USER!AR345)</f>
        <v>0.70486111111111116</v>
      </c>
      <c r="AS345" s="14" t="str">
        <f>+IF(USER!AS345="","",USER!AS345)</f>
        <v/>
      </c>
      <c r="AT345" s="14" t="str">
        <f>+IF(USER!AT345="","",USER!AT345)</f>
        <v/>
      </c>
      <c r="AU345" s="13" t="str">
        <f>+IF(USER!AU345="","",USER!AU345)</f>
        <v/>
      </c>
      <c r="AV345" s="13" t="str">
        <f>+IF(USER!AV345="","",USER!AV345)</f>
        <v/>
      </c>
      <c r="AW345" s="14" t="str">
        <f>+IF(USER!AW345="","",USER!AW345)</f>
        <v/>
      </c>
      <c r="AX345" s="20" t="str">
        <f>+IF(USER!AX345="","",USER!AX345)</f>
        <v/>
      </c>
      <c r="AY345" s="19">
        <f>+IF(USER!AY345="","",USER!AY345)</f>
        <v>0.54166666666666663</v>
      </c>
      <c r="AZ345" s="13">
        <f>+IF(USER!AZ345="","",USER!AZ345)</f>
        <v>0.70486111111111116</v>
      </c>
      <c r="BA345" s="14" t="str">
        <f>+IF(USER!BA345="","",USER!BA345)</f>
        <v/>
      </c>
      <c r="BB345" s="14" t="str">
        <f>+IF(USER!BB345="","",USER!BB345)</f>
        <v/>
      </c>
      <c r="BC345" s="13" t="str">
        <f>+IF(USER!BC345="","",USER!BC345)</f>
        <v/>
      </c>
      <c r="BD345" s="13" t="str">
        <f>+IF(USER!BD345="","",USER!BD345)</f>
        <v/>
      </c>
      <c r="BE345" s="14" t="str">
        <f>+IF(USER!BE345="","",USER!BE345)</f>
        <v/>
      </c>
      <c r="BF345" s="20" t="str">
        <f>+IF(USER!BF345="","",USER!BF345)</f>
        <v/>
      </c>
      <c r="BG345" s="19">
        <f>+IF(USER!BG345="","",USER!BG345)</f>
        <v>0.54166666666666663</v>
      </c>
      <c r="BH345" s="13">
        <f>+IF(USER!BH345="","",USER!BH345)</f>
        <v>0.70486111111111116</v>
      </c>
      <c r="BI345" s="14" t="str">
        <f>+IF(USER!BI345="","",USER!BI345)</f>
        <v/>
      </c>
      <c r="BJ345" s="14" t="str">
        <f>+IF(USER!BJ345="","",USER!BJ345)</f>
        <v/>
      </c>
      <c r="BK345" s="13" t="str">
        <f>+IF(USER!BK345="","",USER!BK345)</f>
        <v/>
      </c>
      <c r="BL345" s="13" t="str">
        <f>+IF(USER!BL345="","",USER!BL345)</f>
        <v/>
      </c>
      <c r="BM345" s="14" t="str">
        <f>+IF(USER!BM345="","",USER!BM345)</f>
        <v/>
      </c>
      <c r="BN345" s="20" t="str">
        <f>+IF(USER!BN345="","",USER!BN345)</f>
        <v/>
      </c>
      <c r="BO345" s="19">
        <f>+IF(USER!BO345="","",USER!BO345)</f>
        <v>0.54166666666666663</v>
      </c>
      <c r="BP345" s="13">
        <f>+IF(USER!BP345="","",USER!BP345)</f>
        <v>0.70486111111111116</v>
      </c>
      <c r="BQ345" s="14" t="str">
        <f>+IF(USER!BQ345="","",USER!BQ345)</f>
        <v/>
      </c>
      <c r="BR345" s="14" t="str">
        <f>+IF(USER!BR345="","",USER!BR345)</f>
        <v/>
      </c>
      <c r="BS345" s="13" t="str">
        <f>+IF(USER!BS345="","",USER!BS345)</f>
        <v/>
      </c>
      <c r="BT345" s="13" t="str">
        <f>+IF(USER!BT345="","",USER!BT345)</f>
        <v/>
      </c>
      <c r="BU345" s="14" t="str">
        <f>+IF(USER!BU345="","",USER!BU345)</f>
        <v/>
      </c>
      <c r="BV345" s="20" t="str">
        <f>+IF(USER!BV345="","",USER!BV345)</f>
        <v/>
      </c>
      <c r="BW345" s="68" t="str">
        <f>+VLOOKUP(B345,GESEM!B:H,7,0)</f>
        <v>CHAT USER</v>
      </c>
      <c r="BX345" s="2" t="str">
        <f>+VLOOKUP(B345,GESEM!B:H,6,0)</f>
        <v>AGENTE</v>
      </c>
    </row>
    <row r="346" spans="1:76" ht="12.75" x14ac:dyDescent="0.2">
      <c r="A346" s="31">
        <f t="shared" si="5"/>
        <v>340</v>
      </c>
      <c r="B346" s="74">
        <f>+USER!B346</f>
        <v>73092128</v>
      </c>
      <c r="C346" s="61" t="str">
        <f>+VLOOKUP(J346,TURNO!P:Q,2,0)</f>
        <v xml:space="preserve">CHAT USER </v>
      </c>
      <c r="D346" s="61" t="str">
        <f>+USER!D346</f>
        <v>Tarde</v>
      </c>
      <c r="E346" s="75">
        <f>+VLOOKUP(B346,GESEM!B:M,12,0)</f>
        <v>45623</v>
      </c>
      <c r="F346" s="61" t="str">
        <f>+USER!F346</f>
        <v>PART TIME</v>
      </c>
      <c r="G346" s="61">
        <f>+USER!G346</f>
        <v>0</v>
      </c>
      <c r="H346" s="61">
        <f>+USER!H346</f>
        <v>0</v>
      </c>
      <c r="I346" s="61" t="str">
        <f>+USER!I346</f>
        <v>HORNA ZAPATA FERNANDO AARON</v>
      </c>
      <c r="J346" s="61" t="str">
        <f>+USER!J346</f>
        <v>CHAT USER</v>
      </c>
      <c r="K346" s="61" t="str">
        <f>+USER!K346</f>
        <v>RUBINA MEDINA GUSTAVO FRANCO</v>
      </c>
      <c r="L346" s="61" t="str">
        <f>+USER!L346</f>
        <v>PORTILLA REYES YOHANA ARACELLI</v>
      </c>
      <c r="M346" s="61" t="str">
        <f>+USER!M346</f>
        <v>Lunes</v>
      </c>
      <c r="N346" s="32">
        <f>+IF(USER!N346="","",USER!N346)</f>
        <v>0.54166666666666663</v>
      </c>
      <c r="O346" s="33">
        <f>+IF(USER!O346="","",USER!O346)</f>
        <v>0.70486111111111116</v>
      </c>
      <c r="P346" s="32" t="str">
        <f>+IF(USER!P346="","",USER!P346)</f>
        <v/>
      </c>
      <c r="Q346" s="33" t="str">
        <f>+IF(USER!Q346="","",USER!Q346)</f>
        <v/>
      </c>
      <c r="R346" s="34" t="str">
        <f>+VLOOKUP(B346,GESEM!B:R,9,0)</f>
        <v>ACTIVO</v>
      </c>
      <c r="S346" s="19" t="str">
        <f>+IF(USER!S346="","",USER!S346)</f>
        <v/>
      </c>
      <c r="T346" s="14" t="str">
        <f>+IF(USER!T346="","",USER!T346)</f>
        <v/>
      </c>
      <c r="U346" s="14" t="str">
        <f>+IF(USER!U346="","",USER!U346)</f>
        <v/>
      </c>
      <c r="V346" s="14" t="str">
        <f>+IF(USER!V346="","",USER!V346)</f>
        <v/>
      </c>
      <c r="W346" s="14" t="str">
        <f>+IF(USER!W346="","",USER!W346)</f>
        <v/>
      </c>
      <c r="X346" s="14" t="str">
        <f>+IF(USER!X346="","",USER!X346)</f>
        <v/>
      </c>
      <c r="Y346" s="14" t="str">
        <f>+IF(USER!Y346="","",USER!Y346)</f>
        <v/>
      </c>
      <c r="Z346" s="20" t="str">
        <f>+IF(USER!Z346="","",USER!Z346)</f>
        <v/>
      </c>
      <c r="AA346" s="19">
        <f>+IF(USER!AA346="","",USER!AA346)</f>
        <v>0.54166666666666663</v>
      </c>
      <c r="AB346" s="13">
        <f>+IF(USER!AB346="","",USER!AB346)</f>
        <v>0.70486111111111116</v>
      </c>
      <c r="AC346" s="14" t="str">
        <f>+IF(USER!AC346="","",USER!AC346)</f>
        <v/>
      </c>
      <c r="AD346" s="14" t="str">
        <f>+IF(USER!AD346="","",USER!AD346)</f>
        <v/>
      </c>
      <c r="AE346" s="13" t="str">
        <f>+IF(USER!AE346="","",USER!AE346)</f>
        <v/>
      </c>
      <c r="AF346" s="13" t="str">
        <f>+IF(USER!AF346="","",USER!AF346)</f>
        <v/>
      </c>
      <c r="AG346" s="14" t="str">
        <f>+IF(USER!AG346="","",USER!AG346)</f>
        <v/>
      </c>
      <c r="AH346" s="20" t="str">
        <f>+IF(USER!AH346="","",USER!AH346)</f>
        <v/>
      </c>
      <c r="AI346" s="19">
        <f>+IF(USER!AI346="","",USER!AI346)</f>
        <v>0.54166666666666663</v>
      </c>
      <c r="AJ346" s="13">
        <f>+IF(USER!AJ346="","",USER!AJ346)</f>
        <v>0.70486111111111116</v>
      </c>
      <c r="AK346" s="14" t="str">
        <f>+IF(USER!AK346="","",USER!AK346)</f>
        <v/>
      </c>
      <c r="AL346" s="14" t="str">
        <f>+IF(USER!AL346="","",USER!AL346)</f>
        <v/>
      </c>
      <c r="AM346" s="13" t="str">
        <f>+IF(USER!AM346="","",USER!AM346)</f>
        <v/>
      </c>
      <c r="AN346" s="13" t="str">
        <f>+IF(USER!AN346="","",USER!AN346)</f>
        <v/>
      </c>
      <c r="AO346" s="14" t="str">
        <f>+IF(USER!AO346="","",USER!AO346)</f>
        <v/>
      </c>
      <c r="AP346" s="20" t="str">
        <f>+IF(USER!AP346="","",USER!AP346)</f>
        <v/>
      </c>
      <c r="AQ346" s="19">
        <f>+IF(USER!AQ346="","",USER!AQ346)</f>
        <v>0.54166666666666663</v>
      </c>
      <c r="AR346" s="13">
        <f>+IF(USER!AR346="","",USER!AR346)</f>
        <v>0.70486111111111116</v>
      </c>
      <c r="AS346" s="14" t="str">
        <f>+IF(USER!AS346="","",USER!AS346)</f>
        <v/>
      </c>
      <c r="AT346" s="14" t="str">
        <f>+IF(USER!AT346="","",USER!AT346)</f>
        <v/>
      </c>
      <c r="AU346" s="13" t="str">
        <f>+IF(USER!AU346="","",USER!AU346)</f>
        <v/>
      </c>
      <c r="AV346" s="13" t="str">
        <f>+IF(USER!AV346="","",USER!AV346)</f>
        <v/>
      </c>
      <c r="AW346" s="14" t="str">
        <f>+IF(USER!AW346="","",USER!AW346)</f>
        <v/>
      </c>
      <c r="AX346" s="20" t="str">
        <f>+IF(USER!AX346="","",USER!AX346)</f>
        <v/>
      </c>
      <c r="AY346" s="19">
        <f>+IF(USER!AY346="","",USER!AY346)</f>
        <v>0.54166666666666663</v>
      </c>
      <c r="AZ346" s="13">
        <f>+IF(USER!AZ346="","",USER!AZ346)</f>
        <v>0.70486111111111116</v>
      </c>
      <c r="BA346" s="14" t="str">
        <f>+IF(USER!BA346="","",USER!BA346)</f>
        <v/>
      </c>
      <c r="BB346" s="14" t="str">
        <f>+IF(USER!BB346="","",USER!BB346)</f>
        <v/>
      </c>
      <c r="BC346" s="13" t="str">
        <f>+IF(USER!BC346="","",USER!BC346)</f>
        <v/>
      </c>
      <c r="BD346" s="13" t="str">
        <f>+IF(USER!BD346="","",USER!BD346)</f>
        <v/>
      </c>
      <c r="BE346" s="14" t="str">
        <f>+IF(USER!BE346="","",USER!BE346)</f>
        <v/>
      </c>
      <c r="BF346" s="20" t="str">
        <f>+IF(USER!BF346="","",USER!BF346)</f>
        <v/>
      </c>
      <c r="BG346" s="19">
        <f>+IF(USER!BG346="","",USER!BG346)</f>
        <v>0.54166666666666663</v>
      </c>
      <c r="BH346" s="13">
        <f>+IF(USER!BH346="","",USER!BH346)</f>
        <v>0.70486111111111116</v>
      </c>
      <c r="BI346" s="14" t="str">
        <f>+IF(USER!BI346="","",USER!BI346)</f>
        <v/>
      </c>
      <c r="BJ346" s="14" t="str">
        <f>+IF(USER!BJ346="","",USER!BJ346)</f>
        <v/>
      </c>
      <c r="BK346" s="13" t="str">
        <f>+IF(USER!BK346="","",USER!BK346)</f>
        <v/>
      </c>
      <c r="BL346" s="13" t="str">
        <f>+IF(USER!BL346="","",USER!BL346)</f>
        <v/>
      </c>
      <c r="BM346" s="14" t="str">
        <f>+IF(USER!BM346="","",USER!BM346)</f>
        <v/>
      </c>
      <c r="BN346" s="20" t="str">
        <f>+IF(USER!BN346="","",USER!BN346)</f>
        <v/>
      </c>
      <c r="BO346" s="19">
        <f>+IF(USER!BO346="","",USER!BO346)</f>
        <v>0.54166666666666663</v>
      </c>
      <c r="BP346" s="13">
        <f>+IF(USER!BP346="","",USER!BP346)</f>
        <v>0.70486111111111116</v>
      </c>
      <c r="BQ346" s="14" t="str">
        <f>+IF(USER!BQ346="","",USER!BQ346)</f>
        <v/>
      </c>
      <c r="BR346" s="14" t="str">
        <f>+IF(USER!BR346="","",USER!BR346)</f>
        <v/>
      </c>
      <c r="BS346" s="13" t="str">
        <f>+IF(USER!BS346="","",USER!BS346)</f>
        <v/>
      </c>
      <c r="BT346" s="13" t="str">
        <f>+IF(USER!BT346="","",USER!BT346)</f>
        <v/>
      </c>
      <c r="BU346" s="14" t="str">
        <f>+IF(USER!BU346="","",USER!BU346)</f>
        <v/>
      </c>
      <c r="BV346" s="20" t="str">
        <f>+IF(USER!BV346="","",USER!BV346)</f>
        <v/>
      </c>
      <c r="BW346" s="68" t="str">
        <f>+VLOOKUP(B346,GESEM!B:H,7,0)</f>
        <v>CHAT USER</v>
      </c>
      <c r="BX346" s="2" t="str">
        <f>+VLOOKUP(B346,GESEM!B:H,6,0)</f>
        <v>AGENTE</v>
      </c>
    </row>
    <row r="347" spans="1:76" ht="12.75" x14ac:dyDescent="0.2">
      <c r="A347" s="31">
        <f t="shared" si="5"/>
        <v>341</v>
      </c>
      <c r="B347" s="74">
        <f>+USER!B347</f>
        <v>72185151</v>
      </c>
      <c r="C347" s="61" t="str">
        <f>+VLOOKUP(J347,TURNO!P:Q,2,0)</f>
        <v xml:space="preserve">CHAT USER </v>
      </c>
      <c r="D347" s="61" t="str">
        <f>+USER!D347</f>
        <v>Tarde</v>
      </c>
      <c r="E347" s="75">
        <f>+VLOOKUP(B347,GESEM!B:M,12,0)</f>
        <v>45545</v>
      </c>
      <c r="F347" s="61" t="str">
        <f>+USER!F347</f>
        <v>PART TIME</v>
      </c>
      <c r="G347" s="61">
        <f>+USER!G347</f>
        <v>0</v>
      </c>
      <c r="H347" s="61">
        <f>+USER!H347</f>
        <v>0</v>
      </c>
      <c r="I347" s="61" t="str">
        <f>+USER!I347</f>
        <v>LOPEZ RUIZ EDUARDO MANUEL</v>
      </c>
      <c r="J347" s="61" t="str">
        <f>+USER!J347</f>
        <v>CHAT USER</v>
      </c>
      <c r="K347" s="61" t="str">
        <f>+USER!K347</f>
        <v>MORALES MAMANI BRADEN SAMUEL</v>
      </c>
      <c r="L347" s="61" t="str">
        <f>+USER!L347</f>
        <v>PORTILLA REYES YOHANA ARACELLI</v>
      </c>
      <c r="M347" s="61" t="str">
        <f>+USER!M347</f>
        <v>Lunes</v>
      </c>
      <c r="N347" s="32">
        <f>+IF(USER!N347="","",USER!N347)</f>
        <v>0.5625</v>
      </c>
      <c r="O347" s="33">
        <f>+IF(USER!O347="","",USER!O347)</f>
        <v>0.72569444444444442</v>
      </c>
      <c r="P347" s="32" t="str">
        <f>+IF(USER!P347="","",USER!P347)</f>
        <v/>
      </c>
      <c r="Q347" s="33" t="str">
        <f>+IF(USER!Q347="","",USER!Q347)</f>
        <v/>
      </c>
      <c r="R347" s="34" t="str">
        <f>+VLOOKUP(B347,GESEM!B:R,9,0)</f>
        <v>ACTIVO</v>
      </c>
      <c r="S347" s="19" t="str">
        <f>+IF(USER!S347="","",USER!S347)</f>
        <v/>
      </c>
      <c r="T347" s="14" t="str">
        <f>+IF(USER!T347="","",USER!T347)</f>
        <v/>
      </c>
      <c r="U347" s="14" t="str">
        <f>+IF(USER!U347="","",USER!U347)</f>
        <v/>
      </c>
      <c r="V347" s="14" t="str">
        <f>+IF(USER!V347="","",USER!V347)</f>
        <v/>
      </c>
      <c r="W347" s="14" t="str">
        <f>+IF(USER!W347="","",USER!W347)</f>
        <v/>
      </c>
      <c r="X347" s="14" t="str">
        <f>+IF(USER!X347="","",USER!X347)</f>
        <v/>
      </c>
      <c r="Y347" s="14" t="str">
        <f>+IF(USER!Y347="","",USER!Y347)</f>
        <v/>
      </c>
      <c r="Z347" s="20" t="str">
        <f>+IF(USER!Z347="","",USER!Z347)</f>
        <v/>
      </c>
      <c r="AA347" s="19">
        <f>+IF(USER!AA347="","",USER!AA347)</f>
        <v>0.5625</v>
      </c>
      <c r="AB347" s="13">
        <f>+IF(USER!AB347="","",USER!AB347)</f>
        <v>0.72569444444444442</v>
      </c>
      <c r="AC347" s="14" t="str">
        <f>+IF(USER!AC347="","",USER!AC347)</f>
        <v/>
      </c>
      <c r="AD347" s="14" t="str">
        <f>+IF(USER!AD347="","",USER!AD347)</f>
        <v/>
      </c>
      <c r="AE347" s="13" t="str">
        <f>+IF(USER!AE347="","",USER!AE347)</f>
        <v/>
      </c>
      <c r="AF347" s="13" t="str">
        <f>+IF(USER!AF347="","",USER!AF347)</f>
        <v/>
      </c>
      <c r="AG347" s="14" t="str">
        <f>+IF(USER!AG347="","",USER!AG347)</f>
        <v/>
      </c>
      <c r="AH347" s="20" t="str">
        <f>+IF(USER!AH347="","",USER!AH347)</f>
        <v/>
      </c>
      <c r="AI347" s="19">
        <f>+IF(USER!AI347="","",USER!AI347)</f>
        <v>0.5625</v>
      </c>
      <c r="AJ347" s="13">
        <f>+IF(USER!AJ347="","",USER!AJ347)</f>
        <v>0.72569444444444442</v>
      </c>
      <c r="AK347" s="14" t="str">
        <f>+IF(USER!AK347="","",USER!AK347)</f>
        <v/>
      </c>
      <c r="AL347" s="14" t="str">
        <f>+IF(USER!AL347="","",USER!AL347)</f>
        <v/>
      </c>
      <c r="AM347" s="13" t="str">
        <f>+IF(USER!AM347="","",USER!AM347)</f>
        <v/>
      </c>
      <c r="AN347" s="13" t="str">
        <f>+IF(USER!AN347="","",USER!AN347)</f>
        <v/>
      </c>
      <c r="AO347" s="14" t="str">
        <f>+IF(USER!AO347="","",USER!AO347)</f>
        <v/>
      </c>
      <c r="AP347" s="20" t="str">
        <f>+IF(USER!AP347="","",USER!AP347)</f>
        <v/>
      </c>
      <c r="AQ347" s="19">
        <f>+IF(USER!AQ347="","",USER!AQ347)</f>
        <v>0.5625</v>
      </c>
      <c r="AR347" s="13">
        <f>+IF(USER!AR347="","",USER!AR347)</f>
        <v>0.72569444444444442</v>
      </c>
      <c r="AS347" s="14" t="str">
        <f>+IF(USER!AS347="","",USER!AS347)</f>
        <v/>
      </c>
      <c r="AT347" s="14" t="str">
        <f>+IF(USER!AT347="","",USER!AT347)</f>
        <v/>
      </c>
      <c r="AU347" s="13" t="str">
        <f>+IF(USER!AU347="","",USER!AU347)</f>
        <v/>
      </c>
      <c r="AV347" s="13" t="str">
        <f>+IF(USER!AV347="","",USER!AV347)</f>
        <v/>
      </c>
      <c r="AW347" s="14" t="str">
        <f>+IF(USER!AW347="","",USER!AW347)</f>
        <v/>
      </c>
      <c r="AX347" s="20" t="str">
        <f>+IF(USER!AX347="","",USER!AX347)</f>
        <v/>
      </c>
      <c r="AY347" s="19">
        <f>+IF(USER!AY347="","",USER!AY347)</f>
        <v>0.5625</v>
      </c>
      <c r="AZ347" s="13">
        <f>+IF(USER!AZ347="","",USER!AZ347)</f>
        <v>0.72569444444444442</v>
      </c>
      <c r="BA347" s="14" t="str">
        <f>+IF(USER!BA347="","",USER!BA347)</f>
        <v/>
      </c>
      <c r="BB347" s="14" t="str">
        <f>+IF(USER!BB347="","",USER!BB347)</f>
        <v/>
      </c>
      <c r="BC347" s="13" t="str">
        <f>+IF(USER!BC347="","",USER!BC347)</f>
        <v/>
      </c>
      <c r="BD347" s="13" t="str">
        <f>+IF(USER!BD347="","",USER!BD347)</f>
        <v/>
      </c>
      <c r="BE347" s="14" t="str">
        <f>+IF(USER!BE347="","",USER!BE347)</f>
        <v/>
      </c>
      <c r="BF347" s="20" t="str">
        <f>+IF(USER!BF347="","",USER!BF347)</f>
        <v/>
      </c>
      <c r="BG347" s="19">
        <f>+IF(USER!BG347="","",USER!BG347)</f>
        <v>0.5625</v>
      </c>
      <c r="BH347" s="13">
        <f>+IF(USER!BH347="","",USER!BH347)</f>
        <v>0.72569444444444442</v>
      </c>
      <c r="BI347" s="14" t="str">
        <f>+IF(USER!BI347="","",USER!BI347)</f>
        <v/>
      </c>
      <c r="BJ347" s="14" t="str">
        <f>+IF(USER!BJ347="","",USER!BJ347)</f>
        <v/>
      </c>
      <c r="BK347" s="13" t="str">
        <f>+IF(USER!BK347="","",USER!BK347)</f>
        <v/>
      </c>
      <c r="BL347" s="13" t="str">
        <f>+IF(USER!BL347="","",USER!BL347)</f>
        <v/>
      </c>
      <c r="BM347" s="14" t="str">
        <f>+IF(USER!BM347="","",USER!BM347)</f>
        <v/>
      </c>
      <c r="BN347" s="20" t="str">
        <f>+IF(USER!BN347="","",USER!BN347)</f>
        <v/>
      </c>
      <c r="BO347" s="19">
        <f>+IF(USER!BO347="","",USER!BO347)</f>
        <v>0.5625</v>
      </c>
      <c r="BP347" s="13">
        <f>+IF(USER!BP347="","",USER!BP347)</f>
        <v>0.72569444444444442</v>
      </c>
      <c r="BQ347" s="14" t="str">
        <f>+IF(USER!BQ347="","",USER!BQ347)</f>
        <v/>
      </c>
      <c r="BR347" s="14" t="str">
        <f>+IF(USER!BR347="","",USER!BR347)</f>
        <v/>
      </c>
      <c r="BS347" s="13" t="str">
        <f>+IF(USER!BS347="","",USER!BS347)</f>
        <v/>
      </c>
      <c r="BT347" s="13" t="str">
        <f>+IF(USER!BT347="","",USER!BT347)</f>
        <v/>
      </c>
      <c r="BU347" s="14" t="str">
        <f>+IF(USER!BU347="","",USER!BU347)</f>
        <v/>
      </c>
      <c r="BV347" s="20" t="str">
        <f>+IF(USER!BV347="","",USER!BV347)</f>
        <v/>
      </c>
      <c r="BW347" s="68" t="str">
        <f>+VLOOKUP(B347,GESEM!B:H,7,0)</f>
        <v>CHAT USER</v>
      </c>
      <c r="BX347" s="2" t="str">
        <f>+VLOOKUP(B347,GESEM!B:H,6,0)</f>
        <v>AGENTE</v>
      </c>
    </row>
    <row r="348" spans="1:76" ht="12.75" x14ac:dyDescent="0.2">
      <c r="A348" s="31">
        <f t="shared" si="5"/>
        <v>342</v>
      </c>
      <c r="B348" s="74">
        <f>+USER!B348</f>
        <v>70903134</v>
      </c>
      <c r="C348" s="61" t="str">
        <f>+VLOOKUP(J348,TURNO!P:Q,2,0)</f>
        <v xml:space="preserve">CHAT USER </v>
      </c>
      <c r="D348" s="61" t="str">
        <f>+USER!D348</f>
        <v>Tarde</v>
      </c>
      <c r="E348" s="75">
        <f>+VLOOKUP(B348,GESEM!B:M,12,0)</f>
        <v>45252</v>
      </c>
      <c r="F348" s="61" t="str">
        <f>+USER!F348</f>
        <v>PART TIME</v>
      </c>
      <c r="G348" s="61">
        <f>+USER!G348</f>
        <v>0</v>
      </c>
      <c r="H348" s="61">
        <f>+USER!H348</f>
        <v>0</v>
      </c>
      <c r="I348" s="61" t="str">
        <f>+USER!I348</f>
        <v>ZAMORA ROMERO ABIGAIL ULIVE</v>
      </c>
      <c r="J348" s="61" t="str">
        <f>+USER!J348</f>
        <v>CHAT USER</v>
      </c>
      <c r="K348" s="61" t="str">
        <f>+USER!K348</f>
        <v>QUISPE ACUÑA ALVARO ROBERT</v>
      </c>
      <c r="L348" s="61" t="str">
        <f>+USER!L348</f>
        <v>SANCHEZ GRADOS JEAN PIERRE JOAQUIN</v>
      </c>
      <c r="M348" s="61" t="str">
        <f>+USER!M348</f>
        <v>Lunes</v>
      </c>
      <c r="N348" s="32">
        <f>+IF(USER!N348="","",USER!N348)</f>
        <v>0.5625</v>
      </c>
      <c r="O348" s="33">
        <f>+IF(USER!O348="","",USER!O348)</f>
        <v>0.72569444444444442</v>
      </c>
      <c r="P348" s="32" t="str">
        <f>+IF(USER!P348="","",USER!P348)</f>
        <v/>
      </c>
      <c r="Q348" s="33" t="str">
        <f>+IF(USER!Q348="","",USER!Q348)</f>
        <v/>
      </c>
      <c r="R348" s="34" t="str">
        <f>+VLOOKUP(B348,GESEM!B:R,9,0)</f>
        <v>ACTIVO</v>
      </c>
      <c r="S348" s="19" t="str">
        <f>+IF(USER!S348="","",USER!S348)</f>
        <v/>
      </c>
      <c r="T348" s="14" t="str">
        <f>+IF(USER!T348="","",USER!T348)</f>
        <v/>
      </c>
      <c r="U348" s="14" t="str">
        <f>+IF(USER!U348="","",USER!U348)</f>
        <v/>
      </c>
      <c r="V348" s="14" t="str">
        <f>+IF(USER!V348="","",USER!V348)</f>
        <v/>
      </c>
      <c r="W348" s="14" t="str">
        <f>+IF(USER!W348="","",USER!W348)</f>
        <v/>
      </c>
      <c r="X348" s="14" t="str">
        <f>+IF(USER!X348="","",USER!X348)</f>
        <v/>
      </c>
      <c r="Y348" s="14" t="str">
        <f>+IF(USER!Y348="","",USER!Y348)</f>
        <v/>
      </c>
      <c r="Z348" s="20" t="str">
        <f>+IF(USER!Z348="","",USER!Z348)</f>
        <v/>
      </c>
      <c r="AA348" s="19">
        <f>+IF(USER!AA348="","",USER!AA348)</f>
        <v>0.5625</v>
      </c>
      <c r="AB348" s="13">
        <f>+IF(USER!AB348="","",USER!AB348)</f>
        <v>0.72569444444444442</v>
      </c>
      <c r="AC348" s="14" t="str">
        <f>+IF(USER!AC348="","",USER!AC348)</f>
        <v/>
      </c>
      <c r="AD348" s="14" t="str">
        <f>+IF(USER!AD348="","",USER!AD348)</f>
        <v/>
      </c>
      <c r="AE348" s="13" t="str">
        <f>+IF(USER!AE348="","",USER!AE348)</f>
        <v/>
      </c>
      <c r="AF348" s="13" t="str">
        <f>+IF(USER!AF348="","",USER!AF348)</f>
        <v/>
      </c>
      <c r="AG348" s="14" t="str">
        <f>+IF(USER!AG348="","",USER!AG348)</f>
        <v/>
      </c>
      <c r="AH348" s="20" t="str">
        <f>+IF(USER!AH348="","",USER!AH348)</f>
        <v/>
      </c>
      <c r="AI348" s="19">
        <f>+IF(USER!AI348="","",USER!AI348)</f>
        <v>0.5625</v>
      </c>
      <c r="AJ348" s="13">
        <f>+IF(USER!AJ348="","",USER!AJ348)</f>
        <v>0.72569444444444442</v>
      </c>
      <c r="AK348" s="14" t="str">
        <f>+IF(USER!AK348="","",USER!AK348)</f>
        <v/>
      </c>
      <c r="AL348" s="14" t="str">
        <f>+IF(USER!AL348="","",USER!AL348)</f>
        <v/>
      </c>
      <c r="AM348" s="13" t="str">
        <f>+IF(USER!AM348="","",USER!AM348)</f>
        <v/>
      </c>
      <c r="AN348" s="13" t="str">
        <f>+IF(USER!AN348="","",USER!AN348)</f>
        <v/>
      </c>
      <c r="AO348" s="14" t="str">
        <f>+IF(USER!AO348="","",USER!AO348)</f>
        <v/>
      </c>
      <c r="AP348" s="20" t="str">
        <f>+IF(USER!AP348="","",USER!AP348)</f>
        <v/>
      </c>
      <c r="AQ348" s="19">
        <f>+IF(USER!AQ348="","",USER!AQ348)</f>
        <v>0.5625</v>
      </c>
      <c r="AR348" s="13">
        <f>+IF(USER!AR348="","",USER!AR348)</f>
        <v>0.72569444444444442</v>
      </c>
      <c r="AS348" s="14" t="str">
        <f>+IF(USER!AS348="","",USER!AS348)</f>
        <v/>
      </c>
      <c r="AT348" s="14" t="str">
        <f>+IF(USER!AT348="","",USER!AT348)</f>
        <v/>
      </c>
      <c r="AU348" s="13" t="str">
        <f>+IF(USER!AU348="","",USER!AU348)</f>
        <v/>
      </c>
      <c r="AV348" s="13" t="str">
        <f>+IF(USER!AV348="","",USER!AV348)</f>
        <v/>
      </c>
      <c r="AW348" s="14" t="str">
        <f>+IF(USER!AW348="","",USER!AW348)</f>
        <v/>
      </c>
      <c r="AX348" s="20" t="str">
        <f>+IF(USER!AX348="","",USER!AX348)</f>
        <v/>
      </c>
      <c r="AY348" s="19">
        <f>+IF(USER!AY348="","",USER!AY348)</f>
        <v>0.5625</v>
      </c>
      <c r="AZ348" s="13">
        <f>+IF(USER!AZ348="","",USER!AZ348)</f>
        <v>0.72569444444444442</v>
      </c>
      <c r="BA348" s="14" t="str">
        <f>+IF(USER!BA348="","",USER!BA348)</f>
        <v/>
      </c>
      <c r="BB348" s="14" t="str">
        <f>+IF(USER!BB348="","",USER!BB348)</f>
        <v/>
      </c>
      <c r="BC348" s="13" t="str">
        <f>+IF(USER!BC348="","",USER!BC348)</f>
        <v/>
      </c>
      <c r="BD348" s="13" t="str">
        <f>+IF(USER!BD348="","",USER!BD348)</f>
        <v/>
      </c>
      <c r="BE348" s="14" t="str">
        <f>+IF(USER!BE348="","",USER!BE348)</f>
        <v/>
      </c>
      <c r="BF348" s="20" t="str">
        <f>+IF(USER!BF348="","",USER!BF348)</f>
        <v/>
      </c>
      <c r="BG348" s="19">
        <f>+IF(USER!BG348="","",USER!BG348)</f>
        <v>0.5625</v>
      </c>
      <c r="BH348" s="13">
        <f>+IF(USER!BH348="","",USER!BH348)</f>
        <v>0.72569444444444442</v>
      </c>
      <c r="BI348" s="14" t="str">
        <f>+IF(USER!BI348="","",USER!BI348)</f>
        <v/>
      </c>
      <c r="BJ348" s="14" t="str">
        <f>+IF(USER!BJ348="","",USER!BJ348)</f>
        <v/>
      </c>
      <c r="BK348" s="13" t="str">
        <f>+IF(USER!BK348="","",USER!BK348)</f>
        <v/>
      </c>
      <c r="BL348" s="13" t="str">
        <f>+IF(USER!BL348="","",USER!BL348)</f>
        <v/>
      </c>
      <c r="BM348" s="14" t="str">
        <f>+IF(USER!BM348="","",USER!BM348)</f>
        <v/>
      </c>
      <c r="BN348" s="20" t="str">
        <f>+IF(USER!BN348="","",USER!BN348)</f>
        <v/>
      </c>
      <c r="BO348" s="19">
        <f>+IF(USER!BO348="","",USER!BO348)</f>
        <v>0.5625</v>
      </c>
      <c r="BP348" s="13">
        <f>+IF(USER!BP348="","",USER!BP348)</f>
        <v>0.72569444444444442</v>
      </c>
      <c r="BQ348" s="14" t="str">
        <f>+IF(USER!BQ348="","",USER!BQ348)</f>
        <v/>
      </c>
      <c r="BR348" s="14" t="str">
        <f>+IF(USER!BR348="","",USER!BR348)</f>
        <v/>
      </c>
      <c r="BS348" s="13" t="str">
        <f>+IF(USER!BS348="","",USER!BS348)</f>
        <v/>
      </c>
      <c r="BT348" s="13" t="str">
        <f>+IF(USER!BT348="","",USER!BT348)</f>
        <v/>
      </c>
      <c r="BU348" s="14" t="str">
        <f>+IF(USER!BU348="","",USER!BU348)</f>
        <v/>
      </c>
      <c r="BV348" s="20" t="str">
        <f>+IF(USER!BV348="","",USER!BV348)</f>
        <v/>
      </c>
      <c r="BW348" s="68" t="str">
        <f>+VLOOKUP(B348,GESEM!B:H,7,0)</f>
        <v xml:space="preserve">ID VERIFY + PAYMENT ES </v>
      </c>
      <c r="BX348" s="2" t="str">
        <f>+VLOOKUP(B348,GESEM!B:H,6,0)</f>
        <v>AGENTE</v>
      </c>
    </row>
    <row r="349" spans="1:76" ht="12.75" x14ac:dyDescent="0.2">
      <c r="A349" s="31">
        <f t="shared" si="5"/>
        <v>343</v>
      </c>
      <c r="B349" s="74">
        <f>+USER!B349</f>
        <v>75398397</v>
      </c>
      <c r="C349" s="61" t="str">
        <f>+VLOOKUP(J349,TURNO!P:Q,2,0)</f>
        <v xml:space="preserve">CHAT USER </v>
      </c>
      <c r="D349" s="61" t="str">
        <f>+USER!D349</f>
        <v>Tarde</v>
      </c>
      <c r="E349" s="75">
        <f>+VLOOKUP(B349,GESEM!B:M,12,0)</f>
        <v>45134</v>
      </c>
      <c r="F349" s="61" t="str">
        <f>+USER!F349</f>
        <v>PART TIME</v>
      </c>
      <c r="G349" s="61">
        <f>+USER!G349</f>
        <v>0</v>
      </c>
      <c r="H349" s="61">
        <f>+USER!H349</f>
        <v>0</v>
      </c>
      <c r="I349" s="61" t="str">
        <f>+USER!I349</f>
        <v>RAMIREZ MENDOZA RODRIGO UBALDO</v>
      </c>
      <c r="J349" s="61" t="str">
        <f>+USER!J349</f>
        <v>CHAT USER</v>
      </c>
      <c r="K349" s="61" t="str">
        <f>+USER!K349</f>
        <v>QUISPE ACUÑA ALVARO ROBERT</v>
      </c>
      <c r="L349" s="61" t="str">
        <f>+USER!L349</f>
        <v>SANCHEZ GRADOS JEAN PIERRE JOAQUIN</v>
      </c>
      <c r="M349" s="61" t="str">
        <f>+USER!M349</f>
        <v>Lunes</v>
      </c>
      <c r="N349" s="32">
        <f>+IF(USER!N349="","",USER!N349)</f>
        <v>0.5625</v>
      </c>
      <c r="O349" s="33">
        <f>+IF(USER!O349="","",USER!O349)</f>
        <v>0.72569444444444442</v>
      </c>
      <c r="P349" s="32" t="str">
        <f>+IF(USER!P349="","",USER!P349)</f>
        <v/>
      </c>
      <c r="Q349" s="33" t="str">
        <f>+IF(USER!Q349="","",USER!Q349)</f>
        <v/>
      </c>
      <c r="R349" s="34" t="str">
        <f>+VLOOKUP(B349,GESEM!B:R,9,0)</f>
        <v>ACTIVO</v>
      </c>
      <c r="S349" s="19" t="str">
        <f>+IF(USER!S349="","",USER!S349)</f>
        <v/>
      </c>
      <c r="T349" s="14" t="str">
        <f>+IF(USER!T349="","",USER!T349)</f>
        <v/>
      </c>
      <c r="U349" s="14" t="str">
        <f>+IF(USER!U349="","",USER!U349)</f>
        <v/>
      </c>
      <c r="V349" s="14" t="str">
        <f>+IF(USER!V349="","",USER!V349)</f>
        <v/>
      </c>
      <c r="W349" s="14" t="str">
        <f>+IF(USER!W349="","",USER!W349)</f>
        <v/>
      </c>
      <c r="X349" s="14" t="str">
        <f>+IF(USER!X349="","",USER!X349)</f>
        <v/>
      </c>
      <c r="Y349" s="14" t="str">
        <f>+IF(USER!Y349="","",USER!Y349)</f>
        <v/>
      </c>
      <c r="Z349" s="20" t="str">
        <f>+IF(USER!Z349="","",USER!Z349)</f>
        <v/>
      </c>
      <c r="AA349" s="19">
        <f>+IF(USER!AA349="","",USER!AA349)</f>
        <v>0.5625</v>
      </c>
      <c r="AB349" s="13">
        <f>+IF(USER!AB349="","",USER!AB349)</f>
        <v>0.72569444444444442</v>
      </c>
      <c r="AC349" s="14" t="str">
        <f>+IF(USER!AC349="","",USER!AC349)</f>
        <v/>
      </c>
      <c r="AD349" s="14" t="str">
        <f>+IF(USER!AD349="","",USER!AD349)</f>
        <v/>
      </c>
      <c r="AE349" s="13" t="str">
        <f>+IF(USER!AE349="","",USER!AE349)</f>
        <v/>
      </c>
      <c r="AF349" s="13" t="str">
        <f>+IF(USER!AF349="","",USER!AF349)</f>
        <v/>
      </c>
      <c r="AG349" s="14" t="str">
        <f>+IF(USER!AG349="","",USER!AG349)</f>
        <v/>
      </c>
      <c r="AH349" s="20" t="str">
        <f>+IF(USER!AH349="","",USER!AH349)</f>
        <v/>
      </c>
      <c r="AI349" s="19">
        <f>+IF(USER!AI349="","",USER!AI349)</f>
        <v>0.5625</v>
      </c>
      <c r="AJ349" s="13">
        <f>+IF(USER!AJ349="","",USER!AJ349)</f>
        <v>0.72569444444444442</v>
      </c>
      <c r="AK349" s="14" t="str">
        <f>+IF(USER!AK349="","",USER!AK349)</f>
        <v/>
      </c>
      <c r="AL349" s="14" t="str">
        <f>+IF(USER!AL349="","",USER!AL349)</f>
        <v/>
      </c>
      <c r="AM349" s="13" t="str">
        <f>+IF(USER!AM349="","",USER!AM349)</f>
        <v/>
      </c>
      <c r="AN349" s="13" t="str">
        <f>+IF(USER!AN349="","",USER!AN349)</f>
        <v/>
      </c>
      <c r="AO349" s="14" t="str">
        <f>+IF(USER!AO349="","",USER!AO349)</f>
        <v/>
      </c>
      <c r="AP349" s="20" t="str">
        <f>+IF(USER!AP349="","",USER!AP349)</f>
        <v/>
      </c>
      <c r="AQ349" s="19">
        <f>+IF(USER!AQ349="","",USER!AQ349)</f>
        <v>0.5625</v>
      </c>
      <c r="AR349" s="13">
        <f>+IF(USER!AR349="","",USER!AR349)</f>
        <v>0.72569444444444442</v>
      </c>
      <c r="AS349" s="14" t="str">
        <f>+IF(USER!AS349="","",USER!AS349)</f>
        <v/>
      </c>
      <c r="AT349" s="14" t="str">
        <f>+IF(USER!AT349="","",USER!AT349)</f>
        <v/>
      </c>
      <c r="AU349" s="13" t="str">
        <f>+IF(USER!AU349="","",USER!AU349)</f>
        <v/>
      </c>
      <c r="AV349" s="13" t="str">
        <f>+IF(USER!AV349="","",USER!AV349)</f>
        <v/>
      </c>
      <c r="AW349" s="14" t="str">
        <f>+IF(USER!AW349="","",USER!AW349)</f>
        <v/>
      </c>
      <c r="AX349" s="20" t="str">
        <f>+IF(USER!AX349="","",USER!AX349)</f>
        <v/>
      </c>
      <c r="AY349" s="19">
        <f>+IF(USER!AY349="","",USER!AY349)</f>
        <v>0.5625</v>
      </c>
      <c r="AZ349" s="13">
        <f>+IF(USER!AZ349="","",USER!AZ349)</f>
        <v>0.72569444444444442</v>
      </c>
      <c r="BA349" s="14" t="str">
        <f>+IF(USER!BA349="","",USER!BA349)</f>
        <v/>
      </c>
      <c r="BB349" s="14" t="str">
        <f>+IF(USER!BB349="","",USER!BB349)</f>
        <v/>
      </c>
      <c r="BC349" s="13" t="str">
        <f>+IF(USER!BC349="","",USER!BC349)</f>
        <v/>
      </c>
      <c r="BD349" s="13" t="str">
        <f>+IF(USER!BD349="","",USER!BD349)</f>
        <v/>
      </c>
      <c r="BE349" s="14" t="str">
        <f>+IF(USER!BE349="","",USER!BE349)</f>
        <v/>
      </c>
      <c r="BF349" s="20" t="str">
        <f>+IF(USER!BF349="","",USER!BF349)</f>
        <v/>
      </c>
      <c r="BG349" s="19">
        <f>+IF(USER!BG349="","",USER!BG349)</f>
        <v>0.5625</v>
      </c>
      <c r="BH349" s="13">
        <f>+IF(USER!BH349="","",USER!BH349)</f>
        <v>0.72569444444444442</v>
      </c>
      <c r="BI349" s="14" t="str">
        <f>+IF(USER!BI349="","",USER!BI349)</f>
        <v/>
      </c>
      <c r="BJ349" s="14" t="str">
        <f>+IF(USER!BJ349="","",USER!BJ349)</f>
        <v/>
      </c>
      <c r="BK349" s="13" t="str">
        <f>+IF(USER!BK349="","",USER!BK349)</f>
        <v/>
      </c>
      <c r="BL349" s="13" t="str">
        <f>+IF(USER!BL349="","",USER!BL349)</f>
        <v/>
      </c>
      <c r="BM349" s="14" t="str">
        <f>+IF(USER!BM349="","",USER!BM349)</f>
        <v/>
      </c>
      <c r="BN349" s="20" t="str">
        <f>+IF(USER!BN349="","",USER!BN349)</f>
        <v/>
      </c>
      <c r="BO349" s="19">
        <f>+IF(USER!BO349="","",USER!BO349)</f>
        <v>0.5625</v>
      </c>
      <c r="BP349" s="13">
        <f>+IF(USER!BP349="","",USER!BP349)</f>
        <v>0.72569444444444442</v>
      </c>
      <c r="BQ349" s="14" t="str">
        <f>+IF(USER!BQ349="","",USER!BQ349)</f>
        <v/>
      </c>
      <c r="BR349" s="14" t="str">
        <f>+IF(USER!BR349="","",USER!BR349)</f>
        <v/>
      </c>
      <c r="BS349" s="13" t="str">
        <f>+IF(USER!BS349="","",USER!BS349)</f>
        <v/>
      </c>
      <c r="BT349" s="13" t="str">
        <f>+IF(USER!BT349="","",USER!BT349)</f>
        <v/>
      </c>
      <c r="BU349" s="14" t="str">
        <f>+IF(USER!BU349="","",USER!BU349)</f>
        <v/>
      </c>
      <c r="BV349" s="20" t="str">
        <f>+IF(USER!BV349="","",USER!BV349)</f>
        <v/>
      </c>
      <c r="BW349" s="68" t="str">
        <f>+VLOOKUP(B349,GESEM!B:H,7,0)</f>
        <v xml:space="preserve">ID VERIFY + PAYMENT ES </v>
      </c>
      <c r="BX349" s="2" t="str">
        <f>+VLOOKUP(B349,GESEM!B:H,6,0)</f>
        <v>AGENTE</v>
      </c>
    </row>
    <row r="350" spans="1:76" ht="12.75" x14ac:dyDescent="0.2">
      <c r="A350" s="31">
        <f t="shared" si="5"/>
        <v>344</v>
      </c>
      <c r="B350" s="74">
        <f>+USER!B350</f>
        <v>43405261</v>
      </c>
      <c r="C350" s="61" t="str">
        <f>+VLOOKUP(J350,TURNO!P:Q,2,0)</f>
        <v xml:space="preserve">CHAT USER </v>
      </c>
      <c r="D350" s="61" t="str">
        <f>+USER!D350</f>
        <v>Tarde</v>
      </c>
      <c r="E350" s="75">
        <f>+VLOOKUP(B350,GESEM!B:M,12,0)</f>
        <v>45209</v>
      </c>
      <c r="F350" s="61" t="str">
        <f>+USER!F350</f>
        <v>PART TIME</v>
      </c>
      <c r="G350" s="61">
        <f>+USER!G350</f>
        <v>0</v>
      </c>
      <c r="H350" s="61">
        <f>+USER!H350</f>
        <v>0</v>
      </c>
      <c r="I350" s="61" t="str">
        <f>+USER!I350</f>
        <v>HEREDIA ALANIA ALBERTO JULIAN</v>
      </c>
      <c r="J350" s="61" t="str">
        <f>+USER!J350</f>
        <v>CHAT USER</v>
      </c>
      <c r="K350" s="61" t="str">
        <f>+USER!K350</f>
        <v>ROQUE GOMEZ FRANK PIERCE</v>
      </c>
      <c r="L350" s="61" t="str">
        <f>+USER!L350</f>
        <v>PORTILLA REYES YOHANA ARACELLI</v>
      </c>
      <c r="M350" s="61" t="str">
        <f>+USER!M350</f>
        <v>Lunes</v>
      </c>
      <c r="N350" s="32">
        <f>+IF(USER!N350="","",USER!N350)</f>
        <v>0.5625</v>
      </c>
      <c r="O350" s="33">
        <f>+IF(USER!O350="","",USER!O350)</f>
        <v>0.72569444444444442</v>
      </c>
      <c r="P350" s="32" t="str">
        <f>+IF(USER!P350="","",USER!P350)</f>
        <v/>
      </c>
      <c r="Q350" s="33" t="str">
        <f>+IF(USER!Q350="","",USER!Q350)</f>
        <v/>
      </c>
      <c r="R350" s="34" t="str">
        <f>+VLOOKUP(B350,GESEM!B:R,9,0)</f>
        <v>ACTIVO</v>
      </c>
      <c r="S350" s="19" t="str">
        <f>+IF(USER!S350="","",USER!S350)</f>
        <v/>
      </c>
      <c r="T350" s="14" t="str">
        <f>+IF(USER!T350="","",USER!T350)</f>
        <v/>
      </c>
      <c r="U350" s="14" t="str">
        <f>+IF(USER!U350="","",USER!U350)</f>
        <v/>
      </c>
      <c r="V350" s="14" t="str">
        <f>+IF(USER!V350="","",USER!V350)</f>
        <v/>
      </c>
      <c r="W350" s="14" t="str">
        <f>+IF(USER!W350="","",USER!W350)</f>
        <v/>
      </c>
      <c r="X350" s="14" t="str">
        <f>+IF(USER!X350="","",USER!X350)</f>
        <v/>
      </c>
      <c r="Y350" s="14" t="str">
        <f>+IF(USER!Y350="","",USER!Y350)</f>
        <v/>
      </c>
      <c r="Z350" s="20" t="str">
        <f>+IF(USER!Z350="","",USER!Z350)</f>
        <v/>
      </c>
      <c r="AA350" s="19">
        <f>+IF(USER!AA350="","",USER!AA350)</f>
        <v>0.5625</v>
      </c>
      <c r="AB350" s="13">
        <f>+IF(USER!AB350="","",USER!AB350)</f>
        <v>0.72569444444444442</v>
      </c>
      <c r="AC350" s="14" t="str">
        <f>+IF(USER!AC350="","",USER!AC350)</f>
        <v/>
      </c>
      <c r="AD350" s="14" t="str">
        <f>+IF(USER!AD350="","",USER!AD350)</f>
        <v/>
      </c>
      <c r="AE350" s="13" t="str">
        <f>+IF(USER!AE350="","",USER!AE350)</f>
        <v/>
      </c>
      <c r="AF350" s="13" t="str">
        <f>+IF(USER!AF350="","",USER!AF350)</f>
        <v/>
      </c>
      <c r="AG350" s="14" t="str">
        <f>+IF(USER!AG350="","",USER!AG350)</f>
        <v/>
      </c>
      <c r="AH350" s="20" t="str">
        <f>+IF(USER!AH350="","",USER!AH350)</f>
        <v/>
      </c>
      <c r="AI350" s="19">
        <f>+IF(USER!AI350="","",USER!AI350)</f>
        <v>0.5625</v>
      </c>
      <c r="AJ350" s="13">
        <f>+IF(USER!AJ350="","",USER!AJ350)</f>
        <v>0.72569444444444442</v>
      </c>
      <c r="AK350" s="14" t="str">
        <f>+IF(USER!AK350="","",USER!AK350)</f>
        <v/>
      </c>
      <c r="AL350" s="14" t="str">
        <f>+IF(USER!AL350="","",USER!AL350)</f>
        <v/>
      </c>
      <c r="AM350" s="13" t="str">
        <f>+IF(USER!AM350="","",USER!AM350)</f>
        <v/>
      </c>
      <c r="AN350" s="13" t="str">
        <f>+IF(USER!AN350="","",USER!AN350)</f>
        <v/>
      </c>
      <c r="AO350" s="14" t="str">
        <f>+IF(USER!AO350="","",USER!AO350)</f>
        <v/>
      </c>
      <c r="AP350" s="20" t="str">
        <f>+IF(USER!AP350="","",USER!AP350)</f>
        <v/>
      </c>
      <c r="AQ350" s="19">
        <f>+IF(USER!AQ350="","",USER!AQ350)</f>
        <v>0.5625</v>
      </c>
      <c r="AR350" s="13">
        <f>+IF(USER!AR350="","",USER!AR350)</f>
        <v>0.72569444444444442</v>
      </c>
      <c r="AS350" s="14" t="str">
        <f>+IF(USER!AS350="","",USER!AS350)</f>
        <v/>
      </c>
      <c r="AT350" s="14" t="str">
        <f>+IF(USER!AT350="","",USER!AT350)</f>
        <v/>
      </c>
      <c r="AU350" s="13" t="str">
        <f>+IF(USER!AU350="","",USER!AU350)</f>
        <v/>
      </c>
      <c r="AV350" s="13" t="str">
        <f>+IF(USER!AV350="","",USER!AV350)</f>
        <v/>
      </c>
      <c r="AW350" s="14" t="str">
        <f>+IF(USER!AW350="","",USER!AW350)</f>
        <v/>
      </c>
      <c r="AX350" s="20" t="str">
        <f>+IF(USER!AX350="","",USER!AX350)</f>
        <v/>
      </c>
      <c r="AY350" s="19">
        <f>+IF(USER!AY350="","",USER!AY350)</f>
        <v>0.5625</v>
      </c>
      <c r="AZ350" s="13">
        <f>+IF(USER!AZ350="","",USER!AZ350)</f>
        <v>0.72569444444444442</v>
      </c>
      <c r="BA350" s="14" t="str">
        <f>+IF(USER!BA350="","",USER!BA350)</f>
        <v/>
      </c>
      <c r="BB350" s="14" t="str">
        <f>+IF(USER!BB350="","",USER!BB350)</f>
        <v/>
      </c>
      <c r="BC350" s="13" t="str">
        <f>+IF(USER!BC350="","",USER!BC350)</f>
        <v/>
      </c>
      <c r="BD350" s="13" t="str">
        <f>+IF(USER!BD350="","",USER!BD350)</f>
        <v/>
      </c>
      <c r="BE350" s="14" t="str">
        <f>+IF(USER!BE350="","",USER!BE350)</f>
        <v/>
      </c>
      <c r="BF350" s="20" t="str">
        <f>+IF(USER!BF350="","",USER!BF350)</f>
        <v/>
      </c>
      <c r="BG350" s="19">
        <f>+IF(USER!BG350="","",USER!BG350)</f>
        <v>0.5625</v>
      </c>
      <c r="BH350" s="13">
        <f>+IF(USER!BH350="","",USER!BH350)</f>
        <v>0.72569444444444442</v>
      </c>
      <c r="BI350" s="14" t="str">
        <f>+IF(USER!BI350="","",USER!BI350)</f>
        <v/>
      </c>
      <c r="BJ350" s="14" t="str">
        <f>+IF(USER!BJ350="","",USER!BJ350)</f>
        <v/>
      </c>
      <c r="BK350" s="13" t="str">
        <f>+IF(USER!BK350="","",USER!BK350)</f>
        <v/>
      </c>
      <c r="BL350" s="13" t="str">
        <f>+IF(USER!BL350="","",USER!BL350)</f>
        <v/>
      </c>
      <c r="BM350" s="14" t="str">
        <f>+IF(USER!BM350="","",USER!BM350)</f>
        <v/>
      </c>
      <c r="BN350" s="20" t="str">
        <f>+IF(USER!BN350="","",USER!BN350)</f>
        <v/>
      </c>
      <c r="BO350" s="19">
        <f>+IF(USER!BO350="","",USER!BO350)</f>
        <v>0.5625</v>
      </c>
      <c r="BP350" s="13">
        <f>+IF(USER!BP350="","",USER!BP350)</f>
        <v>0.72569444444444442</v>
      </c>
      <c r="BQ350" s="14" t="str">
        <f>+IF(USER!BQ350="","",USER!BQ350)</f>
        <v/>
      </c>
      <c r="BR350" s="14" t="str">
        <f>+IF(USER!BR350="","",USER!BR350)</f>
        <v/>
      </c>
      <c r="BS350" s="13" t="str">
        <f>+IF(USER!BS350="","",USER!BS350)</f>
        <v/>
      </c>
      <c r="BT350" s="13" t="str">
        <f>+IF(USER!BT350="","",USER!BT350)</f>
        <v/>
      </c>
      <c r="BU350" s="14" t="str">
        <f>+IF(USER!BU350="","",USER!BU350)</f>
        <v/>
      </c>
      <c r="BV350" s="20" t="str">
        <f>+IF(USER!BV350="","",USER!BV350)</f>
        <v/>
      </c>
      <c r="BW350" s="68" t="str">
        <f>+VLOOKUP(B350,GESEM!B:H,7,0)</f>
        <v xml:space="preserve">ID VERIFY + PAYMENT ES </v>
      </c>
      <c r="BX350" s="2" t="str">
        <f>+VLOOKUP(B350,GESEM!B:H,6,0)</f>
        <v>AGENTE</v>
      </c>
    </row>
    <row r="351" spans="1:76" ht="12.75" x14ac:dyDescent="0.2">
      <c r="A351" s="31">
        <f t="shared" si="5"/>
        <v>345</v>
      </c>
      <c r="B351" s="74">
        <f>+USER!B351</f>
        <v>41331785</v>
      </c>
      <c r="C351" s="61" t="str">
        <f>+VLOOKUP(J351,TURNO!P:Q,2,0)</f>
        <v xml:space="preserve">CHAT USER </v>
      </c>
      <c r="D351" s="61" t="str">
        <f>+USER!D351</f>
        <v>Tarde</v>
      </c>
      <c r="E351" s="75">
        <f>+VLOOKUP(B351,GESEM!B:M,12,0)</f>
        <v>45143</v>
      </c>
      <c r="F351" s="61" t="str">
        <f>+USER!F351</f>
        <v>FULL TIME</v>
      </c>
      <c r="G351" s="61">
        <f>+USER!G351</f>
        <v>0</v>
      </c>
      <c r="H351" s="61">
        <f>+USER!H351</f>
        <v>0</v>
      </c>
      <c r="I351" s="61" t="str">
        <f>+USER!I351</f>
        <v>NUÑEZ FRANCO NANCY LOURDES</v>
      </c>
      <c r="J351" s="61" t="str">
        <f>+USER!J351</f>
        <v>CHAT USER</v>
      </c>
      <c r="K351" s="61" t="str">
        <f>+USER!K351</f>
        <v>ROQUE GOMEZ FRANK PIERCE</v>
      </c>
      <c r="L351" s="61" t="str">
        <f>+USER!L351</f>
        <v>PORTILLA REYES YOHANA ARACELLI</v>
      </c>
      <c r="M351" s="61" t="str">
        <f>+USER!M351</f>
        <v>Viernes</v>
      </c>
      <c r="N351" s="32">
        <f>+IF(USER!N351="","",USER!N351)</f>
        <v>0.57291666666666663</v>
      </c>
      <c r="O351" s="33">
        <f>+IF(USER!O351="","",USER!O351)</f>
        <v>0.91666666666666663</v>
      </c>
      <c r="P351" s="32">
        <f>+IF(USER!P351="","",USER!P351)</f>
        <v>0.79166666666666663</v>
      </c>
      <c r="Q351" s="33">
        <f>+IF(USER!Q351="","",USER!Q351)</f>
        <v>0.82291666666666663</v>
      </c>
      <c r="R351" s="34" t="str">
        <f>+VLOOKUP(B351,GESEM!B:R,9,0)</f>
        <v>ACTIVO</v>
      </c>
      <c r="S351" s="19">
        <f>+IF(USER!S351="","",USER!S351)</f>
        <v>0.57291666666666663</v>
      </c>
      <c r="T351" s="14">
        <f>+IF(USER!T351="","",USER!T351)</f>
        <v>0.91666666666666663</v>
      </c>
      <c r="U351" s="14" t="str">
        <f>+IF(USER!U351="","",USER!U351)</f>
        <v/>
      </c>
      <c r="V351" s="14" t="str">
        <f>+IF(USER!V351="","",USER!V351)</f>
        <v/>
      </c>
      <c r="W351" s="14">
        <f>+IF(USER!W351="","",USER!W351)</f>
        <v>0.79166666666666663</v>
      </c>
      <c r="X351" s="14">
        <f>+IF(USER!X351="","",USER!X351)</f>
        <v>0.82291666666666663</v>
      </c>
      <c r="Y351" s="14" t="str">
        <f>+IF(USER!Y351="","",USER!Y351)</f>
        <v/>
      </c>
      <c r="Z351" s="20" t="str">
        <f>+IF(USER!Z351="","",USER!Z351)</f>
        <v/>
      </c>
      <c r="AA351" s="19">
        <f>+IF(USER!AA351="","",USER!AA351)</f>
        <v>0.57291666666666663</v>
      </c>
      <c r="AB351" s="13">
        <f>+IF(USER!AB351="","",USER!AB351)</f>
        <v>0.91666666666666663</v>
      </c>
      <c r="AC351" s="14" t="str">
        <f>+IF(USER!AC351="","",USER!AC351)</f>
        <v/>
      </c>
      <c r="AD351" s="14" t="str">
        <f>+IF(USER!AD351="","",USER!AD351)</f>
        <v/>
      </c>
      <c r="AE351" s="13">
        <f>+IF(USER!AE351="","",USER!AE351)</f>
        <v>0.79166666666666663</v>
      </c>
      <c r="AF351" s="13">
        <f>+IF(USER!AF351="","",USER!AF351)</f>
        <v>0.82291666666666663</v>
      </c>
      <c r="AG351" s="14" t="str">
        <f>+IF(USER!AG351="","",USER!AG351)</f>
        <v/>
      </c>
      <c r="AH351" s="20" t="str">
        <f>+IF(USER!AH351="","",USER!AH351)</f>
        <v/>
      </c>
      <c r="AI351" s="19">
        <f>+IF(USER!AI351="","",USER!AI351)</f>
        <v>0.57291666666666663</v>
      </c>
      <c r="AJ351" s="13">
        <f>+IF(USER!AJ351="","",USER!AJ351)</f>
        <v>0.91666666666666663</v>
      </c>
      <c r="AK351" s="14" t="str">
        <f>+IF(USER!AK351="","",USER!AK351)</f>
        <v/>
      </c>
      <c r="AL351" s="14" t="str">
        <f>+IF(USER!AL351="","",USER!AL351)</f>
        <v/>
      </c>
      <c r="AM351" s="13">
        <f>+IF(USER!AM351="","",USER!AM351)</f>
        <v>0.79166666666666663</v>
      </c>
      <c r="AN351" s="13">
        <f>+IF(USER!AN351="","",USER!AN351)</f>
        <v>0.82291666666666663</v>
      </c>
      <c r="AO351" s="14" t="str">
        <f>+IF(USER!AO351="","",USER!AO351)</f>
        <v/>
      </c>
      <c r="AP351" s="20" t="str">
        <f>+IF(USER!AP351="","",USER!AP351)</f>
        <v/>
      </c>
      <c r="AQ351" s="19">
        <f>+IF(USER!AQ351="","",USER!AQ351)</f>
        <v>0.57291666666666663</v>
      </c>
      <c r="AR351" s="13">
        <f>+IF(USER!AR351="","",USER!AR351)</f>
        <v>0.91666666666666663</v>
      </c>
      <c r="AS351" s="14" t="str">
        <f>+IF(USER!AS351="","",USER!AS351)</f>
        <v/>
      </c>
      <c r="AT351" s="14" t="str">
        <f>+IF(USER!AT351="","",USER!AT351)</f>
        <v/>
      </c>
      <c r="AU351" s="13">
        <f>+IF(USER!AU351="","",USER!AU351)</f>
        <v>0.79166666666666663</v>
      </c>
      <c r="AV351" s="13">
        <f>+IF(USER!AV351="","",USER!AV351)</f>
        <v>0.82291666666666663</v>
      </c>
      <c r="AW351" s="14" t="str">
        <f>+IF(USER!AW351="","",USER!AW351)</f>
        <v/>
      </c>
      <c r="AX351" s="20" t="str">
        <f>+IF(USER!AX351="","",USER!AX351)</f>
        <v/>
      </c>
      <c r="AY351" s="19" t="str">
        <f>+IF(USER!AY351="","",USER!AY351)</f>
        <v/>
      </c>
      <c r="AZ351" s="13" t="str">
        <f>+IF(USER!AZ351="","",USER!AZ351)</f>
        <v/>
      </c>
      <c r="BA351" s="14" t="str">
        <f>+IF(USER!BA351="","",USER!BA351)</f>
        <v/>
      </c>
      <c r="BB351" s="14" t="str">
        <f>+IF(USER!BB351="","",USER!BB351)</f>
        <v/>
      </c>
      <c r="BC351" s="13" t="str">
        <f>+IF(USER!BC351="","",USER!BC351)</f>
        <v/>
      </c>
      <c r="BD351" s="13" t="str">
        <f>+IF(USER!BD351="","",USER!BD351)</f>
        <v/>
      </c>
      <c r="BE351" s="14" t="str">
        <f>+IF(USER!BE351="","",USER!BE351)</f>
        <v/>
      </c>
      <c r="BF351" s="20" t="str">
        <f>+IF(USER!BF351="","",USER!BF351)</f>
        <v/>
      </c>
      <c r="BG351" s="19">
        <f>+IF(USER!BG351="","",USER!BG351)</f>
        <v>0.57291666666666663</v>
      </c>
      <c r="BH351" s="13">
        <f>+IF(USER!BH351="","",USER!BH351)</f>
        <v>0.91666666666666663</v>
      </c>
      <c r="BI351" s="14" t="str">
        <f>+IF(USER!BI351="","",USER!BI351)</f>
        <v/>
      </c>
      <c r="BJ351" s="14" t="str">
        <f>+IF(USER!BJ351="","",USER!BJ351)</f>
        <v/>
      </c>
      <c r="BK351" s="13">
        <f>+IF(USER!BK351="","",USER!BK351)</f>
        <v>0.79166666666666663</v>
      </c>
      <c r="BL351" s="13">
        <f>+IF(USER!BL351="","",USER!BL351)</f>
        <v>0.82291666666666663</v>
      </c>
      <c r="BM351" s="14" t="str">
        <f>+IF(USER!BM351="","",USER!BM351)</f>
        <v/>
      </c>
      <c r="BN351" s="20" t="str">
        <f>+IF(USER!BN351="","",USER!BN351)</f>
        <v/>
      </c>
      <c r="BO351" s="19">
        <f>+IF(USER!BO351="","",USER!BO351)</f>
        <v>0.57291666666666663</v>
      </c>
      <c r="BP351" s="13">
        <f>+IF(USER!BP351="","",USER!BP351)</f>
        <v>0.91666666666666663</v>
      </c>
      <c r="BQ351" s="14" t="str">
        <f>+IF(USER!BQ351="","",USER!BQ351)</f>
        <v/>
      </c>
      <c r="BR351" s="14" t="str">
        <f>+IF(USER!BR351="","",USER!BR351)</f>
        <v/>
      </c>
      <c r="BS351" s="13">
        <f>+IF(USER!BS351="","",USER!BS351)</f>
        <v>0.79166666666666663</v>
      </c>
      <c r="BT351" s="13">
        <f>+IF(USER!BT351="","",USER!BT351)</f>
        <v>0.82291666666666663</v>
      </c>
      <c r="BU351" s="14" t="str">
        <f>+IF(USER!BU351="","",USER!BU351)</f>
        <v/>
      </c>
      <c r="BV351" s="20" t="str">
        <f>+IF(USER!BV351="","",USER!BV351)</f>
        <v/>
      </c>
      <c r="BW351" s="68" t="str">
        <f>+VLOOKUP(B351,GESEM!B:H,7,0)</f>
        <v xml:space="preserve">ID VERIFY + PAYMENT ES </v>
      </c>
      <c r="BX351" s="2" t="str">
        <f>+VLOOKUP(B351,GESEM!B:H,6,0)</f>
        <v>AGENTE</v>
      </c>
    </row>
    <row r="352" spans="1:76" ht="12.75" x14ac:dyDescent="0.2">
      <c r="A352" s="31">
        <f t="shared" si="5"/>
        <v>346</v>
      </c>
      <c r="B352" s="74">
        <f>+USER!B352</f>
        <v>70611169</v>
      </c>
      <c r="C352" s="61" t="str">
        <f>+VLOOKUP(J352,TURNO!P:Q,2,0)</f>
        <v xml:space="preserve">CHAT USER </v>
      </c>
      <c r="D352" s="61" t="str">
        <f>+USER!D352</f>
        <v>Tarde</v>
      </c>
      <c r="E352" s="75">
        <f>+VLOOKUP(B352,GESEM!B:M,12,0)</f>
        <v>45323</v>
      </c>
      <c r="F352" s="61" t="str">
        <f>+USER!F352</f>
        <v>FULL TIME</v>
      </c>
      <c r="G352" s="61">
        <f>+USER!G352</f>
        <v>0</v>
      </c>
      <c r="H352" s="61">
        <f>+USER!H352</f>
        <v>0</v>
      </c>
      <c r="I352" s="61" t="str">
        <f>+USER!I352</f>
        <v>CASTILLO BALTAZAR EDITH CASTILLO BALTAZAR</v>
      </c>
      <c r="J352" s="61" t="str">
        <f>+USER!J352</f>
        <v>CHAT USER</v>
      </c>
      <c r="K352" s="61" t="str">
        <f>+USER!K352</f>
        <v>ROQUE GOMEZ FRANK PIERCE</v>
      </c>
      <c r="L352" s="61" t="str">
        <f>+USER!L352</f>
        <v>PORTILLA REYES YOHANA ARACELLI</v>
      </c>
      <c r="M352" s="61" t="str">
        <f>+USER!M352</f>
        <v>Jueves</v>
      </c>
      <c r="N352" s="32">
        <f>+IF(USER!N352="","",USER!N352)</f>
        <v>0.57291666666666663</v>
      </c>
      <c r="O352" s="33">
        <f>+IF(USER!O352="","",USER!O352)</f>
        <v>0.91666666666666663</v>
      </c>
      <c r="P352" s="32">
        <f>+IF(USER!P352="","",USER!P352)</f>
        <v>0.76041666666666663</v>
      </c>
      <c r="Q352" s="33">
        <f>+IF(USER!Q352="","",USER!Q352)</f>
        <v>0.79166666666666663</v>
      </c>
      <c r="R352" s="34" t="str">
        <f>+VLOOKUP(B352,GESEM!B:R,9,0)</f>
        <v>ACTIVO</v>
      </c>
      <c r="S352" s="19">
        <f>+IF(USER!S352="","",USER!S352)</f>
        <v>0.57291666666666663</v>
      </c>
      <c r="T352" s="14">
        <f>+IF(USER!T352="","",USER!T352)</f>
        <v>0.91666666666666663</v>
      </c>
      <c r="U352" s="14" t="str">
        <f>+IF(USER!U352="","",USER!U352)</f>
        <v/>
      </c>
      <c r="V352" s="14" t="str">
        <f>+IF(USER!V352="","",USER!V352)</f>
        <v/>
      </c>
      <c r="W352" s="14">
        <f>+IF(USER!W352="","",USER!W352)</f>
        <v>0.76041666666666663</v>
      </c>
      <c r="X352" s="14">
        <f>+IF(USER!X352="","",USER!X352)</f>
        <v>0.79166666666666663</v>
      </c>
      <c r="Y352" s="14" t="str">
        <f>+IF(USER!Y352="","",USER!Y352)</f>
        <v/>
      </c>
      <c r="Z352" s="20" t="str">
        <f>+IF(USER!Z352="","",USER!Z352)</f>
        <v/>
      </c>
      <c r="AA352" s="19">
        <f>+IF(USER!AA352="","",USER!AA352)</f>
        <v>0.57291666666666663</v>
      </c>
      <c r="AB352" s="13">
        <f>+IF(USER!AB352="","",USER!AB352)</f>
        <v>0.91666666666666663</v>
      </c>
      <c r="AC352" s="14" t="str">
        <f>+IF(USER!AC352="","",USER!AC352)</f>
        <v/>
      </c>
      <c r="AD352" s="14" t="str">
        <f>+IF(USER!AD352="","",USER!AD352)</f>
        <v/>
      </c>
      <c r="AE352" s="13">
        <f>+IF(USER!AE352="","",USER!AE352)</f>
        <v>0.76041666666666663</v>
      </c>
      <c r="AF352" s="13">
        <f>+IF(USER!AF352="","",USER!AF352)</f>
        <v>0.79166666666666663</v>
      </c>
      <c r="AG352" s="14" t="str">
        <f>+IF(USER!AG352="","",USER!AG352)</f>
        <v/>
      </c>
      <c r="AH352" s="20" t="str">
        <f>+IF(USER!AH352="","",USER!AH352)</f>
        <v/>
      </c>
      <c r="AI352" s="19">
        <f>+IF(USER!AI352="","",USER!AI352)</f>
        <v>0.57291666666666663</v>
      </c>
      <c r="AJ352" s="13">
        <f>+IF(USER!AJ352="","",USER!AJ352)</f>
        <v>0.91666666666666663</v>
      </c>
      <c r="AK352" s="14" t="str">
        <f>+IF(USER!AK352="","",USER!AK352)</f>
        <v/>
      </c>
      <c r="AL352" s="14" t="str">
        <f>+IF(USER!AL352="","",USER!AL352)</f>
        <v/>
      </c>
      <c r="AM352" s="13">
        <f>+IF(USER!AM352="","",USER!AM352)</f>
        <v>0.76041666666666663</v>
      </c>
      <c r="AN352" s="13">
        <f>+IF(USER!AN352="","",USER!AN352)</f>
        <v>0.79166666666666663</v>
      </c>
      <c r="AO352" s="14" t="str">
        <f>+IF(USER!AO352="","",USER!AO352)</f>
        <v/>
      </c>
      <c r="AP352" s="20" t="str">
        <f>+IF(USER!AP352="","",USER!AP352)</f>
        <v/>
      </c>
      <c r="AQ352" s="19" t="str">
        <f>+IF(USER!AQ352="","",USER!AQ352)</f>
        <v/>
      </c>
      <c r="AR352" s="13" t="str">
        <f>+IF(USER!AR352="","",USER!AR352)</f>
        <v/>
      </c>
      <c r="AS352" s="14" t="str">
        <f>+IF(USER!AS352="","",USER!AS352)</f>
        <v/>
      </c>
      <c r="AT352" s="14" t="str">
        <f>+IF(USER!AT352="","",USER!AT352)</f>
        <v/>
      </c>
      <c r="AU352" s="13" t="str">
        <f>+IF(USER!AU352="","",USER!AU352)</f>
        <v/>
      </c>
      <c r="AV352" s="13" t="str">
        <f>+IF(USER!AV352="","",USER!AV352)</f>
        <v/>
      </c>
      <c r="AW352" s="14" t="str">
        <f>+IF(USER!AW352="","",USER!AW352)</f>
        <v/>
      </c>
      <c r="AX352" s="20" t="str">
        <f>+IF(USER!AX352="","",USER!AX352)</f>
        <v/>
      </c>
      <c r="AY352" s="19">
        <f>+IF(USER!AY352="","",USER!AY352)</f>
        <v>0.57291666666666663</v>
      </c>
      <c r="AZ352" s="13">
        <f>+IF(USER!AZ352="","",USER!AZ352)</f>
        <v>0.91666666666666663</v>
      </c>
      <c r="BA352" s="14" t="str">
        <f>+IF(USER!BA352="","",USER!BA352)</f>
        <v/>
      </c>
      <c r="BB352" s="14" t="str">
        <f>+IF(USER!BB352="","",USER!BB352)</f>
        <v/>
      </c>
      <c r="BC352" s="13">
        <f>+IF(USER!BC352="","",USER!BC352)</f>
        <v>0.76041666666666663</v>
      </c>
      <c r="BD352" s="13">
        <f>+IF(USER!BD352="","",USER!BD352)</f>
        <v>0.79166666666666663</v>
      </c>
      <c r="BE352" s="14" t="str">
        <f>+IF(USER!BE352="","",USER!BE352)</f>
        <v/>
      </c>
      <c r="BF352" s="20" t="str">
        <f>+IF(USER!BF352="","",USER!BF352)</f>
        <v/>
      </c>
      <c r="BG352" s="19">
        <f>+IF(USER!BG352="","",USER!BG352)</f>
        <v>0.57291666666666663</v>
      </c>
      <c r="BH352" s="13">
        <f>+IF(USER!BH352="","",USER!BH352)</f>
        <v>0.91666666666666663</v>
      </c>
      <c r="BI352" s="14" t="str">
        <f>+IF(USER!BI352="","",USER!BI352)</f>
        <v/>
      </c>
      <c r="BJ352" s="14" t="str">
        <f>+IF(USER!BJ352="","",USER!BJ352)</f>
        <v/>
      </c>
      <c r="BK352" s="13">
        <f>+IF(USER!BK352="","",USER!BK352)</f>
        <v>0.76041666666666663</v>
      </c>
      <c r="BL352" s="13">
        <f>+IF(USER!BL352="","",USER!BL352)</f>
        <v>0.79166666666666663</v>
      </c>
      <c r="BM352" s="14" t="str">
        <f>+IF(USER!BM352="","",USER!BM352)</f>
        <v/>
      </c>
      <c r="BN352" s="20" t="str">
        <f>+IF(USER!BN352="","",USER!BN352)</f>
        <v/>
      </c>
      <c r="BO352" s="19">
        <f>+IF(USER!BO352="","",USER!BO352)</f>
        <v>0.57291666666666663</v>
      </c>
      <c r="BP352" s="13">
        <f>+IF(USER!BP352="","",USER!BP352)</f>
        <v>0.91666666666666663</v>
      </c>
      <c r="BQ352" s="14" t="str">
        <f>+IF(USER!BQ352="","",USER!BQ352)</f>
        <v/>
      </c>
      <c r="BR352" s="14" t="str">
        <f>+IF(USER!BR352="","",USER!BR352)</f>
        <v/>
      </c>
      <c r="BS352" s="13">
        <f>+IF(USER!BS352="","",USER!BS352)</f>
        <v>0.76041666666666663</v>
      </c>
      <c r="BT352" s="13">
        <f>+IF(USER!BT352="","",USER!BT352)</f>
        <v>0.79166666666666663</v>
      </c>
      <c r="BU352" s="14" t="str">
        <f>+IF(USER!BU352="","",USER!BU352)</f>
        <v/>
      </c>
      <c r="BV352" s="20" t="str">
        <f>+IF(USER!BV352="","",USER!BV352)</f>
        <v/>
      </c>
      <c r="BW352" s="68" t="str">
        <f>+VLOOKUP(B352,GESEM!B:H,7,0)</f>
        <v xml:space="preserve">ID VERIFY + PAYMENT ES </v>
      </c>
      <c r="BX352" s="2" t="str">
        <f>+VLOOKUP(B352,GESEM!B:H,6,0)</f>
        <v>AGENTE</v>
      </c>
    </row>
    <row r="353" spans="1:76" ht="12.75" hidden="1" x14ac:dyDescent="0.2">
      <c r="A353" s="31">
        <f t="shared" si="5"/>
        <v>347</v>
      </c>
      <c r="B353" s="74">
        <f>+USER!B353</f>
        <v>71727097</v>
      </c>
      <c r="C353" s="61" t="str">
        <f>+VLOOKUP(J353,TURNO!P:Q,2,0)</f>
        <v xml:space="preserve">CHAT USER </v>
      </c>
      <c r="D353" s="61" t="str">
        <f>+USER!D353</f>
        <v>Mañana</v>
      </c>
      <c r="E353" s="75">
        <f>+VLOOKUP(B353,GESEM!B:M,12,0)</f>
        <v>45454</v>
      </c>
      <c r="F353" s="61" t="str">
        <f>+USER!F353</f>
        <v>PART TIME</v>
      </c>
      <c r="G353" s="61">
        <f>+USER!G353</f>
        <v>0</v>
      </c>
      <c r="H353" s="61">
        <f>+USER!H353</f>
        <v>0</v>
      </c>
      <c r="I353" s="61" t="str">
        <f>+USER!I353</f>
        <v>CHANCO ANTICONA ARIANNA KORITTA</v>
      </c>
      <c r="J353" s="61" t="str">
        <f>+USER!J353</f>
        <v>CHAT USER</v>
      </c>
      <c r="K353" s="61" t="str">
        <f>+USER!K353</f>
        <v>SANEZ DESCALZI SUSAN HEYDI</v>
      </c>
      <c r="L353" s="61" t="str">
        <f>+USER!L353</f>
        <v>SANCHEZ GRADOS JEAN PIERRE JOAQUIN</v>
      </c>
      <c r="M353" s="61" t="str">
        <f>+USER!M353</f>
        <v>Jueves</v>
      </c>
      <c r="N353" s="32">
        <f>+IF(USER!N353="","",USER!N353)</f>
        <v>0.29166666666666669</v>
      </c>
      <c r="O353" s="33">
        <f>+IF(USER!O353="","",USER!O353)</f>
        <v>0.4548611111111111</v>
      </c>
      <c r="P353" s="32" t="str">
        <f>+IF(USER!P353="","",USER!P353)</f>
        <v/>
      </c>
      <c r="Q353" s="33" t="str">
        <f>+IF(USER!Q353="","",USER!Q353)</f>
        <v/>
      </c>
      <c r="R353" s="34" t="str">
        <f>+VLOOKUP(B353,GESEM!B:R,9,0)</f>
        <v>INACTIVO</v>
      </c>
      <c r="S353" s="19">
        <f>+IF(USER!S353="","",USER!S353)</f>
        <v>0.29166666666666669</v>
      </c>
      <c r="T353" s="14">
        <f>+IF(USER!T353="","",USER!T353)</f>
        <v>0.4548611111111111</v>
      </c>
      <c r="U353" s="14" t="str">
        <f>+IF(USER!U353="","",USER!U353)</f>
        <v/>
      </c>
      <c r="V353" s="14" t="str">
        <f>+IF(USER!V353="","",USER!V353)</f>
        <v/>
      </c>
      <c r="W353" s="14" t="str">
        <f>+IF(USER!W353="","",USER!W353)</f>
        <v/>
      </c>
      <c r="X353" s="14" t="str">
        <f>+IF(USER!X353="","",USER!X353)</f>
        <v/>
      </c>
      <c r="Y353" s="14" t="str">
        <f>+IF(USER!Y353="","",USER!Y353)</f>
        <v/>
      </c>
      <c r="Z353" s="20" t="str">
        <f>+IF(USER!Z353="","",USER!Z353)</f>
        <v/>
      </c>
      <c r="AA353" s="19">
        <f>+IF(USER!AA353="","",USER!AA353)</f>
        <v>0.29166666666666669</v>
      </c>
      <c r="AB353" s="13">
        <f>+IF(USER!AB353="","",USER!AB353)</f>
        <v>0.4548611111111111</v>
      </c>
      <c r="AC353" s="14" t="str">
        <f>+IF(USER!AC353="","",USER!AC353)</f>
        <v/>
      </c>
      <c r="AD353" s="14" t="str">
        <f>+IF(USER!AD353="","",USER!AD353)</f>
        <v/>
      </c>
      <c r="AE353" s="13" t="str">
        <f>+IF(USER!AE353="","",USER!AE353)</f>
        <v/>
      </c>
      <c r="AF353" s="13" t="str">
        <f>+IF(USER!AF353="","",USER!AF353)</f>
        <v/>
      </c>
      <c r="AG353" s="14" t="str">
        <f>+IF(USER!AG353="","",USER!AG353)</f>
        <v/>
      </c>
      <c r="AH353" s="20" t="str">
        <f>+IF(USER!AH353="","",USER!AH353)</f>
        <v/>
      </c>
      <c r="AI353" s="19">
        <f>+IF(USER!AI353="","",USER!AI353)</f>
        <v>0.29166666666666669</v>
      </c>
      <c r="AJ353" s="13">
        <f>+IF(USER!AJ353="","",USER!AJ353)</f>
        <v>0.4548611111111111</v>
      </c>
      <c r="AK353" s="14" t="str">
        <f>+IF(USER!AK353="","",USER!AK353)</f>
        <v/>
      </c>
      <c r="AL353" s="14" t="str">
        <f>+IF(USER!AL353="","",USER!AL353)</f>
        <v/>
      </c>
      <c r="AM353" s="13" t="str">
        <f>+IF(USER!AM353="","",USER!AM353)</f>
        <v/>
      </c>
      <c r="AN353" s="13" t="str">
        <f>+IF(USER!AN353="","",USER!AN353)</f>
        <v/>
      </c>
      <c r="AO353" s="14" t="str">
        <f>+IF(USER!AO353="","",USER!AO353)</f>
        <v/>
      </c>
      <c r="AP353" s="20" t="str">
        <f>+IF(USER!AP353="","",USER!AP353)</f>
        <v/>
      </c>
      <c r="AQ353" s="19" t="str">
        <f>+IF(USER!AQ353="","",USER!AQ353)</f>
        <v/>
      </c>
      <c r="AR353" s="13" t="str">
        <f>+IF(USER!AR353="","",USER!AR353)</f>
        <v/>
      </c>
      <c r="AS353" s="14" t="str">
        <f>+IF(USER!AS353="","",USER!AS353)</f>
        <v/>
      </c>
      <c r="AT353" s="14" t="str">
        <f>+IF(USER!AT353="","",USER!AT353)</f>
        <v/>
      </c>
      <c r="AU353" s="13" t="str">
        <f>+IF(USER!AU353="","",USER!AU353)</f>
        <v/>
      </c>
      <c r="AV353" s="13" t="str">
        <f>+IF(USER!AV353="","",USER!AV353)</f>
        <v/>
      </c>
      <c r="AW353" s="14" t="str">
        <f>+IF(USER!AW353="","",USER!AW353)</f>
        <v/>
      </c>
      <c r="AX353" s="20" t="str">
        <f>+IF(USER!AX353="","",USER!AX353)</f>
        <v/>
      </c>
      <c r="AY353" s="19">
        <f>+IF(USER!AY353="","",USER!AY353)</f>
        <v>0.29166666666666669</v>
      </c>
      <c r="AZ353" s="13">
        <f>+IF(USER!AZ353="","",USER!AZ353)</f>
        <v>0.4548611111111111</v>
      </c>
      <c r="BA353" s="14" t="str">
        <f>+IF(USER!BA353="","",USER!BA353)</f>
        <v/>
      </c>
      <c r="BB353" s="14" t="str">
        <f>+IF(USER!BB353="","",USER!BB353)</f>
        <v/>
      </c>
      <c r="BC353" s="13" t="str">
        <f>+IF(USER!BC353="","",USER!BC353)</f>
        <v/>
      </c>
      <c r="BD353" s="13" t="str">
        <f>+IF(USER!BD353="","",USER!BD353)</f>
        <v/>
      </c>
      <c r="BE353" s="14" t="str">
        <f>+IF(USER!BE353="","",USER!BE353)</f>
        <v/>
      </c>
      <c r="BF353" s="20" t="str">
        <f>+IF(USER!BF353="","",USER!BF353)</f>
        <v/>
      </c>
      <c r="BG353" s="19">
        <f>+IF(USER!BG353="","",USER!BG353)</f>
        <v>0.29166666666666669</v>
      </c>
      <c r="BH353" s="13">
        <f>+IF(USER!BH353="","",USER!BH353)</f>
        <v>0.4548611111111111</v>
      </c>
      <c r="BI353" s="14" t="str">
        <f>+IF(USER!BI353="","",USER!BI353)</f>
        <v/>
      </c>
      <c r="BJ353" s="14" t="str">
        <f>+IF(USER!BJ353="","",USER!BJ353)</f>
        <v/>
      </c>
      <c r="BK353" s="13" t="str">
        <f>+IF(USER!BK353="","",USER!BK353)</f>
        <v/>
      </c>
      <c r="BL353" s="13" t="str">
        <f>+IF(USER!BL353="","",USER!BL353)</f>
        <v/>
      </c>
      <c r="BM353" s="14" t="str">
        <f>+IF(USER!BM353="","",USER!BM353)</f>
        <v/>
      </c>
      <c r="BN353" s="20" t="str">
        <f>+IF(USER!BN353="","",USER!BN353)</f>
        <v/>
      </c>
      <c r="BO353" s="19">
        <f>+IF(USER!BO353="","",USER!BO353)</f>
        <v>0.29166666666666669</v>
      </c>
      <c r="BP353" s="13">
        <f>+IF(USER!BP353="","",USER!BP353)</f>
        <v>0.4548611111111111</v>
      </c>
      <c r="BQ353" s="14" t="str">
        <f>+IF(USER!BQ353="","",USER!BQ353)</f>
        <v/>
      </c>
      <c r="BR353" s="14" t="str">
        <f>+IF(USER!BR353="","",USER!BR353)</f>
        <v/>
      </c>
      <c r="BS353" s="13" t="str">
        <f>+IF(USER!BS353="","",USER!BS353)</f>
        <v/>
      </c>
      <c r="BT353" s="13" t="str">
        <f>+IF(USER!BT353="","",USER!BT353)</f>
        <v/>
      </c>
      <c r="BU353" s="14" t="str">
        <f>+IF(USER!BU353="","",USER!BU353)</f>
        <v/>
      </c>
      <c r="BV353" s="20" t="str">
        <f>+IF(USER!BV353="","",USER!BV353)</f>
        <v/>
      </c>
      <c r="BW353" s="68" t="str">
        <f>+VLOOKUP(B353,GESEM!B:H,7,0)</f>
        <v>CHAT USER</v>
      </c>
      <c r="BX353" s="2" t="str">
        <f>+VLOOKUP(B353,GESEM!B:H,6,0)</f>
        <v>AGENTE</v>
      </c>
    </row>
    <row r="354" spans="1:76" ht="12.75" x14ac:dyDescent="0.2">
      <c r="A354" s="31">
        <f t="shared" si="5"/>
        <v>348</v>
      </c>
      <c r="B354" s="74">
        <f>+USER!B354</f>
        <v>74130972</v>
      </c>
      <c r="C354" s="61" t="str">
        <f>+VLOOKUP(J354,TURNO!P:Q,2,0)</f>
        <v xml:space="preserve">CHAT USER </v>
      </c>
      <c r="D354" s="61" t="str">
        <f>+USER!D354</f>
        <v>Tarde</v>
      </c>
      <c r="E354" s="75">
        <f>+VLOOKUP(B354,GESEM!B:M,12,0)</f>
        <v>45586</v>
      </c>
      <c r="F354" s="61" t="str">
        <f>+USER!F354</f>
        <v>PART TIME</v>
      </c>
      <c r="G354" s="61">
        <f>+USER!G354</f>
        <v>0</v>
      </c>
      <c r="H354" s="61">
        <f>+USER!H354</f>
        <v>0</v>
      </c>
      <c r="I354" s="61" t="str">
        <f>+USER!I354</f>
        <v>MEDRANO HUAMANI ANA CAROLINA</v>
      </c>
      <c r="J354" s="61" t="str">
        <f>+USER!J354</f>
        <v>CHAT USER</v>
      </c>
      <c r="K354" s="61" t="str">
        <f>+USER!K354</f>
        <v>ALMEYDA ALVARADO CARLOS ALEJANDRO</v>
      </c>
      <c r="L354" s="61" t="str">
        <f>+USER!L354</f>
        <v>SANCHEZ GRADOS JEAN PIERRE JOAQUIN</v>
      </c>
      <c r="M354" s="61" t="str">
        <f>+USER!M354</f>
        <v>Lunes</v>
      </c>
      <c r="N354" s="32">
        <f>+IF(USER!N354="","",USER!N354)</f>
        <v>0.54166666666666663</v>
      </c>
      <c r="O354" s="33">
        <f>+IF(USER!O354="","",USER!O354)</f>
        <v>0.70486111111111116</v>
      </c>
      <c r="P354" s="32" t="str">
        <f>+IF(USER!P354="","",USER!P354)</f>
        <v/>
      </c>
      <c r="Q354" s="33" t="str">
        <f>+IF(USER!Q354="","",USER!Q354)</f>
        <v/>
      </c>
      <c r="R354" s="34" t="str">
        <f>+VLOOKUP(B354,GESEM!B:R,9,0)</f>
        <v>ACTIVO</v>
      </c>
      <c r="S354" s="19" t="str">
        <f>+IF(USER!S354="","",USER!S354)</f>
        <v/>
      </c>
      <c r="T354" s="14" t="str">
        <f>+IF(USER!T354="","",USER!T354)</f>
        <v/>
      </c>
      <c r="U354" s="14" t="str">
        <f>+IF(USER!U354="","",USER!U354)</f>
        <v/>
      </c>
      <c r="V354" s="14" t="str">
        <f>+IF(USER!V354="","",USER!V354)</f>
        <v/>
      </c>
      <c r="W354" s="14" t="str">
        <f>+IF(USER!W354="","",USER!W354)</f>
        <v/>
      </c>
      <c r="X354" s="14" t="str">
        <f>+IF(USER!X354="","",USER!X354)</f>
        <v/>
      </c>
      <c r="Y354" s="14" t="str">
        <f>+IF(USER!Y354="","",USER!Y354)</f>
        <v/>
      </c>
      <c r="Z354" s="20" t="str">
        <f>+IF(USER!Z354="","",USER!Z354)</f>
        <v/>
      </c>
      <c r="AA354" s="19">
        <f>+IF(USER!AA354="","",USER!AA354)</f>
        <v>0.54166666666666663</v>
      </c>
      <c r="AB354" s="13">
        <f>+IF(USER!AB354="","",USER!AB354)</f>
        <v>0.70486111111111116</v>
      </c>
      <c r="AC354" s="14" t="str">
        <f>+IF(USER!AC354="","",USER!AC354)</f>
        <v/>
      </c>
      <c r="AD354" s="14" t="str">
        <f>+IF(USER!AD354="","",USER!AD354)</f>
        <v/>
      </c>
      <c r="AE354" s="13" t="str">
        <f>+IF(USER!AE354="","",USER!AE354)</f>
        <v/>
      </c>
      <c r="AF354" s="13" t="str">
        <f>+IF(USER!AF354="","",USER!AF354)</f>
        <v/>
      </c>
      <c r="AG354" s="14" t="str">
        <f>+IF(USER!AG354="","",USER!AG354)</f>
        <v/>
      </c>
      <c r="AH354" s="20" t="str">
        <f>+IF(USER!AH354="","",USER!AH354)</f>
        <v/>
      </c>
      <c r="AI354" s="19">
        <f>+IF(USER!AI354="","",USER!AI354)</f>
        <v>0.54166666666666663</v>
      </c>
      <c r="AJ354" s="13">
        <f>+IF(USER!AJ354="","",USER!AJ354)</f>
        <v>0.70486111111111116</v>
      </c>
      <c r="AK354" s="14" t="str">
        <f>+IF(USER!AK354="","",USER!AK354)</f>
        <v/>
      </c>
      <c r="AL354" s="14" t="str">
        <f>+IF(USER!AL354="","",USER!AL354)</f>
        <v/>
      </c>
      <c r="AM354" s="13" t="str">
        <f>+IF(USER!AM354="","",USER!AM354)</f>
        <v/>
      </c>
      <c r="AN354" s="13" t="str">
        <f>+IF(USER!AN354="","",USER!AN354)</f>
        <v/>
      </c>
      <c r="AO354" s="14" t="str">
        <f>+IF(USER!AO354="","",USER!AO354)</f>
        <v/>
      </c>
      <c r="AP354" s="20" t="str">
        <f>+IF(USER!AP354="","",USER!AP354)</f>
        <v/>
      </c>
      <c r="AQ354" s="19">
        <f>+IF(USER!AQ354="","",USER!AQ354)</f>
        <v>0.54166666666666663</v>
      </c>
      <c r="AR354" s="13">
        <f>+IF(USER!AR354="","",USER!AR354)</f>
        <v>0.70486111111111116</v>
      </c>
      <c r="AS354" s="14" t="str">
        <f>+IF(USER!AS354="","",USER!AS354)</f>
        <v/>
      </c>
      <c r="AT354" s="14" t="str">
        <f>+IF(USER!AT354="","",USER!AT354)</f>
        <v/>
      </c>
      <c r="AU354" s="13" t="str">
        <f>+IF(USER!AU354="","",USER!AU354)</f>
        <v/>
      </c>
      <c r="AV354" s="13" t="str">
        <f>+IF(USER!AV354="","",USER!AV354)</f>
        <v/>
      </c>
      <c r="AW354" s="14" t="str">
        <f>+IF(USER!AW354="","",USER!AW354)</f>
        <v/>
      </c>
      <c r="AX354" s="20" t="str">
        <f>+IF(USER!AX354="","",USER!AX354)</f>
        <v/>
      </c>
      <c r="AY354" s="19">
        <f>+IF(USER!AY354="","",USER!AY354)</f>
        <v>0.54166666666666663</v>
      </c>
      <c r="AZ354" s="13">
        <f>+IF(USER!AZ354="","",USER!AZ354)</f>
        <v>0.70486111111111116</v>
      </c>
      <c r="BA354" s="14" t="str">
        <f>+IF(USER!BA354="","",USER!BA354)</f>
        <v/>
      </c>
      <c r="BB354" s="14" t="str">
        <f>+IF(USER!BB354="","",USER!BB354)</f>
        <v/>
      </c>
      <c r="BC354" s="13" t="str">
        <f>+IF(USER!BC354="","",USER!BC354)</f>
        <v/>
      </c>
      <c r="BD354" s="13" t="str">
        <f>+IF(USER!BD354="","",USER!BD354)</f>
        <v/>
      </c>
      <c r="BE354" s="14" t="str">
        <f>+IF(USER!BE354="","",USER!BE354)</f>
        <v/>
      </c>
      <c r="BF354" s="20" t="str">
        <f>+IF(USER!BF354="","",USER!BF354)</f>
        <v/>
      </c>
      <c r="BG354" s="19">
        <f>+IF(USER!BG354="","",USER!BG354)</f>
        <v>0.54166666666666663</v>
      </c>
      <c r="BH354" s="13">
        <f>+IF(USER!BH354="","",USER!BH354)</f>
        <v>0.70486111111111116</v>
      </c>
      <c r="BI354" s="14" t="str">
        <f>+IF(USER!BI354="","",USER!BI354)</f>
        <v/>
      </c>
      <c r="BJ354" s="14" t="str">
        <f>+IF(USER!BJ354="","",USER!BJ354)</f>
        <v/>
      </c>
      <c r="BK354" s="13" t="str">
        <f>+IF(USER!BK354="","",USER!BK354)</f>
        <v/>
      </c>
      <c r="BL354" s="13" t="str">
        <f>+IF(USER!BL354="","",USER!BL354)</f>
        <v/>
      </c>
      <c r="BM354" s="14" t="str">
        <f>+IF(USER!BM354="","",USER!BM354)</f>
        <v/>
      </c>
      <c r="BN354" s="20" t="str">
        <f>+IF(USER!BN354="","",USER!BN354)</f>
        <v/>
      </c>
      <c r="BO354" s="19">
        <f>+IF(USER!BO354="","",USER!BO354)</f>
        <v>0.54166666666666663</v>
      </c>
      <c r="BP354" s="13">
        <f>+IF(USER!BP354="","",USER!BP354)</f>
        <v>0.70486111111111116</v>
      </c>
      <c r="BQ354" s="14" t="str">
        <f>+IF(USER!BQ354="","",USER!BQ354)</f>
        <v/>
      </c>
      <c r="BR354" s="14" t="str">
        <f>+IF(USER!BR354="","",USER!BR354)</f>
        <v/>
      </c>
      <c r="BS354" s="13" t="str">
        <f>+IF(USER!BS354="","",USER!BS354)</f>
        <v/>
      </c>
      <c r="BT354" s="13" t="str">
        <f>+IF(USER!BT354="","",USER!BT354)</f>
        <v/>
      </c>
      <c r="BU354" s="14" t="str">
        <f>+IF(USER!BU354="","",USER!BU354)</f>
        <v/>
      </c>
      <c r="BV354" s="20" t="str">
        <f>+IF(USER!BV354="","",USER!BV354)</f>
        <v/>
      </c>
      <c r="BW354" s="68" t="str">
        <f>+VLOOKUP(B354,GESEM!B:H,7,0)</f>
        <v>CHAT USER</v>
      </c>
      <c r="BX354" s="2" t="str">
        <f>+VLOOKUP(B354,GESEM!B:H,6,0)</f>
        <v>AGENTE</v>
      </c>
    </row>
    <row r="355" spans="1:76" ht="12.75" x14ac:dyDescent="0.2">
      <c r="A355" s="31">
        <f t="shared" si="5"/>
        <v>349</v>
      </c>
      <c r="B355" s="74">
        <f>+USER!B355</f>
        <v>6047350</v>
      </c>
      <c r="C355" s="61" t="str">
        <f>+VLOOKUP(J355,TURNO!P:Q,2,0)</f>
        <v xml:space="preserve">CHAT USER </v>
      </c>
      <c r="D355" s="61" t="str">
        <f>+USER!D355</f>
        <v>Tarde</v>
      </c>
      <c r="E355" s="75">
        <f>+VLOOKUP(B355,GESEM!B:M,12,0)</f>
        <v>45216</v>
      </c>
      <c r="F355" s="61" t="str">
        <f>+USER!F355</f>
        <v>FULL TIME</v>
      </c>
      <c r="G355" s="61">
        <f>+USER!G355</f>
        <v>0</v>
      </c>
      <c r="H355" s="61">
        <f>+USER!H355</f>
        <v>0</v>
      </c>
      <c r="I355" s="61" t="str">
        <f>+USER!I355</f>
        <v>OLAN POOL KAREN DHAMAR</v>
      </c>
      <c r="J355" s="61" t="str">
        <f>+USER!J355</f>
        <v>CHAT USER</v>
      </c>
      <c r="K355" s="61" t="str">
        <f>+USER!K355</f>
        <v>ROQUE GOMEZ FRANK PIERCE</v>
      </c>
      <c r="L355" s="61" t="str">
        <f>+USER!L355</f>
        <v>PORTILLA REYES YOHANA ARACELLI</v>
      </c>
      <c r="M355" s="61" t="str">
        <f>+USER!M355</f>
        <v>Sábado</v>
      </c>
      <c r="N355" s="32">
        <f>+IF(USER!N355="","",USER!N355)</f>
        <v>0.58333333333333337</v>
      </c>
      <c r="O355" s="33">
        <f>+IF(USER!O355="","",USER!O355)</f>
        <v>0.92708333333333337</v>
      </c>
      <c r="P355" s="32">
        <f>+IF(USER!P355="","",USER!P355)</f>
        <v>0.72916666666666663</v>
      </c>
      <c r="Q355" s="33">
        <f>+IF(USER!Q355="","",USER!Q355)</f>
        <v>0.76041666666666663</v>
      </c>
      <c r="R355" s="34" t="str">
        <f>+VLOOKUP(B355,GESEM!B:R,9,0)</f>
        <v>ACTIVO</v>
      </c>
      <c r="S355" s="19">
        <f>+IF(USER!S355="","",USER!S355)</f>
        <v>0.58333333333333337</v>
      </c>
      <c r="T355" s="14">
        <f>+IF(USER!T355="","",USER!T355)</f>
        <v>0.92708333333333337</v>
      </c>
      <c r="U355" s="14" t="str">
        <f>+IF(USER!U355="","",USER!U355)</f>
        <v/>
      </c>
      <c r="V355" s="14" t="str">
        <f>+IF(USER!V355="","",USER!V355)</f>
        <v/>
      </c>
      <c r="W355" s="14">
        <f>+IF(USER!W355="","",USER!W355)</f>
        <v>0.72916666666666663</v>
      </c>
      <c r="X355" s="14">
        <f>+IF(USER!X355="","",USER!X355)</f>
        <v>0.76041666666666663</v>
      </c>
      <c r="Y355" s="14" t="str">
        <f>+IF(USER!Y355="","",USER!Y355)</f>
        <v/>
      </c>
      <c r="Z355" s="20" t="str">
        <f>+IF(USER!Z355="","",USER!Z355)</f>
        <v/>
      </c>
      <c r="AA355" s="19">
        <f>+IF(USER!AA355="","",USER!AA355)</f>
        <v>0.58333333333333337</v>
      </c>
      <c r="AB355" s="13">
        <f>+IF(USER!AB355="","",USER!AB355)</f>
        <v>0.92708333333333337</v>
      </c>
      <c r="AC355" s="14" t="str">
        <f>+IF(USER!AC355="","",USER!AC355)</f>
        <v/>
      </c>
      <c r="AD355" s="14" t="str">
        <f>+IF(USER!AD355="","",USER!AD355)</f>
        <v/>
      </c>
      <c r="AE355" s="13">
        <f>+IF(USER!AE355="","",USER!AE355)</f>
        <v>0.72916666666666663</v>
      </c>
      <c r="AF355" s="13">
        <f>+IF(USER!AF355="","",USER!AF355)</f>
        <v>0.76041666666666663</v>
      </c>
      <c r="AG355" s="14" t="str">
        <f>+IF(USER!AG355="","",USER!AG355)</f>
        <v/>
      </c>
      <c r="AH355" s="20" t="str">
        <f>+IF(USER!AH355="","",USER!AH355)</f>
        <v/>
      </c>
      <c r="AI355" s="19">
        <f>+IF(USER!AI355="","",USER!AI355)</f>
        <v>0.58333333333333337</v>
      </c>
      <c r="AJ355" s="13">
        <f>+IF(USER!AJ355="","",USER!AJ355)</f>
        <v>0.92708333333333337</v>
      </c>
      <c r="AK355" s="14" t="str">
        <f>+IF(USER!AK355="","",USER!AK355)</f>
        <v/>
      </c>
      <c r="AL355" s="14" t="str">
        <f>+IF(USER!AL355="","",USER!AL355)</f>
        <v/>
      </c>
      <c r="AM355" s="13">
        <f>+IF(USER!AM355="","",USER!AM355)</f>
        <v>0.72916666666666663</v>
      </c>
      <c r="AN355" s="13">
        <f>+IF(USER!AN355="","",USER!AN355)</f>
        <v>0.76041666666666663</v>
      </c>
      <c r="AO355" s="14" t="str">
        <f>+IF(USER!AO355="","",USER!AO355)</f>
        <v/>
      </c>
      <c r="AP355" s="20" t="str">
        <f>+IF(USER!AP355="","",USER!AP355)</f>
        <v/>
      </c>
      <c r="AQ355" s="19">
        <f>+IF(USER!AQ355="","",USER!AQ355)</f>
        <v>0.58333333333333337</v>
      </c>
      <c r="AR355" s="13">
        <f>+IF(USER!AR355="","",USER!AR355)</f>
        <v>0.92708333333333337</v>
      </c>
      <c r="AS355" s="14" t="str">
        <f>+IF(USER!AS355="","",USER!AS355)</f>
        <v/>
      </c>
      <c r="AT355" s="14" t="str">
        <f>+IF(USER!AT355="","",USER!AT355)</f>
        <v/>
      </c>
      <c r="AU355" s="13">
        <f>+IF(USER!AU355="","",USER!AU355)</f>
        <v>0.72916666666666663</v>
      </c>
      <c r="AV355" s="13">
        <f>+IF(USER!AV355="","",USER!AV355)</f>
        <v>0.76041666666666663</v>
      </c>
      <c r="AW355" s="14" t="str">
        <f>+IF(USER!AW355="","",USER!AW355)</f>
        <v/>
      </c>
      <c r="AX355" s="20" t="str">
        <f>+IF(USER!AX355="","",USER!AX355)</f>
        <v/>
      </c>
      <c r="AY355" s="19">
        <f>+IF(USER!AY355="","",USER!AY355)</f>
        <v>0.58333333333333337</v>
      </c>
      <c r="AZ355" s="13">
        <f>+IF(USER!AZ355="","",USER!AZ355)</f>
        <v>0.92708333333333337</v>
      </c>
      <c r="BA355" s="14" t="str">
        <f>+IF(USER!BA355="","",USER!BA355)</f>
        <v/>
      </c>
      <c r="BB355" s="14" t="str">
        <f>+IF(USER!BB355="","",USER!BB355)</f>
        <v/>
      </c>
      <c r="BC355" s="13">
        <f>+IF(USER!BC355="","",USER!BC355)</f>
        <v>0.72916666666666663</v>
      </c>
      <c r="BD355" s="13">
        <f>+IF(USER!BD355="","",USER!BD355)</f>
        <v>0.76041666666666663</v>
      </c>
      <c r="BE355" s="14" t="str">
        <f>+IF(USER!BE355="","",USER!BE355)</f>
        <v/>
      </c>
      <c r="BF355" s="20" t="str">
        <f>+IF(USER!BF355="","",USER!BF355)</f>
        <v/>
      </c>
      <c r="BG355" s="19" t="str">
        <f>+IF(USER!BG355="","",USER!BG355)</f>
        <v/>
      </c>
      <c r="BH355" s="13" t="str">
        <f>+IF(USER!BH355="","",USER!BH355)</f>
        <v/>
      </c>
      <c r="BI355" s="14" t="str">
        <f>+IF(USER!BI355="","",USER!BI355)</f>
        <v/>
      </c>
      <c r="BJ355" s="14" t="str">
        <f>+IF(USER!BJ355="","",USER!BJ355)</f>
        <v/>
      </c>
      <c r="BK355" s="13" t="str">
        <f>+IF(USER!BK355="","",USER!BK355)</f>
        <v/>
      </c>
      <c r="BL355" s="13" t="str">
        <f>+IF(USER!BL355="","",USER!BL355)</f>
        <v/>
      </c>
      <c r="BM355" s="14" t="str">
        <f>+IF(USER!BM355="","",USER!BM355)</f>
        <v/>
      </c>
      <c r="BN355" s="20" t="str">
        <f>+IF(USER!BN355="","",USER!BN355)</f>
        <v/>
      </c>
      <c r="BO355" s="19">
        <f>+IF(USER!BO355="","",USER!BO355)</f>
        <v>0.58333333333333337</v>
      </c>
      <c r="BP355" s="13">
        <f>+IF(USER!BP355="","",USER!BP355)</f>
        <v>0.92708333333333337</v>
      </c>
      <c r="BQ355" s="14" t="str">
        <f>+IF(USER!BQ355="","",USER!BQ355)</f>
        <v/>
      </c>
      <c r="BR355" s="14" t="str">
        <f>+IF(USER!BR355="","",USER!BR355)</f>
        <v/>
      </c>
      <c r="BS355" s="13">
        <f>+IF(USER!BS355="","",USER!BS355)</f>
        <v>0.72916666666666663</v>
      </c>
      <c r="BT355" s="13">
        <f>+IF(USER!BT355="","",USER!BT355)</f>
        <v>0.76041666666666663</v>
      </c>
      <c r="BU355" s="14" t="str">
        <f>+IF(USER!BU355="","",USER!BU355)</f>
        <v/>
      </c>
      <c r="BV355" s="20" t="str">
        <f>+IF(USER!BV355="","",USER!BV355)</f>
        <v/>
      </c>
      <c r="BW355" s="68" t="str">
        <f>+VLOOKUP(B355,GESEM!B:H,7,0)</f>
        <v xml:space="preserve">ID VERIFY + PAYMENT ES </v>
      </c>
      <c r="BX355" s="2" t="str">
        <f>+VLOOKUP(B355,GESEM!B:H,6,0)</f>
        <v>AGENTE</v>
      </c>
    </row>
    <row r="356" spans="1:76" ht="12.75" x14ac:dyDescent="0.2">
      <c r="A356" s="31">
        <f t="shared" si="5"/>
        <v>350</v>
      </c>
      <c r="B356" s="74">
        <f>+USER!B356</f>
        <v>47395339</v>
      </c>
      <c r="C356" s="61" t="str">
        <f>+VLOOKUP(J356,TURNO!P:Q,2,0)</f>
        <v xml:space="preserve">CHAT USER </v>
      </c>
      <c r="D356" s="61" t="str">
        <f>+USER!D356</f>
        <v>Tarde</v>
      </c>
      <c r="E356" s="75">
        <f>+VLOOKUP(B356,GESEM!B:M,12,0)</f>
        <v>44900</v>
      </c>
      <c r="F356" s="61" t="str">
        <f>+USER!F356</f>
        <v>PART TIME</v>
      </c>
      <c r="G356" s="61">
        <f>+USER!G356</f>
        <v>0</v>
      </c>
      <c r="H356" s="61">
        <f>+USER!H356</f>
        <v>0</v>
      </c>
      <c r="I356" s="61" t="str">
        <f>+USER!I356</f>
        <v>RISCO ALVARADO NELIDA SOFIA</v>
      </c>
      <c r="J356" s="61" t="str">
        <f>+USER!J356</f>
        <v>CHAT USER</v>
      </c>
      <c r="K356" s="61" t="str">
        <f>+USER!K356</f>
        <v>ROQUE GOMEZ FRANK PIERCE</v>
      </c>
      <c r="L356" s="61" t="str">
        <f>+USER!L356</f>
        <v>PORTILLA REYES YOHANA ARACELLI</v>
      </c>
      <c r="M356" s="61" t="str">
        <f>+USER!M356</f>
        <v>Lunes</v>
      </c>
      <c r="N356" s="32">
        <f>+IF(USER!N356="","",USER!N356)</f>
        <v>0.60416666666666663</v>
      </c>
      <c r="O356" s="33">
        <f>+IF(USER!O356="","",USER!O356)</f>
        <v>0.76736111111111116</v>
      </c>
      <c r="P356" s="32" t="str">
        <f>+IF(USER!P356="","",USER!P356)</f>
        <v/>
      </c>
      <c r="Q356" s="33" t="str">
        <f>+IF(USER!Q356="","",USER!Q356)</f>
        <v/>
      </c>
      <c r="R356" s="34" t="str">
        <f>+VLOOKUP(B356,GESEM!B:R,9,0)</f>
        <v>ACTIVO</v>
      </c>
      <c r="S356" s="19" t="str">
        <f>+IF(USER!S356="","",USER!S356)</f>
        <v/>
      </c>
      <c r="T356" s="14" t="str">
        <f>+IF(USER!T356="","",USER!T356)</f>
        <v/>
      </c>
      <c r="U356" s="14" t="str">
        <f>+IF(USER!U356="","",USER!U356)</f>
        <v/>
      </c>
      <c r="V356" s="14" t="str">
        <f>+IF(USER!V356="","",USER!V356)</f>
        <v/>
      </c>
      <c r="W356" s="14" t="str">
        <f>+IF(USER!W356="","",USER!W356)</f>
        <v/>
      </c>
      <c r="X356" s="14" t="str">
        <f>+IF(USER!X356="","",USER!X356)</f>
        <v/>
      </c>
      <c r="Y356" s="14" t="str">
        <f>+IF(USER!Y356="","",USER!Y356)</f>
        <v/>
      </c>
      <c r="Z356" s="20" t="str">
        <f>+IF(USER!Z356="","",USER!Z356)</f>
        <v/>
      </c>
      <c r="AA356" s="19">
        <f>+IF(USER!AA356="","",USER!AA356)</f>
        <v>0.60416666666666663</v>
      </c>
      <c r="AB356" s="13">
        <f>+IF(USER!AB356="","",USER!AB356)</f>
        <v>0.76736111111111116</v>
      </c>
      <c r="AC356" s="14" t="str">
        <f>+IF(USER!AC356="","",USER!AC356)</f>
        <v/>
      </c>
      <c r="AD356" s="14" t="str">
        <f>+IF(USER!AD356="","",USER!AD356)</f>
        <v/>
      </c>
      <c r="AE356" s="13" t="str">
        <f>+IF(USER!AE356="","",USER!AE356)</f>
        <v/>
      </c>
      <c r="AF356" s="13" t="str">
        <f>+IF(USER!AF356="","",USER!AF356)</f>
        <v/>
      </c>
      <c r="AG356" s="14" t="str">
        <f>+IF(USER!AG356="","",USER!AG356)</f>
        <v/>
      </c>
      <c r="AH356" s="20" t="str">
        <f>+IF(USER!AH356="","",USER!AH356)</f>
        <v/>
      </c>
      <c r="AI356" s="19">
        <f>+IF(USER!AI356="","",USER!AI356)</f>
        <v>0.60416666666666663</v>
      </c>
      <c r="AJ356" s="13">
        <f>+IF(USER!AJ356="","",USER!AJ356)</f>
        <v>0.76736111111111116</v>
      </c>
      <c r="AK356" s="14" t="str">
        <f>+IF(USER!AK356="","",USER!AK356)</f>
        <v/>
      </c>
      <c r="AL356" s="14" t="str">
        <f>+IF(USER!AL356="","",USER!AL356)</f>
        <v/>
      </c>
      <c r="AM356" s="13" t="str">
        <f>+IF(USER!AM356="","",USER!AM356)</f>
        <v/>
      </c>
      <c r="AN356" s="13" t="str">
        <f>+IF(USER!AN356="","",USER!AN356)</f>
        <v/>
      </c>
      <c r="AO356" s="14" t="str">
        <f>+IF(USER!AO356="","",USER!AO356)</f>
        <v/>
      </c>
      <c r="AP356" s="20" t="str">
        <f>+IF(USER!AP356="","",USER!AP356)</f>
        <v/>
      </c>
      <c r="AQ356" s="19">
        <f>+IF(USER!AQ356="","",USER!AQ356)</f>
        <v>0.60416666666666663</v>
      </c>
      <c r="AR356" s="13">
        <f>+IF(USER!AR356="","",USER!AR356)</f>
        <v>0.76736111111111116</v>
      </c>
      <c r="AS356" s="14" t="str">
        <f>+IF(USER!AS356="","",USER!AS356)</f>
        <v/>
      </c>
      <c r="AT356" s="14" t="str">
        <f>+IF(USER!AT356="","",USER!AT356)</f>
        <v/>
      </c>
      <c r="AU356" s="13" t="str">
        <f>+IF(USER!AU356="","",USER!AU356)</f>
        <v/>
      </c>
      <c r="AV356" s="13" t="str">
        <f>+IF(USER!AV356="","",USER!AV356)</f>
        <v/>
      </c>
      <c r="AW356" s="14" t="str">
        <f>+IF(USER!AW356="","",USER!AW356)</f>
        <v/>
      </c>
      <c r="AX356" s="20" t="str">
        <f>+IF(USER!AX356="","",USER!AX356)</f>
        <v/>
      </c>
      <c r="AY356" s="19">
        <f>+IF(USER!AY356="","",USER!AY356)</f>
        <v>0.60416666666666663</v>
      </c>
      <c r="AZ356" s="13">
        <f>+IF(USER!AZ356="","",USER!AZ356)</f>
        <v>0.76736111111111116</v>
      </c>
      <c r="BA356" s="14" t="str">
        <f>+IF(USER!BA356="","",USER!BA356)</f>
        <v/>
      </c>
      <c r="BB356" s="14" t="str">
        <f>+IF(USER!BB356="","",USER!BB356)</f>
        <v/>
      </c>
      <c r="BC356" s="13" t="str">
        <f>+IF(USER!BC356="","",USER!BC356)</f>
        <v/>
      </c>
      <c r="BD356" s="13" t="str">
        <f>+IF(USER!BD356="","",USER!BD356)</f>
        <v/>
      </c>
      <c r="BE356" s="14" t="str">
        <f>+IF(USER!BE356="","",USER!BE356)</f>
        <v/>
      </c>
      <c r="BF356" s="20" t="str">
        <f>+IF(USER!BF356="","",USER!BF356)</f>
        <v/>
      </c>
      <c r="BG356" s="19">
        <f>+IF(USER!BG356="","",USER!BG356)</f>
        <v>0.60416666666666663</v>
      </c>
      <c r="BH356" s="13">
        <f>+IF(USER!BH356="","",USER!BH356)</f>
        <v>0.76736111111111116</v>
      </c>
      <c r="BI356" s="14" t="str">
        <f>+IF(USER!BI356="","",USER!BI356)</f>
        <v/>
      </c>
      <c r="BJ356" s="14" t="str">
        <f>+IF(USER!BJ356="","",USER!BJ356)</f>
        <v/>
      </c>
      <c r="BK356" s="13" t="str">
        <f>+IF(USER!BK356="","",USER!BK356)</f>
        <v/>
      </c>
      <c r="BL356" s="13" t="str">
        <f>+IF(USER!BL356="","",USER!BL356)</f>
        <v/>
      </c>
      <c r="BM356" s="14" t="str">
        <f>+IF(USER!BM356="","",USER!BM356)</f>
        <v/>
      </c>
      <c r="BN356" s="20" t="str">
        <f>+IF(USER!BN356="","",USER!BN356)</f>
        <v/>
      </c>
      <c r="BO356" s="19">
        <f>+IF(USER!BO356="","",USER!BO356)</f>
        <v>0.60416666666666663</v>
      </c>
      <c r="BP356" s="13">
        <f>+IF(USER!BP356="","",USER!BP356)</f>
        <v>0.76736111111111116</v>
      </c>
      <c r="BQ356" s="14" t="str">
        <f>+IF(USER!BQ356="","",USER!BQ356)</f>
        <v/>
      </c>
      <c r="BR356" s="14" t="str">
        <f>+IF(USER!BR356="","",USER!BR356)</f>
        <v/>
      </c>
      <c r="BS356" s="13" t="str">
        <f>+IF(USER!BS356="","",USER!BS356)</f>
        <v/>
      </c>
      <c r="BT356" s="13" t="str">
        <f>+IF(USER!BT356="","",USER!BT356)</f>
        <v/>
      </c>
      <c r="BU356" s="14" t="str">
        <f>+IF(USER!BU356="","",USER!BU356)</f>
        <v/>
      </c>
      <c r="BV356" s="20" t="str">
        <f>+IF(USER!BV356="","",USER!BV356)</f>
        <v/>
      </c>
      <c r="BW356" s="68" t="str">
        <f>+VLOOKUP(B356,GESEM!B:H,7,0)</f>
        <v>CHAT USER</v>
      </c>
      <c r="BX356" s="2" t="str">
        <f>+VLOOKUP(B356,GESEM!B:H,6,0)</f>
        <v>AGENTE</v>
      </c>
    </row>
    <row r="357" spans="1:76" ht="12.75" x14ac:dyDescent="0.2">
      <c r="A357" s="31">
        <f t="shared" si="5"/>
        <v>351</v>
      </c>
      <c r="B357" s="74">
        <f>+USER!B357</f>
        <v>70253197</v>
      </c>
      <c r="C357" s="61" t="str">
        <f>+VLOOKUP(J357,TURNO!P:Q,2,0)</f>
        <v xml:space="preserve">CHAT USER </v>
      </c>
      <c r="D357" s="61" t="str">
        <f>+USER!D357</f>
        <v>Tarde</v>
      </c>
      <c r="E357" s="75">
        <f>+VLOOKUP(B357,GESEM!B:M,12,0)</f>
        <v>45588</v>
      </c>
      <c r="F357" s="61" t="str">
        <f>+USER!F357</f>
        <v>PART TIME</v>
      </c>
      <c r="G357" s="61">
        <f>+USER!G357</f>
        <v>0</v>
      </c>
      <c r="H357" s="61">
        <f>+USER!H357</f>
        <v>0</v>
      </c>
      <c r="I357" s="61" t="str">
        <f>+USER!I357</f>
        <v>CHALCO CHAVEZ MAYTE DEL CARMEN</v>
      </c>
      <c r="J357" s="61" t="str">
        <f>+USER!J357</f>
        <v>CHAT USER</v>
      </c>
      <c r="K357" s="61" t="str">
        <f>+USER!K357</f>
        <v>ROQUE GOMEZ FRANK PIERCE</v>
      </c>
      <c r="L357" s="61" t="str">
        <f>+USER!L357</f>
        <v>PORTILLA REYES YOHANA ARACELLI</v>
      </c>
      <c r="M357" s="61" t="str">
        <f>+USER!M357</f>
        <v>Lunes</v>
      </c>
      <c r="N357" s="32">
        <f>+IF(USER!N357="","",USER!N357)</f>
        <v>0.60416666666666663</v>
      </c>
      <c r="O357" s="33">
        <f>+IF(USER!O357="","",USER!O357)</f>
        <v>0.76736111111111116</v>
      </c>
      <c r="P357" s="32" t="str">
        <f>+IF(USER!P357="","",USER!P357)</f>
        <v/>
      </c>
      <c r="Q357" s="33" t="str">
        <f>+IF(USER!Q357="","",USER!Q357)</f>
        <v/>
      </c>
      <c r="R357" s="34" t="str">
        <f>+VLOOKUP(B357,GESEM!B:R,9,0)</f>
        <v>ACTIVO</v>
      </c>
      <c r="S357" s="19" t="str">
        <f>+IF(USER!S357="","",USER!S357)</f>
        <v/>
      </c>
      <c r="T357" s="14" t="str">
        <f>+IF(USER!T357="","",USER!T357)</f>
        <v/>
      </c>
      <c r="U357" s="14" t="str">
        <f>+IF(USER!U357="","",USER!U357)</f>
        <v/>
      </c>
      <c r="V357" s="14" t="str">
        <f>+IF(USER!V357="","",USER!V357)</f>
        <v/>
      </c>
      <c r="W357" s="14" t="str">
        <f>+IF(USER!W357="","",USER!W357)</f>
        <v/>
      </c>
      <c r="X357" s="14" t="str">
        <f>+IF(USER!X357="","",USER!X357)</f>
        <v/>
      </c>
      <c r="Y357" s="14" t="str">
        <f>+IF(USER!Y357="","",USER!Y357)</f>
        <v/>
      </c>
      <c r="Z357" s="20" t="str">
        <f>+IF(USER!Z357="","",USER!Z357)</f>
        <v/>
      </c>
      <c r="AA357" s="19">
        <f>+IF(USER!AA357="","",USER!AA357)</f>
        <v>0.60416666666666663</v>
      </c>
      <c r="AB357" s="13">
        <f>+IF(USER!AB357="","",USER!AB357)</f>
        <v>0.76736111111111116</v>
      </c>
      <c r="AC357" s="14" t="str">
        <f>+IF(USER!AC357="","",USER!AC357)</f>
        <v/>
      </c>
      <c r="AD357" s="14" t="str">
        <f>+IF(USER!AD357="","",USER!AD357)</f>
        <v/>
      </c>
      <c r="AE357" s="13" t="str">
        <f>+IF(USER!AE357="","",USER!AE357)</f>
        <v/>
      </c>
      <c r="AF357" s="13" t="str">
        <f>+IF(USER!AF357="","",USER!AF357)</f>
        <v/>
      </c>
      <c r="AG357" s="14" t="str">
        <f>+IF(USER!AG357="","",USER!AG357)</f>
        <v/>
      </c>
      <c r="AH357" s="20" t="str">
        <f>+IF(USER!AH357="","",USER!AH357)</f>
        <v/>
      </c>
      <c r="AI357" s="19">
        <f>+IF(USER!AI357="","",USER!AI357)</f>
        <v>0.60416666666666663</v>
      </c>
      <c r="AJ357" s="13">
        <f>+IF(USER!AJ357="","",USER!AJ357)</f>
        <v>0.76736111111111116</v>
      </c>
      <c r="AK357" s="14" t="str">
        <f>+IF(USER!AK357="","",USER!AK357)</f>
        <v/>
      </c>
      <c r="AL357" s="14" t="str">
        <f>+IF(USER!AL357="","",USER!AL357)</f>
        <v/>
      </c>
      <c r="AM357" s="13" t="str">
        <f>+IF(USER!AM357="","",USER!AM357)</f>
        <v/>
      </c>
      <c r="AN357" s="13" t="str">
        <f>+IF(USER!AN357="","",USER!AN357)</f>
        <v/>
      </c>
      <c r="AO357" s="14" t="str">
        <f>+IF(USER!AO357="","",USER!AO357)</f>
        <v/>
      </c>
      <c r="AP357" s="20" t="str">
        <f>+IF(USER!AP357="","",USER!AP357)</f>
        <v/>
      </c>
      <c r="AQ357" s="19">
        <f>+IF(USER!AQ357="","",USER!AQ357)</f>
        <v>0.60416666666666663</v>
      </c>
      <c r="AR357" s="13">
        <f>+IF(USER!AR357="","",USER!AR357)</f>
        <v>0.76736111111111116</v>
      </c>
      <c r="AS357" s="14" t="str">
        <f>+IF(USER!AS357="","",USER!AS357)</f>
        <v/>
      </c>
      <c r="AT357" s="14" t="str">
        <f>+IF(USER!AT357="","",USER!AT357)</f>
        <v/>
      </c>
      <c r="AU357" s="13" t="str">
        <f>+IF(USER!AU357="","",USER!AU357)</f>
        <v/>
      </c>
      <c r="AV357" s="13" t="str">
        <f>+IF(USER!AV357="","",USER!AV357)</f>
        <v/>
      </c>
      <c r="AW357" s="14" t="str">
        <f>+IF(USER!AW357="","",USER!AW357)</f>
        <v/>
      </c>
      <c r="AX357" s="20" t="str">
        <f>+IF(USER!AX357="","",USER!AX357)</f>
        <v/>
      </c>
      <c r="AY357" s="19">
        <f>+IF(USER!AY357="","",USER!AY357)</f>
        <v>0.60416666666666663</v>
      </c>
      <c r="AZ357" s="13">
        <f>+IF(USER!AZ357="","",USER!AZ357)</f>
        <v>0.76736111111111116</v>
      </c>
      <c r="BA357" s="14" t="str">
        <f>+IF(USER!BA357="","",USER!BA357)</f>
        <v/>
      </c>
      <c r="BB357" s="14" t="str">
        <f>+IF(USER!BB357="","",USER!BB357)</f>
        <v/>
      </c>
      <c r="BC357" s="13" t="str">
        <f>+IF(USER!BC357="","",USER!BC357)</f>
        <v/>
      </c>
      <c r="BD357" s="13" t="str">
        <f>+IF(USER!BD357="","",USER!BD357)</f>
        <v/>
      </c>
      <c r="BE357" s="14" t="str">
        <f>+IF(USER!BE357="","",USER!BE357)</f>
        <v/>
      </c>
      <c r="BF357" s="20" t="str">
        <f>+IF(USER!BF357="","",USER!BF357)</f>
        <v/>
      </c>
      <c r="BG357" s="19">
        <f>+IF(USER!BG357="","",USER!BG357)</f>
        <v>0.60416666666666663</v>
      </c>
      <c r="BH357" s="13">
        <f>+IF(USER!BH357="","",USER!BH357)</f>
        <v>0.76736111111111116</v>
      </c>
      <c r="BI357" s="14" t="str">
        <f>+IF(USER!BI357="","",USER!BI357)</f>
        <v/>
      </c>
      <c r="BJ357" s="14" t="str">
        <f>+IF(USER!BJ357="","",USER!BJ357)</f>
        <v/>
      </c>
      <c r="BK357" s="13" t="str">
        <f>+IF(USER!BK357="","",USER!BK357)</f>
        <v/>
      </c>
      <c r="BL357" s="13" t="str">
        <f>+IF(USER!BL357="","",USER!BL357)</f>
        <v/>
      </c>
      <c r="BM357" s="14" t="str">
        <f>+IF(USER!BM357="","",USER!BM357)</f>
        <v/>
      </c>
      <c r="BN357" s="20" t="str">
        <f>+IF(USER!BN357="","",USER!BN357)</f>
        <v/>
      </c>
      <c r="BO357" s="19">
        <f>+IF(USER!BO357="","",USER!BO357)</f>
        <v>0.60416666666666663</v>
      </c>
      <c r="BP357" s="13">
        <f>+IF(USER!BP357="","",USER!BP357)</f>
        <v>0.76736111111111116</v>
      </c>
      <c r="BQ357" s="14" t="str">
        <f>+IF(USER!BQ357="","",USER!BQ357)</f>
        <v/>
      </c>
      <c r="BR357" s="14" t="str">
        <f>+IF(USER!BR357="","",USER!BR357)</f>
        <v/>
      </c>
      <c r="BS357" s="13" t="str">
        <f>+IF(USER!BS357="","",USER!BS357)</f>
        <v/>
      </c>
      <c r="BT357" s="13" t="str">
        <f>+IF(USER!BT357="","",USER!BT357)</f>
        <v/>
      </c>
      <c r="BU357" s="14" t="str">
        <f>+IF(USER!BU357="","",USER!BU357)</f>
        <v/>
      </c>
      <c r="BV357" s="20" t="str">
        <f>+IF(USER!BV357="","",USER!BV357)</f>
        <v/>
      </c>
      <c r="BW357" s="68" t="str">
        <f>+VLOOKUP(B357,GESEM!B:H,7,0)</f>
        <v>CHAT USER</v>
      </c>
      <c r="BX357" s="2" t="str">
        <f>+VLOOKUP(B357,GESEM!B:H,6,0)</f>
        <v>AGENTE</v>
      </c>
    </row>
    <row r="358" spans="1:76" ht="12.75" x14ac:dyDescent="0.2">
      <c r="A358" s="31">
        <f t="shared" si="5"/>
        <v>352</v>
      </c>
      <c r="B358" s="74">
        <f>+USER!B358</f>
        <v>74288218</v>
      </c>
      <c r="C358" s="61" t="str">
        <f>+VLOOKUP(J358,TURNO!P:Q,2,0)</f>
        <v xml:space="preserve">CHAT USER </v>
      </c>
      <c r="D358" s="61" t="str">
        <f>+USER!D358</f>
        <v>Tarde</v>
      </c>
      <c r="E358" s="75">
        <f>+VLOOKUP(B358,GESEM!B:M,12,0)</f>
        <v>45588</v>
      </c>
      <c r="F358" s="61" t="str">
        <f>+USER!F358</f>
        <v>PART TIME</v>
      </c>
      <c r="G358" s="61" t="str">
        <f>+USER!G358</f>
        <v>CAMBIO DE CONDICION</v>
      </c>
      <c r="H358" s="61" t="str">
        <f>+USER!H358</f>
        <v>01/05</v>
      </c>
      <c r="I358" s="61" t="str">
        <f>+USER!I358</f>
        <v>SUYURI GOMEZ ROCIO ESTHER</v>
      </c>
      <c r="J358" s="61" t="str">
        <f>+USER!J358</f>
        <v>CHAT USER</v>
      </c>
      <c r="K358" s="61" t="str">
        <f>+USER!K358</f>
        <v>ROQUE GOMEZ FRANK PIERCE</v>
      </c>
      <c r="L358" s="61" t="str">
        <f>+USER!L358</f>
        <v>PORTILLA REYES YOHANA ARACELLI</v>
      </c>
      <c r="M358" s="61" t="str">
        <f>+USER!M358</f>
        <v>Martes</v>
      </c>
      <c r="N358" s="32">
        <f>+IF(USER!N358="","",USER!N358)</f>
        <v>0.54166666666666663</v>
      </c>
      <c r="O358" s="33">
        <f>+IF(USER!O358="","",USER!O358)</f>
        <v>0.88541666666666663</v>
      </c>
      <c r="P358" s="32">
        <f>+IF(USER!P358="","",USER!P358)</f>
        <v>0.79166666666666663</v>
      </c>
      <c r="Q358" s="33">
        <f>+IF(USER!Q358="","",USER!Q358)</f>
        <v>0.82291666666666663</v>
      </c>
      <c r="R358" s="34" t="str">
        <f>+VLOOKUP(B358,GESEM!B:R,9,0)</f>
        <v>ACTIVO</v>
      </c>
      <c r="S358" s="19">
        <f>+IF(USER!S358="","",USER!S358)</f>
        <v>0.54166666666666663</v>
      </c>
      <c r="T358" s="14">
        <f>+IF(USER!T358="","",USER!T358)</f>
        <v>0.88541666666666663</v>
      </c>
      <c r="U358" s="14" t="str">
        <f>+IF(USER!U358="","",USER!U358)</f>
        <v/>
      </c>
      <c r="V358" s="14" t="str">
        <f>+IF(USER!V358="","",USER!V358)</f>
        <v/>
      </c>
      <c r="W358" s="14">
        <f>+IF(USER!W358="","",USER!W358)</f>
        <v>0.79166666666666663</v>
      </c>
      <c r="X358" s="14">
        <f>+IF(USER!X358="","",USER!X358)</f>
        <v>0.82291666666666663</v>
      </c>
      <c r="Y358" s="14" t="str">
        <f>+IF(USER!Y358="","",USER!Y358)</f>
        <v/>
      </c>
      <c r="Z358" s="20" t="str">
        <f>+IF(USER!Z358="","",USER!Z358)</f>
        <v/>
      </c>
      <c r="AA358" s="19" t="str">
        <f>+IF(USER!AA358="","",USER!AA358)</f>
        <v/>
      </c>
      <c r="AB358" s="13" t="str">
        <f>+IF(USER!AB358="","",USER!AB358)</f>
        <v/>
      </c>
      <c r="AC358" s="14" t="str">
        <f>+IF(USER!AC358="","",USER!AC358)</f>
        <v/>
      </c>
      <c r="AD358" s="14" t="str">
        <f>+IF(USER!AD358="","",USER!AD358)</f>
        <v/>
      </c>
      <c r="AE358" s="13" t="str">
        <f>+IF(USER!AE358="","",USER!AE358)</f>
        <v/>
      </c>
      <c r="AF358" s="13" t="str">
        <f>+IF(USER!AF358="","",USER!AF358)</f>
        <v/>
      </c>
      <c r="AG358" s="14" t="str">
        <f>+IF(USER!AG358="","",USER!AG358)</f>
        <v/>
      </c>
      <c r="AH358" s="20" t="str">
        <f>+IF(USER!AH358="","",USER!AH358)</f>
        <v/>
      </c>
      <c r="AI358" s="19">
        <f>+IF(USER!AI358="","",USER!AI358)</f>
        <v>0.54166666666666663</v>
      </c>
      <c r="AJ358" s="13">
        <f>+IF(USER!AJ358="","",USER!AJ358)</f>
        <v>0.88541666666666663</v>
      </c>
      <c r="AK358" s="14" t="str">
        <f>+IF(USER!AK358="","",USER!AK358)</f>
        <v/>
      </c>
      <c r="AL358" s="14" t="str">
        <f>+IF(USER!AL358="","",USER!AL358)</f>
        <v/>
      </c>
      <c r="AM358" s="13">
        <f>+IF(USER!AM358="","",USER!AM358)</f>
        <v>0.79166666666666663</v>
      </c>
      <c r="AN358" s="13">
        <f>+IF(USER!AN358="","",USER!AN358)</f>
        <v>0.82291666666666663</v>
      </c>
      <c r="AO358" s="14" t="str">
        <f>+IF(USER!AO358="","",USER!AO358)</f>
        <v/>
      </c>
      <c r="AP358" s="20" t="str">
        <f>+IF(USER!AP358="","",USER!AP358)</f>
        <v/>
      </c>
      <c r="AQ358" s="19">
        <f>+IF(USER!AQ358="","",USER!AQ358)</f>
        <v>0.54166666666666663</v>
      </c>
      <c r="AR358" s="13">
        <f>+IF(USER!AR358="","",USER!AR358)</f>
        <v>0.88541666666666663</v>
      </c>
      <c r="AS358" s="14" t="str">
        <f>+IF(USER!AS358="","",USER!AS358)</f>
        <v/>
      </c>
      <c r="AT358" s="14" t="str">
        <f>+IF(USER!AT358="","",USER!AT358)</f>
        <v/>
      </c>
      <c r="AU358" s="13">
        <f>+IF(USER!AU358="","",USER!AU358)</f>
        <v>0.79166666666666663</v>
      </c>
      <c r="AV358" s="13">
        <f>+IF(USER!AV358="","",USER!AV358)</f>
        <v>0.82291666666666663</v>
      </c>
      <c r="AW358" s="14" t="str">
        <f>+IF(USER!AW358="","",USER!AW358)</f>
        <v/>
      </c>
      <c r="AX358" s="20" t="str">
        <f>+IF(USER!AX358="","",USER!AX358)</f>
        <v/>
      </c>
      <c r="AY358" s="19">
        <f>+IF(USER!AY358="","",USER!AY358)</f>
        <v>0.54166666666666663</v>
      </c>
      <c r="AZ358" s="13">
        <f>+IF(USER!AZ358="","",USER!AZ358)</f>
        <v>0.88541666666666663</v>
      </c>
      <c r="BA358" s="14" t="str">
        <f>+IF(USER!BA358="","",USER!BA358)</f>
        <v/>
      </c>
      <c r="BB358" s="14" t="str">
        <f>+IF(USER!BB358="","",USER!BB358)</f>
        <v/>
      </c>
      <c r="BC358" s="13">
        <f>+IF(USER!BC358="","",USER!BC358)</f>
        <v>0.79166666666666663</v>
      </c>
      <c r="BD358" s="13">
        <f>+IF(USER!BD358="","",USER!BD358)</f>
        <v>0.82291666666666663</v>
      </c>
      <c r="BE358" s="14" t="str">
        <f>+IF(USER!BE358="","",USER!BE358)</f>
        <v/>
      </c>
      <c r="BF358" s="20" t="str">
        <f>+IF(USER!BF358="","",USER!BF358)</f>
        <v/>
      </c>
      <c r="BG358" s="19">
        <f>+IF(USER!BG358="","",USER!BG358)</f>
        <v>0.54166666666666663</v>
      </c>
      <c r="BH358" s="13">
        <f>+IF(USER!BH358="","",USER!BH358)</f>
        <v>0.88541666666666663</v>
      </c>
      <c r="BI358" s="14" t="str">
        <f>+IF(USER!BI358="","",USER!BI358)</f>
        <v/>
      </c>
      <c r="BJ358" s="14" t="str">
        <f>+IF(USER!BJ358="","",USER!BJ358)</f>
        <v/>
      </c>
      <c r="BK358" s="13">
        <f>+IF(USER!BK358="","",USER!BK358)</f>
        <v>0.79166666666666663</v>
      </c>
      <c r="BL358" s="13">
        <f>+IF(USER!BL358="","",USER!BL358)</f>
        <v>0.82291666666666663</v>
      </c>
      <c r="BM358" s="14" t="str">
        <f>+IF(USER!BM358="","",USER!BM358)</f>
        <v/>
      </c>
      <c r="BN358" s="20" t="str">
        <f>+IF(USER!BN358="","",USER!BN358)</f>
        <v/>
      </c>
      <c r="BO358" s="19">
        <f>+IF(USER!BO358="","",USER!BO358)</f>
        <v>0.54166666666666663</v>
      </c>
      <c r="BP358" s="13">
        <f>+IF(USER!BP358="","",USER!BP358)</f>
        <v>0.88541666666666663</v>
      </c>
      <c r="BQ358" s="14" t="str">
        <f>+IF(USER!BQ358="","",USER!BQ358)</f>
        <v/>
      </c>
      <c r="BR358" s="14" t="str">
        <f>+IF(USER!BR358="","",USER!BR358)</f>
        <v/>
      </c>
      <c r="BS358" s="13">
        <f>+IF(USER!BS358="","",USER!BS358)</f>
        <v>0.79166666666666663</v>
      </c>
      <c r="BT358" s="13">
        <f>+IF(USER!BT358="","",USER!BT358)</f>
        <v>0.82291666666666663</v>
      </c>
      <c r="BU358" s="14" t="str">
        <f>+IF(USER!BU358="","",USER!BU358)</f>
        <v/>
      </c>
      <c r="BV358" s="20" t="str">
        <f>+IF(USER!BV358="","",USER!BV358)</f>
        <v/>
      </c>
      <c r="BW358" s="68" t="str">
        <f>+VLOOKUP(B358,GESEM!B:H,7,0)</f>
        <v>CHAT USER</v>
      </c>
      <c r="BX358" s="2" t="str">
        <f>+VLOOKUP(B358,GESEM!B:H,6,0)</f>
        <v>AGENTE</v>
      </c>
    </row>
    <row r="359" spans="1:76" ht="12.75" x14ac:dyDescent="0.2">
      <c r="A359" s="31">
        <f t="shared" si="5"/>
        <v>353</v>
      </c>
      <c r="B359" s="74">
        <f>+USER!B359</f>
        <v>73042605</v>
      </c>
      <c r="C359" s="61" t="str">
        <f>+VLOOKUP(J359,TURNO!P:Q,2,0)</f>
        <v xml:space="preserve">CHAT USER </v>
      </c>
      <c r="D359" s="61" t="str">
        <f>+USER!D359</f>
        <v>Tarde</v>
      </c>
      <c r="E359" s="75">
        <f>+VLOOKUP(B359,GESEM!B:M,12,0)</f>
        <v>45588</v>
      </c>
      <c r="F359" s="61" t="str">
        <f>+USER!F359</f>
        <v>PART TIME</v>
      </c>
      <c r="G359" s="61">
        <f>+USER!G359</f>
        <v>0</v>
      </c>
      <c r="H359" s="61">
        <f>+USER!H359</f>
        <v>0</v>
      </c>
      <c r="I359" s="61" t="str">
        <f>+USER!I359</f>
        <v>PARIONA GALLARDO EDUARDO NOAH BEN</v>
      </c>
      <c r="J359" s="61" t="str">
        <f>+USER!J359</f>
        <v>CHAT USER</v>
      </c>
      <c r="K359" s="61" t="str">
        <f>+USER!K359</f>
        <v>RUBINA MEDINA GUSTAVO FRANCO</v>
      </c>
      <c r="L359" s="61" t="str">
        <f>+USER!L359</f>
        <v>PORTILLA REYES YOHANA ARACELLI</v>
      </c>
      <c r="M359" s="61" t="str">
        <f>+USER!M359</f>
        <v>Lunes</v>
      </c>
      <c r="N359" s="32">
        <f>+IF(USER!N359="","",USER!N359)</f>
        <v>0.54166666666666663</v>
      </c>
      <c r="O359" s="33">
        <f>+IF(USER!O359="","",USER!O359)</f>
        <v>0.70486111111111116</v>
      </c>
      <c r="P359" s="32" t="str">
        <f>+IF(USER!P359="","",USER!P359)</f>
        <v/>
      </c>
      <c r="Q359" s="33" t="str">
        <f>+IF(USER!Q359="","",USER!Q359)</f>
        <v/>
      </c>
      <c r="R359" s="34" t="str">
        <f>+VLOOKUP(B359,GESEM!B:R,9,0)</f>
        <v>ACTIVO</v>
      </c>
      <c r="S359" s="19">
        <f>+IF(USER!S359="","",USER!S359)</f>
        <v>0.54166666666666663</v>
      </c>
      <c r="T359" s="14">
        <f>+IF(USER!T359="","",USER!T359)</f>
        <v>0.70486111111111116</v>
      </c>
      <c r="U359" s="14" t="str">
        <f>+IF(USER!U359="","",USER!U359)</f>
        <v/>
      </c>
      <c r="V359" s="14" t="str">
        <f>+IF(USER!V359="","",USER!V359)</f>
        <v/>
      </c>
      <c r="W359" s="14" t="str">
        <f>+IF(USER!W359="","",USER!W359)</f>
        <v/>
      </c>
      <c r="X359" s="14" t="str">
        <f>+IF(USER!X359="","",USER!X359)</f>
        <v/>
      </c>
      <c r="Y359" s="14" t="str">
        <f>+IF(USER!Y359="","",USER!Y359)</f>
        <v/>
      </c>
      <c r="Z359" s="20" t="str">
        <f>+IF(USER!Z359="","",USER!Z359)</f>
        <v/>
      </c>
      <c r="AA359" s="19" t="str">
        <f>+IF(USER!AA359="","",USER!AA359)</f>
        <v/>
      </c>
      <c r="AB359" s="13" t="str">
        <f>+IF(USER!AB359="","",USER!AB359)</f>
        <v/>
      </c>
      <c r="AC359" s="14" t="str">
        <f>+IF(USER!AC359="","",USER!AC359)</f>
        <v/>
      </c>
      <c r="AD359" s="14" t="str">
        <f>+IF(USER!AD359="","",USER!AD359)</f>
        <v/>
      </c>
      <c r="AE359" s="13" t="str">
        <f>+IF(USER!AE359="","",USER!AE359)</f>
        <v/>
      </c>
      <c r="AF359" s="13" t="str">
        <f>+IF(USER!AF359="","",USER!AF359)</f>
        <v/>
      </c>
      <c r="AG359" s="14" t="str">
        <f>+IF(USER!AG359="","",USER!AG359)</f>
        <v/>
      </c>
      <c r="AH359" s="20" t="str">
        <f>+IF(USER!AH359="","",USER!AH359)</f>
        <v/>
      </c>
      <c r="AI359" s="19">
        <f>+IF(USER!AI359="","",USER!AI359)</f>
        <v>0.54166666666666663</v>
      </c>
      <c r="AJ359" s="13">
        <f>+IF(USER!AJ359="","",USER!AJ359)</f>
        <v>0.70486111111111116</v>
      </c>
      <c r="AK359" s="14" t="str">
        <f>+IF(USER!AK359="","",USER!AK359)</f>
        <v/>
      </c>
      <c r="AL359" s="14" t="str">
        <f>+IF(USER!AL359="","",USER!AL359)</f>
        <v/>
      </c>
      <c r="AM359" s="13" t="str">
        <f>+IF(USER!AM359="","",USER!AM359)</f>
        <v/>
      </c>
      <c r="AN359" s="13" t="str">
        <f>+IF(USER!AN359="","",USER!AN359)</f>
        <v/>
      </c>
      <c r="AO359" s="14" t="str">
        <f>+IF(USER!AO359="","",USER!AO359)</f>
        <v/>
      </c>
      <c r="AP359" s="20" t="str">
        <f>+IF(USER!AP359="","",USER!AP359)</f>
        <v/>
      </c>
      <c r="AQ359" s="19">
        <f>+IF(USER!AQ359="","",USER!AQ359)</f>
        <v>0.54166666666666663</v>
      </c>
      <c r="AR359" s="13">
        <f>+IF(USER!AR359="","",USER!AR359)</f>
        <v>0.70486111111111116</v>
      </c>
      <c r="AS359" s="14" t="str">
        <f>+IF(USER!AS359="","",USER!AS359)</f>
        <v/>
      </c>
      <c r="AT359" s="14" t="str">
        <f>+IF(USER!AT359="","",USER!AT359)</f>
        <v/>
      </c>
      <c r="AU359" s="13" t="str">
        <f>+IF(USER!AU359="","",USER!AU359)</f>
        <v/>
      </c>
      <c r="AV359" s="13" t="str">
        <f>+IF(USER!AV359="","",USER!AV359)</f>
        <v/>
      </c>
      <c r="AW359" s="14" t="str">
        <f>+IF(USER!AW359="","",USER!AW359)</f>
        <v/>
      </c>
      <c r="AX359" s="20" t="str">
        <f>+IF(USER!AX359="","",USER!AX359)</f>
        <v/>
      </c>
      <c r="AY359" s="19">
        <f>+IF(USER!AY359="","",USER!AY359)</f>
        <v>0.54166666666666663</v>
      </c>
      <c r="AZ359" s="13">
        <f>+IF(USER!AZ359="","",USER!AZ359)</f>
        <v>0.70486111111111116</v>
      </c>
      <c r="BA359" s="14" t="str">
        <f>+IF(USER!BA359="","",USER!BA359)</f>
        <v/>
      </c>
      <c r="BB359" s="14" t="str">
        <f>+IF(USER!BB359="","",USER!BB359)</f>
        <v/>
      </c>
      <c r="BC359" s="13" t="str">
        <f>+IF(USER!BC359="","",USER!BC359)</f>
        <v/>
      </c>
      <c r="BD359" s="13" t="str">
        <f>+IF(USER!BD359="","",USER!BD359)</f>
        <v/>
      </c>
      <c r="BE359" s="14" t="str">
        <f>+IF(USER!BE359="","",USER!BE359)</f>
        <v/>
      </c>
      <c r="BF359" s="20" t="str">
        <f>+IF(USER!BF359="","",USER!BF359)</f>
        <v/>
      </c>
      <c r="BG359" s="19">
        <f>+IF(USER!BG359="","",USER!BG359)</f>
        <v>0.54166666666666663</v>
      </c>
      <c r="BH359" s="13">
        <f>+IF(USER!BH359="","",USER!BH359)</f>
        <v>0.70486111111111116</v>
      </c>
      <c r="BI359" s="14" t="str">
        <f>+IF(USER!BI359="","",USER!BI359)</f>
        <v/>
      </c>
      <c r="BJ359" s="14" t="str">
        <f>+IF(USER!BJ359="","",USER!BJ359)</f>
        <v/>
      </c>
      <c r="BK359" s="13" t="str">
        <f>+IF(USER!BK359="","",USER!BK359)</f>
        <v/>
      </c>
      <c r="BL359" s="13" t="str">
        <f>+IF(USER!BL359="","",USER!BL359)</f>
        <v/>
      </c>
      <c r="BM359" s="14" t="str">
        <f>+IF(USER!BM359="","",USER!BM359)</f>
        <v/>
      </c>
      <c r="BN359" s="20" t="str">
        <f>+IF(USER!BN359="","",USER!BN359)</f>
        <v/>
      </c>
      <c r="BO359" s="19">
        <f>+IF(USER!BO359="","",USER!BO359)</f>
        <v>0.54166666666666663</v>
      </c>
      <c r="BP359" s="13">
        <f>+IF(USER!BP359="","",USER!BP359)</f>
        <v>0.70486111111111116</v>
      </c>
      <c r="BQ359" s="14" t="str">
        <f>+IF(USER!BQ359="","",USER!BQ359)</f>
        <v/>
      </c>
      <c r="BR359" s="14" t="str">
        <f>+IF(USER!BR359="","",USER!BR359)</f>
        <v/>
      </c>
      <c r="BS359" s="13" t="str">
        <f>+IF(USER!BS359="","",USER!BS359)</f>
        <v/>
      </c>
      <c r="BT359" s="13" t="str">
        <f>+IF(USER!BT359="","",USER!BT359)</f>
        <v/>
      </c>
      <c r="BU359" s="14" t="str">
        <f>+IF(USER!BU359="","",USER!BU359)</f>
        <v/>
      </c>
      <c r="BV359" s="20" t="str">
        <f>+IF(USER!BV359="","",USER!BV359)</f>
        <v/>
      </c>
      <c r="BW359" s="68" t="str">
        <f>+VLOOKUP(B359,GESEM!B:H,7,0)</f>
        <v>CHAT USER</v>
      </c>
      <c r="BX359" s="2" t="str">
        <f>+VLOOKUP(B359,GESEM!B:H,6,0)</f>
        <v>AGENTE</v>
      </c>
    </row>
    <row r="360" spans="1:76" ht="12.75" x14ac:dyDescent="0.2">
      <c r="A360" s="31">
        <f t="shared" si="5"/>
        <v>354</v>
      </c>
      <c r="B360" s="74">
        <f>+USER!B360</f>
        <v>73043016</v>
      </c>
      <c r="C360" s="61" t="str">
        <f>+VLOOKUP(J360,TURNO!P:Q,2,0)</f>
        <v xml:space="preserve">CHAT USER </v>
      </c>
      <c r="D360" s="61" t="str">
        <f>+USER!D360</f>
        <v>Tarde</v>
      </c>
      <c r="E360" s="75">
        <f>+VLOOKUP(B360,GESEM!B:M,12,0)</f>
        <v>45588</v>
      </c>
      <c r="F360" s="61" t="str">
        <f>+USER!F360</f>
        <v>PART TIME</v>
      </c>
      <c r="G360" s="61" t="str">
        <f>+USER!G360</f>
        <v>GESTIÓN ADICIONAL</v>
      </c>
      <c r="H360" s="61" t="str">
        <f>+USER!H360</f>
        <v>MAIL USER</v>
      </c>
      <c r="I360" s="61" t="str">
        <f>+USER!I360</f>
        <v>ARGE LOZANO JAQUELINE SOFIA</v>
      </c>
      <c r="J360" s="61" t="str">
        <f>+USER!J360</f>
        <v>CHAT USER</v>
      </c>
      <c r="K360" s="61" t="str">
        <f>+USER!K360</f>
        <v>RUBINA MEDINA GUSTAVO FRANCO</v>
      </c>
      <c r="L360" s="61" t="str">
        <f>+USER!L360</f>
        <v>PORTILLA REYES YOHANA ARACELLI</v>
      </c>
      <c r="M360" s="61" t="str">
        <f>+USER!M360</f>
        <v>Lunes</v>
      </c>
      <c r="N360" s="32">
        <f>+IF(USER!N360="","",USER!N360)</f>
        <v>0.60416666666666663</v>
      </c>
      <c r="O360" s="33">
        <f>+IF(USER!O360="","",USER!O360)</f>
        <v>0.76736111111111116</v>
      </c>
      <c r="P360" s="32" t="str">
        <f>+IF(USER!P360="","",USER!P360)</f>
        <v/>
      </c>
      <c r="Q360" s="33" t="str">
        <f>+IF(USER!Q360="","",USER!Q360)</f>
        <v/>
      </c>
      <c r="R360" s="34" t="str">
        <f>+VLOOKUP(B360,GESEM!B:R,9,0)</f>
        <v>ACTIVO</v>
      </c>
      <c r="S360" s="19" t="str">
        <f>+IF(USER!S360="","",USER!S360)</f>
        <v/>
      </c>
      <c r="T360" s="14" t="str">
        <f>+IF(USER!T360="","",USER!T360)</f>
        <v/>
      </c>
      <c r="U360" s="14" t="str">
        <f>+IF(USER!U360="","",USER!U360)</f>
        <v/>
      </c>
      <c r="V360" s="14" t="str">
        <f>+IF(USER!V360="","",USER!V360)</f>
        <v/>
      </c>
      <c r="W360" s="14" t="str">
        <f>+IF(USER!W360="","",USER!W360)</f>
        <v/>
      </c>
      <c r="X360" s="14" t="str">
        <f>+IF(USER!X360="","",USER!X360)</f>
        <v/>
      </c>
      <c r="Y360" s="14" t="str">
        <f>+IF(USER!Y360="","",USER!Y360)</f>
        <v/>
      </c>
      <c r="Z360" s="20" t="str">
        <f>+IF(USER!Z360="","",USER!Z360)</f>
        <v/>
      </c>
      <c r="AA360" s="19">
        <f>+IF(USER!AA360="","",USER!AA360)</f>
        <v>0.60416666666666663</v>
      </c>
      <c r="AB360" s="13">
        <f>+IF(USER!AB360="","",USER!AB360)</f>
        <v>0.76736111111111116</v>
      </c>
      <c r="AC360" s="14" t="str">
        <f>+IF(USER!AC360="","",USER!AC360)</f>
        <v/>
      </c>
      <c r="AD360" s="14" t="str">
        <f>+IF(USER!AD360="","",USER!AD360)</f>
        <v/>
      </c>
      <c r="AE360" s="13" t="str">
        <f>+IF(USER!AE360="","",USER!AE360)</f>
        <v/>
      </c>
      <c r="AF360" s="13" t="str">
        <f>+IF(USER!AF360="","",USER!AF360)</f>
        <v/>
      </c>
      <c r="AG360" s="14" t="str">
        <f>+IF(USER!AG360="","",USER!AG360)</f>
        <v/>
      </c>
      <c r="AH360" s="20" t="str">
        <f>+IF(USER!AH360="","",USER!AH360)</f>
        <v/>
      </c>
      <c r="AI360" s="19">
        <f>+IF(USER!AI360="","",USER!AI360)</f>
        <v>0.60416666666666663</v>
      </c>
      <c r="AJ360" s="13">
        <f>+IF(USER!AJ360="","",USER!AJ360)</f>
        <v>0.76736111111111116</v>
      </c>
      <c r="AK360" s="14" t="str">
        <f>+IF(USER!AK360="","",USER!AK360)</f>
        <v/>
      </c>
      <c r="AL360" s="14" t="str">
        <f>+IF(USER!AL360="","",USER!AL360)</f>
        <v/>
      </c>
      <c r="AM360" s="13" t="str">
        <f>+IF(USER!AM360="","",USER!AM360)</f>
        <v/>
      </c>
      <c r="AN360" s="13" t="str">
        <f>+IF(USER!AN360="","",USER!AN360)</f>
        <v/>
      </c>
      <c r="AO360" s="14" t="str">
        <f>+IF(USER!AO360="","",USER!AO360)</f>
        <v/>
      </c>
      <c r="AP360" s="20" t="str">
        <f>+IF(USER!AP360="","",USER!AP360)</f>
        <v/>
      </c>
      <c r="AQ360" s="19">
        <f>+IF(USER!AQ360="","",USER!AQ360)</f>
        <v>0.58333333333333337</v>
      </c>
      <c r="AR360" s="13">
        <f>+IF(USER!AR360="","",USER!AR360)</f>
        <v>0.74652777777777779</v>
      </c>
      <c r="AS360" s="14" t="str">
        <f>+IF(USER!AS360="","",USER!AS360)</f>
        <v/>
      </c>
      <c r="AT360" s="14" t="str">
        <f>+IF(USER!AT360="","",USER!AT360)</f>
        <v/>
      </c>
      <c r="AU360" s="13" t="str">
        <f>+IF(USER!AU360="","",USER!AU360)</f>
        <v/>
      </c>
      <c r="AV360" s="13" t="str">
        <f>+IF(USER!AV360="","",USER!AV360)</f>
        <v/>
      </c>
      <c r="AW360" s="14" t="str">
        <f>+IF(USER!AW360="","",USER!AW360)</f>
        <v/>
      </c>
      <c r="AX360" s="20" t="str">
        <f>+IF(USER!AX360="","",USER!AX360)</f>
        <v/>
      </c>
      <c r="AY360" s="19">
        <f>+IF(USER!AY360="","",USER!AY360)</f>
        <v>0.60416666666666663</v>
      </c>
      <c r="AZ360" s="13">
        <f>+IF(USER!AZ360="","",USER!AZ360)</f>
        <v>0.76736111111111116</v>
      </c>
      <c r="BA360" s="14" t="str">
        <f>+IF(USER!BA360="","",USER!BA360)</f>
        <v/>
      </c>
      <c r="BB360" s="14" t="str">
        <f>+IF(USER!BB360="","",USER!BB360)</f>
        <v/>
      </c>
      <c r="BC360" s="13" t="str">
        <f>+IF(USER!BC360="","",USER!BC360)</f>
        <v/>
      </c>
      <c r="BD360" s="13" t="str">
        <f>+IF(USER!BD360="","",USER!BD360)</f>
        <v/>
      </c>
      <c r="BE360" s="14" t="str">
        <f>+IF(USER!BE360="","",USER!BE360)</f>
        <v/>
      </c>
      <c r="BF360" s="20" t="str">
        <f>+IF(USER!BF360="","",USER!BF360)</f>
        <v/>
      </c>
      <c r="BG360" s="19">
        <f>+IF(USER!BG360="","",USER!BG360)</f>
        <v>0.60416666666666663</v>
      </c>
      <c r="BH360" s="13">
        <f>+IF(USER!BH360="","",USER!BH360)</f>
        <v>0.76736111111111116</v>
      </c>
      <c r="BI360" s="14" t="str">
        <f>+IF(USER!BI360="","",USER!BI360)</f>
        <v/>
      </c>
      <c r="BJ360" s="14" t="str">
        <f>+IF(USER!BJ360="","",USER!BJ360)</f>
        <v/>
      </c>
      <c r="BK360" s="13" t="str">
        <f>+IF(USER!BK360="","",USER!BK360)</f>
        <v/>
      </c>
      <c r="BL360" s="13" t="str">
        <f>+IF(USER!BL360="","",USER!BL360)</f>
        <v/>
      </c>
      <c r="BM360" s="14" t="str">
        <f>+IF(USER!BM360="","",USER!BM360)</f>
        <v/>
      </c>
      <c r="BN360" s="20" t="str">
        <f>+IF(USER!BN360="","",USER!BN360)</f>
        <v/>
      </c>
      <c r="BO360" s="19">
        <f>+IF(USER!BO360="","",USER!BO360)</f>
        <v>0.60416666666666663</v>
      </c>
      <c r="BP360" s="13">
        <f>+IF(USER!BP360="","",USER!BP360)</f>
        <v>0.76736111111111116</v>
      </c>
      <c r="BQ360" s="14" t="str">
        <f>+IF(USER!BQ360="","",USER!BQ360)</f>
        <v/>
      </c>
      <c r="BR360" s="14" t="str">
        <f>+IF(USER!BR360="","",USER!BR360)</f>
        <v/>
      </c>
      <c r="BS360" s="13" t="str">
        <f>+IF(USER!BS360="","",USER!BS360)</f>
        <v/>
      </c>
      <c r="BT360" s="13" t="str">
        <f>+IF(USER!BT360="","",USER!BT360)</f>
        <v/>
      </c>
      <c r="BU360" s="14" t="str">
        <f>+IF(USER!BU360="","",USER!BU360)</f>
        <v/>
      </c>
      <c r="BV360" s="20" t="str">
        <f>+IF(USER!BV360="","",USER!BV360)</f>
        <v/>
      </c>
      <c r="BW360" s="68" t="str">
        <f>+VLOOKUP(B360,GESEM!B:H,7,0)</f>
        <v>CHAT USER</v>
      </c>
      <c r="BX360" s="2" t="str">
        <f>+VLOOKUP(B360,GESEM!B:H,6,0)</f>
        <v>AGENTE</v>
      </c>
    </row>
    <row r="361" spans="1:76" ht="12.75" x14ac:dyDescent="0.2">
      <c r="A361" s="31">
        <f t="shared" si="5"/>
        <v>355</v>
      </c>
      <c r="B361" s="74">
        <f>+USER!B361</f>
        <v>41152694</v>
      </c>
      <c r="C361" s="61" t="str">
        <f>+VLOOKUP(J361,TURNO!P:Q,2,0)</f>
        <v xml:space="preserve">CHAT USER </v>
      </c>
      <c r="D361" s="61" t="str">
        <f>+USER!D361</f>
        <v>Tarde</v>
      </c>
      <c r="E361" s="75">
        <f>+VLOOKUP(B361,GESEM!B:M,12,0)</f>
        <v>45588</v>
      </c>
      <c r="F361" s="61" t="str">
        <f>+USER!F361</f>
        <v>PART TIME</v>
      </c>
      <c r="G361" s="61">
        <f>+USER!G361</f>
        <v>0</v>
      </c>
      <c r="H361" s="61">
        <f>+USER!H361</f>
        <v>0</v>
      </c>
      <c r="I361" s="61" t="str">
        <f>+USER!I361</f>
        <v>SANCHEZ AYALA JORGE ARMANDO</v>
      </c>
      <c r="J361" s="61" t="str">
        <f>+USER!J361</f>
        <v>CHAT USER</v>
      </c>
      <c r="K361" s="61" t="str">
        <f>+USER!K361</f>
        <v>RUBINA MEDINA GUSTAVO FRANCO</v>
      </c>
      <c r="L361" s="61" t="str">
        <f>+USER!L361</f>
        <v>PORTILLA REYES YOHANA ARACELLI</v>
      </c>
      <c r="M361" s="61" t="str">
        <f>+USER!M361</f>
        <v>Miércoles</v>
      </c>
      <c r="N361" s="32">
        <f>+IF(USER!N361="","",USER!N361)</f>
        <v>0.5625</v>
      </c>
      <c r="O361" s="33">
        <f>+IF(USER!O361="","",USER!O361)</f>
        <v>0.72569444444444442</v>
      </c>
      <c r="P361" s="32" t="str">
        <f>+IF(USER!P361="","",USER!P361)</f>
        <v/>
      </c>
      <c r="Q361" s="33" t="str">
        <f>+IF(USER!Q361="","",USER!Q361)</f>
        <v/>
      </c>
      <c r="R361" s="34" t="str">
        <f>+VLOOKUP(B361,GESEM!B:R,9,0)</f>
        <v>ACTIVO</v>
      </c>
      <c r="S361" s="19">
        <f>+IF(USER!S361="","",USER!S361)</f>
        <v>0.5625</v>
      </c>
      <c r="T361" s="14">
        <f>+IF(USER!T361="","",USER!T361)</f>
        <v>0.72569444444444442</v>
      </c>
      <c r="U361" s="14" t="str">
        <f>+IF(USER!U361="","",USER!U361)</f>
        <v/>
      </c>
      <c r="V361" s="14" t="str">
        <f>+IF(USER!V361="","",USER!V361)</f>
        <v/>
      </c>
      <c r="W361" s="14" t="str">
        <f>+IF(USER!W361="","",USER!W361)</f>
        <v/>
      </c>
      <c r="X361" s="14" t="str">
        <f>+IF(USER!X361="","",USER!X361)</f>
        <v/>
      </c>
      <c r="Y361" s="14" t="str">
        <f>+IF(USER!Y361="","",USER!Y361)</f>
        <v/>
      </c>
      <c r="Z361" s="20" t="str">
        <f>+IF(USER!Z361="","",USER!Z361)</f>
        <v/>
      </c>
      <c r="AA361" s="19">
        <f>+IF(USER!AA361="","",USER!AA361)</f>
        <v>0.5625</v>
      </c>
      <c r="AB361" s="13">
        <f>+IF(USER!AB361="","",USER!AB361)</f>
        <v>0.72569444444444442</v>
      </c>
      <c r="AC361" s="14" t="str">
        <f>+IF(USER!AC361="","",USER!AC361)</f>
        <v/>
      </c>
      <c r="AD361" s="14" t="str">
        <f>+IF(USER!AD361="","",USER!AD361)</f>
        <v/>
      </c>
      <c r="AE361" s="13" t="str">
        <f>+IF(USER!AE361="","",USER!AE361)</f>
        <v/>
      </c>
      <c r="AF361" s="13" t="str">
        <f>+IF(USER!AF361="","",USER!AF361)</f>
        <v/>
      </c>
      <c r="AG361" s="14" t="str">
        <f>+IF(USER!AG361="","",USER!AG361)</f>
        <v/>
      </c>
      <c r="AH361" s="20" t="str">
        <f>+IF(USER!AH361="","",USER!AH361)</f>
        <v/>
      </c>
      <c r="AI361" s="19" t="str">
        <f>+IF(USER!AI361="","",USER!AI361)</f>
        <v/>
      </c>
      <c r="AJ361" s="13" t="str">
        <f>+IF(USER!AJ361="","",USER!AJ361)</f>
        <v/>
      </c>
      <c r="AK361" s="14" t="str">
        <f>+IF(USER!AK361="","",USER!AK361)</f>
        <v/>
      </c>
      <c r="AL361" s="14" t="str">
        <f>+IF(USER!AL361="","",USER!AL361)</f>
        <v/>
      </c>
      <c r="AM361" s="13" t="str">
        <f>+IF(USER!AM361="","",USER!AM361)</f>
        <v/>
      </c>
      <c r="AN361" s="13" t="str">
        <f>+IF(USER!AN361="","",USER!AN361)</f>
        <v/>
      </c>
      <c r="AO361" s="14" t="str">
        <f>+IF(USER!AO361="","",USER!AO361)</f>
        <v/>
      </c>
      <c r="AP361" s="20" t="str">
        <f>+IF(USER!AP361="","",USER!AP361)</f>
        <v/>
      </c>
      <c r="AQ361" s="19">
        <f>+IF(USER!AQ361="","",USER!AQ361)</f>
        <v>0.5625</v>
      </c>
      <c r="AR361" s="13">
        <f>+IF(USER!AR361="","",USER!AR361)</f>
        <v>0.72569444444444442</v>
      </c>
      <c r="AS361" s="14" t="str">
        <f>+IF(USER!AS361="","",USER!AS361)</f>
        <v/>
      </c>
      <c r="AT361" s="14" t="str">
        <f>+IF(USER!AT361="","",USER!AT361)</f>
        <v/>
      </c>
      <c r="AU361" s="13" t="str">
        <f>+IF(USER!AU361="","",USER!AU361)</f>
        <v/>
      </c>
      <c r="AV361" s="13" t="str">
        <f>+IF(USER!AV361="","",USER!AV361)</f>
        <v/>
      </c>
      <c r="AW361" s="14" t="str">
        <f>+IF(USER!AW361="","",USER!AW361)</f>
        <v/>
      </c>
      <c r="AX361" s="20" t="str">
        <f>+IF(USER!AX361="","",USER!AX361)</f>
        <v/>
      </c>
      <c r="AY361" s="19">
        <f>+IF(USER!AY361="","",USER!AY361)</f>
        <v>0.5625</v>
      </c>
      <c r="AZ361" s="13">
        <f>+IF(USER!AZ361="","",USER!AZ361)</f>
        <v>0.72569444444444442</v>
      </c>
      <c r="BA361" s="14" t="str">
        <f>+IF(USER!BA361="","",USER!BA361)</f>
        <v/>
      </c>
      <c r="BB361" s="14" t="str">
        <f>+IF(USER!BB361="","",USER!BB361)</f>
        <v/>
      </c>
      <c r="BC361" s="13" t="str">
        <f>+IF(USER!BC361="","",USER!BC361)</f>
        <v/>
      </c>
      <c r="BD361" s="13" t="str">
        <f>+IF(USER!BD361="","",USER!BD361)</f>
        <v/>
      </c>
      <c r="BE361" s="14" t="str">
        <f>+IF(USER!BE361="","",USER!BE361)</f>
        <v/>
      </c>
      <c r="BF361" s="20" t="str">
        <f>+IF(USER!BF361="","",USER!BF361)</f>
        <v/>
      </c>
      <c r="BG361" s="19">
        <f>+IF(USER!BG361="","",USER!BG361)</f>
        <v>0.5625</v>
      </c>
      <c r="BH361" s="13">
        <f>+IF(USER!BH361="","",USER!BH361)</f>
        <v>0.72569444444444442</v>
      </c>
      <c r="BI361" s="14" t="str">
        <f>+IF(USER!BI361="","",USER!BI361)</f>
        <v/>
      </c>
      <c r="BJ361" s="14" t="str">
        <f>+IF(USER!BJ361="","",USER!BJ361)</f>
        <v/>
      </c>
      <c r="BK361" s="13" t="str">
        <f>+IF(USER!BK361="","",USER!BK361)</f>
        <v/>
      </c>
      <c r="BL361" s="13" t="str">
        <f>+IF(USER!BL361="","",USER!BL361)</f>
        <v/>
      </c>
      <c r="BM361" s="14" t="str">
        <f>+IF(USER!BM361="","",USER!BM361)</f>
        <v/>
      </c>
      <c r="BN361" s="20" t="str">
        <f>+IF(USER!BN361="","",USER!BN361)</f>
        <v/>
      </c>
      <c r="BO361" s="19">
        <f>+IF(USER!BO361="","",USER!BO361)</f>
        <v>0.5625</v>
      </c>
      <c r="BP361" s="13">
        <f>+IF(USER!BP361="","",USER!BP361)</f>
        <v>0.72569444444444442</v>
      </c>
      <c r="BQ361" s="14" t="str">
        <f>+IF(USER!BQ361="","",USER!BQ361)</f>
        <v/>
      </c>
      <c r="BR361" s="14" t="str">
        <f>+IF(USER!BR361="","",USER!BR361)</f>
        <v/>
      </c>
      <c r="BS361" s="13" t="str">
        <f>+IF(USER!BS361="","",USER!BS361)</f>
        <v/>
      </c>
      <c r="BT361" s="13" t="str">
        <f>+IF(USER!BT361="","",USER!BT361)</f>
        <v/>
      </c>
      <c r="BU361" s="14" t="str">
        <f>+IF(USER!BU361="","",USER!BU361)</f>
        <v/>
      </c>
      <c r="BV361" s="20" t="str">
        <f>+IF(USER!BV361="","",USER!BV361)</f>
        <v/>
      </c>
      <c r="BW361" s="68" t="str">
        <f>+VLOOKUP(B361,GESEM!B:H,7,0)</f>
        <v>CHAT USER</v>
      </c>
      <c r="BX361" s="2" t="str">
        <f>+VLOOKUP(B361,GESEM!B:H,6,0)</f>
        <v>AGENTE</v>
      </c>
    </row>
    <row r="362" spans="1:76" ht="12.75" x14ac:dyDescent="0.2">
      <c r="A362" s="31">
        <f t="shared" si="5"/>
        <v>356</v>
      </c>
      <c r="B362" s="74">
        <f>+USER!B362</f>
        <v>73144849</v>
      </c>
      <c r="C362" s="61" t="str">
        <f>+VLOOKUP(J362,TURNO!P:Q,2,0)</f>
        <v xml:space="preserve">CHAT USER </v>
      </c>
      <c r="D362" s="61" t="str">
        <f>+USER!D362</f>
        <v>Tarde</v>
      </c>
      <c r="E362" s="75">
        <f>+VLOOKUP(B362,GESEM!B:M,12,0)</f>
        <v>45588</v>
      </c>
      <c r="F362" s="61" t="str">
        <f>+USER!F362</f>
        <v>PART TIME</v>
      </c>
      <c r="G362" s="61" t="str">
        <f>+USER!G362</f>
        <v>CAMBIO DE CONDICION</v>
      </c>
      <c r="H362" s="61" t="str">
        <f>+USER!H362</f>
        <v>01/05</v>
      </c>
      <c r="I362" s="61" t="str">
        <f>+USER!I362</f>
        <v>LIMAHUAY MANCILLA CHRISTIAN ANGEL</v>
      </c>
      <c r="J362" s="61" t="str">
        <f>+USER!J362</f>
        <v>CHAT USER</v>
      </c>
      <c r="K362" s="61" t="str">
        <f>+USER!K362</f>
        <v>RUBINA MEDINA GUSTAVO FRANCO</v>
      </c>
      <c r="L362" s="61" t="str">
        <f>+USER!L362</f>
        <v>PORTILLA REYES YOHANA ARACELLI</v>
      </c>
      <c r="M362" s="61" t="str">
        <f>+USER!M362</f>
        <v>Martes</v>
      </c>
      <c r="N362" s="32">
        <f>+IF(USER!N362="","",USER!N362)</f>
        <v>0.54166666666666663</v>
      </c>
      <c r="O362" s="33">
        <f>+IF(USER!O362="","",USER!O362)</f>
        <v>0.88541666666666663</v>
      </c>
      <c r="P362" s="32">
        <f>+IF(USER!P362="","",USER!P362)</f>
        <v>0.79166666666666663</v>
      </c>
      <c r="Q362" s="33">
        <f>+IF(USER!Q362="","",USER!Q362)</f>
        <v>0.82291666666666663</v>
      </c>
      <c r="R362" s="34" t="str">
        <f>+VLOOKUP(B362,GESEM!B:R,9,0)</f>
        <v>ACTIVO</v>
      </c>
      <c r="S362" s="19">
        <f>+IF(USER!S362="","",USER!S362)</f>
        <v>0.54166666666666663</v>
      </c>
      <c r="T362" s="14">
        <f>+IF(USER!T362="","",USER!T362)</f>
        <v>0.88541666666666663</v>
      </c>
      <c r="U362" s="14" t="str">
        <f>+IF(USER!U362="","",USER!U362)</f>
        <v/>
      </c>
      <c r="V362" s="14" t="str">
        <f>+IF(USER!V362="","",USER!V362)</f>
        <v/>
      </c>
      <c r="W362" s="14">
        <f>+IF(USER!W362="","",USER!W362)</f>
        <v>0.79166666666666663</v>
      </c>
      <c r="X362" s="14">
        <f>+IF(USER!X362="","",USER!X362)</f>
        <v>0.82291666666666663</v>
      </c>
      <c r="Y362" s="14" t="str">
        <f>+IF(USER!Y362="","",USER!Y362)</f>
        <v/>
      </c>
      <c r="Z362" s="20" t="str">
        <f>+IF(USER!Z362="","",USER!Z362)</f>
        <v/>
      </c>
      <c r="AA362" s="19" t="str">
        <f>+IF(USER!AA362="","",USER!AA362)</f>
        <v/>
      </c>
      <c r="AB362" s="13" t="str">
        <f>+IF(USER!AB362="","",USER!AB362)</f>
        <v/>
      </c>
      <c r="AC362" s="14" t="str">
        <f>+IF(USER!AC362="","",USER!AC362)</f>
        <v/>
      </c>
      <c r="AD362" s="14" t="str">
        <f>+IF(USER!AD362="","",USER!AD362)</f>
        <v/>
      </c>
      <c r="AE362" s="13" t="str">
        <f>+IF(USER!AE362="","",USER!AE362)</f>
        <v/>
      </c>
      <c r="AF362" s="13" t="str">
        <f>+IF(USER!AF362="","",USER!AF362)</f>
        <v/>
      </c>
      <c r="AG362" s="14" t="str">
        <f>+IF(USER!AG362="","",USER!AG362)</f>
        <v/>
      </c>
      <c r="AH362" s="20" t="str">
        <f>+IF(USER!AH362="","",USER!AH362)</f>
        <v/>
      </c>
      <c r="AI362" s="19">
        <f>+IF(USER!AI362="","",USER!AI362)</f>
        <v>0.54166666666666663</v>
      </c>
      <c r="AJ362" s="13">
        <f>+IF(USER!AJ362="","",USER!AJ362)</f>
        <v>0.88541666666666663</v>
      </c>
      <c r="AK362" s="14" t="str">
        <f>+IF(USER!AK362="","",USER!AK362)</f>
        <v/>
      </c>
      <c r="AL362" s="14" t="str">
        <f>+IF(USER!AL362="","",USER!AL362)</f>
        <v/>
      </c>
      <c r="AM362" s="13">
        <f>+IF(USER!AM362="","",USER!AM362)</f>
        <v>0.79166666666666663</v>
      </c>
      <c r="AN362" s="13">
        <f>+IF(USER!AN362="","",USER!AN362)</f>
        <v>0.82291666666666663</v>
      </c>
      <c r="AO362" s="14" t="str">
        <f>+IF(USER!AO362="","",USER!AO362)</f>
        <v/>
      </c>
      <c r="AP362" s="20" t="str">
        <f>+IF(USER!AP362="","",USER!AP362)</f>
        <v/>
      </c>
      <c r="AQ362" s="19">
        <f>+IF(USER!AQ362="","",USER!AQ362)</f>
        <v>0.54166666666666663</v>
      </c>
      <c r="AR362" s="13">
        <f>+IF(USER!AR362="","",USER!AR362)</f>
        <v>0.88541666666666663</v>
      </c>
      <c r="AS362" s="14" t="str">
        <f>+IF(USER!AS362="","",USER!AS362)</f>
        <v/>
      </c>
      <c r="AT362" s="14" t="str">
        <f>+IF(USER!AT362="","",USER!AT362)</f>
        <v/>
      </c>
      <c r="AU362" s="13">
        <f>+IF(USER!AU362="","",USER!AU362)</f>
        <v>0.79166666666666663</v>
      </c>
      <c r="AV362" s="13">
        <f>+IF(USER!AV362="","",USER!AV362)</f>
        <v>0.82291666666666663</v>
      </c>
      <c r="AW362" s="14" t="str">
        <f>+IF(USER!AW362="","",USER!AW362)</f>
        <v/>
      </c>
      <c r="AX362" s="20" t="str">
        <f>+IF(USER!AX362="","",USER!AX362)</f>
        <v/>
      </c>
      <c r="AY362" s="19">
        <f>+IF(USER!AY362="","",USER!AY362)</f>
        <v>0.54166666666666663</v>
      </c>
      <c r="AZ362" s="13">
        <f>+IF(USER!AZ362="","",USER!AZ362)</f>
        <v>0.88541666666666663</v>
      </c>
      <c r="BA362" s="14" t="str">
        <f>+IF(USER!BA362="","",USER!BA362)</f>
        <v/>
      </c>
      <c r="BB362" s="14" t="str">
        <f>+IF(USER!BB362="","",USER!BB362)</f>
        <v/>
      </c>
      <c r="BC362" s="13">
        <f>+IF(USER!BC362="","",USER!BC362)</f>
        <v>0.79166666666666663</v>
      </c>
      <c r="BD362" s="13">
        <f>+IF(USER!BD362="","",USER!BD362)</f>
        <v>0.82291666666666663</v>
      </c>
      <c r="BE362" s="14" t="str">
        <f>+IF(USER!BE362="","",USER!BE362)</f>
        <v/>
      </c>
      <c r="BF362" s="20" t="str">
        <f>+IF(USER!BF362="","",USER!BF362)</f>
        <v/>
      </c>
      <c r="BG362" s="19">
        <f>+IF(USER!BG362="","",USER!BG362)</f>
        <v>0.54166666666666663</v>
      </c>
      <c r="BH362" s="13">
        <f>+IF(USER!BH362="","",USER!BH362)</f>
        <v>0.88541666666666663</v>
      </c>
      <c r="BI362" s="14" t="str">
        <f>+IF(USER!BI362="","",USER!BI362)</f>
        <v/>
      </c>
      <c r="BJ362" s="14" t="str">
        <f>+IF(USER!BJ362="","",USER!BJ362)</f>
        <v/>
      </c>
      <c r="BK362" s="13">
        <f>+IF(USER!BK362="","",USER!BK362)</f>
        <v>0.79166666666666663</v>
      </c>
      <c r="BL362" s="13">
        <f>+IF(USER!BL362="","",USER!BL362)</f>
        <v>0.82291666666666663</v>
      </c>
      <c r="BM362" s="14" t="str">
        <f>+IF(USER!BM362="","",USER!BM362)</f>
        <v/>
      </c>
      <c r="BN362" s="20" t="str">
        <f>+IF(USER!BN362="","",USER!BN362)</f>
        <v/>
      </c>
      <c r="BO362" s="19">
        <f>+IF(USER!BO362="","",USER!BO362)</f>
        <v>0.54166666666666663</v>
      </c>
      <c r="BP362" s="13">
        <f>+IF(USER!BP362="","",USER!BP362)</f>
        <v>0.88541666666666663</v>
      </c>
      <c r="BQ362" s="14" t="str">
        <f>+IF(USER!BQ362="","",USER!BQ362)</f>
        <v/>
      </c>
      <c r="BR362" s="14" t="str">
        <f>+IF(USER!BR362="","",USER!BR362)</f>
        <v/>
      </c>
      <c r="BS362" s="13">
        <f>+IF(USER!BS362="","",USER!BS362)</f>
        <v>0.79166666666666663</v>
      </c>
      <c r="BT362" s="13">
        <f>+IF(USER!BT362="","",USER!BT362)</f>
        <v>0.82291666666666663</v>
      </c>
      <c r="BU362" s="14" t="str">
        <f>+IF(USER!BU362="","",USER!BU362)</f>
        <v/>
      </c>
      <c r="BV362" s="20" t="str">
        <f>+IF(USER!BV362="","",USER!BV362)</f>
        <v/>
      </c>
      <c r="BW362" s="68" t="str">
        <f>+VLOOKUP(B362,GESEM!B:H,7,0)</f>
        <v>CHAT USER</v>
      </c>
      <c r="BX362" s="2" t="str">
        <f>+VLOOKUP(B362,GESEM!B:H,6,0)</f>
        <v>AGENTE</v>
      </c>
    </row>
    <row r="363" spans="1:76" ht="12.75" x14ac:dyDescent="0.2">
      <c r="A363" s="31">
        <f t="shared" si="5"/>
        <v>357</v>
      </c>
      <c r="B363" s="74">
        <f>+USER!B363</f>
        <v>44546851</v>
      </c>
      <c r="C363" s="61" t="str">
        <f>+VLOOKUP(J363,TURNO!P:Q,2,0)</f>
        <v xml:space="preserve">CHAT USER </v>
      </c>
      <c r="D363" s="61" t="str">
        <f>+USER!D363</f>
        <v>Tarde</v>
      </c>
      <c r="E363" s="75">
        <f>+VLOOKUP(B363,GESEM!B:M,12,0)</f>
        <v>45588</v>
      </c>
      <c r="F363" s="61" t="str">
        <f>+USER!F363</f>
        <v>PART TIME</v>
      </c>
      <c r="G363" s="61">
        <f>+USER!G363</f>
        <v>0</v>
      </c>
      <c r="H363" s="61">
        <f>+USER!H363</f>
        <v>0</v>
      </c>
      <c r="I363" s="61" t="str">
        <f>+USER!I363</f>
        <v>VERASTEGUI HUAMAN ESTHER ABIGAIL</v>
      </c>
      <c r="J363" s="61" t="str">
        <f>+USER!J363</f>
        <v>CHAT USER</v>
      </c>
      <c r="K363" s="61" t="str">
        <f>+USER!K363</f>
        <v>RUBINA MEDINA GUSTAVO FRANCO</v>
      </c>
      <c r="L363" s="61" t="str">
        <f>+USER!L363</f>
        <v>PORTILLA REYES YOHANA ARACELLI</v>
      </c>
      <c r="M363" s="61" t="str">
        <f>+USER!M363</f>
        <v>Martes</v>
      </c>
      <c r="N363" s="32">
        <f>+IF(USER!N363="","",USER!N363)</f>
        <v>0.60416666666666663</v>
      </c>
      <c r="O363" s="33">
        <f>+IF(USER!O363="","",USER!O363)</f>
        <v>0.76736111111111116</v>
      </c>
      <c r="P363" s="32" t="str">
        <f>+IF(USER!P363="","",USER!P363)</f>
        <v/>
      </c>
      <c r="Q363" s="33" t="str">
        <f>+IF(USER!Q363="","",USER!Q363)</f>
        <v/>
      </c>
      <c r="R363" s="34" t="str">
        <f>+VLOOKUP(B363,GESEM!B:R,9,0)</f>
        <v>ACTIVO</v>
      </c>
      <c r="S363" s="19">
        <f>+IF(USER!S363="","",USER!S363)</f>
        <v>0.60416666666666663</v>
      </c>
      <c r="T363" s="14">
        <f>+IF(USER!T363="","",USER!T363)</f>
        <v>0.76736111111111116</v>
      </c>
      <c r="U363" s="14" t="str">
        <f>+IF(USER!U363="","",USER!U363)</f>
        <v/>
      </c>
      <c r="V363" s="14" t="str">
        <f>+IF(USER!V363="","",USER!V363)</f>
        <v/>
      </c>
      <c r="W363" s="14" t="str">
        <f>+IF(USER!W363="","",USER!W363)</f>
        <v/>
      </c>
      <c r="X363" s="14" t="str">
        <f>+IF(USER!X363="","",USER!X363)</f>
        <v/>
      </c>
      <c r="Y363" s="14" t="str">
        <f>+IF(USER!Y363="","",USER!Y363)</f>
        <v/>
      </c>
      <c r="Z363" s="20" t="str">
        <f>+IF(USER!Z363="","",USER!Z363)</f>
        <v/>
      </c>
      <c r="AA363" s="19" t="str">
        <f>+IF(USER!AA363="","",USER!AA363)</f>
        <v/>
      </c>
      <c r="AB363" s="13" t="str">
        <f>+IF(USER!AB363="","",USER!AB363)</f>
        <v/>
      </c>
      <c r="AC363" s="14" t="str">
        <f>+IF(USER!AC363="","",USER!AC363)</f>
        <v/>
      </c>
      <c r="AD363" s="14" t="str">
        <f>+IF(USER!AD363="","",USER!AD363)</f>
        <v/>
      </c>
      <c r="AE363" s="13" t="str">
        <f>+IF(USER!AE363="","",USER!AE363)</f>
        <v/>
      </c>
      <c r="AF363" s="13" t="str">
        <f>+IF(USER!AF363="","",USER!AF363)</f>
        <v/>
      </c>
      <c r="AG363" s="14" t="str">
        <f>+IF(USER!AG363="","",USER!AG363)</f>
        <v/>
      </c>
      <c r="AH363" s="20" t="str">
        <f>+IF(USER!AH363="","",USER!AH363)</f>
        <v/>
      </c>
      <c r="AI363" s="19">
        <f>+IF(USER!AI363="","",USER!AI363)</f>
        <v>0.60416666666666663</v>
      </c>
      <c r="AJ363" s="13">
        <f>+IF(USER!AJ363="","",USER!AJ363)</f>
        <v>0.76736111111111116</v>
      </c>
      <c r="AK363" s="14" t="str">
        <f>+IF(USER!AK363="","",USER!AK363)</f>
        <v/>
      </c>
      <c r="AL363" s="14" t="str">
        <f>+IF(USER!AL363="","",USER!AL363)</f>
        <v/>
      </c>
      <c r="AM363" s="13" t="str">
        <f>+IF(USER!AM363="","",USER!AM363)</f>
        <v/>
      </c>
      <c r="AN363" s="13" t="str">
        <f>+IF(USER!AN363="","",USER!AN363)</f>
        <v/>
      </c>
      <c r="AO363" s="14" t="str">
        <f>+IF(USER!AO363="","",USER!AO363)</f>
        <v/>
      </c>
      <c r="AP363" s="20" t="str">
        <f>+IF(USER!AP363="","",USER!AP363)</f>
        <v/>
      </c>
      <c r="AQ363" s="19">
        <f>+IF(USER!AQ363="","",USER!AQ363)</f>
        <v>0.60416666666666663</v>
      </c>
      <c r="AR363" s="13">
        <f>+IF(USER!AR363="","",USER!AR363)</f>
        <v>0.76736111111111116</v>
      </c>
      <c r="AS363" s="14" t="str">
        <f>+IF(USER!AS363="","",USER!AS363)</f>
        <v/>
      </c>
      <c r="AT363" s="14" t="str">
        <f>+IF(USER!AT363="","",USER!AT363)</f>
        <v/>
      </c>
      <c r="AU363" s="13" t="str">
        <f>+IF(USER!AU363="","",USER!AU363)</f>
        <v/>
      </c>
      <c r="AV363" s="13" t="str">
        <f>+IF(USER!AV363="","",USER!AV363)</f>
        <v/>
      </c>
      <c r="AW363" s="14" t="str">
        <f>+IF(USER!AW363="","",USER!AW363)</f>
        <v/>
      </c>
      <c r="AX363" s="20" t="str">
        <f>+IF(USER!AX363="","",USER!AX363)</f>
        <v/>
      </c>
      <c r="AY363" s="19">
        <f>+IF(USER!AY363="","",USER!AY363)</f>
        <v>0.60416666666666663</v>
      </c>
      <c r="AZ363" s="13">
        <f>+IF(USER!AZ363="","",USER!AZ363)</f>
        <v>0.76736111111111116</v>
      </c>
      <c r="BA363" s="14" t="str">
        <f>+IF(USER!BA363="","",USER!BA363)</f>
        <v/>
      </c>
      <c r="BB363" s="14" t="str">
        <f>+IF(USER!BB363="","",USER!BB363)</f>
        <v/>
      </c>
      <c r="BC363" s="13" t="str">
        <f>+IF(USER!BC363="","",USER!BC363)</f>
        <v/>
      </c>
      <c r="BD363" s="13" t="str">
        <f>+IF(USER!BD363="","",USER!BD363)</f>
        <v/>
      </c>
      <c r="BE363" s="14" t="str">
        <f>+IF(USER!BE363="","",USER!BE363)</f>
        <v/>
      </c>
      <c r="BF363" s="20" t="str">
        <f>+IF(USER!BF363="","",USER!BF363)</f>
        <v/>
      </c>
      <c r="BG363" s="19">
        <f>+IF(USER!BG363="","",USER!BG363)</f>
        <v>0.60416666666666663</v>
      </c>
      <c r="BH363" s="13">
        <f>+IF(USER!BH363="","",USER!BH363)</f>
        <v>0.76736111111111116</v>
      </c>
      <c r="BI363" s="14" t="str">
        <f>+IF(USER!BI363="","",USER!BI363)</f>
        <v/>
      </c>
      <c r="BJ363" s="14" t="str">
        <f>+IF(USER!BJ363="","",USER!BJ363)</f>
        <v/>
      </c>
      <c r="BK363" s="13" t="str">
        <f>+IF(USER!BK363="","",USER!BK363)</f>
        <v/>
      </c>
      <c r="BL363" s="13" t="str">
        <f>+IF(USER!BL363="","",USER!BL363)</f>
        <v/>
      </c>
      <c r="BM363" s="14" t="str">
        <f>+IF(USER!BM363="","",USER!BM363)</f>
        <v/>
      </c>
      <c r="BN363" s="20" t="str">
        <f>+IF(USER!BN363="","",USER!BN363)</f>
        <v/>
      </c>
      <c r="BO363" s="19">
        <f>+IF(USER!BO363="","",USER!BO363)</f>
        <v>0.60416666666666663</v>
      </c>
      <c r="BP363" s="13">
        <f>+IF(USER!BP363="","",USER!BP363)</f>
        <v>0.76736111111111116</v>
      </c>
      <c r="BQ363" s="14" t="str">
        <f>+IF(USER!BQ363="","",USER!BQ363)</f>
        <v/>
      </c>
      <c r="BR363" s="14" t="str">
        <f>+IF(USER!BR363="","",USER!BR363)</f>
        <v/>
      </c>
      <c r="BS363" s="13" t="str">
        <f>+IF(USER!BS363="","",USER!BS363)</f>
        <v/>
      </c>
      <c r="BT363" s="13" t="str">
        <f>+IF(USER!BT363="","",USER!BT363)</f>
        <v/>
      </c>
      <c r="BU363" s="14" t="str">
        <f>+IF(USER!BU363="","",USER!BU363)</f>
        <v/>
      </c>
      <c r="BV363" s="20" t="str">
        <f>+IF(USER!BV363="","",USER!BV363)</f>
        <v/>
      </c>
      <c r="BW363" s="68" t="str">
        <f>+VLOOKUP(B363,GESEM!B:H,7,0)</f>
        <v>CHAT USER</v>
      </c>
      <c r="BX363" s="2" t="str">
        <f>+VLOOKUP(B363,GESEM!B:H,6,0)</f>
        <v>AGENTE</v>
      </c>
    </row>
    <row r="364" spans="1:76" ht="12.75" x14ac:dyDescent="0.2">
      <c r="A364" s="31">
        <f t="shared" si="5"/>
        <v>358</v>
      </c>
      <c r="B364" s="74">
        <f>+USER!B364</f>
        <v>73083433</v>
      </c>
      <c r="C364" s="61" t="str">
        <f>+VLOOKUP(J364,TURNO!P:Q,2,0)</f>
        <v xml:space="preserve">CHAT USER </v>
      </c>
      <c r="D364" s="61" t="str">
        <f>+USER!D364</f>
        <v>Tarde</v>
      </c>
      <c r="E364" s="75">
        <f>+VLOOKUP(B364,GESEM!B:M,12,0)</f>
        <v>45623</v>
      </c>
      <c r="F364" s="61" t="str">
        <f>+USER!F364</f>
        <v>PART TIME</v>
      </c>
      <c r="G364" s="61">
        <f>+USER!G364</f>
        <v>0</v>
      </c>
      <c r="H364" s="61">
        <f>+USER!H364</f>
        <v>0</v>
      </c>
      <c r="I364" s="61" t="str">
        <f>+USER!I364</f>
        <v>RENGIFO ARROYO MARCO LEONARDO</v>
      </c>
      <c r="J364" s="61" t="str">
        <f>+USER!J364</f>
        <v>CHAT USER</v>
      </c>
      <c r="K364" s="61" t="str">
        <f>+USER!K364</f>
        <v>ROQUE GOMEZ FRANK PIERCE</v>
      </c>
      <c r="L364" s="61" t="str">
        <f>+USER!L364</f>
        <v>PORTILLA REYES YOHANA ARACELLI</v>
      </c>
      <c r="M364" s="61" t="str">
        <f>+USER!M364</f>
        <v>Sábado</v>
      </c>
      <c r="N364" s="32">
        <f>+IF(USER!N364="","",USER!N364)</f>
        <v>0.625</v>
      </c>
      <c r="O364" s="33">
        <f>+IF(USER!O364="","",USER!O364)</f>
        <v>0.78819444444444442</v>
      </c>
      <c r="P364" s="32" t="str">
        <f>+IF(USER!P364="","",USER!P364)</f>
        <v/>
      </c>
      <c r="Q364" s="33" t="str">
        <f>+IF(USER!Q364="","",USER!Q364)</f>
        <v/>
      </c>
      <c r="R364" s="34" t="str">
        <f>+VLOOKUP(B364,GESEM!B:R,9,0)</f>
        <v>ACTIVO</v>
      </c>
      <c r="S364" s="19">
        <f>+IF(USER!S364="","",USER!S364)</f>
        <v>0.625</v>
      </c>
      <c r="T364" s="14">
        <f>+IF(USER!T364="","",USER!T364)</f>
        <v>0.78819444444444442</v>
      </c>
      <c r="U364" s="14" t="str">
        <f>+IF(USER!U364="","",USER!U364)</f>
        <v/>
      </c>
      <c r="V364" s="14" t="str">
        <f>+IF(USER!V364="","",USER!V364)</f>
        <v/>
      </c>
      <c r="W364" s="14" t="str">
        <f>+IF(USER!W364="","",USER!W364)</f>
        <v/>
      </c>
      <c r="X364" s="14" t="str">
        <f>+IF(USER!X364="","",USER!X364)</f>
        <v/>
      </c>
      <c r="Y364" s="14" t="str">
        <f>+IF(USER!Y364="","",USER!Y364)</f>
        <v/>
      </c>
      <c r="Z364" s="20" t="str">
        <f>+IF(USER!Z364="","",USER!Z364)</f>
        <v/>
      </c>
      <c r="AA364" s="19">
        <f>+IF(USER!AA364="","",USER!AA364)</f>
        <v>0.625</v>
      </c>
      <c r="AB364" s="13">
        <f>+IF(USER!AB364="","",USER!AB364)</f>
        <v>0.78819444444444442</v>
      </c>
      <c r="AC364" s="14" t="str">
        <f>+IF(USER!AC364="","",USER!AC364)</f>
        <v/>
      </c>
      <c r="AD364" s="14" t="str">
        <f>+IF(USER!AD364="","",USER!AD364)</f>
        <v/>
      </c>
      <c r="AE364" s="13" t="str">
        <f>+IF(USER!AE364="","",USER!AE364)</f>
        <v/>
      </c>
      <c r="AF364" s="13" t="str">
        <f>+IF(USER!AF364="","",USER!AF364)</f>
        <v/>
      </c>
      <c r="AG364" s="14" t="str">
        <f>+IF(USER!AG364="","",USER!AG364)</f>
        <v/>
      </c>
      <c r="AH364" s="20" t="str">
        <f>+IF(USER!AH364="","",USER!AH364)</f>
        <v/>
      </c>
      <c r="AI364" s="19">
        <f>+IF(USER!AI364="","",USER!AI364)</f>
        <v>0.625</v>
      </c>
      <c r="AJ364" s="13">
        <f>+IF(USER!AJ364="","",USER!AJ364)</f>
        <v>0.78819444444444442</v>
      </c>
      <c r="AK364" s="14" t="str">
        <f>+IF(USER!AK364="","",USER!AK364)</f>
        <v/>
      </c>
      <c r="AL364" s="14" t="str">
        <f>+IF(USER!AL364="","",USER!AL364)</f>
        <v/>
      </c>
      <c r="AM364" s="13" t="str">
        <f>+IF(USER!AM364="","",USER!AM364)</f>
        <v/>
      </c>
      <c r="AN364" s="13" t="str">
        <f>+IF(USER!AN364="","",USER!AN364)</f>
        <v/>
      </c>
      <c r="AO364" s="14" t="str">
        <f>+IF(USER!AO364="","",USER!AO364)</f>
        <v/>
      </c>
      <c r="AP364" s="20" t="str">
        <f>+IF(USER!AP364="","",USER!AP364)</f>
        <v/>
      </c>
      <c r="AQ364" s="19">
        <f>+IF(USER!AQ364="","",USER!AQ364)</f>
        <v>0.625</v>
      </c>
      <c r="AR364" s="13">
        <f>+IF(USER!AR364="","",USER!AR364)</f>
        <v>0.78819444444444442</v>
      </c>
      <c r="AS364" s="14" t="str">
        <f>+IF(USER!AS364="","",USER!AS364)</f>
        <v/>
      </c>
      <c r="AT364" s="14" t="str">
        <f>+IF(USER!AT364="","",USER!AT364)</f>
        <v/>
      </c>
      <c r="AU364" s="13" t="str">
        <f>+IF(USER!AU364="","",USER!AU364)</f>
        <v/>
      </c>
      <c r="AV364" s="13" t="str">
        <f>+IF(USER!AV364="","",USER!AV364)</f>
        <v/>
      </c>
      <c r="AW364" s="14" t="str">
        <f>+IF(USER!AW364="","",USER!AW364)</f>
        <v/>
      </c>
      <c r="AX364" s="20" t="str">
        <f>+IF(USER!AX364="","",USER!AX364)</f>
        <v/>
      </c>
      <c r="AY364" s="19">
        <f>+IF(USER!AY364="","",USER!AY364)</f>
        <v>0.625</v>
      </c>
      <c r="AZ364" s="13">
        <f>+IF(USER!AZ364="","",USER!AZ364)</f>
        <v>0.78819444444444442</v>
      </c>
      <c r="BA364" s="14" t="str">
        <f>+IF(USER!BA364="","",USER!BA364)</f>
        <v/>
      </c>
      <c r="BB364" s="14" t="str">
        <f>+IF(USER!BB364="","",USER!BB364)</f>
        <v/>
      </c>
      <c r="BC364" s="13" t="str">
        <f>+IF(USER!BC364="","",USER!BC364)</f>
        <v/>
      </c>
      <c r="BD364" s="13" t="str">
        <f>+IF(USER!BD364="","",USER!BD364)</f>
        <v/>
      </c>
      <c r="BE364" s="14" t="str">
        <f>+IF(USER!BE364="","",USER!BE364)</f>
        <v/>
      </c>
      <c r="BF364" s="20" t="str">
        <f>+IF(USER!BF364="","",USER!BF364)</f>
        <v/>
      </c>
      <c r="BG364" s="19" t="str">
        <f>+IF(USER!BG364="","",USER!BG364)</f>
        <v/>
      </c>
      <c r="BH364" s="13" t="str">
        <f>+IF(USER!BH364="","",USER!BH364)</f>
        <v/>
      </c>
      <c r="BI364" s="14" t="str">
        <f>+IF(USER!BI364="","",USER!BI364)</f>
        <v/>
      </c>
      <c r="BJ364" s="14" t="str">
        <f>+IF(USER!BJ364="","",USER!BJ364)</f>
        <v/>
      </c>
      <c r="BK364" s="13" t="str">
        <f>+IF(USER!BK364="","",USER!BK364)</f>
        <v/>
      </c>
      <c r="BL364" s="13" t="str">
        <f>+IF(USER!BL364="","",USER!BL364)</f>
        <v/>
      </c>
      <c r="BM364" s="14" t="str">
        <f>+IF(USER!BM364="","",USER!BM364)</f>
        <v/>
      </c>
      <c r="BN364" s="20" t="str">
        <f>+IF(USER!BN364="","",USER!BN364)</f>
        <v/>
      </c>
      <c r="BO364" s="19">
        <f>+IF(USER!BO364="","",USER!BO364)</f>
        <v>0.625</v>
      </c>
      <c r="BP364" s="13">
        <f>+IF(USER!BP364="","",USER!BP364)</f>
        <v>0.78819444444444442</v>
      </c>
      <c r="BQ364" s="14" t="str">
        <f>+IF(USER!BQ364="","",USER!BQ364)</f>
        <v/>
      </c>
      <c r="BR364" s="14" t="str">
        <f>+IF(USER!BR364="","",USER!BR364)</f>
        <v/>
      </c>
      <c r="BS364" s="13" t="str">
        <f>+IF(USER!BS364="","",USER!BS364)</f>
        <v/>
      </c>
      <c r="BT364" s="13" t="str">
        <f>+IF(USER!BT364="","",USER!BT364)</f>
        <v/>
      </c>
      <c r="BU364" s="14" t="str">
        <f>+IF(USER!BU364="","",USER!BU364)</f>
        <v/>
      </c>
      <c r="BV364" s="20" t="str">
        <f>+IF(USER!BV364="","",USER!BV364)</f>
        <v/>
      </c>
      <c r="BW364" s="68" t="str">
        <f>+VLOOKUP(B364,GESEM!B:H,7,0)</f>
        <v>CHAT USER</v>
      </c>
      <c r="BX364" s="2" t="str">
        <f>+VLOOKUP(B364,GESEM!B:H,6,0)</f>
        <v>AGENTE</v>
      </c>
    </row>
    <row r="365" spans="1:76" ht="12.75" x14ac:dyDescent="0.2">
      <c r="A365" s="31">
        <f t="shared" si="5"/>
        <v>359</v>
      </c>
      <c r="B365" s="74">
        <f>+USER!B365</f>
        <v>72712313</v>
      </c>
      <c r="C365" s="61" t="str">
        <f>+VLOOKUP(J365,TURNO!P:Q,2,0)</f>
        <v xml:space="preserve">CHAT USER </v>
      </c>
      <c r="D365" s="61" t="str">
        <f>+USER!D365</f>
        <v>Tarde</v>
      </c>
      <c r="E365" s="75">
        <f>+VLOOKUP(B365,GESEM!B:M,12,0)</f>
        <v>45220</v>
      </c>
      <c r="F365" s="61" t="str">
        <f>+USER!F365</f>
        <v>PART TIME</v>
      </c>
      <c r="G365" s="61" t="str">
        <f>+USER!G365</f>
        <v>APOYO DE SUPERVISION</v>
      </c>
      <c r="H365" s="61" t="str">
        <f>+USER!H365</f>
        <v>BackUp Supervisor</v>
      </c>
      <c r="I365" s="61" t="str">
        <f>+USER!I365</f>
        <v>SALAZAR VILLANO ROCIO</v>
      </c>
      <c r="J365" s="61" t="str">
        <f>+USER!J365</f>
        <v>CHAT USER</v>
      </c>
      <c r="K365" s="61" t="str">
        <f>+USER!K365</f>
        <v>MORALES MAMANI BRADEN SAMUEL</v>
      </c>
      <c r="L365" s="61" t="str">
        <f>+USER!L365</f>
        <v>PORTILLA REYES YOHANA ARACELLI</v>
      </c>
      <c r="M365" s="61" t="str">
        <f>+USER!M365</f>
        <v>Lunes</v>
      </c>
      <c r="N365" s="32">
        <f>+IF(USER!N365="","",USER!N365)</f>
        <v>0.5625</v>
      </c>
      <c r="O365" s="33">
        <f>+IF(USER!O365="","",USER!O365)</f>
        <v>0.72569444444444442</v>
      </c>
      <c r="P365" s="32" t="str">
        <f>+IF(USER!P365="","",USER!P365)</f>
        <v/>
      </c>
      <c r="Q365" s="33" t="str">
        <f>+IF(USER!Q365="","",USER!Q365)</f>
        <v/>
      </c>
      <c r="R365" s="34" t="str">
        <f>+VLOOKUP(B365,GESEM!B:R,9,0)</f>
        <v>ACTIVO</v>
      </c>
      <c r="S365" s="19" t="str">
        <f>+IF(USER!S365="","",USER!S365)</f>
        <v/>
      </c>
      <c r="T365" s="14" t="str">
        <f>+IF(USER!T365="","",USER!T365)</f>
        <v/>
      </c>
      <c r="U365" s="14" t="str">
        <f>+IF(USER!U365="","",USER!U365)</f>
        <v/>
      </c>
      <c r="V365" s="14" t="str">
        <f>+IF(USER!V365="","",USER!V365)</f>
        <v/>
      </c>
      <c r="W365" s="14" t="str">
        <f>+IF(USER!W365="","",USER!W365)</f>
        <v/>
      </c>
      <c r="X365" s="14" t="str">
        <f>+IF(USER!X365="","",USER!X365)</f>
        <v/>
      </c>
      <c r="Y365" s="14" t="str">
        <f>+IF(USER!Y365="","",USER!Y365)</f>
        <v/>
      </c>
      <c r="Z365" s="20" t="str">
        <f>+IF(USER!Z365="","",USER!Z365)</f>
        <v/>
      </c>
      <c r="AA365" s="19">
        <f>+IF(USER!AA365="","",USER!AA365)</f>
        <v>0.5625</v>
      </c>
      <c r="AB365" s="13">
        <f>+IF(USER!AB365="","",USER!AB365)</f>
        <v>0.72569444444444442</v>
      </c>
      <c r="AC365" s="14" t="str">
        <f>+IF(USER!AC365="","",USER!AC365)</f>
        <v/>
      </c>
      <c r="AD365" s="14" t="str">
        <f>+IF(USER!AD365="","",USER!AD365)</f>
        <v/>
      </c>
      <c r="AE365" s="13" t="str">
        <f>+IF(USER!AE365="","",USER!AE365)</f>
        <v/>
      </c>
      <c r="AF365" s="13" t="str">
        <f>+IF(USER!AF365="","",USER!AF365)</f>
        <v/>
      </c>
      <c r="AG365" s="14" t="str">
        <f>+IF(USER!AG365="","",USER!AG365)</f>
        <v/>
      </c>
      <c r="AH365" s="20" t="str">
        <f>+IF(USER!AH365="","",USER!AH365)</f>
        <v/>
      </c>
      <c r="AI365" s="19">
        <f>+IF(USER!AI365="","",USER!AI365)</f>
        <v>0.5625</v>
      </c>
      <c r="AJ365" s="13">
        <f>+IF(USER!AJ365="","",USER!AJ365)</f>
        <v>0.72569444444444442</v>
      </c>
      <c r="AK365" s="14" t="str">
        <f>+IF(USER!AK365="","",USER!AK365)</f>
        <v/>
      </c>
      <c r="AL365" s="14" t="str">
        <f>+IF(USER!AL365="","",USER!AL365)</f>
        <v/>
      </c>
      <c r="AM365" s="13" t="str">
        <f>+IF(USER!AM365="","",USER!AM365)</f>
        <v/>
      </c>
      <c r="AN365" s="13" t="str">
        <f>+IF(USER!AN365="","",USER!AN365)</f>
        <v/>
      </c>
      <c r="AO365" s="14" t="str">
        <f>+IF(USER!AO365="","",USER!AO365)</f>
        <v/>
      </c>
      <c r="AP365" s="20" t="str">
        <f>+IF(USER!AP365="","",USER!AP365)</f>
        <v/>
      </c>
      <c r="AQ365" s="19">
        <f>+IF(USER!AQ365="","",USER!AQ365)</f>
        <v>0.5625</v>
      </c>
      <c r="AR365" s="13">
        <f>+IF(USER!AR365="","",USER!AR365)</f>
        <v>0.72569444444444442</v>
      </c>
      <c r="AS365" s="14" t="str">
        <f>+IF(USER!AS365="","",USER!AS365)</f>
        <v/>
      </c>
      <c r="AT365" s="14" t="str">
        <f>+IF(USER!AT365="","",USER!AT365)</f>
        <v/>
      </c>
      <c r="AU365" s="13" t="str">
        <f>+IF(USER!AU365="","",USER!AU365)</f>
        <v/>
      </c>
      <c r="AV365" s="13" t="str">
        <f>+IF(USER!AV365="","",USER!AV365)</f>
        <v/>
      </c>
      <c r="AW365" s="14" t="str">
        <f>+IF(USER!AW365="","",USER!AW365)</f>
        <v/>
      </c>
      <c r="AX365" s="20" t="str">
        <f>+IF(USER!AX365="","",USER!AX365)</f>
        <v/>
      </c>
      <c r="AY365" s="19">
        <f>+IF(USER!AY365="","",USER!AY365)</f>
        <v>0.5625</v>
      </c>
      <c r="AZ365" s="13">
        <f>+IF(USER!AZ365="","",USER!AZ365)</f>
        <v>0.72569444444444442</v>
      </c>
      <c r="BA365" s="14" t="str">
        <f>+IF(USER!BA365="","",USER!BA365)</f>
        <v/>
      </c>
      <c r="BB365" s="14" t="str">
        <f>+IF(USER!BB365="","",USER!BB365)</f>
        <v/>
      </c>
      <c r="BC365" s="13" t="str">
        <f>+IF(USER!BC365="","",USER!BC365)</f>
        <v/>
      </c>
      <c r="BD365" s="13" t="str">
        <f>+IF(USER!BD365="","",USER!BD365)</f>
        <v/>
      </c>
      <c r="BE365" s="14" t="str">
        <f>+IF(USER!BE365="","",USER!BE365)</f>
        <v/>
      </c>
      <c r="BF365" s="20" t="str">
        <f>+IF(USER!BF365="","",USER!BF365)</f>
        <v/>
      </c>
      <c r="BG365" s="19">
        <f>+IF(USER!BG365="","",USER!BG365)</f>
        <v>0.5625</v>
      </c>
      <c r="BH365" s="13">
        <f>+IF(USER!BH365="","",USER!BH365)</f>
        <v>0.72569444444444442</v>
      </c>
      <c r="BI365" s="14" t="str">
        <f>+IF(USER!BI365="","",USER!BI365)</f>
        <v/>
      </c>
      <c r="BJ365" s="14" t="str">
        <f>+IF(USER!BJ365="","",USER!BJ365)</f>
        <v/>
      </c>
      <c r="BK365" s="13" t="str">
        <f>+IF(USER!BK365="","",USER!BK365)</f>
        <v/>
      </c>
      <c r="BL365" s="13" t="str">
        <f>+IF(USER!BL365="","",USER!BL365)</f>
        <v/>
      </c>
      <c r="BM365" s="14" t="str">
        <f>+IF(USER!BM365="","",USER!BM365)</f>
        <v/>
      </c>
      <c r="BN365" s="20" t="str">
        <f>+IF(USER!BN365="","",USER!BN365)</f>
        <v/>
      </c>
      <c r="BO365" s="19">
        <f>+IF(USER!BO365="","",USER!BO365)</f>
        <v>0.5625</v>
      </c>
      <c r="BP365" s="13">
        <f>+IF(USER!BP365="","",USER!BP365)</f>
        <v>0.72569444444444442</v>
      </c>
      <c r="BQ365" s="14" t="str">
        <f>+IF(USER!BQ365="","",USER!BQ365)</f>
        <v/>
      </c>
      <c r="BR365" s="14" t="str">
        <f>+IF(USER!BR365="","",USER!BR365)</f>
        <v/>
      </c>
      <c r="BS365" s="13" t="str">
        <f>+IF(USER!BS365="","",USER!BS365)</f>
        <v/>
      </c>
      <c r="BT365" s="13" t="str">
        <f>+IF(USER!BT365="","",USER!BT365)</f>
        <v/>
      </c>
      <c r="BU365" s="14" t="str">
        <f>+IF(USER!BU365="","",USER!BU365)</f>
        <v/>
      </c>
      <c r="BV365" s="20" t="str">
        <f>+IF(USER!BV365="","",USER!BV365)</f>
        <v/>
      </c>
      <c r="BW365" s="68" t="str">
        <f>+VLOOKUP(B365,GESEM!B:H,7,0)</f>
        <v>CHAT USER</v>
      </c>
      <c r="BX365" s="2" t="str">
        <f>+VLOOKUP(B365,GESEM!B:H,6,0)</f>
        <v>AGENTE</v>
      </c>
    </row>
    <row r="366" spans="1:76" ht="12.75" x14ac:dyDescent="0.2">
      <c r="A366" s="31">
        <f t="shared" si="5"/>
        <v>360</v>
      </c>
      <c r="B366" s="74">
        <f>+USER!B366</f>
        <v>48131456</v>
      </c>
      <c r="C366" s="61" t="str">
        <f>+VLOOKUP(J366,TURNO!P:Q,2,0)</f>
        <v xml:space="preserve">CHAT USER </v>
      </c>
      <c r="D366" s="61" t="str">
        <f>+USER!D366</f>
        <v>Tarde</v>
      </c>
      <c r="E366" s="75">
        <f>+VLOOKUP(B366,GESEM!B:M,12,0)</f>
        <v>45402</v>
      </c>
      <c r="F366" s="61" t="str">
        <f>+USER!F366</f>
        <v>PART TIME</v>
      </c>
      <c r="G366" s="61">
        <f>+USER!G366</f>
        <v>0</v>
      </c>
      <c r="H366" s="61">
        <f>+USER!H366</f>
        <v>0</v>
      </c>
      <c r="I366" s="61" t="str">
        <f>+USER!I366</f>
        <v>SALINAS COCHACHIN BETTSY JODELY</v>
      </c>
      <c r="J366" s="61" t="str">
        <f>+USER!J366</f>
        <v>CHAT USER</v>
      </c>
      <c r="K366" s="61" t="str">
        <f>+USER!K366</f>
        <v>MORALES MAMANI BRADEN SAMUEL</v>
      </c>
      <c r="L366" s="61" t="str">
        <f>+USER!L366</f>
        <v>PORTILLA REYES YOHANA ARACELLI</v>
      </c>
      <c r="M366" s="61" t="str">
        <f>+USER!M366</f>
        <v>Lunes</v>
      </c>
      <c r="N366" s="32">
        <f>+IF(USER!N366="","",USER!N366)</f>
        <v>0.54166666666666663</v>
      </c>
      <c r="O366" s="33">
        <f>+IF(USER!O366="","",USER!O366)</f>
        <v>0.70486111111111116</v>
      </c>
      <c r="P366" s="32" t="str">
        <f>+IF(USER!P366="","",USER!P366)</f>
        <v/>
      </c>
      <c r="Q366" s="33" t="str">
        <f>+IF(USER!Q366="","",USER!Q366)</f>
        <v/>
      </c>
      <c r="R366" s="34" t="str">
        <f>+VLOOKUP(B366,GESEM!B:R,9,0)</f>
        <v>ACTIVO</v>
      </c>
      <c r="S366" s="19" t="str">
        <f>+IF(USER!S366="","",USER!S366)</f>
        <v/>
      </c>
      <c r="T366" s="14" t="str">
        <f>+IF(USER!T366="","",USER!T366)</f>
        <v/>
      </c>
      <c r="U366" s="14" t="str">
        <f>+IF(USER!U366="","",USER!U366)</f>
        <v/>
      </c>
      <c r="V366" s="14" t="str">
        <f>+IF(USER!V366="","",USER!V366)</f>
        <v/>
      </c>
      <c r="W366" s="14" t="str">
        <f>+IF(USER!W366="","",USER!W366)</f>
        <v/>
      </c>
      <c r="X366" s="14" t="str">
        <f>+IF(USER!X366="","",USER!X366)</f>
        <v/>
      </c>
      <c r="Y366" s="14" t="str">
        <f>+IF(USER!Y366="","",USER!Y366)</f>
        <v/>
      </c>
      <c r="Z366" s="20" t="str">
        <f>+IF(USER!Z366="","",USER!Z366)</f>
        <v/>
      </c>
      <c r="AA366" s="19">
        <f>+IF(USER!AA366="","",USER!AA366)</f>
        <v>0.54166666666666663</v>
      </c>
      <c r="AB366" s="13">
        <f>+IF(USER!AB366="","",USER!AB366)</f>
        <v>0.70486111111111116</v>
      </c>
      <c r="AC366" s="14" t="str">
        <f>+IF(USER!AC366="","",USER!AC366)</f>
        <v/>
      </c>
      <c r="AD366" s="14" t="str">
        <f>+IF(USER!AD366="","",USER!AD366)</f>
        <v/>
      </c>
      <c r="AE366" s="13" t="str">
        <f>+IF(USER!AE366="","",USER!AE366)</f>
        <v/>
      </c>
      <c r="AF366" s="13" t="str">
        <f>+IF(USER!AF366="","",USER!AF366)</f>
        <v/>
      </c>
      <c r="AG366" s="14" t="str">
        <f>+IF(USER!AG366="","",USER!AG366)</f>
        <v/>
      </c>
      <c r="AH366" s="20" t="str">
        <f>+IF(USER!AH366="","",USER!AH366)</f>
        <v/>
      </c>
      <c r="AI366" s="19">
        <f>+IF(USER!AI366="","",USER!AI366)</f>
        <v>0.54166666666666663</v>
      </c>
      <c r="AJ366" s="13">
        <f>+IF(USER!AJ366="","",USER!AJ366)</f>
        <v>0.70486111111111116</v>
      </c>
      <c r="AK366" s="14" t="str">
        <f>+IF(USER!AK366="","",USER!AK366)</f>
        <v/>
      </c>
      <c r="AL366" s="14" t="str">
        <f>+IF(USER!AL366="","",USER!AL366)</f>
        <v/>
      </c>
      <c r="AM366" s="13" t="str">
        <f>+IF(USER!AM366="","",USER!AM366)</f>
        <v/>
      </c>
      <c r="AN366" s="13" t="str">
        <f>+IF(USER!AN366="","",USER!AN366)</f>
        <v/>
      </c>
      <c r="AO366" s="14" t="str">
        <f>+IF(USER!AO366="","",USER!AO366)</f>
        <v/>
      </c>
      <c r="AP366" s="20" t="str">
        <f>+IF(USER!AP366="","",USER!AP366)</f>
        <v/>
      </c>
      <c r="AQ366" s="19">
        <f>+IF(USER!AQ366="","",USER!AQ366)</f>
        <v>0.54166666666666663</v>
      </c>
      <c r="AR366" s="13">
        <f>+IF(USER!AR366="","",USER!AR366)</f>
        <v>0.70486111111111116</v>
      </c>
      <c r="AS366" s="14" t="str">
        <f>+IF(USER!AS366="","",USER!AS366)</f>
        <v/>
      </c>
      <c r="AT366" s="14" t="str">
        <f>+IF(USER!AT366="","",USER!AT366)</f>
        <v/>
      </c>
      <c r="AU366" s="13" t="str">
        <f>+IF(USER!AU366="","",USER!AU366)</f>
        <v/>
      </c>
      <c r="AV366" s="13" t="str">
        <f>+IF(USER!AV366="","",USER!AV366)</f>
        <v/>
      </c>
      <c r="AW366" s="14" t="str">
        <f>+IF(USER!AW366="","",USER!AW366)</f>
        <v/>
      </c>
      <c r="AX366" s="20" t="str">
        <f>+IF(USER!AX366="","",USER!AX366)</f>
        <v/>
      </c>
      <c r="AY366" s="19">
        <f>+IF(USER!AY366="","",USER!AY366)</f>
        <v>0.54166666666666663</v>
      </c>
      <c r="AZ366" s="13">
        <f>+IF(USER!AZ366="","",USER!AZ366)</f>
        <v>0.70486111111111116</v>
      </c>
      <c r="BA366" s="14" t="str">
        <f>+IF(USER!BA366="","",USER!BA366)</f>
        <v/>
      </c>
      <c r="BB366" s="14" t="str">
        <f>+IF(USER!BB366="","",USER!BB366)</f>
        <v/>
      </c>
      <c r="BC366" s="13" t="str">
        <f>+IF(USER!BC366="","",USER!BC366)</f>
        <v/>
      </c>
      <c r="BD366" s="13" t="str">
        <f>+IF(USER!BD366="","",USER!BD366)</f>
        <v/>
      </c>
      <c r="BE366" s="14" t="str">
        <f>+IF(USER!BE366="","",USER!BE366)</f>
        <v/>
      </c>
      <c r="BF366" s="20" t="str">
        <f>+IF(USER!BF366="","",USER!BF366)</f>
        <v/>
      </c>
      <c r="BG366" s="19">
        <f>+IF(USER!BG366="","",USER!BG366)</f>
        <v>0.54166666666666663</v>
      </c>
      <c r="BH366" s="13">
        <f>+IF(USER!BH366="","",USER!BH366)</f>
        <v>0.70486111111111116</v>
      </c>
      <c r="BI366" s="14" t="str">
        <f>+IF(USER!BI366="","",USER!BI366)</f>
        <v/>
      </c>
      <c r="BJ366" s="14" t="str">
        <f>+IF(USER!BJ366="","",USER!BJ366)</f>
        <v/>
      </c>
      <c r="BK366" s="13" t="str">
        <f>+IF(USER!BK366="","",USER!BK366)</f>
        <v/>
      </c>
      <c r="BL366" s="13" t="str">
        <f>+IF(USER!BL366="","",USER!BL366)</f>
        <v/>
      </c>
      <c r="BM366" s="14" t="str">
        <f>+IF(USER!BM366="","",USER!BM366)</f>
        <v/>
      </c>
      <c r="BN366" s="20" t="str">
        <f>+IF(USER!BN366="","",USER!BN366)</f>
        <v/>
      </c>
      <c r="BO366" s="19">
        <f>+IF(USER!BO366="","",USER!BO366)</f>
        <v>0.54166666666666663</v>
      </c>
      <c r="BP366" s="13">
        <f>+IF(USER!BP366="","",USER!BP366)</f>
        <v>0.70486111111111116</v>
      </c>
      <c r="BQ366" s="14" t="str">
        <f>+IF(USER!BQ366="","",USER!BQ366)</f>
        <v/>
      </c>
      <c r="BR366" s="14" t="str">
        <f>+IF(USER!BR366="","",USER!BR366)</f>
        <v/>
      </c>
      <c r="BS366" s="13" t="str">
        <f>+IF(USER!BS366="","",USER!BS366)</f>
        <v/>
      </c>
      <c r="BT366" s="13" t="str">
        <f>+IF(USER!BT366="","",USER!BT366)</f>
        <v/>
      </c>
      <c r="BU366" s="14" t="str">
        <f>+IF(USER!BU366="","",USER!BU366)</f>
        <v/>
      </c>
      <c r="BV366" s="20" t="str">
        <f>+IF(USER!BV366="","",USER!BV366)</f>
        <v/>
      </c>
      <c r="BW366" s="68" t="str">
        <f>+VLOOKUP(B366,GESEM!B:H,7,0)</f>
        <v>CHAT USER</v>
      </c>
      <c r="BX366" s="2" t="str">
        <f>+VLOOKUP(B366,GESEM!B:H,6,0)</f>
        <v>AGENTE</v>
      </c>
    </row>
    <row r="367" spans="1:76" ht="12.75" x14ac:dyDescent="0.2">
      <c r="A367" s="31">
        <f t="shared" si="5"/>
        <v>361</v>
      </c>
      <c r="B367" s="74">
        <f>+USER!B367</f>
        <v>75954523</v>
      </c>
      <c r="C367" s="61" t="str">
        <f>+VLOOKUP(J367,TURNO!P:Q,2,0)</f>
        <v xml:space="preserve">CHAT USER </v>
      </c>
      <c r="D367" s="61" t="str">
        <f>+USER!D367</f>
        <v>Tarde</v>
      </c>
      <c r="E367" s="75">
        <f>+VLOOKUP(B367,GESEM!B:M,12,0)</f>
        <v>45220</v>
      </c>
      <c r="F367" s="61" t="str">
        <f>+USER!F367</f>
        <v>PART TIME</v>
      </c>
      <c r="G367" s="61">
        <f>+USER!G367</f>
        <v>0</v>
      </c>
      <c r="H367" s="61">
        <f>+USER!H367</f>
        <v>0</v>
      </c>
      <c r="I367" s="61" t="str">
        <f>+USER!I367</f>
        <v>SILVA CASTILLO LUCIA MELANIE</v>
      </c>
      <c r="J367" s="61" t="str">
        <f>+USER!J367</f>
        <v>CHAT USER</v>
      </c>
      <c r="K367" s="61" t="str">
        <f>+USER!K367</f>
        <v>ROQUE GOMEZ FRANK PIERCE</v>
      </c>
      <c r="L367" s="61" t="str">
        <f>+USER!L367</f>
        <v>PORTILLA REYES YOHANA ARACELLI</v>
      </c>
      <c r="M367" s="61" t="str">
        <f>+USER!M367</f>
        <v>Lunes</v>
      </c>
      <c r="N367" s="32">
        <f>+IF(USER!N367="","",USER!N367)</f>
        <v>0.54166666666666663</v>
      </c>
      <c r="O367" s="33">
        <f>+IF(USER!O367="","",USER!O367)</f>
        <v>0.70486111111111116</v>
      </c>
      <c r="P367" s="32" t="str">
        <f>+IF(USER!P367="","",USER!P367)</f>
        <v/>
      </c>
      <c r="Q367" s="33" t="str">
        <f>+IF(USER!Q367="","",USER!Q367)</f>
        <v/>
      </c>
      <c r="R367" s="34" t="str">
        <f>+VLOOKUP(B367,GESEM!B:R,9,0)</f>
        <v>ACTIVO</v>
      </c>
      <c r="S367" s="19" t="str">
        <f>+IF(USER!S367="","",USER!S367)</f>
        <v/>
      </c>
      <c r="T367" s="14" t="str">
        <f>+IF(USER!T367="","",USER!T367)</f>
        <v/>
      </c>
      <c r="U367" s="14" t="str">
        <f>+IF(USER!U367="","",USER!U367)</f>
        <v/>
      </c>
      <c r="V367" s="14" t="str">
        <f>+IF(USER!V367="","",USER!V367)</f>
        <v/>
      </c>
      <c r="W367" s="14" t="str">
        <f>+IF(USER!W367="","",USER!W367)</f>
        <v/>
      </c>
      <c r="X367" s="14" t="str">
        <f>+IF(USER!X367="","",USER!X367)</f>
        <v/>
      </c>
      <c r="Y367" s="14" t="str">
        <f>+IF(USER!Y367="","",USER!Y367)</f>
        <v/>
      </c>
      <c r="Z367" s="20" t="str">
        <f>+IF(USER!Z367="","",USER!Z367)</f>
        <v/>
      </c>
      <c r="AA367" s="19">
        <f>+IF(USER!AA367="","",USER!AA367)</f>
        <v>0.54166666666666663</v>
      </c>
      <c r="AB367" s="13">
        <f>+IF(USER!AB367="","",USER!AB367)</f>
        <v>0.70486111111111116</v>
      </c>
      <c r="AC367" s="14" t="str">
        <f>+IF(USER!AC367="","",USER!AC367)</f>
        <v/>
      </c>
      <c r="AD367" s="14" t="str">
        <f>+IF(USER!AD367="","",USER!AD367)</f>
        <v/>
      </c>
      <c r="AE367" s="13" t="str">
        <f>+IF(USER!AE367="","",USER!AE367)</f>
        <v/>
      </c>
      <c r="AF367" s="13" t="str">
        <f>+IF(USER!AF367="","",USER!AF367)</f>
        <v/>
      </c>
      <c r="AG367" s="14" t="str">
        <f>+IF(USER!AG367="","",USER!AG367)</f>
        <v/>
      </c>
      <c r="AH367" s="20" t="str">
        <f>+IF(USER!AH367="","",USER!AH367)</f>
        <v/>
      </c>
      <c r="AI367" s="19">
        <f>+IF(USER!AI367="","",USER!AI367)</f>
        <v>0.54166666666666663</v>
      </c>
      <c r="AJ367" s="13">
        <f>+IF(USER!AJ367="","",USER!AJ367)</f>
        <v>0.70486111111111116</v>
      </c>
      <c r="AK367" s="14" t="str">
        <f>+IF(USER!AK367="","",USER!AK367)</f>
        <v/>
      </c>
      <c r="AL367" s="14" t="str">
        <f>+IF(USER!AL367="","",USER!AL367)</f>
        <v/>
      </c>
      <c r="AM367" s="13" t="str">
        <f>+IF(USER!AM367="","",USER!AM367)</f>
        <v/>
      </c>
      <c r="AN367" s="13" t="str">
        <f>+IF(USER!AN367="","",USER!AN367)</f>
        <v/>
      </c>
      <c r="AO367" s="14" t="str">
        <f>+IF(USER!AO367="","",USER!AO367)</f>
        <v/>
      </c>
      <c r="AP367" s="20" t="str">
        <f>+IF(USER!AP367="","",USER!AP367)</f>
        <v/>
      </c>
      <c r="AQ367" s="19">
        <f>+IF(USER!AQ367="","",USER!AQ367)</f>
        <v>0.54166666666666663</v>
      </c>
      <c r="AR367" s="13">
        <f>+IF(USER!AR367="","",USER!AR367)</f>
        <v>0.70486111111111116</v>
      </c>
      <c r="AS367" s="14" t="str">
        <f>+IF(USER!AS367="","",USER!AS367)</f>
        <v/>
      </c>
      <c r="AT367" s="14" t="str">
        <f>+IF(USER!AT367="","",USER!AT367)</f>
        <v/>
      </c>
      <c r="AU367" s="13" t="str">
        <f>+IF(USER!AU367="","",USER!AU367)</f>
        <v/>
      </c>
      <c r="AV367" s="13" t="str">
        <f>+IF(USER!AV367="","",USER!AV367)</f>
        <v/>
      </c>
      <c r="AW367" s="14" t="str">
        <f>+IF(USER!AW367="","",USER!AW367)</f>
        <v/>
      </c>
      <c r="AX367" s="20" t="str">
        <f>+IF(USER!AX367="","",USER!AX367)</f>
        <v/>
      </c>
      <c r="AY367" s="19">
        <f>+IF(USER!AY367="","",USER!AY367)</f>
        <v>0.54166666666666663</v>
      </c>
      <c r="AZ367" s="13">
        <f>+IF(USER!AZ367="","",USER!AZ367)</f>
        <v>0.70486111111111116</v>
      </c>
      <c r="BA367" s="14" t="str">
        <f>+IF(USER!BA367="","",USER!BA367)</f>
        <v/>
      </c>
      <c r="BB367" s="14" t="str">
        <f>+IF(USER!BB367="","",USER!BB367)</f>
        <v/>
      </c>
      <c r="BC367" s="13" t="str">
        <f>+IF(USER!BC367="","",USER!BC367)</f>
        <v/>
      </c>
      <c r="BD367" s="13" t="str">
        <f>+IF(USER!BD367="","",USER!BD367)</f>
        <v/>
      </c>
      <c r="BE367" s="14" t="str">
        <f>+IF(USER!BE367="","",USER!BE367)</f>
        <v/>
      </c>
      <c r="BF367" s="20" t="str">
        <f>+IF(USER!BF367="","",USER!BF367)</f>
        <v/>
      </c>
      <c r="BG367" s="19">
        <f>+IF(USER!BG367="","",USER!BG367)</f>
        <v>0.54166666666666663</v>
      </c>
      <c r="BH367" s="13">
        <f>+IF(USER!BH367="","",USER!BH367)</f>
        <v>0.70486111111111116</v>
      </c>
      <c r="BI367" s="14" t="str">
        <f>+IF(USER!BI367="","",USER!BI367)</f>
        <v/>
      </c>
      <c r="BJ367" s="14" t="str">
        <f>+IF(USER!BJ367="","",USER!BJ367)</f>
        <v/>
      </c>
      <c r="BK367" s="13" t="str">
        <f>+IF(USER!BK367="","",USER!BK367)</f>
        <v/>
      </c>
      <c r="BL367" s="13" t="str">
        <f>+IF(USER!BL367="","",USER!BL367)</f>
        <v/>
      </c>
      <c r="BM367" s="14" t="str">
        <f>+IF(USER!BM367="","",USER!BM367)</f>
        <v/>
      </c>
      <c r="BN367" s="20" t="str">
        <f>+IF(USER!BN367="","",USER!BN367)</f>
        <v/>
      </c>
      <c r="BO367" s="19">
        <f>+IF(USER!BO367="","",USER!BO367)</f>
        <v>0.54166666666666663</v>
      </c>
      <c r="BP367" s="13">
        <f>+IF(USER!BP367="","",USER!BP367)</f>
        <v>0.70486111111111116</v>
      </c>
      <c r="BQ367" s="14" t="str">
        <f>+IF(USER!BQ367="","",USER!BQ367)</f>
        <v/>
      </c>
      <c r="BR367" s="14" t="str">
        <f>+IF(USER!BR367="","",USER!BR367)</f>
        <v/>
      </c>
      <c r="BS367" s="13" t="str">
        <f>+IF(USER!BS367="","",USER!BS367)</f>
        <v/>
      </c>
      <c r="BT367" s="13" t="str">
        <f>+IF(USER!BT367="","",USER!BT367)</f>
        <v/>
      </c>
      <c r="BU367" s="14" t="str">
        <f>+IF(USER!BU367="","",USER!BU367)</f>
        <v/>
      </c>
      <c r="BV367" s="20" t="str">
        <f>+IF(USER!BV367="","",USER!BV367)</f>
        <v/>
      </c>
      <c r="BW367" s="68" t="str">
        <f>+VLOOKUP(B367,GESEM!B:H,7,0)</f>
        <v>CHAT USER</v>
      </c>
      <c r="BX367" s="2" t="str">
        <f>+VLOOKUP(B367,GESEM!B:H,6,0)</f>
        <v>AGENTE</v>
      </c>
    </row>
    <row r="368" spans="1:76" ht="12.75" x14ac:dyDescent="0.2">
      <c r="A368" s="31">
        <f t="shared" si="5"/>
        <v>362</v>
      </c>
      <c r="B368" s="74">
        <f>+USER!B368</f>
        <v>72182198</v>
      </c>
      <c r="C368" s="61" t="str">
        <f>+VLOOKUP(J368,TURNO!P:Q,2,0)</f>
        <v xml:space="preserve">CHAT USER </v>
      </c>
      <c r="D368" s="61" t="str">
        <f>+USER!D368</f>
        <v>Tarde</v>
      </c>
      <c r="E368" s="75">
        <f>+VLOOKUP(B368,GESEM!B:M,12,0)</f>
        <v>45586</v>
      </c>
      <c r="F368" s="61" t="str">
        <f>+USER!F368</f>
        <v>PART TIME</v>
      </c>
      <c r="G368" s="61">
        <f>+USER!G368</f>
        <v>0</v>
      </c>
      <c r="H368" s="61">
        <f>+USER!H368</f>
        <v>0</v>
      </c>
      <c r="I368" s="61" t="str">
        <f>+USER!I368</f>
        <v>HUARICALLO PACUALA JOSSELIN KARIN</v>
      </c>
      <c r="J368" s="61" t="str">
        <f>+USER!J368</f>
        <v>CHAT USER</v>
      </c>
      <c r="K368" s="61" t="str">
        <f>+USER!K368</f>
        <v>ALMEYDA ALVARADO CARLOS ALEJANDRO</v>
      </c>
      <c r="L368" s="61" t="str">
        <f>+USER!L368</f>
        <v>SANCHEZ GRADOS JEAN PIERRE JOAQUIN</v>
      </c>
      <c r="M368" s="61" t="str">
        <f>+USER!M368</f>
        <v>Martes</v>
      </c>
      <c r="N368" s="32">
        <f>+IF(USER!N368="","",USER!N368)</f>
        <v>0.66666666666666663</v>
      </c>
      <c r="O368" s="33">
        <f>+IF(USER!O368="","",USER!O368)</f>
        <v>0.82986111111111116</v>
      </c>
      <c r="P368" s="32" t="str">
        <f>+IF(USER!P368="","",USER!P368)</f>
        <v/>
      </c>
      <c r="Q368" s="33" t="str">
        <f>+IF(USER!Q368="","",USER!Q368)</f>
        <v/>
      </c>
      <c r="R368" s="34" t="str">
        <f>+VLOOKUP(B368,GESEM!B:R,9,0)</f>
        <v>ACTIVO</v>
      </c>
      <c r="S368" s="19">
        <f>+IF(USER!S368="","",USER!S368)</f>
        <v>0.66666666666666663</v>
      </c>
      <c r="T368" s="14">
        <f>+IF(USER!T368="","",USER!T368)</f>
        <v>0.82986111111111116</v>
      </c>
      <c r="U368" s="14" t="str">
        <f>+IF(USER!U368="","",USER!U368)</f>
        <v/>
      </c>
      <c r="V368" s="14" t="str">
        <f>+IF(USER!V368="","",USER!V368)</f>
        <v/>
      </c>
      <c r="W368" s="14" t="str">
        <f>+IF(USER!W368="","",USER!W368)</f>
        <v/>
      </c>
      <c r="X368" s="14" t="str">
        <f>+IF(USER!X368="","",USER!X368)</f>
        <v/>
      </c>
      <c r="Y368" s="14" t="str">
        <f>+IF(USER!Y368="","",USER!Y368)</f>
        <v/>
      </c>
      <c r="Z368" s="20" t="str">
        <f>+IF(USER!Z368="","",USER!Z368)</f>
        <v/>
      </c>
      <c r="AA368" s="19" t="str">
        <f>+IF(USER!AA368="","",USER!AA368)</f>
        <v/>
      </c>
      <c r="AB368" s="13" t="str">
        <f>+IF(USER!AB368="","",USER!AB368)</f>
        <v/>
      </c>
      <c r="AC368" s="14" t="str">
        <f>+IF(USER!AC368="","",USER!AC368)</f>
        <v/>
      </c>
      <c r="AD368" s="14" t="str">
        <f>+IF(USER!AD368="","",USER!AD368)</f>
        <v/>
      </c>
      <c r="AE368" s="13" t="str">
        <f>+IF(USER!AE368="","",USER!AE368)</f>
        <v/>
      </c>
      <c r="AF368" s="13" t="str">
        <f>+IF(USER!AF368="","",USER!AF368)</f>
        <v/>
      </c>
      <c r="AG368" s="14" t="str">
        <f>+IF(USER!AG368="","",USER!AG368)</f>
        <v/>
      </c>
      <c r="AH368" s="20" t="str">
        <f>+IF(USER!AH368="","",USER!AH368)</f>
        <v/>
      </c>
      <c r="AI368" s="19">
        <f>+IF(USER!AI368="","",USER!AI368)</f>
        <v>0.66666666666666663</v>
      </c>
      <c r="AJ368" s="13">
        <f>+IF(USER!AJ368="","",USER!AJ368)</f>
        <v>0.82986111111111116</v>
      </c>
      <c r="AK368" s="14" t="str">
        <f>+IF(USER!AK368="","",USER!AK368)</f>
        <v/>
      </c>
      <c r="AL368" s="14" t="str">
        <f>+IF(USER!AL368="","",USER!AL368)</f>
        <v/>
      </c>
      <c r="AM368" s="13" t="str">
        <f>+IF(USER!AM368="","",USER!AM368)</f>
        <v/>
      </c>
      <c r="AN368" s="13" t="str">
        <f>+IF(USER!AN368="","",USER!AN368)</f>
        <v/>
      </c>
      <c r="AO368" s="14" t="str">
        <f>+IF(USER!AO368="","",USER!AO368)</f>
        <v/>
      </c>
      <c r="AP368" s="20" t="str">
        <f>+IF(USER!AP368="","",USER!AP368)</f>
        <v/>
      </c>
      <c r="AQ368" s="19">
        <f>+IF(USER!AQ368="","",USER!AQ368)</f>
        <v>0.66666666666666663</v>
      </c>
      <c r="AR368" s="13">
        <f>+IF(USER!AR368="","",USER!AR368)</f>
        <v>0.82986111111111116</v>
      </c>
      <c r="AS368" s="14" t="str">
        <f>+IF(USER!AS368="","",USER!AS368)</f>
        <v/>
      </c>
      <c r="AT368" s="14" t="str">
        <f>+IF(USER!AT368="","",USER!AT368)</f>
        <v/>
      </c>
      <c r="AU368" s="13" t="str">
        <f>+IF(USER!AU368="","",USER!AU368)</f>
        <v/>
      </c>
      <c r="AV368" s="13" t="str">
        <f>+IF(USER!AV368="","",USER!AV368)</f>
        <v/>
      </c>
      <c r="AW368" s="14" t="str">
        <f>+IF(USER!AW368="","",USER!AW368)</f>
        <v/>
      </c>
      <c r="AX368" s="20" t="str">
        <f>+IF(USER!AX368="","",USER!AX368)</f>
        <v/>
      </c>
      <c r="AY368" s="19">
        <f>+IF(USER!AY368="","",USER!AY368)</f>
        <v>0.66666666666666663</v>
      </c>
      <c r="AZ368" s="13">
        <f>+IF(USER!AZ368="","",USER!AZ368)</f>
        <v>0.82986111111111116</v>
      </c>
      <c r="BA368" s="14" t="str">
        <f>+IF(USER!BA368="","",USER!BA368)</f>
        <v/>
      </c>
      <c r="BB368" s="14" t="str">
        <f>+IF(USER!BB368="","",USER!BB368)</f>
        <v/>
      </c>
      <c r="BC368" s="13" t="str">
        <f>+IF(USER!BC368="","",USER!BC368)</f>
        <v/>
      </c>
      <c r="BD368" s="13" t="str">
        <f>+IF(USER!BD368="","",USER!BD368)</f>
        <v/>
      </c>
      <c r="BE368" s="14" t="str">
        <f>+IF(USER!BE368="","",USER!BE368)</f>
        <v/>
      </c>
      <c r="BF368" s="20" t="str">
        <f>+IF(USER!BF368="","",USER!BF368)</f>
        <v/>
      </c>
      <c r="BG368" s="19">
        <f>+IF(USER!BG368="","",USER!BG368)</f>
        <v>0.66666666666666663</v>
      </c>
      <c r="BH368" s="13">
        <f>+IF(USER!BH368="","",USER!BH368)</f>
        <v>0.82986111111111116</v>
      </c>
      <c r="BI368" s="14" t="str">
        <f>+IF(USER!BI368="","",USER!BI368)</f>
        <v/>
      </c>
      <c r="BJ368" s="14" t="str">
        <f>+IF(USER!BJ368="","",USER!BJ368)</f>
        <v/>
      </c>
      <c r="BK368" s="13" t="str">
        <f>+IF(USER!BK368="","",USER!BK368)</f>
        <v/>
      </c>
      <c r="BL368" s="13" t="str">
        <f>+IF(USER!BL368="","",USER!BL368)</f>
        <v/>
      </c>
      <c r="BM368" s="14" t="str">
        <f>+IF(USER!BM368="","",USER!BM368)</f>
        <v/>
      </c>
      <c r="BN368" s="20" t="str">
        <f>+IF(USER!BN368="","",USER!BN368)</f>
        <v/>
      </c>
      <c r="BO368" s="19">
        <f>+IF(USER!BO368="","",USER!BO368)</f>
        <v>0.66666666666666663</v>
      </c>
      <c r="BP368" s="13">
        <f>+IF(USER!BP368="","",USER!BP368)</f>
        <v>0.82986111111111116</v>
      </c>
      <c r="BQ368" s="14" t="str">
        <f>+IF(USER!BQ368="","",USER!BQ368)</f>
        <v/>
      </c>
      <c r="BR368" s="14" t="str">
        <f>+IF(USER!BR368="","",USER!BR368)</f>
        <v/>
      </c>
      <c r="BS368" s="13" t="str">
        <f>+IF(USER!BS368="","",USER!BS368)</f>
        <v/>
      </c>
      <c r="BT368" s="13" t="str">
        <f>+IF(USER!BT368="","",USER!BT368)</f>
        <v/>
      </c>
      <c r="BU368" s="14" t="str">
        <f>+IF(USER!BU368="","",USER!BU368)</f>
        <v/>
      </c>
      <c r="BV368" s="20" t="str">
        <f>+IF(USER!BV368="","",USER!BV368)</f>
        <v/>
      </c>
      <c r="BW368" s="68" t="str">
        <f>+VLOOKUP(B368,GESEM!B:H,7,0)</f>
        <v>CHAT USER</v>
      </c>
      <c r="BX368" s="2" t="str">
        <f>+VLOOKUP(B368,GESEM!B:H,6,0)</f>
        <v>AGENTE</v>
      </c>
    </row>
    <row r="369" spans="1:76" ht="12.75" x14ac:dyDescent="0.2">
      <c r="A369" s="31">
        <f t="shared" si="5"/>
        <v>363</v>
      </c>
      <c r="B369" s="74">
        <f>+USER!B369</f>
        <v>76496538</v>
      </c>
      <c r="C369" s="61" t="str">
        <f>+VLOOKUP(J369,TURNO!P:Q,2,0)</f>
        <v xml:space="preserve">CHAT USER </v>
      </c>
      <c r="D369" s="61" t="str">
        <f>+USER!D369</f>
        <v>Tarde</v>
      </c>
      <c r="E369" s="75">
        <f>+VLOOKUP(B369,GESEM!B:M,12,0)</f>
        <v>45583</v>
      </c>
      <c r="F369" s="61" t="str">
        <f>+USER!F369</f>
        <v>PART TIME</v>
      </c>
      <c r="G369" s="61">
        <f>+USER!G369</f>
        <v>0</v>
      </c>
      <c r="H369" s="61">
        <f>+USER!H369</f>
        <v>0</v>
      </c>
      <c r="I369" s="61" t="str">
        <f>+USER!I369</f>
        <v>QUISPE REYES ANGI ALEXANDRA</v>
      </c>
      <c r="J369" s="61" t="str">
        <f>+USER!J369</f>
        <v>CHAT USER</v>
      </c>
      <c r="K369" s="61" t="str">
        <f>+USER!K369</f>
        <v>VILLAVICENCIO OBANDO ARTURO JOSE</v>
      </c>
      <c r="L369" s="61" t="str">
        <f>+USER!L369</f>
        <v>PORTILLA REYES YOHANA ARACELLI</v>
      </c>
      <c r="M369" s="61" t="str">
        <f>+USER!M369</f>
        <v>Martes</v>
      </c>
      <c r="N369" s="32">
        <f>+IF(USER!N369="","",USER!N369)</f>
        <v>0.54166666666666663</v>
      </c>
      <c r="O369" s="33">
        <f>+IF(USER!O369="","",USER!O369)</f>
        <v>0.70486111111111116</v>
      </c>
      <c r="P369" s="32" t="str">
        <f>+IF(USER!P369="","",USER!P369)</f>
        <v/>
      </c>
      <c r="Q369" s="33" t="str">
        <f>+IF(USER!Q369="","",USER!Q369)</f>
        <v/>
      </c>
      <c r="R369" s="34" t="str">
        <f>+VLOOKUP(B369,GESEM!B:R,9,0)</f>
        <v>ACTIVO</v>
      </c>
      <c r="S369" s="19">
        <f>+IF(USER!S369="","",USER!S369)</f>
        <v>0.54166666666666663</v>
      </c>
      <c r="T369" s="14">
        <f>+IF(USER!T369="","",USER!T369)</f>
        <v>0.70486111111111116</v>
      </c>
      <c r="U369" s="14" t="str">
        <f>+IF(USER!U369="","",USER!U369)</f>
        <v/>
      </c>
      <c r="V369" s="14" t="str">
        <f>+IF(USER!V369="","",USER!V369)</f>
        <v/>
      </c>
      <c r="W369" s="14" t="str">
        <f>+IF(USER!W369="","",USER!W369)</f>
        <v/>
      </c>
      <c r="X369" s="14" t="str">
        <f>+IF(USER!X369="","",USER!X369)</f>
        <v/>
      </c>
      <c r="Y369" s="14" t="str">
        <f>+IF(USER!Y369="","",USER!Y369)</f>
        <v/>
      </c>
      <c r="Z369" s="20" t="str">
        <f>+IF(USER!Z369="","",USER!Z369)</f>
        <v/>
      </c>
      <c r="AA369" s="19" t="str">
        <f>+IF(USER!AA369="","",USER!AA369)</f>
        <v/>
      </c>
      <c r="AB369" s="13" t="str">
        <f>+IF(USER!AB369="","",USER!AB369)</f>
        <v/>
      </c>
      <c r="AC369" s="14" t="str">
        <f>+IF(USER!AC369="","",USER!AC369)</f>
        <v/>
      </c>
      <c r="AD369" s="14" t="str">
        <f>+IF(USER!AD369="","",USER!AD369)</f>
        <v/>
      </c>
      <c r="AE369" s="13" t="str">
        <f>+IF(USER!AE369="","",USER!AE369)</f>
        <v/>
      </c>
      <c r="AF369" s="13" t="str">
        <f>+IF(USER!AF369="","",USER!AF369)</f>
        <v/>
      </c>
      <c r="AG369" s="14" t="str">
        <f>+IF(USER!AG369="","",USER!AG369)</f>
        <v/>
      </c>
      <c r="AH369" s="20" t="str">
        <f>+IF(USER!AH369="","",USER!AH369)</f>
        <v/>
      </c>
      <c r="AI369" s="19">
        <f>+IF(USER!AI369="","",USER!AI369)</f>
        <v>0.54166666666666663</v>
      </c>
      <c r="AJ369" s="13">
        <f>+IF(USER!AJ369="","",USER!AJ369)</f>
        <v>0.70486111111111116</v>
      </c>
      <c r="AK369" s="14" t="str">
        <f>+IF(USER!AK369="","",USER!AK369)</f>
        <v/>
      </c>
      <c r="AL369" s="14" t="str">
        <f>+IF(USER!AL369="","",USER!AL369)</f>
        <v/>
      </c>
      <c r="AM369" s="13" t="str">
        <f>+IF(USER!AM369="","",USER!AM369)</f>
        <v/>
      </c>
      <c r="AN369" s="13" t="str">
        <f>+IF(USER!AN369="","",USER!AN369)</f>
        <v/>
      </c>
      <c r="AO369" s="14" t="str">
        <f>+IF(USER!AO369="","",USER!AO369)</f>
        <v/>
      </c>
      <c r="AP369" s="20" t="str">
        <f>+IF(USER!AP369="","",USER!AP369)</f>
        <v/>
      </c>
      <c r="AQ369" s="19">
        <f>+IF(USER!AQ369="","",USER!AQ369)</f>
        <v>0.54166666666666663</v>
      </c>
      <c r="AR369" s="13">
        <f>+IF(USER!AR369="","",USER!AR369)</f>
        <v>0.70486111111111116</v>
      </c>
      <c r="AS369" s="14" t="str">
        <f>+IF(USER!AS369="","",USER!AS369)</f>
        <v/>
      </c>
      <c r="AT369" s="14" t="str">
        <f>+IF(USER!AT369="","",USER!AT369)</f>
        <v/>
      </c>
      <c r="AU369" s="13" t="str">
        <f>+IF(USER!AU369="","",USER!AU369)</f>
        <v/>
      </c>
      <c r="AV369" s="13" t="str">
        <f>+IF(USER!AV369="","",USER!AV369)</f>
        <v/>
      </c>
      <c r="AW369" s="14" t="str">
        <f>+IF(USER!AW369="","",USER!AW369)</f>
        <v/>
      </c>
      <c r="AX369" s="20" t="str">
        <f>+IF(USER!AX369="","",USER!AX369)</f>
        <v/>
      </c>
      <c r="AY369" s="19">
        <f>+IF(USER!AY369="","",USER!AY369)</f>
        <v>0.54166666666666663</v>
      </c>
      <c r="AZ369" s="13">
        <f>+IF(USER!AZ369="","",USER!AZ369)</f>
        <v>0.70486111111111116</v>
      </c>
      <c r="BA369" s="14" t="str">
        <f>+IF(USER!BA369="","",USER!BA369)</f>
        <v/>
      </c>
      <c r="BB369" s="14" t="str">
        <f>+IF(USER!BB369="","",USER!BB369)</f>
        <v/>
      </c>
      <c r="BC369" s="13" t="str">
        <f>+IF(USER!BC369="","",USER!BC369)</f>
        <v/>
      </c>
      <c r="BD369" s="13" t="str">
        <f>+IF(USER!BD369="","",USER!BD369)</f>
        <v/>
      </c>
      <c r="BE369" s="14" t="str">
        <f>+IF(USER!BE369="","",USER!BE369)</f>
        <v/>
      </c>
      <c r="BF369" s="20" t="str">
        <f>+IF(USER!BF369="","",USER!BF369)</f>
        <v/>
      </c>
      <c r="BG369" s="19">
        <f>+IF(USER!BG369="","",USER!BG369)</f>
        <v>0.54166666666666663</v>
      </c>
      <c r="BH369" s="13">
        <f>+IF(USER!BH369="","",USER!BH369)</f>
        <v>0.70486111111111116</v>
      </c>
      <c r="BI369" s="14" t="str">
        <f>+IF(USER!BI369="","",USER!BI369)</f>
        <v/>
      </c>
      <c r="BJ369" s="14" t="str">
        <f>+IF(USER!BJ369="","",USER!BJ369)</f>
        <v/>
      </c>
      <c r="BK369" s="13" t="str">
        <f>+IF(USER!BK369="","",USER!BK369)</f>
        <v/>
      </c>
      <c r="BL369" s="13" t="str">
        <f>+IF(USER!BL369="","",USER!BL369)</f>
        <v/>
      </c>
      <c r="BM369" s="14" t="str">
        <f>+IF(USER!BM369="","",USER!BM369)</f>
        <v/>
      </c>
      <c r="BN369" s="20" t="str">
        <f>+IF(USER!BN369="","",USER!BN369)</f>
        <v/>
      </c>
      <c r="BO369" s="19">
        <f>+IF(USER!BO369="","",USER!BO369)</f>
        <v>0.54166666666666663</v>
      </c>
      <c r="BP369" s="13">
        <f>+IF(USER!BP369="","",USER!BP369)</f>
        <v>0.70486111111111116</v>
      </c>
      <c r="BQ369" s="14" t="str">
        <f>+IF(USER!BQ369="","",USER!BQ369)</f>
        <v/>
      </c>
      <c r="BR369" s="14" t="str">
        <f>+IF(USER!BR369="","",USER!BR369)</f>
        <v/>
      </c>
      <c r="BS369" s="13" t="str">
        <f>+IF(USER!BS369="","",USER!BS369)</f>
        <v/>
      </c>
      <c r="BT369" s="13" t="str">
        <f>+IF(USER!BT369="","",USER!BT369)</f>
        <v/>
      </c>
      <c r="BU369" s="14" t="str">
        <f>+IF(USER!BU369="","",USER!BU369)</f>
        <v/>
      </c>
      <c r="BV369" s="20" t="str">
        <f>+IF(USER!BV369="","",USER!BV369)</f>
        <v/>
      </c>
      <c r="BW369" s="68" t="str">
        <f>+VLOOKUP(B369,GESEM!B:H,7,0)</f>
        <v>CHAT USER</v>
      </c>
      <c r="BX369" s="2" t="str">
        <f>+VLOOKUP(B369,GESEM!B:H,6,0)</f>
        <v>AGENTE</v>
      </c>
    </row>
    <row r="370" spans="1:76" ht="12.75" hidden="1" x14ac:dyDescent="0.2">
      <c r="A370" s="31">
        <f t="shared" si="5"/>
        <v>364</v>
      </c>
      <c r="B370" s="74">
        <f>+USER!B370</f>
        <v>76699114</v>
      </c>
      <c r="C370" s="61" t="str">
        <f>+VLOOKUP(J370,TURNO!P:Q,2,0)</f>
        <v xml:space="preserve">CHAT USER </v>
      </c>
      <c r="D370" s="61" t="str">
        <f>+USER!D370</f>
        <v>Tarde</v>
      </c>
      <c r="E370" s="75">
        <f>+VLOOKUP(B370,GESEM!B:M,12,0)</f>
        <v>45743</v>
      </c>
      <c r="F370" s="61" t="str">
        <f>+USER!F370</f>
        <v>PART TIME</v>
      </c>
      <c r="G370" s="61">
        <f>+USER!G370</f>
        <v>0</v>
      </c>
      <c r="H370" s="61">
        <f>+USER!H370</f>
        <v>0</v>
      </c>
      <c r="I370" s="61" t="str">
        <f>+USER!I370</f>
        <v>CHIPANA GARCIA KIABECK AKEMY</v>
      </c>
      <c r="J370" s="61" t="str">
        <f>+USER!J370</f>
        <v>CHAT USER</v>
      </c>
      <c r="K370" s="61" t="str">
        <f>+USER!K370</f>
        <v>MARCELO QUESQUEN NELLY AZUCENA</v>
      </c>
      <c r="L370" s="61" t="str">
        <f>+USER!L370</f>
        <v>SANCHEZ GRADOS JEAN PIERRE JOAQUIN</v>
      </c>
      <c r="M370" s="61" t="str">
        <f>+USER!M370</f>
        <v>Lunes,Martes,Miércoles,Jueves</v>
      </c>
      <c r="N370" s="32">
        <f>+IF(USER!N370="","",USER!N370)</f>
        <v>0.5</v>
      </c>
      <c r="O370" s="33">
        <f>+IF(USER!O370="","",USER!O370)</f>
        <v>0.85763888888888884</v>
      </c>
      <c r="P370" s="32">
        <f>+IF(USER!P370="","",USER!P370)</f>
        <v>0.70833333333333337</v>
      </c>
      <c r="Q370" s="33">
        <f>+IF(USER!Q370="","",USER!Q370)</f>
        <v>0.73958333333333337</v>
      </c>
      <c r="R370" s="34" t="str">
        <f>+VLOOKUP(B370,GESEM!B:R,9,0)</f>
        <v>INACTIVO</v>
      </c>
      <c r="S370" s="19" t="str">
        <f>+IF(USER!S370="","",USER!S370)</f>
        <v/>
      </c>
      <c r="T370" s="14" t="str">
        <f>+IF(USER!T370="","",USER!T370)</f>
        <v/>
      </c>
      <c r="U370" s="14" t="str">
        <f>+IF(USER!U370="","",USER!U370)</f>
        <v/>
      </c>
      <c r="V370" s="14" t="str">
        <f>+IF(USER!V370="","",USER!V370)</f>
        <v/>
      </c>
      <c r="W370" s="14" t="str">
        <f>+IF(USER!W370="","",USER!W370)</f>
        <v/>
      </c>
      <c r="X370" s="14" t="str">
        <f>+IF(USER!X370="","",USER!X370)</f>
        <v/>
      </c>
      <c r="Y370" s="14" t="str">
        <f>+IF(USER!Y370="","",USER!Y370)</f>
        <v/>
      </c>
      <c r="Z370" s="20" t="str">
        <f>+IF(USER!Z370="","",USER!Z370)</f>
        <v/>
      </c>
      <c r="AA370" s="19" t="str">
        <f>+IF(USER!AA370="","",USER!AA370)</f>
        <v/>
      </c>
      <c r="AB370" s="13" t="str">
        <f>+IF(USER!AB370="","",USER!AB370)</f>
        <v/>
      </c>
      <c r="AC370" s="14" t="str">
        <f>+IF(USER!AC370="","",USER!AC370)</f>
        <v/>
      </c>
      <c r="AD370" s="14" t="str">
        <f>+IF(USER!AD370="","",USER!AD370)</f>
        <v/>
      </c>
      <c r="AE370" s="13" t="str">
        <f>+IF(USER!AE370="","",USER!AE370)</f>
        <v/>
      </c>
      <c r="AF370" s="13" t="str">
        <f>+IF(USER!AF370="","",USER!AF370)</f>
        <v/>
      </c>
      <c r="AG370" s="14" t="str">
        <f>+IF(USER!AG370="","",USER!AG370)</f>
        <v/>
      </c>
      <c r="AH370" s="20" t="str">
        <f>+IF(USER!AH370="","",USER!AH370)</f>
        <v/>
      </c>
      <c r="AI370" s="19" t="str">
        <f>+IF(USER!AI370="","",USER!AI370)</f>
        <v/>
      </c>
      <c r="AJ370" s="13" t="str">
        <f>+IF(USER!AJ370="","",USER!AJ370)</f>
        <v/>
      </c>
      <c r="AK370" s="14" t="str">
        <f>+IF(USER!AK370="","",USER!AK370)</f>
        <v/>
      </c>
      <c r="AL370" s="14" t="str">
        <f>+IF(USER!AL370="","",USER!AL370)</f>
        <v/>
      </c>
      <c r="AM370" s="13" t="str">
        <f>+IF(USER!AM370="","",USER!AM370)</f>
        <v/>
      </c>
      <c r="AN370" s="13" t="str">
        <f>+IF(USER!AN370="","",USER!AN370)</f>
        <v/>
      </c>
      <c r="AO370" s="14" t="str">
        <f>+IF(USER!AO370="","",USER!AO370)</f>
        <v/>
      </c>
      <c r="AP370" s="20" t="str">
        <f>+IF(USER!AP370="","",USER!AP370)</f>
        <v/>
      </c>
      <c r="AQ370" s="19" t="str">
        <f>+IF(USER!AQ370="","",USER!AQ370)</f>
        <v/>
      </c>
      <c r="AR370" s="13" t="str">
        <f>+IF(USER!AR370="","",USER!AR370)</f>
        <v/>
      </c>
      <c r="AS370" s="14" t="str">
        <f>+IF(USER!AS370="","",USER!AS370)</f>
        <v/>
      </c>
      <c r="AT370" s="14" t="str">
        <f>+IF(USER!AT370="","",USER!AT370)</f>
        <v/>
      </c>
      <c r="AU370" s="13" t="str">
        <f>+IF(USER!AU370="","",USER!AU370)</f>
        <v/>
      </c>
      <c r="AV370" s="13" t="str">
        <f>+IF(USER!AV370="","",USER!AV370)</f>
        <v/>
      </c>
      <c r="AW370" s="14" t="str">
        <f>+IF(USER!AW370="","",USER!AW370)</f>
        <v/>
      </c>
      <c r="AX370" s="20" t="str">
        <f>+IF(USER!AX370="","",USER!AX370)</f>
        <v/>
      </c>
      <c r="AY370" s="19">
        <f>+IF(USER!AY370="","",USER!AY370)</f>
        <v>0.5</v>
      </c>
      <c r="AZ370" s="13">
        <f>+IF(USER!AZ370="","",USER!AZ370)</f>
        <v>0.85763888888888884</v>
      </c>
      <c r="BA370" s="14" t="str">
        <f>+IF(USER!BA370="","",USER!BA370)</f>
        <v/>
      </c>
      <c r="BB370" s="14" t="str">
        <f>+IF(USER!BB370="","",USER!BB370)</f>
        <v/>
      </c>
      <c r="BC370" s="13">
        <f>+IF(USER!BC370="","",USER!BC370)</f>
        <v>0.70833333333333337</v>
      </c>
      <c r="BD370" s="13">
        <f>+IF(USER!BD370="","",USER!BD370)</f>
        <v>0.73958333333333337</v>
      </c>
      <c r="BE370" s="14" t="str">
        <f>+IF(USER!BE370="","",USER!BE370)</f>
        <v/>
      </c>
      <c r="BF370" s="20" t="str">
        <f>+IF(USER!BF370="","",USER!BF370)</f>
        <v/>
      </c>
      <c r="BG370" s="19">
        <f>+IF(USER!BG370="","",USER!BG370)</f>
        <v>0.5</v>
      </c>
      <c r="BH370" s="13">
        <f>+IF(USER!BH370="","",USER!BH370)</f>
        <v>0.85763888888888884</v>
      </c>
      <c r="BI370" s="14" t="str">
        <f>+IF(USER!BI370="","",USER!BI370)</f>
        <v/>
      </c>
      <c r="BJ370" s="14" t="str">
        <f>+IF(USER!BJ370="","",USER!BJ370)</f>
        <v/>
      </c>
      <c r="BK370" s="13">
        <f>+IF(USER!BK370="","",USER!BK370)</f>
        <v>0.70833333333333337</v>
      </c>
      <c r="BL370" s="13">
        <f>+IF(USER!BL370="","",USER!BL370)</f>
        <v>0.73958333333333337</v>
      </c>
      <c r="BM370" s="14" t="str">
        <f>+IF(USER!BM370="","",USER!BM370)</f>
        <v/>
      </c>
      <c r="BN370" s="20" t="str">
        <f>+IF(USER!BN370="","",USER!BN370)</f>
        <v/>
      </c>
      <c r="BO370" s="19">
        <f>+IF(USER!BO370="","",USER!BO370)</f>
        <v>0.5</v>
      </c>
      <c r="BP370" s="13">
        <f>+IF(USER!BP370="","",USER!BP370)</f>
        <v>0.85763888888888884</v>
      </c>
      <c r="BQ370" s="14" t="str">
        <f>+IF(USER!BQ370="","",USER!BQ370)</f>
        <v/>
      </c>
      <c r="BR370" s="14" t="str">
        <f>+IF(USER!BR370="","",USER!BR370)</f>
        <v/>
      </c>
      <c r="BS370" s="13">
        <f>+IF(USER!BS370="","",USER!BS370)</f>
        <v>0.70833333333333337</v>
      </c>
      <c r="BT370" s="13">
        <f>+IF(USER!BT370="","",USER!BT370)</f>
        <v>0.73958333333333337</v>
      </c>
      <c r="BU370" s="14" t="str">
        <f>+IF(USER!BU370="","",USER!BU370)</f>
        <v/>
      </c>
      <c r="BV370" s="20" t="str">
        <f>+IF(USER!BV370="","",USER!BV370)</f>
        <v/>
      </c>
      <c r="BW370" s="68" t="str">
        <f>+VLOOKUP(B370,GESEM!B:H,7,0)</f>
        <v>CHAT USER</v>
      </c>
      <c r="BX370" s="2" t="str">
        <f>+VLOOKUP(B370,GESEM!B:H,6,0)</f>
        <v>AGENTE</v>
      </c>
    </row>
    <row r="371" spans="1:76" ht="12.75" x14ac:dyDescent="0.2">
      <c r="A371" s="31">
        <f t="shared" si="5"/>
        <v>365</v>
      </c>
      <c r="B371" s="74">
        <f>+USER!B371</f>
        <v>72655097</v>
      </c>
      <c r="C371" s="61" t="str">
        <f>+VLOOKUP(J371,TURNO!P:Q,2,0)</f>
        <v xml:space="preserve">CHAT USER </v>
      </c>
      <c r="D371" s="61" t="str">
        <f>+USER!D371</f>
        <v>Tarde</v>
      </c>
      <c r="E371" s="75">
        <f>+VLOOKUP(B371,GESEM!B:M,12,0)</f>
        <v>45743</v>
      </c>
      <c r="F371" s="61" t="str">
        <f>+USER!F371</f>
        <v>PART TIME</v>
      </c>
      <c r="G371" s="61">
        <f>+USER!G371</f>
        <v>0</v>
      </c>
      <c r="H371" s="61">
        <f>+USER!H371</f>
        <v>0</v>
      </c>
      <c r="I371" s="61" t="str">
        <f>+USER!I371</f>
        <v>PRETEL GARCIA MARIAFERNANDA</v>
      </c>
      <c r="J371" s="61" t="str">
        <f>+USER!J371</f>
        <v>CHAT USER</v>
      </c>
      <c r="K371" s="61" t="str">
        <f>+USER!K371</f>
        <v>CANCHARI ARILUZ JOSH JUAN</v>
      </c>
      <c r="L371" s="61" t="str">
        <f>+USER!L371</f>
        <v>SANCHEZ GRADOS JEAN PIERRE JOAQUIN</v>
      </c>
      <c r="M371" s="61" t="str">
        <f>+USER!M371</f>
        <v>Lunes,Martes,Miércoles,Jueves</v>
      </c>
      <c r="N371" s="32">
        <f>+IF(USER!N371="","",USER!N371)</f>
        <v>0.5</v>
      </c>
      <c r="O371" s="33">
        <f>+IF(USER!O371="","",USER!O371)</f>
        <v>0.85763888888888884</v>
      </c>
      <c r="P371" s="32">
        <f>+IF(USER!P371="","",USER!P371)</f>
        <v>0.70833333333333337</v>
      </c>
      <c r="Q371" s="33">
        <f>+IF(USER!Q371="","",USER!Q371)</f>
        <v>0.73958333333333337</v>
      </c>
      <c r="R371" s="34" t="str">
        <f>+VLOOKUP(B371,GESEM!B:R,9,0)</f>
        <v>ACTIVO</v>
      </c>
      <c r="S371" s="19" t="str">
        <f>+IF(USER!S371="","",USER!S371)</f>
        <v/>
      </c>
      <c r="T371" s="14" t="str">
        <f>+IF(USER!T371="","",USER!T371)</f>
        <v/>
      </c>
      <c r="U371" s="14" t="str">
        <f>+IF(USER!U371="","",USER!U371)</f>
        <v/>
      </c>
      <c r="V371" s="14" t="str">
        <f>+IF(USER!V371="","",USER!V371)</f>
        <v/>
      </c>
      <c r="W371" s="14" t="str">
        <f>+IF(USER!W371="","",USER!W371)</f>
        <v/>
      </c>
      <c r="X371" s="14" t="str">
        <f>+IF(USER!X371="","",USER!X371)</f>
        <v/>
      </c>
      <c r="Y371" s="14" t="str">
        <f>+IF(USER!Y371="","",USER!Y371)</f>
        <v/>
      </c>
      <c r="Z371" s="20" t="str">
        <f>+IF(USER!Z371="","",USER!Z371)</f>
        <v/>
      </c>
      <c r="AA371" s="19" t="str">
        <f>+IF(USER!AA371="","",USER!AA371)</f>
        <v/>
      </c>
      <c r="AB371" s="13" t="str">
        <f>+IF(USER!AB371="","",USER!AB371)</f>
        <v/>
      </c>
      <c r="AC371" s="14" t="str">
        <f>+IF(USER!AC371="","",USER!AC371)</f>
        <v/>
      </c>
      <c r="AD371" s="14" t="str">
        <f>+IF(USER!AD371="","",USER!AD371)</f>
        <v/>
      </c>
      <c r="AE371" s="13" t="str">
        <f>+IF(USER!AE371="","",USER!AE371)</f>
        <v/>
      </c>
      <c r="AF371" s="13" t="str">
        <f>+IF(USER!AF371="","",USER!AF371)</f>
        <v/>
      </c>
      <c r="AG371" s="14" t="str">
        <f>+IF(USER!AG371="","",USER!AG371)</f>
        <v/>
      </c>
      <c r="AH371" s="20" t="str">
        <f>+IF(USER!AH371="","",USER!AH371)</f>
        <v/>
      </c>
      <c r="AI371" s="19" t="str">
        <f>+IF(USER!AI371="","",USER!AI371)</f>
        <v/>
      </c>
      <c r="AJ371" s="13" t="str">
        <f>+IF(USER!AJ371="","",USER!AJ371)</f>
        <v/>
      </c>
      <c r="AK371" s="14" t="str">
        <f>+IF(USER!AK371="","",USER!AK371)</f>
        <v/>
      </c>
      <c r="AL371" s="14" t="str">
        <f>+IF(USER!AL371="","",USER!AL371)</f>
        <v/>
      </c>
      <c r="AM371" s="13" t="str">
        <f>+IF(USER!AM371="","",USER!AM371)</f>
        <v/>
      </c>
      <c r="AN371" s="13" t="str">
        <f>+IF(USER!AN371="","",USER!AN371)</f>
        <v/>
      </c>
      <c r="AO371" s="14" t="str">
        <f>+IF(USER!AO371="","",USER!AO371)</f>
        <v/>
      </c>
      <c r="AP371" s="20" t="str">
        <f>+IF(USER!AP371="","",USER!AP371)</f>
        <v/>
      </c>
      <c r="AQ371" s="19" t="str">
        <f>+IF(USER!AQ371="","",USER!AQ371)</f>
        <v/>
      </c>
      <c r="AR371" s="13" t="str">
        <f>+IF(USER!AR371="","",USER!AR371)</f>
        <v/>
      </c>
      <c r="AS371" s="14" t="str">
        <f>+IF(USER!AS371="","",USER!AS371)</f>
        <v/>
      </c>
      <c r="AT371" s="14" t="str">
        <f>+IF(USER!AT371="","",USER!AT371)</f>
        <v/>
      </c>
      <c r="AU371" s="13" t="str">
        <f>+IF(USER!AU371="","",USER!AU371)</f>
        <v/>
      </c>
      <c r="AV371" s="13" t="str">
        <f>+IF(USER!AV371="","",USER!AV371)</f>
        <v/>
      </c>
      <c r="AW371" s="14" t="str">
        <f>+IF(USER!AW371="","",USER!AW371)</f>
        <v/>
      </c>
      <c r="AX371" s="20" t="str">
        <f>+IF(USER!AX371="","",USER!AX371)</f>
        <v/>
      </c>
      <c r="AY371" s="19">
        <f>+IF(USER!AY371="","",USER!AY371)</f>
        <v>0.5</v>
      </c>
      <c r="AZ371" s="13">
        <f>+IF(USER!AZ371="","",USER!AZ371)</f>
        <v>0.85763888888888884</v>
      </c>
      <c r="BA371" s="14" t="str">
        <f>+IF(USER!BA371="","",USER!BA371)</f>
        <v/>
      </c>
      <c r="BB371" s="14" t="str">
        <f>+IF(USER!BB371="","",USER!BB371)</f>
        <v/>
      </c>
      <c r="BC371" s="13">
        <f>+IF(USER!BC371="","",USER!BC371)</f>
        <v>0.70833333333333337</v>
      </c>
      <c r="BD371" s="13">
        <f>+IF(USER!BD371="","",USER!BD371)</f>
        <v>0.73958333333333337</v>
      </c>
      <c r="BE371" s="14" t="str">
        <f>+IF(USER!BE371="","",USER!BE371)</f>
        <v/>
      </c>
      <c r="BF371" s="20" t="str">
        <f>+IF(USER!BF371="","",USER!BF371)</f>
        <v/>
      </c>
      <c r="BG371" s="19">
        <f>+IF(USER!BG371="","",USER!BG371)</f>
        <v>0.5</v>
      </c>
      <c r="BH371" s="13">
        <f>+IF(USER!BH371="","",USER!BH371)</f>
        <v>0.85763888888888884</v>
      </c>
      <c r="BI371" s="14" t="str">
        <f>+IF(USER!BI371="","",USER!BI371)</f>
        <v/>
      </c>
      <c r="BJ371" s="14" t="str">
        <f>+IF(USER!BJ371="","",USER!BJ371)</f>
        <v/>
      </c>
      <c r="BK371" s="13">
        <f>+IF(USER!BK371="","",USER!BK371)</f>
        <v>0.70833333333333337</v>
      </c>
      <c r="BL371" s="13">
        <f>+IF(USER!BL371="","",USER!BL371)</f>
        <v>0.73958333333333337</v>
      </c>
      <c r="BM371" s="14" t="str">
        <f>+IF(USER!BM371="","",USER!BM371)</f>
        <v/>
      </c>
      <c r="BN371" s="20" t="str">
        <f>+IF(USER!BN371="","",USER!BN371)</f>
        <v/>
      </c>
      <c r="BO371" s="19">
        <f>+IF(USER!BO371="","",USER!BO371)</f>
        <v>0.5</v>
      </c>
      <c r="BP371" s="13">
        <f>+IF(USER!BP371="","",USER!BP371)</f>
        <v>0.85763888888888884</v>
      </c>
      <c r="BQ371" s="14" t="str">
        <f>+IF(USER!BQ371="","",USER!BQ371)</f>
        <v/>
      </c>
      <c r="BR371" s="14" t="str">
        <f>+IF(USER!BR371="","",USER!BR371)</f>
        <v/>
      </c>
      <c r="BS371" s="13">
        <f>+IF(USER!BS371="","",USER!BS371)</f>
        <v>0.70833333333333337</v>
      </c>
      <c r="BT371" s="13">
        <f>+IF(USER!BT371="","",USER!BT371)</f>
        <v>0.73958333333333337</v>
      </c>
      <c r="BU371" s="14" t="str">
        <f>+IF(USER!BU371="","",USER!BU371)</f>
        <v/>
      </c>
      <c r="BV371" s="20" t="str">
        <f>+IF(USER!BV371="","",USER!BV371)</f>
        <v/>
      </c>
      <c r="BW371" s="68" t="str">
        <f>+VLOOKUP(B371,GESEM!B:H,7,0)</f>
        <v>CHAT USER</v>
      </c>
      <c r="BX371" s="2" t="str">
        <f>+VLOOKUP(B371,GESEM!B:H,6,0)</f>
        <v>AGENTE</v>
      </c>
    </row>
    <row r="372" spans="1:76" ht="12.75" x14ac:dyDescent="0.2">
      <c r="A372" s="31">
        <f t="shared" si="5"/>
        <v>366</v>
      </c>
      <c r="B372" s="74">
        <f>+USER!B372</f>
        <v>71259375</v>
      </c>
      <c r="C372" s="61" t="str">
        <f>+VLOOKUP(J372,TURNO!P:Q,2,0)</f>
        <v xml:space="preserve">CHAT USER </v>
      </c>
      <c r="D372" s="61" t="str">
        <f>+USER!D372</f>
        <v>Tarde</v>
      </c>
      <c r="E372" s="75">
        <f>+VLOOKUP(B372,GESEM!B:M,12,0)</f>
        <v>45743</v>
      </c>
      <c r="F372" s="61" t="str">
        <f>+USER!F372</f>
        <v>PART TIME</v>
      </c>
      <c r="G372" s="61">
        <f>+USER!G372</f>
        <v>0</v>
      </c>
      <c r="H372" s="61">
        <f>+USER!H372</f>
        <v>0</v>
      </c>
      <c r="I372" s="61" t="str">
        <f>+USER!I372</f>
        <v>PAUCAR CASAS AMILCAR FRANCISCO</v>
      </c>
      <c r="J372" s="61" t="str">
        <f>+USER!J372</f>
        <v>CHAT USER</v>
      </c>
      <c r="K372" s="61" t="str">
        <f>+USER!K372</f>
        <v>MELLO CORDOVA LUIS ENRIQUE</v>
      </c>
      <c r="L372" s="61" t="str">
        <f>+USER!L372</f>
        <v>SANCHEZ GRADOS JEAN PIERRE JOAQUIN</v>
      </c>
      <c r="M372" s="61" t="str">
        <f>+USER!M372</f>
        <v>Lunes,Martes,Miércoles,Jueves</v>
      </c>
      <c r="N372" s="32">
        <f>+IF(USER!N372="","",USER!N372)</f>
        <v>0.5</v>
      </c>
      <c r="O372" s="33">
        <f>+IF(USER!O372="","",USER!O372)</f>
        <v>0.85763888888888884</v>
      </c>
      <c r="P372" s="32">
        <f>+IF(USER!P372="","",USER!P372)</f>
        <v>0.70833333333333337</v>
      </c>
      <c r="Q372" s="33">
        <f>+IF(USER!Q372="","",USER!Q372)</f>
        <v>0.73958333333333337</v>
      </c>
      <c r="R372" s="34" t="str">
        <f>+VLOOKUP(B372,GESEM!B:R,9,0)</f>
        <v>ACTIVO</v>
      </c>
      <c r="S372" s="19" t="str">
        <f>+IF(USER!S372="","",USER!S372)</f>
        <v/>
      </c>
      <c r="T372" s="14" t="str">
        <f>+IF(USER!T372="","",USER!T372)</f>
        <v/>
      </c>
      <c r="U372" s="14" t="str">
        <f>+IF(USER!U372="","",USER!U372)</f>
        <v/>
      </c>
      <c r="V372" s="14" t="str">
        <f>+IF(USER!V372="","",USER!V372)</f>
        <v/>
      </c>
      <c r="W372" s="14" t="str">
        <f>+IF(USER!W372="","",USER!W372)</f>
        <v/>
      </c>
      <c r="X372" s="14" t="str">
        <f>+IF(USER!X372="","",USER!X372)</f>
        <v/>
      </c>
      <c r="Y372" s="14" t="str">
        <f>+IF(USER!Y372="","",USER!Y372)</f>
        <v/>
      </c>
      <c r="Z372" s="20" t="str">
        <f>+IF(USER!Z372="","",USER!Z372)</f>
        <v/>
      </c>
      <c r="AA372" s="19" t="str">
        <f>+IF(USER!AA372="","",USER!AA372)</f>
        <v/>
      </c>
      <c r="AB372" s="13" t="str">
        <f>+IF(USER!AB372="","",USER!AB372)</f>
        <v/>
      </c>
      <c r="AC372" s="14" t="str">
        <f>+IF(USER!AC372="","",USER!AC372)</f>
        <v/>
      </c>
      <c r="AD372" s="14" t="str">
        <f>+IF(USER!AD372="","",USER!AD372)</f>
        <v/>
      </c>
      <c r="AE372" s="13" t="str">
        <f>+IF(USER!AE372="","",USER!AE372)</f>
        <v/>
      </c>
      <c r="AF372" s="13" t="str">
        <f>+IF(USER!AF372="","",USER!AF372)</f>
        <v/>
      </c>
      <c r="AG372" s="14" t="str">
        <f>+IF(USER!AG372="","",USER!AG372)</f>
        <v/>
      </c>
      <c r="AH372" s="20" t="str">
        <f>+IF(USER!AH372="","",USER!AH372)</f>
        <v/>
      </c>
      <c r="AI372" s="19" t="str">
        <f>+IF(USER!AI372="","",USER!AI372)</f>
        <v/>
      </c>
      <c r="AJ372" s="13" t="str">
        <f>+IF(USER!AJ372="","",USER!AJ372)</f>
        <v/>
      </c>
      <c r="AK372" s="14" t="str">
        <f>+IF(USER!AK372="","",USER!AK372)</f>
        <v/>
      </c>
      <c r="AL372" s="14" t="str">
        <f>+IF(USER!AL372="","",USER!AL372)</f>
        <v/>
      </c>
      <c r="AM372" s="13" t="str">
        <f>+IF(USER!AM372="","",USER!AM372)</f>
        <v/>
      </c>
      <c r="AN372" s="13" t="str">
        <f>+IF(USER!AN372="","",USER!AN372)</f>
        <v/>
      </c>
      <c r="AO372" s="14" t="str">
        <f>+IF(USER!AO372="","",USER!AO372)</f>
        <v/>
      </c>
      <c r="AP372" s="20" t="str">
        <f>+IF(USER!AP372="","",USER!AP372)</f>
        <v/>
      </c>
      <c r="AQ372" s="19" t="str">
        <f>+IF(USER!AQ372="","",USER!AQ372)</f>
        <v/>
      </c>
      <c r="AR372" s="13" t="str">
        <f>+IF(USER!AR372="","",USER!AR372)</f>
        <v/>
      </c>
      <c r="AS372" s="14" t="str">
        <f>+IF(USER!AS372="","",USER!AS372)</f>
        <v/>
      </c>
      <c r="AT372" s="14" t="str">
        <f>+IF(USER!AT372="","",USER!AT372)</f>
        <v/>
      </c>
      <c r="AU372" s="13" t="str">
        <f>+IF(USER!AU372="","",USER!AU372)</f>
        <v/>
      </c>
      <c r="AV372" s="13" t="str">
        <f>+IF(USER!AV372="","",USER!AV372)</f>
        <v/>
      </c>
      <c r="AW372" s="14" t="str">
        <f>+IF(USER!AW372="","",USER!AW372)</f>
        <v/>
      </c>
      <c r="AX372" s="20" t="str">
        <f>+IF(USER!AX372="","",USER!AX372)</f>
        <v/>
      </c>
      <c r="AY372" s="19">
        <f>+IF(USER!AY372="","",USER!AY372)</f>
        <v>0.5</v>
      </c>
      <c r="AZ372" s="13">
        <f>+IF(USER!AZ372="","",USER!AZ372)</f>
        <v>0.85763888888888884</v>
      </c>
      <c r="BA372" s="14" t="str">
        <f>+IF(USER!BA372="","",USER!BA372)</f>
        <v/>
      </c>
      <c r="BB372" s="14" t="str">
        <f>+IF(USER!BB372="","",USER!BB372)</f>
        <v/>
      </c>
      <c r="BC372" s="13">
        <f>+IF(USER!BC372="","",USER!BC372)</f>
        <v>0.70833333333333337</v>
      </c>
      <c r="BD372" s="13">
        <f>+IF(USER!BD372="","",USER!BD372)</f>
        <v>0.73958333333333337</v>
      </c>
      <c r="BE372" s="14" t="str">
        <f>+IF(USER!BE372="","",USER!BE372)</f>
        <v/>
      </c>
      <c r="BF372" s="20" t="str">
        <f>+IF(USER!BF372="","",USER!BF372)</f>
        <v/>
      </c>
      <c r="BG372" s="19">
        <f>+IF(USER!BG372="","",USER!BG372)</f>
        <v>0.5</v>
      </c>
      <c r="BH372" s="13">
        <f>+IF(USER!BH372="","",USER!BH372)</f>
        <v>0.85763888888888884</v>
      </c>
      <c r="BI372" s="14" t="str">
        <f>+IF(USER!BI372="","",USER!BI372)</f>
        <v/>
      </c>
      <c r="BJ372" s="14" t="str">
        <f>+IF(USER!BJ372="","",USER!BJ372)</f>
        <v/>
      </c>
      <c r="BK372" s="13">
        <f>+IF(USER!BK372="","",USER!BK372)</f>
        <v>0.70833333333333337</v>
      </c>
      <c r="BL372" s="13">
        <f>+IF(USER!BL372="","",USER!BL372)</f>
        <v>0.73958333333333337</v>
      </c>
      <c r="BM372" s="14" t="str">
        <f>+IF(USER!BM372="","",USER!BM372)</f>
        <v/>
      </c>
      <c r="BN372" s="20" t="str">
        <f>+IF(USER!BN372="","",USER!BN372)</f>
        <v/>
      </c>
      <c r="BO372" s="19">
        <f>+IF(USER!BO372="","",USER!BO372)</f>
        <v>0.5</v>
      </c>
      <c r="BP372" s="13">
        <f>+IF(USER!BP372="","",USER!BP372)</f>
        <v>0.85763888888888884</v>
      </c>
      <c r="BQ372" s="14" t="str">
        <f>+IF(USER!BQ372="","",USER!BQ372)</f>
        <v/>
      </c>
      <c r="BR372" s="14" t="str">
        <f>+IF(USER!BR372="","",USER!BR372)</f>
        <v/>
      </c>
      <c r="BS372" s="13">
        <f>+IF(USER!BS372="","",USER!BS372)</f>
        <v>0.70833333333333337</v>
      </c>
      <c r="BT372" s="13">
        <f>+IF(USER!BT372="","",USER!BT372)</f>
        <v>0.73958333333333337</v>
      </c>
      <c r="BU372" s="14" t="str">
        <f>+IF(USER!BU372="","",USER!BU372)</f>
        <v/>
      </c>
      <c r="BV372" s="20" t="str">
        <f>+IF(USER!BV372="","",USER!BV372)</f>
        <v/>
      </c>
      <c r="BW372" s="68" t="str">
        <f>+VLOOKUP(B372,GESEM!B:H,7,0)</f>
        <v>CHAT USER</v>
      </c>
      <c r="BX372" s="2" t="str">
        <f>+VLOOKUP(B372,GESEM!B:H,6,0)</f>
        <v>AGENTE</v>
      </c>
    </row>
    <row r="373" spans="1:76" ht="12.75" x14ac:dyDescent="0.2">
      <c r="A373" s="31">
        <f t="shared" si="5"/>
        <v>367</v>
      </c>
      <c r="B373" s="74">
        <f>+USER!B373</f>
        <v>73696749</v>
      </c>
      <c r="C373" s="61" t="str">
        <f>+VLOOKUP(J373,TURNO!P:Q,2,0)</f>
        <v xml:space="preserve">CHAT USER </v>
      </c>
      <c r="D373" s="61" t="str">
        <f>+USER!D373</f>
        <v>Tarde</v>
      </c>
      <c r="E373" s="75">
        <f>+VLOOKUP(B373,GESEM!B:M,12,0)</f>
        <v>45743</v>
      </c>
      <c r="F373" s="61" t="str">
        <f>+USER!F373</f>
        <v>PART TIME</v>
      </c>
      <c r="G373" s="61">
        <f>+USER!G373</f>
        <v>0</v>
      </c>
      <c r="H373" s="61">
        <f>+USER!H373</f>
        <v>0</v>
      </c>
      <c r="I373" s="61" t="str">
        <f>+USER!I373</f>
        <v>RUIZ MENDOZA KAROLAY</v>
      </c>
      <c r="J373" s="61" t="str">
        <f>+USER!J373</f>
        <v>CHAT USER</v>
      </c>
      <c r="K373" s="61" t="str">
        <f>+USER!K373</f>
        <v>HUAMAN PALOMINO SULLY MARIEL</v>
      </c>
      <c r="L373" s="61" t="str">
        <f>+USER!L373</f>
        <v>SANCHEZ GRADOS JEAN PIERRE JOAQUIN</v>
      </c>
      <c r="M373" s="61" t="str">
        <f>+USER!M373</f>
        <v>Lunes,Martes,Miércoles,Jueves</v>
      </c>
      <c r="N373" s="32">
        <f>+IF(USER!N373="","",USER!N373)</f>
        <v>0.5</v>
      </c>
      <c r="O373" s="33">
        <f>+IF(USER!O373="","",USER!O373)</f>
        <v>0.85763888888888884</v>
      </c>
      <c r="P373" s="32">
        <f>+IF(USER!P373="","",USER!P373)</f>
        <v>0.70833333333333337</v>
      </c>
      <c r="Q373" s="33">
        <f>+IF(USER!Q373="","",USER!Q373)</f>
        <v>0.73958333333333337</v>
      </c>
      <c r="R373" s="34" t="str">
        <f>+VLOOKUP(B373,GESEM!B:R,9,0)</f>
        <v>ACTIVO</v>
      </c>
      <c r="S373" s="19" t="str">
        <f>+IF(USER!S373="","",USER!S373)</f>
        <v/>
      </c>
      <c r="T373" s="14" t="str">
        <f>+IF(USER!T373="","",USER!T373)</f>
        <v/>
      </c>
      <c r="U373" s="14" t="str">
        <f>+IF(USER!U373="","",USER!U373)</f>
        <v/>
      </c>
      <c r="V373" s="14" t="str">
        <f>+IF(USER!V373="","",USER!V373)</f>
        <v/>
      </c>
      <c r="W373" s="14" t="str">
        <f>+IF(USER!W373="","",USER!W373)</f>
        <v/>
      </c>
      <c r="X373" s="14" t="str">
        <f>+IF(USER!X373="","",USER!X373)</f>
        <v/>
      </c>
      <c r="Y373" s="14" t="str">
        <f>+IF(USER!Y373="","",USER!Y373)</f>
        <v/>
      </c>
      <c r="Z373" s="20" t="str">
        <f>+IF(USER!Z373="","",USER!Z373)</f>
        <v/>
      </c>
      <c r="AA373" s="19" t="str">
        <f>+IF(USER!AA373="","",USER!AA373)</f>
        <v/>
      </c>
      <c r="AB373" s="13" t="str">
        <f>+IF(USER!AB373="","",USER!AB373)</f>
        <v/>
      </c>
      <c r="AC373" s="14" t="str">
        <f>+IF(USER!AC373="","",USER!AC373)</f>
        <v/>
      </c>
      <c r="AD373" s="14" t="str">
        <f>+IF(USER!AD373="","",USER!AD373)</f>
        <v/>
      </c>
      <c r="AE373" s="13" t="str">
        <f>+IF(USER!AE373="","",USER!AE373)</f>
        <v/>
      </c>
      <c r="AF373" s="13" t="str">
        <f>+IF(USER!AF373="","",USER!AF373)</f>
        <v/>
      </c>
      <c r="AG373" s="14" t="str">
        <f>+IF(USER!AG373="","",USER!AG373)</f>
        <v/>
      </c>
      <c r="AH373" s="20" t="str">
        <f>+IF(USER!AH373="","",USER!AH373)</f>
        <v/>
      </c>
      <c r="AI373" s="19" t="str">
        <f>+IF(USER!AI373="","",USER!AI373)</f>
        <v/>
      </c>
      <c r="AJ373" s="13" t="str">
        <f>+IF(USER!AJ373="","",USER!AJ373)</f>
        <v/>
      </c>
      <c r="AK373" s="14" t="str">
        <f>+IF(USER!AK373="","",USER!AK373)</f>
        <v/>
      </c>
      <c r="AL373" s="14" t="str">
        <f>+IF(USER!AL373="","",USER!AL373)</f>
        <v/>
      </c>
      <c r="AM373" s="13" t="str">
        <f>+IF(USER!AM373="","",USER!AM373)</f>
        <v/>
      </c>
      <c r="AN373" s="13" t="str">
        <f>+IF(USER!AN373="","",USER!AN373)</f>
        <v/>
      </c>
      <c r="AO373" s="14" t="str">
        <f>+IF(USER!AO373="","",USER!AO373)</f>
        <v/>
      </c>
      <c r="AP373" s="20" t="str">
        <f>+IF(USER!AP373="","",USER!AP373)</f>
        <v/>
      </c>
      <c r="AQ373" s="19" t="str">
        <f>+IF(USER!AQ373="","",USER!AQ373)</f>
        <v/>
      </c>
      <c r="AR373" s="13" t="str">
        <f>+IF(USER!AR373="","",USER!AR373)</f>
        <v/>
      </c>
      <c r="AS373" s="14" t="str">
        <f>+IF(USER!AS373="","",USER!AS373)</f>
        <v/>
      </c>
      <c r="AT373" s="14" t="str">
        <f>+IF(USER!AT373="","",USER!AT373)</f>
        <v/>
      </c>
      <c r="AU373" s="13" t="str">
        <f>+IF(USER!AU373="","",USER!AU373)</f>
        <v/>
      </c>
      <c r="AV373" s="13" t="str">
        <f>+IF(USER!AV373="","",USER!AV373)</f>
        <v/>
      </c>
      <c r="AW373" s="14" t="str">
        <f>+IF(USER!AW373="","",USER!AW373)</f>
        <v/>
      </c>
      <c r="AX373" s="20" t="str">
        <f>+IF(USER!AX373="","",USER!AX373)</f>
        <v/>
      </c>
      <c r="AY373" s="19">
        <f>+IF(USER!AY373="","",USER!AY373)</f>
        <v>0.5</v>
      </c>
      <c r="AZ373" s="13">
        <f>+IF(USER!AZ373="","",USER!AZ373)</f>
        <v>0.85763888888888884</v>
      </c>
      <c r="BA373" s="14" t="str">
        <f>+IF(USER!BA373="","",USER!BA373)</f>
        <v/>
      </c>
      <c r="BB373" s="14" t="str">
        <f>+IF(USER!BB373="","",USER!BB373)</f>
        <v/>
      </c>
      <c r="BC373" s="13">
        <f>+IF(USER!BC373="","",USER!BC373)</f>
        <v>0.70833333333333337</v>
      </c>
      <c r="BD373" s="13">
        <f>+IF(USER!BD373="","",USER!BD373)</f>
        <v>0.73958333333333337</v>
      </c>
      <c r="BE373" s="14" t="str">
        <f>+IF(USER!BE373="","",USER!BE373)</f>
        <v/>
      </c>
      <c r="BF373" s="20" t="str">
        <f>+IF(USER!BF373="","",USER!BF373)</f>
        <v/>
      </c>
      <c r="BG373" s="19">
        <f>+IF(USER!BG373="","",USER!BG373)</f>
        <v>0.5</v>
      </c>
      <c r="BH373" s="13">
        <f>+IF(USER!BH373="","",USER!BH373)</f>
        <v>0.85763888888888884</v>
      </c>
      <c r="BI373" s="14" t="str">
        <f>+IF(USER!BI373="","",USER!BI373)</f>
        <v/>
      </c>
      <c r="BJ373" s="14" t="str">
        <f>+IF(USER!BJ373="","",USER!BJ373)</f>
        <v/>
      </c>
      <c r="BK373" s="13">
        <f>+IF(USER!BK373="","",USER!BK373)</f>
        <v>0.70833333333333337</v>
      </c>
      <c r="BL373" s="13">
        <f>+IF(USER!BL373="","",USER!BL373)</f>
        <v>0.73958333333333337</v>
      </c>
      <c r="BM373" s="14" t="str">
        <f>+IF(USER!BM373="","",USER!BM373)</f>
        <v/>
      </c>
      <c r="BN373" s="20" t="str">
        <f>+IF(USER!BN373="","",USER!BN373)</f>
        <v/>
      </c>
      <c r="BO373" s="19">
        <f>+IF(USER!BO373="","",USER!BO373)</f>
        <v>0.5</v>
      </c>
      <c r="BP373" s="13">
        <f>+IF(USER!BP373="","",USER!BP373)</f>
        <v>0.85763888888888884</v>
      </c>
      <c r="BQ373" s="14" t="str">
        <f>+IF(USER!BQ373="","",USER!BQ373)</f>
        <v/>
      </c>
      <c r="BR373" s="14" t="str">
        <f>+IF(USER!BR373="","",USER!BR373)</f>
        <v/>
      </c>
      <c r="BS373" s="13">
        <f>+IF(USER!BS373="","",USER!BS373)</f>
        <v>0.70833333333333337</v>
      </c>
      <c r="BT373" s="13">
        <f>+IF(USER!BT373="","",USER!BT373)</f>
        <v>0.73958333333333337</v>
      </c>
      <c r="BU373" s="14" t="str">
        <f>+IF(USER!BU373="","",USER!BU373)</f>
        <v/>
      </c>
      <c r="BV373" s="20" t="str">
        <f>+IF(USER!BV373="","",USER!BV373)</f>
        <v/>
      </c>
      <c r="BW373" s="68" t="str">
        <f>+VLOOKUP(B373,GESEM!B:H,7,0)</f>
        <v>CHAT USER</v>
      </c>
      <c r="BX373" s="2" t="str">
        <f>+VLOOKUP(B373,GESEM!B:H,6,0)</f>
        <v>AGENTE</v>
      </c>
    </row>
    <row r="374" spans="1:76" ht="12.75" x14ac:dyDescent="0.2">
      <c r="A374" s="31">
        <f t="shared" si="5"/>
        <v>368</v>
      </c>
      <c r="B374" s="74">
        <f>+USER!B374</f>
        <v>44461248</v>
      </c>
      <c r="C374" s="61" t="str">
        <f>+VLOOKUP(J374,TURNO!P:Q,2,0)</f>
        <v xml:space="preserve">CHAT USER </v>
      </c>
      <c r="D374" s="61" t="str">
        <f>+USER!D374</f>
        <v>Tarde</v>
      </c>
      <c r="E374" s="75">
        <f>+VLOOKUP(B374,GESEM!B:M,12,0)</f>
        <v>45743</v>
      </c>
      <c r="F374" s="61" t="str">
        <f>+USER!F374</f>
        <v>PART TIME</v>
      </c>
      <c r="G374" s="61">
        <f>+USER!G374</f>
        <v>0</v>
      </c>
      <c r="H374" s="61">
        <f>+USER!H374</f>
        <v>0</v>
      </c>
      <c r="I374" s="61" t="str">
        <f>+USER!I374</f>
        <v>CARMEN TANTAVILCA FIORELLA LIZBETH</v>
      </c>
      <c r="J374" s="61" t="str">
        <f>+USER!J374</f>
        <v>CHAT USER</v>
      </c>
      <c r="K374" s="61" t="str">
        <f>+USER!K374</f>
        <v>CANCHARI ARILUZ JOSH JUAN</v>
      </c>
      <c r="L374" s="61" t="str">
        <f>+USER!L374</f>
        <v>SANCHEZ GRADOS JEAN PIERRE JOAQUIN</v>
      </c>
      <c r="M374" s="61" t="str">
        <f>+USER!M374</f>
        <v>Lunes,Martes,Miércoles,Jueves</v>
      </c>
      <c r="N374" s="32">
        <f>+IF(USER!N374="","",USER!N374)</f>
        <v>0.5</v>
      </c>
      <c r="O374" s="33">
        <f>+IF(USER!O374="","",USER!O374)</f>
        <v>0.85763888888888884</v>
      </c>
      <c r="P374" s="32">
        <f>+IF(USER!P374="","",USER!P374)</f>
        <v>0.70833333333333337</v>
      </c>
      <c r="Q374" s="33">
        <f>+IF(USER!Q374="","",USER!Q374)</f>
        <v>0.73958333333333337</v>
      </c>
      <c r="R374" s="34" t="str">
        <f>+VLOOKUP(B374,GESEM!B:R,9,0)</f>
        <v>ACTIVO</v>
      </c>
      <c r="S374" s="19" t="str">
        <f>+IF(USER!S374="","",USER!S374)</f>
        <v/>
      </c>
      <c r="T374" s="14" t="str">
        <f>+IF(USER!T374="","",USER!T374)</f>
        <v/>
      </c>
      <c r="U374" s="14" t="str">
        <f>+IF(USER!U374="","",USER!U374)</f>
        <v/>
      </c>
      <c r="V374" s="14" t="str">
        <f>+IF(USER!V374="","",USER!V374)</f>
        <v/>
      </c>
      <c r="W374" s="14" t="str">
        <f>+IF(USER!W374="","",USER!W374)</f>
        <v/>
      </c>
      <c r="X374" s="14" t="str">
        <f>+IF(USER!X374="","",USER!X374)</f>
        <v/>
      </c>
      <c r="Y374" s="14" t="str">
        <f>+IF(USER!Y374="","",USER!Y374)</f>
        <v/>
      </c>
      <c r="Z374" s="20" t="str">
        <f>+IF(USER!Z374="","",USER!Z374)</f>
        <v/>
      </c>
      <c r="AA374" s="19" t="str">
        <f>+IF(USER!AA374="","",USER!AA374)</f>
        <v/>
      </c>
      <c r="AB374" s="13" t="str">
        <f>+IF(USER!AB374="","",USER!AB374)</f>
        <v/>
      </c>
      <c r="AC374" s="14" t="str">
        <f>+IF(USER!AC374="","",USER!AC374)</f>
        <v/>
      </c>
      <c r="AD374" s="14" t="str">
        <f>+IF(USER!AD374="","",USER!AD374)</f>
        <v/>
      </c>
      <c r="AE374" s="13" t="str">
        <f>+IF(USER!AE374="","",USER!AE374)</f>
        <v/>
      </c>
      <c r="AF374" s="13" t="str">
        <f>+IF(USER!AF374="","",USER!AF374)</f>
        <v/>
      </c>
      <c r="AG374" s="14" t="str">
        <f>+IF(USER!AG374="","",USER!AG374)</f>
        <v/>
      </c>
      <c r="AH374" s="20" t="str">
        <f>+IF(USER!AH374="","",USER!AH374)</f>
        <v/>
      </c>
      <c r="AI374" s="19" t="str">
        <f>+IF(USER!AI374="","",USER!AI374)</f>
        <v/>
      </c>
      <c r="AJ374" s="13" t="str">
        <f>+IF(USER!AJ374="","",USER!AJ374)</f>
        <v/>
      </c>
      <c r="AK374" s="14" t="str">
        <f>+IF(USER!AK374="","",USER!AK374)</f>
        <v/>
      </c>
      <c r="AL374" s="14" t="str">
        <f>+IF(USER!AL374="","",USER!AL374)</f>
        <v/>
      </c>
      <c r="AM374" s="13" t="str">
        <f>+IF(USER!AM374="","",USER!AM374)</f>
        <v/>
      </c>
      <c r="AN374" s="13" t="str">
        <f>+IF(USER!AN374="","",USER!AN374)</f>
        <v/>
      </c>
      <c r="AO374" s="14" t="str">
        <f>+IF(USER!AO374="","",USER!AO374)</f>
        <v/>
      </c>
      <c r="AP374" s="20" t="str">
        <f>+IF(USER!AP374="","",USER!AP374)</f>
        <v/>
      </c>
      <c r="AQ374" s="19" t="str">
        <f>+IF(USER!AQ374="","",USER!AQ374)</f>
        <v/>
      </c>
      <c r="AR374" s="13" t="str">
        <f>+IF(USER!AR374="","",USER!AR374)</f>
        <v/>
      </c>
      <c r="AS374" s="14" t="str">
        <f>+IF(USER!AS374="","",USER!AS374)</f>
        <v/>
      </c>
      <c r="AT374" s="14" t="str">
        <f>+IF(USER!AT374="","",USER!AT374)</f>
        <v/>
      </c>
      <c r="AU374" s="13" t="str">
        <f>+IF(USER!AU374="","",USER!AU374)</f>
        <v/>
      </c>
      <c r="AV374" s="13" t="str">
        <f>+IF(USER!AV374="","",USER!AV374)</f>
        <v/>
      </c>
      <c r="AW374" s="14" t="str">
        <f>+IF(USER!AW374="","",USER!AW374)</f>
        <v/>
      </c>
      <c r="AX374" s="20" t="str">
        <f>+IF(USER!AX374="","",USER!AX374)</f>
        <v/>
      </c>
      <c r="AY374" s="19">
        <f>+IF(USER!AY374="","",USER!AY374)</f>
        <v>0.5</v>
      </c>
      <c r="AZ374" s="13">
        <f>+IF(USER!AZ374="","",USER!AZ374)</f>
        <v>0.85763888888888884</v>
      </c>
      <c r="BA374" s="14" t="str">
        <f>+IF(USER!BA374="","",USER!BA374)</f>
        <v/>
      </c>
      <c r="BB374" s="14" t="str">
        <f>+IF(USER!BB374="","",USER!BB374)</f>
        <v/>
      </c>
      <c r="BC374" s="13">
        <f>+IF(USER!BC374="","",USER!BC374)</f>
        <v>0.70833333333333337</v>
      </c>
      <c r="BD374" s="13">
        <f>+IF(USER!BD374="","",USER!BD374)</f>
        <v>0.73958333333333337</v>
      </c>
      <c r="BE374" s="14" t="str">
        <f>+IF(USER!BE374="","",USER!BE374)</f>
        <v/>
      </c>
      <c r="BF374" s="20" t="str">
        <f>+IF(USER!BF374="","",USER!BF374)</f>
        <v/>
      </c>
      <c r="BG374" s="19">
        <f>+IF(USER!BG374="","",USER!BG374)</f>
        <v>0.5</v>
      </c>
      <c r="BH374" s="13">
        <f>+IF(USER!BH374="","",USER!BH374)</f>
        <v>0.85763888888888884</v>
      </c>
      <c r="BI374" s="14" t="str">
        <f>+IF(USER!BI374="","",USER!BI374)</f>
        <v/>
      </c>
      <c r="BJ374" s="14" t="str">
        <f>+IF(USER!BJ374="","",USER!BJ374)</f>
        <v/>
      </c>
      <c r="BK374" s="13">
        <f>+IF(USER!BK374="","",USER!BK374)</f>
        <v>0.70833333333333337</v>
      </c>
      <c r="BL374" s="13">
        <f>+IF(USER!BL374="","",USER!BL374)</f>
        <v>0.73958333333333337</v>
      </c>
      <c r="BM374" s="14" t="str">
        <f>+IF(USER!BM374="","",USER!BM374)</f>
        <v/>
      </c>
      <c r="BN374" s="20" t="str">
        <f>+IF(USER!BN374="","",USER!BN374)</f>
        <v/>
      </c>
      <c r="BO374" s="19">
        <f>+IF(USER!BO374="","",USER!BO374)</f>
        <v>0.5</v>
      </c>
      <c r="BP374" s="13">
        <f>+IF(USER!BP374="","",USER!BP374)</f>
        <v>0.85763888888888884</v>
      </c>
      <c r="BQ374" s="14" t="str">
        <f>+IF(USER!BQ374="","",USER!BQ374)</f>
        <v/>
      </c>
      <c r="BR374" s="14" t="str">
        <f>+IF(USER!BR374="","",USER!BR374)</f>
        <v/>
      </c>
      <c r="BS374" s="13">
        <f>+IF(USER!BS374="","",USER!BS374)</f>
        <v>0.70833333333333337</v>
      </c>
      <c r="BT374" s="13">
        <f>+IF(USER!BT374="","",USER!BT374)</f>
        <v>0.73958333333333337</v>
      </c>
      <c r="BU374" s="14" t="str">
        <f>+IF(USER!BU374="","",USER!BU374)</f>
        <v/>
      </c>
      <c r="BV374" s="20" t="str">
        <f>+IF(USER!BV374="","",USER!BV374)</f>
        <v/>
      </c>
      <c r="BW374" s="68" t="str">
        <f>+VLOOKUP(B374,GESEM!B:H,7,0)</f>
        <v>CHAT USER</v>
      </c>
      <c r="BX374" s="2" t="str">
        <f>+VLOOKUP(B374,GESEM!B:H,6,0)</f>
        <v>AGENTE</v>
      </c>
    </row>
    <row r="375" spans="1:76" ht="12.75" x14ac:dyDescent="0.2">
      <c r="A375" s="31">
        <f t="shared" si="5"/>
        <v>369</v>
      </c>
      <c r="B375" s="74">
        <f>+USER!B375</f>
        <v>75016251</v>
      </c>
      <c r="C375" s="61" t="str">
        <f>+VLOOKUP(J375,TURNO!P:Q,2,0)</f>
        <v xml:space="preserve">CHAT USER </v>
      </c>
      <c r="D375" s="61" t="str">
        <f>+USER!D375</f>
        <v>Tarde</v>
      </c>
      <c r="E375" s="75">
        <f>+VLOOKUP(B375,GESEM!B:M,12,0)</f>
        <v>45743</v>
      </c>
      <c r="F375" s="61" t="str">
        <f>+USER!F375</f>
        <v>PART TIME</v>
      </c>
      <c r="G375" s="61">
        <f>+USER!G375</f>
        <v>0</v>
      </c>
      <c r="H375" s="61">
        <f>+USER!H375</f>
        <v>0</v>
      </c>
      <c r="I375" s="61" t="str">
        <f>+USER!I375</f>
        <v>CABEZAS SOBRINO AITANA ARLES</v>
      </c>
      <c r="J375" s="61" t="str">
        <f>+USER!J375</f>
        <v>CHAT USER</v>
      </c>
      <c r="K375" s="61" t="str">
        <f>+USER!K375</f>
        <v>MELLO CORDOVA LUIS ENRIQUE</v>
      </c>
      <c r="L375" s="61" t="str">
        <f>+USER!L375</f>
        <v>SANCHEZ GRADOS JEAN PIERRE JOAQUIN</v>
      </c>
      <c r="M375" s="61" t="str">
        <f>+USER!M375</f>
        <v>Lunes,Martes,Miércoles,Jueves</v>
      </c>
      <c r="N375" s="32">
        <f>+IF(USER!N375="","",USER!N375)</f>
        <v>0.5</v>
      </c>
      <c r="O375" s="33">
        <f>+IF(USER!O375="","",USER!O375)</f>
        <v>0.85763888888888884</v>
      </c>
      <c r="P375" s="32">
        <f>+IF(USER!P375="","",USER!P375)</f>
        <v>0.70833333333333337</v>
      </c>
      <c r="Q375" s="33">
        <f>+IF(USER!Q375="","",USER!Q375)</f>
        <v>0.73958333333333337</v>
      </c>
      <c r="R375" s="34" t="str">
        <f>+VLOOKUP(B375,GESEM!B:R,9,0)</f>
        <v>ACTIVO</v>
      </c>
      <c r="S375" s="19" t="str">
        <f>+IF(USER!S375="","",USER!S375)</f>
        <v/>
      </c>
      <c r="T375" s="14" t="str">
        <f>+IF(USER!T375="","",USER!T375)</f>
        <v/>
      </c>
      <c r="U375" s="14" t="str">
        <f>+IF(USER!U375="","",USER!U375)</f>
        <v/>
      </c>
      <c r="V375" s="14" t="str">
        <f>+IF(USER!V375="","",USER!V375)</f>
        <v/>
      </c>
      <c r="W375" s="14" t="str">
        <f>+IF(USER!W375="","",USER!W375)</f>
        <v/>
      </c>
      <c r="X375" s="14" t="str">
        <f>+IF(USER!X375="","",USER!X375)</f>
        <v/>
      </c>
      <c r="Y375" s="14" t="str">
        <f>+IF(USER!Y375="","",USER!Y375)</f>
        <v/>
      </c>
      <c r="Z375" s="20" t="str">
        <f>+IF(USER!Z375="","",USER!Z375)</f>
        <v/>
      </c>
      <c r="AA375" s="19" t="str">
        <f>+IF(USER!AA375="","",USER!AA375)</f>
        <v/>
      </c>
      <c r="AB375" s="13" t="str">
        <f>+IF(USER!AB375="","",USER!AB375)</f>
        <v/>
      </c>
      <c r="AC375" s="14" t="str">
        <f>+IF(USER!AC375="","",USER!AC375)</f>
        <v/>
      </c>
      <c r="AD375" s="14" t="str">
        <f>+IF(USER!AD375="","",USER!AD375)</f>
        <v/>
      </c>
      <c r="AE375" s="13" t="str">
        <f>+IF(USER!AE375="","",USER!AE375)</f>
        <v/>
      </c>
      <c r="AF375" s="13" t="str">
        <f>+IF(USER!AF375="","",USER!AF375)</f>
        <v/>
      </c>
      <c r="AG375" s="14" t="str">
        <f>+IF(USER!AG375="","",USER!AG375)</f>
        <v/>
      </c>
      <c r="AH375" s="20" t="str">
        <f>+IF(USER!AH375="","",USER!AH375)</f>
        <v/>
      </c>
      <c r="AI375" s="19" t="str">
        <f>+IF(USER!AI375="","",USER!AI375)</f>
        <v/>
      </c>
      <c r="AJ375" s="13" t="str">
        <f>+IF(USER!AJ375="","",USER!AJ375)</f>
        <v/>
      </c>
      <c r="AK375" s="14" t="str">
        <f>+IF(USER!AK375="","",USER!AK375)</f>
        <v/>
      </c>
      <c r="AL375" s="14" t="str">
        <f>+IF(USER!AL375="","",USER!AL375)</f>
        <v/>
      </c>
      <c r="AM375" s="13" t="str">
        <f>+IF(USER!AM375="","",USER!AM375)</f>
        <v/>
      </c>
      <c r="AN375" s="13" t="str">
        <f>+IF(USER!AN375="","",USER!AN375)</f>
        <v/>
      </c>
      <c r="AO375" s="14" t="str">
        <f>+IF(USER!AO375="","",USER!AO375)</f>
        <v/>
      </c>
      <c r="AP375" s="20" t="str">
        <f>+IF(USER!AP375="","",USER!AP375)</f>
        <v/>
      </c>
      <c r="AQ375" s="19" t="str">
        <f>+IF(USER!AQ375="","",USER!AQ375)</f>
        <v/>
      </c>
      <c r="AR375" s="13" t="str">
        <f>+IF(USER!AR375="","",USER!AR375)</f>
        <v/>
      </c>
      <c r="AS375" s="14" t="str">
        <f>+IF(USER!AS375="","",USER!AS375)</f>
        <v/>
      </c>
      <c r="AT375" s="14" t="str">
        <f>+IF(USER!AT375="","",USER!AT375)</f>
        <v/>
      </c>
      <c r="AU375" s="13" t="str">
        <f>+IF(USER!AU375="","",USER!AU375)</f>
        <v/>
      </c>
      <c r="AV375" s="13" t="str">
        <f>+IF(USER!AV375="","",USER!AV375)</f>
        <v/>
      </c>
      <c r="AW375" s="14" t="str">
        <f>+IF(USER!AW375="","",USER!AW375)</f>
        <v/>
      </c>
      <c r="AX375" s="20" t="str">
        <f>+IF(USER!AX375="","",USER!AX375)</f>
        <v/>
      </c>
      <c r="AY375" s="19">
        <f>+IF(USER!AY375="","",USER!AY375)</f>
        <v>0.5</v>
      </c>
      <c r="AZ375" s="13">
        <f>+IF(USER!AZ375="","",USER!AZ375)</f>
        <v>0.85763888888888884</v>
      </c>
      <c r="BA375" s="14" t="str">
        <f>+IF(USER!BA375="","",USER!BA375)</f>
        <v/>
      </c>
      <c r="BB375" s="14" t="str">
        <f>+IF(USER!BB375="","",USER!BB375)</f>
        <v/>
      </c>
      <c r="BC375" s="13">
        <f>+IF(USER!BC375="","",USER!BC375)</f>
        <v>0.70833333333333337</v>
      </c>
      <c r="BD375" s="13">
        <f>+IF(USER!BD375="","",USER!BD375)</f>
        <v>0.73958333333333337</v>
      </c>
      <c r="BE375" s="14" t="str">
        <f>+IF(USER!BE375="","",USER!BE375)</f>
        <v/>
      </c>
      <c r="BF375" s="20" t="str">
        <f>+IF(USER!BF375="","",USER!BF375)</f>
        <v/>
      </c>
      <c r="BG375" s="19">
        <f>+IF(USER!BG375="","",USER!BG375)</f>
        <v>0.5</v>
      </c>
      <c r="BH375" s="13">
        <f>+IF(USER!BH375="","",USER!BH375)</f>
        <v>0.85763888888888884</v>
      </c>
      <c r="BI375" s="14" t="str">
        <f>+IF(USER!BI375="","",USER!BI375)</f>
        <v/>
      </c>
      <c r="BJ375" s="14" t="str">
        <f>+IF(USER!BJ375="","",USER!BJ375)</f>
        <v/>
      </c>
      <c r="BK375" s="13">
        <f>+IF(USER!BK375="","",USER!BK375)</f>
        <v>0.70833333333333337</v>
      </c>
      <c r="BL375" s="13">
        <f>+IF(USER!BL375="","",USER!BL375)</f>
        <v>0.73958333333333337</v>
      </c>
      <c r="BM375" s="14" t="str">
        <f>+IF(USER!BM375="","",USER!BM375)</f>
        <v/>
      </c>
      <c r="BN375" s="20" t="str">
        <f>+IF(USER!BN375="","",USER!BN375)</f>
        <v/>
      </c>
      <c r="BO375" s="19">
        <f>+IF(USER!BO375="","",USER!BO375)</f>
        <v>0.5</v>
      </c>
      <c r="BP375" s="13">
        <f>+IF(USER!BP375="","",USER!BP375)</f>
        <v>0.85763888888888884</v>
      </c>
      <c r="BQ375" s="14" t="str">
        <f>+IF(USER!BQ375="","",USER!BQ375)</f>
        <v/>
      </c>
      <c r="BR375" s="14" t="str">
        <f>+IF(USER!BR375="","",USER!BR375)</f>
        <v/>
      </c>
      <c r="BS375" s="13">
        <f>+IF(USER!BS375="","",USER!BS375)</f>
        <v>0.70833333333333337</v>
      </c>
      <c r="BT375" s="13">
        <f>+IF(USER!BT375="","",USER!BT375)</f>
        <v>0.73958333333333337</v>
      </c>
      <c r="BU375" s="14" t="str">
        <f>+IF(USER!BU375="","",USER!BU375)</f>
        <v/>
      </c>
      <c r="BV375" s="20" t="str">
        <f>+IF(USER!BV375="","",USER!BV375)</f>
        <v/>
      </c>
      <c r="BW375" s="68" t="str">
        <f>+VLOOKUP(B375,GESEM!B:H,7,0)</f>
        <v>CHAT USER</v>
      </c>
      <c r="BX375" s="2" t="str">
        <f>+VLOOKUP(B375,GESEM!B:H,6,0)</f>
        <v>AGENTE</v>
      </c>
    </row>
    <row r="376" spans="1:76" ht="12.75" x14ac:dyDescent="0.2">
      <c r="A376" s="31">
        <f t="shared" si="5"/>
        <v>370</v>
      </c>
      <c r="B376" s="74">
        <f>+USER!B376</f>
        <v>77648196</v>
      </c>
      <c r="C376" s="61" t="str">
        <f>+VLOOKUP(J376,TURNO!P:Q,2,0)</f>
        <v xml:space="preserve">CHAT USER </v>
      </c>
      <c r="D376" s="61" t="str">
        <f>+USER!D376</f>
        <v>Tarde</v>
      </c>
      <c r="E376" s="75">
        <f>+VLOOKUP(B376,GESEM!B:M,12,0)</f>
        <v>45743</v>
      </c>
      <c r="F376" s="61" t="str">
        <f>+USER!F376</f>
        <v>PART TIME</v>
      </c>
      <c r="G376" s="61">
        <f>+USER!G376</f>
        <v>0</v>
      </c>
      <c r="H376" s="61">
        <f>+USER!H376</f>
        <v>0</v>
      </c>
      <c r="I376" s="61" t="str">
        <f>+USER!I376</f>
        <v>FAJARDO APARICIO ESTRELLA</v>
      </c>
      <c r="J376" s="61" t="str">
        <f>+USER!J376</f>
        <v>CHAT USER</v>
      </c>
      <c r="K376" s="61" t="str">
        <f>+USER!K376</f>
        <v>MELLO CORDOVA LUIS ENRIQUE</v>
      </c>
      <c r="L376" s="61" t="str">
        <f>+USER!L376</f>
        <v>SANCHEZ GRADOS JEAN PIERRE JOAQUIN</v>
      </c>
      <c r="M376" s="61" t="str">
        <f>+USER!M376</f>
        <v>Lunes,Martes,Miércoles,Jueves</v>
      </c>
      <c r="N376" s="32">
        <f>+IF(USER!N376="","",USER!N376)</f>
        <v>0.5</v>
      </c>
      <c r="O376" s="33">
        <f>+IF(USER!O376="","",USER!O376)</f>
        <v>0.85763888888888884</v>
      </c>
      <c r="P376" s="32">
        <f>+IF(USER!P376="","",USER!P376)</f>
        <v>0.70833333333333337</v>
      </c>
      <c r="Q376" s="33">
        <f>+IF(USER!Q376="","",USER!Q376)</f>
        <v>0.73958333333333337</v>
      </c>
      <c r="R376" s="34" t="str">
        <f>+VLOOKUP(B376,GESEM!B:R,9,0)</f>
        <v>ACTIVO</v>
      </c>
      <c r="S376" s="19" t="str">
        <f>+IF(USER!S376="","",USER!S376)</f>
        <v/>
      </c>
      <c r="T376" s="14" t="str">
        <f>+IF(USER!T376="","",USER!T376)</f>
        <v/>
      </c>
      <c r="U376" s="14" t="str">
        <f>+IF(USER!U376="","",USER!U376)</f>
        <v/>
      </c>
      <c r="V376" s="14" t="str">
        <f>+IF(USER!V376="","",USER!V376)</f>
        <v/>
      </c>
      <c r="W376" s="14" t="str">
        <f>+IF(USER!W376="","",USER!W376)</f>
        <v/>
      </c>
      <c r="X376" s="14" t="str">
        <f>+IF(USER!X376="","",USER!X376)</f>
        <v/>
      </c>
      <c r="Y376" s="14" t="str">
        <f>+IF(USER!Y376="","",USER!Y376)</f>
        <v/>
      </c>
      <c r="Z376" s="20" t="str">
        <f>+IF(USER!Z376="","",USER!Z376)</f>
        <v/>
      </c>
      <c r="AA376" s="19" t="str">
        <f>+IF(USER!AA376="","",USER!AA376)</f>
        <v/>
      </c>
      <c r="AB376" s="13" t="str">
        <f>+IF(USER!AB376="","",USER!AB376)</f>
        <v/>
      </c>
      <c r="AC376" s="14" t="str">
        <f>+IF(USER!AC376="","",USER!AC376)</f>
        <v/>
      </c>
      <c r="AD376" s="14" t="str">
        <f>+IF(USER!AD376="","",USER!AD376)</f>
        <v/>
      </c>
      <c r="AE376" s="13" t="str">
        <f>+IF(USER!AE376="","",USER!AE376)</f>
        <v/>
      </c>
      <c r="AF376" s="13" t="str">
        <f>+IF(USER!AF376="","",USER!AF376)</f>
        <v/>
      </c>
      <c r="AG376" s="14" t="str">
        <f>+IF(USER!AG376="","",USER!AG376)</f>
        <v/>
      </c>
      <c r="AH376" s="20" t="str">
        <f>+IF(USER!AH376="","",USER!AH376)</f>
        <v/>
      </c>
      <c r="AI376" s="19" t="str">
        <f>+IF(USER!AI376="","",USER!AI376)</f>
        <v/>
      </c>
      <c r="AJ376" s="13" t="str">
        <f>+IF(USER!AJ376="","",USER!AJ376)</f>
        <v/>
      </c>
      <c r="AK376" s="14" t="str">
        <f>+IF(USER!AK376="","",USER!AK376)</f>
        <v/>
      </c>
      <c r="AL376" s="14" t="str">
        <f>+IF(USER!AL376="","",USER!AL376)</f>
        <v/>
      </c>
      <c r="AM376" s="13" t="str">
        <f>+IF(USER!AM376="","",USER!AM376)</f>
        <v/>
      </c>
      <c r="AN376" s="13" t="str">
        <f>+IF(USER!AN376="","",USER!AN376)</f>
        <v/>
      </c>
      <c r="AO376" s="14" t="str">
        <f>+IF(USER!AO376="","",USER!AO376)</f>
        <v/>
      </c>
      <c r="AP376" s="20" t="str">
        <f>+IF(USER!AP376="","",USER!AP376)</f>
        <v/>
      </c>
      <c r="AQ376" s="19" t="str">
        <f>+IF(USER!AQ376="","",USER!AQ376)</f>
        <v/>
      </c>
      <c r="AR376" s="13" t="str">
        <f>+IF(USER!AR376="","",USER!AR376)</f>
        <v/>
      </c>
      <c r="AS376" s="14" t="str">
        <f>+IF(USER!AS376="","",USER!AS376)</f>
        <v/>
      </c>
      <c r="AT376" s="14" t="str">
        <f>+IF(USER!AT376="","",USER!AT376)</f>
        <v/>
      </c>
      <c r="AU376" s="13" t="str">
        <f>+IF(USER!AU376="","",USER!AU376)</f>
        <v/>
      </c>
      <c r="AV376" s="13" t="str">
        <f>+IF(USER!AV376="","",USER!AV376)</f>
        <v/>
      </c>
      <c r="AW376" s="14" t="str">
        <f>+IF(USER!AW376="","",USER!AW376)</f>
        <v/>
      </c>
      <c r="AX376" s="20" t="str">
        <f>+IF(USER!AX376="","",USER!AX376)</f>
        <v/>
      </c>
      <c r="AY376" s="19">
        <f>+IF(USER!AY376="","",USER!AY376)</f>
        <v>0.5</v>
      </c>
      <c r="AZ376" s="13">
        <f>+IF(USER!AZ376="","",USER!AZ376)</f>
        <v>0.85763888888888884</v>
      </c>
      <c r="BA376" s="14" t="str">
        <f>+IF(USER!BA376="","",USER!BA376)</f>
        <v/>
      </c>
      <c r="BB376" s="14" t="str">
        <f>+IF(USER!BB376="","",USER!BB376)</f>
        <v/>
      </c>
      <c r="BC376" s="13">
        <f>+IF(USER!BC376="","",USER!BC376)</f>
        <v>0.70833333333333337</v>
      </c>
      <c r="BD376" s="13">
        <f>+IF(USER!BD376="","",USER!BD376)</f>
        <v>0.73958333333333337</v>
      </c>
      <c r="BE376" s="14" t="str">
        <f>+IF(USER!BE376="","",USER!BE376)</f>
        <v/>
      </c>
      <c r="BF376" s="20" t="str">
        <f>+IF(USER!BF376="","",USER!BF376)</f>
        <v/>
      </c>
      <c r="BG376" s="19">
        <f>+IF(USER!BG376="","",USER!BG376)</f>
        <v>0.5</v>
      </c>
      <c r="BH376" s="13">
        <f>+IF(USER!BH376="","",USER!BH376)</f>
        <v>0.85763888888888884</v>
      </c>
      <c r="BI376" s="14" t="str">
        <f>+IF(USER!BI376="","",USER!BI376)</f>
        <v/>
      </c>
      <c r="BJ376" s="14" t="str">
        <f>+IF(USER!BJ376="","",USER!BJ376)</f>
        <v/>
      </c>
      <c r="BK376" s="13">
        <f>+IF(USER!BK376="","",USER!BK376)</f>
        <v>0.70833333333333337</v>
      </c>
      <c r="BL376" s="13">
        <f>+IF(USER!BL376="","",USER!BL376)</f>
        <v>0.73958333333333337</v>
      </c>
      <c r="BM376" s="14" t="str">
        <f>+IF(USER!BM376="","",USER!BM376)</f>
        <v/>
      </c>
      <c r="BN376" s="20" t="str">
        <f>+IF(USER!BN376="","",USER!BN376)</f>
        <v/>
      </c>
      <c r="BO376" s="19">
        <f>+IF(USER!BO376="","",USER!BO376)</f>
        <v>0.5</v>
      </c>
      <c r="BP376" s="13">
        <f>+IF(USER!BP376="","",USER!BP376)</f>
        <v>0.85763888888888884</v>
      </c>
      <c r="BQ376" s="14" t="str">
        <f>+IF(USER!BQ376="","",USER!BQ376)</f>
        <v/>
      </c>
      <c r="BR376" s="14" t="str">
        <f>+IF(USER!BR376="","",USER!BR376)</f>
        <v/>
      </c>
      <c r="BS376" s="13">
        <f>+IF(USER!BS376="","",USER!BS376)</f>
        <v>0.70833333333333337</v>
      </c>
      <c r="BT376" s="13">
        <f>+IF(USER!BT376="","",USER!BT376)</f>
        <v>0.73958333333333337</v>
      </c>
      <c r="BU376" s="14" t="str">
        <f>+IF(USER!BU376="","",USER!BU376)</f>
        <v/>
      </c>
      <c r="BV376" s="20" t="str">
        <f>+IF(USER!BV376="","",USER!BV376)</f>
        <v/>
      </c>
      <c r="BW376" s="68" t="str">
        <f>+VLOOKUP(B376,GESEM!B:H,7,0)</f>
        <v>CHAT USER</v>
      </c>
      <c r="BX376" s="2" t="str">
        <f>+VLOOKUP(B376,GESEM!B:H,6,0)</f>
        <v>AGENTE</v>
      </c>
    </row>
    <row r="377" spans="1:76" ht="12.75" x14ac:dyDescent="0.2">
      <c r="A377" s="31">
        <f t="shared" si="5"/>
        <v>371</v>
      </c>
      <c r="B377" s="74">
        <f>+USER!B377</f>
        <v>6274994</v>
      </c>
      <c r="C377" s="61" t="str">
        <f>+VLOOKUP(J377,TURNO!P:Q,2,0)</f>
        <v xml:space="preserve">CHAT USER </v>
      </c>
      <c r="D377" s="61" t="str">
        <f>+USER!D377</f>
        <v>Tarde</v>
      </c>
      <c r="E377" s="75">
        <f>+VLOOKUP(B377,GESEM!B:M,12,0)</f>
        <v>45743</v>
      </c>
      <c r="F377" s="61" t="str">
        <f>+USER!F377</f>
        <v>PART TIME</v>
      </c>
      <c r="G377" s="61">
        <f>+USER!G377</f>
        <v>0</v>
      </c>
      <c r="H377" s="61">
        <f>+USER!H377</f>
        <v>0</v>
      </c>
      <c r="I377" s="61" t="str">
        <f>+USER!I377</f>
        <v>RONDON GOMEZ MARIA DE LOS ANGELES</v>
      </c>
      <c r="J377" s="61" t="str">
        <f>+USER!J377</f>
        <v>CHAT USER</v>
      </c>
      <c r="K377" s="61" t="str">
        <f>+USER!K377</f>
        <v>MARCELO QUESQUEN NELLY AZUCENA</v>
      </c>
      <c r="L377" s="61" t="str">
        <f>+USER!L377</f>
        <v>SANCHEZ GRADOS JEAN PIERRE JOAQUIN</v>
      </c>
      <c r="M377" s="61" t="str">
        <f>+USER!M377</f>
        <v>Lunes,Martes,Miércoles,Jueves</v>
      </c>
      <c r="N377" s="32">
        <f>+IF(USER!N377="","",USER!N377)</f>
        <v>0.5</v>
      </c>
      <c r="O377" s="33">
        <f>+IF(USER!O377="","",USER!O377)</f>
        <v>0.85763888888888884</v>
      </c>
      <c r="P377" s="32">
        <f>+IF(USER!P377="","",USER!P377)</f>
        <v>0.70833333333333337</v>
      </c>
      <c r="Q377" s="33">
        <f>+IF(USER!Q377="","",USER!Q377)</f>
        <v>0.73958333333333337</v>
      </c>
      <c r="R377" s="34" t="str">
        <f>+VLOOKUP(B377,GESEM!B:R,9,0)</f>
        <v>ACTIVO</v>
      </c>
      <c r="S377" s="19" t="str">
        <f>+IF(USER!S377="","",USER!S377)</f>
        <v/>
      </c>
      <c r="T377" s="14" t="str">
        <f>+IF(USER!T377="","",USER!T377)</f>
        <v/>
      </c>
      <c r="U377" s="14" t="str">
        <f>+IF(USER!U377="","",USER!U377)</f>
        <v/>
      </c>
      <c r="V377" s="14" t="str">
        <f>+IF(USER!V377="","",USER!V377)</f>
        <v/>
      </c>
      <c r="W377" s="14" t="str">
        <f>+IF(USER!W377="","",USER!W377)</f>
        <v/>
      </c>
      <c r="X377" s="14" t="str">
        <f>+IF(USER!X377="","",USER!X377)</f>
        <v/>
      </c>
      <c r="Y377" s="14" t="str">
        <f>+IF(USER!Y377="","",USER!Y377)</f>
        <v/>
      </c>
      <c r="Z377" s="20" t="str">
        <f>+IF(USER!Z377="","",USER!Z377)</f>
        <v/>
      </c>
      <c r="AA377" s="19" t="str">
        <f>+IF(USER!AA377="","",USER!AA377)</f>
        <v/>
      </c>
      <c r="AB377" s="13" t="str">
        <f>+IF(USER!AB377="","",USER!AB377)</f>
        <v/>
      </c>
      <c r="AC377" s="14" t="str">
        <f>+IF(USER!AC377="","",USER!AC377)</f>
        <v/>
      </c>
      <c r="AD377" s="14" t="str">
        <f>+IF(USER!AD377="","",USER!AD377)</f>
        <v/>
      </c>
      <c r="AE377" s="13" t="str">
        <f>+IF(USER!AE377="","",USER!AE377)</f>
        <v/>
      </c>
      <c r="AF377" s="13" t="str">
        <f>+IF(USER!AF377="","",USER!AF377)</f>
        <v/>
      </c>
      <c r="AG377" s="14" t="str">
        <f>+IF(USER!AG377="","",USER!AG377)</f>
        <v/>
      </c>
      <c r="AH377" s="20" t="str">
        <f>+IF(USER!AH377="","",USER!AH377)</f>
        <v/>
      </c>
      <c r="AI377" s="19" t="str">
        <f>+IF(USER!AI377="","",USER!AI377)</f>
        <v/>
      </c>
      <c r="AJ377" s="13" t="str">
        <f>+IF(USER!AJ377="","",USER!AJ377)</f>
        <v/>
      </c>
      <c r="AK377" s="14" t="str">
        <f>+IF(USER!AK377="","",USER!AK377)</f>
        <v/>
      </c>
      <c r="AL377" s="14" t="str">
        <f>+IF(USER!AL377="","",USER!AL377)</f>
        <v/>
      </c>
      <c r="AM377" s="13" t="str">
        <f>+IF(USER!AM377="","",USER!AM377)</f>
        <v/>
      </c>
      <c r="AN377" s="13" t="str">
        <f>+IF(USER!AN377="","",USER!AN377)</f>
        <v/>
      </c>
      <c r="AO377" s="14" t="str">
        <f>+IF(USER!AO377="","",USER!AO377)</f>
        <v/>
      </c>
      <c r="AP377" s="20" t="str">
        <f>+IF(USER!AP377="","",USER!AP377)</f>
        <v/>
      </c>
      <c r="AQ377" s="19" t="str">
        <f>+IF(USER!AQ377="","",USER!AQ377)</f>
        <v/>
      </c>
      <c r="AR377" s="13" t="str">
        <f>+IF(USER!AR377="","",USER!AR377)</f>
        <v/>
      </c>
      <c r="AS377" s="14" t="str">
        <f>+IF(USER!AS377="","",USER!AS377)</f>
        <v/>
      </c>
      <c r="AT377" s="14" t="str">
        <f>+IF(USER!AT377="","",USER!AT377)</f>
        <v/>
      </c>
      <c r="AU377" s="13" t="str">
        <f>+IF(USER!AU377="","",USER!AU377)</f>
        <v/>
      </c>
      <c r="AV377" s="13" t="str">
        <f>+IF(USER!AV377="","",USER!AV377)</f>
        <v/>
      </c>
      <c r="AW377" s="14" t="str">
        <f>+IF(USER!AW377="","",USER!AW377)</f>
        <v/>
      </c>
      <c r="AX377" s="20" t="str">
        <f>+IF(USER!AX377="","",USER!AX377)</f>
        <v/>
      </c>
      <c r="AY377" s="19">
        <f>+IF(USER!AY377="","",USER!AY377)</f>
        <v>0.5</v>
      </c>
      <c r="AZ377" s="13">
        <f>+IF(USER!AZ377="","",USER!AZ377)</f>
        <v>0.85763888888888884</v>
      </c>
      <c r="BA377" s="14" t="str">
        <f>+IF(USER!BA377="","",USER!BA377)</f>
        <v/>
      </c>
      <c r="BB377" s="14" t="str">
        <f>+IF(USER!BB377="","",USER!BB377)</f>
        <v/>
      </c>
      <c r="BC377" s="13">
        <f>+IF(USER!BC377="","",USER!BC377)</f>
        <v>0.70833333333333337</v>
      </c>
      <c r="BD377" s="13">
        <f>+IF(USER!BD377="","",USER!BD377)</f>
        <v>0.73958333333333337</v>
      </c>
      <c r="BE377" s="14" t="str">
        <f>+IF(USER!BE377="","",USER!BE377)</f>
        <v/>
      </c>
      <c r="BF377" s="20" t="str">
        <f>+IF(USER!BF377="","",USER!BF377)</f>
        <v/>
      </c>
      <c r="BG377" s="19">
        <f>+IF(USER!BG377="","",USER!BG377)</f>
        <v>0.5</v>
      </c>
      <c r="BH377" s="13">
        <f>+IF(USER!BH377="","",USER!BH377)</f>
        <v>0.85763888888888884</v>
      </c>
      <c r="BI377" s="14" t="str">
        <f>+IF(USER!BI377="","",USER!BI377)</f>
        <v/>
      </c>
      <c r="BJ377" s="14" t="str">
        <f>+IF(USER!BJ377="","",USER!BJ377)</f>
        <v/>
      </c>
      <c r="BK377" s="13">
        <f>+IF(USER!BK377="","",USER!BK377)</f>
        <v>0.70833333333333337</v>
      </c>
      <c r="BL377" s="13">
        <f>+IF(USER!BL377="","",USER!BL377)</f>
        <v>0.73958333333333337</v>
      </c>
      <c r="BM377" s="14" t="str">
        <f>+IF(USER!BM377="","",USER!BM377)</f>
        <v/>
      </c>
      <c r="BN377" s="20" t="str">
        <f>+IF(USER!BN377="","",USER!BN377)</f>
        <v/>
      </c>
      <c r="BO377" s="19">
        <f>+IF(USER!BO377="","",USER!BO377)</f>
        <v>0.5</v>
      </c>
      <c r="BP377" s="13">
        <f>+IF(USER!BP377="","",USER!BP377)</f>
        <v>0.85763888888888884</v>
      </c>
      <c r="BQ377" s="14" t="str">
        <f>+IF(USER!BQ377="","",USER!BQ377)</f>
        <v/>
      </c>
      <c r="BR377" s="14" t="str">
        <f>+IF(USER!BR377="","",USER!BR377)</f>
        <v/>
      </c>
      <c r="BS377" s="13">
        <f>+IF(USER!BS377="","",USER!BS377)</f>
        <v>0.70833333333333337</v>
      </c>
      <c r="BT377" s="13">
        <f>+IF(USER!BT377="","",USER!BT377)</f>
        <v>0.73958333333333337</v>
      </c>
      <c r="BU377" s="14" t="str">
        <f>+IF(USER!BU377="","",USER!BU377)</f>
        <v/>
      </c>
      <c r="BV377" s="20" t="str">
        <f>+IF(USER!BV377="","",USER!BV377)</f>
        <v/>
      </c>
      <c r="BW377" s="68" t="str">
        <f>+VLOOKUP(B377,GESEM!B:H,7,0)</f>
        <v>CHAT USER</v>
      </c>
      <c r="BX377" s="2" t="str">
        <f>+VLOOKUP(B377,GESEM!B:H,6,0)</f>
        <v>AGENTE</v>
      </c>
    </row>
    <row r="378" spans="1:76" ht="12.75" x14ac:dyDescent="0.2">
      <c r="A378" s="31">
        <f t="shared" si="5"/>
        <v>372</v>
      </c>
      <c r="B378" s="74">
        <f>+USER!B378</f>
        <v>74436304</v>
      </c>
      <c r="C378" s="61" t="str">
        <f>+VLOOKUP(J378,TURNO!P:Q,2,0)</f>
        <v xml:space="preserve">CHAT USER </v>
      </c>
      <c r="D378" s="61" t="str">
        <f>+USER!D378</f>
        <v>Tarde</v>
      </c>
      <c r="E378" s="75">
        <f>+VLOOKUP(B378,GESEM!B:M,12,0)</f>
        <v>45743</v>
      </c>
      <c r="F378" s="61" t="str">
        <f>+USER!F378</f>
        <v>PART TIME</v>
      </c>
      <c r="G378" s="61">
        <f>+USER!G378</f>
        <v>0</v>
      </c>
      <c r="H378" s="61">
        <f>+USER!H378</f>
        <v>0</v>
      </c>
      <c r="I378" s="61" t="str">
        <f>+USER!I378</f>
        <v>PEREZ HUALLASCO JEAN PIERE JOSEPH</v>
      </c>
      <c r="J378" s="61" t="str">
        <f>+USER!J378</f>
        <v>CHAT USER</v>
      </c>
      <c r="K378" s="61" t="str">
        <f>+USER!K378</f>
        <v>CANCHARI ARILUZ JOSH JUAN</v>
      </c>
      <c r="L378" s="61" t="str">
        <f>+USER!L378</f>
        <v>SANCHEZ GRADOS JEAN PIERRE JOAQUIN</v>
      </c>
      <c r="M378" s="61" t="str">
        <f>+USER!M378</f>
        <v>Lunes,Martes,Miércoles,Jueves</v>
      </c>
      <c r="N378" s="32">
        <f>+IF(USER!N378="","",USER!N378)</f>
        <v>0.5</v>
      </c>
      <c r="O378" s="33">
        <f>+IF(USER!O378="","",USER!O378)</f>
        <v>0.85763888888888884</v>
      </c>
      <c r="P378" s="32">
        <f>+IF(USER!P378="","",USER!P378)</f>
        <v>0.70833333333333337</v>
      </c>
      <c r="Q378" s="33">
        <f>+IF(USER!Q378="","",USER!Q378)</f>
        <v>0.73958333333333337</v>
      </c>
      <c r="R378" s="34" t="str">
        <f>+VLOOKUP(B378,GESEM!B:R,9,0)</f>
        <v>ACTIVO</v>
      </c>
      <c r="S378" s="19" t="str">
        <f>+IF(USER!S378="","",USER!S378)</f>
        <v/>
      </c>
      <c r="T378" s="14" t="str">
        <f>+IF(USER!T378="","",USER!T378)</f>
        <v/>
      </c>
      <c r="U378" s="14" t="str">
        <f>+IF(USER!U378="","",USER!U378)</f>
        <v/>
      </c>
      <c r="V378" s="14" t="str">
        <f>+IF(USER!V378="","",USER!V378)</f>
        <v/>
      </c>
      <c r="W378" s="14" t="str">
        <f>+IF(USER!W378="","",USER!W378)</f>
        <v/>
      </c>
      <c r="X378" s="14" t="str">
        <f>+IF(USER!X378="","",USER!X378)</f>
        <v/>
      </c>
      <c r="Y378" s="14" t="str">
        <f>+IF(USER!Y378="","",USER!Y378)</f>
        <v/>
      </c>
      <c r="Z378" s="20" t="str">
        <f>+IF(USER!Z378="","",USER!Z378)</f>
        <v/>
      </c>
      <c r="AA378" s="19" t="str">
        <f>+IF(USER!AA378="","",USER!AA378)</f>
        <v/>
      </c>
      <c r="AB378" s="13" t="str">
        <f>+IF(USER!AB378="","",USER!AB378)</f>
        <v/>
      </c>
      <c r="AC378" s="14" t="str">
        <f>+IF(USER!AC378="","",USER!AC378)</f>
        <v/>
      </c>
      <c r="AD378" s="14" t="str">
        <f>+IF(USER!AD378="","",USER!AD378)</f>
        <v/>
      </c>
      <c r="AE378" s="13" t="str">
        <f>+IF(USER!AE378="","",USER!AE378)</f>
        <v/>
      </c>
      <c r="AF378" s="13" t="str">
        <f>+IF(USER!AF378="","",USER!AF378)</f>
        <v/>
      </c>
      <c r="AG378" s="14" t="str">
        <f>+IF(USER!AG378="","",USER!AG378)</f>
        <v/>
      </c>
      <c r="AH378" s="20" t="str">
        <f>+IF(USER!AH378="","",USER!AH378)</f>
        <v/>
      </c>
      <c r="AI378" s="19" t="str">
        <f>+IF(USER!AI378="","",USER!AI378)</f>
        <v/>
      </c>
      <c r="AJ378" s="13" t="str">
        <f>+IF(USER!AJ378="","",USER!AJ378)</f>
        <v/>
      </c>
      <c r="AK378" s="14" t="str">
        <f>+IF(USER!AK378="","",USER!AK378)</f>
        <v/>
      </c>
      <c r="AL378" s="14" t="str">
        <f>+IF(USER!AL378="","",USER!AL378)</f>
        <v/>
      </c>
      <c r="AM378" s="13" t="str">
        <f>+IF(USER!AM378="","",USER!AM378)</f>
        <v/>
      </c>
      <c r="AN378" s="13" t="str">
        <f>+IF(USER!AN378="","",USER!AN378)</f>
        <v/>
      </c>
      <c r="AO378" s="14" t="str">
        <f>+IF(USER!AO378="","",USER!AO378)</f>
        <v/>
      </c>
      <c r="AP378" s="20" t="str">
        <f>+IF(USER!AP378="","",USER!AP378)</f>
        <v/>
      </c>
      <c r="AQ378" s="19" t="str">
        <f>+IF(USER!AQ378="","",USER!AQ378)</f>
        <v/>
      </c>
      <c r="AR378" s="13" t="str">
        <f>+IF(USER!AR378="","",USER!AR378)</f>
        <v/>
      </c>
      <c r="AS378" s="14" t="str">
        <f>+IF(USER!AS378="","",USER!AS378)</f>
        <v/>
      </c>
      <c r="AT378" s="14" t="str">
        <f>+IF(USER!AT378="","",USER!AT378)</f>
        <v/>
      </c>
      <c r="AU378" s="13" t="str">
        <f>+IF(USER!AU378="","",USER!AU378)</f>
        <v/>
      </c>
      <c r="AV378" s="13" t="str">
        <f>+IF(USER!AV378="","",USER!AV378)</f>
        <v/>
      </c>
      <c r="AW378" s="14" t="str">
        <f>+IF(USER!AW378="","",USER!AW378)</f>
        <v/>
      </c>
      <c r="AX378" s="20" t="str">
        <f>+IF(USER!AX378="","",USER!AX378)</f>
        <v/>
      </c>
      <c r="AY378" s="19">
        <f>+IF(USER!AY378="","",USER!AY378)</f>
        <v>0.5</v>
      </c>
      <c r="AZ378" s="13">
        <f>+IF(USER!AZ378="","",USER!AZ378)</f>
        <v>0.85763888888888884</v>
      </c>
      <c r="BA378" s="14" t="str">
        <f>+IF(USER!BA378="","",USER!BA378)</f>
        <v/>
      </c>
      <c r="BB378" s="14" t="str">
        <f>+IF(USER!BB378="","",USER!BB378)</f>
        <v/>
      </c>
      <c r="BC378" s="13">
        <f>+IF(USER!BC378="","",USER!BC378)</f>
        <v>0.70833333333333337</v>
      </c>
      <c r="BD378" s="13">
        <f>+IF(USER!BD378="","",USER!BD378)</f>
        <v>0.73958333333333337</v>
      </c>
      <c r="BE378" s="14" t="str">
        <f>+IF(USER!BE378="","",USER!BE378)</f>
        <v/>
      </c>
      <c r="BF378" s="20" t="str">
        <f>+IF(USER!BF378="","",USER!BF378)</f>
        <v/>
      </c>
      <c r="BG378" s="19">
        <f>+IF(USER!BG378="","",USER!BG378)</f>
        <v>0.5</v>
      </c>
      <c r="BH378" s="13">
        <f>+IF(USER!BH378="","",USER!BH378)</f>
        <v>0.85763888888888884</v>
      </c>
      <c r="BI378" s="14" t="str">
        <f>+IF(USER!BI378="","",USER!BI378)</f>
        <v/>
      </c>
      <c r="BJ378" s="14" t="str">
        <f>+IF(USER!BJ378="","",USER!BJ378)</f>
        <v/>
      </c>
      <c r="BK378" s="13">
        <f>+IF(USER!BK378="","",USER!BK378)</f>
        <v>0.70833333333333337</v>
      </c>
      <c r="BL378" s="13">
        <f>+IF(USER!BL378="","",USER!BL378)</f>
        <v>0.73958333333333337</v>
      </c>
      <c r="BM378" s="14" t="str">
        <f>+IF(USER!BM378="","",USER!BM378)</f>
        <v/>
      </c>
      <c r="BN378" s="20" t="str">
        <f>+IF(USER!BN378="","",USER!BN378)</f>
        <v/>
      </c>
      <c r="BO378" s="19">
        <f>+IF(USER!BO378="","",USER!BO378)</f>
        <v>0.5</v>
      </c>
      <c r="BP378" s="13">
        <f>+IF(USER!BP378="","",USER!BP378)</f>
        <v>0.85763888888888884</v>
      </c>
      <c r="BQ378" s="14" t="str">
        <f>+IF(USER!BQ378="","",USER!BQ378)</f>
        <v/>
      </c>
      <c r="BR378" s="14" t="str">
        <f>+IF(USER!BR378="","",USER!BR378)</f>
        <v/>
      </c>
      <c r="BS378" s="13">
        <f>+IF(USER!BS378="","",USER!BS378)</f>
        <v>0.70833333333333337</v>
      </c>
      <c r="BT378" s="13">
        <f>+IF(USER!BT378="","",USER!BT378)</f>
        <v>0.73958333333333337</v>
      </c>
      <c r="BU378" s="14" t="str">
        <f>+IF(USER!BU378="","",USER!BU378)</f>
        <v/>
      </c>
      <c r="BV378" s="20" t="str">
        <f>+IF(USER!BV378="","",USER!BV378)</f>
        <v/>
      </c>
      <c r="BW378" s="68" t="str">
        <f>+VLOOKUP(B378,GESEM!B:H,7,0)</f>
        <v>CHAT USER</v>
      </c>
      <c r="BX378" s="2" t="str">
        <f>+VLOOKUP(B378,GESEM!B:H,6,0)</f>
        <v>AGENTE</v>
      </c>
    </row>
    <row r="379" spans="1:76" ht="12.75" x14ac:dyDescent="0.2">
      <c r="A379" s="31">
        <f t="shared" si="5"/>
        <v>373</v>
      </c>
      <c r="B379" s="74">
        <f>+USER!B379</f>
        <v>75132187</v>
      </c>
      <c r="C379" s="61" t="str">
        <f>+VLOOKUP(J379,TURNO!P:Q,2,0)</f>
        <v xml:space="preserve">CHAT USER </v>
      </c>
      <c r="D379" s="61" t="str">
        <f>+USER!D379</f>
        <v>Tarde</v>
      </c>
      <c r="E379" s="75">
        <f>+VLOOKUP(B379,GESEM!B:M,12,0)</f>
        <v>45743</v>
      </c>
      <c r="F379" s="61" t="str">
        <f>+USER!F379</f>
        <v>PART TIME</v>
      </c>
      <c r="G379" s="61">
        <f>+USER!G379</f>
        <v>0</v>
      </c>
      <c r="H379" s="61">
        <f>+USER!H379</f>
        <v>0</v>
      </c>
      <c r="I379" s="61" t="str">
        <f>+USER!I379</f>
        <v>HUAMAN ECHEGARAY FRANCHESCO JARED</v>
      </c>
      <c r="J379" s="61" t="str">
        <f>+USER!J379</f>
        <v>CHAT USER</v>
      </c>
      <c r="K379" s="61" t="str">
        <f>+USER!K379</f>
        <v>MELLO CORDOVA LUIS ENRIQUE</v>
      </c>
      <c r="L379" s="61" t="str">
        <f>+USER!L379</f>
        <v>SANCHEZ GRADOS JEAN PIERRE JOAQUIN</v>
      </c>
      <c r="M379" s="61" t="str">
        <f>+USER!M379</f>
        <v>Lunes,Martes,Miércoles,Jueves</v>
      </c>
      <c r="N379" s="32">
        <f>+IF(USER!N379="","",USER!N379)</f>
        <v>0.5</v>
      </c>
      <c r="O379" s="33">
        <f>+IF(USER!O379="","",USER!O379)</f>
        <v>0.85763888888888884</v>
      </c>
      <c r="P379" s="32">
        <f>+IF(USER!P379="","",USER!P379)</f>
        <v>0.70833333333333337</v>
      </c>
      <c r="Q379" s="33">
        <f>+IF(USER!Q379="","",USER!Q379)</f>
        <v>0.73958333333333337</v>
      </c>
      <c r="R379" s="34" t="str">
        <f>+VLOOKUP(B379,GESEM!B:R,9,0)</f>
        <v>ACTIVO</v>
      </c>
      <c r="S379" s="19" t="str">
        <f>+IF(USER!S379="","",USER!S379)</f>
        <v/>
      </c>
      <c r="T379" s="14" t="str">
        <f>+IF(USER!T379="","",USER!T379)</f>
        <v/>
      </c>
      <c r="U379" s="14" t="str">
        <f>+IF(USER!U379="","",USER!U379)</f>
        <v/>
      </c>
      <c r="V379" s="14" t="str">
        <f>+IF(USER!V379="","",USER!V379)</f>
        <v/>
      </c>
      <c r="W379" s="14" t="str">
        <f>+IF(USER!W379="","",USER!W379)</f>
        <v/>
      </c>
      <c r="X379" s="14" t="str">
        <f>+IF(USER!X379="","",USER!X379)</f>
        <v/>
      </c>
      <c r="Y379" s="14" t="str">
        <f>+IF(USER!Y379="","",USER!Y379)</f>
        <v/>
      </c>
      <c r="Z379" s="20" t="str">
        <f>+IF(USER!Z379="","",USER!Z379)</f>
        <v/>
      </c>
      <c r="AA379" s="19" t="str">
        <f>+IF(USER!AA379="","",USER!AA379)</f>
        <v/>
      </c>
      <c r="AB379" s="13" t="str">
        <f>+IF(USER!AB379="","",USER!AB379)</f>
        <v/>
      </c>
      <c r="AC379" s="14" t="str">
        <f>+IF(USER!AC379="","",USER!AC379)</f>
        <v/>
      </c>
      <c r="AD379" s="14" t="str">
        <f>+IF(USER!AD379="","",USER!AD379)</f>
        <v/>
      </c>
      <c r="AE379" s="13" t="str">
        <f>+IF(USER!AE379="","",USER!AE379)</f>
        <v/>
      </c>
      <c r="AF379" s="13" t="str">
        <f>+IF(USER!AF379="","",USER!AF379)</f>
        <v/>
      </c>
      <c r="AG379" s="14" t="str">
        <f>+IF(USER!AG379="","",USER!AG379)</f>
        <v/>
      </c>
      <c r="AH379" s="20" t="str">
        <f>+IF(USER!AH379="","",USER!AH379)</f>
        <v/>
      </c>
      <c r="AI379" s="19" t="str">
        <f>+IF(USER!AI379="","",USER!AI379)</f>
        <v/>
      </c>
      <c r="AJ379" s="13" t="str">
        <f>+IF(USER!AJ379="","",USER!AJ379)</f>
        <v/>
      </c>
      <c r="AK379" s="14" t="str">
        <f>+IF(USER!AK379="","",USER!AK379)</f>
        <v/>
      </c>
      <c r="AL379" s="14" t="str">
        <f>+IF(USER!AL379="","",USER!AL379)</f>
        <v/>
      </c>
      <c r="AM379" s="13" t="str">
        <f>+IF(USER!AM379="","",USER!AM379)</f>
        <v/>
      </c>
      <c r="AN379" s="13" t="str">
        <f>+IF(USER!AN379="","",USER!AN379)</f>
        <v/>
      </c>
      <c r="AO379" s="14" t="str">
        <f>+IF(USER!AO379="","",USER!AO379)</f>
        <v/>
      </c>
      <c r="AP379" s="20" t="str">
        <f>+IF(USER!AP379="","",USER!AP379)</f>
        <v/>
      </c>
      <c r="AQ379" s="19" t="str">
        <f>+IF(USER!AQ379="","",USER!AQ379)</f>
        <v/>
      </c>
      <c r="AR379" s="13" t="str">
        <f>+IF(USER!AR379="","",USER!AR379)</f>
        <v/>
      </c>
      <c r="AS379" s="14" t="str">
        <f>+IF(USER!AS379="","",USER!AS379)</f>
        <v/>
      </c>
      <c r="AT379" s="14" t="str">
        <f>+IF(USER!AT379="","",USER!AT379)</f>
        <v/>
      </c>
      <c r="AU379" s="13" t="str">
        <f>+IF(USER!AU379="","",USER!AU379)</f>
        <v/>
      </c>
      <c r="AV379" s="13" t="str">
        <f>+IF(USER!AV379="","",USER!AV379)</f>
        <v/>
      </c>
      <c r="AW379" s="14" t="str">
        <f>+IF(USER!AW379="","",USER!AW379)</f>
        <v/>
      </c>
      <c r="AX379" s="20" t="str">
        <f>+IF(USER!AX379="","",USER!AX379)</f>
        <v/>
      </c>
      <c r="AY379" s="19">
        <f>+IF(USER!AY379="","",USER!AY379)</f>
        <v>0.5</v>
      </c>
      <c r="AZ379" s="13">
        <f>+IF(USER!AZ379="","",USER!AZ379)</f>
        <v>0.85763888888888884</v>
      </c>
      <c r="BA379" s="14" t="str">
        <f>+IF(USER!BA379="","",USER!BA379)</f>
        <v/>
      </c>
      <c r="BB379" s="14" t="str">
        <f>+IF(USER!BB379="","",USER!BB379)</f>
        <v/>
      </c>
      <c r="BC379" s="13">
        <f>+IF(USER!BC379="","",USER!BC379)</f>
        <v>0.70833333333333337</v>
      </c>
      <c r="BD379" s="13">
        <f>+IF(USER!BD379="","",USER!BD379)</f>
        <v>0.73958333333333337</v>
      </c>
      <c r="BE379" s="14" t="str">
        <f>+IF(USER!BE379="","",USER!BE379)</f>
        <v/>
      </c>
      <c r="BF379" s="20" t="str">
        <f>+IF(USER!BF379="","",USER!BF379)</f>
        <v/>
      </c>
      <c r="BG379" s="19">
        <f>+IF(USER!BG379="","",USER!BG379)</f>
        <v>0.5</v>
      </c>
      <c r="BH379" s="13">
        <f>+IF(USER!BH379="","",USER!BH379)</f>
        <v>0.85763888888888884</v>
      </c>
      <c r="BI379" s="14" t="str">
        <f>+IF(USER!BI379="","",USER!BI379)</f>
        <v/>
      </c>
      <c r="BJ379" s="14" t="str">
        <f>+IF(USER!BJ379="","",USER!BJ379)</f>
        <v/>
      </c>
      <c r="BK379" s="13">
        <f>+IF(USER!BK379="","",USER!BK379)</f>
        <v>0.70833333333333337</v>
      </c>
      <c r="BL379" s="13">
        <f>+IF(USER!BL379="","",USER!BL379)</f>
        <v>0.73958333333333337</v>
      </c>
      <c r="BM379" s="14" t="str">
        <f>+IF(USER!BM379="","",USER!BM379)</f>
        <v/>
      </c>
      <c r="BN379" s="20" t="str">
        <f>+IF(USER!BN379="","",USER!BN379)</f>
        <v/>
      </c>
      <c r="BO379" s="19">
        <f>+IF(USER!BO379="","",USER!BO379)</f>
        <v>0.5</v>
      </c>
      <c r="BP379" s="13">
        <f>+IF(USER!BP379="","",USER!BP379)</f>
        <v>0.85763888888888884</v>
      </c>
      <c r="BQ379" s="14" t="str">
        <f>+IF(USER!BQ379="","",USER!BQ379)</f>
        <v/>
      </c>
      <c r="BR379" s="14" t="str">
        <f>+IF(USER!BR379="","",USER!BR379)</f>
        <v/>
      </c>
      <c r="BS379" s="13">
        <f>+IF(USER!BS379="","",USER!BS379)</f>
        <v>0.70833333333333337</v>
      </c>
      <c r="BT379" s="13">
        <f>+IF(USER!BT379="","",USER!BT379)</f>
        <v>0.73958333333333337</v>
      </c>
      <c r="BU379" s="14" t="str">
        <f>+IF(USER!BU379="","",USER!BU379)</f>
        <v/>
      </c>
      <c r="BV379" s="20" t="str">
        <f>+IF(USER!BV379="","",USER!BV379)</f>
        <v/>
      </c>
      <c r="BW379" s="68" t="str">
        <f>+VLOOKUP(B379,GESEM!B:H,7,0)</f>
        <v>CHAT USER</v>
      </c>
      <c r="BX379" s="2" t="str">
        <f>+VLOOKUP(B379,GESEM!B:H,6,0)</f>
        <v>AGENTE</v>
      </c>
    </row>
    <row r="380" spans="1:76" ht="12.75" x14ac:dyDescent="0.2">
      <c r="A380" s="31">
        <f t="shared" si="5"/>
        <v>374</v>
      </c>
      <c r="B380" s="74">
        <f>+USER!B380</f>
        <v>72572896</v>
      </c>
      <c r="C380" s="61" t="str">
        <f>+VLOOKUP(J380,TURNO!P:Q,2,0)</f>
        <v xml:space="preserve">CHAT USER </v>
      </c>
      <c r="D380" s="61" t="str">
        <f>+USER!D380</f>
        <v>Tarde</v>
      </c>
      <c r="E380" s="75">
        <f>+VLOOKUP(B380,GESEM!B:M,12,0)</f>
        <v>45776</v>
      </c>
      <c r="F380" s="61" t="str">
        <f>+USER!F380</f>
        <v>PART TIME</v>
      </c>
      <c r="G380" s="61" t="str">
        <f>+USER!G380</f>
        <v>DESPEGANDO</v>
      </c>
      <c r="H380" s="61" t="str">
        <f>+USER!H380</f>
        <v>29/04 - 05/05 / 27/05 - 02/05 conexión total  en seguimiento</v>
      </c>
      <c r="I380" s="61" t="str">
        <f>+USER!I380</f>
        <v>SCHEPPMANN BELTRAN AILIN</v>
      </c>
      <c r="J380" s="61" t="str">
        <f>+USER!J380</f>
        <v>CHAT USER</v>
      </c>
      <c r="K380" s="61" t="str">
        <f>+USER!K380</f>
        <v>HUARANGA SABOYA GABRIELA ESTHER</v>
      </c>
      <c r="L380" s="61" t="str">
        <f>+USER!L380</f>
        <v>PORTILLA REYES YOHANA ARACELLI</v>
      </c>
      <c r="M380" s="61" t="str">
        <f>+USER!M380</f>
        <v>Martes</v>
      </c>
      <c r="N380" s="32">
        <f>+IF(USER!N380="","",USER!N380)</f>
        <v>0.58333333333333337</v>
      </c>
      <c r="O380" s="33">
        <f>+IF(USER!O380="","",USER!O380)</f>
        <v>0.74652777777777779</v>
      </c>
      <c r="P380" s="32" t="str">
        <f>+IF(USER!P380="","",USER!P380)</f>
        <v/>
      </c>
      <c r="Q380" s="33" t="str">
        <f>+IF(USER!Q380="","",USER!Q380)</f>
        <v/>
      </c>
      <c r="R380" s="34" t="str">
        <f>+VLOOKUP(B380,GESEM!B:R,9,0)</f>
        <v>ACTIVO</v>
      </c>
      <c r="S380" s="19">
        <f>+IF(USER!S380="","",USER!S380)</f>
        <v>0.58333333333333337</v>
      </c>
      <c r="T380" s="14">
        <f>+IF(USER!T380="","",USER!T380)</f>
        <v>0.74652777777777779</v>
      </c>
      <c r="U380" s="14" t="str">
        <f>+IF(USER!U380="","",USER!U380)</f>
        <v/>
      </c>
      <c r="V380" s="14" t="str">
        <f>+IF(USER!V380="","",USER!V380)</f>
        <v/>
      </c>
      <c r="W380" s="14" t="str">
        <f>+IF(USER!W380="","",USER!W380)</f>
        <v/>
      </c>
      <c r="X380" s="14" t="str">
        <f>+IF(USER!X380="","",USER!X380)</f>
        <v/>
      </c>
      <c r="Y380" s="14" t="str">
        <f>+IF(USER!Y380="","",USER!Y380)</f>
        <v/>
      </c>
      <c r="Z380" s="20" t="str">
        <f>+IF(USER!Z380="","",USER!Z380)</f>
        <v/>
      </c>
      <c r="AA380" s="19" t="str">
        <f>+IF(USER!AA380="","",USER!AA380)</f>
        <v/>
      </c>
      <c r="AB380" s="13" t="str">
        <f>+IF(USER!AB380="","",USER!AB380)</f>
        <v/>
      </c>
      <c r="AC380" s="14" t="str">
        <f>+IF(USER!AC380="","",USER!AC380)</f>
        <v/>
      </c>
      <c r="AD380" s="14" t="str">
        <f>+IF(USER!AD380="","",USER!AD380)</f>
        <v/>
      </c>
      <c r="AE380" s="13" t="str">
        <f>+IF(USER!AE380="","",USER!AE380)</f>
        <v/>
      </c>
      <c r="AF380" s="13" t="str">
        <f>+IF(USER!AF380="","",USER!AF380)</f>
        <v/>
      </c>
      <c r="AG380" s="14" t="str">
        <f>+IF(USER!AG380="","",USER!AG380)</f>
        <v/>
      </c>
      <c r="AH380" s="20" t="str">
        <f>+IF(USER!AH380="","",USER!AH380)</f>
        <v/>
      </c>
      <c r="AI380" s="19">
        <f>+IF(USER!AI380="","",USER!AI380)</f>
        <v>0.58333333333333337</v>
      </c>
      <c r="AJ380" s="13">
        <f>+IF(USER!AJ380="","",USER!AJ380)</f>
        <v>0.74652777777777779</v>
      </c>
      <c r="AK380" s="14" t="str">
        <f>+IF(USER!AK380="","",USER!AK380)</f>
        <v/>
      </c>
      <c r="AL380" s="14" t="str">
        <f>+IF(USER!AL380="","",USER!AL380)</f>
        <v/>
      </c>
      <c r="AM380" s="13" t="str">
        <f>+IF(USER!AM380="","",USER!AM380)</f>
        <v/>
      </c>
      <c r="AN380" s="13" t="str">
        <f>+IF(USER!AN380="","",USER!AN380)</f>
        <v/>
      </c>
      <c r="AO380" s="14" t="str">
        <f>+IF(USER!AO380="","",USER!AO380)</f>
        <v/>
      </c>
      <c r="AP380" s="20" t="str">
        <f>+IF(USER!AP380="","",USER!AP380)</f>
        <v/>
      </c>
      <c r="AQ380" s="19">
        <f>+IF(USER!AQ380="","",USER!AQ380)</f>
        <v>0.58333333333333337</v>
      </c>
      <c r="AR380" s="13">
        <f>+IF(USER!AR380="","",USER!AR380)</f>
        <v>0.74652777777777779</v>
      </c>
      <c r="AS380" s="14" t="str">
        <f>+IF(USER!AS380="","",USER!AS380)</f>
        <v/>
      </c>
      <c r="AT380" s="14" t="str">
        <f>+IF(USER!AT380="","",USER!AT380)</f>
        <v/>
      </c>
      <c r="AU380" s="13" t="str">
        <f>+IF(USER!AU380="","",USER!AU380)</f>
        <v/>
      </c>
      <c r="AV380" s="13" t="str">
        <f>+IF(USER!AV380="","",USER!AV380)</f>
        <v/>
      </c>
      <c r="AW380" s="14" t="str">
        <f>+IF(USER!AW380="","",USER!AW380)</f>
        <v/>
      </c>
      <c r="AX380" s="20" t="str">
        <f>+IF(USER!AX380="","",USER!AX380)</f>
        <v/>
      </c>
      <c r="AY380" s="19">
        <f>+IF(USER!AY380="","",USER!AY380)</f>
        <v>0.58333333333333337</v>
      </c>
      <c r="AZ380" s="13">
        <f>+IF(USER!AZ380="","",USER!AZ380)</f>
        <v>0.74652777777777779</v>
      </c>
      <c r="BA380" s="14" t="str">
        <f>+IF(USER!BA380="","",USER!BA380)</f>
        <v/>
      </c>
      <c r="BB380" s="14" t="str">
        <f>+IF(USER!BB380="","",USER!BB380)</f>
        <v/>
      </c>
      <c r="BC380" s="13" t="str">
        <f>+IF(USER!BC380="","",USER!BC380)</f>
        <v/>
      </c>
      <c r="BD380" s="13" t="str">
        <f>+IF(USER!BD380="","",USER!BD380)</f>
        <v/>
      </c>
      <c r="BE380" s="14" t="str">
        <f>+IF(USER!BE380="","",USER!BE380)</f>
        <v/>
      </c>
      <c r="BF380" s="20" t="str">
        <f>+IF(USER!BF380="","",USER!BF380)</f>
        <v/>
      </c>
      <c r="BG380" s="19">
        <f>+IF(USER!BG380="","",USER!BG380)</f>
        <v>0.58333333333333337</v>
      </c>
      <c r="BH380" s="13">
        <f>+IF(USER!BH380="","",USER!BH380)</f>
        <v>0.74652777777777779</v>
      </c>
      <c r="BI380" s="14" t="str">
        <f>+IF(USER!BI380="","",USER!BI380)</f>
        <v/>
      </c>
      <c r="BJ380" s="14" t="str">
        <f>+IF(USER!BJ380="","",USER!BJ380)</f>
        <v/>
      </c>
      <c r="BK380" s="13" t="str">
        <f>+IF(USER!BK380="","",USER!BK380)</f>
        <v/>
      </c>
      <c r="BL380" s="13" t="str">
        <f>+IF(USER!BL380="","",USER!BL380)</f>
        <v/>
      </c>
      <c r="BM380" s="14" t="str">
        <f>+IF(USER!BM380="","",USER!BM380)</f>
        <v/>
      </c>
      <c r="BN380" s="20" t="str">
        <f>+IF(USER!BN380="","",USER!BN380)</f>
        <v/>
      </c>
      <c r="BO380" s="19">
        <f>+IF(USER!BO380="","",USER!BO380)</f>
        <v>0.58333333333333337</v>
      </c>
      <c r="BP380" s="13">
        <f>+IF(USER!BP380="","",USER!BP380)</f>
        <v>0.74652777777777779</v>
      </c>
      <c r="BQ380" s="14" t="str">
        <f>+IF(USER!BQ380="","",USER!BQ380)</f>
        <v/>
      </c>
      <c r="BR380" s="14" t="str">
        <f>+IF(USER!BR380="","",USER!BR380)</f>
        <v/>
      </c>
      <c r="BS380" s="13" t="str">
        <f>+IF(USER!BS380="","",USER!BS380)</f>
        <v/>
      </c>
      <c r="BT380" s="13" t="str">
        <f>+IF(USER!BT380="","",USER!BT380)</f>
        <v/>
      </c>
      <c r="BU380" s="14" t="str">
        <f>+IF(USER!BU380="","",USER!BU380)</f>
        <v/>
      </c>
      <c r="BV380" s="20" t="str">
        <f>+IF(USER!BV380="","",USER!BV380)</f>
        <v/>
      </c>
      <c r="BW380" s="68" t="str">
        <f>+VLOOKUP(B380,GESEM!B:H,7,0)</f>
        <v>CHAT USER</v>
      </c>
      <c r="BX380" s="2" t="str">
        <f>+VLOOKUP(B380,GESEM!B:H,6,0)</f>
        <v>AGENTE</v>
      </c>
    </row>
    <row r="381" spans="1:76" ht="12.75" x14ac:dyDescent="0.2">
      <c r="A381" s="31">
        <f t="shared" si="5"/>
        <v>375</v>
      </c>
      <c r="B381" s="74">
        <f>+USER!B381</f>
        <v>73241454</v>
      </c>
      <c r="C381" s="61" t="str">
        <f>+VLOOKUP(J381,TURNO!P:Q,2,0)</f>
        <v xml:space="preserve">CHAT USER </v>
      </c>
      <c r="D381" s="61" t="str">
        <f>+USER!D381</f>
        <v>Tarde</v>
      </c>
      <c r="E381" s="75">
        <f>+VLOOKUP(B381,GESEM!B:M,12,0)</f>
        <v>45776</v>
      </c>
      <c r="F381" s="61" t="str">
        <f>+USER!F381</f>
        <v>PART TIME</v>
      </c>
      <c r="G381" s="61" t="str">
        <f>+USER!G381</f>
        <v>DESPEGANDO</v>
      </c>
      <c r="H381" s="61" t="str">
        <f>+USER!H381</f>
        <v>29/04 - 05/05 / 27/05 - 02/05 conexión total  en seguimiento</v>
      </c>
      <c r="I381" s="61" t="str">
        <f>+USER!I381</f>
        <v>ACEVEDO NECIOSUP ARIANA KARRIE</v>
      </c>
      <c r="J381" s="61" t="str">
        <f>+USER!J381</f>
        <v>CHAT USER</v>
      </c>
      <c r="K381" s="61" t="str">
        <f>+USER!K381</f>
        <v>HUARANGA SABOYA GABRIELA ESTHER</v>
      </c>
      <c r="L381" s="61" t="str">
        <f>+USER!L381</f>
        <v>PORTILLA REYES YOHANA ARACELLI</v>
      </c>
      <c r="M381" s="61" t="str">
        <f>+USER!M381</f>
        <v>Martes</v>
      </c>
      <c r="N381" s="32">
        <f>+IF(USER!N381="","",USER!N381)</f>
        <v>0.58333333333333337</v>
      </c>
      <c r="O381" s="33">
        <f>+IF(USER!O381="","",USER!O381)</f>
        <v>0.74652777777777779</v>
      </c>
      <c r="P381" s="32" t="str">
        <f>+IF(USER!P381="","",USER!P381)</f>
        <v/>
      </c>
      <c r="Q381" s="33" t="str">
        <f>+IF(USER!Q381="","",USER!Q381)</f>
        <v/>
      </c>
      <c r="R381" s="34" t="str">
        <f>+VLOOKUP(B381,GESEM!B:R,9,0)</f>
        <v>ACTIVO</v>
      </c>
      <c r="S381" s="19">
        <f>+IF(USER!S381="","",USER!S381)</f>
        <v>0.58333333333333337</v>
      </c>
      <c r="T381" s="14">
        <f>+IF(USER!T381="","",USER!T381)</f>
        <v>0.74652777777777779</v>
      </c>
      <c r="U381" s="14" t="str">
        <f>+IF(USER!U381="","",USER!U381)</f>
        <v/>
      </c>
      <c r="V381" s="14" t="str">
        <f>+IF(USER!V381="","",USER!V381)</f>
        <v/>
      </c>
      <c r="W381" s="14" t="str">
        <f>+IF(USER!W381="","",USER!W381)</f>
        <v/>
      </c>
      <c r="X381" s="14" t="str">
        <f>+IF(USER!X381="","",USER!X381)</f>
        <v/>
      </c>
      <c r="Y381" s="14" t="str">
        <f>+IF(USER!Y381="","",USER!Y381)</f>
        <v/>
      </c>
      <c r="Z381" s="20" t="str">
        <f>+IF(USER!Z381="","",USER!Z381)</f>
        <v/>
      </c>
      <c r="AA381" s="19" t="str">
        <f>+IF(USER!AA381="","",USER!AA381)</f>
        <v/>
      </c>
      <c r="AB381" s="13" t="str">
        <f>+IF(USER!AB381="","",USER!AB381)</f>
        <v/>
      </c>
      <c r="AC381" s="14" t="str">
        <f>+IF(USER!AC381="","",USER!AC381)</f>
        <v/>
      </c>
      <c r="AD381" s="14" t="str">
        <f>+IF(USER!AD381="","",USER!AD381)</f>
        <v/>
      </c>
      <c r="AE381" s="13" t="str">
        <f>+IF(USER!AE381="","",USER!AE381)</f>
        <v/>
      </c>
      <c r="AF381" s="13" t="str">
        <f>+IF(USER!AF381="","",USER!AF381)</f>
        <v/>
      </c>
      <c r="AG381" s="14" t="str">
        <f>+IF(USER!AG381="","",USER!AG381)</f>
        <v/>
      </c>
      <c r="AH381" s="20" t="str">
        <f>+IF(USER!AH381="","",USER!AH381)</f>
        <v/>
      </c>
      <c r="AI381" s="19">
        <f>+IF(USER!AI381="","",USER!AI381)</f>
        <v>0.58333333333333337</v>
      </c>
      <c r="AJ381" s="13">
        <f>+IF(USER!AJ381="","",USER!AJ381)</f>
        <v>0.74652777777777779</v>
      </c>
      <c r="AK381" s="14" t="str">
        <f>+IF(USER!AK381="","",USER!AK381)</f>
        <v/>
      </c>
      <c r="AL381" s="14" t="str">
        <f>+IF(USER!AL381="","",USER!AL381)</f>
        <v/>
      </c>
      <c r="AM381" s="13" t="str">
        <f>+IF(USER!AM381="","",USER!AM381)</f>
        <v/>
      </c>
      <c r="AN381" s="13" t="str">
        <f>+IF(USER!AN381="","",USER!AN381)</f>
        <v/>
      </c>
      <c r="AO381" s="14" t="str">
        <f>+IF(USER!AO381="","",USER!AO381)</f>
        <v/>
      </c>
      <c r="AP381" s="20" t="str">
        <f>+IF(USER!AP381="","",USER!AP381)</f>
        <v/>
      </c>
      <c r="AQ381" s="19">
        <f>+IF(USER!AQ381="","",USER!AQ381)</f>
        <v>0.58333333333333337</v>
      </c>
      <c r="AR381" s="13">
        <f>+IF(USER!AR381="","",USER!AR381)</f>
        <v>0.74652777777777779</v>
      </c>
      <c r="AS381" s="14" t="str">
        <f>+IF(USER!AS381="","",USER!AS381)</f>
        <v/>
      </c>
      <c r="AT381" s="14" t="str">
        <f>+IF(USER!AT381="","",USER!AT381)</f>
        <v/>
      </c>
      <c r="AU381" s="13" t="str">
        <f>+IF(USER!AU381="","",USER!AU381)</f>
        <v/>
      </c>
      <c r="AV381" s="13" t="str">
        <f>+IF(USER!AV381="","",USER!AV381)</f>
        <v/>
      </c>
      <c r="AW381" s="14" t="str">
        <f>+IF(USER!AW381="","",USER!AW381)</f>
        <v/>
      </c>
      <c r="AX381" s="20" t="str">
        <f>+IF(USER!AX381="","",USER!AX381)</f>
        <v/>
      </c>
      <c r="AY381" s="19">
        <f>+IF(USER!AY381="","",USER!AY381)</f>
        <v>0.58333333333333337</v>
      </c>
      <c r="AZ381" s="13">
        <f>+IF(USER!AZ381="","",USER!AZ381)</f>
        <v>0.74652777777777779</v>
      </c>
      <c r="BA381" s="14" t="str">
        <f>+IF(USER!BA381="","",USER!BA381)</f>
        <v/>
      </c>
      <c r="BB381" s="14" t="str">
        <f>+IF(USER!BB381="","",USER!BB381)</f>
        <v/>
      </c>
      <c r="BC381" s="13" t="str">
        <f>+IF(USER!BC381="","",USER!BC381)</f>
        <v/>
      </c>
      <c r="BD381" s="13" t="str">
        <f>+IF(USER!BD381="","",USER!BD381)</f>
        <v/>
      </c>
      <c r="BE381" s="14" t="str">
        <f>+IF(USER!BE381="","",USER!BE381)</f>
        <v/>
      </c>
      <c r="BF381" s="20" t="str">
        <f>+IF(USER!BF381="","",USER!BF381)</f>
        <v/>
      </c>
      <c r="BG381" s="19">
        <f>+IF(USER!BG381="","",USER!BG381)</f>
        <v>0.58333333333333337</v>
      </c>
      <c r="BH381" s="13">
        <f>+IF(USER!BH381="","",USER!BH381)</f>
        <v>0.74652777777777779</v>
      </c>
      <c r="BI381" s="14" t="str">
        <f>+IF(USER!BI381="","",USER!BI381)</f>
        <v/>
      </c>
      <c r="BJ381" s="14" t="str">
        <f>+IF(USER!BJ381="","",USER!BJ381)</f>
        <v/>
      </c>
      <c r="BK381" s="13" t="str">
        <f>+IF(USER!BK381="","",USER!BK381)</f>
        <v/>
      </c>
      <c r="BL381" s="13" t="str">
        <f>+IF(USER!BL381="","",USER!BL381)</f>
        <v/>
      </c>
      <c r="BM381" s="14" t="str">
        <f>+IF(USER!BM381="","",USER!BM381)</f>
        <v/>
      </c>
      <c r="BN381" s="20" t="str">
        <f>+IF(USER!BN381="","",USER!BN381)</f>
        <v/>
      </c>
      <c r="BO381" s="19">
        <f>+IF(USER!BO381="","",USER!BO381)</f>
        <v>0.58333333333333337</v>
      </c>
      <c r="BP381" s="13">
        <f>+IF(USER!BP381="","",USER!BP381)</f>
        <v>0.74652777777777779</v>
      </c>
      <c r="BQ381" s="14" t="str">
        <f>+IF(USER!BQ381="","",USER!BQ381)</f>
        <v/>
      </c>
      <c r="BR381" s="14" t="str">
        <f>+IF(USER!BR381="","",USER!BR381)</f>
        <v/>
      </c>
      <c r="BS381" s="13" t="str">
        <f>+IF(USER!BS381="","",USER!BS381)</f>
        <v/>
      </c>
      <c r="BT381" s="13" t="str">
        <f>+IF(USER!BT381="","",USER!BT381)</f>
        <v/>
      </c>
      <c r="BU381" s="14" t="str">
        <f>+IF(USER!BU381="","",USER!BU381)</f>
        <v/>
      </c>
      <c r="BV381" s="20" t="str">
        <f>+IF(USER!BV381="","",USER!BV381)</f>
        <v/>
      </c>
      <c r="BW381" s="68" t="str">
        <f>+VLOOKUP(B381,GESEM!B:H,7,0)</f>
        <v>CHAT USER</v>
      </c>
      <c r="BX381" s="2" t="str">
        <f>+VLOOKUP(B381,GESEM!B:H,6,0)</f>
        <v>AGENTE</v>
      </c>
    </row>
    <row r="382" spans="1:76" ht="12.75" x14ac:dyDescent="0.2">
      <c r="A382" s="31">
        <f t="shared" si="5"/>
        <v>376</v>
      </c>
      <c r="B382" s="74">
        <f>+USER!B382</f>
        <v>74088318</v>
      </c>
      <c r="C382" s="61" t="str">
        <f>+VLOOKUP(J382,TURNO!P:Q,2,0)</f>
        <v xml:space="preserve">CHAT USER </v>
      </c>
      <c r="D382" s="61" t="str">
        <f>+USER!D382</f>
        <v>Tarde</v>
      </c>
      <c r="E382" s="75">
        <f>+VLOOKUP(B382,GESEM!B:M,12,0)</f>
        <v>45776</v>
      </c>
      <c r="F382" s="61" t="str">
        <f>+USER!F382</f>
        <v>PART TIME</v>
      </c>
      <c r="G382" s="61" t="str">
        <f>+USER!G382</f>
        <v>DESPEGANDO</v>
      </c>
      <c r="H382" s="61" t="str">
        <f>+USER!H382</f>
        <v>29/04 - 05/05 / 27/05 - 02/05 conexión total  en seguimiento</v>
      </c>
      <c r="I382" s="61" t="str">
        <f>+USER!I382</f>
        <v>ARMAS BIMINCHUMO CLARIZA ESTHER</v>
      </c>
      <c r="J382" s="61" t="str">
        <f>+USER!J382</f>
        <v>CHAT USER</v>
      </c>
      <c r="K382" s="61" t="str">
        <f>+USER!K382</f>
        <v>HUARANGA SABOYA GABRIELA ESTHER</v>
      </c>
      <c r="L382" s="61" t="str">
        <f>+USER!L382</f>
        <v>PORTILLA REYES YOHANA ARACELLI</v>
      </c>
      <c r="M382" s="61" t="str">
        <f>+USER!M382</f>
        <v>Martes</v>
      </c>
      <c r="N382" s="32">
        <f>+IF(USER!N382="","",USER!N382)</f>
        <v>0.58333333333333337</v>
      </c>
      <c r="O382" s="33">
        <f>+IF(USER!O382="","",USER!O382)</f>
        <v>0.74652777777777779</v>
      </c>
      <c r="P382" s="32" t="str">
        <f>+IF(USER!P382="","",USER!P382)</f>
        <v/>
      </c>
      <c r="Q382" s="33" t="str">
        <f>+IF(USER!Q382="","",USER!Q382)</f>
        <v/>
      </c>
      <c r="R382" s="34" t="str">
        <f>+VLOOKUP(B382,GESEM!B:R,9,0)</f>
        <v>ACTIVO</v>
      </c>
      <c r="S382" s="19">
        <f>+IF(USER!S382="","",USER!S382)</f>
        <v>0.58333333333333337</v>
      </c>
      <c r="T382" s="14">
        <f>+IF(USER!T382="","",USER!T382)</f>
        <v>0.74652777777777779</v>
      </c>
      <c r="U382" s="14" t="str">
        <f>+IF(USER!U382="","",USER!U382)</f>
        <v/>
      </c>
      <c r="V382" s="14" t="str">
        <f>+IF(USER!V382="","",USER!V382)</f>
        <v/>
      </c>
      <c r="W382" s="14" t="str">
        <f>+IF(USER!W382="","",USER!W382)</f>
        <v/>
      </c>
      <c r="X382" s="14" t="str">
        <f>+IF(USER!X382="","",USER!X382)</f>
        <v/>
      </c>
      <c r="Y382" s="14" t="str">
        <f>+IF(USER!Y382="","",USER!Y382)</f>
        <v/>
      </c>
      <c r="Z382" s="20" t="str">
        <f>+IF(USER!Z382="","",USER!Z382)</f>
        <v/>
      </c>
      <c r="AA382" s="19" t="str">
        <f>+IF(USER!AA382="","",USER!AA382)</f>
        <v/>
      </c>
      <c r="AB382" s="13" t="str">
        <f>+IF(USER!AB382="","",USER!AB382)</f>
        <v/>
      </c>
      <c r="AC382" s="14" t="str">
        <f>+IF(USER!AC382="","",USER!AC382)</f>
        <v/>
      </c>
      <c r="AD382" s="14" t="str">
        <f>+IF(USER!AD382="","",USER!AD382)</f>
        <v/>
      </c>
      <c r="AE382" s="13" t="str">
        <f>+IF(USER!AE382="","",USER!AE382)</f>
        <v/>
      </c>
      <c r="AF382" s="13" t="str">
        <f>+IF(USER!AF382="","",USER!AF382)</f>
        <v/>
      </c>
      <c r="AG382" s="14" t="str">
        <f>+IF(USER!AG382="","",USER!AG382)</f>
        <v/>
      </c>
      <c r="AH382" s="20" t="str">
        <f>+IF(USER!AH382="","",USER!AH382)</f>
        <v/>
      </c>
      <c r="AI382" s="19">
        <f>+IF(USER!AI382="","",USER!AI382)</f>
        <v>0.58333333333333337</v>
      </c>
      <c r="AJ382" s="13">
        <f>+IF(USER!AJ382="","",USER!AJ382)</f>
        <v>0.74652777777777779</v>
      </c>
      <c r="AK382" s="14" t="str">
        <f>+IF(USER!AK382="","",USER!AK382)</f>
        <v/>
      </c>
      <c r="AL382" s="14" t="str">
        <f>+IF(USER!AL382="","",USER!AL382)</f>
        <v/>
      </c>
      <c r="AM382" s="13" t="str">
        <f>+IF(USER!AM382="","",USER!AM382)</f>
        <v/>
      </c>
      <c r="AN382" s="13" t="str">
        <f>+IF(USER!AN382="","",USER!AN382)</f>
        <v/>
      </c>
      <c r="AO382" s="14" t="str">
        <f>+IF(USER!AO382="","",USER!AO382)</f>
        <v/>
      </c>
      <c r="AP382" s="20" t="str">
        <f>+IF(USER!AP382="","",USER!AP382)</f>
        <v/>
      </c>
      <c r="AQ382" s="19">
        <f>+IF(USER!AQ382="","",USER!AQ382)</f>
        <v>0.58333333333333337</v>
      </c>
      <c r="AR382" s="13">
        <f>+IF(USER!AR382="","",USER!AR382)</f>
        <v>0.74652777777777779</v>
      </c>
      <c r="AS382" s="14" t="str">
        <f>+IF(USER!AS382="","",USER!AS382)</f>
        <v/>
      </c>
      <c r="AT382" s="14" t="str">
        <f>+IF(USER!AT382="","",USER!AT382)</f>
        <v/>
      </c>
      <c r="AU382" s="13" t="str">
        <f>+IF(USER!AU382="","",USER!AU382)</f>
        <v/>
      </c>
      <c r="AV382" s="13" t="str">
        <f>+IF(USER!AV382="","",USER!AV382)</f>
        <v/>
      </c>
      <c r="AW382" s="14" t="str">
        <f>+IF(USER!AW382="","",USER!AW382)</f>
        <v/>
      </c>
      <c r="AX382" s="20" t="str">
        <f>+IF(USER!AX382="","",USER!AX382)</f>
        <v/>
      </c>
      <c r="AY382" s="19">
        <f>+IF(USER!AY382="","",USER!AY382)</f>
        <v>0.58333333333333337</v>
      </c>
      <c r="AZ382" s="13">
        <f>+IF(USER!AZ382="","",USER!AZ382)</f>
        <v>0.74652777777777779</v>
      </c>
      <c r="BA382" s="14" t="str">
        <f>+IF(USER!BA382="","",USER!BA382)</f>
        <v/>
      </c>
      <c r="BB382" s="14" t="str">
        <f>+IF(USER!BB382="","",USER!BB382)</f>
        <v/>
      </c>
      <c r="BC382" s="13" t="str">
        <f>+IF(USER!BC382="","",USER!BC382)</f>
        <v/>
      </c>
      <c r="BD382" s="13" t="str">
        <f>+IF(USER!BD382="","",USER!BD382)</f>
        <v/>
      </c>
      <c r="BE382" s="14" t="str">
        <f>+IF(USER!BE382="","",USER!BE382)</f>
        <v/>
      </c>
      <c r="BF382" s="20" t="str">
        <f>+IF(USER!BF382="","",USER!BF382)</f>
        <v/>
      </c>
      <c r="BG382" s="19">
        <f>+IF(USER!BG382="","",USER!BG382)</f>
        <v>0.58333333333333337</v>
      </c>
      <c r="BH382" s="13">
        <f>+IF(USER!BH382="","",USER!BH382)</f>
        <v>0.74652777777777779</v>
      </c>
      <c r="BI382" s="14" t="str">
        <f>+IF(USER!BI382="","",USER!BI382)</f>
        <v/>
      </c>
      <c r="BJ382" s="14" t="str">
        <f>+IF(USER!BJ382="","",USER!BJ382)</f>
        <v/>
      </c>
      <c r="BK382" s="13" t="str">
        <f>+IF(USER!BK382="","",USER!BK382)</f>
        <v/>
      </c>
      <c r="BL382" s="13" t="str">
        <f>+IF(USER!BL382="","",USER!BL382)</f>
        <v/>
      </c>
      <c r="BM382" s="14" t="str">
        <f>+IF(USER!BM382="","",USER!BM382)</f>
        <v/>
      </c>
      <c r="BN382" s="20" t="str">
        <f>+IF(USER!BN382="","",USER!BN382)</f>
        <v/>
      </c>
      <c r="BO382" s="19">
        <f>+IF(USER!BO382="","",USER!BO382)</f>
        <v>0.58333333333333337</v>
      </c>
      <c r="BP382" s="13">
        <f>+IF(USER!BP382="","",USER!BP382)</f>
        <v>0.74652777777777779</v>
      </c>
      <c r="BQ382" s="14" t="str">
        <f>+IF(USER!BQ382="","",USER!BQ382)</f>
        <v/>
      </c>
      <c r="BR382" s="14" t="str">
        <f>+IF(USER!BR382="","",USER!BR382)</f>
        <v/>
      </c>
      <c r="BS382" s="13" t="str">
        <f>+IF(USER!BS382="","",USER!BS382)</f>
        <v/>
      </c>
      <c r="BT382" s="13" t="str">
        <f>+IF(USER!BT382="","",USER!BT382)</f>
        <v/>
      </c>
      <c r="BU382" s="14" t="str">
        <f>+IF(USER!BU382="","",USER!BU382)</f>
        <v/>
      </c>
      <c r="BV382" s="20" t="str">
        <f>+IF(USER!BV382="","",USER!BV382)</f>
        <v/>
      </c>
      <c r="BW382" s="68" t="str">
        <f>+VLOOKUP(B382,GESEM!B:H,7,0)</f>
        <v>CHAT USER</v>
      </c>
      <c r="BX382" s="2" t="str">
        <f>+VLOOKUP(B382,GESEM!B:H,6,0)</f>
        <v>AGENTE</v>
      </c>
    </row>
    <row r="383" spans="1:76" ht="12.75" x14ac:dyDescent="0.2">
      <c r="A383" s="31">
        <f t="shared" si="5"/>
        <v>377</v>
      </c>
      <c r="B383" s="74">
        <f>+USER!B383</f>
        <v>60855620</v>
      </c>
      <c r="C383" s="61" t="str">
        <f>+VLOOKUP(J383,TURNO!P:Q,2,0)</f>
        <v xml:space="preserve">CHAT USER </v>
      </c>
      <c r="D383" s="61" t="str">
        <f>+USER!D383</f>
        <v>Tarde</v>
      </c>
      <c r="E383" s="75">
        <f>+VLOOKUP(B383,GESEM!B:M,12,0)</f>
        <v>45776</v>
      </c>
      <c r="F383" s="61" t="str">
        <f>+USER!F383</f>
        <v>PART TIME</v>
      </c>
      <c r="G383" s="61" t="str">
        <f>+USER!G383</f>
        <v>DESPEGANDO</v>
      </c>
      <c r="H383" s="61" t="str">
        <f>+USER!H383</f>
        <v>29/04 - 05/05 / 27/05 - 02/05 conexión total  en seguimiento</v>
      </c>
      <c r="I383" s="61" t="str">
        <f>+USER!I383</f>
        <v>SULLCA ALATA DURGA MARIA</v>
      </c>
      <c r="J383" s="61" t="str">
        <f>+USER!J383</f>
        <v>CHAT USER</v>
      </c>
      <c r="K383" s="61" t="str">
        <f>+USER!K383</f>
        <v>HUARANGA SABOYA GABRIELA ESTHER</v>
      </c>
      <c r="L383" s="61" t="str">
        <f>+USER!L383</f>
        <v>PORTILLA REYES YOHANA ARACELLI</v>
      </c>
      <c r="M383" s="61" t="str">
        <f>+USER!M383</f>
        <v>Martes</v>
      </c>
      <c r="N383" s="32">
        <f>+IF(USER!N383="","",USER!N383)</f>
        <v>0.58333333333333337</v>
      </c>
      <c r="O383" s="33">
        <f>+IF(USER!O383="","",USER!O383)</f>
        <v>0.74652777777777779</v>
      </c>
      <c r="P383" s="32" t="str">
        <f>+IF(USER!P383="","",USER!P383)</f>
        <v/>
      </c>
      <c r="Q383" s="33" t="str">
        <f>+IF(USER!Q383="","",USER!Q383)</f>
        <v/>
      </c>
      <c r="R383" s="34" t="str">
        <f>+VLOOKUP(B383,GESEM!B:R,9,0)</f>
        <v>ACTIVO</v>
      </c>
      <c r="S383" s="19">
        <f>+IF(USER!S383="","",USER!S383)</f>
        <v>0.58333333333333337</v>
      </c>
      <c r="T383" s="14">
        <f>+IF(USER!T383="","",USER!T383)</f>
        <v>0.74652777777777779</v>
      </c>
      <c r="U383" s="14" t="str">
        <f>+IF(USER!U383="","",USER!U383)</f>
        <v/>
      </c>
      <c r="V383" s="14" t="str">
        <f>+IF(USER!V383="","",USER!V383)</f>
        <v/>
      </c>
      <c r="W383" s="14" t="str">
        <f>+IF(USER!W383="","",USER!W383)</f>
        <v/>
      </c>
      <c r="X383" s="14" t="str">
        <f>+IF(USER!X383="","",USER!X383)</f>
        <v/>
      </c>
      <c r="Y383" s="14" t="str">
        <f>+IF(USER!Y383="","",USER!Y383)</f>
        <v/>
      </c>
      <c r="Z383" s="20" t="str">
        <f>+IF(USER!Z383="","",USER!Z383)</f>
        <v/>
      </c>
      <c r="AA383" s="19" t="str">
        <f>+IF(USER!AA383="","",USER!AA383)</f>
        <v/>
      </c>
      <c r="AB383" s="13" t="str">
        <f>+IF(USER!AB383="","",USER!AB383)</f>
        <v/>
      </c>
      <c r="AC383" s="14" t="str">
        <f>+IF(USER!AC383="","",USER!AC383)</f>
        <v/>
      </c>
      <c r="AD383" s="14" t="str">
        <f>+IF(USER!AD383="","",USER!AD383)</f>
        <v/>
      </c>
      <c r="AE383" s="13" t="str">
        <f>+IF(USER!AE383="","",USER!AE383)</f>
        <v/>
      </c>
      <c r="AF383" s="13" t="str">
        <f>+IF(USER!AF383="","",USER!AF383)</f>
        <v/>
      </c>
      <c r="AG383" s="14" t="str">
        <f>+IF(USER!AG383="","",USER!AG383)</f>
        <v/>
      </c>
      <c r="AH383" s="20" t="str">
        <f>+IF(USER!AH383="","",USER!AH383)</f>
        <v/>
      </c>
      <c r="AI383" s="19">
        <f>+IF(USER!AI383="","",USER!AI383)</f>
        <v>0.58333333333333337</v>
      </c>
      <c r="AJ383" s="13">
        <f>+IF(USER!AJ383="","",USER!AJ383)</f>
        <v>0.74652777777777779</v>
      </c>
      <c r="AK383" s="14" t="str">
        <f>+IF(USER!AK383="","",USER!AK383)</f>
        <v/>
      </c>
      <c r="AL383" s="14" t="str">
        <f>+IF(USER!AL383="","",USER!AL383)</f>
        <v/>
      </c>
      <c r="AM383" s="13" t="str">
        <f>+IF(USER!AM383="","",USER!AM383)</f>
        <v/>
      </c>
      <c r="AN383" s="13" t="str">
        <f>+IF(USER!AN383="","",USER!AN383)</f>
        <v/>
      </c>
      <c r="AO383" s="14" t="str">
        <f>+IF(USER!AO383="","",USER!AO383)</f>
        <v/>
      </c>
      <c r="AP383" s="20" t="str">
        <f>+IF(USER!AP383="","",USER!AP383)</f>
        <v/>
      </c>
      <c r="AQ383" s="19">
        <f>+IF(USER!AQ383="","",USER!AQ383)</f>
        <v>0.58333333333333337</v>
      </c>
      <c r="AR383" s="13">
        <f>+IF(USER!AR383="","",USER!AR383)</f>
        <v>0.74652777777777779</v>
      </c>
      <c r="AS383" s="14" t="str">
        <f>+IF(USER!AS383="","",USER!AS383)</f>
        <v/>
      </c>
      <c r="AT383" s="14" t="str">
        <f>+IF(USER!AT383="","",USER!AT383)</f>
        <v/>
      </c>
      <c r="AU383" s="13" t="str">
        <f>+IF(USER!AU383="","",USER!AU383)</f>
        <v/>
      </c>
      <c r="AV383" s="13" t="str">
        <f>+IF(USER!AV383="","",USER!AV383)</f>
        <v/>
      </c>
      <c r="AW383" s="14" t="str">
        <f>+IF(USER!AW383="","",USER!AW383)</f>
        <v/>
      </c>
      <c r="AX383" s="20" t="str">
        <f>+IF(USER!AX383="","",USER!AX383)</f>
        <v/>
      </c>
      <c r="AY383" s="19">
        <f>+IF(USER!AY383="","",USER!AY383)</f>
        <v>0.58333333333333337</v>
      </c>
      <c r="AZ383" s="13">
        <f>+IF(USER!AZ383="","",USER!AZ383)</f>
        <v>0.74652777777777779</v>
      </c>
      <c r="BA383" s="14" t="str">
        <f>+IF(USER!BA383="","",USER!BA383)</f>
        <v/>
      </c>
      <c r="BB383" s="14" t="str">
        <f>+IF(USER!BB383="","",USER!BB383)</f>
        <v/>
      </c>
      <c r="BC383" s="13" t="str">
        <f>+IF(USER!BC383="","",USER!BC383)</f>
        <v/>
      </c>
      <c r="BD383" s="13" t="str">
        <f>+IF(USER!BD383="","",USER!BD383)</f>
        <v/>
      </c>
      <c r="BE383" s="14" t="str">
        <f>+IF(USER!BE383="","",USER!BE383)</f>
        <v/>
      </c>
      <c r="BF383" s="20" t="str">
        <f>+IF(USER!BF383="","",USER!BF383)</f>
        <v/>
      </c>
      <c r="BG383" s="19">
        <f>+IF(USER!BG383="","",USER!BG383)</f>
        <v>0.58333333333333337</v>
      </c>
      <c r="BH383" s="13">
        <f>+IF(USER!BH383="","",USER!BH383)</f>
        <v>0.74652777777777779</v>
      </c>
      <c r="BI383" s="14" t="str">
        <f>+IF(USER!BI383="","",USER!BI383)</f>
        <v/>
      </c>
      <c r="BJ383" s="14" t="str">
        <f>+IF(USER!BJ383="","",USER!BJ383)</f>
        <v/>
      </c>
      <c r="BK383" s="13" t="str">
        <f>+IF(USER!BK383="","",USER!BK383)</f>
        <v/>
      </c>
      <c r="BL383" s="13" t="str">
        <f>+IF(USER!BL383="","",USER!BL383)</f>
        <v/>
      </c>
      <c r="BM383" s="14" t="str">
        <f>+IF(USER!BM383="","",USER!BM383)</f>
        <v/>
      </c>
      <c r="BN383" s="20" t="str">
        <f>+IF(USER!BN383="","",USER!BN383)</f>
        <v/>
      </c>
      <c r="BO383" s="19">
        <f>+IF(USER!BO383="","",USER!BO383)</f>
        <v>0.58333333333333337</v>
      </c>
      <c r="BP383" s="13">
        <f>+IF(USER!BP383="","",USER!BP383)</f>
        <v>0.74652777777777779</v>
      </c>
      <c r="BQ383" s="14" t="str">
        <f>+IF(USER!BQ383="","",USER!BQ383)</f>
        <v/>
      </c>
      <c r="BR383" s="14" t="str">
        <f>+IF(USER!BR383="","",USER!BR383)</f>
        <v/>
      </c>
      <c r="BS383" s="13" t="str">
        <f>+IF(USER!BS383="","",USER!BS383)</f>
        <v/>
      </c>
      <c r="BT383" s="13" t="str">
        <f>+IF(USER!BT383="","",USER!BT383)</f>
        <v/>
      </c>
      <c r="BU383" s="14" t="str">
        <f>+IF(USER!BU383="","",USER!BU383)</f>
        <v/>
      </c>
      <c r="BV383" s="20" t="str">
        <f>+IF(USER!BV383="","",USER!BV383)</f>
        <v/>
      </c>
      <c r="BW383" s="68" t="str">
        <f>+VLOOKUP(B383,GESEM!B:H,7,0)</f>
        <v>CHAT USER</v>
      </c>
      <c r="BX383" s="2" t="str">
        <f>+VLOOKUP(B383,GESEM!B:H,6,0)</f>
        <v>AGENTE</v>
      </c>
    </row>
    <row r="384" spans="1:76" ht="12.75" x14ac:dyDescent="0.2">
      <c r="A384" s="31">
        <f t="shared" si="5"/>
        <v>378</v>
      </c>
      <c r="B384" s="74">
        <f>+USER!B384</f>
        <v>74905633</v>
      </c>
      <c r="C384" s="61" t="str">
        <f>+VLOOKUP(J384,TURNO!P:Q,2,0)</f>
        <v xml:space="preserve">CHAT USER </v>
      </c>
      <c r="D384" s="61" t="str">
        <f>+USER!D384</f>
        <v>Tarde</v>
      </c>
      <c r="E384" s="75">
        <f>+VLOOKUP(B384,GESEM!B:M,12,0)</f>
        <v>45776</v>
      </c>
      <c r="F384" s="61" t="str">
        <f>+USER!F384</f>
        <v>PART TIME</v>
      </c>
      <c r="G384" s="61" t="str">
        <f>+USER!G384</f>
        <v>DESPEGANDO</v>
      </c>
      <c r="H384" s="61" t="str">
        <f>+USER!H384</f>
        <v>29/04 - 05/05 / 27/05 - 02/05 conexión total  en seguimiento</v>
      </c>
      <c r="I384" s="61" t="str">
        <f>+USER!I384</f>
        <v>CALERO LOPE EGENIA ANA</v>
      </c>
      <c r="J384" s="61" t="str">
        <f>+USER!J384</f>
        <v>CHAT USER</v>
      </c>
      <c r="K384" s="61" t="str">
        <f>+USER!K384</f>
        <v>HUARANGA SABOYA GABRIELA ESTHER</v>
      </c>
      <c r="L384" s="61" t="str">
        <f>+USER!L384</f>
        <v>PORTILLA REYES YOHANA ARACELLI</v>
      </c>
      <c r="M384" s="61" t="str">
        <f>+USER!M384</f>
        <v>Martes</v>
      </c>
      <c r="N384" s="32">
        <f>+IF(USER!N384="","",USER!N384)</f>
        <v>0.58333333333333337</v>
      </c>
      <c r="O384" s="33">
        <f>+IF(USER!O384="","",USER!O384)</f>
        <v>0.74652777777777779</v>
      </c>
      <c r="P384" s="32" t="str">
        <f>+IF(USER!P384="","",USER!P384)</f>
        <v/>
      </c>
      <c r="Q384" s="33" t="str">
        <f>+IF(USER!Q384="","",USER!Q384)</f>
        <v/>
      </c>
      <c r="R384" s="34" t="str">
        <f>+VLOOKUP(B384,GESEM!B:R,9,0)</f>
        <v>ACTIVO</v>
      </c>
      <c r="S384" s="19">
        <f>+IF(USER!S384="","",USER!S384)</f>
        <v>0.58333333333333337</v>
      </c>
      <c r="T384" s="14">
        <f>+IF(USER!T384="","",USER!T384)</f>
        <v>0.74652777777777779</v>
      </c>
      <c r="U384" s="14" t="str">
        <f>+IF(USER!U384="","",USER!U384)</f>
        <v/>
      </c>
      <c r="V384" s="14" t="str">
        <f>+IF(USER!V384="","",USER!V384)</f>
        <v/>
      </c>
      <c r="W384" s="14" t="str">
        <f>+IF(USER!W384="","",USER!W384)</f>
        <v/>
      </c>
      <c r="X384" s="14" t="str">
        <f>+IF(USER!X384="","",USER!X384)</f>
        <v/>
      </c>
      <c r="Y384" s="14" t="str">
        <f>+IF(USER!Y384="","",USER!Y384)</f>
        <v/>
      </c>
      <c r="Z384" s="20" t="str">
        <f>+IF(USER!Z384="","",USER!Z384)</f>
        <v/>
      </c>
      <c r="AA384" s="19" t="str">
        <f>+IF(USER!AA384="","",USER!AA384)</f>
        <v/>
      </c>
      <c r="AB384" s="13" t="str">
        <f>+IF(USER!AB384="","",USER!AB384)</f>
        <v/>
      </c>
      <c r="AC384" s="14" t="str">
        <f>+IF(USER!AC384="","",USER!AC384)</f>
        <v/>
      </c>
      <c r="AD384" s="14" t="str">
        <f>+IF(USER!AD384="","",USER!AD384)</f>
        <v/>
      </c>
      <c r="AE384" s="13" t="str">
        <f>+IF(USER!AE384="","",USER!AE384)</f>
        <v/>
      </c>
      <c r="AF384" s="13" t="str">
        <f>+IF(USER!AF384="","",USER!AF384)</f>
        <v/>
      </c>
      <c r="AG384" s="14" t="str">
        <f>+IF(USER!AG384="","",USER!AG384)</f>
        <v/>
      </c>
      <c r="AH384" s="20" t="str">
        <f>+IF(USER!AH384="","",USER!AH384)</f>
        <v/>
      </c>
      <c r="AI384" s="19">
        <f>+IF(USER!AI384="","",USER!AI384)</f>
        <v>0.58333333333333337</v>
      </c>
      <c r="AJ384" s="13">
        <f>+IF(USER!AJ384="","",USER!AJ384)</f>
        <v>0.74652777777777779</v>
      </c>
      <c r="AK384" s="14" t="str">
        <f>+IF(USER!AK384="","",USER!AK384)</f>
        <v/>
      </c>
      <c r="AL384" s="14" t="str">
        <f>+IF(USER!AL384="","",USER!AL384)</f>
        <v/>
      </c>
      <c r="AM384" s="13" t="str">
        <f>+IF(USER!AM384="","",USER!AM384)</f>
        <v/>
      </c>
      <c r="AN384" s="13" t="str">
        <f>+IF(USER!AN384="","",USER!AN384)</f>
        <v/>
      </c>
      <c r="AO384" s="14" t="str">
        <f>+IF(USER!AO384="","",USER!AO384)</f>
        <v/>
      </c>
      <c r="AP384" s="20" t="str">
        <f>+IF(USER!AP384="","",USER!AP384)</f>
        <v/>
      </c>
      <c r="AQ384" s="19">
        <f>+IF(USER!AQ384="","",USER!AQ384)</f>
        <v>0.58333333333333337</v>
      </c>
      <c r="AR384" s="13">
        <f>+IF(USER!AR384="","",USER!AR384)</f>
        <v>0.74652777777777779</v>
      </c>
      <c r="AS384" s="14" t="str">
        <f>+IF(USER!AS384="","",USER!AS384)</f>
        <v/>
      </c>
      <c r="AT384" s="14" t="str">
        <f>+IF(USER!AT384="","",USER!AT384)</f>
        <v/>
      </c>
      <c r="AU384" s="13" t="str">
        <f>+IF(USER!AU384="","",USER!AU384)</f>
        <v/>
      </c>
      <c r="AV384" s="13" t="str">
        <f>+IF(USER!AV384="","",USER!AV384)</f>
        <v/>
      </c>
      <c r="AW384" s="14" t="str">
        <f>+IF(USER!AW384="","",USER!AW384)</f>
        <v/>
      </c>
      <c r="AX384" s="20" t="str">
        <f>+IF(USER!AX384="","",USER!AX384)</f>
        <v/>
      </c>
      <c r="AY384" s="19">
        <f>+IF(USER!AY384="","",USER!AY384)</f>
        <v>0.58333333333333337</v>
      </c>
      <c r="AZ384" s="13">
        <f>+IF(USER!AZ384="","",USER!AZ384)</f>
        <v>0.74652777777777779</v>
      </c>
      <c r="BA384" s="14" t="str">
        <f>+IF(USER!BA384="","",USER!BA384)</f>
        <v/>
      </c>
      <c r="BB384" s="14" t="str">
        <f>+IF(USER!BB384="","",USER!BB384)</f>
        <v/>
      </c>
      <c r="BC384" s="13" t="str">
        <f>+IF(USER!BC384="","",USER!BC384)</f>
        <v/>
      </c>
      <c r="BD384" s="13" t="str">
        <f>+IF(USER!BD384="","",USER!BD384)</f>
        <v/>
      </c>
      <c r="BE384" s="14" t="str">
        <f>+IF(USER!BE384="","",USER!BE384)</f>
        <v/>
      </c>
      <c r="BF384" s="20" t="str">
        <f>+IF(USER!BF384="","",USER!BF384)</f>
        <v/>
      </c>
      <c r="BG384" s="19">
        <f>+IF(USER!BG384="","",USER!BG384)</f>
        <v>0.58333333333333337</v>
      </c>
      <c r="BH384" s="13">
        <f>+IF(USER!BH384="","",USER!BH384)</f>
        <v>0.74652777777777779</v>
      </c>
      <c r="BI384" s="14" t="str">
        <f>+IF(USER!BI384="","",USER!BI384)</f>
        <v/>
      </c>
      <c r="BJ384" s="14" t="str">
        <f>+IF(USER!BJ384="","",USER!BJ384)</f>
        <v/>
      </c>
      <c r="BK384" s="13" t="str">
        <f>+IF(USER!BK384="","",USER!BK384)</f>
        <v/>
      </c>
      <c r="BL384" s="13" t="str">
        <f>+IF(USER!BL384="","",USER!BL384)</f>
        <v/>
      </c>
      <c r="BM384" s="14" t="str">
        <f>+IF(USER!BM384="","",USER!BM384)</f>
        <v/>
      </c>
      <c r="BN384" s="20" t="str">
        <f>+IF(USER!BN384="","",USER!BN384)</f>
        <v/>
      </c>
      <c r="BO384" s="19">
        <f>+IF(USER!BO384="","",USER!BO384)</f>
        <v>0.58333333333333337</v>
      </c>
      <c r="BP384" s="13">
        <f>+IF(USER!BP384="","",USER!BP384)</f>
        <v>0.74652777777777779</v>
      </c>
      <c r="BQ384" s="14" t="str">
        <f>+IF(USER!BQ384="","",USER!BQ384)</f>
        <v/>
      </c>
      <c r="BR384" s="14" t="str">
        <f>+IF(USER!BR384="","",USER!BR384)</f>
        <v/>
      </c>
      <c r="BS384" s="13" t="str">
        <f>+IF(USER!BS384="","",USER!BS384)</f>
        <v/>
      </c>
      <c r="BT384" s="13" t="str">
        <f>+IF(USER!BT384="","",USER!BT384)</f>
        <v/>
      </c>
      <c r="BU384" s="14" t="str">
        <f>+IF(USER!BU384="","",USER!BU384)</f>
        <v/>
      </c>
      <c r="BV384" s="20" t="str">
        <f>+IF(USER!BV384="","",USER!BV384)</f>
        <v/>
      </c>
      <c r="BW384" s="68" t="str">
        <f>+VLOOKUP(B384,GESEM!B:H,7,0)</f>
        <v>CHAT USER</v>
      </c>
      <c r="BX384" s="2" t="str">
        <f>+VLOOKUP(B384,GESEM!B:H,6,0)</f>
        <v>AGENTE</v>
      </c>
    </row>
    <row r="385" spans="1:76" ht="12.75" x14ac:dyDescent="0.2">
      <c r="A385" s="31">
        <f t="shared" si="5"/>
        <v>379</v>
      </c>
      <c r="B385" s="74">
        <f>+USER!B385</f>
        <v>75694586</v>
      </c>
      <c r="C385" s="61" t="str">
        <f>+VLOOKUP(J385,TURNO!P:Q,2,0)</f>
        <v xml:space="preserve">CHAT USER </v>
      </c>
      <c r="D385" s="61" t="str">
        <f>+USER!D385</f>
        <v>Tarde</v>
      </c>
      <c r="E385" s="75">
        <f>+VLOOKUP(B385,GESEM!B:M,12,0)</f>
        <v>45776</v>
      </c>
      <c r="F385" s="61" t="str">
        <f>+USER!F385</f>
        <v>PART TIME</v>
      </c>
      <c r="G385" s="61" t="str">
        <f>+USER!G385</f>
        <v>DESPEGANDO</v>
      </c>
      <c r="H385" s="61" t="str">
        <f>+USER!H385</f>
        <v>29/04 - 05/05 / 27/05 - 02/05 conexión total  en seguimiento</v>
      </c>
      <c r="I385" s="61" t="str">
        <f>+USER!I385</f>
        <v>MALLMA GARCIA FRANK ANTONY</v>
      </c>
      <c r="J385" s="61" t="str">
        <f>+USER!J385</f>
        <v>CHAT USER</v>
      </c>
      <c r="K385" s="61" t="str">
        <f>+USER!K385</f>
        <v>HUARANGA SABOYA GABRIELA ESTHER</v>
      </c>
      <c r="L385" s="61" t="str">
        <f>+USER!L385</f>
        <v>PORTILLA REYES YOHANA ARACELLI</v>
      </c>
      <c r="M385" s="61" t="str">
        <f>+USER!M385</f>
        <v>Martes</v>
      </c>
      <c r="N385" s="32">
        <f>+IF(USER!N385="","",USER!N385)</f>
        <v>0.58333333333333337</v>
      </c>
      <c r="O385" s="33">
        <f>+IF(USER!O385="","",USER!O385)</f>
        <v>0.74652777777777779</v>
      </c>
      <c r="P385" s="32" t="str">
        <f>+IF(USER!P385="","",USER!P385)</f>
        <v/>
      </c>
      <c r="Q385" s="33" t="str">
        <f>+IF(USER!Q385="","",USER!Q385)</f>
        <v/>
      </c>
      <c r="R385" s="34" t="str">
        <f>+VLOOKUP(B385,GESEM!B:R,9,0)</f>
        <v>ACTIVO</v>
      </c>
      <c r="S385" s="19">
        <f>+IF(USER!S385="","",USER!S385)</f>
        <v>0.58333333333333337</v>
      </c>
      <c r="T385" s="14">
        <f>+IF(USER!T385="","",USER!T385)</f>
        <v>0.74652777777777779</v>
      </c>
      <c r="U385" s="14" t="str">
        <f>+IF(USER!U385="","",USER!U385)</f>
        <v/>
      </c>
      <c r="V385" s="14" t="str">
        <f>+IF(USER!V385="","",USER!V385)</f>
        <v/>
      </c>
      <c r="W385" s="14" t="str">
        <f>+IF(USER!W385="","",USER!W385)</f>
        <v/>
      </c>
      <c r="X385" s="14" t="str">
        <f>+IF(USER!X385="","",USER!X385)</f>
        <v/>
      </c>
      <c r="Y385" s="14" t="str">
        <f>+IF(USER!Y385="","",USER!Y385)</f>
        <v/>
      </c>
      <c r="Z385" s="20" t="str">
        <f>+IF(USER!Z385="","",USER!Z385)</f>
        <v/>
      </c>
      <c r="AA385" s="19" t="str">
        <f>+IF(USER!AA385="","",USER!AA385)</f>
        <v/>
      </c>
      <c r="AB385" s="13" t="str">
        <f>+IF(USER!AB385="","",USER!AB385)</f>
        <v/>
      </c>
      <c r="AC385" s="14" t="str">
        <f>+IF(USER!AC385="","",USER!AC385)</f>
        <v/>
      </c>
      <c r="AD385" s="14" t="str">
        <f>+IF(USER!AD385="","",USER!AD385)</f>
        <v/>
      </c>
      <c r="AE385" s="13" t="str">
        <f>+IF(USER!AE385="","",USER!AE385)</f>
        <v/>
      </c>
      <c r="AF385" s="13" t="str">
        <f>+IF(USER!AF385="","",USER!AF385)</f>
        <v/>
      </c>
      <c r="AG385" s="14" t="str">
        <f>+IF(USER!AG385="","",USER!AG385)</f>
        <v/>
      </c>
      <c r="AH385" s="20" t="str">
        <f>+IF(USER!AH385="","",USER!AH385)</f>
        <v/>
      </c>
      <c r="AI385" s="19">
        <f>+IF(USER!AI385="","",USER!AI385)</f>
        <v>0.58333333333333337</v>
      </c>
      <c r="AJ385" s="13">
        <f>+IF(USER!AJ385="","",USER!AJ385)</f>
        <v>0.74652777777777779</v>
      </c>
      <c r="AK385" s="14" t="str">
        <f>+IF(USER!AK385="","",USER!AK385)</f>
        <v/>
      </c>
      <c r="AL385" s="14" t="str">
        <f>+IF(USER!AL385="","",USER!AL385)</f>
        <v/>
      </c>
      <c r="AM385" s="13" t="str">
        <f>+IF(USER!AM385="","",USER!AM385)</f>
        <v/>
      </c>
      <c r="AN385" s="13" t="str">
        <f>+IF(USER!AN385="","",USER!AN385)</f>
        <v/>
      </c>
      <c r="AO385" s="14" t="str">
        <f>+IF(USER!AO385="","",USER!AO385)</f>
        <v/>
      </c>
      <c r="AP385" s="20" t="str">
        <f>+IF(USER!AP385="","",USER!AP385)</f>
        <v/>
      </c>
      <c r="AQ385" s="19">
        <f>+IF(USER!AQ385="","",USER!AQ385)</f>
        <v>0.58333333333333337</v>
      </c>
      <c r="AR385" s="13">
        <f>+IF(USER!AR385="","",USER!AR385)</f>
        <v>0.74652777777777779</v>
      </c>
      <c r="AS385" s="14" t="str">
        <f>+IF(USER!AS385="","",USER!AS385)</f>
        <v/>
      </c>
      <c r="AT385" s="14" t="str">
        <f>+IF(USER!AT385="","",USER!AT385)</f>
        <v/>
      </c>
      <c r="AU385" s="13" t="str">
        <f>+IF(USER!AU385="","",USER!AU385)</f>
        <v/>
      </c>
      <c r="AV385" s="13" t="str">
        <f>+IF(USER!AV385="","",USER!AV385)</f>
        <v/>
      </c>
      <c r="AW385" s="14" t="str">
        <f>+IF(USER!AW385="","",USER!AW385)</f>
        <v/>
      </c>
      <c r="AX385" s="20" t="str">
        <f>+IF(USER!AX385="","",USER!AX385)</f>
        <v/>
      </c>
      <c r="AY385" s="19">
        <f>+IF(USER!AY385="","",USER!AY385)</f>
        <v>0.58333333333333337</v>
      </c>
      <c r="AZ385" s="13">
        <f>+IF(USER!AZ385="","",USER!AZ385)</f>
        <v>0.74652777777777779</v>
      </c>
      <c r="BA385" s="14" t="str">
        <f>+IF(USER!BA385="","",USER!BA385)</f>
        <v/>
      </c>
      <c r="BB385" s="14" t="str">
        <f>+IF(USER!BB385="","",USER!BB385)</f>
        <v/>
      </c>
      <c r="BC385" s="13" t="str">
        <f>+IF(USER!BC385="","",USER!BC385)</f>
        <v/>
      </c>
      <c r="BD385" s="13" t="str">
        <f>+IF(USER!BD385="","",USER!BD385)</f>
        <v/>
      </c>
      <c r="BE385" s="14" t="str">
        <f>+IF(USER!BE385="","",USER!BE385)</f>
        <v/>
      </c>
      <c r="BF385" s="20" t="str">
        <f>+IF(USER!BF385="","",USER!BF385)</f>
        <v/>
      </c>
      <c r="BG385" s="19">
        <f>+IF(USER!BG385="","",USER!BG385)</f>
        <v>0.58333333333333337</v>
      </c>
      <c r="BH385" s="13">
        <f>+IF(USER!BH385="","",USER!BH385)</f>
        <v>0.74652777777777779</v>
      </c>
      <c r="BI385" s="14" t="str">
        <f>+IF(USER!BI385="","",USER!BI385)</f>
        <v/>
      </c>
      <c r="BJ385" s="14" t="str">
        <f>+IF(USER!BJ385="","",USER!BJ385)</f>
        <v/>
      </c>
      <c r="BK385" s="13" t="str">
        <f>+IF(USER!BK385="","",USER!BK385)</f>
        <v/>
      </c>
      <c r="BL385" s="13" t="str">
        <f>+IF(USER!BL385="","",USER!BL385)</f>
        <v/>
      </c>
      <c r="BM385" s="14" t="str">
        <f>+IF(USER!BM385="","",USER!BM385)</f>
        <v/>
      </c>
      <c r="BN385" s="20" t="str">
        <f>+IF(USER!BN385="","",USER!BN385)</f>
        <v/>
      </c>
      <c r="BO385" s="19">
        <f>+IF(USER!BO385="","",USER!BO385)</f>
        <v>0.58333333333333337</v>
      </c>
      <c r="BP385" s="13">
        <f>+IF(USER!BP385="","",USER!BP385)</f>
        <v>0.74652777777777779</v>
      </c>
      <c r="BQ385" s="14" t="str">
        <f>+IF(USER!BQ385="","",USER!BQ385)</f>
        <v/>
      </c>
      <c r="BR385" s="14" t="str">
        <f>+IF(USER!BR385="","",USER!BR385)</f>
        <v/>
      </c>
      <c r="BS385" s="13" t="str">
        <f>+IF(USER!BS385="","",USER!BS385)</f>
        <v/>
      </c>
      <c r="BT385" s="13" t="str">
        <f>+IF(USER!BT385="","",USER!BT385)</f>
        <v/>
      </c>
      <c r="BU385" s="14" t="str">
        <f>+IF(USER!BU385="","",USER!BU385)</f>
        <v/>
      </c>
      <c r="BV385" s="20" t="str">
        <f>+IF(USER!BV385="","",USER!BV385)</f>
        <v/>
      </c>
      <c r="BW385" s="68" t="str">
        <f>+VLOOKUP(B385,GESEM!B:H,7,0)</f>
        <v>CHAT USER</v>
      </c>
      <c r="BX385" s="2" t="str">
        <f>+VLOOKUP(B385,GESEM!B:H,6,0)</f>
        <v>AGENTE</v>
      </c>
    </row>
    <row r="386" spans="1:76" ht="12.75" x14ac:dyDescent="0.2">
      <c r="A386" s="31">
        <f t="shared" si="5"/>
        <v>380</v>
      </c>
      <c r="B386" s="74">
        <f>+USER!B386</f>
        <v>72417185</v>
      </c>
      <c r="C386" s="61" t="str">
        <f>+VLOOKUP(J386,TURNO!P:Q,2,0)</f>
        <v xml:space="preserve">CHAT USER </v>
      </c>
      <c r="D386" s="61" t="str">
        <f>+USER!D386</f>
        <v>Tarde</v>
      </c>
      <c r="E386" s="75">
        <f>+VLOOKUP(B386,GESEM!B:M,12,0)</f>
        <v>45776</v>
      </c>
      <c r="F386" s="61" t="str">
        <f>+USER!F386</f>
        <v>PART TIME</v>
      </c>
      <c r="G386" s="61" t="str">
        <f>+USER!G386</f>
        <v>DESPEGANDO</v>
      </c>
      <c r="H386" s="61" t="str">
        <f>+USER!H386</f>
        <v>29/04 - 05/05 / 27/05 - 02/05 conexión total  en seguimiento</v>
      </c>
      <c r="I386" s="61" t="str">
        <f>+USER!I386</f>
        <v>MANRIQUE PALOMINO JOSE DANIEL</v>
      </c>
      <c r="J386" s="61" t="str">
        <f>+USER!J386</f>
        <v>CHAT USER</v>
      </c>
      <c r="K386" s="61" t="str">
        <f>+USER!K386</f>
        <v>HUARANGA SABOYA GABRIELA ESTHER</v>
      </c>
      <c r="L386" s="61" t="str">
        <f>+USER!L386</f>
        <v>PORTILLA REYES YOHANA ARACELLI</v>
      </c>
      <c r="M386" s="61" t="str">
        <f>+USER!M386</f>
        <v>Martes</v>
      </c>
      <c r="N386" s="32">
        <f>+IF(USER!N386="","",USER!N386)</f>
        <v>0.58333333333333337</v>
      </c>
      <c r="O386" s="33">
        <f>+IF(USER!O386="","",USER!O386)</f>
        <v>0.74652777777777779</v>
      </c>
      <c r="P386" s="32" t="str">
        <f>+IF(USER!P386="","",USER!P386)</f>
        <v/>
      </c>
      <c r="Q386" s="33" t="str">
        <f>+IF(USER!Q386="","",USER!Q386)</f>
        <v/>
      </c>
      <c r="R386" s="34" t="str">
        <f>+VLOOKUP(B386,GESEM!B:R,9,0)</f>
        <v>ACTIVO</v>
      </c>
      <c r="S386" s="19">
        <f>+IF(USER!S386="","",USER!S386)</f>
        <v>0.58333333333333337</v>
      </c>
      <c r="T386" s="14">
        <f>+IF(USER!T386="","",USER!T386)</f>
        <v>0.74652777777777779</v>
      </c>
      <c r="U386" s="14" t="str">
        <f>+IF(USER!U386="","",USER!U386)</f>
        <v/>
      </c>
      <c r="V386" s="14" t="str">
        <f>+IF(USER!V386="","",USER!V386)</f>
        <v/>
      </c>
      <c r="W386" s="14" t="str">
        <f>+IF(USER!W386="","",USER!W386)</f>
        <v/>
      </c>
      <c r="X386" s="14" t="str">
        <f>+IF(USER!X386="","",USER!X386)</f>
        <v/>
      </c>
      <c r="Y386" s="14" t="str">
        <f>+IF(USER!Y386="","",USER!Y386)</f>
        <v/>
      </c>
      <c r="Z386" s="20" t="str">
        <f>+IF(USER!Z386="","",USER!Z386)</f>
        <v/>
      </c>
      <c r="AA386" s="19" t="str">
        <f>+IF(USER!AA386="","",USER!AA386)</f>
        <v/>
      </c>
      <c r="AB386" s="13" t="str">
        <f>+IF(USER!AB386="","",USER!AB386)</f>
        <v/>
      </c>
      <c r="AC386" s="14" t="str">
        <f>+IF(USER!AC386="","",USER!AC386)</f>
        <v/>
      </c>
      <c r="AD386" s="14" t="str">
        <f>+IF(USER!AD386="","",USER!AD386)</f>
        <v/>
      </c>
      <c r="AE386" s="13" t="str">
        <f>+IF(USER!AE386="","",USER!AE386)</f>
        <v/>
      </c>
      <c r="AF386" s="13" t="str">
        <f>+IF(USER!AF386="","",USER!AF386)</f>
        <v/>
      </c>
      <c r="AG386" s="14" t="str">
        <f>+IF(USER!AG386="","",USER!AG386)</f>
        <v/>
      </c>
      <c r="AH386" s="20" t="str">
        <f>+IF(USER!AH386="","",USER!AH386)</f>
        <v/>
      </c>
      <c r="AI386" s="19">
        <f>+IF(USER!AI386="","",USER!AI386)</f>
        <v>0.58333333333333337</v>
      </c>
      <c r="AJ386" s="13">
        <f>+IF(USER!AJ386="","",USER!AJ386)</f>
        <v>0.74652777777777779</v>
      </c>
      <c r="AK386" s="14" t="str">
        <f>+IF(USER!AK386="","",USER!AK386)</f>
        <v/>
      </c>
      <c r="AL386" s="14" t="str">
        <f>+IF(USER!AL386="","",USER!AL386)</f>
        <v/>
      </c>
      <c r="AM386" s="13" t="str">
        <f>+IF(USER!AM386="","",USER!AM386)</f>
        <v/>
      </c>
      <c r="AN386" s="13" t="str">
        <f>+IF(USER!AN386="","",USER!AN386)</f>
        <v/>
      </c>
      <c r="AO386" s="14" t="str">
        <f>+IF(USER!AO386="","",USER!AO386)</f>
        <v/>
      </c>
      <c r="AP386" s="20" t="str">
        <f>+IF(USER!AP386="","",USER!AP386)</f>
        <v/>
      </c>
      <c r="AQ386" s="19">
        <f>+IF(USER!AQ386="","",USER!AQ386)</f>
        <v>0.58333333333333337</v>
      </c>
      <c r="AR386" s="13">
        <f>+IF(USER!AR386="","",USER!AR386)</f>
        <v>0.74652777777777779</v>
      </c>
      <c r="AS386" s="14" t="str">
        <f>+IF(USER!AS386="","",USER!AS386)</f>
        <v/>
      </c>
      <c r="AT386" s="14" t="str">
        <f>+IF(USER!AT386="","",USER!AT386)</f>
        <v/>
      </c>
      <c r="AU386" s="13" t="str">
        <f>+IF(USER!AU386="","",USER!AU386)</f>
        <v/>
      </c>
      <c r="AV386" s="13" t="str">
        <f>+IF(USER!AV386="","",USER!AV386)</f>
        <v/>
      </c>
      <c r="AW386" s="14" t="str">
        <f>+IF(USER!AW386="","",USER!AW386)</f>
        <v/>
      </c>
      <c r="AX386" s="20" t="str">
        <f>+IF(USER!AX386="","",USER!AX386)</f>
        <v/>
      </c>
      <c r="AY386" s="19">
        <f>+IF(USER!AY386="","",USER!AY386)</f>
        <v>0.58333333333333337</v>
      </c>
      <c r="AZ386" s="13">
        <f>+IF(USER!AZ386="","",USER!AZ386)</f>
        <v>0.74652777777777779</v>
      </c>
      <c r="BA386" s="14" t="str">
        <f>+IF(USER!BA386="","",USER!BA386)</f>
        <v/>
      </c>
      <c r="BB386" s="14" t="str">
        <f>+IF(USER!BB386="","",USER!BB386)</f>
        <v/>
      </c>
      <c r="BC386" s="13" t="str">
        <f>+IF(USER!BC386="","",USER!BC386)</f>
        <v/>
      </c>
      <c r="BD386" s="13" t="str">
        <f>+IF(USER!BD386="","",USER!BD386)</f>
        <v/>
      </c>
      <c r="BE386" s="14" t="str">
        <f>+IF(USER!BE386="","",USER!BE386)</f>
        <v/>
      </c>
      <c r="BF386" s="20" t="str">
        <f>+IF(USER!BF386="","",USER!BF386)</f>
        <v/>
      </c>
      <c r="BG386" s="19">
        <f>+IF(USER!BG386="","",USER!BG386)</f>
        <v>0.58333333333333337</v>
      </c>
      <c r="BH386" s="13">
        <f>+IF(USER!BH386="","",USER!BH386)</f>
        <v>0.74652777777777779</v>
      </c>
      <c r="BI386" s="14" t="str">
        <f>+IF(USER!BI386="","",USER!BI386)</f>
        <v/>
      </c>
      <c r="BJ386" s="14" t="str">
        <f>+IF(USER!BJ386="","",USER!BJ386)</f>
        <v/>
      </c>
      <c r="BK386" s="13" t="str">
        <f>+IF(USER!BK386="","",USER!BK386)</f>
        <v/>
      </c>
      <c r="BL386" s="13" t="str">
        <f>+IF(USER!BL386="","",USER!BL386)</f>
        <v/>
      </c>
      <c r="BM386" s="14" t="str">
        <f>+IF(USER!BM386="","",USER!BM386)</f>
        <v/>
      </c>
      <c r="BN386" s="20" t="str">
        <f>+IF(USER!BN386="","",USER!BN386)</f>
        <v/>
      </c>
      <c r="BO386" s="19">
        <f>+IF(USER!BO386="","",USER!BO386)</f>
        <v>0.58333333333333337</v>
      </c>
      <c r="BP386" s="13">
        <f>+IF(USER!BP386="","",USER!BP386)</f>
        <v>0.74652777777777779</v>
      </c>
      <c r="BQ386" s="14" t="str">
        <f>+IF(USER!BQ386="","",USER!BQ386)</f>
        <v/>
      </c>
      <c r="BR386" s="14" t="str">
        <f>+IF(USER!BR386="","",USER!BR386)</f>
        <v/>
      </c>
      <c r="BS386" s="13" t="str">
        <f>+IF(USER!BS386="","",USER!BS386)</f>
        <v/>
      </c>
      <c r="BT386" s="13" t="str">
        <f>+IF(USER!BT386="","",USER!BT386)</f>
        <v/>
      </c>
      <c r="BU386" s="14" t="str">
        <f>+IF(USER!BU386="","",USER!BU386)</f>
        <v/>
      </c>
      <c r="BV386" s="20" t="str">
        <f>+IF(USER!BV386="","",USER!BV386)</f>
        <v/>
      </c>
      <c r="BW386" s="68" t="str">
        <f>+VLOOKUP(B386,GESEM!B:H,7,0)</f>
        <v>CHAT USER</v>
      </c>
      <c r="BX386" s="2" t="str">
        <f>+VLOOKUP(B386,GESEM!B:H,6,0)</f>
        <v>AGENTE</v>
      </c>
    </row>
    <row r="387" spans="1:76" ht="12.75" x14ac:dyDescent="0.2">
      <c r="A387" s="31">
        <f t="shared" si="5"/>
        <v>381</v>
      </c>
      <c r="B387" s="74">
        <f>+USER!B387</f>
        <v>73435500</v>
      </c>
      <c r="C387" s="61" t="str">
        <f>+VLOOKUP(J387,TURNO!P:Q,2,0)</f>
        <v xml:space="preserve">CHAT USER </v>
      </c>
      <c r="D387" s="61" t="str">
        <f>+USER!D387</f>
        <v>Tarde</v>
      </c>
      <c r="E387" s="75">
        <f>+VLOOKUP(B387,GESEM!B:M,12,0)</f>
        <v>45776</v>
      </c>
      <c r="F387" s="61" t="str">
        <f>+USER!F387</f>
        <v>PART TIME</v>
      </c>
      <c r="G387" s="61" t="str">
        <f>+USER!G387</f>
        <v>DESPEGANDO</v>
      </c>
      <c r="H387" s="61" t="str">
        <f>+USER!H387</f>
        <v>29/04 - 05/05 / 27/05 - 02/05 conexión total  en seguimiento</v>
      </c>
      <c r="I387" s="61" t="str">
        <f>+USER!I387</f>
        <v>ZAPATA AGURTO JOSE MANUEL</v>
      </c>
      <c r="J387" s="61" t="str">
        <f>+USER!J387</f>
        <v>CHAT USER</v>
      </c>
      <c r="K387" s="61" t="str">
        <f>+USER!K387</f>
        <v>HUARANGA SABOYA GABRIELA ESTHER</v>
      </c>
      <c r="L387" s="61" t="str">
        <f>+USER!L387</f>
        <v>PORTILLA REYES YOHANA ARACELLI</v>
      </c>
      <c r="M387" s="61" t="str">
        <f>+USER!M387</f>
        <v>Martes</v>
      </c>
      <c r="N387" s="32">
        <f>+IF(USER!N387="","",USER!N387)</f>
        <v>0.58333333333333337</v>
      </c>
      <c r="O387" s="33">
        <f>+IF(USER!O387="","",USER!O387)</f>
        <v>0.74652777777777779</v>
      </c>
      <c r="P387" s="32" t="str">
        <f>+IF(USER!P387="","",USER!P387)</f>
        <v/>
      </c>
      <c r="Q387" s="33" t="str">
        <f>+IF(USER!Q387="","",USER!Q387)</f>
        <v/>
      </c>
      <c r="R387" s="34" t="str">
        <f>+VLOOKUP(B387,GESEM!B:R,9,0)</f>
        <v>ACTIVO</v>
      </c>
      <c r="S387" s="19">
        <f>+IF(USER!S387="","",USER!S387)</f>
        <v>0.58333333333333337</v>
      </c>
      <c r="T387" s="14">
        <f>+IF(USER!T387="","",USER!T387)</f>
        <v>0.74652777777777779</v>
      </c>
      <c r="U387" s="14" t="str">
        <f>+IF(USER!U387="","",USER!U387)</f>
        <v/>
      </c>
      <c r="V387" s="14" t="str">
        <f>+IF(USER!V387="","",USER!V387)</f>
        <v/>
      </c>
      <c r="W387" s="14" t="str">
        <f>+IF(USER!W387="","",USER!W387)</f>
        <v/>
      </c>
      <c r="X387" s="14" t="str">
        <f>+IF(USER!X387="","",USER!X387)</f>
        <v/>
      </c>
      <c r="Y387" s="14" t="str">
        <f>+IF(USER!Y387="","",USER!Y387)</f>
        <v/>
      </c>
      <c r="Z387" s="20" t="str">
        <f>+IF(USER!Z387="","",USER!Z387)</f>
        <v/>
      </c>
      <c r="AA387" s="19" t="str">
        <f>+IF(USER!AA387="","",USER!AA387)</f>
        <v/>
      </c>
      <c r="AB387" s="13" t="str">
        <f>+IF(USER!AB387="","",USER!AB387)</f>
        <v/>
      </c>
      <c r="AC387" s="14" t="str">
        <f>+IF(USER!AC387="","",USER!AC387)</f>
        <v/>
      </c>
      <c r="AD387" s="14" t="str">
        <f>+IF(USER!AD387="","",USER!AD387)</f>
        <v/>
      </c>
      <c r="AE387" s="13" t="str">
        <f>+IF(USER!AE387="","",USER!AE387)</f>
        <v/>
      </c>
      <c r="AF387" s="13" t="str">
        <f>+IF(USER!AF387="","",USER!AF387)</f>
        <v/>
      </c>
      <c r="AG387" s="14" t="str">
        <f>+IF(USER!AG387="","",USER!AG387)</f>
        <v/>
      </c>
      <c r="AH387" s="20" t="str">
        <f>+IF(USER!AH387="","",USER!AH387)</f>
        <v/>
      </c>
      <c r="AI387" s="19">
        <f>+IF(USER!AI387="","",USER!AI387)</f>
        <v>0.58333333333333337</v>
      </c>
      <c r="AJ387" s="13">
        <f>+IF(USER!AJ387="","",USER!AJ387)</f>
        <v>0.74652777777777779</v>
      </c>
      <c r="AK387" s="14" t="str">
        <f>+IF(USER!AK387="","",USER!AK387)</f>
        <v/>
      </c>
      <c r="AL387" s="14" t="str">
        <f>+IF(USER!AL387="","",USER!AL387)</f>
        <v/>
      </c>
      <c r="AM387" s="13" t="str">
        <f>+IF(USER!AM387="","",USER!AM387)</f>
        <v/>
      </c>
      <c r="AN387" s="13" t="str">
        <f>+IF(USER!AN387="","",USER!AN387)</f>
        <v/>
      </c>
      <c r="AO387" s="14" t="str">
        <f>+IF(USER!AO387="","",USER!AO387)</f>
        <v/>
      </c>
      <c r="AP387" s="20" t="str">
        <f>+IF(USER!AP387="","",USER!AP387)</f>
        <v/>
      </c>
      <c r="AQ387" s="19">
        <f>+IF(USER!AQ387="","",USER!AQ387)</f>
        <v>0.58333333333333337</v>
      </c>
      <c r="AR387" s="13">
        <f>+IF(USER!AR387="","",USER!AR387)</f>
        <v>0.74652777777777779</v>
      </c>
      <c r="AS387" s="14" t="str">
        <f>+IF(USER!AS387="","",USER!AS387)</f>
        <v/>
      </c>
      <c r="AT387" s="14" t="str">
        <f>+IF(USER!AT387="","",USER!AT387)</f>
        <v/>
      </c>
      <c r="AU387" s="13" t="str">
        <f>+IF(USER!AU387="","",USER!AU387)</f>
        <v/>
      </c>
      <c r="AV387" s="13" t="str">
        <f>+IF(USER!AV387="","",USER!AV387)</f>
        <v/>
      </c>
      <c r="AW387" s="14" t="str">
        <f>+IF(USER!AW387="","",USER!AW387)</f>
        <v/>
      </c>
      <c r="AX387" s="20" t="str">
        <f>+IF(USER!AX387="","",USER!AX387)</f>
        <v/>
      </c>
      <c r="AY387" s="19">
        <f>+IF(USER!AY387="","",USER!AY387)</f>
        <v>0.58333333333333337</v>
      </c>
      <c r="AZ387" s="13">
        <f>+IF(USER!AZ387="","",USER!AZ387)</f>
        <v>0.74652777777777779</v>
      </c>
      <c r="BA387" s="14" t="str">
        <f>+IF(USER!BA387="","",USER!BA387)</f>
        <v/>
      </c>
      <c r="BB387" s="14" t="str">
        <f>+IF(USER!BB387="","",USER!BB387)</f>
        <v/>
      </c>
      <c r="BC387" s="13" t="str">
        <f>+IF(USER!BC387="","",USER!BC387)</f>
        <v/>
      </c>
      <c r="BD387" s="13" t="str">
        <f>+IF(USER!BD387="","",USER!BD387)</f>
        <v/>
      </c>
      <c r="BE387" s="14" t="str">
        <f>+IF(USER!BE387="","",USER!BE387)</f>
        <v/>
      </c>
      <c r="BF387" s="20" t="str">
        <f>+IF(USER!BF387="","",USER!BF387)</f>
        <v/>
      </c>
      <c r="BG387" s="19">
        <f>+IF(USER!BG387="","",USER!BG387)</f>
        <v>0.58333333333333337</v>
      </c>
      <c r="BH387" s="13">
        <f>+IF(USER!BH387="","",USER!BH387)</f>
        <v>0.74652777777777779</v>
      </c>
      <c r="BI387" s="14" t="str">
        <f>+IF(USER!BI387="","",USER!BI387)</f>
        <v/>
      </c>
      <c r="BJ387" s="14" t="str">
        <f>+IF(USER!BJ387="","",USER!BJ387)</f>
        <v/>
      </c>
      <c r="BK387" s="13" t="str">
        <f>+IF(USER!BK387="","",USER!BK387)</f>
        <v/>
      </c>
      <c r="BL387" s="13" t="str">
        <f>+IF(USER!BL387="","",USER!BL387)</f>
        <v/>
      </c>
      <c r="BM387" s="14" t="str">
        <f>+IF(USER!BM387="","",USER!BM387)</f>
        <v/>
      </c>
      <c r="BN387" s="20" t="str">
        <f>+IF(USER!BN387="","",USER!BN387)</f>
        <v/>
      </c>
      <c r="BO387" s="19">
        <f>+IF(USER!BO387="","",USER!BO387)</f>
        <v>0.58333333333333337</v>
      </c>
      <c r="BP387" s="13">
        <f>+IF(USER!BP387="","",USER!BP387)</f>
        <v>0.74652777777777779</v>
      </c>
      <c r="BQ387" s="14" t="str">
        <f>+IF(USER!BQ387="","",USER!BQ387)</f>
        <v/>
      </c>
      <c r="BR387" s="14" t="str">
        <f>+IF(USER!BR387="","",USER!BR387)</f>
        <v/>
      </c>
      <c r="BS387" s="13" t="str">
        <f>+IF(USER!BS387="","",USER!BS387)</f>
        <v/>
      </c>
      <c r="BT387" s="13" t="str">
        <f>+IF(USER!BT387="","",USER!BT387)</f>
        <v/>
      </c>
      <c r="BU387" s="14" t="str">
        <f>+IF(USER!BU387="","",USER!BU387)</f>
        <v/>
      </c>
      <c r="BV387" s="20" t="str">
        <f>+IF(USER!BV387="","",USER!BV387)</f>
        <v/>
      </c>
      <c r="BW387" s="68" t="str">
        <f>+VLOOKUP(B387,GESEM!B:H,7,0)</f>
        <v>CHAT USER</v>
      </c>
      <c r="BX387" s="2" t="str">
        <f>+VLOOKUP(B387,GESEM!B:H,6,0)</f>
        <v>AGENTE</v>
      </c>
    </row>
    <row r="388" spans="1:76" ht="12.75" x14ac:dyDescent="0.2">
      <c r="A388" s="31">
        <f t="shared" si="5"/>
        <v>382</v>
      </c>
      <c r="B388" s="74">
        <f>+USER!B388</f>
        <v>76974783</v>
      </c>
      <c r="C388" s="61" t="str">
        <f>+VLOOKUP(J388,TURNO!P:Q,2,0)</f>
        <v xml:space="preserve">CHAT USER </v>
      </c>
      <c r="D388" s="61" t="str">
        <f>+USER!D388</f>
        <v>Tarde</v>
      </c>
      <c r="E388" s="75">
        <f>+VLOOKUP(B388,GESEM!B:M,12,0)</f>
        <v>45776</v>
      </c>
      <c r="F388" s="61" t="str">
        <f>+USER!F388</f>
        <v>PART TIME</v>
      </c>
      <c r="G388" s="61" t="str">
        <f>+USER!G388</f>
        <v>DESPEGANDO</v>
      </c>
      <c r="H388" s="61" t="str">
        <f>+USER!H388</f>
        <v>29/04 - 05/05 / 27/05 - 02/05 conexión total  en seguimiento</v>
      </c>
      <c r="I388" s="61" t="str">
        <f>+USER!I388</f>
        <v>ALIAGA VILCHEZ JUAN CARLOS</v>
      </c>
      <c r="J388" s="61" t="str">
        <f>+USER!J388</f>
        <v>CHAT USER</v>
      </c>
      <c r="K388" s="61" t="str">
        <f>+USER!K388</f>
        <v>HUARANGA SABOYA GABRIELA ESTHER</v>
      </c>
      <c r="L388" s="61" t="str">
        <f>+USER!L388</f>
        <v>PORTILLA REYES YOHANA ARACELLI</v>
      </c>
      <c r="M388" s="61" t="str">
        <f>+USER!M388</f>
        <v>Martes</v>
      </c>
      <c r="N388" s="32">
        <f>+IF(USER!N388="","",USER!N388)</f>
        <v>0.58333333333333337</v>
      </c>
      <c r="O388" s="33">
        <f>+IF(USER!O388="","",USER!O388)</f>
        <v>0.74652777777777779</v>
      </c>
      <c r="P388" s="32" t="str">
        <f>+IF(USER!P388="","",USER!P388)</f>
        <v/>
      </c>
      <c r="Q388" s="33" t="str">
        <f>+IF(USER!Q388="","",USER!Q388)</f>
        <v/>
      </c>
      <c r="R388" s="34" t="str">
        <f>+VLOOKUP(B388,GESEM!B:R,9,0)</f>
        <v>ACTIVO</v>
      </c>
      <c r="S388" s="19">
        <f>+IF(USER!S388="","",USER!S388)</f>
        <v>0.58333333333333337</v>
      </c>
      <c r="T388" s="14">
        <f>+IF(USER!T388="","",USER!T388)</f>
        <v>0.74652777777777779</v>
      </c>
      <c r="U388" s="14" t="str">
        <f>+IF(USER!U388="","",USER!U388)</f>
        <v/>
      </c>
      <c r="V388" s="14" t="str">
        <f>+IF(USER!V388="","",USER!V388)</f>
        <v/>
      </c>
      <c r="W388" s="14" t="str">
        <f>+IF(USER!W388="","",USER!W388)</f>
        <v/>
      </c>
      <c r="X388" s="14" t="str">
        <f>+IF(USER!X388="","",USER!X388)</f>
        <v/>
      </c>
      <c r="Y388" s="14" t="str">
        <f>+IF(USER!Y388="","",USER!Y388)</f>
        <v/>
      </c>
      <c r="Z388" s="20" t="str">
        <f>+IF(USER!Z388="","",USER!Z388)</f>
        <v/>
      </c>
      <c r="AA388" s="19" t="str">
        <f>+IF(USER!AA388="","",USER!AA388)</f>
        <v/>
      </c>
      <c r="AB388" s="13" t="str">
        <f>+IF(USER!AB388="","",USER!AB388)</f>
        <v/>
      </c>
      <c r="AC388" s="14" t="str">
        <f>+IF(USER!AC388="","",USER!AC388)</f>
        <v/>
      </c>
      <c r="AD388" s="14" t="str">
        <f>+IF(USER!AD388="","",USER!AD388)</f>
        <v/>
      </c>
      <c r="AE388" s="13" t="str">
        <f>+IF(USER!AE388="","",USER!AE388)</f>
        <v/>
      </c>
      <c r="AF388" s="13" t="str">
        <f>+IF(USER!AF388="","",USER!AF388)</f>
        <v/>
      </c>
      <c r="AG388" s="14" t="str">
        <f>+IF(USER!AG388="","",USER!AG388)</f>
        <v/>
      </c>
      <c r="AH388" s="20" t="str">
        <f>+IF(USER!AH388="","",USER!AH388)</f>
        <v/>
      </c>
      <c r="AI388" s="19">
        <f>+IF(USER!AI388="","",USER!AI388)</f>
        <v>0.58333333333333337</v>
      </c>
      <c r="AJ388" s="13">
        <f>+IF(USER!AJ388="","",USER!AJ388)</f>
        <v>0.74652777777777779</v>
      </c>
      <c r="AK388" s="14" t="str">
        <f>+IF(USER!AK388="","",USER!AK388)</f>
        <v/>
      </c>
      <c r="AL388" s="14" t="str">
        <f>+IF(USER!AL388="","",USER!AL388)</f>
        <v/>
      </c>
      <c r="AM388" s="13" t="str">
        <f>+IF(USER!AM388="","",USER!AM388)</f>
        <v/>
      </c>
      <c r="AN388" s="13" t="str">
        <f>+IF(USER!AN388="","",USER!AN388)</f>
        <v/>
      </c>
      <c r="AO388" s="14" t="str">
        <f>+IF(USER!AO388="","",USER!AO388)</f>
        <v/>
      </c>
      <c r="AP388" s="20" t="str">
        <f>+IF(USER!AP388="","",USER!AP388)</f>
        <v/>
      </c>
      <c r="AQ388" s="19">
        <f>+IF(USER!AQ388="","",USER!AQ388)</f>
        <v>0.58333333333333337</v>
      </c>
      <c r="AR388" s="13">
        <f>+IF(USER!AR388="","",USER!AR388)</f>
        <v>0.74652777777777779</v>
      </c>
      <c r="AS388" s="14" t="str">
        <f>+IF(USER!AS388="","",USER!AS388)</f>
        <v/>
      </c>
      <c r="AT388" s="14" t="str">
        <f>+IF(USER!AT388="","",USER!AT388)</f>
        <v/>
      </c>
      <c r="AU388" s="13" t="str">
        <f>+IF(USER!AU388="","",USER!AU388)</f>
        <v/>
      </c>
      <c r="AV388" s="13" t="str">
        <f>+IF(USER!AV388="","",USER!AV388)</f>
        <v/>
      </c>
      <c r="AW388" s="14" t="str">
        <f>+IF(USER!AW388="","",USER!AW388)</f>
        <v/>
      </c>
      <c r="AX388" s="20" t="str">
        <f>+IF(USER!AX388="","",USER!AX388)</f>
        <v/>
      </c>
      <c r="AY388" s="19">
        <f>+IF(USER!AY388="","",USER!AY388)</f>
        <v>0.58333333333333337</v>
      </c>
      <c r="AZ388" s="13">
        <f>+IF(USER!AZ388="","",USER!AZ388)</f>
        <v>0.74652777777777779</v>
      </c>
      <c r="BA388" s="14" t="str">
        <f>+IF(USER!BA388="","",USER!BA388)</f>
        <v/>
      </c>
      <c r="BB388" s="14" t="str">
        <f>+IF(USER!BB388="","",USER!BB388)</f>
        <v/>
      </c>
      <c r="BC388" s="13" t="str">
        <f>+IF(USER!BC388="","",USER!BC388)</f>
        <v/>
      </c>
      <c r="BD388" s="13" t="str">
        <f>+IF(USER!BD388="","",USER!BD388)</f>
        <v/>
      </c>
      <c r="BE388" s="14" t="str">
        <f>+IF(USER!BE388="","",USER!BE388)</f>
        <v/>
      </c>
      <c r="BF388" s="20" t="str">
        <f>+IF(USER!BF388="","",USER!BF388)</f>
        <v/>
      </c>
      <c r="BG388" s="19">
        <f>+IF(USER!BG388="","",USER!BG388)</f>
        <v>0.58333333333333337</v>
      </c>
      <c r="BH388" s="13">
        <f>+IF(USER!BH388="","",USER!BH388)</f>
        <v>0.74652777777777779</v>
      </c>
      <c r="BI388" s="14" t="str">
        <f>+IF(USER!BI388="","",USER!BI388)</f>
        <v/>
      </c>
      <c r="BJ388" s="14" t="str">
        <f>+IF(USER!BJ388="","",USER!BJ388)</f>
        <v/>
      </c>
      <c r="BK388" s="13" t="str">
        <f>+IF(USER!BK388="","",USER!BK388)</f>
        <v/>
      </c>
      <c r="BL388" s="13" t="str">
        <f>+IF(USER!BL388="","",USER!BL388)</f>
        <v/>
      </c>
      <c r="BM388" s="14" t="str">
        <f>+IF(USER!BM388="","",USER!BM388)</f>
        <v/>
      </c>
      <c r="BN388" s="20" t="str">
        <f>+IF(USER!BN388="","",USER!BN388)</f>
        <v/>
      </c>
      <c r="BO388" s="19">
        <f>+IF(USER!BO388="","",USER!BO388)</f>
        <v>0.58333333333333337</v>
      </c>
      <c r="BP388" s="13">
        <f>+IF(USER!BP388="","",USER!BP388)</f>
        <v>0.74652777777777779</v>
      </c>
      <c r="BQ388" s="14" t="str">
        <f>+IF(USER!BQ388="","",USER!BQ388)</f>
        <v/>
      </c>
      <c r="BR388" s="14" t="str">
        <f>+IF(USER!BR388="","",USER!BR388)</f>
        <v/>
      </c>
      <c r="BS388" s="13" t="str">
        <f>+IF(USER!BS388="","",USER!BS388)</f>
        <v/>
      </c>
      <c r="BT388" s="13" t="str">
        <f>+IF(USER!BT388="","",USER!BT388)</f>
        <v/>
      </c>
      <c r="BU388" s="14" t="str">
        <f>+IF(USER!BU388="","",USER!BU388)</f>
        <v/>
      </c>
      <c r="BV388" s="20" t="str">
        <f>+IF(USER!BV388="","",USER!BV388)</f>
        <v/>
      </c>
      <c r="BW388" s="68" t="str">
        <f>+VLOOKUP(B388,GESEM!B:H,7,0)</f>
        <v>CHAT USER</v>
      </c>
      <c r="BX388" s="2" t="str">
        <f>+VLOOKUP(B388,GESEM!B:H,6,0)</f>
        <v>AGENTE</v>
      </c>
    </row>
    <row r="389" spans="1:76" ht="12.75" x14ac:dyDescent="0.2">
      <c r="A389" s="31">
        <f t="shared" si="5"/>
        <v>383</v>
      </c>
      <c r="B389" s="74">
        <f>+USER!B389</f>
        <v>48065856</v>
      </c>
      <c r="C389" s="61" t="str">
        <f>+VLOOKUP(J389,TURNO!P:Q,2,0)</f>
        <v xml:space="preserve">CHAT USER </v>
      </c>
      <c r="D389" s="61" t="str">
        <f>+USER!D389</f>
        <v>Tarde</v>
      </c>
      <c r="E389" s="75">
        <f>+VLOOKUP(B389,GESEM!B:M,12,0)</f>
        <v>45776</v>
      </c>
      <c r="F389" s="61" t="str">
        <f>+USER!F389</f>
        <v>PART TIME</v>
      </c>
      <c r="G389" s="61" t="str">
        <f>+USER!G389</f>
        <v>DESPEGANDO</v>
      </c>
      <c r="H389" s="61" t="str">
        <f>+USER!H389</f>
        <v>29/04 - 05/05 / 27/05 - 02/05 conexión total  en seguimiento</v>
      </c>
      <c r="I389" s="61" t="str">
        <f>+USER!I389</f>
        <v>PINTO ZEGARRA KELLY JUDITH</v>
      </c>
      <c r="J389" s="61" t="str">
        <f>+USER!J389</f>
        <v>CHAT USER</v>
      </c>
      <c r="K389" s="61" t="str">
        <f>+USER!K389</f>
        <v>HUARANGA SABOYA GABRIELA ESTHER</v>
      </c>
      <c r="L389" s="61" t="str">
        <f>+USER!L389</f>
        <v>PORTILLA REYES YOHANA ARACELLI</v>
      </c>
      <c r="M389" s="61" t="str">
        <f>+USER!M389</f>
        <v>Martes</v>
      </c>
      <c r="N389" s="32">
        <f>+IF(USER!N389="","",USER!N389)</f>
        <v>0.58333333333333337</v>
      </c>
      <c r="O389" s="33">
        <f>+IF(USER!O389="","",USER!O389)</f>
        <v>0.74652777777777779</v>
      </c>
      <c r="P389" s="32" t="str">
        <f>+IF(USER!P389="","",USER!P389)</f>
        <v/>
      </c>
      <c r="Q389" s="33" t="str">
        <f>+IF(USER!Q389="","",USER!Q389)</f>
        <v/>
      </c>
      <c r="R389" s="34" t="str">
        <f>+VLOOKUP(B389,GESEM!B:R,9,0)</f>
        <v>ACTIVO</v>
      </c>
      <c r="S389" s="19">
        <f>+IF(USER!S389="","",USER!S389)</f>
        <v>0.58333333333333337</v>
      </c>
      <c r="T389" s="14">
        <f>+IF(USER!T389="","",USER!T389)</f>
        <v>0.74652777777777779</v>
      </c>
      <c r="U389" s="14" t="str">
        <f>+IF(USER!U389="","",USER!U389)</f>
        <v/>
      </c>
      <c r="V389" s="14" t="str">
        <f>+IF(USER!V389="","",USER!V389)</f>
        <v/>
      </c>
      <c r="W389" s="14" t="str">
        <f>+IF(USER!W389="","",USER!W389)</f>
        <v/>
      </c>
      <c r="X389" s="14" t="str">
        <f>+IF(USER!X389="","",USER!X389)</f>
        <v/>
      </c>
      <c r="Y389" s="14" t="str">
        <f>+IF(USER!Y389="","",USER!Y389)</f>
        <v/>
      </c>
      <c r="Z389" s="20" t="str">
        <f>+IF(USER!Z389="","",USER!Z389)</f>
        <v/>
      </c>
      <c r="AA389" s="19" t="str">
        <f>+IF(USER!AA389="","",USER!AA389)</f>
        <v/>
      </c>
      <c r="AB389" s="13" t="str">
        <f>+IF(USER!AB389="","",USER!AB389)</f>
        <v/>
      </c>
      <c r="AC389" s="14" t="str">
        <f>+IF(USER!AC389="","",USER!AC389)</f>
        <v/>
      </c>
      <c r="AD389" s="14" t="str">
        <f>+IF(USER!AD389="","",USER!AD389)</f>
        <v/>
      </c>
      <c r="AE389" s="13" t="str">
        <f>+IF(USER!AE389="","",USER!AE389)</f>
        <v/>
      </c>
      <c r="AF389" s="13" t="str">
        <f>+IF(USER!AF389="","",USER!AF389)</f>
        <v/>
      </c>
      <c r="AG389" s="14" t="str">
        <f>+IF(USER!AG389="","",USER!AG389)</f>
        <v/>
      </c>
      <c r="AH389" s="20" t="str">
        <f>+IF(USER!AH389="","",USER!AH389)</f>
        <v/>
      </c>
      <c r="AI389" s="19">
        <f>+IF(USER!AI389="","",USER!AI389)</f>
        <v>0.58333333333333337</v>
      </c>
      <c r="AJ389" s="13">
        <f>+IF(USER!AJ389="","",USER!AJ389)</f>
        <v>0.74652777777777779</v>
      </c>
      <c r="AK389" s="14" t="str">
        <f>+IF(USER!AK389="","",USER!AK389)</f>
        <v/>
      </c>
      <c r="AL389" s="14" t="str">
        <f>+IF(USER!AL389="","",USER!AL389)</f>
        <v/>
      </c>
      <c r="AM389" s="13" t="str">
        <f>+IF(USER!AM389="","",USER!AM389)</f>
        <v/>
      </c>
      <c r="AN389" s="13" t="str">
        <f>+IF(USER!AN389="","",USER!AN389)</f>
        <v/>
      </c>
      <c r="AO389" s="14" t="str">
        <f>+IF(USER!AO389="","",USER!AO389)</f>
        <v/>
      </c>
      <c r="AP389" s="20" t="str">
        <f>+IF(USER!AP389="","",USER!AP389)</f>
        <v/>
      </c>
      <c r="AQ389" s="19">
        <f>+IF(USER!AQ389="","",USER!AQ389)</f>
        <v>0.58333333333333337</v>
      </c>
      <c r="AR389" s="13">
        <f>+IF(USER!AR389="","",USER!AR389)</f>
        <v>0.74652777777777779</v>
      </c>
      <c r="AS389" s="14" t="str">
        <f>+IF(USER!AS389="","",USER!AS389)</f>
        <v/>
      </c>
      <c r="AT389" s="14" t="str">
        <f>+IF(USER!AT389="","",USER!AT389)</f>
        <v/>
      </c>
      <c r="AU389" s="13" t="str">
        <f>+IF(USER!AU389="","",USER!AU389)</f>
        <v/>
      </c>
      <c r="AV389" s="13" t="str">
        <f>+IF(USER!AV389="","",USER!AV389)</f>
        <v/>
      </c>
      <c r="AW389" s="14" t="str">
        <f>+IF(USER!AW389="","",USER!AW389)</f>
        <v/>
      </c>
      <c r="AX389" s="20" t="str">
        <f>+IF(USER!AX389="","",USER!AX389)</f>
        <v/>
      </c>
      <c r="AY389" s="19">
        <f>+IF(USER!AY389="","",USER!AY389)</f>
        <v>0.58333333333333337</v>
      </c>
      <c r="AZ389" s="13">
        <f>+IF(USER!AZ389="","",USER!AZ389)</f>
        <v>0.74652777777777779</v>
      </c>
      <c r="BA389" s="14" t="str">
        <f>+IF(USER!BA389="","",USER!BA389)</f>
        <v/>
      </c>
      <c r="BB389" s="14" t="str">
        <f>+IF(USER!BB389="","",USER!BB389)</f>
        <v/>
      </c>
      <c r="BC389" s="13" t="str">
        <f>+IF(USER!BC389="","",USER!BC389)</f>
        <v/>
      </c>
      <c r="BD389" s="13" t="str">
        <f>+IF(USER!BD389="","",USER!BD389)</f>
        <v/>
      </c>
      <c r="BE389" s="14" t="str">
        <f>+IF(USER!BE389="","",USER!BE389)</f>
        <v/>
      </c>
      <c r="BF389" s="20" t="str">
        <f>+IF(USER!BF389="","",USER!BF389)</f>
        <v/>
      </c>
      <c r="BG389" s="19">
        <f>+IF(USER!BG389="","",USER!BG389)</f>
        <v>0.58333333333333337</v>
      </c>
      <c r="BH389" s="13">
        <f>+IF(USER!BH389="","",USER!BH389)</f>
        <v>0.74652777777777779</v>
      </c>
      <c r="BI389" s="14" t="str">
        <f>+IF(USER!BI389="","",USER!BI389)</f>
        <v/>
      </c>
      <c r="BJ389" s="14" t="str">
        <f>+IF(USER!BJ389="","",USER!BJ389)</f>
        <v/>
      </c>
      <c r="BK389" s="13" t="str">
        <f>+IF(USER!BK389="","",USER!BK389)</f>
        <v/>
      </c>
      <c r="BL389" s="13" t="str">
        <f>+IF(USER!BL389="","",USER!BL389)</f>
        <v/>
      </c>
      <c r="BM389" s="14" t="str">
        <f>+IF(USER!BM389="","",USER!BM389)</f>
        <v/>
      </c>
      <c r="BN389" s="20" t="str">
        <f>+IF(USER!BN389="","",USER!BN389)</f>
        <v/>
      </c>
      <c r="BO389" s="19">
        <f>+IF(USER!BO389="","",USER!BO389)</f>
        <v>0.58333333333333337</v>
      </c>
      <c r="BP389" s="13">
        <f>+IF(USER!BP389="","",USER!BP389)</f>
        <v>0.74652777777777779</v>
      </c>
      <c r="BQ389" s="14" t="str">
        <f>+IF(USER!BQ389="","",USER!BQ389)</f>
        <v/>
      </c>
      <c r="BR389" s="14" t="str">
        <f>+IF(USER!BR389="","",USER!BR389)</f>
        <v/>
      </c>
      <c r="BS389" s="13" t="str">
        <f>+IF(USER!BS389="","",USER!BS389)</f>
        <v/>
      </c>
      <c r="BT389" s="13" t="str">
        <f>+IF(USER!BT389="","",USER!BT389)</f>
        <v/>
      </c>
      <c r="BU389" s="14" t="str">
        <f>+IF(USER!BU389="","",USER!BU389)</f>
        <v/>
      </c>
      <c r="BV389" s="20" t="str">
        <f>+IF(USER!BV389="","",USER!BV389)</f>
        <v/>
      </c>
      <c r="BW389" s="68" t="str">
        <f>+VLOOKUP(B389,GESEM!B:H,7,0)</f>
        <v>CHAT USER</v>
      </c>
      <c r="BX389" s="2" t="str">
        <f>+VLOOKUP(B389,GESEM!B:H,6,0)</f>
        <v>AGENTE</v>
      </c>
    </row>
    <row r="390" spans="1:76" ht="12.75" x14ac:dyDescent="0.2">
      <c r="A390" s="31">
        <f t="shared" si="5"/>
        <v>384</v>
      </c>
      <c r="B390" s="74">
        <f>+USER!B390</f>
        <v>73687446</v>
      </c>
      <c r="C390" s="61" t="str">
        <f>+VLOOKUP(J390,TURNO!P:Q,2,0)</f>
        <v xml:space="preserve">CHAT USER </v>
      </c>
      <c r="D390" s="61" t="str">
        <f>+USER!D390</f>
        <v>Tarde</v>
      </c>
      <c r="E390" s="75">
        <f>+VLOOKUP(B390,GESEM!B:M,12,0)</f>
        <v>45776</v>
      </c>
      <c r="F390" s="61" t="str">
        <f>+USER!F390</f>
        <v>PART TIME</v>
      </c>
      <c r="G390" s="61" t="str">
        <f>+USER!G390</f>
        <v>DESPEGANDO</v>
      </c>
      <c r="H390" s="61" t="str">
        <f>+USER!H390</f>
        <v>29/04 - 05/05 / 27/05 - 02/05 conexión total  en seguimiento</v>
      </c>
      <c r="I390" s="61" t="str">
        <f>+USER!I390</f>
        <v>TELLO ZEVALLOS MARIEL BRIGETTE</v>
      </c>
      <c r="J390" s="61" t="str">
        <f>+USER!J390</f>
        <v>CHAT USER</v>
      </c>
      <c r="K390" s="61" t="str">
        <f>+USER!K390</f>
        <v>HUARANGA SABOYA GABRIELA ESTHER</v>
      </c>
      <c r="L390" s="61" t="str">
        <f>+USER!L390</f>
        <v>PORTILLA REYES YOHANA ARACELLI</v>
      </c>
      <c r="M390" s="61" t="str">
        <f>+USER!M390</f>
        <v>Martes</v>
      </c>
      <c r="N390" s="32">
        <f>+IF(USER!N390="","",USER!N390)</f>
        <v>0.58333333333333337</v>
      </c>
      <c r="O390" s="33">
        <f>+IF(USER!O390="","",USER!O390)</f>
        <v>0.74652777777777779</v>
      </c>
      <c r="P390" s="32" t="str">
        <f>+IF(USER!P390="","",USER!P390)</f>
        <v/>
      </c>
      <c r="Q390" s="33" t="str">
        <f>+IF(USER!Q390="","",USER!Q390)</f>
        <v/>
      </c>
      <c r="R390" s="34" t="str">
        <f>+VLOOKUP(B390,GESEM!B:R,9,0)</f>
        <v>ACTIVO</v>
      </c>
      <c r="S390" s="19">
        <f>+IF(USER!S390="","",USER!S390)</f>
        <v>0.58333333333333337</v>
      </c>
      <c r="T390" s="14">
        <f>+IF(USER!T390="","",USER!T390)</f>
        <v>0.74652777777777779</v>
      </c>
      <c r="U390" s="14" t="str">
        <f>+IF(USER!U390="","",USER!U390)</f>
        <v/>
      </c>
      <c r="V390" s="14" t="str">
        <f>+IF(USER!V390="","",USER!V390)</f>
        <v/>
      </c>
      <c r="W390" s="14" t="str">
        <f>+IF(USER!W390="","",USER!W390)</f>
        <v/>
      </c>
      <c r="X390" s="14" t="str">
        <f>+IF(USER!X390="","",USER!X390)</f>
        <v/>
      </c>
      <c r="Y390" s="14" t="str">
        <f>+IF(USER!Y390="","",USER!Y390)</f>
        <v/>
      </c>
      <c r="Z390" s="20" t="str">
        <f>+IF(USER!Z390="","",USER!Z390)</f>
        <v/>
      </c>
      <c r="AA390" s="19" t="str">
        <f>+IF(USER!AA390="","",USER!AA390)</f>
        <v/>
      </c>
      <c r="AB390" s="13" t="str">
        <f>+IF(USER!AB390="","",USER!AB390)</f>
        <v/>
      </c>
      <c r="AC390" s="14" t="str">
        <f>+IF(USER!AC390="","",USER!AC390)</f>
        <v/>
      </c>
      <c r="AD390" s="14" t="str">
        <f>+IF(USER!AD390="","",USER!AD390)</f>
        <v/>
      </c>
      <c r="AE390" s="13" t="str">
        <f>+IF(USER!AE390="","",USER!AE390)</f>
        <v/>
      </c>
      <c r="AF390" s="13" t="str">
        <f>+IF(USER!AF390="","",USER!AF390)</f>
        <v/>
      </c>
      <c r="AG390" s="14" t="str">
        <f>+IF(USER!AG390="","",USER!AG390)</f>
        <v/>
      </c>
      <c r="AH390" s="20" t="str">
        <f>+IF(USER!AH390="","",USER!AH390)</f>
        <v/>
      </c>
      <c r="AI390" s="19">
        <f>+IF(USER!AI390="","",USER!AI390)</f>
        <v>0.58333333333333337</v>
      </c>
      <c r="AJ390" s="13">
        <f>+IF(USER!AJ390="","",USER!AJ390)</f>
        <v>0.74652777777777779</v>
      </c>
      <c r="AK390" s="14" t="str">
        <f>+IF(USER!AK390="","",USER!AK390)</f>
        <v/>
      </c>
      <c r="AL390" s="14" t="str">
        <f>+IF(USER!AL390="","",USER!AL390)</f>
        <v/>
      </c>
      <c r="AM390" s="13" t="str">
        <f>+IF(USER!AM390="","",USER!AM390)</f>
        <v/>
      </c>
      <c r="AN390" s="13" t="str">
        <f>+IF(USER!AN390="","",USER!AN390)</f>
        <v/>
      </c>
      <c r="AO390" s="14" t="str">
        <f>+IF(USER!AO390="","",USER!AO390)</f>
        <v/>
      </c>
      <c r="AP390" s="20" t="str">
        <f>+IF(USER!AP390="","",USER!AP390)</f>
        <v/>
      </c>
      <c r="AQ390" s="19">
        <f>+IF(USER!AQ390="","",USER!AQ390)</f>
        <v>0.58333333333333337</v>
      </c>
      <c r="AR390" s="13">
        <f>+IF(USER!AR390="","",USER!AR390)</f>
        <v>0.74652777777777779</v>
      </c>
      <c r="AS390" s="14" t="str">
        <f>+IF(USER!AS390="","",USER!AS390)</f>
        <v/>
      </c>
      <c r="AT390" s="14" t="str">
        <f>+IF(USER!AT390="","",USER!AT390)</f>
        <v/>
      </c>
      <c r="AU390" s="13" t="str">
        <f>+IF(USER!AU390="","",USER!AU390)</f>
        <v/>
      </c>
      <c r="AV390" s="13" t="str">
        <f>+IF(USER!AV390="","",USER!AV390)</f>
        <v/>
      </c>
      <c r="AW390" s="14" t="str">
        <f>+IF(USER!AW390="","",USER!AW390)</f>
        <v/>
      </c>
      <c r="AX390" s="20" t="str">
        <f>+IF(USER!AX390="","",USER!AX390)</f>
        <v/>
      </c>
      <c r="AY390" s="19">
        <f>+IF(USER!AY390="","",USER!AY390)</f>
        <v>0.58333333333333337</v>
      </c>
      <c r="AZ390" s="13">
        <f>+IF(USER!AZ390="","",USER!AZ390)</f>
        <v>0.74652777777777779</v>
      </c>
      <c r="BA390" s="14" t="str">
        <f>+IF(USER!BA390="","",USER!BA390)</f>
        <v/>
      </c>
      <c r="BB390" s="14" t="str">
        <f>+IF(USER!BB390="","",USER!BB390)</f>
        <v/>
      </c>
      <c r="BC390" s="13" t="str">
        <f>+IF(USER!BC390="","",USER!BC390)</f>
        <v/>
      </c>
      <c r="BD390" s="13" t="str">
        <f>+IF(USER!BD390="","",USER!BD390)</f>
        <v/>
      </c>
      <c r="BE390" s="14" t="str">
        <f>+IF(USER!BE390="","",USER!BE390)</f>
        <v/>
      </c>
      <c r="BF390" s="20" t="str">
        <f>+IF(USER!BF390="","",USER!BF390)</f>
        <v/>
      </c>
      <c r="BG390" s="19">
        <f>+IF(USER!BG390="","",USER!BG390)</f>
        <v>0.58333333333333337</v>
      </c>
      <c r="BH390" s="13">
        <f>+IF(USER!BH390="","",USER!BH390)</f>
        <v>0.74652777777777779</v>
      </c>
      <c r="BI390" s="14" t="str">
        <f>+IF(USER!BI390="","",USER!BI390)</f>
        <v/>
      </c>
      <c r="BJ390" s="14" t="str">
        <f>+IF(USER!BJ390="","",USER!BJ390)</f>
        <v/>
      </c>
      <c r="BK390" s="13" t="str">
        <f>+IF(USER!BK390="","",USER!BK390)</f>
        <v/>
      </c>
      <c r="BL390" s="13" t="str">
        <f>+IF(USER!BL390="","",USER!BL390)</f>
        <v/>
      </c>
      <c r="BM390" s="14" t="str">
        <f>+IF(USER!BM390="","",USER!BM390)</f>
        <v/>
      </c>
      <c r="BN390" s="20" t="str">
        <f>+IF(USER!BN390="","",USER!BN390)</f>
        <v/>
      </c>
      <c r="BO390" s="19">
        <f>+IF(USER!BO390="","",USER!BO390)</f>
        <v>0.58333333333333337</v>
      </c>
      <c r="BP390" s="13">
        <f>+IF(USER!BP390="","",USER!BP390)</f>
        <v>0.74652777777777779</v>
      </c>
      <c r="BQ390" s="14" t="str">
        <f>+IF(USER!BQ390="","",USER!BQ390)</f>
        <v/>
      </c>
      <c r="BR390" s="14" t="str">
        <f>+IF(USER!BR390="","",USER!BR390)</f>
        <v/>
      </c>
      <c r="BS390" s="13" t="str">
        <f>+IF(USER!BS390="","",USER!BS390)</f>
        <v/>
      </c>
      <c r="BT390" s="13" t="str">
        <f>+IF(USER!BT390="","",USER!BT390)</f>
        <v/>
      </c>
      <c r="BU390" s="14" t="str">
        <f>+IF(USER!BU390="","",USER!BU390)</f>
        <v/>
      </c>
      <c r="BV390" s="20" t="str">
        <f>+IF(USER!BV390="","",USER!BV390)</f>
        <v/>
      </c>
      <c r="BW390" s="68" t="str">
        <f>+VLOOKUP(B390,GESEM!B:H,7,0)</f>
        <v>CHAT USER</v>
      </c>
      <c r="BX390" s="2" t="str">
        <f>+VLOOKUP(B390,GESEM!B:H,6,0)</f>
        <v>AGENTE</v>
      </c>
    </row>
    <row r="391" spans="1:76" ht="12.75" x14ac:dyDescent="0.2">
      <c r="A391" s="31">
        <f t="shared" si="5"/>
        <v>385</v>
      </c>
      <c r="B391" s="74">
        <f>+USER!B391</f>
        <v>76858725</v>
      </c>
      <c r="C391" s="61" t="str">
        <f>+VLOOKUP(J391,TURNO!P:Q,2,0)</f>
        <v xml:space="preserve">CHAT USER </v>
      </c>
      <c r="D391" s="61" t="str">
        <f>+USER!D391</f>
        <v>Tarde</v>
      </c>
      <c r="E391" s="75">
        <f>+VLOOKUP(B391,GESEM!B:M,12,0)</f>
        <v>45776</v>
      </c>
      <c r="F391" s="61" t="str">
        <f>+USER!F391</f>
        <v>PART TIME</v>
      </c>
      <c r="G391" s="61" t="str">
        <f>+USER!G391</f>
        <v>DESPEGANDO</v>
      </c>
      <c r="H391" s="61" t="str">
        <f>+USER!H391</f>
        <v>29/04 - 05/05 / 27/05 - 02/05 conexión total  en seguimiento</v>
      </c>
      <c r="I391" s="61" t="str">
        <f>+USER!I391</f>
        <v>PABLO PAREDES WENDY NEVENKA</v>
      </c>
      <c r="J391" s="61" t="str">
        <f>+USER!J391</f>
        <v>CHAT USER</v>
      </c>
      <c r="K391" s="61" t="str">
        <f>+USER!K391</f>
        <v>HUARANGA SABOYA GABRIELA ESTHER</v>
      </c>
      <c r="L391" s="61" t="str">
        <f>+USER!L391</f>
        <v>PORTILLA REYES YOHANA ARACELLI</v>
      </c>
      <c r="M391" s="61" t="str">
        <f>+USER!M391</f>
        <v>Martes</v>
      </c>
      <c r="N391" s="32">
        <f>+IF(USER!N391="","",USER!N391)</f>
        <v>0.58333333333333337</v>
      </c>
      <c r="O391" s="33">
        <f>+IF(USER!O391="","",USER!O391)</f>
        <v>0.74652777777777779</v>
      </c>
      <c r="P391" s="32" t="str">
        <f>+IF(USER!P391="","",USER!P391)</f>
        <v/>
      </c>
      <c r="Q391" s="33" t="str">
        <f>+IF(USER!Q391="","",USER!Q391)</f>
        <v/>
      </c>
      <c r="R391" s="34" t="str">
        <f>+VLOOKUP(B391,GESEM!B:R,9,0)</f>
        <v>ACTIVO</v>
      </c>
      <c r="S391" s="19">
        <f>+IF(USER!S391="","",USER!S391)</f>
        <v>0.58333333333333337</v>
      </c>
      <c r="T391" s="14">
        <f>+IF(USER!T391="","",USER!T391)</f>
        <v>0.74652777777777779</v>
      </c>
      <c r="U391" s="14" t="str">
        <f>+IF(USER!U391="","",USER!U391)</f>
        <v/>
      </c>
      <c r="V391" s="14" t="str">
        <f>+IF(USER!V391="","",USER!V391)</f>
        <v/>
      </c>
      <c r="W391" s="14" t="str">
        <f>+IF(USER!W391="","",USER!W391)</f>
        <v/>
      </c>
      <c r="X391" s="14" t="str">
        <f>+IF(USER!X391="","",USER!X391)</f>
        <v/>
      </c>
      <c r="Y391" s="14" t="str">
        <f>+IF(USER!Y391="","",USER!Y391)</f>
        <v/>
      </c>
      <c r="Z391" s="20" t="str">
        <f>+IF(USER!Z391="","",USER!Z391)</f>
        <v/>
      </c>
      <c r="AA391" s="19" t="str">
        <f>+IF(USER!AA391="","",USER!AA391)</f>
        <v/>
      </c>
      <c r="AB391" s="13" t="str">
        <f>+IF(USER!AB391="","",USER!AB391)</f>
        <v/>
      </c>
      <c r="AC391" s="14" t="str">
        <f>+IF(USER!AC391="","",USER!AC391)</f>
        <v/>
      </c>
      <c r="AD391" s="14" t="str">
        <f>+IF(USER!AD391="","",USER!AD391)</f>
        <v/>
      </c>
      <c r="AE391" s="13" t="str">
        <f>+IF(USER!AE391="","",USER!AE391)</f>
        <v/>
      </c>
      <c r="AF391" s="13" t="str">
        <f>+IF(USER!AF391="","",USER!AF391)</f>
        <v/>
      </c>
      <c r="AG391" s="14" t="str">
        <f>+IF(USER!AG391="","",USER!AG391)</f>
        <v/>
      </c>
      <c r="AH391" s="20" t="str">
        <f>+IF(USER!AH391="","",USER!AH391)</f>
        <v/>
      </c>
      <c r="AI391" s="19">
        <f>+IF(USER!AI391="","",USER!AI391)</f>
        <v>0.58333333333333337</v>
      </c>
      <c r="AJ391" s="13">
        <f>+IF(USER!AJ391="","",USER!AJ391)</f>
        <v>0.74652777777777779</v>
      </c>
      <c r="AK391" s="14" t="str">
        <f>+IF(USER!AK391="","",USER!AK391)</f>
        <v/>
      </c>
      <c r="AL391" s="14" t="str">
        <f>+IF(USER!AL391="","",USER!AL391)</f>
        <v/>
      </c>
      <c r="AM391" s="13" t="str">
        <f>+IF(USER!AM391="","",USER!AM391)</f>
        <v/>
      </c>
      <c r="AN391" s="13" t="str">
        <f>+IF(USER!AN391="","",USER!AN391)</f>
        <v/>
      </c>
      <c r="AO391" s="14" t="str">
        <f>+IF(USER!AO391="","",USER!AO391)</f>
        <v/>
      </c>
      <c r="AP391" s="20" t="str">
        <f>+IF(USER!AP391="","",USER!AP391)</f>
        <v/>
      </c>
      <c r="AQ391" s="19">
        <f>+IF(USER!AQ391="","",USER!AQ391)</f>
        <v>0.58333333333333337</v>
      </c>
      <c r="AR391" s="13">
        <f>+IF(USER!AR391="","",USER!AR391)</f>
        <v>0.74652777777777779</v>
      </c>
      <c r="AS391" s="14" t="str">
        <f>+IF(USER!AS391="","",USER!AS391)</f>
        <v/>
      </c>
      <c r="AT391" s="14" t="str">
        <f>+IF(USER!AT391="","",USER!AT391)</f>
        <v/>
      </c>
      <c r="AU391" s="13" t="str">
        <f>+IF(USER!AU391="","",USER!AU391)</f>
        <v/>
      </c>
      <c r="AV391" s="13" t="str">
        <f>+IF(USER!AV391="","",USER!AV391)</f>
        <v/>
      </c>
      <c r="AW391" s="14" t="str">
        <f>+IF(USER!AW391="","",USER!AW391)</f>
        <v/>
      </c>
      <c r="AX391" s="20" t="str">
        <f>+IF(USER!AX391="","",USER!AX391)</f>
        <v/>
      </c>
      <c r="AY391" s="19">
        <f>+IF(USER!AY391="","",USER!AY391)</f>
        <v>0.58333333333333337</v>
      </c>
      <c r="AZ391" s="13">
        <f>+IF(USER!AZ391="","",USER!AZ391)</f>
        <v>0.74652777777777779</v>
      </c>
      <c r="BA391" s="14" t="str">
        <f>+IF(USER!BA391="","",USER!BA391)</f>
        <v/>
      </c>
      <c r="BB391" s="14" t="str">
        <f>+IF(USER!BB391="","",USER!BB391)</f>
        <v/>
      </c>
      <c r="BC391" s="13" t="str">
        <f>+IF(USER!BC391="","",USER!BC391)</f>
        <v/>
      </c>
      <c r="BD391" s="13" t="str">
        <f>+IF(USER!BD391="","",USER!BD391)</f>
        <v/>
      </c>
      <c r="BE391" s="14" t="str">
        <f>+IF(USER!BE391="","",USER!BE391)</f>
        <v/>
      </c>
      <c r="BF391" s="20" t="str">
        <f>+IF(USER!BF391="","",USER!BF391)</f>
        <v/>
      </c>
      <c r="BG391" s="19">
        <f>+IF(USER!BG391="","",USER!BG391)</f>
        <v>0.58333333333333337</v>
      </c>
      <c r="BH391" s="13">
        <f>+IF(USER!BH391="","",USER!BH391)</f>
        <v>0.74652777777777779</v>
      </c>
      <c r="BI391" s="14" t="str">
        <f>+IF(USER!BI391="","",USER!BI391)</f>
        <v/>
      </c>
      <c r="BJ391" s="14" t="str">
        <f>+IF(USER!BJ391="","",USER!BJ391)</f>
        <v/>
      </c>
      <c r="BK391" s="13" t="str">
        <f>+IF(USER!BK391="","",USER!BK391)</f>
        <v/>
      </c>
      <c r="BL391" s="13" t="str">
        <f>+IF(USER!BL391="","",USER!BL391)</f>
        <v/>
      </c>
      <c r="BM391" s="14" t="str">
        <f>+IF(USER!BM391="","",USER!BM391)</f>
        <v/>
      </c>
      <c r="BN391" s="20" t="str">
        <f>+IF(USER!BN391="","",USER!BN391)</f>
        <v/>
      </c>
      <c r="BO391" s="19">
        <f>+IF(USER!BO391="","",USER!BO391)</f>
        <v>0.58333333333333337</v>
      </c>
      <c r="BP391" s="13">
        <f>+IF(USER!BP391="","",USER!BP391)</f>
        <v>0.74652777777777779</v>
      </c>
      <c r="BQ391" s="14" t="str">
        <f>+IF(USER!BQ391="","",USER!BQ391)</f>
        <v/>
      </c>
      <c r="BR391" s="14" t="str">
        <f>+IF(USER!BR391="","",USER!BR391)</f>
        <v/>
      </c>
      <c r="BS391" s="13" t="str">
        <f>+IF(USER!BS391="","",USER!BS391)</f>
        <v/>
      </c>
      <c r="BT391" s="13" t="str">
        <f>+IF(USER!BT391="","",USER!BT391)</f>
        <v/>
      </c>
      <c r="BU391" s="14" t="str">
        <f>+IF(USER!BU391="","",USER!BU391)</f>
        <v/>
      </c>
      <c r="BV391" s="20" t="str">
        <f>+IF(USER!BV391="","",USER!BV391)</f>
        <v/>
      </c>
      <c r="BW391" s="68" t="str">
        <f>+VLOOKUP(B391,GESEM!B:H,7,0)</f>
        <v>CHAT USER</v>
      </c>
      <c r="BX391" s="2" t="str">
        <f>+VLOOKUP(B391,GESEM!B:H,6,0)</f>
        <v>AGENTE</v>
      </c>
    </row>
    <row r="392" spans="1:76" ht="12.75" x14ac:dyDescent="0.2">
      <c r="A392" s="31">
        <f t="shared" ref="A392:A455" si="6">+A391+1</f>
        <v>386</v>
      </c>
      <c r="B392" s="74">
        <f>+USER!B392</f>
        <v>71545716</v>
      </c>
      <c r="C392" s="61" t="str">
        <f>+VLOOKUP(J392,TURNO!P:Q,2,0)</f>
        <v xml:space="preserve">CHAT USER </v>
      </c>
      <c r="D392" s="61" t="str">
        <f>+USER!D392</f>
        <v>Tarde</v>
      </c>
      <c r="E392" s="75">
        <f>+VLOOKUP(B392,GESEM!B:M,12,0)</f>
        <v>45776</v>
      </c>
      <c r="F392" s="61" t="str">
        <f>+USER!F392</f>
        <v>PART TIME</v>
      </c>
      <c r="G392" s="61" t="str">
        <f>+USER!G392</f>
        <v>DESPEGANDO</v>
      </c>
      <c r="H392" s="61" t="str">
        <f>+USER!H392</f>
        <v>29/04 - 05/05 / 27/05 - 02/05 conexión total  en seguimiento</v>
      </c>
      <c r="I392" s="61" t="str">
        <f>+USER!I392</f>
        <v>CARDENAS SEDANO AXEL BRIAN</v>
      </c>
      <c r="J392" s="61" t="str">
        <f>+USER!J392</f>
        <v>CHAT USER</v>
      </c>
      <c r="K392" s="61" t="str">
        <f>+USER!K392</f>
        <v>HUARANGA SABOYA GABRIELA ESTHER</v>
      </c>
      <c r="L392" s="61" t="str">
        <f>+USER!L392</f>
        <v>PORTILLA REYES YOHANA ARACELLI</v>
      </c>
      <c r="M392" s="61" t="str">
        <f>+USER!M392</f>
        <v>Martes</v>
      </c>
      <c r="N392" s="32">
        <f>+IF(USER!N392="","",USER!N392)</f>
        <v>0.58333333333333337</v>
      </c>
      <c r="O392" s="33">
        <f>+IF(USER!O392="","",USER!O392)</f>
        <v>0.74652777777777779</v>
      </c>
      <c r="P392" s="32" t="str">
        <f>+IF(USER!P392="","",USER!P392)</f>
        <v/>
      </c>
      <c r="Q392" s="33" t="str">
        <f>+IF(USER!Q392="","",USER!Q392)</f>
        <v/>
      </c>
      <c r="R392" s="34" t="str">
        <f>+VLOOKUP(B392,GESEM!B:R,9,0)</f>
        <v>ACTIVO</v>
      </c>
      <c r="S392" s="19">
        <f>+IF(USER!S392="","",USER!S392)</f>
        <v>0.58333333333333337</v>
      </c>
      <c r="T392" s="14">
        <f>+IF(USER!T392="","",USER!T392)</f>
        <v>0.74652777777777779</v>
      </c>
      <c r="U392" s="14" t="str">
        <f>+IF(USER!U392="","",USER!U392)</f>
        <v/>
      </c>
      <c r="V392" s="14" t="str">
        <f>+IF(USER!V392="","",USER!V392)</f>
        <v/>
      </c>
      <c r="W392" s="14" t="str">
        <f>+IF(USER!W392="","",USER!W392)</f>
        <v/>
      </c>
      <c r="X392" s="14" t="str">
        <f>+IF(USER!X392="","",USER!X392)</f>
        <v/>
      </c>
      <c r="Y392" s="14" t="str">
        <f>+IF(USER!Y392="","",USER!Y392)</f>
        <v/>
      </c>
      <c r="Z392" s="20" t="str">
        <f>+IF(USER!Z392="","",USER!Z392)</f>
        <v/>
      </c>
      <c r="AA392" s="19" t="str">
        <f>+IF(USER!AA392="","",USER!AA392)</f>
        <v/>
      </c>
      <c r="AB392" s="13" t="str">
        <f>+IF(USER!AB392="","",USER!AB392)</f>
        <v/>
      </c>
      <c r="AC392" s="14" t="str">
        <f>+IF(USER!AC392="","",USER!AC392)</f>
        <v/>
      </c>
      <c r="AD392" s="14" t="str">
        <f>+IF(USER!AD392="","",USER!AD392)</f>
        <v/>
      </c>
      <c r="AE392" s="13" t="str">
        <f>+IF(USER!AE392="","",USER!AE392)</f>
        <v/>
      </c>
      <c r="AF392" s="13" t="str">
        <f>+IF(USER!AF392="","",USER!AF392)</f>
        <v/>
      </c>
      <c r="AG392" s="14" t="str">
        <f>+IF(USER!AG392="","",USER!AG392)</f>
        <v/>
      </c>
      <c r="AH392" s="20" t="str">
        <f>+IF(USER!AH392="","",USER!AH392)</f>
        <v/>
      </c>
      <c r="AI392" s="19">
        <f>+IF(USER!AI392="","",USER!AI392)</f>
        <v>0.58333333333333337</v>
      </c>
      <c r="AJ392" s="13">
        <f>+IF(USER!AJ392="","",USER!AJ392)</f>
        <v>0.74652777777777779</v>
      </c>
      <c r="AK392" s="14" t="str">
        <f>+IF(USER!AK392="","",USER!AK392)</f>
        <v/>
      </c>
      <c r="AL392" s="14" t="str">
        <f>+IF(USER!AL392="","",USER!AL392)</f>
        <v/>
      </c>
      <c r="AM392" s="13" t="str">
        <f>+IF(USER!AM392="","",USER!AM392)</f>
        <v/>
      </c>
      <c r="AN392" s="13" t="str">
        <f>+IF(USER!AN392="","",USER!AN392)</f>
        <v/>
      </c>
      <c r="AO392" s="14" t="str">
        <f>+IF(USER!AO392="","",USER!AO392)</f>
        <v/>
      </c>
      <c r="AP392" s="20" t="str">
        <f>+IF(USER!AP392="","",USER!AP392)</f>
        <v/>
      </c>
      <c r="AQ392" s="19">
        <f>+IF(USER!AQ392="","",USER!AQ392)</f>
        <v>0.58333333333333337</v>
      </c>
      <c r="AR392" s="13">
        <f>+IF(USER!AR392="","",USER!AR392)</f>
        <v>0.74652777777777779</v>
      </c>
      <c r="AS392" s="14" t="str">
        <f>+IF(USER!AS392="","",USER!AS392)</f>
        <v/>
      </c>
      <c r="AT392" s="14" t="str">
        <f>+IF(USER!AT392="","",USER!AT392)</f>
        <v/>
      </c>
      <c r="AU392" s="13" t="str">
        <f>+IF(USER!AU392="","",USER!AU392)</f>
        <v/>
      </c>
      <c r="AV392" s="13" t="str">
        <f>+IF(USER!AV392="","",USER!AV392)</f>
        <v/>
      </c>
      <c r="AW392" s="14" t="str">
        <f>+IF(USER!AW392="","",USER!AW392)</f>
        <v/>
      </c>
      <c r="AX392" s="20" t="str">
        <f>+IF(USER!AX392="","",USER!AX392)</f>
        <v/>
      </c>
      <c r="AY392" s="19">
        <f>+IF(USER!AY392="","",USER!AY392)</f>
        <v>0.58333333333333337</v>
      </c>
      <c r="AZ392" s="13">
        <f>+IF(USER!AZ392="","",USER!AZ392)</f>
        <v>0.74652777777777779</v>
      </c>
      <c r="BA392" s="14" t="str">
        <f>+IF(USER!BA392="","",USER!BA392)</f>
        <v/>
      </c>
      <c r="BB392" s="14" t="str">
        <f>+IF(USER!BB392="","",USER!BB392)</f>
        <v/>
      </c>
      <c r="BC392" s="13" t="str">
        <f>+IF(USER!BC392="","",USER!BC392)</f>
        <v/>
      </c>
      <c r="BD392" s="13" t="str">
        <f>+IF(USER!BD392="","",USER!BD392)</f>
        <v/>
      </c>
      <c r="BE392" s="14" t="str">
        <f>+IF(USER!BE392="","",USER!BE392)</f>
        <v/>
      </c>
      <c r="BF392" s="20" t="str">
        <f>+IF(USER!BF392="","",USER!BF392)</f>
        <v/>
      </c>
      <c r="BG392" s="19">
        <f>+IF(USER!BG392="","",USER!BG392)</f>
        <v>0.58333333333333337</v>
      </c>
      <c r="BH392" s="13">
        <f>+IF(USER!BH392="","",USER!BH392)</f>
        <v>0.74652777777777779</v>
      </c>
      <c r="BI392" s="14" t="str">
        <f>+IF(USER!BI392="","",USER!BI392)</f>
        <v/>
      </c>
      <c r="BJ392" s="14" t="str">
        <f>+IF(USER!BJ392="","",USER!BJ392)</f>
        <v/>
      </c>
      <c r="BK392" s="13" t="str">
        <f>+IF(USER!BK392="","",USER!BK392)</f>
        <v/>
      </c>
      <c r="BL392" s="13" t="str">
        <f>+IF(USER!BL392="","",USER!BL392)</f>
        <v/>
      </c>
      <c r="BM392" s="14" t="str">
        <f>+IF(USER!BM392="","",USER!BM392)</f>
        <v/>
      </c>
      <c r="BN392" s="20" t="str">
        <f>+IF(USER!BN392="","",USER!BN392)</f>
        <v/>
      </c>
      <c r="BO392" s="19">
        <f>+IF(USER!BO392="","",USER!BO392)</f>
        <v>0.58333333333333337</v>
      </c>
      <c r="BP392" s="13">
        <f>+IF(USER!BP392="","",USER!BP392)</f>
        <v>0.74652777777777779</v>
      </c>
      <c r="BQ392" s="14" t="str">
        <f>+IF(USER!BQ392="","",USER!BQ392)</f>
        <v/>
      </c>
      <c r="BR392" s="14" t="str">
        <f>+IF(USER!BR392="","",USER!BR392)</f>
        <v/>
      </c>
      <c r="BS392" s="13" t="str">
        <f>+IF(USER!BS392="","",USER!BS392)</f>
        <v/>
      </c>
      <c r="BT392" s="13" t="str">
        <f>+IF(USER!BT392="","",USER!BT392)</f>
        <v/>
      </c>
      <c r="BU392" s="14" t="str">
        <f>+IF(USER!BU392="","",USER!BU392)</f>
        <v/>
      </c>
      <c r="BV392" s="20" t="str">
        <f>+IF(USER!BV392="","",USER!BV392)</f>
        <v/>
      </c>
      <c r="BW392" s="68" t="str">
        <f>+VLOOKUP(B392,GESEM!B:H,7,0)</f>
        <v>CHAT USER</v>
      </c>
      <c r="BX392" s="2" t="str">
        <f>+VLOOKUP(B392,GESEM!B:H,6,0)</f>
        <v>AGENTE</v>
      </c>
    </row>
    <row r="393" spans="1:76" ht="12.75" x14ac:dyDescent="0.2">
      <c r="A393" s="31">
        <f t="shared" si="6"/>
        <v>387</v>
      </c>
      <c r="B393" s="74">
        <f>+USER!B393</f>
        <v>73094131</v>
      </c>
      <c r="C393" s="61" t="str">
        <f>+VLOOKUP(J393,TURNO!P:Q,2,0)</f>
        <v xml:space="preserve">CHAT USER </v>
      </c>
      <c r="D393" s="61" t="str">
        <f>+USER!D393</f>
        <v>Tarde</v>
      </c>
      <c r="E393" s="75">
        <f>+VLOOKUP(B393,GESEM!B:M,12,0)</f>
        <v>45776</v>
      </c>
      <c r="F393" s="61" t="str">
        <f>+USER!F393</f>
        <v>PART TIME</v>
      </c>
      <c r="G393" s="61" t="str">
        <f>+USER!G393</f>
        <v>DESPEGANDO</v>
      </c>
      <c r="H393" s="61" t="str">
        <f>+USER!H393</f>
        <v>29/04 - 05/05 / 27/05 - 02/05 conexión total  en seguimiento</v>
      </c>
      <c r="I393" s="61" t="str">
        <f>+USER!I393</f>
        <v>VEGA OROZCO AIMAR ITALO</v>
      </c>
      <c r="J393" s="61" t="str">
        <f>+USER!J393</f>
        <v>CHAT USER</v>
      </c>
      <c r="K393" s="61" t="str">
        <f>+USER!K393</f>
        <v>HUARANGA SABOYA GABRIELA ESTHER</v>
      </c>
      <c r="L393" s="61" t="str">
        <f>+USER!L393</f>
        <v>PORTILLA REYES YOHANA ARACELLI</v>
      </c>
      <c r="M393" s="61" t="str">
        <f>+USER!M393</f>
        <v>Martes</v>
      </c>
      <c r="N393" s="32">
        <f>+IF(USER!N393="","",USER!N393)</f>
        <v>0.58333333333333337</v>
      </c>
      <c r="O393" s="33">
        <f>+IF(USER!O393="","",USER!O393)</f>
        <v>0.74652777777777779</v>
      </c>
      <c r="P393" s="32" t="str">
        <f>+IF(USER!P393="","",USER!P393)</f>
        <v/>
      </c>
      <c r="Q393" s="33" t="str">
        <f>+IF(USER!Q393="","",USER!Q393)</f>
        <v/>
      </c>
      <c r="R393" s="34" t="str">
        <f>+VLOOKUP(B393,GESEM!B:R,9,0)</f>
        <v>ACTIVO</v>
      </c>
      <c r="S393" s="19">
        <f>+IF(USER!S393="","",USER!S393)</f>
        <v>0.58333333333333337</v>
      </c>
      <c r="T393" s="14">
        <f>+IF(USER!T393="","",USER!T393)</f>
        <v>0.74652777777777779</v>
      </c>
      <c r="U393" s="14" t="str">
        <f>+IF(USER!U393="","",USER!U393)</f>
        <v/>
      </c>
      <c r="V393" s="14" t="str">
        <f>+IF(USER!V393="","",USER!V393)</f>
        <v/>
      </c>
      <c r="W393" s="14" t="str">
        <f>+IF(USER!W393="","",USER!W393)</f>
        <v/>
      </c>
      <c r="X393" s="14" t="str">
        <f>+IF(USER!X393="","",USER!X393)</f>
        <v/>
      </c>
      <c r="Y393" s="14" t="str">
        <f>+IF(USER!Y393="","",USER!Y393)</f>
        <v/>
      </c>
      <c r="Z393" s="20" t="str">
        <f>+IF(USER!Z393="","",USER!Z393)</f>
        <v/>
      </c>
      <c r="AA393" s="19" t="str">
        <f>+IF(USER!AA393="","",USER!AA393)</f>
        <v/>
      </c>
      <c r="AB393" s="13" t="str">
        <f>+IF(USER!AB393="","",USER!AB393)</f>
        <v/>
      </c>
      <c r="AC393" s="14" t="str">
        <f>+IF(USER!AC393="","",USER!AC393)</f>
        <v/>
      </c>
      <c r="AD393" s="14" t="str">
        <f>+IF(USER!AD393="","",USER!AD393)</f>
        <v/>
      </c>
      <c r="AE393" s="13" t="str">
        <f>+IF(USER!AE393="","",USER!AE393)</f>
        <v/>
      </c>
      <c r="AF393" s="13" t="str">
        <f>+IF(USER!AF393="","",USER!AF393)</f>
        <v/>
      </c>
      <c r="AG393" s="14" t="str">
        <f>+IF(USER!AG393="","",USER!AG393)</f>
        <v/>
      </c>
      <c r="AH393" s="20" t="str">
        <f>+IF(USER!AH393="","",USER!AH393)</f>
        <v/>
      </c>
      <c r="AI393" s="19">
        <f>+IF(USER!AI393="","",USER!AI393)</f>
        <v>0.58333333333333337</v>
      </c>
      <c r="AJ393" s="13">
        <f>+IF(USER!AJ393="","",USER!AJ393)</f>
        <v>0.74652777777777779</v>
      </c>
      <c r="AK393" s="14" t="str">
        <f>+IF(USER!AK393="","",USER!AK393)</f>
        <v/>
      </c>
      <c r="AL393" s="14" t="str">
        <f>+IF(USER!AL393="","",USER!AL393)</f>
        <v/>
      </c>
      <c r="AM393" s="13" t="str">
        <f>+IF(USER!AM393="","",USER!AM393)</f>
        <v/>
      </c>
      <c r="AN393" s="13" t="str">
        <f>+IF(USER!AN393="","",USER!AN393)</f>
        <v/>
      </c>
      <c r="AO393" s="14" t="str">
        <f>+IF(USER!AO393="","",USER!AO393)</f>
        <v/>
      </c>
      <c r="AP393" s="20" t="str">
        <f>+IF(USER!AP393="","",USER!AP393)</f>
        <v/>
      </c>
      <c r="AQ393" s="19">
        <f>+IF(USER!AQ393="","",USER!AQ393)</f>
        <v>0.58333333333333337</v>
      </c>
      <c r="AR393" s="13">
        <f>+IF(USER!AR393="","",USER!AR393)</f>
        <v>0.74652777777777779</v>
      </c>
      <c r="AS393" s="14" t="str">
        <f>+IF(USER!AS393="","",USER!AS393)</f>
        <v/>
      </c>
      <c r="AT393" s="14" t="str">
        <f>+IF(USER!AT393="","",USER!AT393)</f>
        <v/>
      </c>
      <c r="AU393" s="13" t="str">
        <f>+IF(USER!AU393="","",USER!AU393)</f>
        <v/>
      </c>
      <c r="AV393" s="13" t="str">
        <f>+IF(USER!AV393="","",USER!AV393)</f>
        <v/>
      </c>
      <c r="AW393" s="14" t="str">
        <f>+IF(USER!AW393="","",USER!AW393)</f>
        <v/>
      </c>
      <c r="AX393" s="20" t="str">
        <f>+IF(USER!AX393="","",USER!AX393)</f>
        <v/>
      </c>
      <c r="AY393" s="19">
        <f>+IF(USER!AY393="","",USER!AY393)</f>
        <v>0.58333333333333337</v>
      </c>
      <c r="AZ393" s="13">
        <f>+IF(USER!AZ393="","",USER!AZ393)</f>
        <v>0.74652777777777779</v>
      </c>
      <c r="BA393" s="14" t="str">
        <f>+IF(USER!BA393="","",USER!BA393)</f>
        <v/>
      </c>
      <c r="BB393" s="14" t="str">
        <f>+IF(USER!BB393="","",USER!BB393)</f>
        <v/>
      </c>
      <c r="BC393" s="13" t="str">
        <f>+IF(USER!BC393="","",USER!BC393)</f>
        <v/>
      </c>
      <c r="BD393" s="13" t="str">
        <f>+IF(USER!BD393="","",USER!BD393)</f>
        <v/>
      </c>
      <c r="BE393" s="14" t="str">
        <f>+IF(USER!BE393="","",USER!BE393)</f>
        <v/>
      </c>
      <c r="BF393" s="20" t="str">
        <f>+IF(USER!BF393="","",USER!BF393)</f>
        <v/>
      </c>
      <c r="BG393" s="19">
        <f>+IF(USER!BG393="","",USER!BG393)</f>
        <v>0.58333333333333337</v>
      </c>
      <c r="BH393" s="13">
        <f>+IF(USER!BH393="","",USER!BH393)</f>
        <v>0.74652777777777779</v>
      </c>
      <c r="BI393" s="14" t="str">
        <f>+IF(USER!BI393="","",USER!BI393)</f>
        <v/>
      </c>
      <c r="BJ393" s="14" t="str">
        <f>+IF(USER!BJ393="","",USER!BJ393)</f>
        <v/>
      </c>
      <c r="BK393" s="13" t="str">
        <f>+IF(USER!BK393="","",USER!BK393)</f>
        <v/>
      </c>
      <c r="BL393" s="13" t="str">
        <f>+IF(USER!BL393="","",USER!BL393)</f>
        <v/>
      </c>
      <c r="BM393" s="14" t="str">
        <f>+IF(USER!BM393="","",USER!BM393)</f>
        <v/>
      </c>
      <c r="BN393" s="20" t="str">
        <f>+IF(USER!BN393="","",USER!BN393)</f>
        <v/>
      </c>
      <c r="BO393" s="19">
        <f>+IF(USER!BO393="","",USER!BO393)</f>
        <v>0.58333333333333337</v>
      </c>
      <c r="BP393" s="13">
        <f>+IF(USER!BP393="","",USER!BP393)</f>
        <v>0.74652777777777779</v>
      </c>
      <c r="BQ393" s="14" t="str">
        <f>+IF(USER!BQ393="","",USER!BQ393)</f>
        <v/>
      </c>
      <c r="BR393" s="14" t="str">
        <f>+IF(USER!BR393="","",USER!BR393)</f>
        <v/>
      </c>
      <c r="BS393" s="13" t="str">
        <f>+IF(USER!BS393="","",USER!BS393)</f>
        <v/>
      </c>
      <c r="BT393" s="13" t="str">
        <f>+IF(USER!BT393="","",USER!BT393)</f>
        <v/>
      </c>
      <c r="BU393" s="14" t="str">
        <f>+IF(USER!BU393="","",USER!BU393)</f>
        <v/>
      </c>
      <c r="BV393" s="20" t="str">
        <f>+IF(USER!BV393="","",USER!BV393)</f>
        <v/>
      </c>
      <c r="BW393" s="68" t="str">
        <f>+VLOOKUP(B393,GESEM!B:H,7,0)</f>
        <v>CHAT USER</v>
      </c>
      <c r="BX393" s="2" t="str">
        <f>+VLOOKUP(B393,GESEM!B:H,6,0)</f>
        <v>AGENTE</v>
      </c>
    </row>
    <row r="394" spans="1:76" ht="12.75" x14ac:dyDescent="0.2">
      <c r="A394" s="31">
        <f t="shared" si="6"/>
        <v>388</v>
      </c>
      <c r="B394" s="74">
        <f>+USER!B394</f>
        <v>72529619</v>
      </c>
      <c r="C394" s="61" t="str">
        <f>+VLOOKUP(J394,TURNO!P:Q,2,0)</f>
        <v xml:space="preserve">CHAT USER </v>
      </c>
      <c r="D394" s="61" t="str">
        <f>+USER!D394</f>
        <v>Tarde</v>
      </c>
      <c r="E394" s="75">
        <f>+VLOOKUP(B394,GESEM!B:M,12,0)</f>
        <v>45776</v>
      </c>
      <c r="F394" s="61" t="str">
        <f>+USER!F394</f>
        <v>PART TIME</v>
      </c>
      <c r="G394" s="61" t="str">
        <f>+USER!G394</f>
        <v>DESPEGANDO</v>
      </c>
      <c r="H394" s="61" t="str">
        <f>+USER!H394</f>
        <v>29/04 - 05/05 / 27/05 - 02/05 conexión total  en seguimiento</v>
      </c>
      <c r="I394" s="61" t="str">
        <f>+USER!I394</f>
        <v>CACHAY CHAVEZ NILSEN DANIEL</v>
      </c>
      <c r="J394" s="61" t="str">
        <f>+USER!J394</f>
        <v>CHAT USER</v>
      </c>
      <c r="K394" s="61" t="str">
        <f>+USER!K394</f>
        <v>HUARANGA SABOYA GABRIELA ESTHER</v>
      </c>
      <c r="L394" s="61" t="str">
        <f>+USER!L394</f>
        <v>PORTILLA REYES YOHANA ARACELLI</v>
      </c>
      <c r="M394" s="61" t="str">
        <f>+USER!M394</f>
        <v>Martes</v>
      </c>
      <c r="N394" s="32">
        <f>+IF(USER!N394="","",USER!N394)</f>
        <v>0.58333333333333337</v>
      </c>
      <c r="O394" s="33">
        <f>+IF(USER!O394="","",USER!O394)</f>
        <v>0.74652777777777779</v>
      </c>
      <c r="P394" s="32" t="str">
        <f>+IF(USER!P394="","",USER!P394)</f>
        <v/>
      </c>
      <c r="Q394" s="33" t="str">
        <f>+IF(USER!Q394="","",USER!Q394)</f>
        <v/>
      </c>
      <c r="R394" s="34" t="str">
        <f>+VLOOKUP(B394,GESEM!B:R,9,0)</f>
        <v>ACTIVO</v>
      </c>
      <c r="S394" s="19">
        <f>+IF(USER!S394="","",USER!S394)</f>
        <v>0.58333333333333337</v>
      </c>
      <c r="T394" s="14">
        <f>+IF(USER!T394="","",USER!T394)</f>
        <v>0.74652777777777779</v>
      </c>
      <c r="U394" s="14" t="str">
        <f>+IF(USER!U394="","",USER!U394)</f>
        <v/>
      </c>
      <c r="V394" s="14" t="str">
        <f>+IF(USER!V394="","",USER!V394)</f>
        <v/>
      </c>
      <c r="W394" s="14" t="str">
        <f>+IF(USER!W394="","",USER!W394)</f>
        <v/>
      </c>
      <c r="X394" s="14" t="str">
        <f>+IF(USER!X394="","",USER!X394)</f>
        <v/>
      </c>
      <c r="Y394" s="14" t="str">
        <f>+IF(USER!Y394="","",USER!Y394)</f>
        <v/>
      </c>
      <c r="Z394" s="20" t="str">
        <f>+IF(USER!Z394="","",USER!Z394)</f>
        <v/>
      </c>
      <c r="AA394" s="19" t="str">
        <f>+IF(USER!AA394="","",USER!AA394)</f>
        <v/>
      </c>
      <c r="AB394" s="13" t="str">
        <f>+IF(USER!AB394="","",USER!AB394)</f>
        <v/>
      </c>
      <c r="AC394" s="14" t="str">
        <f>+IF(USER!AC394="","",USER!AC394)</f>
        <v/>
      </c>
      <c r="AD394" s="14" t="str">
        <f>+IF(USER!AD394="","",USER!AD394)</f>
        <v/>
      </c>
      <c r="AE394" s="13" t="str">
        <f>+IF(USER!AE394="","",USER!AE394)</f>
        <v/>
      </c>
      <c r="AF394" s="13" t="str">
        <f>+IF(USER!AF394="","",USER!AF394)</f>
        <v/>
      </c>
      <c r="AG394" s="14" t="str">
        <f>+IF(USER!AG394="","",USER!AG394)</f>
        <v/>
      </c>
      <c r="AH394" s="20" t="str">
        <f>+IF(USER!AH394="","",USER!AH394)</f>
        <v/>
      </c>
      <c r="AI394" s="19">
        <f>+IF(USER!AI394="","",USER!AI394)</f>
        <v>0.58333333333333337</v>
      </c>
      <c r="AJ394" s="13">
        <f>+IF(USER!AJ394="","",USER!AJ394)</f>
        <v>0.74652777777777779</v>
      </c>
      <c r="AK394" s="14" t="str">
        <f>+IF(USER!AK394="","",USER!AK394)</f>
        <v/>
      </c>
      <c r="AL394" s="14" t="str">
        <f>+IF(USER!AL394="","",USER!AL394)</f>
        <v/>
      </c>
      <c r="AM394" s="13" t="str">
        <f>+IF(USER!AM394="","",USER!AM394)</f>
        <v/>
      </c>
      <c r="AN394" s="13" t="str">
        <f>+IF(USER!AN394="","",USER!AN394)</f>
        <v/>
      </c>
      <c r="AO394" s="14" t="str">
        <f>+IF(USER!AO394="","",USER!AO394)</f>
        <v/>
      </c>
      <c r="AP394" s="20" t="str">
        <f>+IF(USER!AP394="","",USER!AP394)</f>
        <v/>
      </c>
      <c r="AQ394" s="19">
        <f>+IF(USER!AQ394="","",USER!AQ394)</f>
        <v>0.58333333333333337</v>
      </c>
      <c r="AR394" s="13">
        <f>+IF(USER!AR394="","",USER!AR394)</f>
        <v>0.74652777777777779</v>
      </c>
      <c r="AS394" s="14" t="str">
        <f>+IF(USER!AS394="","",USER!AS394)</f>
        <v/>
      </c>
      <c r="AT394" s="14" t="str">
        <f>+IF(USER!AT394="","",USER!AT394)</f>
        <v/>
      </c>
      <c r="AU394" s="13" t="str">
        <f>+IF(USER!AU394="","",USER!AU394)</f>
        <v/>
      </c>
      <c r="AV394" s="13" t="str">
        <f>+IF(USER!AV394="","",USER!AV394)</f>
        <v/>
      </c>
      <c r="AW394" s="14" t="str">
        <f>+IF(USER!AW394="","",USER!AW394)</f>
        <v/>
      </c>
      <c r="AX394" s="20" t="str">
        <f>+IF(USER!AX394="","",USER!AX394)</f>
        <v/>
      </c>
      <c r="AY394" s="19">
        <f>+IF(USER!AY394="","",USER!AY394)</f>
        <v>0.58333333333333337</v>
      </c>
      <c r="AZ394" s="13">
        <f>+IF(USER!AZ394="","",USER!AZ394)</f>
        <v>0.74652777777777779</v>
      </c>
      <c r="BA394" s="14" t="str">
        <f>+IF(USER!BA394="","",USER!BA394)</f>
        <v/>
      </c>
      <c r="BB394" s="14" t="str">
        <f>+IF(USER!BB394="","",USER!BB394)</f>
        <v/>
      </c>
      <c r="BC394" s="13" t="str">
        <f>+IF(USER!BC394="","",USER!BC394)</f>
        <v/>
      </c>
      <c r="BD394" s="13" t="str">
        <f>+IF(USER!BD394="","",USER!BD394)</f>
        <v/>
      </c>
      <c r="BE394" s="14" t="str">
        <f>+IF(USER!BE394="","",USER!BE394)</f>
        <v/>
      </c>
      <c r="BF394" s="20" t="str">
        <f>+IF(USER!BF394="","",USER!BF394)</f>
        <v/>
      </c>
      <c r="BG394" s="19">
        <f>+IF(USER!BG394="","",USER!BG394)</f>
        <v>0.58333333333333337</v>
      </c>
      <c r="BH394" s="13">
        <f>+IF(USER!BH394="","",USER!BH394)</f>
        <v>0.74652777777777779</v>
      </c>
      <c r="BI394" s="14" t="str">
        <f>+IF(USER!BI394="","",USER!BI394)</f>
        <v/>
      </c>
      <c r="BJ394" s="14" t="str">
        <f>+IF(USER!BJ394="","",USER!BJ394)</f>
        <v/>
      </c>
      <c r="BK394" s="13" t="str">
        <f>+IF(USER!BK394="","",USER!BK394)</f>
        <v/>
      </c>
      <c r="BL394" s="13" t="str">
        <f>+IF(USER!BL394="","",USER!BL394)</f>
        <v/>
      </c>
      <c r="BM394" s="14" t="str">
        <f>+IF(USER!BM394="","",USER!BM394)</f>
        <v/>
      </c>
      <c r="BN394" s="20" t="str">
        <f>+IF(USER!BN394="","",USER!BN394)</f>
        <v/>
      </c>
      <c r="BO394" s="19">
        <f>+IF(USER!BO394="","",USER!BO394)</f>
        <v>0.58333333333333337</v>
      </c>
      <c r="BP394" s="13">
        <f>+IF(USER!BP394="","",USER!BP394)</f>
        <v>0.74652777777777779</v>
      </c>
      <c r="BQ394" s="14" t="str">
        <f>+IF(USER!BQ394="","",USER!BQ394)</f>
        <v/>
      </c>
      <c r="BR394" s="14" t="str">
        <f>+IF(USER!BR394="","",USER!BR394)</f>
        <v/>
      </c>
      <c r="BS394" s="13" t="str">
        <f>+IF(USER!BS394="","",USER!BS394)</f>
        <v/>
      </c>
      <c r="BT394" s="13" t="str">
        <f>+IF(USER!BT394="","",USER!BT394)</f>
        <v/>
      </c>
      <c r="BU394" s="14" t="str">
        <f>+IF(USER!BU394="","",USER!BU394)</f>
        <v/>
      </c>
      <c r="BV394" s="20" t="str">
        <f>+IF(USER!BV394="","",USER!BV394)</f>
        <v/>
      </c>
      <c r="BW394" s="68" t="str">
        <f>+VLOOKUP(B394,GESEM!B:H,7,0)</f>
        <v>CHAT USER</v>
      </c>
      <c r="BX394" s="2" t="str">
        <f>+VLOOKUP(B394,GESEM!B:H,6,0)</f>
        <v>AGENTE</v>
      </c>
    </row>
    <row r="395" spans="1:76" ht="12.75" x14ac:dyDescent="0.2">
      <c r="A395" s="31">
        <f t="shared" si="6"/>
        <v>389</v>
      </c>
      <c r="B395" s="74">
        <f>+USER!B395</f>
        <v>43388846</v>
      </c>
      <c r="C395" s="61" t="str">
        <f>+VLOOKUP(J395,TURNO!P:Q,2,0)</f>
        <v xml:space="preserve">CHAT USER </v>
      </c>
      <c r="D395" s="61" t="str">
        <f>+USER!D395</f>
        <v>Tarde</v>
      </c>
      <c r="E395" s="75">
        <f>+VLOOKUP(B395,GESEM!B:M,12,0)</f>
        <v>45777</v>
      </c>
      <c r="F395" s="61" t="str">
        <f>+USER!F395</f>
        <v>PART TIME</v>
      </c>
      <c r="G395" s="61" t="str">
        <f>+USER!G395</f>
        <v>DESPEGANDO</v>
      </c>
      <c r="H395" s="61" t="str">
        <f>+USER!H395</f>
        <v>30/04 - 06/05 / 28/05 - 03/05 conexión total  en seguimiento</v>
      </c>
      <c r="I395" s="61" t="str">
        <f>+USER!I395</f>
        <v>CHUNGA LACHIRA MARGOT ELIANA</v>
      </c>
      <c r="J395" s="61" t="str">
        <f>+USER!J395</f>
        <v>CHAT USER</v>
      </c>
      <c r="K395" s="61" t="str">
        <f>+USER!K395</f>
        <v>SANCHEZ GRADOS JEAN PIERRE JOAQUIN</v>
      </c>
      <c r="L395" s="61" t="str">
        <f>+USER!L395</f>
        <v>SANCHEZ GRADOS JEAN PIERRE JOAQUIN</v>
      </c>
      <c r="M395" s="61" t="str">
        <f>+USER!M395</f>
        <v>Miércoles</v>
      </c>
      <c r="N395" s="32">
        <f>+IF(USER!N395="","",USER!N395)</f>
        <v>0.54166666666666663</v>
      </c>
      <c r="O395" s="33">
        <f>+IF(USER!O395="","",USER!O395)</f>
        <v>0.70486111111111116</v>
      </c>
      <c r="P395" s="32" t="str">
        <f>+IF(USER!P395="","",USER!P395)</f>
        <v/>
      </c>
      <c r="Q395" s="33" t="str">
        <f>+IF(USER!Q395="","",USER!Q395)</f>
        <v/>
      </c>
      <c r="R395" s="34" t="str">
        <f>+VLOOKUP(B395,GESEM!B:R,9,0)</f>
        <v>ACTIVO</v>
      </c>
      <c r="S395" s="19">
        <f>+IF(USER!S395="","",USER!S395)</f>
        <v>0.54166666666666663</v>
      </c>
      <c r="T395" s="14">
        <f>+IF(USER!T395="","",USER!T395)</f>
        <v>0.70486111111111116</v>
      </c>
      <c r="U395" s="14" t="str">
        <f>+IF(USER!U395="","",USER!U395)</f>
        <v/>
      </c>
      <c r="V395" s="14" t="str">
        <f>+IF(USER!V395="","",USER!V395)</f>
        <v/>
      </c>
      <c r="W395" s="14" t="str">
        <f>+IF(USER!W395="","",USER!W395)</f>
        <v/>
      </c>
      <c r="X395" s="14" t="str">
        <f>+IF(USER!X395="","",USER!X395)</f>
        <v/>
      </c>
      <c r="Y395" s="14" t="str">
        <f>+IF(USER!Y395="","",USER!Y395)</f>
        <v/>
      </c>
      <c r="Z395" s="20" t="str">
        <f>+IF(USER!Z395="","",USER!Z395)</f>
        <v/>
      </c>
      <c r="AA395" s="19">
        <f>+IF(USER!AA395="","",USER!AA395)</f>
        <v>0.54166666666666663</v>
      </c>
      <c r="AB395" s="13">
        <f>+IF(USER!AB395="","",USER!AB395)</f>
        <v>0.70486111111111116</v>
      </c>
      <c r="AC395" s="14" t="str">
        <f>+IF(USER!AC395="","",USER!AC395)</f>
        <v/>
      </c>
      <c r="AD395" s="14" t="str">
        <f>+IF(USER!AD395="","",USER!AD395)</f>
        <v/>
      </c>
      <c r="AE395" s="13" t="str">
        <f>+IF(USER!AE395="","",USER!AE395)</f>
        <v/>
      </c>
      <c r="AF395" s="13" t="str">
        <f>+IF(USER!AF395="","",USER!AF395)</f>
        <v/>
      </c>
      <c r="AG395" s="14" t="str">
        <f>+IF(USER!AG395="","",USER!AG395)</f>
        <v/>
      </c>
      <c r="AH395" s="20" t="str">
        <f>+IF(USER!AH395="","",USER!AH395)</f>
        <v/>
      </c>
      <c r="AI395" s="19" t="str">
        <f>+IF(USER!AI395="","",USER!AI395)</f>
        <v/>
      </c>
      <c r="AJ395" s="13" t="str">
        <f>+IF(USER!AJ395="","",USER!AJ395)</f>
        <v/>
      </c>
      <c r="AK395" s="14" t="str">
        <f>+IF(USER!AK395="","",USER!AK395)</f>
        <v/>
      </c>
      <c r="AL395" s="14" t="str">
        <f>+IF(USER!AL395="","",USER!AL395)</f>
        <v/>
      </c>
      <c r="AM395" s="13" t="str">
        <f>+IF(USER!AM395="","",USER!AM395)</f>
        <v/>
      </c>
      <c r="AN395" s="13" t="str">
        <f>+IF(USER!AN395="","",USER!AN395)</f>
        <v/>
      </c>
      <c r="AO395" s="14" t="str">
        <f>+IF(USER!AO395="","",USER!AO395)</f>
        <v/>
      </c>
      <c r="AP395" s="20" t="str">
        <f>+IF(USER!AP395="","",USER!AP395)</f>
        <v/>
      </c>
      <c r="AQ395" s="19">
        <f>+IF(USER!AQ395="","",USER!AQ395)</f>
        <v>0.54166666666666663</v>
      </c>
      <c r="AR395" s="13">
        <f>+IF(USER!AR395="","",USER!AR395)</f>
        <v>0.70486111111111116</v>
      </c>
      <c r="AS395" s="14" t="str">
        <f>+IF(USER!AS395="","",USER!AS395)</f>
        <v/>
      </c>
      <c r="AT395" s="14" t="str">
        <f>+IF(USER!AT395="","",USER!AT395)</f>
        <v/>
      </c>
      <c r="AU395" s="13" t="str">
        <f>+IF(USER!AU395="","",USER!AU395)</f>
        <v/>
      </c>
      <c r="AV395" s="13" t="str">
        <f>+IF(USER!AV395="","",USER!AV395)</f>
        <v/>
      </c>
      <c r="AW395" s="14" t="str">
        <f>+IF(USER!AW395="","",USER!AW395)</f>
        <v/>
      </c>
      <c r="AX395" s="20" t="str">
        <f>+IF(USER!AX395="","",USER!AX395)</f>
        <v/>
      </c>
      <c r="AY395" s="19">
        <f>+IF(USER!AY395="","",USER!AY395)</f>
        <v>0.54166666666666663</v>
      </c>
      <c r="AZ395" s="13">
        <f>+IF(USER!AZ395="","",USER!AZ395)</f>
        <v>0.70486111111111116</v>
      </c>
      <c r="BA395" s="14" t="str">
        <f>+IF(USER!BA395="","",USER!BA395)</f>
        <v/>
      </c>
      <c r="BB395" s="14" t="str">
        <f>+IF(USER!BB395="","",USER!BB395)</f>
        <v/>
      </c>
      <c r="BC395" s="13" t="str">
        <f>+IF(USER!BC395="","",USER!BC395)</f>
        <v/>
      </c>
      <c r="BD395" s="13" t="str">
        <f>+IF(USER!BD395="","",USER!BD395)</f>
        <v/>
      </c>
      <c r="BE395" s="14" t="str">
        <f>+IF(USER!BE395="","",USER!BE395)</f>
        <v/>
      </c>
      <c r="BF395" s="20" t="str">
        <f>+IF(USER!BF395="","",USER!BF395)</f>
        <v/>
      </c>
      <c r="BG395" s="19">
        <f>+IF(USER!BG395="","",USER!BG395)</f>
        <v>0.54166666666666663</v>
      </c>
      <c r="BH395" s="13">
        <f>+IF(USER!BH395="","",USER!BH395)</f>
        <v>0.70486111111111116</v>
      </c>
      <c r="BI395" s="14" t="str">
        <f>+IF(USER!BI395="","",USER!BI395)</f>
        <v/>
      </c>
      <c r="BJ395" s="14" t="str">
        <f>+IF(USER!BJ395="","",USER!BJ395)</f>
        <v/>
      </c>
      <c r="BK395" s="13" t="str">
        <f>+IF(USER!BK395="","",USER!BK395)</f>
        <v/>
      </c>
      <c r="BL395" s="13" t="str">
        <f>+IF(USER!BL395="","",USER!BL395)</f>
        <v/>
      </c>
      <c r="BM395" s="14" t="str">
        <f>+IF(USER!BM395="","",USER!BM395)</f>
        <v/>
      </c>
      <c r="BN395" s="20" t="str">
        <f>+IF(USER!BN395="","",USER!BN395)</f>
        <v/>
      </c>
      <c r="BO395" s="19">
        <f>+IF(USER!BO395="","",USER!BO395)</f>
        <v>0.54166666666666663</v>
      </c>
      <c r="BP395" s="13">
        <f>+IF(USER!BP395="","",USER!BP395)</f>
        <v>0.70486111111111116</v>
      </c>
      <c r="BQ395" s="14" t="str">
        <f>+IF(USER!BQ395="","",USER!BQ395)</f>
        <v/>
      </c>
      <c r="BR395" s="14" t="str">
        <f>+IF(USER!BR395="","",USER!BR395)</f>
        <v/>
      </c>
      <c r="BS395" s="13" t="str">
        <f>+IF(USER!BS395="","",USER!BS395)</f>
        <v/>
      </c>
      <c r="BT395" s="13" t="str">
        <f>+IF(USER!BT395="","",USER!BT395)</f>
        <v/>
      </c>
      <c r="BU395" s="14" t="str">
        <f>+IF(USER!BU395="","",USER!BU395)</f>
        <v/>
      </c>
      <c r="BV395" s="20" t="str">
        <f>+IF(USER!BV395="","",USER!BV395)</f>
        <v/>
      </c>
      <c r="BW395" s="68" t="str">
        <f>+VLOOKUP(B395,GESEM!B:H,7,0)</f>
        <v>CHAT USER</v>
      </c>
      <c r="BX395" s="2" t="str">
        <f>+VLOOKUP(B395,GESEM!B:H,6,0)</f>
        <v>AGENTE</v>
      </c>
    </row>
    <row r="396" spans="1:76" ht="12.75" x14ac:dyDescent="0.2">
      <c r="A396" s="31">
        <f t="shared" si="6"/>
        <v>390</v>
      </c>
      <c r="B396" s="74">
        <f>+USER!B396</f>
        <v>70490653</v>
      </c>
      <c r="C396" s="61" t="str">
        <f>+VLOOKUP(J396,TURNO!P:Q,2,0)</f>
        <v xml:space="preserve">CHAT USER </v>
      </c>
      <c r="D396" s="61" t="str">
        <f>+USER!D396</f>
        <v>Tarde</v>
      </c>
      <c r="E396" s="75">
        <f>+VLOOKUP(B396,GESEM!B:M,12,0)</f>
        <v>45777</v>
      </c>
      <c r="F396" s="61" t="str">
        <f>+USER!F396</f>
        <v>PART TIME</v>
      </c>
      <c r="G396" s="61" t="str">
        <f>+USER!G396</f>
        <v>DESPEGANDO</v>
      </c>
      <c r="H396" s="61" t="str">
        <f>+USER!H396</f>
        <v>30/04 - 06/05 / 28/05 - 03/05 conexión total  en seguimiento</v>
      </c>
      <c r="I396" s="61" t="str">
        <f>+USER!I396</f>
        <v>HIDALGO SOUZA GLORIA ESPERANZA</v>
      </c>
      <c r="J396" s="61" t="str">
        <f>+USER!J396</f>
        <v>CHAT USER</v>
      </c>
      <c r="K396" s="61" t="str">
        <f>+USER!K396</f>
        <v>SANCHEZ GRADOS JEAN PIERRE JOAQUIN</v>
      </c>
      <c r="L396" s="61" t="str">
        <f>+USER!L396</f>
        <v>SANCHEZ GRADOS JEAN PIERRE JOAQUIN</v>
      </c>
      <c r="M396" s="61" t="str">
        <f>+USER!M396</f>
        <v>Miércoles</v>
      </c>
      <c r="N396" s="32">
        <f>+IF(USER!N396="","",USER!N396)</f>
        <v>0.54166666666666663</v>
      </c>
      <c r="O396" s="33">
        <f>+IF(USER!O396="","",USER!O396)</f>
        <v>0.70486111111111116</v>
      </c>
      <c r="P396" s="32" t="str">
        <f>+IF(USER!P396="","",USER!P396)</f>
        <v/>
      </c>
      <c r="Q396" s="33" t="str">
        <f>+IF(USER!Q396="","",USER!Q396)</f>
        <v/>
      </c>
      <c r="R396" s="34" t="str">
        <f>+VLOOKUP(B396,GESEM!B:R,9,0)</f>
        <v>ACTIVO</v>
      </c>
      <c r="S396" s="19">
        <f>+IF(USER!S396="","",USER!S396)</f>
        <v>0.54166666666666663</v>
      </c>
      <c r="T396" s="14">
        <f>+IF(USER!T396="","",USER!T396)</f>
        <v>0.70486111111111116</v>
      </c>
      <c r="U396" s="14" t="str">
        <f>+IF(USER!U396="","",USER!U396)</f>
        <v/>
      </c>
      <c r="V396" s="14" t="str">
        <f>+IF(USER!V396="","",USER!V396)</f>
        <v/>
      </c>
      <c r="W396" s="14" t="str">
        <f>+IF(USER!W396="","",USER!W396)</f>
        <v/>
      </c>
      <c r="X396" s="14" t="str">
        <f>+IF(USER!X396="","",USER!X396)</f>
        <v/>
      </c>
      <c r="Y396" s="14" t="str">
        <f>+IF(USER!Y396="","",USER!Y396)</f>
        <v/>
      </c>
      <c r="Z396" s="20" t="str">
        <f>+IF(USER!Z396="","",USER!Z396)</f>
        <v/>
      </c>
      <c r="AA396" s="19">
        <f>+IF(USER!AA396="","",USER!AA396)</f>
        <v>0.54166666666666663</v>
      </c>
      <c r="AB396" s="13">
        <f>+IF(USER!AB396="","",USER!AB396)</f>
        <v>0.70486111111111116</v>
      </c>
      <c r="AC396" s="14" t="str">
        <f>+IF(USER!AC396="","",USER!AC396)</f>
        <v/>
      </c>
      <c r="AD396" s="14" t="str">
        <f>+IF(USER!AD396="","",USER!AD396)</f>
        <v/>
      </c>
      <c r="AE396" s="13" t="str">
        <f>+IF(USER!AE396="","",USER!AE396)</f>
        <v/>
      </c>
      <c r="AF396" s="13" t="str">
        <f>+IF(USER!AF396="","",USER!AF396)</f>
        <v/>
      </c>
      <c r="AG396" s="14" t="str">
        <f>+IF(USER!AG396="","",USER!AG396)</f>
        <v/>
      </c>
      <c r="AH396" s="20" t="str">
        <f>+IF(USER!AH396="","",USER!AH396)</f>
        <v/>
      </c>
      <c r="AI396" s="19" t="str">
        <f>+IF(USER!AI396="","",USER!AI396)</f>
        <v/>
      </c>
      <c r="AJ396" s="13" t="str">
        <f>+IF(USER!AJ396="","",USER!AJ396)</f>
        <v/>
      </c>
      <c r="AK396" s="14" t="str">
        <f>+IF(USER!AK396="","",USER!AK396)</f>
        <v/>
      </c>
      <c r="AL396" s="14" t="str">
        <f>+IF(USER!AL396="","",USER!AL396)</f>
        <v/>
      </c>
      <c r="AM396" s="13" t="str">
        <f>+IF(USER!AM396="","",USER!AM396)</f>
        <v/>
      </c>
      <c r="AN396" s="13" t="str">
        <f>+IF(USER!AN396="","",USER!AN396)</f>
        <v/>
      </c>
      <c r="AO396" s="14" t="str">
        <f>+IF(USER!AO396="","",USER!AO396)</f>
        <v/>
      </c>
      <c r="AP396" s="20" t="str">
        <f>+IF(USER!AP396="","",USER!AP396)</f>
        <v/>
      </c>
      <c r="AQ396" s="19">
        <f>+IF(USER!AQ396="","",USER!AQ396)</f>
        <v>0.54166666666666663</v>
      </c>
      <c r="AR396" s="13">
        <f>+IF(USER!AR396="","",USER!AR396)</f>
        <v>0.70486111111111116</v>
      </c>
      <c r="AS396" s="14" t="str">
        <f>+IF(USER!AS396="","",USER!AS396)</f>
        <v/>
      </c>
      <c r="AT396" s="14" t="str">
        <f>+IF(USER!AT396="","",USER!AT396)</f>
        <v/>
      </c>
      <c r="AU396" s="13" t="str">
        <f>+IF(USER!AU396="","",USER!AU396)</f>
        <v/>
      </c>
      <c r="AV396" s="13" t="str">
        <f>+IF(USER!AV396="","",USER!AV396)</f>
        <v/>
      </c>
      <c r="AW396" s="14" t="str">
        <f>+IF(USER!AW396="","",USER!AW396)</f>
        <v/>
      </c>
      <c r="AX396" s="20" t="str">
        <f>+IF(USER!AX396="","",USER!AX396)</f>
        <v/>
      </c>
      <c r="AY396" s="19">
        <f>+IF(USER!AY396="","",USER!AY396)</f>
        <v>0.54166666666666663</v>
      </c>
      <c r="AZ396" s="13">
        <f>+IF(USER!AZ396="","",USER!AZ396)</f>
        <v>0.70486111111111116</v>
      </c>
      <c r="BA396" s="14" t="str">
        <f>+IF(USER!BA396="","",USER!BA396)</f>
        <v/>
      </c>
      <c r="BB396" s="14" t="str">
        <f>+IF(USER!BB396="","",USER!BB396)</f>
        <v/>
      </c>
      <c r="BC396" s="13" t="str">
        <f>+IF(USER!BC396="","",USER!BC396)</f>
        <v/>
      </c>
      <c r="BD396" s="13" t="str">
        <f>+IF(USER!BD396="","",USER!BD396)</f>
        <v/>
      </c>
      <c r="BE396" s="14" t="str">
        <f>+IF(USER!BE396="","",USER!BE396)</f>
        <v/>
      </c>
      <c r="BF396" s="20" t="str">
        <f>+IF(USER!BF396="","",USER!BF396)</f>
        <v/>
      </c>
      <c r="BG396" s="19">
        <f>+IF(USER!BG396="","",USER!BG396)</f>
        <v>0.54166666666666663</v>
      </c>
      <c r="BH396" s="13">
        <f>+IF(USER!BH396="","",USER!BH396)</f>
        <v>0.70486111111111116</v>
      </c>
      <c r="BI396" s="14" t="str">
        <f>+IF(USER!BI396="","",USER!BI396)</f>
        <v/>
      </c>
      <c r="BJ396" s="14" t="str">
        <f>+IF(USER!BJ396="","",USER!BJ396)</f>
        <v/>
      </c>
      <c r="BK396" s="13" t="str">
        <f>+IF(USER!BK396="","",USER!BK396)</f>
        <v/>
      </c>
      <c r="BL396" s="13" t="str">
        <f>+IF(USER!BL396="","",USER!BL396)</f>
        <v/>
      </c>
      <c r="BM396" s="14" t="str">
        <f>+IF(USER!BM396="","",USER!BM396)</f>
        <v/>
      </c>
      <c r="BN396" s="20" t="str">
        <f>+IF(USER!BN396="","",USER!BN396)</f>
        <v/>
      </c>
      <c r="BO396" s="19">
        <f>+IF(USER!BO396="","",USER!BO396)</f>
        <v>0.54166666666666663</v>
      </c>
      <c r="BP396" s="13">
        <f>+IF(USER!BP396="","",USER!BP396)</f>
        <v>0.70486111111111116</v>
      </c>
      <c r="BQ396" s="14" t="str">
        <f>+IF(USER!BQ396="","",USER!BQ396)</f>
        <v/>
      </c>
      <c r="BR396" s="14" t="str">
        <f>+IF(USER!BR396="","",USER!BR396)</f>
        <v/>
      </c>
      <c r="BS396" s="13" t="str">
        <f>+IF(USER!BS396="","",USER!BS396)</f>
        <v/>
      </c>
      <c r="BT396" s="13" t="str">
        <f>+IF(USER!BT396="","",USER!BT396)</f>
        <v/>
      </c>
      <c r="BU396" s="14" t="str">
        <f>+IF(USER!BU396="","",USER!BU396)</f>
        <v/>
      </c>
      <c r="BV396" s="20" t="str">
        <f>+IF(USER!BV396="","",USER!BV396)</f>
        <v/>
      </c>
      <c r="BW396" s="68" t="str">
        <f>+VLOOKUP(B396,GESEM!B:H,7,0)</f>
        <v>CHAT USER</v>
      </c>
      <c r="BX396" s="2" t="str">
        <f>+VLOOKUP(B396,GESEM!B:H,6,0)</f>
        <v>AGENTE</v>
      </c>
    </row>
    <row r="397" spans="1:76" ht="12.75" x14ac:dyDescent="0.2">
      <c r="A397" s="31">
        <f t="shared" si="6"/>
        <v>391</v>
      </c>
      <c r="B397" s="74">
        <f>+USER!B397</f>
        <v>77563903</v>
      </c>
      <c r="C397" s="61" t="str">
        <f>+VLOOKUP(J397,TURNO!P:Q,2,0)</f>
        <v xml:space="preserve">CHAT USER </v>
      </c>
      <c r="D397" s="61" t="str">
        <f>+USER!D397</f>
        <v>Tarde</v>
      </c>
      <c r="E397" s="75">
        <f>+VLOOKUP(B397,GESEM!B:M,12,0)</f>
        <v>45777</v>
      </c>
      <c r="F397" s="61" t="str">
        <f>+USER!F397</f>
        <v>PART TIME</v>
      </c>
      <c r="G397" s="61" t="str">
        <f>+USER!G397</f>
        <v>DESPEGANDO</v>
      </c>
      <c r="H397" s="61" t="str">
        <f>+USER!H397</f>
        <v>30/04 - 06/05 / 28/05 - 03/05 conexión total  en seguimiento</v>
      </c>
      <c r="I397" s="61" t="str">
        <f>+USER!I397</f>
        <v>LOPEZ EGOAVIL JHUNIOR ALEJANDRO</v>
      </c>
      <c r="J397" s="61" t="str">
        <f>+USER!J397</f>
        <v>CHAT USER</v>
      </c>
      <c r="K397" s="61" t="str">
        <f>+USER!K397</f>
        <v>SANCHEZ GRADOS JEAN PIERRE JOAQUIN</v>
      </c>
      <c r="L397" s="61" t="str">
        <f>+USER!L397</f>
        <v>SANCHEZ GRADOS JEAN PIERRE JOAQUIN</v>
      </c>
      <c r="M397" s="61" t="str">
        <f>+USER!M397</f>
        <v>Miércoles</v>
      </c>
      <c r="N397" s="32">
        <f>+IF(USER!N397="","",USER!N397)</f>
        <v>0.54166666666666663</v>
      </c>
      <c r="O397" s="33">
        <f>+IF(USER!O397="","",USER!O397)</f>
        <v>0.70486111111111116</v>
      </c>
      <c r="P397" s="32" t="str">
        <f>+IF(USER!P397="","",USER!P397)</f>
        <v/>
      </c>
      <c r="Q397" s="33" t="str">
        <f>+IF(USER!Q397="","",USER!Q397)</f>
        <v/>
      </c>
      <c r="R397" s="34" t="str">
        <f>+VLOOKUP(B397,GESEM!B:R,9,0)</f>
        <v>ACTIVO</v>
      </c>
      <c r="S397" s="19">
        <f>+IF(USER!S397="","",USER!S397)</f>
        <v>0.54166666666666663</v>
      </c>
      <c r="T397" s="14">
        <f>+IF(USER!T397="","",USER!T397)</f>
        <v>0.70486111111111116</v>
      </c>
      <c r="U397" s="14" t="str">
        <f>+IF(USER!U397="","",USER!U397)</f>
        <v/>
      </c>
      <c r="V397" s="14" t="str">
        <f>+IF(USER!V397="","",USER!V397)</f>
        <v/>
      </c>
      <c r="W397" s="14" t="str">
        <f>+IF(USER!W397="","",USER!W397)</f>
        <v/>
      </c>
      <c r="X397" s="14" t="str">
        <f>+IF(USER!X397="","",USER!X397)</f>
        <v/>
      </c>
      <c r="Y397" s="14" t="str">
        <f>+IF(USER!Y397="","",USER!Y397)</f>
        <v/>
      </c>
      <c r="Z397" s="20" t="str">
        <f>+IF(USER!Z397="","",USER!Z397)</f>
        <v/>
      </c>
      <c r="AA397" s="19">
        <f>+IF(USER!AA397="","",USER!AA397)</f>
        <v>0.54166666666666663</v>
      </c>
      <c r="AB397" s="13">
        <f>+IF(USER!AB397="","",USER!AB397)</f>
        <v>0.70486111111111116</v>
      </c>
      <c r="AC397" s="14" t="str">
        <f>+IF(USER!AC397="","",USER!AC397)</f>
        <v/>
      </c>
      <c r="AD397" s="14" t="str">
        <f>+IF(USER!AD397="","",USER!AD397)</f>
        <v/>
      </c>
      <c r="AE397" s="13" t="str">
        <f>+IF(USER!AE397="","",USER!AE397)</f>
        <v/>
      </c>
      <c r="AF397" s="13" t="str">
        <f>+IF(USER!AF397="","",USER!AF397)</f>
        <v/>
      </c>
      <c r="AG397" s="14" t="str">
        <f>+IF(USER!AG397="","",USER!AG397)</f>
        <v/>
      </c>
      <c r="AH397" s="20" t="str">
        <f>+IF(USER!AH397="","",USER!AH397)</f>
        <v/>
      </c>
      <c r="AI397" s="19" t="str">
        <f>+IF(USER!AI397="","",USER!AI397)</f>
        <v/>
      </c>
      <c r="AJ397" s="13" t="str">
        <f>+IF(USER!AJ397="","",USER!AJ397)</f>
        <v/>
      </c>
      <c r="AK397" s="14" t="str">
        <f>+IF(USER!AK397="","",USER!AK397)</f>
        <v/>
      </c>
      <c r="AL397" s="14" t="str">
        <f>+IF(USER!AL397="","",USER!AL397)</f>
        <v/>
      </c>
      <c r="AM397" s="13" t="str">
        <f>+IF(USER!AM397="","",USER!AM397)</f>
        <v/>
      </c>
      <c r="AN397" s="13" t="str">
        <f>+IF(USER!AN397="","",USER!AN397)</f>
        <v/>
      </c>
      <c r="AO397" s="14" t="str">
        <f>+IF(USER!AO397="","",USER!AO397)</f>
        <v/>
      </c>
      <c r="AP397" s="20" t="str">
        <f>+IF(USER!AP397="","",USER!AP397)</f>
        <v/>
      </c>
      <c r="AQ397" s="19">
        <f>+IF(USER!AQ397="","",USER!AQ397)</f>
        <v>0.54166666666666663</v>
      </c>
      <c r="AR397" s="13">
        <f>+IF(USER!AR397="","",USER!AR397)</f>
        <v>0.70486111111111116</v>
      </c>
      <c r="AS397" s="14" t="str">
        <f>+IF(USER!AS397="","",USER!AS397)</f>
        <v/>
      </c>
      <c r="AT397" s="14" t="str">
        <f>+IF(USER!AT397="","",USER!AT397)</f>
        <v/>
      </c>
      <c r="AU397" s="13" t="str">
        <f>+IF(USER!AU397="","",USER!AU397)</f>
        <v/>
      </c>
      <c r="AV397" s="13" t="str">
        <f>+IF(USER!AV397="","",USER!AV397)</f>
        <v/>
      </c>
      <c r="AW397" s="14" t="str">
        <f>+IF(USER!AW397="","",USER!AW397)</f>
        <v/>
      </c>
      <c r="AX397" s="20" t="str">
        <f>+IF(USER!AX397="","",USER!AX397)</f>
        <v/>
      </c>
      <c r="AY397" s="19">
        <f>+IF(USER!AY397="","",USER!AY397)</f>
        <v>0.54166666666666663</v>
      </c>
      <c r="AZ397" s="13">
        <f>+IF(USER!AZ397="","",USER!AZ397)</f>
        <v>0.70486111111111116</v>
      </c>
      <c r="BA397" s="14" t="str">
        <f>+IF(USER!BA397="","",USER!BA397)</f>
        <v/>
      </c>
      <c r="BB397" s="14" t="str">
        <f>+IF(USER!BB397="","",USER!BB397)</f>
        <v/>
      </c>
      <c r="BC397" s="13" t="str">
        <f>+IF(USER!BC397="","",USER!BC397)</f>
        <v/>
      </c>
      <c r="BD397" s="13" t="str">
        <f>+IF(USER!BD397="","",USER!BD397)</f>
        <v/>
      </c>
      <c r="BE397" s="14" t="str">
        <f>+IF(USER!BE397="","",USER!BE397)</f>
        <v/>
      </c>
      <c r="BF397" s="20" t="str">
        <f>+IF(USER!BF397="","",USER!BF397)</f>
        <v/>
      </c>
      <c r="BG397" s="19">
        <f>+IF(USER!BG397="","",USER!BG397)</f>
        <v>0.54166666666666663</v>
      </c>
      <c r="BH397" s="13">
        <f>+IF(USER!BH397="","",USER!BH397)</f>
        <v>0.70486111111111116</v>
      </c>
      <c r="BI397" s="14" t="str">
        <f>+IF(USER!BI397="","",USER!BI397)</f>
        <v/>
      </c>
      <c r="BJ397" s="14" t="str">
        <f>+IF(USER!BJ397="","",USER!BJ397)</f>
        <v/>
      </c>
      <c r="BK397" s="13" t="str">
        <f>+IF(USER!BK397="","",USER!BK397)</f>
        <v/>
      </c>
      <c r="BL397" s="13" t="str">
        <f>+IF(USER!BL397="","",USER!BL397)</f>
        <v/>
      </c>
      <c r="BM397" s="14" t="str">
        <f>+IF(USER!BM397="","",USER!BM397)</f>
        <v/>
      </c>
      <c r="BN397" s="20" t="str">
        <f>+IF(USER!BN397="","",USER!BN397)</f>
        <v/>
      </c>
      <c r="BO397" s="19">
        <f>+IF(USER!BO397="","",USER!BO397)</f>
        <v>0.54166666666666663</v>
      </c>
      <c r="BP397" s="13">
        <f>+IF(USER!BP397="","",USER!BP397)</f>
        <v>0.70486111111111116</v>
      </c>
      <c r="BQ397" s="14" t="str">
        <f>+IF(USER!BQ397="","",USER!BQ397)</f>
        <v/>
      </c>
      <c r="BR397" s="14" t="str">
        <f>+IF(USER!BR397="","",USER!BR397)</f>
        <v/>
      </c>
      <c r="BS397" s="13" t="str">
        <f>+IF(USER!BS397="","",USER!BS397)</f>
        <v/>
      </c>
      <c r="BT397" s="13" t="str">
        <f>+IF(USER!BT397="","",USER!BT397)</f>
        <v/>
      </c>
      <c r="BU397" s="14" t="str">
        <f>+IF(USER!BU397="","",USER!BU397)</f>
        <v/>
      </c>
      <c r="BV397" s="20" t="str">
        <f>+IF(USER!BV397="","",USER!BV397)</f>
        <v/>
      </c>
      <c r="BW397" s="68" t="str">
        <f>+VLOOKUP(B397,GESEM!B:H,7,0)</f>
        <v>CHAT USER</v>
      </c>
      <c r="BX397" s="2" t="str">
        <f>+VLOOKUP(B397,GESEM!B:H,6,0)</f>
        <v>AGENTE</v>
      </c>
    </row>
    <row r="398" spans="1:76" ht="12.75" x14ac:dyDescent="0.2">
      <c r="A398" s="31">
        <f t="shared" si="6"/>
        <v>392</v>
      </c>
      <c r="B398" s="74">
        <f>+USER!B398</f>
        <v>75283333</v>
      </c>
      <c r="C398" s="61" t="str">
        <f>+VLOOKUP(J398,TURNO!P:Q,2,0)</f>
        <v xml:space="preserve">CHAT USER </v>
      </c>
      <c r="D398" s="61" t="str">
        <f>+USER!D398</f>
        <v>Tarde</v>
      </c>
      <c r="E398" s="75">
        <f>+VLOOKUP(B398,GESEM!B:M,12,0)</f>
        <v>45777</v>
      </c>
      <c r="F398" s="61" t="str">
        <f>+USER!F398</f>
        <v>PART TIME</v>
      </c>
      <c r="G398" s="61" t="str">
        <f>+USER!G398</f>
        <v>DESPEGANDO</v>
      </c>
      <c r="H398" s="61" t="str">
        <f>+USER!H398</f>
        <v>30/04 - 06/05 / 28/05 - 03/05 conexión total  en seguimiento</v>
      </c>
      <c r="I398" s="61" t="str">
        <f>+USER!I398</f>
        <v>VIZCARRA OROSCO LUIS LEONARDO</v>
      </c>
      <c r="J398" s="61" t="str">
        <f>+USER!J398</f>
        <v>CHAT USER</v>
      </c>
      <c r="K398" s="61" t="str">
        <f>+USER!K398</f>
        <v>SANCHEZ GRADOS JEAN PIERRE JOAQUIN</v>
      </c>
      <c r="L398" s="61" t="str">
        <f>+USER!L398</f>
        <v>SANCHEZ GRADOS JEAN PIERRE JOAQUIN</v>
      </c>
      <c r="M398" s="61" t="str">
        <f>+USER!M398</f>
        <v>Miércoles</v>
      </c>
      <c r="N398" s="32">
        <f>+IF(USER!N398="","",USER!N398)</f>
        <v>0.54166666666666663</v>
      </c>
      <c r="O398" s="33">
        <f>+IF(USER!O398="","",USER!O398)</f>
        <v>0.70486111111111116</v>
      </c>
      <c r="P398" s="32" t="str">
        <f>+IF(USER!P398="","",USER!P398)</f>
        <v/>
      </c>
      <c r="Q398" s="33" t="str">
        <f>+IF(USER!Q398="","",USER!Q398)</f>
        <v/>
      </c>
      <c r="R398" s="34" t="str">
        <f>+VLOOKUP(B398,GESEM!B:R,9,0)</f>
        <v>ACTIVO</v>
      </c>
      <c r="S398" s="19">
        <f>+IF(USER!S398="","",USER!S398)</f>
        <v>0.54166666666666663</v>
      </c>
      <c r="T398" s="14">
        <f>+IF(USER!T398="","",USER!T398)</f>
        <v>0.70486111111111116</v>
      </c>
      <c r="U398" s="14" t="str">
        <f>+IF(USER!U398="","",USER!U398)</f>
        <v/>
      </c>
      <c r="V398" s="14" t="str">
        <f>+IF(USER!V398="","",USER!V398)</f>
        <v/>
      </c>
      <c r="W398" s="14" t="str">
        <f>+IF(USER!W398="","",USER!W398)</f>
        <v/>
      </c>
      <c r="X398" s="14" t="str">
        <f>+IF(USER!X398="","",USER!X398)</f>
        <v/>
      </c>
      <c r="Y398" s="14" t="str">
        <f>+IF(USER!Y398="","",USER!Y398)</f>
        <v/>
      </c>
      <c r="Z398" s="20" t="str">
        <f>+IF(USER!Z398="","",USER!Z398)</f>
        <v/>
      </c>
      <c r="AA398" s="19">
        <f>+IF(USER!AA398="","",USER!AA398)</f>
        <v>0.54166666666666663</v>
      </c>
      <c r="AB398" s="13">
        <f>+IF(USER!AB398="","",USER!AB398)</f>
        <v>0.70486111111111116</v>
      </c>
      <c r="AC398" s="14" t="str">
        <f>+IF(USER!AC398="","",USER!AC398)</f>
        <v/>
      </c>
      <c r="AD398" s="14" t="str">
        <f>+IF(USER!AD398="","",USER!AD398)</f>
        <v/>
      </c>
      <c r="AE398" s="13" t="str">
        <f>+IF(USER!AE398="","",USER!AE398)</f>
        <v/>
      </c>
      <c r="AF398" s="13" t="str">
        <f>+IF(USER!AF398="","",USER!AF398)</f>
        <v/>
      </c>
      <c r="AG398" s="14" t="str">
        <f>+IF(USER!AG398="","",USER!AG398)</f>
        <v/>
      </c>
      <c r="AH398" s="20" t="str">
        <f>+IF(USER!AH398="","",USER!AH398)</f>
        <v/>
      </c>
      <c r="AI398" s="19" t="str">
        <f>+IF(USER!AI398="","",USER!AI398)</f>
        <v/>
      </c>
      <c r="AJ398" s="13" t="str">
        <f>+IF(USER!AJ398="","",USER!AJ398)</f>
        <v/>
      </c>
      <c r="AK398" s="14" t="str">
        <f>+IF(USER!AK398="","",USER!AK398)</f>
        <v/>
      </c>
      <c r="AL398" s="14" t="str">
        <f>+IF(USER!AL398="","",USER!AL398)</f>
        <v/>
      </c>
      <c r="AM398" s="13" t="str">
        <f>+IF(USER!AM398="","",USER!AM398)</f>
        <v/>
      </c>
      <c r="AN398" s="13" t="str">
        <f>+IF(USER!AN398="","",USER!AN398)</f>
        <v/>
      </c>
      <c r="AO398" s="14" t="str">
        <f>+IF(USER!AO398="","",USER!AO398)</f>
        <v/>
      </c>
      <c r="AP398" s="20" t="str">
        <f>+IF(USER!AP398="","",USER!AP398)</f>
        <v/>
      </c>
      <c r="AQ398" s="19">
        <f>+IF(USER!AQ398="","",USER!AQ398)</f>
        <v>0.54166666666666663</v>
      </c>
      <c r="AR398" s="13">
        <f>+IF(USER!AR398="","",USER!AR398)</f>
        <v>0.70486111111111116</v>
      </c>
      <c r="AS398" s="14" t="str">
        <f>+IF(USER!AS398="","",USER!AS398)</f>
        <v/>
      </c>
      <c r="AT398" s="14" t="str">
        <f>+IF(USER!AT398="","",USER!AT398)</f>
        <v/>
      </c>
      <c r="AU398" s="13" t="str">
        <f>+IF(USER!AU398="","",USER!AU398)</f>
        <v/>
      </c>
      <c r="AV398" s="13" t="str">
        <f>+IF(USER!AV398="","",USER!AV398)</f>
        <v/>
      </c>
      <c r="AW398" s="14" t="str">
        <f>+IF(USER!AW398="","",USER!AW398)</f>
        <v/>
      </c>
      <c r="AX398" s="20" t="str">
        <f>+IF(USER!AX398="","",USER!AX398)</f>
        <v/>
      </c>
      <c r="AY398" s="19">
        <f>+IF(USER!AY398="","",USER!AY398)</f>
        <v>0.54166666666666663</v>
      </c>
      <c r="AZ398" s="13">
        <f>+IF(USER!AZ398="","",USER!AZ398)</f>
        <v>0.70486111111111116</v>
      </c>
      <c r="BA398" s="14" t="str">
        <f>+IF(USER!BA398="","",USER!BA398)</f>
        <v/>
      </c>
      <c r="BB398" s="14" t="str">
        <f>+IF(USER!BB398="","",USER!BB398)</f>
        <v/>
      </c>
      <c r="BC398" s="13" t="str">
        <f>+IF(USER!BC398="","",USER!BC398)</f>
        <v/>
      </c>
      <c r="BD398" s="13" t="str">
        <f>+IF(USER!BD398="","",USER!BD398)</f>
        <v/>
      </c>
      <c r="BE398" s="14" t="str">
        <f>+IF(USER!BE398="","",USER!BE398)</f>
        <v/>
      </c>
      <c r="BF398" s="20" t="str">
        <f>+IF(USER!BF398="","",USER!BF398)</f>
        <v/>
      </c>
      <c r="BG398" s="19">
        <f>+IF(USER!BG398="","",USER!BG398)</f>
        <v>0.54166666666666663</v>
      </c>
      <c r="BH398" s="13">
        <f>+IF(USER!BH398="","",USER!BH398)</f>
        <v>0.70486111111111116</v>
      </c>
      <c r="BI398" s="14" t="str">
        <f>+IF(USER!BI398="","",USER!BI398)</f>
        <v/>
      </c>
      <c r="BJ398" s="14" t="str">
        <f>+IF(USER!BJ398="","",USER!BJ398)</f>
        <v/>
      </c>
      <c r="BK398" s="13" t="str">
        <f>+IF(USER!BK398="","",USER!BK398)</f>
        <v/>
      </c>
      <c r="BL398" s="13" t="str">
        <f>+IF(USER!BL398="","",USER!BL398)</f>
        <v/>
      </c>
      <c r="BM398" s="14" t="str">
        <f>+IF(USER!BM398="","",USER!BM398)</f>
        <v/>
      </c>
      <c r="BN398" s="20" t="str">
        <f>+IF(USER!BN398="","",USER!BN398)</f>
        <v/>
      </c>
      <c r="BO398" s="19">
        <f>+IF(USER!BO398="","",USER!BO398)</f>
        <v>0.54166666666666663</v>
      </c>
      <c r="BP398" s="13">
        <f>+IF(USER!BP398="","",USER!BP398)</f>
        <v>0.70486111111111116</v>
      </c>
      <c r="BQ398" s="14" t="str">
        <f>+IF(USER!BQ398="","",USER!BQ398)</f>
        <v/>
      </c>
      <c r="BR398" s="14" t="str">
        <f>+IF(USER!BR398="","",USER!BR398)</f>
        <v/>
      </c>
      <c r="BS398" s="13" t="str">
        <f>+IF(USER!BS398="","",USER!BS398)</f>
        <v/>
      </c>
      <c r="BT398" s="13" t="str">
        <f>+IF(USER!BT398="","",USER!BT398)</f>
        <v/>
      </c>
      <c r="BU398" s="14" t="str">
        <f>+IF(USER!BU398="","",USER!BU398)</f>
        <v/>
      </c>
      <c r="BV398" s="20" t="str">
        <f>+IF(USER!BV398="","",USER!BV398)</f>
        <v/>
      </c>
      <c r="BW398" s="68" t="str">
        <f>+VLOOKUP(B398,GESEM!B:H,7,0)</f>
        <v>CHAT USER</v>
      </c>
      <c r="BX398" s="2" t="str">
        <f>+VLOOKUP(B398,GESEM!B:H,6,0)</f>
        <v>AGENTE</v>
      </c>
    </row>
    <row r="399" spans="1:76" ht="12.75" x14ac:dyDescent="0.2">
      <c r="A399" s="31">
        <f t="shared" si="6"/>
        <v>393</v>
      </c>
      <c r="B399" s="74">
        <f>+USER!B399</f>
        <v>76778875</v>
      </c>
      <c r="C399" s="61" t="str">
        <f>+VLOOKUP(J399,TURNO!P:Q,2,0)</f>
        <v xml:space="preserve">CHAT USER </v>
      </c>
      <c r="D399" s="61" t="str">
        <f>+USER!D399</f>
        <v>Tarde</v>
      </c>
      <c r="E399" s="75">
        <f>+VLOOKUP(B399,GESEM!B:M,12,0)</f>
        <v>45777</v>
      </c>
      <c r="F399" s="61" t="str">
        <f>+USER!F399</f>
        <v>PART TIME</v>
      </c>
      <c r="G399" s="61" t="str">
        <f>+USER!G399</f>
        <v>DESPEGANDO</v>
      </c>
      <c r="H399" s="61" t="str">
        <f>+USER!H399</f>
        <v>30/04 - 06/05 / 28/05 - 03/05 conexión total  en seguimiento</v>
      </c>
      <c r="I399" s="61" t="str">
        <f>+USER!I399</f>
        <v>BENANCIO MEJIA ADRIAN ALBERTO</v>
      </c>
      <c r="J399" s="61" t="str">
        <f>+USER!J399</f>
        <v>CHAT USER</v>
      </c>
      <c r="K399" s="61" t="str">
        <f>+USER!K399</f>
        <v>SANCHEZ GRADOS JEAN PIERRE JOAQUIN</v>
      </c>
      <c r="L399" s="61" t="str">
        <f>+USER!L399</f>
        <v>SANCHEZ GRADOS JEAN PIERRE JOAQUIN</v>
      </c>
      <c r="M399" s="61" t="str">
        <f>+USER!M399</f>
        <v>Miércoles</v>
      </c>
      <c r="N399" s="32">
        <f>+IF(USER!N399="","",USER!N399)</f>
        <v>0.54166666666666663</v>
      </c>
      <c r="O399" s="33">
        <f>+IF(USER!O399="","",USER!O399)</f>
        <v>0.70486111111111116</v>
      </c>
      <c r="P399" s="32" t="str">
        <f>+IF(USER!P399="","",USER!P399)</f>
        <v/>
      </c>
      <c r="Q399" s="33" t="str">
        <f>+IF(USER!Q399="","",USER!Q399)</f>
        <v/>
      </c>
      <c r="R399" s="34" t="str">
        <f>+VLOOKUP(B399,GESEM!B:R,9,0)</f>
        <v>ACTIVO</v>
      </c>
      <c r="S399" s="19">
        <f>+IF(USER!S399="","",USER!S399)</f>
        <v>0.54166666666666663</v>
      </c>
      <c r="T399" s="14">
        <f>+IF(USER!T399="","",USER!T399)</f>
        <v>0.70486111111111116</v>
      </c>
      <c r="U399" s="14" t="str">
        <f>+IF(USER!U399="","",USER!U399)</f>
        <v/>
      </c>
      <c r="V399" s="14" t="str">
        <f>+IF(USER!V399="","",USER!V399)</f>
        <v/>
      </c>
      <c r="W399" s="14" t="str">
        <f>+IF(USER!W399="","",USER!W399)</f>
        <v/>
      </c>
      <c r="X399" s="14" t="str">
        <f>+IF(USER!X399="","",USER!X399)</f>
        <v/>
      </c>
      <c r="Y399" s="14" t="str">
        <f>+IF(USER!Y399="","",USER!Y399)</f>
        <v/>
      </c>
      <c r="Z399" s="20" t="str">
        <f>+IF(USER!Z399="","",USER!Z399)</f>
        <v/>
      </c>
      <c r="AA399" s="19">
        <f>+IF(USER!AA399="","",USER!AA399)</f>
        <v>0.54166666666666663</v>
      </c>
      <c r="AB399" s="13">
        <f>+IF(USER!AB399="","",USER!AB399)</f>
        <v>0.70486111111111116</v>
      </c>
      <c r="AC399" s="14" t="str">
        <f>+IF(USER!AC399="","",USER!AC399)</f>
        <v/>
      </c>
      <c r="AD399" s="14" t="str">
        <f>+IF(USER!AD399="","",USER!AD399)</f>
        <v/>
      </c>
      <c r="AE399" s="13" t="str">
        <f>+IF(USER!AE399="","",USER!AE399)</f>
        <v/>
      </c>
      <c r="AF399" s="13" t="str">
        <f>+IF(USER!AF399="","",USER!AF399)</f>
        <v/>
      </c>
      <c r="AG399" s="14" t="str">
        <f>+IF(USER!AG399="","",USER!AG399)</f>
        <v/>
      </c>
      <c r="AH399" s="20" t="str">
        <f>+IF(USER!AH399="","",USER!AH399)</f>
        <v/>
      </c>
      <c r="AI399" s="19" t="str">
        <f>+IF(USER!AI399="","",USER!AI399)</f>
        <v/>
      </c>
      <c r="AJ399" s="13" t="str">
        <f>+IF(USER!AJ399="","",USER!AJ399)</f>
        <v/>
      </c>
      <c r="AK399" s="14" t="str">
        <f>+IF(USER!AK399="","",USER!AK399)</f>
        <v/>
      </c>
      <c r="AL399" s="14" t="str">
        <f>+IF(USER!AL399="","",USER!AL399)</f>
        <v/>
      </c>
      <c r="AM399" s="13" t="str">
        <f>+IF(USER!AM399="","",USER!AM399)</f>
        <v/>
      </c>
      <c r="AN399" s="13" t="str">
        <f>+IF(USER!AN399="","",USER!AN399)</f>
        <v/>
      </c>
      <c r="AO399" s="14" t="str">
        <f>+IF(USER!AO399="","",USER!AO399)</f>
        <v/>
      </c>
      <c r="AP399" s="20" t="str">
        <f>+IF(USER!AP399="","",USER!AP399)</f>
        <v/>
      </c>
      <c r="AQ399" s="19">
        <f>+IF(USER!AQ399="","",USER!AQ399)</f>
        <v>0.54166666666666663</v>
      </c>
      <c r="AR399" s="13">
        <f>+IF(USER!AR399="","",USER!AR399)</f>
        <v>0.70486111111111116</v>
      </c>
      <c r="AS399" s="14" t="str">
        <f>+IF(USER!AS399="","",USER!AS399)</f>
        <v/>
      </c>
      <c r="AT399" s="14" t="str">
        <f>+IF(USER!AT399="","",USER!AT399)</f>
        <v/>
      </c>
      <c r="AU399" s="13" t="str">
        <f>+IF(USER!AU399="","",USER!AU399)</f>
        <v/>
      </c>
      <c r="AV399" s="13" t="str">
        <f>+IF(USER!AV399="","",USER!AV399)</f>
        <v/>
      </c>
      <c r="AW399" s="14" t="str">
        <f>+IF(USER!AW399="","",USER!AW399)</f>
        <v/>
      </c>
      <c r="AX399" s="20" t="str">
        <f>+IF(USER!AX399="","",USER!AX399)</f>
        <v/>
      </c>
      <c r="AY399" s="19">
        <f>+IF(USER!AY399="","",USER!AY399)</f>
        <v>0.54166666666666663</v>
      </c>
      <c r="AZ399" s="13">
        <f>+IF(USER!AZ399="","",USER!AZ399)</f>
        <v>0.70486111111111116</v>
      </c>
      <c r="BA399" s="14" t="str">
        <f>+IF(USER!BA399="","",USER!BA399)</f>
        <v/>
      </c>
      <c r="BB399" s="14" t="str">
        <f>+IF(USER!BB399="","",USER!BB399)</f>
        <v/>
      </c>
      <c r="BC399" s="13" t="str">
        <f>+IF(USER!BC399="","",USER!BC399)</f>
        <v/>
      </c>
      <c r="BD399" s="13" t="str">
        <f>+IF(USER!BD399="","",USER!BD399)</f>
        <v/>
      </c>
      <c r="BE399" s="14" t="str">
        <f>+IF(USER!BE399="","",USER!BE399)</f>
        <v/>
      </c>
      <c r="BF399" s="20" t="str">
        <f>+IF(USER!BF399="","",USER!BF399)</f>
        <v/>
      </c>
      <c r="BG399" s="19">
        <f>+IF(USER!BG399="","",USER!BG399)</f>
        <v>0.54166666666666663</v>
      </c>
      <c r="BH399" s="13">
        <f>+IF(USER!BH399="","",USER!BH399)</f>
        <v>0.70486111111111116</v>
      </c>
      <c r="BI399" s="14" t="str">
        <f>+IF(USER!BI399="","",USER!BI399)</f>
        <v/>
      </c>
      <c r="BJ399" s="14" t="str">
        <f>+IF(USER!BJ399="","",USER!BJ399)</f>
        <v/>
      </c>
      <c r="BK399" s="13" t="str">
        <f>+IF(USER!BK399="","",USER!BK399)</f>
        <v/>
      </c>
      <c r="BL399" s="13" t="str">
        <f>+IF(USER!BL399="","",USER!BL399)</f>
        <v/>
      </c>
      <c r="BM399" s="14" t="str">
        <f>+IF(USER!BM399="","",USER!BM399)</f>
        <v/>
      </c>
      <c r="BN399" s="20" t="str">
        <f>+IF(USER!BN399="","",USER!BN399)</f>
        <v/>
      </c>
      <c r="BO399" s="19">
        <f>+IF(USER!BO399="","",USER!BO399)</f>
        <v>0.54166666666666663</v>
      </c>
      <c r="BP399" s="13">
        <f>+IF(USER!BP399="","",USER!BP399)</f>
        <v>0.70486111111111116</v>
      </c>
      <c r="BQ399" s="14" t="str">
        <f>+IF(USER!BQ399="","",USER!BQ399)</f>
        <v/>
      </c>
      <c r="BR399" s="14" t="str">
        <f>+IF(USER!BR399="","",USER!BR399)</f>
        <v/>
      </c>
      <c r="BS399" s="13" t="str">
        <f>+IF(USER!BS399="","",USER!BS399)</f>
        <v/>
      </c>
      <c r="BT399" s="13" t="str">
        <f>+IF(USER!BT399="","",USER!BT399)</f>
        <v/>
      </c>
      <c r="BU399" s="14" t="str">
        <f>+IF(USER!BU399="","",USER!BU399)</f>
        <v/>
      </c>
      <c r="BV399" s="20" t="str">
        <f>+IF(USER!BV399="","",USER!BV399)</f>
        <v/>
      </c>
      <c r="BW399" s="68" t="str">
        <f>+VLOOKUP(B399,GESEM!B:H,7,0)</f>
        <v>CHAT USER</v>
      </c>
      <c r="BX399" s="2" t="str">
        <f>+VLOOKUP(B399,GESEM!B:H,6,0)</f>
        <v>AGENTE</v>
      </c>
    </row>
    <row r="400" spans="1:76" ht="12.75" x14ac:dyDescent="0.2">
      <c r="A400" s="31">
        <f t="shared" si="6"/>
        <v>394</v>
      </c>
      <c r="B400" s="74">
        <f>+USER!B400</f>
        <v>78289935</v>
      </c>
      <c r="C400" s="61" t="str">
        <f>+VLOOKUP(J400,TURNO!P:Q,2,0)</f>
        <v xml:space="preserve">CHAT USER </v>
      </c>
      <c r="D400" s="61" t="str">
        <f>+USER!D400</f>
        <v>Tarde</v>
      </c>
      <c r="E400" s="75">
        <f>+VLOOKUP(B400,GESEM!B:M,12,0)</f>
        <v>45777</v>
      </c>
      <c r="F400" s="61" t="str">
        <f>+USER!F400</f>
        <v>PART TIME</v>
      </c>
      <c r="G400" s="61" t="str">
        <f>+USER!G400</f>
        <v>DESPEGANDO</v>
      </c>
      <c r="H400" s="61" t="str">
        <f>+USER!H400</f>
        <v>30/04 - 06/05 / 28/05 - 03/05 conexión total  en seguimiento</v>
      </c>
      <c r="I400" s="61" t="str">
        <f>+USER!I400</f>
        <v>MARTINEZ GREYTER RICARDO SEBASTIAN</v>
      </c>
      <c r="J400" s="61" t="str">
        <f>+USER!J400</f>
        <v>CHAT USER</v>
      </c>
      <c r="K400" s="61" t="str">
        <f>+USER!K400</f>
        <v>SANCHEZ GRADOS JEAN PIERRE JOAQUIN</v>
      </c>
      <c r="L400" s="61" t="str">
        <f>+USER!L400</f>
        <v>SANCHEZ GRADOS JEAN PIERRE JOAQUIN</v>
      </c>
      <c r="M400" s="61" t="str">
        <f>+USER!M400</f>
        <v>Miércoles</v>
      </c>
      <c r="N400" s="32">
        <f>+IF(USER!N400="","",USER!N400)</f>
        <v>0.54166666666666663</v>
      </c>
      <c r="O400" s="33">
        <f>+IF(USER!O400="","",USER!O400)</f>
        <v>0.70486111111111116</v>
      </c>
      <c r="P400" s="32" t="str">
        <f>+IF(USER!P400="","",USER!P400)</f>
        <v/>
      </c>
      <c r="Q400" s="33" t="str">
        <f>+IF(USER!Q400="","",USER!Q400)</f>
        <v/>
      </c>
      <c r="R400" s="34" t="str">
        <f>+VLOOKUP(B400,GESEM!B:R,9,0)</f>
        <v>ACTIVO</v>
      </c>
      <c r="S400" s="19">
        <f>+IF(USER!S400="","",USER!S400)</f>
        <v>0.54166666666666663</v>
      </c>
      <c r="T400" s="14">
        <f>+IF(USER!T400="","",USER!T400)</f>
        <v>0.70486111111111116</v>
      </c>
      <c r="U400" s="14" t="str">
        <f>+IF(USER!U400="","",USER!U400)</f>
        <v/>
      </c>
      <c r="V400" s="14" t="str">
        <f>+IF(USER!V400="","",USER!V400)</f>
        <v/>
      </c>
      <c r="W400" s="14" t="str">
        <f>+IF(USER!W400="","",USER!W400)</f>
        <v/>
      </c>
      <c r="X400" s="14" t="str">
        <f>+IF(USER!X400="","",USER!X400)</f>
        <v/>
      </c>
      <c r="Y400" s="14" t="str">
        <f>+IF(USER!Y400="","",USER!Y400)</f>
        <v/>
      </c>
      <c r="Z400" s="20" t="str">
        <f>+IF(USER!Z400="","",USER!Z400)</f>
        <v/>
      </c>
      <c r="AA400" s="19">
        <f>+IF(USER!AA400="","",USER!AA400)</f>
        <v>0.54166666666666663</v>
      </c>
      <c r="AB400" s="13">
        <f>+IF(USER!AB400="","",USER!AB400)</f>
        <v>0.70486111111111116</v>
      </c>
      <c r="AC400" s="14" t="str">
        <f>+IF(USER!AC400="","",USER!AC400)</f>
        <v/>
      </c>
      <c r="AD400" s="14" t="str">
        <f>+IF(USER!AD400="","",USER!AD400)</f>
        <v/>
      </c>
      <c r="AE400" s="13" t="str">
        <f>+IF(USER!AE400="","",USER!AE400)</f>
        <v/>
      </c>
      <c r="AF400" s="13" t="str">
        <f>+IF(USER!AF400="","",USER!AF400)</f>
        <v/>
      </c>
      <c r="AG400" s="14" t="str">
        <f>+IF(USER!AG400="","",USER!AG400)</f>
        <v/>
      </c>
      <c r="AH400" s="20" t="str">
        <f>+IF(USER!AH400="","",USER!AH400)</f>
        <v/>
      </c>
      <c r="AI400" s="19" t="str">
        <f>+IF(USER!AI400="","",USER!AI400)</f>
        <v/>
      </c>
      <c r="AJ400" s="13" t="str">
        <f>+IF(USER!AJ400="","",USER!AJ400)</f>
        <v/>
      </c>
      <c r="AK400" s="14" t="str">
        <f>+IF(USER!AK400="","",USER!AK400)</f>
        <v/>
      </c>
      <c r="AL400" s="14" t="str">
        <f>+IF(USER!AL400="","",USER!AL400)</f>
        <v/>
      </c>
      <c r="AM400" s="13" t="str">
        <f>+IF(USER!AM400="","",USER!AM400)</f>
        <v/>
      </c>
      <c r="AN400" s="13" t="str">
        <f>+IF(USER!AN400="","",USER!AN400)</f>
        <v/>
      </c>
      <c r="AO400" s="14" t="str">
        <f>+IF(USER!AO400="","",USER!AO400)</f>
        <v/>
      </c>
      <c r="AP400" s="20" t="str">
        <f>+IF(USER!AP400="","",USER!AP400)</f>
        <v/>
      </c>
      <c r="AQ400" s="19">
        <f>+IF(USER!AQ400="","",USER!AQ400)</f>
        <v>0.54166666666666663</v>
      </c>
      <c r="AR400" s="13">
        <f>+IF(USER!AR400="","",USER!AR400)</f>
        <v>0.70486111111111116</v>
      </c>
      <c r="AS400" s="14" t="str">
        <f>+IF(USER!AS400="","",USER!AS400)</f>
        <v/>
      </c>
      <c r="AT400" s="14" t="str">
        <f>+IF(USER!AT400="","",USER!AT400)</f>
        <v/>
      </c>
      <c r="AU400" s="13" t="str">
        <f>+IF(USER!AU400="","",USER!AU400)</f>
        <v/>
      </c>
      <c r="AV400" s="13" t="str">
        <f>+IF(USER!AV400="","",USER!AV400)</f>
        <v/>
      </c>
      <c r="AW400" s="14" t="str">
        <f>+IF(USER!AW400="","",USER!AW400)</f>
        <v/>
      </c>
      <c r="AX400" s="20" t="str">
        <f>+IF(USER!AX400="","",USER!AX400)</f>
        <v/>
      </c>
      <c r="AY400" s="19">
        <f>+IF(USER!AY400="","",USER!AY400)</f>
        <v>0.54166666666666663</v>
      </c>
      <c r="AZ400" s="13">
        <f>+IF(USER!AZ400="","",USER!AZ400)</f>
        <v>0.70486111111111116</v>
      </c>
      <c r="BA400" s="14" t="str">
        <f>+IF(USER!BA400="","",USER!BA400)</f>
        <v/>
      </c>
      <c r="BB400" s="14" t="str">
        <f>+IF(USER!BB400="","",USER!BB400)</f>
        <v/>
      </c>
      <c r="BC400" s="13" t="str">
        <f>+IF(USER!BC400="","",USER!BC400)</f>
        <v/>
      </c>
      <c r="BD400" s="13" t="str">
        <f>+IF(USER!BD400="","",USER!BD400)</f>
        <v/>
      </c>
      <c r="BE400" s="14" t="str">
        <f>+IF(USER!BE400="","",USER!BE400)</f>
        <v/>
      </c>
      <c r="BF400" s="20" t="str">
        <f>+IF(USER!BF400="","",USER!BF400)</f>
        <v/>
      </c>
      <c r="BG400" s="19">
        <f>+IF(USER!BG400="","",USER!BG400)</f>
        <v>0.54166666666666663</v>
      </c>
      <c r="BH400" s="13">
        <f>+IF(USER!BH400="","",USER!BH400)</f>
        <v>0.70486111111111116</v>
      </c>
      <c r="BI400" s="14" t="str">
        <f>+IF(USER!BI400="","",USER!BI400)</f>
        <v/>
      </c>
      <c r="BJ400" s="14" t="str">
        <f>+IF(USER!BJ400="","",USER!BJ400)</f>
        <v/>
      </c>
      <c r="BK400" s="13" t="str">
        <f>+IF(USER!BK400="","",USER!BK400)</f>
        <v/>
      </c>
      <c r="BL400" s="13" t="str">
        <f>+IF(USER!BL400="","",USER!BL400)</f>
        <v/>
      </c>
      <c r="BM400" s="14" t="str">
        <f>+IF(USER!BM400="","",USER!BM400)</f>
        <v/>
      </c>
      <c r="BN400" s="20" t="str">
        <f>+IF(USER!BN400="","",USER!BN400)</f>
        <v/>
      </c>
      <c r="BO400" s="19">
        <f>+IF(USER!BO400="","",USER!BO400)</f>
        <v>0.54166666666666663</v>
      </c>
      <c r="BP400" s="13">
        <f>+IF(USER!BP400="","",USER!BP400)</f>
        <v>0.70486111111111116</v>
      </c>
      <c r="BQ400" s="14" t="str">
        <f>+IF(USER!BQ400="","",USER!BQ400)</f>
        <v/>
      </c>
      <c r="BR400" s="14" t="str">
        <f>+IF(USER!BR400="","",USER!BR400)</f>
        <v/>
      </c>
      <c r="BS400" s="13" t="str">
        <f>+IF(USER!BS400="","",USER!BS400)</f>
        <v/>
      </c>
      <c r="BT400" s="13" t="str">
        <f>+IF(USER!BT400="","",USER!BT400)</f>
        <v/>
      </c>
      <c r="BU400" s="14" t="str">
        <f>+IF(USER!BU400="","",USER!BU400)</f>
        <v/>
      </c>
      <c r="BV400" s="20" t="str">
        <f>+IF(USER!BV400="","",USER!BV400)</f>
        <v/>
      </c>
      <c r="BW400" s="68" t="str">
        <f>+VLOOKUP(B400,GESEM!B:H,7,0)</f>
        <v>CHAT USER</v>
      </c>
      <c r="BX400" s="2" t="str">
        <f>+VLOOKUP(B400,GESEM!B:H,6,0)</f>
        <v>AGENTE</v>
      </c>
    </row>
    <row r="401" spans="1:76" ht="12.75" x14ac:dyDescent="0.2">
      <c r="A401" s="31">
        <f t="shared" si="6"/>
        <v>395</v>
      </c>
      <c r="B401" s="74">
        <f>+USER!B401</f>
        <v>75673079</v>
      </c>
      <c r="C401" s="61" t="str">
        <f>+VLOOKUP(J401,TURNO!P:Q,2,0)</f>
        <v xml:space="preserve">CHAT USER </v>
      </c>
      <c r="D401" s="61" t="str">
        <f>+USER!D401</f>
        <v>Tarde</v>
      </c>
      <c r="E401" s="75">
        <f>+VLOOKUP(B401,GESEM!B:M,12,0)</f>
        <v>45777</v>
      </c>
      <c r="F401" s="61" t="str">
        <f>+USER!F401</f>
        <v>PART TIME</v>
      </c>
      <c r="G401" s="61" t="str">
        <f>+USER!G401</f>
        <v>DESPEGANDO</v>
      </c>
      <c r="H401" s="61" t="str">
        <f>+USER!H401</f>
        <v>30/04 - 06/05 / 28/05 - 03/05 conexión total  en seguimiento</v>
      </c>
      <c r="I401" s="61" t="str">
        <f>+USER!I401</f>
        <v>DIAZ YLDEFONSO DAYANNA DAMARIS</v>
      </c>
      <c r="J401" s="61" t="str">
        <f>+USER!J401</f>
        <v>CHAT USER</v>
      </c>
      <c r="K401" s="61" t="str">
        <f>+USER!K401</f>
        <v>SANCHEZ GRADOS JEAN PIERRE JOAQUIN</v>
      </c>
      <c r="L401" s="61" t="str">
        <f>+USER!L401</f>
        <v>SANCHEZ GRADOS JEAN PIERRE JOAQUIN</v>
      </c>
      <c r="M401" s="61" t="str">
        <f>+USER!M401</f>
        <v>Miércoles</v>
      </c>
      <c r="N401" s="32">
        <f>+IF(USER!N401="","",USER!N401)</f>
        <v>0.54166666666666663</v>
      </c>
      <c r="O401" s="33">
        <f>+IF(USER!O401="","",USER!O401)</f>
        <v>0.70486111111111116</v>
      </c>
      <c r="P401" s="32" t="str">
        <f>+IF(USER!P401="","",USER!P401)</f>
        <v/>
      </c>
      <c r="Q401" s="33" t="str">
        <f>+IF(USER!Q401="","",USER!Q401)</f>
        <v/>
      </c>
      <c r="R401" s="34" t="str">
        <f>+VLOOKUP(B401,GESEM!B:R,9,0)</f>
        <v>ACTIVO</v>
      </c>
      <c r="S401" s="19">
        <f>+IF(USER!S401="","",USER!S401)</f>
        <v>0.54166666666666663</v>
      </c>
      <c r="T401" s="14">
        <f>+IF(USER!T401="","",USER!T401)</f>
        <v>0.70486111111111116</v>
      </c>
      <c r="U401" s="14" t="str">
        <f>+IF(USER!U401="","",USER!U401)</f>
        <v/>
      </c>
      <c r="V401" s="14" t="str">
        <f>+IF(USER!V401="","",USER!V401)</f>
        <v/>
      </c>
      <c r="W401" s="14" t="str">
        <f>+IF(USER!W401="","",USER!W401)</f>
        <v/>
      </c>
      <c r="X401" s="14" t="str">
        <f>+IF(USER!X401="","",USER!X401)</f>
        <v/>
      </c>
      <c r="Y401" s="14" t="str">
        <f>+IF(USER!Y401="","",USER!Y401)</f>
        <v/>
      </c>
      <c r="Z401" s="20" t="str">
        <f>+IF(USER!Z401="","",USER!Z401)</f>
        <v/>
      </c>
      <c r="AA401" s="19">
        <f>+IF(USER!AA401="","",USER!AA401)</f>
        <v>0.54166666666666663</v>
      </c>
      <c r="AB401" s="13">
        <f>+IF(USER!AB401="","",USER!AB401)</f>
        <v>0.70486111111111116</v>
      </c>
      <c r="AC401" s="14" t="str">
        <f>+IF(USER!AC401="","",USER!AC401)</f>
        <v/>
      </c>
      <c r="AD401" s="14" t="str">
        <f>+IF(USER!AD401="","",USER!AD401)</f>
        <v/>
      </c>
      <c r="AE401" s="13" t="str">
        <f>+IF(USER!AE401="","",USER!AE401)</f>
        <v/>
      </c>
      <c r="AF401" s="13" t="str">
        <f>+IF(USER!AF401="","",USER!AF401)</f>
        <v/>
      </c>
      <c r="AG401" s="14" t="str">
        <f>+IF(USER!AG401="","",USER!AG401)</f>
        <v/>
      </c>
      <c r="AH401" s="20" t="str">
        <f>+IF(USER!AH401="","",USER!AH401)</f>
        <v/>
      </c>
      <c r="AI401" s="19" t="str">
        <f>+IF(USER!AI401="","",USER!AI401)</f>
        <v/>
      </c>
      <c r="AJ401" s="13" t="str">
        <f>+IF(USER!AJ401="","",USER!AJ401)</f>
        <v/>
      </c>
      <c r="AK401" s="14" t="str">
        <f>+IF(USER!AK401="","",USER!AK401)</f>
        <v/>
      </c>
      <c r="AL401" s="14" t="str">
        <f>+IF(USER!AL401="","",USER!AL401)</f>
        <v/>
      </c>
      <c r="AM401" s="13" t="str">
        <f>+IF(USER!AM401="","",USER!AM401)</f>
        <v/>
      </c>
      <c r="AN401" s="13" t="str">
        <f>+IF(USER!AN401="","",USER!AN401)</f>
        <v/>
      </c>
      <c r="AO401" s="14" t="str">
        <f>+IF(USER!AO401="","",USER!AO401)</f>
        <v/>
      </c>
      <c r="AP401" s="20" t="str">
        <f>+IF(USER!AP401="","",USER!AP401)</f>
        <v/>
      </c>
      <c r="AQ401" s="19">
        <f>+IF(USER!AQ401="","",USER!AQ401)</f>
        <v>0.54166666666666663</v>
      </c>
      <c r="AR401" s="13">
        <f>+IF(USER!AR401="","",USER!AR401)</f>
        <v>0.70486111111111116</v>
      </c>
      <c r="AS401" s="14" t="str">
        <f>+IF(USER!AS401="","",USER!AS401)</f>
        <v/>
      </c>
      <c r="AT401" s="14" t="str">
        <f>+IF(USER!AT401="","",USER!AT401)</f>
        <v/>
      </c>
      <c r="AU401" s="13" t="str">
        <f>+IF(USER!AU401="","",USER!AU401)</f>
        <v/>
      </c>
      <c r="AV401" s="13" t="str">
        <f>+IF(USER!AV401="","",USER!AV401)</f>
        <v/>
      </c>
      <c r="AW401" s="14" t="str">
        <f>+IF(USER!AW401="","",USER!AW401)</f>
        <v/>
      </c>
      <c r="AX401" s="20" t="str">
        <f>+IF(USER!AX401="","",USER!AX401)</f>
        <v/>
      </c>
      <c r="AY401" s="19">
        <f>+IF(USER!AY401="","",USER!AY401)</f>
        <v>0.54166666666666663</v>
      </c>
      <c r="AZ401" s="13">
        <f>+IF(USER!AZ401="","",USER!AZ401)</f>
        <v>0.70486111111111116</v>
      </c>
      <c r="BA401" s="14" t="str">
        <f>+IF(USER!BA401="","",USER!BA401)</f>
        <v/>
      </c>
      <c r="BB401" s="14" t="str">
        <f>+IF(USER!BB401="","",USER!BB401)</f>
        <v/>
      </c>
      <c r="BC401" s="13" t="str">
        <f>+IF(USER!BC401="","",USER!BC401)</f>
        <v/>
      </c>
      <c r="BD401" s="13" t="str">
        <f>+IF(USER!BD401="","",USER!BD401)</f>
        <v/>
      </c>
      <c r="BE401" s="14" t="str">
        <f>+IF(USER!BE401="","",USER!BE401)</f>
        <v/>
      </c>
      <c r="BF401" s="20" t="str">
        <f>+IF(USER!BF401="","",USER!BF401)</f>
        <v/>
      </c>
      <c r="BG401" s="19">
        <f>+IF(USER!BG401="","",USER!BG401)</f>
        <v>0.54166666666666663</v>
      </c>
      <c r="BH401" s="13">
        <f>+IF(USER!BH401="","",USER!BH401)</f>
        <v>0.70486111111111116</v>
      </c>
      <c r="BI401" s="14" t="str">
        <f>+IF(USER!BI401="","",USER!BI401)</f>
        <v/>
      </c>
      <c r="BJ401" s="14" t="str">
        <f>+IF(USER!BJ401="","",USER!BJ401)</f>
        <v/>
      </c>
      <c r="BK401" s="13" t="str">
        <f>+IF(USER!BK401="","",USER!BK401)</f>
        <v/>
      </c>
      <c r="BL401" s="13" t="str">
        <f>+IF(USER!BL401="","",USER!BL401)</f>
        <v/>
      </c>
      <c r="BM401" s="14" t="str">
        <f>+IF(USER!BM401="","",USER!BM401)</f>
        <v/>
      </c>
      <c r="BN401" s="20" t="str">
        <f>+IF(USER!BN401="","",USER!BN401)</f>
        <v/>
      </c>
      <c r="BO401" s="19">
        <f>+IF(USER!BO401="","",USER!BO401)</f>
        <v>0.54166666666666663</v>
      </c>
      <c r="BP401" s="13">
        <f>+IF(USER!BP401="","",USER!BP401)</f>
        <v>0.70486111111111116</v>
      </c>
      <c r="BQ401" s="14" t="str">
        <f>+IF(USER!BQ401="","",USER!BQ401)</f>
        <v/>
      </c>
      <c r="BR401" s="14" t="str">
        <f>+IF(USER!BR401="","",USER!BR401)</f>
        <v/>
      </c>
      <c r="BS401" s="13" t="str">
        <f>+IF(USER!BS401="","",USER!BS401)</f>
        <v/>
      </c>
      <c r="BT401" s="13" t="str">
        <f>+IF(USER!BT401="","",USER!BT401)</f>
        <v/>
      </c>
      <c r="BU401" s="14" t="str">
        <f>+IF(USER!BU401="","",USER!BU401)</f>
        <v/>
      </c>
      <c r="BV401" s="20" t="str">
        <f>+IF(USER!BV401="","",USER!BV401)</f>
        <v/>
      </c>
      <c r="BW401" s="68" t="str">
        <f>+VLOOKUP(B401,GESEM!B:H,7,0)</f>
        <v>CHAT USER</v>
      </c>
      <c r="BX401" s="2" t="str">
        <f>+VLOOKUP(B401,GESEM!B:H,6,0)</f>
        <v>AGENTE</v>
      </c>
    </row>
    <row r="402" spans="1:76" ht="12.75" x14ac:dyDescent="0.2">
      <c r="A402" s="31">
        <f t="shared" si="6"/>
        <v>396</v>
      </c>
      <c r="B402" s="74">
        <f>+USER!B402</f>
        <v>72915912</v>
      </c>
      <c r="C402" s="61" t="str">
        <f>+VLOOKUP(J402,TURNO!P:Q,2,0)</f>
        <v xml:space="preserve">CHAT USER </v>
      </c>
      <c r="D402" s="61" t="str">
        <f>+USER!D402</f>
        <v>Tarde</v>
      </c>
      <c r="E402" s="75">
        <f>+VLOOKUP(B402,GESEM!B:M,12,0)</f>
        <v>45777</v>
      </c>
      <c r="F402" s="61" t="str">
        <f>+USER!F402</f>
        <v>PART TIME</v>
      </c>
      <c r="G402" s="61" t="str">
        <f>+USER!G402</f>
        <v>DESPEGANDO</v>
      </c>
      <c r="H402" s="61" t="str">
        <f>+USER!H402</f>
        <v>30/04 - 06/05 / 28/05 - 03/05 conexión total  en seguimiento</v>
      </c>
      <c r="I402" s="61" t="str">
        <f>+USER!I402</f>
        <v>VÉLEZ ROMERO JENNIFER</v>
      </c>
      <c r="J402" s="61" t="str">
        <f>+USER!J402</f>
        <v>CHAT USER</v>
      </c>
      <c r="K402" s="61" t="str">
        <f>+USER!K402</f>
        <v>SANCHEZ GRADOS JEAN PIERRE JOAQUIN</v>
      </c>
      <c r="L402" s="61" t="str">
        <f>+USER!L402</f>
        <v>SANCHEZ GRADOS JEAN PIERRE JOAQUIN</v>
      </c>
      <c r="M402" s="61" t="str">
        <f>+USER!M402</f>
        <v>Miércoles</v>
      </c>
      <c r="N402" s="32">
        <f>+IF(USER!N402="","",USER!N402)</f>
        <v>0.54166666666666663</v>
      </c>
      <c r="O402" s="33">
        <f>+IF(USER!O402="","",USER!O402)</f>
        <v>0.70486111111111116</v>
      </c>
      <c r="P402" s="32" t="str">
        <f>+IF(USER!P402="","",USER!P402)</f>
        <v/>
      </c>
      <c r="Q402" s="33" t="str">
        <f>+IF(USER!Q402="","",USER!Q402)</f>
        <v/>
      </c>
      <c r="R402" s="34" t="str">
        <f>+VLOOKUP(B402,GESEM!B:R,9,0)</f>
        <v>ACTIVO</v>
      </c>
      <c r="S402" s="19">
        <f>+IF(USER!S402="","",USER!S402)</f>
        <v>0.54166666666666663</v>
      </c>
      <c r="T402" s="14">
        <f>+IF(USER!T402="","",USER!T402)</f>
        <v>0.70486111111111116</v>
      </c>
      <c r="U402" s="14" t="str">
        <f>+IF(USER!U402="","",USER!U402)</f>
        <v/>
      </c>
      <c r="V402" s="14" t="str">
        <f>+IF(USER!V402="","",USER!V402)</f>
        <v/>
      </c>
      <c r="W402" s="14" t="str">
        <f>+IF(USER!W402="","",USER!W402)</f>
        <v/>
      </c>
      <c r="X402" s="14" t="str">
        <f>+IF(USER!X402="","",USER!X402)</f>
        <v/>
      </c>
      <c r="Y402" s="14" t="str">
        <f>+IF(USER!Y402="","",USER!Y402)</f>
        <v/>
      </c>
      <c r="Z402" s="20" t="str">
        <f>+IF(USER!Z402="","",USER!Z402)</f>
        <v/>
      </c>
      <c r="AA402" s="19">
        <f>+IF(USER!AA402="","",USER!AA402)</f>
        <v>0.54166666666666663</v>
      </c>
      <c r="AB402" s="13">
        <f>+IF(USER!AB402="","",USER!AB402)</f>
        <v>0.70486111111111116</v>
      </c>
      <c r="AC402" s="14" t="str">
        <f>+IF(USER!AC402="","",USER!AC402)</f>
        <v/>
      </c>
      <c r="AD402" s="14" t="str">
        <f>+IF(USER!AD402="","",USER!AD402)</f>
        <v/>
      </c>
      <c r="AE402" s="13" t="str">
        <f>+IF(USER!AE402="","",USER!AE402)</f>
        <v/>
      </c>
      <c r="AF402" s="13" t="str">
        <f>+IF(USER!AF402="","",USER!AF402)</f>
        <v/>
      </c>
      <c r="AG402" s="14" t="str">
        <f>+IF(USER!AG402="","",USER!AG402)</f>
        <v/>
      </c>
      <c r="AH402" s="20" t="str">
        <f>+IF(USER!AH402="","",USER!AH402)</f>
        <v/>
      </c>
      <c r="AI402" s="19" t="str">
        <f>+IF(USER!AI402="","",USER!AI402)</f>
        <v/>
      </c>
      <c r="AJ402" s="13" t="str">
        <f>+IF(USER!AJ402="","",USER!AJ402)</f>
        <v/>
      </c>
      <c r="AK402" s="14" t="str">
        <f>+IF(USER!AK402="","",USER!AK402)</f>
        <v/>
      </c>
      <c r="AL402" s="14" t="str">
        <f>+IF(USER!AL402="","",USER!AL402)</f>
        <v/>
      </c>
      <c r="AM402" s="13" t="str">
        <f>+IF(USER!AM402="","",USER!AM402)</f>
        <v/>
      </c>
      <c r="AN402" s="13" t="str">
        <f>+IF(USER!AN402="","",USER!AN402)</f>
        <v/>
      </c>
      <c r="AO402" s="14" t="str">
        <f>+IF(USER!AO402="","",USER!AO402)</f>
        <v/>
      </c>
      <c r="AP402" s="20" t="str">
        <f>+IF(USER!AP402="","",USER!AP402)</f>
        <v/>
      </c>
      <c r="AQ402" s="19">
        <f>+IF(USER!AQ402="","",USER!AQ402)</f>
        <v>0.54166666666666663</v>
      </c>
      <c r="AR402" s="13">
        <f>+IF(USER!AR402="","",USER!AR402)</f>
        <v>0.70486111111111116</v>
      </c>
      <c r="AS402" s="14" t="str">
        <f>+IF(USER!AS402="","",USER!AS402)</f>
        <v/>
      </c>
      <c r="AT402" s="14" t="str">
        <f>+IF(USER!AT402="","",USER!AT402)</f>
        <v/>
      </c>
      <c r="AU402" s="13" t="str">
        <f>+IF(USER!AU402="","",USER!AU402)</f>
        <v/>
      </c>
      <c r="AV402" s="13" t="str">
        <f>+IF(USER!AV402="","",USER!AV402)</f>
        <v/>
      </c>
      <c r="AW402" s="14" t="str">
        <f>+IF(USER!AW402="","",USER!AW402)</f>
        <v/>
      </c>
      <c r="AX402" s="20" t="str">
        <f>+IF(USER!AX402="","",USER!AX402)</f>
        <v/>
      </c>
      <c r="AY402" s="19">
        <f>+IF(USER!AY402="","",USER!AY402)</f>
        <v>0.54166666666666663</v>
      </c>
      <c r="AZ402" s="13">
        <f>+IF(USER!AZ402="","",USER!AZ402)</f>
        <v>0.70486111111111116</v>
      </c>
      <c r="BA402" s="14" t="str">
        <f>+IF(USER!BA402="","",USER!BA402)</f>
        <v/>
      </c>
      <c r="BB402" s="14" t="str">
        <f>+IF(USER!BB402="","",USER!BB402)</f>
        <v/>
      </c>
      <c r="BC402" s="13" t="str">
        <f>+IF(USER!BC402="","",USER!BC402)</f>
        <v/>
      </c>
      <c r="BD402" s="13" t="str">
        <f>+IF(USER!BD402="","",USER!BD402)</f>
        <v/>
      </c>
      <c r="BE402" s="14" t="str">
        <f>+IF(USER!BE402="","",USER!BE402)</f>
        <v/>
      </c>
      <c r="BF402" s="20" t="str">
        <f>+IF(USER!BF402="","",USER!BF402)</f>
        <v/>
      </c>
      <c r="BG402" s="19">
        <f>+IF(USER!BG402="","",USER!BG402)</f>
        <v>0.54166666666666663</v>
      </c>
      <c r="BH402" s="13">
        <f>+IF(USER!BH402="","",USER!BH402)</f>
        <v>0.70486111111111116</v>
      </c>
      <c r="BI402" s="14" t="str">
        <f>+IF(USER!BI402="","",USER!BI402)</f>
        <v/>
      </c>
      <c r="BJ402" s="14" t="str">
        <f>+IF(USER!BJ402="","",USER!BJ402)</f>
        <v/>
      </c>
      <c r="BK402" s="13" t="str">
        <f>+IF(USER!BK402="","",USER!BK402)</f>
        <v/>
      </c>
      <c r="BL402" s="13" t="str">
        <f>+IF(USER!BL402="","",USER!BL402)</f>
        <v/>
      </c>
      <c r="BM402" s="14" t="str">
        <f>+IF(USER!BM402="","",USER!BM402)</f>
        <v/>
      </c>
      <c r="BN402" s="20" t="str">
        <f>+IF(USER!BN402="","",USER!BN402)</f>
        <v/>
      </c>
      <c r="BO402" s="19">
        <f>+IF(USER!BO402="","",USER!BO402)</f>
        <v>0.54166666666666663</v>
      </c>
      <c r="BP402" s="13">
        <f>+IF(USER!BP402="","",USER!BP402)</f>
        <v>0.70486111111111116</v>
      </c>
      <c r="BQ402" s="14" t="str">
        <f>+IF(USER!BQ402="","",USER!BQ402)</f>
        <v/>
      </c>
      <c r="BR402" s="14" t="str">
        <f>+IF(USER!BR402="","",USER!BR402)</f>
        <v/>
      </c>
      <c r="BS402" s="13" t="str">
        <f>+IF(USER!BS402="","",USER!BS402)</f>
        <v/>
      </c>
      <c r="BT402" s="13" t="str">
        <f>+IF(USER!BT402="","",USER!BT402)</f>
        <v/>
      </c>
      <c r="BU402" s="14" t="str">
        <f>+IF(USER!BU402="","",USER!BU402)</f>
        <v/>
      </c>
      <c r="BV402" s="20" t="str">
        <f>+IF(USER!BV402="","",USER!BV402)</f>
        <v/>
      </c>
      <c r="BW402" s="68" t="str">
        <f>+VLOOKUP(B402,GESEM!B:H,7,0)</f>
        <v>CHAT USER</v>
      </c>
      <c r="BX402" s="2" t="str">
        <f>+VLOOKUP(B402,GESEM!B:H,6,0)</f>
        <v>AGENTE</v>
      </c>
    </row>
    <row r="403" spans="1:76" ht="12.75" x14ac:dyDescent="0.2">
      <c r="A403" s="31">
        <f t="shared" si="6"/>
        <v>397</v>
      </c>
      <c r="B403" s="74">
        <f>+USER!B403</f>
        <v>46018304</v>
      </c>
      <c r="C403" s="61" t="str">
        <f>+VLOOKUP(J403,TURNO!P:Q,2,0)</f>
        <v xml:space="preserve">CHAT USER </v>
      </c>
      <c r="D403" s="61" t="str">
        <f>+USER!D403</f>
        <v>Tarde</v>
      </c>
      <c r="E403" s="75">
        <f>+VLOOKUP(B403,GESEM!B:M,12,0)</f>
        <v>45777</v>
      </c>
      <c r="F403" s="61" t="str">
        <f>+USER!F403</f>
        <v>PART TIME</v>
      </c>
      <c r="G403" s="61" t="str">
        <f>+USER!G403</f>
        <v>DESPEGANDO</v>
      </c>
      <c r="H403" s="61" t="str">
        <f>+USER!H403</f>
        <v>30/04 - 06/05 / 28/05 - 03/05 conexión total  en seguimiento</v>
      </c>
      <c r="I403" s="61" t="str">
        <f>+USER!I403</f>
        <v>RUBINA CASTRO RAQUEL DAYANA</v>
      </c>
      <c r="J403" s="61" t="str">
        <f>+USER!J403</f>
        <v>CHAT USER</v>
      </c>
      <c r="K403" s="61" t="str">
        <f>+USER!K403</f>
        <v>SANCHEZ GRADOS JEAN PIERRE JOAQUIN</v>
      </c>
      <c r="L403" s="61" t="str">
        <f>+USER!L403</f>
        <v>SANCHEZ GRADOS JEAN PIERRE JOAQUIN</v>
      </c>
      <c r="M403" s="61" t="str">
        <f>+USER!M403</f>
        <v>Miércoles</v>
      </c>
      <c r="N403" s="32">
        <f>+IF(USER!N403="","",USER!N403)</f>
        <v>0.54166666666666663</v>
      </c>
      <c r="O403" s="33">
        <f>+IF(USER!O403="","",USER!O403)</f>
        <v>0.70486111111111116</v>
      </c>
      <c r="P403" s="32" t="str">
        <f>+IF(USER!P403="","",USER!P403)</f>
        <v/>
      </c>
      <c r="Q403" s="33" t="str">
        <f>+IF(USER!Q403="","",USER!Q403)</f>
        <v/>
      </c>
      <c r="R403" s="34" t="str">
        <f>+VLOOKUP(B403,GESEM!B:R,9,0)</f>
        <v>ACTIVO</v>
      </c>
      <c r="S403" s="19">
        <f>+IF(USER!S403="","",USER!S403)</f>
        <v>0.54166666666666663</v>
      </c>
      <c r="T403" s="14">
        <f>+IF(USER!T403="","",USER!T403)</f>
        <v>0.70486111111111116</v>
      </c>
      <c r="U403" s="14" t="str">
        <f>+IF(USER!U403="","",USER!U403)</f>
        <v/>
      </c>
      <c r="V403" s="14" t="str">
        <f>+IF(USER!V403="","",USER!V403)</f>
        <v/>
      </c>
      <c r="W403" s="14" t="str">
        <f>+IF(USER!W403="","",USER!W403)</f>
        <v/>
      </c>
      <c r="X403" s="14" t="str">
        <f>+IF(USER!X403="","",USER!X403)</f>
        <v/>
      </c>
      <c r="Y403" s="14" t="str">
        <f>+IF(USER!Y403="","",USER!Y403)</f>
        <v/>
      </c>
      <c r="Z403" s="20" t="str">
        <f>+IF(USER!Z403="","",USER!Z403)</f>
        <v/>
      </c>
      <c r="AA403" s="19">
        <f>+IF(USER!AA403="","",USER!AA403)</f>
        <v>0.54166666666666663</v>
      </c>
      <c r="AB403" s="13">
        <f>+IF(USER!AB403="","",USER!AB403)</f>
        <v>0.70486111111111116</v>
      </c>
      <c r="AC403" s="14" t="str">
        <f>+IF(USER!AC403="","",USER!AC403)</f>
        <v/>
      </c>
      <c r="AD403" s="14" t="str">
        <f>+IF(USER!AD403="","",USER!AD403)</f>
        <v/>
      </c>
      <c r="AE403" s="13" t="str">
        <f>+IF(USER!AE403="","",USER!AE403)</f>
        <v/>
      </c>
      <c r="AF403" s="13" t="str">
        <f>+IF(USER!AF403="","",USER!AF403)</f>
        <v/>
      </c>
      <c r="AG403" s="14" t="str">
        <f>+IF(USER!AG403="","",USER!AG403)</f>
        <v/>
      </c>
      <c r="AH403" s="20" t="str">
        <f>+IF(USER!AH403="","",USER!AH403)</f>
        <v/>
      </c>
      <c r="AI403" s="19" t="str">
        <f>+IF(USER!AI403="","",USER!AI403)</f>
        <v/>
      </c>
      <c r="AJ403" s="13" t="str">
        <f>+IF(USER!AJ403="","",USER!AJ403)</f>
        <v/>
      </c>
      <c r="AK403" s="14" t="str">
        <f>+IF(USER!AK403="","",USER!AK403)</f>
        <v/>
      </c>
      <c r="AL403" s="14" t="str">
        <f>+IF(USER!AL403="","",USER!AL403)</f>
        <v/>
      </c>
      <c r="AM403" s="13" t="str">
        <f>+IF(USER!AM403="","",USER!AM403)</f>
        <v/>
      </c>
      <c r="AN403" s="13" t="str">
        <f>+IF(USER!AN403="","",USER!AN403)</f>
        <v/>
      </c>
      <c r="AO403" s="14" t="str">
        <f>+IF(USER!AO403="","",USER!AO403)</f>
        <v/>
      </c>
      <c r="AP403" s="20" t="str">
        <f>+IF(USER!AP403="","",USER!AP403)</f>
        <v/>
      </c>
      <c r="AQ403" s="19">
        <f>+IF(USER!AQ403="","",USER!AQ403)</f>
        <v>0.54166666666666663</v>
      </c>
      <c r="AR403" s="13">
        <f>+IF(USER!AR403="","",USER!AR403)</f>
        <v>0.70486111111111116</v>
      </c>
      <c r="AS403" s="14" t="str">
        <f>+IF(USER!AS403="","",USER!AS403)</f>
        <v/>
      </c>
      <c r="AT403" s="14" t="str">
        <f>+IF(USER!AT403="","",USER!AT403)</f>
        <v/>
      </c>
      <c r="AU403" s="13" t="str">
        <f>+IF(USER!AU403="","",USER!AU403)</f>
        <v/>
      </c>
      <c r="AV403" s="13" t="str">
        <f>+IF(USER!AV403="","",USER!AV403)</f>
        <v/>
      </c>
      <c r="AW403" s="14" t="str">
        <f>+IF(USER!AW403="","",USER!AW403)</f>
        <v/>
      </c>
      <c r="AX403" s="20" t="str">
        <f>+IF(USER!AX403="","",USER!AX403)</f>
        <v/>
      </c>
      <c r="AY403" s="19">
        <f>+IF(USER!AY403="","",USER!AY403)</f>
        <v>0.54166666666666663</v>
      </c>
      <c r="AZ403" s="13">
        <f>+IF(USER!AZ403="","",USER!AZ403)</f>
        <v>0.70486111111111116</v>
      </c>
      <c r="BA403" s="14" t="str">
        <f>+IF(USER!BA403="","",USER!BA403)</f>
        <v/>
      </c>
      <c r="BB403" s="14" t="str">
        <f>+IF(USER!BB403="","",USER!BB403)</f>
        <v/>
      </c>
      <c r="BC403" s="13" t="str">
        <f>+IF(USER!BC403="","",USER!BC403)</f>
        <v/>
      </c>
      <c r="BD403" s="13" t="str">
        <f>+IF(USER!BD403="","",USER!BD403)</f>
        <v/>
      </c>
      <c r="BE403" s="14" t="str">
        <f>+IF(USER!BE403="","",USER!BE403)</f>
        <v/>
      </c>
      <c r="BF403" s="20" t="str">
        <f>+IF(USER!BF403="","",USER!BF403)</f>
        <v/>
      </c>
      <c r="BG403" s="19">
        <f>+IF(USER!BG403="","",USER!BG403)</f>
        <v>0.54166666666666663</v>
      </c>
      <c r="BH403" s="13">
        <f>+IF(USER!BH403="","",USER!BH403)</f>
        <v>0.70486111111111116</v>
      </c>
      <c r="BI403" s="14" t="str">
        <f>+IF(USER!BI403="","",USER!BI403)</f>
        <v/>
      </c>
      <c r="BJ403" s="14" t="str">
        <f>+IF(USER!BJ403="","",USER!BJ403)</f>
        <v/>
      </c>
      <c r="BK403" s="13" t="str">
        <f>+IF(USER!BK403="","",USER!BK403)</f>
        <v/>
      </c>
      <c r="BL403" s="13" t="str">
        <f>+IF(USER!BL403="","",USER!BL403)</f>
        <v/>
      </c>
      <c r="BM403" s="14" t="str">
        <f>+IF(USER!BM403="","",USER!BM403)</f>
        <v/>
      </c>
      <c r="BN403" s="20" t="str">
        <f>+IF(USER!BN403="","",USER!BN403)</f>
        <v/>
      </c>
      <c r="BO403" s="19">
        <f>+IF(USER!BO403="","",USER!BO403)</f>
        <v>0.54166666666666663</v>
      </c>
      <c r="BP403" s="13">
        <f>+IF(USER!BP403="","",USER!BP403)</f>
        <v>0.70486111111111116</v>
      </c>
      <c r="BQ403" s="14" t="str">
        <f>+IF(USER!BQ403="","",USER!BQ403)</f>
        <v/>
      </c>
      <c r="BR403" s="14" t="str">
        <f>+IF(USER!BR403="","",USER!BR403)</f>
        <v/>
      </c>
      <c r="BS403" s="13" t="str">
        <f>+IF(USER!BS403="","",USER!BS403)</f>
        <v/>
      </c>
      <c r="BT403" s="13" t="str">
        <f>+IF(USER!BT403="","",USER!BT403)</f>
        <v/>
      </c>
      <c r="BU403" s="14" t="str">
        <f>+IF(USER!BU403="","",USER!BU403)</f>
        <v/>
      </c>
      <c r="BV403" s="20" t="str">
        <f>+IF(USER!BV403="","",USER!BV403)</f>
        <v/>
      </c>
      <c r="BW403" s="68" t="str">
        <f>+VLOOKUP(B403,GESEM!B:H,7,0)</f>
        <v>CHAT USER</v>
      </c>
      <c r="BX403" s="2" t="str">
        <f>+VLOOKUP(B403,GESEM!B:H,6,0)</f>
        <v>AGENTE</v>
      </c>
    </row>
    <row r="404" spans="1:76" ht="12.75" x14ac:dyDescent="0.2">
      <c r="A404" s="31">
        <f t="shared" si="6"/>
        <v>398</v>
      </c>
      <c r="B404" s="74">
        <f>+USER!B404</f>
        <v>45472758</v>
      </c>
      <c r="C404" s="61" t="str">
        <f>+VLOOKUP(J404,TURNO!P:Q,2,0)</f>
        <v xml:space="preserve">CHAT USER </v>
      </c>
      <c r="D404" s="61" t="str">
        <f>+USER!D404</f>
        <v>Tarde</v>
      </c>
      <c r="E404" s="75">
        <f>+VLOOKUP(B404,GESEM!B:M,12,0)</f>
        <v>45777</v>
      </c>
      <c r="F404" s="61" t="str">
        <f>+USER!F404</f>
        <v>PART TIME</v>
      </c>
      <c r="G404" s="61" t="str">
        <f>+USER!G404</f>
        <v>DESPEGANDO</v>
      </c>
      <c r="H404" s="61" t="str">
        <f>+USER!H404</f>
        <v>30/04 - 06/05 / 28/05 - 03/05 conexión total  en seguimiento</v>
      </c>
      <c r="I404" s="61" t="str">
        <f>+USER!I404</f>
        <v>ESTRATTI ROBLES GIANCARLO</v>
      </c>
      <c r="J404" s="61" t="str">
        <f>+USER!J404</f>
        <v>CHAT USER</v>
      </c>
      <c r="K404" s="61" t="str">
        <f>+USER!K404</f>
        <v>SANCHEZ GRADOS JEAN PIERRE JOAQUIN</v>
      </c>
      <c r="L404" s="61" t="str">
        <f>+USER!L404</f>
        <v>SANCHEZ GRADOS JEAN PIERRE JOAQUIN</v>
      </c>
      <c r="M404" s="61" t="str">
        <f>+USER!M404</f>
        <v>Miércoles</v>
      </c>
      <c r="N404" s="32">
        <f>+IF(USER!N404="","",USER!N404)</f>
        <v>0.54166666666666663</v>
      </c>
      <c r="O404" s="33">
        <f>+IF(USER!O404="","",USER!O404)</f>
        <v>0.70486111111111116</v>
      </c>
      <c r="P404" s="32" t="str">
        <f>+IF(USER!P404="","",USER!P404)</f>
        <v/>
      </c>
      <c r="Q404" s="33" t="str">
        <f>+IF(USER!Q404="","",USER!Q404)</f>
        <v/>
      </c>
      <c r="R404" s="34" t="str">
        <f>+VLOOKUP(B404,GESEM!B:R,9,0)</f>
        <v>ACTIVO</v>
      </c>
      <c r="S404" s="19">
        <f>+IF(USER!S404="","",USER!S404)</f>
        <v>0.54166666666666663</v>
      </c>
      <c r="T404" s="14">
        <f>+IF(USER!T404="","",USER!T404)</f>
        <v>0.70486111111111116</v>
      </c>
      <c r="U404" s="14" t="str">
        <f>+IF(USER!U404="","",USER!U404)</f>
        <v/>
      </c>
      <c r="V404" s="14" t="str">
        <f>+IF(USER!V404="","",USER!V404)</f>
        <v/>
      </c>
      <c r="W404" s="14" t="str">
        <f>+IF(USER!W404="","",USER!W404)</f>
        <v/>
      </c>
      <c r="X404" s="14" t="str">
        <f>+IF(USER!X404="","",USER!X404)</f>
        <v/>
      </c>
      <c r="Y404" s="14" t="str">
        <f>+IF(USER!Y404="","",USER!Y404)</f>
        <v/>
      </c>
      <c r="Z404" s="20" t="str">
        <f>+IF(USER!Z404="","",USER!Z404)</f>
        <v/>
      </c>
      <c r="AA404" s="19">
        <f>+IF(USER!AA404="","",USER!AA404)</f>
        <v>0.54166666666666663</v>
      </c>
      <c r="AB404" s="13">
        <f>+IF(USER!AB404="","",USER!AB404)</f>
        <v>0.70486111111111116</v>
      </c>
      <c r="AC404" s="14" t="str">
        <f>+IF(USER!AC404="","",USER!AC404)</f>
        <v/>
      </c>
      <c r="AD404" s="14" t="str">
        <f>+IF(USER!AD404="","",USER!AD404)</f>
        <v/>
      </c>
      <c r="AE404" s="13" t="str">
        <f>+IF(USER!AE404="","",USER!AE404)</f>
        <v/>
      </c>
      <c r="AF404" s="13" t="str">
        <f>+IF(USER!AF404="","",USER!AF404)</f>
        <v/>
      </c>
      <c r="AG404" s="14" t="str">
        <f>+IF(USER!AG404="","",USER!AG404)</f>
        <v/>
      </c>
      <c r="AH404" s="20" t="str">
        <f>+IF(USER!AH404="","",USER!AH404)</f>
        <v/>
      </c>
      <c r="AI404" s="19" t="str">
        <f>+IF(USER!AI404="","",USER!AI404)</f>
        <v/>
      </c>
      <c r="AJ404" s="13" t="str">
        <f>+IF(USER!AJ404="","",USER!AJ404)</f>
        <v/>
      </c>
      <c r="AK404" s="14" t="str">
        <f>+IF(USER!AK404="","",USER!AK404)</f>
        <v/>
      </c>
      <c r="AL404" s="14" t="str">
        <f>+IF(USER!AL404="","",USER!AL404)</f>
        <v/>
      </c>
      <c r="AM404" s="13" t="str">
        <f>+IF(USER!AM404="","",USER!AM404)</f>
        <v/>
      </c>
      <c r="AN404" s="13" t="str">
        <f>+IF(USER!AN404="","",USER!AN404)</f>
        <v/>
      </c>
      <c r="AO404" s="14" t="str">
        <f>+IF(USER!AO404="","",USER!AO404)</f>
        <v/>
      </c>
      <c r="AP404" s="20" t="str">
        <f>+IF(USER!AP404="","",USER!AP404)</f>
        <v/>
      </c>
      <c r="AQ404" s="19">
        <f>+IF(USER!AQ404="","",USER!AQ404)</f>
        <v>0.54166666666666663</v>
      </c>
      <c r="AR404" s="13">
        <f>+IF(USER!AR404="","",USER!AR404)</f>
        <v>0.70486111111111116</v>
      </c>
      <c r="AS404" s="14" t="str">
        <f>+IF(USER!AS404="","",USER!AS404)</f>
        <v/>
      </c>
      <c r="AT404" s="14" t="str">
        <f>+IF(USER!AT404="","",USER!AT404)</f>
        <v/>
      </c>
      <c r="AU404" s="13" t="str">
        <f>+IF(USER!AU404="","",USER!AU404)</f>
        <v/>
      </c>
      <c r="AV404" s="13" t="str">
        <f>+IF(USER!AV404="","",USER!AV404)</f>
        <v/>
      </c>
      <c r="AW404" s="14" t="str">
        <f>+IF(USER!AW404="","",USER!AW404)</f>
        <v/>
      </c>
      <c r="AX404" s="20" t="str">
        <f>+IF(USER!AX404="","",USER!AX404)</f>
        <v/>
      </c>
      <c r="AY404" s="19">
        <f>+IF(USER!AY404="","",USER!AY404)</f>
        <v>0.54166666666666663</v>
      </c>
      <c r="AZ404" s="13">
        <f>+IF(USER!AZ404="","",USER!AZ404)</f>
        <v>0.70486111111111116</v>
      </c>
      <c r="BA404" s="14" t="str">
        <f>+IF(USER!BA404="","",USER!BA404)</f>
        <v/>
      </c>
      <c r="BB404" s="14" t="str">
        <f>+IF(USER!BB404="","",USER!BB404)</f>
        <v/>
      </c>
      <c r="BC404" s="13" t="str">
        <f>+IF(USER!BC404="","",USER!BC404)</f>
        <v/>
      </c>
      <c r="BD404" s="13" t="str">
        <f>+IF(USER!BD404="","",USER!BD404)</f>
        <v/>
      </c>
      <c r="BE404" s="14" t="str">
        <f>+IF(USER!BE404="","",USER!BE404)</f>
        <v/>
      </c>
      <c r="BF404" s="20" t="str">
        <f>+IF(USER!BF404="","",USER!BF404)</f>
        <v/>
      </c>
      <c r="BG404" s="19">
        <f>+IF(USER!BG404="","",USER!BG404)</f>
        <v>0.54166666666666663</v>
      </c>
      <c r="BH404" s="13">
        <f>+IF(USER!BH404="","",USER!BH404)</f>
        <v>0.70486111111111116</v>
      </c>
      <c r="BI404" s="14" t="str">
        <f>+IF(USER!BI404="","",USER!BI404)</f>
        <v/>
      </c>
      <c r="BJ404" s="14" t="str">
        <f>+IF(USER!BJ404="","",USER!BJ404)</f>
        <v/>
      </c>
      <c r="BK404" s="13" t="str">
        <f>+IF(USER!BK404="","",USER!BK404)</f>
        <v/>
      </c>
      <c r="BL404" s="13" t="str">
        <f>+IF(USER!BL404="","",USER!BL404)</f>
        <v/>
      </c>
      <c r="BM404" s="14" t="str">
        <f>+IF(USER!BM404="","",USER!BM404)</f>
        <v/>
      </c>
      <c r="BN404" s="20" t="str">
        <f>+IF(USER!BN404="","",USER!BN404)</f>
        <v/>
      </c>
      <c r="BO404" s="19">
        <f>+IF(USER!BO404="","",USER!BO404)</f>
        <v>0.54166666666666663</v>
      </c>
      <c r="BP404" s="13">
        <f>+IF(USER!BP404="","",USER!BP404)</f>
        <v>0.70486111111111116</v>
      </c>
      <c r="BQ404" s="14" t="str">
        <f>+IF(USER!BQ404="","",USER!BQ404)</f>
        <v/>
      </c>
      <c r="BR404" s="14" t="str">
        <f>+IF(USER!BR404="","",USER!BR404)</f>
        <v/>
      </c>
      <c r="BS404" s="13" t="str">
        <f>+IF(USER!BS404="","",USER!BS404)</f>
        <v/>
      </c>
      <c r="BT404" s="13" t="str">
        <f>+IF(USER!BT404="","",USER!BT404)</f>
        <v/>
      </c>
      <c r="BU404" s="14" t="str">
        <f>+IF(USER!BU404="","",USER!BU404)</f>
        <v/>
      </c>
      <c r="BV404" s="20" t="str">
        <f>+IF(USER!BV404="","",USER!BV404)</f>
        <v/>
      </c>
      <c r="BW404" s="68" t="str">
        <f>+VLOOKUP(B404,GESEM!B:H,7,0)</f>
        <v>CHAT USER</v>
      </c>
      <c r="BX404" s="2" t="str">
        <f>+VLOOKUP(B404,GESEM!B:H,6,0)</f>
        <v>AGENTE</v>
      </c>
    </row>
    <row r="405" spans="1:76" ht="12.75" x14ac:dyDescent="0.2">
      <c r="A405" s="31">
        <f t="shared" si="6"/>
        <v>399</v>
      </c>
      <c r="B405" s="74">
        <f>+USER!B405</f>
        <v>47101212</v>
      </c>
      <c r="C405" s="61" t="str">
        <f>+VLOOKUP(J405,TURNO!P:Q,2,0)</f>
        <v xml:space="preserve">CHAT USER </v>
      </c>
      <c r="D405" s="61" t="str">
        <f>+USER!D405</f>
        <v>Tarde</v>
      </c>
      <c r="E405" s="75">
        <f>+VLOOKUP(B405,GESEM!B:M,12,0)</f>
        <v>45777</v>
      </c>
      <c r="F405" s="61" t="str">
        <f>+USER!F405</f>
        <v>PART TIME</v>
      </c>
      <c r="G405" s="61" t="str">
        <f>+USER!G405</f>
        <v>DESPEGANDO</v>
      </c>
      <c r="H405" s="61" t="str">
        <f>+USER!H405</f>
        <v>30/04 - 06/05 / 28/05 - 03/05 conexión total  en seguimiento</v>
      </c>
      <c r="I405" s="61" t="str">
        <f>+USER!I405</f>
        <v>LAIZA ORIUNDO THALIA</v>
      </c>
      <c r="J405" s="61" t="str">
        <f>+USER!J405</f>
        <v>CHAT USER</v>
      </c>
      <c r="K405" s="61" t="str">
        <f>+USER!K405</f>
        <v>SANCHEZ GRADOS JEAN PIERRE JOAQUIN</v>
      </c>
      <c r="L405" s="61" t="str">
        <f>+USER!L405</f>
        <v>SANCHEZ GRADOS JEAN PIERRE JOAQUIN</v>
      </c>
      <c r="M405" s="61" t="str">
        <f>+USER!M405</f>
        <v>Miércoles</v>
      </c>
      <c r="N405" s="32">
        <f>+IF(USER!N405="","",USER!N405)</f>
        <v>0.54166666666666663</v>
      </c>
      <c r="O405" s="33">
        <f>+IF(USER!O405="","",USER!O405)</f>
        <v>0.70486111111111116</v>
      </c>
      <c r="P405" s="32" t="str">
        <f>+IF(USER!P405="","",USER!P405)</f>
        <v/>
      </c>
      <c r="Q405" s="33" t="str">
        <f>+IF(USER!Q405="","",USER!Q405)</f>
        <v/>
      </c>
      <c r="R405" s="34" t="str">
        <f>+VLOOKUP(B405,GESEM!B:R,9,0)</f>
        <v>ACTIVO</v>
      </c>
      <c r="S405" s="19">
        <f>+IF(USER!S405="","",USER!S405)</f>
        <v>0.54166666666666663</v>
      </c>
      <c r="T405" s="14">
        <f>+IF(USER!T405="","",USER!T405)</f>
        <v>0.70486111111111116</v>
      </c>
      <c r="U405" s="14" t="str">
        <f>+IF(USER!U405="","",USER!U405)</f>
        <v/>
      </c>
      <c r="V405" s="14" t="str">
        <f>+IF(USER!V405="","",USER!V405)</f>
        <v/>
      </c>
      <c r="W405" s="14" t="str">
        <f>+IF(USER!W405="","",USER!W405)</f>
        <v/>
      </c>
      <c r="X405" s="14" t="str">
        <f>+IF(USER!X405="","",USER!X405)</f>
        <v/>
      </c>
      <c r="Y405" s="14" t="str">
        <f>+IF(USER!Y405="","",USER!Y405)</f>
        <v/>
      </c>
      <c r="Z405" s="20" t="str">
        <f>+IF(USER!Z405="","",USER!Z405)</f>
        <v/>
      </c>
      <c r="AA405" s="19">
        <f>+IF(USER!AA405="","",USER!AA405)</f>
        <v>0.54166666666666663</v>
      </c>
      <c r="AB405" s="13">
        <f>+IF(USER!AB405="","",USER!AB405)</f>
        <v>0.70486111111111116</v>
      </c>
      <c r="AC405" s="14" t="str">
        <f>+IF(USER!AC405="","",USER!AC405)</f>
        <v/>
      </c>
      <c r="AD405" s="14" t="str">
        <f>+IF(USER!AD405="","",USER!AD405)</f>
        <v/>
      </c>
      <c r="AE405" s="13" t="str">
        <f>+IF(USER!AE405="","",USER!AE405)</f>
        <v/>
      </c>
      <c r="AF405" s="13" t="str">
        <f>+IF(USER!AF405="","",USER!AF405)</f>
        <v/>
      </c>
      <c r="AG405" s="14" t="str">
        <f>+IF(USER!AG405="","",USER!AG405)</f>
        <v/>
      </c>
      <c r="AH405" s="20" t="str">
        <f>+IF(USER!AH405="","",USER!AH405)</f>
        <v/>
      </c>
      <c r="AI405" s="19" t="str">
        <f>+IF(USER!AI405="","",USER!AI405)</f>
        <v/>
      </c>
      <c r="AJ405" s="13" t="str">
        <f>+IF(USER!AJ405="","",USER!AJ405)</f>
        <v/>
      </c>
      <c r="AK405" s="14" t="str">
        <f>+IF(USER!AK405="","",USER!AK405)</f>
        <v/>
      </c>
      <c r="AL405" s="14" t="str">
        <f>+IF(USER!AL405="","",USER!AL405)</f>
        <v/>
      </c>
      <c r="AM405" s="13" t="str">
        <f>+IF(USER!AM405="","",USER!AM405)</f>
        <v/>
      </c>
      <c r="AN405" s="13" t="str">
        <f>+IF(USER!AN405="","",USER!AN405)</f>
        <v/>
      </c>
      <c r="AO405" s="14" t="str">
        <f>+IF(USER!AO405="","",USER!AO405)</f>
        <v/>
      </c>
      <c r="AP405" s="20" t="str">
        <f>+IF(USER!AP405="","",USER!AP405)</f>
        <v/>
      </c>
      <c r="AQ405" s="19">
        <f>+IF(USER!AQ405="","",USER!AQ405)</f>
        <v>0.54166666666666663</v>
      </c>
      <c r="AR405" s="13">
        <f>+IF(USER!AR405="","",USER!AR405)</f>
        <v>0.70486111111111116</v>
      </c>
      <c r="AS405" s="14" t="str">
        <f>+IF(USER!AS405="","",USER!AS405)</f>
        <v/>
      </c>
      <c r="AT405" s="14" t="str">
        <f>+IF(USER!AT405="","",USER!AT405)</f>
        <v/>
      </c>
      <c r="AU405" s="13" t="str">
        <f>+IF(USER!AU405="","",USER!AU405)</f>
        <v/>
      </c>
      <c r="AV405" s="13" t="str">
        <f>+IF(USER!AV405="","",USER!AV405)</f>
        <v/>
      </c>
      <c r="AW405" s="14" t="str">
        <f>+IF(USER!AW405="","",USER!AW405)</f>
        <v/>
      </c>
      <c r="AX405" s="20" t="str">
        <f>+IF(USER!AX405="","",USER!AX405)</f>
        <v/>
      </c>
      <c r="AY405" s="19">
        <f>+IF(USER!AY405="","",USER!AY405)</f>
        <v>0.54166666666666663</v>
      </c>
      <c r="AZ405" s="13">
        <f>+IF(USER!AZ405="","",USER!AZ405)</f>
        <v>0.70486111111111116</v>
      </c>
      <c r="BA405" s="14" t="str">
        <f>+IF(USER!BA405="","",USER!BA405)</f>
        <v/>
      </c>
      <c r="BB405" s="14" t="str">
        <f>+IF(USER!BB405="","",USER!BB405)</f>
        <v/>
      </c>
      <c r="BC405" s="13" t="str">
        <f>+IF(USER!BC405="","",USER!BC405)</f>
        <v/>
      </c>
      <c r="BD405" s="13" t="str">
        <f>+IF(USER!BD405="","",USER!BD405)</f>
        <v/>
      </c>
      <c r="BE405" s="14" t="str">
        <f>+IF(USER!BE405="","",USER!BE405)</f>
        <v/>
      </c>
      <c r="BF405" s="20" t="str">
        <f>+IF(USER!BF405="","",USER!BF405)</f>
        <v/>
      </c>
      <c r="BG405" s="19">
        <f>+IF(USER!BG405="","",USER!BG405)</f>
        <v>0.54166666666666663</v>
      </c>
      <c r="BH405" s="13">
        <f>+IF(USER!BH405="","",USER!BH405)</f>
        <v>0.70486111111111116</v>
      </c>
      <c r="BI405" s="14" t="str">
        <f>+IF(USER!BI405="","",USER!BI405)</f>
        <v/>
      </c>
      <c r="BJ405" s="14" t="str">
        <f>+IF(USER!BJ405="","",USER!BJ405)</f>
        <v/>
      </c>
      <c r="BK405" s="13" t="str">
        <f>+IF(USER!BK405="","",USER!BK405)</f>
        <v/>
      </c>
      <c r="BL405" s="13" t="str">
        <f>+IF(USER!BL405="","",USER!BL405)</f>
        <v/>
      </c>
      <c r="BM405" s="14" t="str">
        <f>+IF(USER!BM405="","",USER!BM405)</f>
        <v/>
      </c>
      <c r="BN405" s="20" t="str">
        <f>+IF(USER!BN405="","",USER!BN405)</f>
        <v/>
      </c>
      <c r="BO405" s="19">
        <f>+IF(USER!BO405="","",USER!BO405)</f>
        <v>0.54166666666666663</v>
      </c>
      <c r="BP405" s="13">
        <f>+IF(USER!BP405="","",USER!BP405)</f>
        <v>0.70486111111111116</v>
      </c>
      <c r="BQ405" s="14" t="str">
        <f>+IF(USER!BQ405="","",USER!BQ405)</f>
        <v/>
      </c>
      <c r="BR405" s="14" t="str">
        <f>+IF(USER!BR405="","",USER!BR405)</f>
        <v/>
      </c>
      <c r="BS405" s="13" t="str">
        <f>+IF(USER!BS405="","",USER!BS405)</f>
        <v/>
      </c>
      <c r="BT405" s="13" t="str">
        <f>+IF(USER!BT405="","",USER!BT405)</f>
        <v/>
      </c>
      <c r="BU405" s="14" t="str">
        <f>+IF(USER!BU405="","",USER!BU405)</f>
        <v/>
      </c>
      <c r="BV405" s="20" t="str">
        <f>+IF(USER!BV405="","",USER!BV405)</f>
        <v/>
      </c>
      <c r="BW405" s="68" t="str">
        <f>+VLOOKUP(B405,GESEM!B:H,7,0)</f>
        <v>CHAT USER</v>
      </c>
      <c r="BX405" s="2" t="str">
        <f>+VLOOKUP(B405,GESEM!B:H,6,0)</f>
        <v>AGENTE</v>
      </c>
    </row>
    <row r="406" spans="1:76" ht="12.75" x14ac:dyDescent="0.2">
      <c r="A406" s="31">
        <f t="shared" si="6"/>
        <v>400</v>
      </c>
      <c r="B406" s="74">
        <f>+USER!B406</f>
        <v>46106614</v>
      </c>
      <c r="C406" s="61" t="str">
        <f>+VLOOKUP(J406,TURNO!P:Q,2,0)</f>
        <v xml:space="preserve">CHAT USER </v>
      </c>
      <c r="D406" s="61" t="str">
        <f>+USER!D406</f>
        <v>Tarde</v>
      </c>
      <c r="E406" s="75">
        <f>+VLOOKUP(B406,GESEM!B:M,12,0)</f>
        <v>45777</v>
      </c>
      <c r="F406" s="61" t="str">
        <f>+USER!F406</f>
        <v>PART TIME</v>
      </c>
      <c r="G406" s="61" t="str">
        <f>+USER!G406</f>
        <v>DESPEGANDO</v>
      </c>
      <c r="H406" s="61" t="str">
        <f>+USER!H406</f>
        <v>30/04 - 06/05 / 28/05 - 03/05 conexión total  en seguimiento</v>
      </c>
      <c r="I406" s="61" t="str">
        <f>+USER!I406</f>
        <v>RENGIFO NAKAMINE STEFANI SANAE</v>
      </c>
      <c r="J406" s="61" t="str">
        <f>+USER!J406</f>
        <v>CHAT USER</v>
      </c>
      <c r="K406" s="61" t="str">
        <f>+USER!K406</f>
        <v>SANCHEZ GRADOS JEAN PIERRE JOAQUIN</v>
      </c>
      <c r="L406" s="61" t="str">
        <f>+USER!L406</f>
        <v>SANCHEZ GRADOS JEAN PIERRE JOAQUIN</v>
      </c>
      <c r="M406" s="61" t="str">
        <f>+USER!M406</f>
        <v>Miércoles</v>
      </c>
      <c r="N406" s="32">
        <f>+IF(USER!N406="","",USER!N406)</f>
        <v>0.54166666666666663</v>
      </c>
      <c r="O406" s="33">
        <f>+IF(USER!O406="","",USER!O406)</f>
        <v>0.70486111111111116</v>
      </c>
      <c r="P406" s="32" t="str">
        <f>+IF(USER!P406="","",USER!P406)</f>
        <v/>
      </c>
      <c r="Q406" s="33" t="str">
        <f>+IF(USER!Q406="","",USER!Q406)</f>
        <v/>
      </c>
      <c r="R406" s="34" t="str">
        <f>+VLOOKUP(B406,GESEM!B:R,9,0)</f>
        <v>ACTIVO</v>
      </c>
      <c r="S406" s="19">
        <f>+IF(USER!S406="","",USER!S406)</f>
        <v>0.54166666666666663</v>
      </c>
      <c r="T406" s="14">
        <f>+IF(USER!T406="","",USER!T406)</f>
        <v>0.70486111111111116</v>
      </c>
      <c r="U406" s="14" t="str">
        <f>+IF(USER!U406="","",USER!U406)</f>
        <v/>
      </c>
      <c r="V406" s="14" t="str">
        <f>+IF(USER!V406="","",USER!V406)</f>
        <v/>
      </c>
      <c r="W406" s="14" t="str">
        <f>+IF(USER!W406="","",USER!W406)</f>
        <v/>
      </c>
      <c r="X406" s="14" t="str">
        <f>+IF(USER!X406="","",USER!X406)</f>
        <v/>
      </c>
      <c r="Y406" s="14" t="str">
        <f>+IF(USER!Y406="","",USER!Y406)</f>
        <v/>
      </c>
      <c r="Z406" s="20" t="str">
        <f>+IF(USER!Z406="","",USER!Z406)</f>
        <v/>
      </c>
      <c r="AA406" s="19">
        <f>+IF(USER!AA406="","",USER!AA406)</f>
        <v>0.54166666666666663</v>
      </c>
      <c r="AB406" s="13">
        <f>+IF(USER!AB406="","",USER!AB406)</f>
        <v>0.70486111111111116</v>
      </c>
      <c r="AC406" s="14" t="str">
        <f>+IF(USER!AC406="","",USER!AC406)</f>
        <v/>
      </c>
      <c r="AD406" s="14" t="str">
        <f>+IF(USER!AD406="","",USER!AD406)</f>
        <v/>
      </c>
      <c r="AE406" s="13" t="str">
        <f>+IF(USER!AE406="","",USER!AE406)</f>
        <v/>
      </c>
      <c r="AF406" s="13" t="str">
        <f>+IF(USER!AF406="","",USER!AF406)</f>
        <v/>
      </c>
      <c r="AG406" s="14" t="str">
        <f>+IF(USER!AG406="","",USER!AG406)</f>
        <v/>
      </c>
      <c r="AH406" s="20" t="str">
        <f>+IF(USER!AH406="","",USER!AH406)</f>
        <v/>
      </c>
      <c r="AI406" s="19" t="str">
        <f>+IF(USER!AI406="","",USER!AI406)</f>
        <v/>
      </c>
      <c r="AJ406" s="13" t="str">
        <f>+IF(USER!AJ406="","",USER!AJ406)</f>
        <v/>
      </c>
      <c r="AK406" s="14" t="str">
        <f>+IF(USER!AK406="","",USER!AK406)</f>
        <v/>
      </c>
      <c r="AL406" s="14" t="str">
        <f>+IF(USER!AL406="","",USER!AL406)</f>
        <v/>
      </c>
      <c r="AM406" s="13" t="str">
        <f>+IF(USER!AM406="","",USER!AM406)</f>
        <v/>
      </c>
      <c r="AN406" s="13" t="str">
        <f>+IF(USER!AN406="","",USER!AN406)</f>
        <v/>
      </c>
      <c r="AO406" s="14" t="str">
        <f>+IF(USER!AO406="","",USER!AO406)</f>
        <v/>
      </c>
      <c r="AP406" s="20" t="str">
        <f>+IF(USER!AP406="","",USER!AP406)</f>
        <v/>
      </c>
      <c r="AQ406" s="19">
        <f>+IF(USER!AQ406="","",USER!AQ406)</f>
        <v>0.54166666666666663</v>
      </c>
      <c r="AR406" s="13">
        <f>+IF(USER!AR406="","",USER!AR406)</f>
        <v>0.70486111111111116</v>
      </c>
      <c r="AS406" s="14" t="str">
        <f>+IF(USER!AS406="","",USER!AS406)</f>
        <v/>
      </c>
      <c r="AT406" s="14" t="str">
        <f>+IF(USER!AT406="","",USER!AT406)</f>
        <v/>
      </c>
      <c r="AU406" s="13" t="str">
        <f>+IF(USER!AU406="","",USER!AU406)</f>
        <v/>
      </c>
      <c r="AV406" s="13" t="str">
        <f>+IF(USER!AV406="","",USER!AV406)</f>
        <v/>
      </c>
      <c r="AW406" s="14" t="str">
        <f>+IF(USER!AW406="","",USER!AW406)</f>
        <v/>
      </c>
      <c r="AX406" s="20" t="str">
        <f>+IF(USER!AX406="","",USER!AX406)</f>
        <v/>
      </c>
      <c r="AY406" s="19">
        <f>+IF(USER!AY406="","",USER!AY406)</f>
        <v>0.54166666666666663</v>
      </c>
      <c r="AZ406" s="13">
        <f>+IF(USER!AZ406="","",USER!AZ406)</f>
        <v>0.70486111111111116</v>
      </c>
      <c r="BA406" s="14" t="str">
        <f>+IF(USER!BA406="","",USER!BA406)</f>
        <v/>
      </c>
      <c r="BB406" s="14" t="str">
        <f>+IF(USER!BB406="","",USER!BB406)</f>
        <v/>
      </c>
      <c r="BC406" s="13" t="str">
        <f>+IF(USER!BC406="","",USER!BC406)</f>
        <v/>
      </c>
      <c r="BD406" s="13" t="str">
        <f>+IF(USER!BD406="","",USER!BD406)</f>
        <v/>
      </c>
      <c r="BE406" s="14" t="str">
        <f>+IF(USER!BE406="","",USER!BE406)</f>
        <v/>
      </c>
      <c r="BF406" s="20" t="str">
        <f>+IF(USER!BF406="","",USER!BF406)</f>
        <v/>
      </c>
      <c r="BG406" s="19">
        <f>+IF(USER!BG406="","",USER!BG406)</f>
        <v>0.54166666666666663</v>
      </c>
      <c r="BH406" s="13">
        <f>+IF(USER!BH406="","",USER!BH406)</f>
        <v>0.70486111111111116</v>
      </c>
      <c r="BI406" s="14" t="str">
        <f>+IF(USER!BI406="","",USER!BI406)</f>
        <v/>
      </c>
      <c r="BJ406" s="14" t="str">
        <f>+IF(USER!BJ406="","",USER!BJ406)</f>
        <v/>
      </c>
      <c r="BK406" s="13" t="str">
        <f>+IF(USER!BK406="","",USER!BK406)</f>
        <v/>
      </c>
      <c r="BL406" s="13" t="str">
        <f>+IF(USER!BL406="","",USER!BL406)</f>
        <v/>
      </c>
      <c r="BM406" s="14" t="str">
        <f>+IF(USER!BM406="","",USER!BM406)</f>
        <v/>
      </c>
      <c r="BN406" s="20" t="str">
        <f>+IF(USER!BN406="","",USER!BN406)</f>
        <v/>
      </c>
      <c r="BO406" s="19">
        <f>+IF(USER!BO406="","",USER!BO406)</f>
        <v>0.54166666666666663</v>
      </c>
      <c r="BP406" s="13">
        <f>+IF(USER!BP406="","",USER!BP406)</f>
        <v>0.70486111111111116</v>
      </c>
      <c r="BQ406" s="14" t="str">
        <f>+IF(USER!BQ406="","",USER!BQ406)</f>
        <v/>
      </c>
      <c r="BR406" s="14" t="str">
        <f>+IF(USER!BR406="","",USER!BR406)</f>
        <v/>
      </c>
      <c r="BS406" s="13" t="str">
        <f>+IF(USER!BS406="","",USER!BS406)</f>
        <v/>
      </c>
      <c r="BT406" s="13" t="str">
        <f>+IF(USER!BT406="","",USER!BT406)</f>
        <v/>
      </c>
      <c r="BU406" s="14" t="str">
        <f>+IF(USER!BU406="","",USER!BU406)</f>
        <v/>
      </c>
      <c r="BV406" s="20" t="str">
        <f>+IF(USER!BV406="","",USER!BV406)</f>
        <v/>
      </c>
      <c r="BW406" s="68" t="str">
        <f>+VLOOKUP(B406,GESEM!B:H,7,0)</f>
        <v>CHAT USER</v>
      </c>
      <c r="BX406" s="2" t="str">
        <f>+VLOOKUP(B406,GESEM!B:H,6,0)</f>
        <v>AGENTE</v>
      </c>
    </row>
    <row r="407" spans="1:76" ht="12.75" x14ac:dyDescent="0.2">
      <c r="A407" s="31">
        <f t="shared" si="6"/>
        <v>401</v>
      </c>
      <c r="B407" s="74">
        <f>+USER!B407</f>
        <v>70823821</v>
      </c>
      <c r="C407" s="61" t="str">
        <f>+VLOOKUP(J407,TURNO!P:Q,2,0)</f>
        <v xml:space="preserve">CHAT USER </v>
      </c>
      <c r="D407" s="61" t="str">
        <f>+USER!D407</f>
        <v>Tarde</v>
      </c>
      <c r="E407" s="75">
        <f>+VLOOKUP(B407,GESEM!B:M,12,0)</f>
        <v>45777</v>
      </c>
      <c r="F407" s="61" t="str">
        <f>+USER!F407</f>
        <v>PART TIME</v>
      </c>
      <c r="G407" s="61" t="str">
        <f>+USER!G407</f>
        <v>DESPEGANDO</v>
      </c>
      <c r="H407" s="61" t="str">
        <f>+USER!H407</f>
        <v>30/04 - 06/05 / 28/05 - 03/05 conexión total  en seguimiento</v>
      </c>
      <c r="I407" s="61" t="str">
        <f>+USER!I407</f>
        <v>DIAZ CASTRO ZAHIR</v>
      </c>
      <c r="J407" s="61" t="str">
        <f>+USER!J407</f>
        <v>CHAT USER</v>
      </c>
      <c r="K407" s="61" t="str">
        <f>+USER!K407</f>
        <v>SANCHEZ GRADOS JEAN PIERRE JOAQUIN</v>
      </c>
      <c r="L407" s="61" t="str">
        <f>+USER!L407</f>
        <v>SANCHEZ GRADOS JEAN PIERRE JOAQUIN</v>
      </c>
      <c r="M407" s="61" t="str">
        <f>+USER!M407</f>
        <v>Miércoles</v>
      </c>
      <c r="N407" s="32">
        <f>+IF(USER!N407="","",USER!N407)</f>
        <v>0.54166666666666663</v>
      </c>
      <c r="O407" s="33">
        <f>+IF(USER!O407="","",USER!O407)</f>
        <v>0.70486111111111116</v>
      </c>
      <c r="P407" s="32" t="str">
        <f>+IF(USER!P407="","",USER!P407)</f>
        <v/>
      </c>
      <c r="Q407" s="33" t="str">
        <f>+IF(USER!Q407="","",USER!Q407)</f>
        <v/>
      </c>
      <c r="R407" s="34" t="str">
        <f>+VLOOKUP(B407,GESEM!B:R,9,0)</f>
        <v>ACTIVO</v>
      </c>
      <c r="S407" s="19">
        <f>+IF(USER!S407="","",USER!S407)</f>
        <v>0.54166666666666663</v>
      </c>
      <c r="T407" s="14">
        <f>+IF(USER!T407="","",USER!T407)</f>
        <v>0.70486111111111116</v>
      </c>
      <c r="U407" s="14" t="str">
        <f>+IF(USER!U407="","",USER!U407)</f>
        <v/>
      </c>
      <c r="V407" s="14" t="str">
        <f>+IF(USER!V407="","",USER!V407)</f>
        <v/>
      </c>
      <c r="W407" s="14" t="str">
        <f>+IF(USER!W407="","",USER!W407)</f>
        <v/>
      </c>
      <c r="X407" s="14" t="str">
        <f>+IF(USER!X407="","",USER!X407)</f>
        <v/>
      </c>
      <c r="Y407" s="14" t="str">
        <f>+IF(USER!Y407="","",USER!Y407)</f>
        <v/>
      </c>
      <c r="Z407" s="20" t="str">
        <f>+IF(USER!Z407="","",USER!Z407)</f>
        <v/>
      </c>
      <c r="AA407" s="19">
        <f>+IF(USER!AA407="","",USER!AA407)</f>
        <v>0.54166666666666663</v>
      </c>
      <c r="AB407" s="13">
        <f>+IF(USER!AB407="","",USER!AB407)</f>
        <v>0.70486111111111116</v>
      </c>
      <c r="AC407" s="14" t="str">
        <f>+IF(USER!AC407="","",USER!AC407)</f>
        <v/>
      </c>
      <c r="AD407" s="14" t="str">
        <f>+IF(USER!AD407="","",USER!AD407)</f>
        <v/>
      </c>
      <c r="AE407" s="13" t="str">
        <f>+IF(USER!AE407="","",USER!AE407)</f>
        <v/>
      </c>
      <c r="AF407" s="13" t="str">
        <f>+IF(USER!AF407="","",USER!AF407)</f>
        <v/>
      </c>
      <c r="AG407" s="14" t="str">
        <f>+IF(USER!AG407="","",USER!AG407)</f>
        <v/>
      </c>
      <c r="AH407" s="20" t="str">
        <f>+IF(USER!AH407="","",USER!AH407)</f>
        <v/>
      </c>
      <c r="AI407" s="19" t="str">
        <f>+IF(USER!AI407="","",USER!AI407)</f>
        <v/>
      </c>
      <c r="AJ407" s="13" t="str">
        <f>+IF(USER!AJ407="","",USER!AJ407)</f>
        <v/>
      </c>
      <c r="AK407" s="14" t="str">
        <f>+IF(USER!AK407="","",USER!AK407)</f>
        <v/>
      </c>
      <c r="AL407" s="14" t="str">
        <f>+IF(USER!AL407="","",USER!AL407)</f>
        <v/>
      </c>
      <c r="AM407" s="13" t="str">
        <f>+IF(USER!AM407="","",USER!AM407)</f>
        <v/>
      </c>
      <c r="AN407" s="13" t="str">
        <f>+IF(USER!AN407="","",USER!AN407)</f>
        <v/>
      </c>
      <c r="AO407" s="14" t="str">
        <f>+IF(USER!AO407="","",USER!AO407)</f>
        <v/>
      </c>
      <c r="AP407" s="20" t="str">
        <f>+IF(USER!AP407="","",USER!AP407)</f>
        <v/>
      </c>
      <c r="AQ407" s="19">
        <f>+IF(USER!AQ407="","",USER!AQ407)</f>
        <v>0.54166666666666663</v>
      </c>
      <c r="AR407" s="13">
        <f>+IF(USER!AR407="","",USER!AR407)</f>
        <v>0.70486111111111116</v>
      </c>
      <c r="AS407" s="14" t="str">
        <f>+IF(USER!AS407="","",USER!AS407)</f>
        <v/>
      </c>
      <c r="AT407" s="14" t="str">
        <f>+IF(USER!AT407="","",USER!AT407)</f>
        <v/>
      </c>
      <c r="AU407" s="13" t="str">
        <f>+IF(USER!AU407="","",USER!AU407)</f>
        <v/>
      </c>
      <c r="AV407" s="13" t="str">
        <f>+IF(USER!AV407="","",USER!AV407)</f>
        <v/>
      </c>
      <c r="AW407" s="14" t="str">
        <f>+IF(USER!AW407="","",USER!AW407)</f>
        <v/>
      </c>
      <c r="AX407" s="20" t="str">
        <f>+IF(USER!AX407="","",USER!AX407)</f>
        <v/>
      </c>
      <c r="AY407" s="19">
        <f>+IF(USER!AY407="","",USER!AY407)</f>
        <v>0.54166666666666663</v>
      </c>
      <c r="AZ407" s="13">
        <f>+IF(USER!AZ407="","",USER!AZ407)</f>
        <v>0.70486111111111116</v>
      </c>
      <c r="BA407" s="14" t="str">
        <f>+IF(USER!BA407="","",USER!BA407)</f>
        <v/>
      </c>
      <c r="BB407" s="14" t="str">
        <f>+IF(USER!BB407="","",USER!BB407)</f>
        <v/>
      </c>
      <c r="BC407" s="13" t="str">
        <f>+IF(USER!BC407="","",USER!BC407)</f>
        <v/>
      </c>
      <c r="BD407" s="13" t="str">
        <f>+IF(USER!BD407="","",USER!BD407)</f>
        <v/>
      </c>
      <c r="BE407" s="14" t="str">
        <f>+IF(USER!BE407="","",USER!BE407)</f>
        <v/>
      </c>
      <c r="BF407" s="20" t="str">
        <f>+IF(USER!BF407="","",USER!BF407)</f>
        <v/>
      </c>
      <c r="BG407" s="19">
        <f>+IF(USER!BG407="","",USER!BG407)</f>
        <v>0.54166666666666663</v>
      </c>
      <c r="BH407" s="13">
        <f>+IF(USER!BH407="","",USER!BH407)</f>
        <v>0.70486111111111116</v>
      </c>
      <c r="BI407" s="14" t="str">
        <f>+IF(USER!BI407="","",USER!BI407)</f>
        <v/>
      </c>
      <c r="BJ407" s="14" t="str">
        <f>+IF(USER!BJ407="","",USER!BJ407)</f>
        <v/>
      </c>
      <c r="BK407" s="13" t="str">
        <f>+IF(USER!BK407="","",USER!BK407)</f>
        <v/>
      </c>
      <c r="BL407" s="13" t="str">
        <f>+IF(USER!BL407="","",USER!BL407)</f>
        <v/>
      </c>
      <c r="BM407" s="14" t="str">
        <f>+IF(USER!BM407="","",USER!BM407)</f>
        <v/>
      </c>
      <c r="BN407" s="20" t="str">
        <f>+IF(USER!BN407="","",USER!BN407)</f>
        <v/>
      </c>
      <c r="BO407" s="19">
        <f>+IF(USER!BO407="","",USER!BO407)</f>
        <v>0.54166666666666663</v>
      </c>
      <c r="BP407" s="13">
        <f>+IF(USER!BP407="","",USER!BP407)</f>
        <v>0.70486111111111116</v>
      </c>
      <c r="BQ407" s="14" t="str">
        <f>+IF(USER!BQ407="","",USER!BQ407)</f>
        <v/>
      </c>
      <c r="BR407" s="14" t="str">
        <f>+IF(USER!BR407="","",USER!BR407)</f>
        <v/>
      </c>
      <c r="BS407" s="13" t="str">
        <f>+IF(USER!BS407="","",USER!BS407)</f>
        <v/>
      </c>
      <c r="BT407" s="13" t="str">
        <f>+IF(USER!BT407="","",USER!BT407)</f>
        <v/>
      </c>
      <c r="BU407" s="14" t="str">
        <f>+IF(USER!BU407="","",USER!BU407)</f>
        <v/>
      </c>
      <c r="BV407" s="20" t="str">
        <f>+IF(USER!BV407="","",USER!BV407)</f>
        <v/>
      </c>
      <c r="BW407" s="68" t="str">
        <f>+VLOOKUP(B407,GESEM!B:H,7,0)</f>
        <v>CHAT USER</v>
      </c>
      <c r="BX407" s="2" t="str">
        <f>+VLOOKUP(B407,GESEM!B:H,6,0)</f>
        <v>AGENTE</v>
      </c>
    </row>
    <row r="408" spans="1:76" ht="12.75" x14ac:dyDescent="0.2">
      <c r="A408" s="31">
        <f t="shared" si="6"/>
        <v>402</v>
      </c>
      <c r="B408" s="74">
        <f>+USER!B408</f>
        <v>70601759</v>
      </c>
      <c r="C408" s="61" t="str">
        <f>+VLOOKUP(J408,TURNO!P:Q,2,0)</f>
        <v xml:space="preserve">CHAT USER </v>
      </c>
      <c r="D408" s="61" t="str">
        <f>+USER!D408</f>
        <v>Tarde</v>
      </c>
      <c r="E408" s="75">
        <f>+VLOOKUP(B408,GESEM!B:M,12,0)</f>
        <v>45777</v>
      </c>
      <c r="F408" s="61" t="str">
        <f>+USER!F408</f>
        <v>PART TIME</v>
      </c>
      <c r="G408" s="61" t="str">
        <f>+USER!G408</f>
        <v>DESPEGANDO</v>
      </c>
      <c r="H408" s="61" t="str">
        <f>+USER!H408</f>
        <v>30/04 - 06/05 / 28/05 - 03/05 conexión total  en seguimiento</v>
      </c>
      <c r="I408" s="61" t="str">
        <f>+USER!I408</f>
        <v>VILLANUEVA MEJIA YAREY SUNALLY ANAYKA</v>
      </c>
      <c r="J408" s="61" t="str">
        <f>+USER!J408</f>
        <v>CHAT USER</v>
      </c>
      <c r="K408" s="61" t="str">
        <f>+USER!K408</f>
        <v>SANCHEZ GRADOS JEAN PIERRE JOAQUIN</v>
      </c>
      <c r="L408" s="61" t="str">
        <f>+USER!L408</f>
        <v>SANCHEZ GRADOS JEAN PIERRE JOAQUIN</v>
      </c>
      <c r="M408" s="61" t="str">
        <f>+USER!M408</f>
        <v>Miércoles</v>
      </c>
      <c r="N408" s="32">
        <f>+IF(USER!N408="","",USER!N408)</f>
        <v>0.54166666666666663</v>
      </c>
      <c r="O408" s="33">
        <f>+IF(USER!O408="","",USER!O408)</f>
        <v>0.70486111111111116</v>
      </c>
      <c r="P408" s="32" t="str">
        <f>+IF(USER!P408="","",USER!P408)</f>
        <v/>
      </c>
      <c r="Q408" s="33" t="str">
        <f>+IF(USER!Q408="","",USER!Q408)</f>
        <v/>
      </c>
      <c r="R408" s="34" t="str">
        <f>+VLOOKUP(B408,GESEM!B:R,9,0)</f>
        <v>ACTIVO</v>
      </c>
      <c r="S408" s="19">
        <f>+IF(USER!S408="","",USER!S408)</f>
        <v>0.54166666666666663</v>
      </c>
      <c r="T408" s="14">
        <f>+IF(USER!T408="","",USER!T408)</f>
        <v>0.70486111111111116</v>
      </c>
      <c r="U408" s="14" t="str">
        <f>+IF(USER!U408="","",USER!U408)</f>
        <v/>
      </c>
      <c r="V408" s="14" t="str">
        <f>+IF(USER!V408="","",USER!V408)</f>
        <v/>
      </c>
      <c r="W408" s="14" t="str">
        <f>+IF(USER!W408="","",USER!W408)</f>
        <v/>
      </c>
      <c r="X408" s="14" t="str">
        <f>+IF(USER!X408="","",USER!X408)</f>
        <v/>
      </c>
      <c r="Y408" s="14" t="str">
        <f>+IF(USER!Y408="","",USER!Y408)</f>
        <v/>
      </c>
      <c r="Z408" s="20" t="str">
        <f>+IF(USER!Z408="","",USER!Z408)</f>
        <v/>
      </c>
      <c r="AA408" s="19">
        <f>+IF(USER!AA408="","",USER!AA408)</f>
        <v>0.54166666666666663</v>
      </c>
      <c r="AB408" s="13">
        <f>+IF(USER!AB408="","",USER!AB408)</f>
        <v>0.70486111111111116</v>
      </c>
      <c r="AC408" s="14" t="str">
        <f>+IF(USER!AC408="","",USER!AC408)</f>
        <v/>
      </c>
      <c r="AD408" s="14" t="str">
        <f>+IF(USER!AD408="","",USER!AD408)</f>
        <v/>
      </c>
      <c r="AE408" s="13" t="str">
        <f>+IF(USER!AE408="","",USER!AE408)</f>
        <v/>
      </c>
      <c r="AF408" s="13" t="str">
        <f>+IF(USER!AF408="","",USER!AF408)</f>
        <v/>
      </c>
      <c r="AG408" s="14" t="str">
        <f>+IF(USER!AG408="","",USER!AG408)</f>
        <v/>
      </c>
      <c r="AH408" s="20" t="str">
        <f>+IF(USER!AH408="","",USER!AH408)</f>
        <v/>
      </c>
      <c r="AI408" s="19" t="str">
        <f>+IF(USER!AI408="","",USER!AI408)</f>
        <v/>
      </c>
      <c r="AJ408" s="13" t="str">
        <f>+IF(USER!AJ408="","",USER!AJ408)</f>
        <v/>
      </c>
      <c r="AK408" s="14" t="str">
        <f>+IF(USER!AK408="","",USER!AK408)</f>
        <v/>
      </c>
      <c r="AL408" s="14" t="str">
        <f>+IF(USER!AL408="","",USER!AL408)</f>
        <v/>
      </c>
      <c r="AM408" s="13" t="str">
        <f>+IF(USER!AM408="","",USER!AM408)</f>
        <v/>
      </c>
      <c r="AN408" s="13" t="str">
        <f>+IF(USER!AN408="","",USER!AN408)</f>
        <v/>
      </c>
      <c r="AO408" s="14" t="str">
        <f>+IF(USER!AO408="","",USER!AO408)</f>
        <v/>
      </c>
      <c r="AP408" s="20" t="str">
        <f>+IF(USER!AP408="","",USER!AP408)</f>
        <v/>
      </c>
      <c r="AQ408" s="19">
        <f>+IF(USER!AQ408="","",USER!AQ408)</f>
        <v>0.54166666666666663</v>
      </c>
      <c r="AR408" s="13">
        <f>+IF(USER!AR408="","",USER!AR408)</f>
        <v>0.70486111111111116</v>
      </c>
      <c r="AS408" s="14" t="str">
        <f>+IF(USER!AS408="","",USER!AS408)</f>
        <v/>
      </c>
      <c r="AT408" s="14" t="str">
        <f>+IF(USER!AT408="","",USER!AT408)</f>
        <v/>
      </c>
      <c r="AU408" s="13" t="str">
        <f>+IF(USER!AU408="","",USER!AU408)</f>
        <v/>
      </c>
      <c r="AV408" s="13" t="str">
        <f>+IF(USER!AV408="","",USER!AV408)</f>
        <v/>
      </c>
      <c r="AW408" s="14" t="str">
        <f>+IF(USER!AW408="","",USER!AW408)</f>
        <v/>
      </c>
      <c r="AX408" s="20" t="str">
        <f>+IF(USER!AX408="","",USER!AX408)</f>
        <v/>
      </c>
      <c r="AY408" s="19">
        <f>+IF(USER!AY408="","",USER!AY408)</f>
        <v>0.54166666666666663</v>
      </c>
      <c r="AZ408" s="13">
        <f>+IF(USER!AZ408="","",USER!AZ408)</f>
        <v>0.70486111111111116</v>
      </c>
      <c r="BA408" s="14" t="str">
        <f>+IF(USER!BA408="","",USER!BA408)</f>
        <v/>
      </c>
      <c r="BB408" s="14" t="str">
        <f>+IF(USER!BB408="","",USER!BB408)</f>
        <v/>
      </c>
      <c r="BC408" s="13" t="str">
        <f>+IF(USER!BC408="","",USER!BC408)</f>
        <v/>
      </c>
      <c r="BD408" s="13" t="str">
        <f>+IF(USER!BD408="","",USER!BD408)</f>
        <v/>
      </c>
      <c r="BE408" s="14" t="str">
        <f>+IF(USER!BE408="","",USER!BE408)</f>
        <v/>
      </c>
      <c r="BF408" s="20" t="str">
        <f>+IF(USER!BF408="","",USER!BF408)</f>
        <v/>
      </c>
      <c r="BG408" s="19">
        <f>+IF(USER!BG408="","",USER!BG408)</f>
        <v>0.54166666666666663</v>
      </c>
      <c r="BH408" s="13">
        <f>+IF(USER!BH408="","",USER!BH408)</f>
        <v>0.70486111111111116</v>
      </c>
      <c r="BI408" s="14" t="str">
        <f>+IF(USER!BI408="","",USER!BI408)</f>
        <v/>
      </c>
      <c r="BJ408" s="14" t="str">
        <f>+IF(USER!BJ408="","",USER!BJ408)</f>
        <v/>
      </c>
      <c r="BK408" s="13" t="str">
        <f>+IF(USER!BK408="","",USER!BK408)</f>
        <v/>
      </c>
      <c r="BL408" s="13" t="str">
        <f>+IF(USER!BL408="","",USER!BL408)</f>
        <v/>
      </c>
      <c r="BM408" s="14" t="str">
        <f>+IF(USER!BM408="","",USER!BM408)</f>
        <v/>
      </c>
      <c r="BN408" s="20" t="str">
        <f>+IF(USER!BN408="","",USER!BN408)</f>
        <v/>
      </c>
      <c r="BO408" s="19">
        <f>+IF(USER!BO408="","",USER!BO408)</f>
        <v>0.54166666666666663</v>
      </c>
      <c r="BP408" s="13">
        <f>+IF(USER!BP408="","",USER!BP408)</f>
        <v>0.70486111111111116</v>
      </c>
      <c r="BQ408" s="14" t="str">
        <f>+IF(USER!BQ408="","",USER!BQ408)</f>
        <v/>
      </c>
      <c r="BR408" s="14" t="str">
        <f>+IF(USER!BR408="","",USER!BR408)</f>
        <v/>
      </c>
      <c r="BS408" s="13" t="str">
        <f>+IF(USER!BS408="","",USER!BS408)</f>
        <v/>
      </c>
      <c r="BT408" s="13" t="str">
        <f>+IF(USER!BT408="","",USER!BT408)</f>
        <v/>
      </c>
      <c r="BU408" s="14" t="str">
        <f>+IF(USER!BU408="","",USER!BU408)</f>
        <v/>
      </c>
      <c r="BV408" s="20" t="str">
        <f>+IF(USER!BV408="","",USER!BV408)</f>
        <v/>
      </c>
      <c r="BW408" s="68" t="str">
        <f>+VLOOKUP(B408,GESEM!B:H,7,0)</f>
        <v>CHAT USER</v>
      </c>
      <c r="BX408" s="2" t="str">
        <f>+VLOOKUP(B408,GESEM!B:H,6,0)</f>
        <v>AGENTE</v>
      </c>
    </row>
    <row r="409" spans="1:76" ht="12.75" x14ac:dyDescent="0.2">
      <c r="A409" s="31">
        <f t="shared" si="6"/>
        <v>403</v>
      </c>
      <c r="B409" s="74">
        <f>+USER!B409</f>
        <v>72188127</v>
      </c>
      <c r="C409" s="61" t="str">
        <f>+VLOOKUP(J409,TURNO!P:Q,2,0)</f>
        <v xml:space="preserve">CHAT USER </v>
      </c>
      <c r="D409" s="61" t="str">
        <f>+USER!D409</f>
        <v>Tarde</v>
      </c>
      <c r="E409" s="75">
        <f>+VLOOKUP(B409,GESEM!B:M,12,0)</f>
        <v>45777</v>
      </c>
      <c r="F409" s="61" t="str">
        <f>+USER!F409</f>
        <v>PART TIME</v>
      </c>
      <c r="G409" s="61" t="str">
        <f>+USER!G409</f>
        <v>DESPEGANDO</v>
      </c>
      <c r="H409" s="61" t="str">
        <f>+USER!H409</f>
        <v>30/04 - 06/05 / 28/05 - 03/05 conexión total  en seguimiento</v>
      </c>
      <c r="I409" s="61" t="str">
        <f>+USER!I409</f>
        <v>ORE VALLADOLID GRICELL</v>
      </c>
      <c r="J409" s="61" t="str">
        <f>+USER!J409</f>
        <v>CHAT USER</v>
      </c>
      <c r="K409" s="61" t="str">
        <f>+USER!K409</f>
        <v>SANCHEZ GRADOS JEAN PIERRE JOAQUIN</v>
      </c>
      <c r="L409" s="61" t="str">
        <f>+USER!L409</f>
        <v>SANCHEZ GRADOS JEAN PIERRE JOAQUIN</v>
      </c>
      <c r="M409" s="61" t="str">
        <f>+USER!M409</f>
        <v>Miércoles</v>
      </c>
      <c r="N409" s="32">
        <f>+IF(USER!N409="","",USER!N409)</f>
        <v>0.54166666666666663</v>
      </c>
      <c r="O409" s="33">
        <f>+IF(USER!O409="","",USER!O409)</f>
        <v>0.70486111111111116</v>
      </c>
      <c r="P409" s="32" t="str">
        <f>+IF(USER!P409="","",USER!P409)</f>
        <v/>
      </c>
      <c r="Q409" s="33" t="str">
        <f>+IF(USER!Q409="","",USER!Q409)</f>
        <v/>
      </c>
      <c r="R409" s="34" t="str">
        <f>+VLOOKUP(B409,GESEM!B:R,9,0)</f>
        <v>ACTIVO</v>
      </c>
      <c r="S409" s="19">
        <f>+IF(USER!S409="","",USER!S409)</f>
        <v>0.54166666666666663</v>
      </c>
      <c r="T409" s="14">
        <f>+IF(USER!T409="","",USER!T409)</f>
        <v>0.70486111111111116</v>
      </c>
      <c r="U409" s="14" t="str">
        <f>+IF(USER!U409="","",USER!U409)</f>
        <v/>
      </c>
      <c r="V409" s="14" t="str">
        <f>+IF(USER!V409="","",USER!V409)</f>
        <v/>
      </c>
      <c r="W409" s="14" t="str">
        <f>+IF(USER!W409="","",USER!W409)</f>
        <v/>
      </c>
      <c r="X409" s="14" t="str">
        <f>+IF(USER!X409="","",USER!X409)</f>
        <v/>
      </c>
      <c r="Y409" s="14" t="str">
        <f>+IF(USER!Y409="","",USER!Y409)</f>
        <v/>
      </c>
      <c r="Z409" s="20" t="str">
        <f>+IF(USER!Z409="","",USER!Z409)</f>
        <v/>
      </c>
      <c r="AA409" s="19">
        <f>+IF(USER!AA409="","",USER!AA409)</f>
        <v>0.54166666666666663</v>
      </c>
      <c r="AB409" s="13">
        <f>+IF(USER!AB409="","",USER!AB409)</f>
        <v>0.70486111111111116</v>
      </c>
      <c r="AC409" s="14" t="str">
        <f>+IF(USER!AC409="","",USER!AC409)</f>
        <v/>
      </c>
      <c r="AD409" s="14" t="str">
        <f>+IF(USER!AD409="","",USER!AD409)</f>
        <v/>
      </c>
      <c r="AE409" s="13" t="str">
        <f>+IF(USER!AE409="","",USER!AE409)</f>
        <v/>
      </c>
      <c r="AF409" s="13" t="str">
        <f>+IF(USER!AF409="","",USER!AF409)</f>
        <v/>
      </c>
      <c r="AG409" s="14" t="str">
        <f>+IF(USER!AG409="","",USER!AG409)</f>
        <v/>
      </c>
      <c r="AH409" s="20" t="str">
        <f>+IF(USER!AH409="","",USER!AH409)</f>
        <v/>
      </c>
      <c r="AI409" s="19" t="str">
        <f>+IF(USER!AI409="","",USER!AI409)</f>
        <v/>
      </c>
      <c r="AJ409" s="13" t="str">
        <f>+IF(USER!AJ409="","",USER!AJ409)</f>
        <v/>
      </c>
      <c r="AK409" s="14" t="str">
        <f>+IF(USER!AK409="","",USER!AK409)</f>
        <v/>
      </c>
      <c r="AL409" s="14" t="str">
        <f>+IF(USER!AL409="","",USER!AL409)</f>
        <v/>
      </c>
      <c r="AM409" s="13" t="str">
        <f>+IF(USER!AM409="","",USER!AM409)</f>
        <v/>
      </c>
      <c r="AN409" s="13" t="str">
        <f>+IF(USER!AN409="","",USER!AN409)</f>
        <v/>
      </c>
      <c r="AO409" s="14" t="str">
        <f>+IF(USER!AO409="","",USER!AO409)</f>
        <v/>
      </c>
      <c r="AP409" s="20" t="str">
        <f>+IF(USER!AP409="","",USER!AP409)</f>
        <v/>
      </c>
      <c r="AQ409" s="19">
        <f>+IF(USER!AQ409="","",USER!AQ409)</f>
        <v>0.54166666666666663</v>
      </c>
      <c r="AR409" s="13">
        <f>+IF(USER!AR409="","",USER!AR409)</f>
        <v>0.70486111111111116</v>
      </c>
      <c r="AS409" s="14" t="str">
        <f>+IF(USER!AS409="","",USER!AS409)</f>
        <v/>
      </c>
      <c r="AT409" s="14" t="str">
        <f>+IF(USER!AT409="","",USER!AT409)</f>
        <v/>
      </c>
      <c r="AU409" s="13" t="str">
        <f>+IF(USER!AU409="","",USER!AU409)</f>
        <v/>
      </c>
      <c r="AV409" s="13" t="str">
        <f>+IF(USER!AV409="","",USER!AV409)</f>
        <v/>
      </c>
      <c r="AW409" s="14" t="str">
        <f>+IF(USER!AW409="","",USER!AW409)</f>
        <v/>
      </c>
      <c r="AX409" s="20" t="str">
        <f>+IF(USER!AX409="","",USER!AX409)</f>
        <v/>
      </c>
      <c r="AY409" s="19">
        <f>+IF(USER!AY409="","",USER!AY409)</f>
        <v>0.54166666666666663</v>
      </c>
      <c r="AZ409" s="13">
        <f>+IF(USER!AZ409="","",USER!AZ409)</f>
        <v>0.70486111111111116</v>
      </c>
      <c r="BA409" s="14" t="str">
        <f>+IF(USER!BA409="","",USER!BA409)</f>
        <v/>
      </c>
      <c r="BB409" s="14" t="str">
        <f>+IF(USER!BB409="","",USER!BB409)</f>
        <v/>
      </c>
      <c r="BC409" s="13" t="str">
        <f>+IF(USER!BC409="","",USER!BC409)</f>
        <v/>
      </c>
      <c r="BD409" s="13" t="str">
        <f>+IF(USER!BD409="","",USER!BD409)</f>
        <v/>
      </c>
      <c r="BE409" s="14" t="str">
        <f>+IF(USER!BE409="","",USER!BE409)</f>
        <v/>
      </c>
      <c r="BF409" s="20" t="str">
        <f>+IF(USER!BF409="","",USER!BF409)</f>
        <v/>
      </c>
      <c r="BG409" s="19">
        <f>+IF(USER!BG409="","",USER!BG409)</f>
        <v>0.54166666666666663</v>
      </c>
      <c r="BH409" s="13">
        <f>+IF(USER!BH409="","",USER!BH409)</f>
        <v>0.70486111111111116</v>
      </c>
      <c r="BI409" s="14" t="str">
        <f>+IF(USER!BI409="","",USER!BI409)</f>
        <v/>
      </c>
      <c r="BJ409" s="14" t="str">
        <f>+IF(USER!BJ409="","",USER!BJ409)</f>
        <v/>
      </c>
      <c r="BK409" s="13" t="str">
        <f>+IF(USER!BK409="","",USER!BK409)</f>
        <v/>
      </c>
      <c r="BL409" s="13" t="str">
        <f>+IF(USER!BL409="","",USER!BL409)</f>
        <v/>
      </c>
      <c r="BM409" s="14" t="str">
        <f>+IF(USER!BM409="","",USER!BM409)</f>
        <v/>
      </c>
      <c r="BN409" s="20" t="str">
        <f>+IF(USER!BN409="","",USER!BN409)</f>
        <v/>
      </c>
      <c r="BO409" s="19">
        <f>+IF(USER!BO409="","",USER!BO409)</f>
        <v>0.54166666666666663</v>
      </c>
      <c r="BP409" s="13">
        <f>+IF(USER!BP409="","",USER!BP409)</f>
        <v>0.70486111111111116</v>
      </c>
      <c r="BQ409" s="14" t="str">
        <f>+IF(USER!BQ409="","",USER!BQ409)</f>
        <v/>
      </c>
      <c r="BR409" s="14" t="str">
        <f>+IF(USER!BR409="","",USER!BR409)</f>
        <v/>
      </c>
      <c r="BS409" s="13" t="str">
        <f>+IF(USER!BS409="","",USER!BS409)</f>
        <v/>
      </c>
      <c r="BT409" s="13" t="str">
        <f>+IF(USER!BT409="","",USER!BT409)</f>
        <v/>
      </c>
      <c r="BU409" s="14" t="str">
        <f>+IF(USER!BU409="","",USER!BU409)</f>
        <v/>
      </c>
      <c r="BV409" s="20" t="str">
        <f>+IF(USER!BV409="","",USER!BV409)</f>
        <v/>
      </c>
      <c r="BW409" s="68" t="str">
        <f>+VLOOKUP(B409,GESEM!B:H,7,0)</f>
        <v>CHAT USER</v>
      </c>
      <c r="BX409" s="2" t="str">
        <f>+VLOOKUP(B409,GESEM!B:H,6,0)</f>
        <v>AGENTE</v>
      </c>
    </row>
    <row r="410" spans="1:76" ht="12.75" x14ac:dyDescent="0.2">
      <c r="A410" s="31">
        <f t="shared" si="6"/>
        <v>404</v>
      </c>
      <c r="B410" s="74">
        <f>+USER!B410</f>
        <v>48495831</v>
      </c>
      <c r="C410" s="61" t="str">
        <f>+VLOOKUP(J410,TURNO!P:Q,2,0)</f>
        <v xml:space="preserve">CHAT USER </v>
      </c>
      <c r="D410" s="61" t="str">
        <f>+USER!D410</f>
        <v>Tarde</v>
      </c>
      <c r="E410" s="75">
        <f>+VLOOKUP(B410,GESEM!B:M,12,0)</f>
        <v>45778</v>
      </c>
      <c r="F410" s="61" t="str">
        <f>+USER!F410</f>
        <v>PART TIME</v>
      </c>
      <c r="G410" s="61" t="str">
        <f>+USER!G410</f>
        <v>DESPEGANDO</v>
      </c>
      <c r="H410" s="61" t="str">
        <f>+USER!H410</f>
        <v>02/05 - 04/05 / 30/05 - 01/06 conexión total  en seguimiento</v>
      </c>
      <c r="I410" s="61" t="str">
        <f>+USER!I410</f>
        <v>ALVAREZ LETONA CELIA</v>
      </c>
      <c r="J410" s="61" t="str">
        <f>+USER!J410</f>
        <v>CHAT USER</v>
      </c>
      <c r="K410" s="61" t="str">
        <f>+USER!K410</f>
        <v>RAMIREZ ESPIRITU CRESEL NATALY</v>
      </c>
      <c r="L410" s="61" t="str">
        <f>+USER!L410</f>
        <v>ALONSO RAFAEL ALEJANDRO WLADIMIR</v>
      </c>
      <c r="M410" s="61" t="str">
        <f>+USER!M410</f>
        <v>Lunes,Martes,Miércoles,Jueves</v>
      </c>
      <c r="N410" s="32">
        <f>+IF(USER!N410="","",USER!N410)</f>
        <v>0.5</v>
      </c>
      <c r="O410" s="33">
        <f>+IF(USER!O410="","",USER!O410)</f>
        <v>0.85763888888888884</v>
      </c>
      <c r="P410" s="32">
        <f>+IF(USER!P410="","",USER!P410)</f>
        <v>0.70833333333333337</v>
      </c>
      <c r="Q410" s="33">
        <f>+IF(USER!Q410="","",USER!Q410)</f>
        <v>0.73958333333333337</v>
      </c>
      <c r="R410" s="34" t="str">
        <f>+VLOOKUP(B410,GESEM!B:R,9,0)</f>
        <v>ACTIVO</v>
      </c>
      <c r="S410" s="19" t="str">
        <f>+IF(USER!S410="","",USER!S410)</f>
        <v/>
      </c>
      <c r="T410" s="14" t="str">
        <f>+IF(USER!T410="","",USER!T410)</f>
        <v/>
      </c>
      <c r="U410" s="14" t="str">
        <f>+IF(USER!U410="","",USER!U410)</f>
        <v/>
      </c>
      <c r="V410" s="14" t="str">
        <f>+IF(USER!V410="","",USER!V410)</f>
        <v/>
      </c>
      <c r="W410" s="14" t="str">
        <f>+IF(USER!W410="","",USER!W410)</f>
        <v/>
      </c>
      <c r="X410" s="14" t="str">
        <f>+IF(USER!X410="","",USER!X410)</f>
        <v/>
      </c>
      <c r="Y410" s="14" t="str">
        <f>+IF(USER!Y410="","",USER!Y410)</f>
        <v/>
      </c>
      <c r="Z410" s="20" t="str">
        <f>+IF(USER!Z410="","",USER!Z410)</f>
        <v/>
      </c>
      <c r="AA410" s="19" t="str">
        <f>+IF(USER!AA410="","",USER!AA410)</f>
        <v/>
      </c>
      <c r="AB410" s="13" t="str">
        <f>+IF(USER!AB410="","",USER!AB410)</f>
        <v/>
      </c>
      <c r="AC410" s="14" t="str">
        <f>+IF(USER!AC410="","",USER!AC410)</f>
        <v/>
      </c>
      <c r="AD410" s="14" t="str">
        <f>+IF(USER!AD410="","",USER!AD410)</f>
        <v/>
      </c>
      <c r="AE410" s="13" t="str">
        <f>+IF(USER!AE410="","",USER!AE410)</f>
        <v/>
      </c>
      <c r="AF410" s="13" t="str">
        <f>+IF(USER!AF410="","",USER!AF410)</f>
        <v/>
      </c>
      <c r="AG410" s="14" t="str">
        <f>+IF(USER!AG410="","",USER!AG410)</f>
        <v/>
      </c>
      <c r="AH410" s="20" t="str">
        <f>+IF(USER!AH410="","",USER!AH410)</f>
        <v/>
      </c>
      <c r="AI410" s="19" t="str">
        <f>+IF(USER!AI410="","",USER!AI410)</f>
        <v/>
      </c>
      <c r="AJ410" s="13" t="str">
        <f>+IF(USER!AJ410="","",USER!AJ410)</f>
        <v/>
      </c>
      <c r="AK410" s="14" t="str">
        <f>+IF(USER!AK410="","",USER!AK410)</f>
        <v/>
      </c>
      <c r="AL410" s="14" t="str">
        <f>+IF(USER!AL410="","",USER!AL410)</f>
        <v/>
      </c>
      <c r="AM410" s="13" t="str">
        <f>+IF(USER!AM410="","",USER!AM410)</f>
        <v/>
      </c>
      <c r="AN410" s="13" t="str">
        <f>+IF(USER!AN410="","",USER!AN410)</f>
        <v/>
      </c>
      <c r="AO410" s="14" t="str">
        <f>+IF(USER!AO410="","",USER!AO410)</f>
        <v/>
      </c>
      <c r="AP410" s="20" t="str">
        <f>+IF(USER!AP410="","",USER!AP410)</f>
        <v/>
      </c>
      <c r="AQ410" s="19" t="str">
        <f>+IF(USER!AQ410="","",USER!AQ410)</f>
        <v/>
      </c>
      <c r="AR410" s="13" t="str">
        <f>+IF(USER!AR410="","",USER!AR410)</f>
        <v/>
      </c>
      <c r="AS410" s="14" t="str">
        <f>+IF(USER!AS410="","",USER!AS410)</f>
        <v/>
      </c>
      <c r="AT410" s="14" t="str">
        <f>+IF(USER!AT410="","",USER!AT410)</f>
        <v/>
      </c>
      <c r="AU410" s="13" t="str">
        <f>+IF(USER!AU410="","",USER!AU410)</f>
        <v/>
      </c>
      <c r="AV410" s="13" t="str">
        <f>+IF(USER!AV410="","",USER!AV410)</f>
        <v/>
      </c>
      <c r="AW410" s="14" t="str">
        <f>+IF(USER!AW410="","",USER!AW410)</f>
        <v/>
      </c>
      <c r="AX410" s="20" t="str">
        <f>+IF(USER!AX410="","",USER!AX410)</f>
        <v/>
      </c>
      <c r="AY410" s="19">
        <f>+IF(USER!AY410="","",USER!AY410)</f>
        <v>0.5</v>
      </c>
      <c r="AZ410" s="13">
        <f>+IF(USER!AZ410="","",USER!AZ410)</f>
        <v>0.85763888888888884</v>
      </c>
      <c r="BA410" s="14" t="str">
        <f>+IF(USER!BA410="","",USER!BA410)</f>
        <v/>
      </c>
      <c r="BB410" s="14" t="str">
        <f>+IF(USER!BB410="","",USER!BB410)</f>
        <v/>
      </c>
      <c r="BC410" s="13">
        <f>+IF(USER!BC410="","",USER!BC410)</f>
        <v>0.70833333333333337</v>
      </c>
      <c r="BD410" s="13">
        <f>+IF(USER!BD410="","",USER!BD410)</f>
        <v>0.73958333333333337</v>
      </c>
      <c r="BE410" s="14" t="str">
        <f>+IF(USER!BE410="","",USER!BE410)</f>
        <v/>
      </c>
      <c r="BF410" s="20" t="str">
        <f>+IF(USER!BF410="","",USER!BF410)</f>
        <v/>
      </c>
      <c r="BG410" s="19">
        <f>+IF(USER!BG410="","",USER!BG410)</f>
        <v>0.5</v>
      </c>
      <c r="BH410" s="13">
        <f>+IF(USER!BH410="","",USER!BH410)</f>
        <v>0.85763888888888884</v>
      </c>
      <c r="BI410" s="14" t="str">
        <f>+IF(USER!BI410="","",USER!BI410)</f>
        <v/>
      </c>
      <c r="BJ410" s="14" t="str">
        <f>+IF(USER!BJ410="","",USER!BJ410)</f>
        <v/>
      </c>
      <c r="BK410" s="13">
        <f>+IF(USER!BK410="","",USER!BK410)</f>
        <v>0.70833333333333337</v>
      </c>
      <c r="BL410" s="13">
        <f>+IF(USER!BL410="","",USER!BL410)</f>
        <v>0.73958333333333337</v>
      </c>
      <c r="BM410" s="14" t="str">
        <f>+IF(USER!BM410="","",USER!BM410)</f>
        <v/>
      </c>
      <c r="BN410" s="20" t="str">
        <f>+IF(USER!BN410="","",USER!BN410)</f>
        <v/>
      </c>
      <c r="BO410" s="19">
        <f>+IF(USER!BO410="","",USER!BO410)</f>
        <v>0.5</v>
      </c>
      <c r="BP410" s="13">
        <f>+IF(USER!BP410="","",USER!BP410)</f>
        <v>0.85763888888888884</v>
      </c>
      <c r="BQ410" s="14" t="str">
        <f>+IF(USER!BQ410="","",USER!BQ410)</f>
        <v/>
      </c>
      <c r="BR410" s="14" t="str">
        <f>+IF(USER!BR410="","",USER!BR410)</f>
        <v/>
      </c>
      <c r="BS410" s="13">
        <f>+IF(USER!BS410="","",USER!BS410)</f>
        <v>0.70833333333333337</v>
      </c>
      <c r="BT410" s="13">
        <f>+IF(USER!BT410="","",USER!BT410)</f>
        <v>0.73958333333333337</v>
      </c>
      <c r="BU410" s="14" t="str">
        <f>+IF(USER!BU410="","",USER!BU410)</f>
        <v/>
      </c>
      <c r="BV410" s="20" t="str">
        <f>+IF(USER!BV410="","",USER!BV410)</f>
        <v/>
      </c>
      <c r="BW410" s="68" t="str">
        <f>+VLOOKUP(B410,GESEM!B:H,7,0)</f>
        <v>CHAT USER</v>
      </c>
      <c r="BX410" s="2" t="str">
        <f>+VLOOKUP(B410,GESEM!B:H,6,0)</f>
        <v>AGENTE</v>
      </c>
    </row>
    <row r="411" spans="1:76" ht="12.75" x14ac:dyDescent="0.2">
      <c r="A411" s="31">
        <f t="shared" si="6"/>
        <v>405</v>
      </c>
      <c r="B411" s="74">
        <f>+USER!B411</f>
        <v>77179430</v>
      </c>
      <c r="C411" s="61" t="str">
        <f>+VLOOKUP(J411,TURNO!P:Q,2,0)</f>
        <v xml:space="preserve">CHAT USER </v>
      </c>
      <c r="D411" s="61" t="str">
        <f>+USER!D411</f>
        <v>Tarde</v>
      </c>
      <c r="E411" s="75">
        <f>+VLOOKUP(B411,GESEM!B:M,12,0)</f>
        <v>45778</v>
      </c>
      <c r="F411" s="61" t="str">
        <f>+USER!F411</f>
        <v>PART TIME</v>
      </c>
      <c r="G411" s="61" t="str">
        <f>+USER!G411</f>
        <v>DESPEGANDO</v>
      </c>
      <c r="H411" s="61" t="str">
        <f>+USER!H411</f>
        <v>02/05 - 04/05 / 30/05 - 01/06 conexión total  en seguimiento</v>
      </c>
      <c r="I411" s="61" t="str">
        <f>+USER!I411</f>
        <v>CHAVEZ TRUJILLO JOSEPH</v>
      </c>
      <c r="J411" s="61" t="str">
        <f>+USER!J411</f>
        <v>CHAT USER</v>
      </c>
      <c r="K411" s="61" t="str">
        <f>+USER!K411</f>
        <v>RAMIREZ ESPIRITU CRESEL NATALY</v>
      </c>
      <c r="L411" s="61" t="str">
        <f>+USER!L411</f>
        <v>ALONSO RAFAEL ALEJANDRO WLADIMIR</v>
      </c>
      <c r="M411" s="61" t="str">
        <f>+USER!M411</f>
        <v>Lunes,Martes,Miércoles,Jueves</v>
      </c>
      <c r="N411" s="32">
        <f>+IF(USER!N411="","",USER!N411)</f>
        <v>0.5</v>
      </c>
      <c r="O411" s="33">
        <f>+IF(USER!O411="","",USER!O411)</f>
        <v>0.85763888888888884</v>
      </c>
      <c r="P411" s="32">
        <f>+IF(USER!P411="","",USER!P411)</f>
        <v>0.70833333333333337</v>
      </c>
      <c r="Q411" s="33">
        <f>+IF(USER!Q411="","",USER!Q411)</f>
        <v>0.73958333333333337</v>
      </c>
      <c r="R411" s="34" t="str">
        <f>+VLOOKUP(B411,GESEM!B:R,9,0)</f>
        <v>ACTIVO</v>
      </c>
      <c r="S411" s="19" t="str">
        <f>+IF(USER!S411="","",USER!S411)</f>
        <v/>
      </c>
      <c r="T411" s="14" t="str">
        <f>+IF(USER!T411="","",USER!T411)</f>
        <v/>
      </c>
      <c r="U411" s="14" t="str">
        <f>+IF(USER!U411="","",USER!U411)</f>
        <v/>
      </c>
      <c r="V411" s="14" t="str">
        <f>+IF(USER!V411="","",USER!V411)</f>
        <v/>
      </c>
      <c r="W411" s="14" t="str">
        <f>+IF(USER!W411="","",USER!W411)</f>
        <v/>
      </c>
      <c r="X411" s="14" t="str">
        <f>+IF(USER!X411="","",USER!X411)</f>
        <v/>
      </c>
      <c r="Y411" s="14" t="str">
        <f>+IF(USER!Y411="","",USER!Y411)</f>
        <v/>
      </c>
      <c r="Z411" s="20" t="str">
        <f>+IF(USER!Z411="","",USER!Z411)</f>
        <v/>
      </c>
      <c r="AA411" s="19" t="str">
        <f>+IF(USER!AA411="","",USER!AA411)</f>
        <v/>
      </c>
      <c r="AB411" s="13" t="str">
        <f>+IF(USER!AB411="","",USER!AB411)</f>
        <v/>
      </c>
      <c r="AC411" s="14" t="str">
        <f>+IF(USER!AC411="","",USER!AC411)</f>
        <v/>
      </c>
      <c r="AD411" s="14" t="str">
        <f>+IF(USER!AD411="","",USER!AD411)</f>
        <v/>
      </c>
      <c r="AE411" s="13" t="str">
        <f>+IF(USER!AE411="","",USER!AE411)</f>
        <v/>
      </c>
      <c r="AF411" s="13" t="str">
        <f>+IF(USER!AF411="","",USER!AF411)</f>
        <v/>
      </c>
      <c r="AG411" s="14" t="str">
        <f>+IF(USER!AG411="","",USER!AG411)</f>
        <v/>
      </c>
      <c r="AH411" s="20" t="str">
        <f>+IF(USER!AH411="","",USER!AH411)</f>
        <v/>
      </c>
      <c r="AI411" s="19" t="str">
        <f>+IF(USER!AI411="","",USER!AI411)</f>
        <v/>
      </c>
      <c r="AJ411" s="13" t="str">
        <f>+IF(USER!AJ411="","",USER!AJ411)</f>
        <v/>
      </c>
      <c r="AK411" s="14" t="str">
        <f>+IF(USER!AK411="","",USER!AK411)</f>
        <v/>
      </c>
      <c r="AL411" s="14" t="str">
        <f>+IF(USER!AL411="","",USER!AL411)</f>
        <v/>
      </c>
      <c r="AM411" s="13" t="str">
        <f>+IF(USER!AM411="","",USER!AM411)</f>
        <v/>
      </c>
      <c r="AN411" s="13" t="str">
        <f>+IF(USER!AN411="","",USER!AN411)</f>
        <v/>
      </c>
      <c r="AO411" s="14" t="str">
        <f>+IF(USER!AO411="","",USER!AO411)</f>
        <v/>
      </c>
      <c r="AP411" s="20" t="str">
        <f>+IF(USER!AP411="","",USER!AP411)</f>
        <v/>
      </c>
      <c r="AQ411" s="19" t="str">
        <f>+IF(USER!AQ411="","",USER!AQ411)</f>
        <v/>
      </c>
      <c r="AR411" s="13" t="str">
        <f>+IF(USER!AR411="","",USER!AR411)</f>
        <v/>
      </c>
      <c r="AS411" s="14" t="str">
        <f>+IF(USER!AS411="","",USER!AS411)</f>
        <v/>
      </c>
      <c r="AT411" s="14" t="str">
        <f>+IF(USER!AT411="","",USER!AT411)</f>
        <v/>
      </c>
      <c r="AU411" s="13" t="str">
        <f>+IF(USER!AU411="","",USER!AU411)</f>
        <v/>
      </c>
      <c r="AV411" s="13" t="str">
        <f>+IF(USER!AV411="","",USER!AV411)</f>
        <v/>
      </c>
      <c r="AW411" s="14" t="str">
        <f>+IF(USER!AW411="","",USER!AW411)</f>
        <v/>
      </c>
      <c r="AX411" s="20" t="str">
        <f>+IF(USER!AX411="","",USER!AX411)</f>
        <v/>
      </c>
      <c r="AY411" s="19">
        <f>+IF(USER!AY411="","",USER!AY411)</f>
        <v>0.5</v>
      </c>
      <c r="AZ411" s="13">
        <f>+IF(USER!AZ411="","",USER!AZ411)</f>
        <v>0.85763888888888884</v>
      </c>
      <c r="BA411" s="14" t="str">
        <f>+IF(USER!BA411="","",USER!BA411)</f>
        <v/>
      </c>
      <c r="BB411" s="14" t="str">
        <f>+IF(USER!BB411="","",USER!BB411)</f>
        <v/>
      </c>
      <c r="BC411" s="13">
        <f>+IF(USER!BC411="","",USER!BC411)</f>
        <v>0.70833333333333337</v>
      </c>
      <c r="BD411" s="13">
        <f>+IF(USER!BD411="","",USER!BD411)</f>
        <v>0.73958333333333337</v>
      </c>
      <c r="BE411" s="14" t="str">
        <f>+IF(USER!BE411="","",USER!BE411)</f>
        <v/>
      </c>
      <c r="BF411" s="20" t="str">
        <f>+IF(USER!BF411="","",USER!BF411)</f>
        <v/>
      </c>
      <c r="BG411" s="19">
        <f>+IF(USER!BG411="","",USER!BG411)</f>
        <v>0.5</v>
      </c>
      <c r="BH411" s="13">
        <f>+IF(USER!BH411="","",USER!BH411)</f>
        <v>0.85763888888888884</v>
      </c>
      <c r="BI411" s="14" t="str">
        <f>+IF(USER!BI411="","",USER!BI411)</f>
        <v/>
      </c>
      <c r="BJ411" s="14" t="str">
        <f>+IF(USER!BJ411="","",USER!BJ411)</f>
        <v/>
      </c>
      <c r="BK411" s="13">
        <f>+IF(USER!BK411="","",USER!BK411)</f>
        <v>0.70833333333333337</v>
      </c>
      <c r="BL411" s="13">
        <f>+IF(USER!BL411="","",USER!BL411)</f>
        <v>0.73958333333333337</v>
      </c>
      <c r="BM411" s="14" t="str">
        <f>+IF(USER!BM411="","",USER!BM411)</f>
        <v/>
      </c>
      <c r="BN411" s="20" t="str">
        <f>+IF(USER!BN411="","",USER!BN411)</f>
        <v/>
      </c>
      <c r="BO411" s="19">
        <f>+IF(USER!BO411="","",USER!BO411)</f>
        <v>0.5</v>
      </c>
      <c r="BP411" s="13">
        <f>+IF(USER!BP411="","",USER!BP411)</f>
        <v>0.85763888888888884</v>
      </c>
      <c r="BQ411" s="14" t="str">
        <f>+IF(USER!BQ411="","",USER!BQ411)</f>
        <v/>
      </c>
      <c r="BR411" s="14" t="str">
        <f>+IF(USER!BR411="","",USER!BR411)</f>
        <v/>
      </c>
      <c r="BS411" s="13">
        <f>+IF(USER!BS411="","",USER!BS411)</f>
        <v>0.70833333333333337</v>
      </c>
      <c r="BT411" s="13">
        <f>+IF(USER!BT411="","",USER!BT411)</f>
        <v>0.73958333333333337</v>
      </c>
      <c r="BU411" s="14" t="str">
        <f>+IF(USER!BU411="","",USER!BU411)</f>
        <v/>
      </c>
      <c r="BV411" s="20" t="str">
        <f>+IF(USER!BV411="","",USER!BV411)</f>
        <v/>
      </c>
      <c r="BW411" s="68" t="str">
        <f>+VLOOKUP(B411,GESEM!B:H,7,0)</f>
        <v>CHAT USER</v>
      </c>
      <c r="BX411" s="2" t="str">
        <f>+VLOOKUP(B411,GESEM!B:H,6,0)</f>
        <v>AGENTE</v>
      </c>
    </row>
    <row r="412" spans="1:76" ht="12.75" x14ac:dyDescent="0.2">
      <c r="A412" s="31">
        <f t="shared" si="6"/>
        <v>406</v>
      </c>
      <c r="B412" s="74">
        <f>+USER!B412</f>
        <v>72964522</v>
      </c>
      <c r="C412" s="61" t="str">
        <f>+VLOOKUP(J412,TURNO!P:Q,2,0)</f>
        <v xml:space="preserve">CHAT USER </v>
      </c>
      <c r="D412" s="61" t="str">
        <f>+USER!D412</f>
        <v>Tarde</v>
      </c>
      <c r="E412" s="75">
        <f>+VLOOKUP(B412,GESEM!B:M,12,0)</f>
        <v>45778</v>
      </c>
      <c r="F412" s="61" t="str">
        <f>+USER!F412</f>
        <v>PART TIME</v>
      </c>
      <c r="G412" s="61" t="str">
        <f>+USER!G412</f>
        <v>DESPEGANDO</v>
      </c>
      <c r="H412" s="61" t="str">
        <f>+USER!H412</f>
        <v>02/05 - 04/05 / 30/05 - 01/06 conexión total  en seguimiento</v>
      </c>
      <c r="I412" s="61" t="str">
        <f>+USER!I412</f>
        <v>KUO LLANOS AXL FABRIZIO</v>
      </c>
      <c r="J412" s="61" t="str">
        <f>+USER!J412</f>
        <v>CHAT USER</v>
      </c>
      <c r="K412" s="61" t="str">
        <f>+USER!K412</f>
        <v>RAMIREZ ESPIRITU CRESEL NATALY</v>
      </c>
      <c r="L412" s="61" t="str">
        <f>+USER!L412</f>
        <v>ALONSO RAFAEL ALEJANDRO WLADIMIR</v>
      </c>
      <c r="M412" s="61" t="str">
        <f>+USER!M412</f>
        <v>Lunes,Martes,Miércoles,Jueves</v>
      </c>
      <c r="N412" s="32">
        <f>+IF(USER!N412="","",USER!N412)</f>
        <v>0.5</v>
      </c>
      <c r="O412" s="33">
        <f>+IF(USER!O412="","",USER!O412)</f>
        <v>0.85763888888888884</v>
      </c>
      <c r="P412" s="32">
        <f>+IF(USER!P412="","",USER!P412)</f>
        <v>0.70833333333333337</v>
      </c>
      <c r="Q412" s="33">
        <f>+IF(USER!Q412="","",USER!Q412)</f>
        <v>0.73958333333333337</v>
      </c>
      <c r="R412" s="34" t="str">
        <f>+VLOOKUP(B412,GESEM!B:R,9,0)</f>
        <v>ACTIVO</v>
      </c>
      <c r="S412" s="19" t="str">
        <f>+IF(USER!S412="","",USER!S412)</f>
        <v/>
      </c>
      <c r="T412" s="14" t="str">
        <f>+IF(USER!T412="","",USER!T412)</f>
        <v/>
      </c>
      <c r="U412" s="14" t="str">
        <f>+IF(USER!U412="","",USER!U412)</f>
        <v/>
      </c>
      <c r="V412" s="14" t="str">
        <f>+IF(USER!V412="","",USER!V412)</f>
        <v/>
      </c>
      <c r="W412" s="14" t="str">
        <f>+IF(USER!W412="","",USER!W412)</f>
        <v/>
      </c>
      <c r="X412" s="14" t="str">
        <f>+IF(USER!X412="","",USER!X412)</f>
        <v/>
      </c>
      <c r="Y412" s="14" t="str">
        <f>+IF(USER!Y412="","",USER!Y412)</f>
        <v/>
      </c>
      <c r="Z412" s="20" t="str">
        <f>+IF(USER!Z412="","",USER!Z412)</f>
        <v/>
      </c>
      <c r="AA412" s="19" t="str">
        <f>+IF(USER!AA412="","",USER!AA412)</f>
        <v/>
      </c>
      <c r="AB412" s="13" t="str">
        <f>+IF(USER!AB412="","",USER!AB412)</f>
        <v/>
      </c>
      <c r="AC412" s="14" t="str">
        <f>+IF(USER!AC412="","",USER!AC412)</f>
        <v/>
      </c>
      <c r="AD412" s="14" t="str">
        <f>+IF(USER!AD412="","",USER!AD412)</f>
        <v/>
      </c>
      <c r="AE412" s="13" t="str">
        <f>+IF(USER!AE412="","",USER!AE412)</f>
        <v/>
      </c>
      <c r="AF412" s="13" t="str">
        <f>+IF(USER!AF412="","",USER!AF412)</f>
        <v/>
      </c>
      <c r="AG412" s="14" t="str">
        <f>+IF(USER!AG412="","",USER!AG412)</f>
        <v/>
      </c>
      <c r="AH412" s="20" t="str">
        <f>+IF(USER!AH412="","",USER!AH412)</f>
        <v/>
      </c>
      <c r="AI412" s="19" t="str">
        <f>+IF(USER!AI412="","",USER!AI412)</f>
        <v/>
      </c>
      <c r="AJ412" s="13" t="str">
        <f>+IF(USER!AJ412="","",USER!AJ412)</f>
        <v/>
      </c>
      <c r="AK412" s="14" t="str">
        <f>+IF(USER!AK412="","",USER!AK412)</f>
        <v/>
      </c>
      <c r="AL412" s="14" t="str">
        <f>+IF(USER!AL412="","",USER!AL412)</f>
        <v/>
      </c>
      <c r="AM412" s="13" t="str">
        <f>+IF(USER!AM412="","",USER!AM412)</f>
        <v/>
      </c>
      <c r="AN412" s="13" t="str">
        <f>+IF(USER!AN412="","",USER!AN412)</f>
        <v/>
      </c>
      <c r="AO412" s="14" t="str">
        <f>+IF(USER!AO412="","",USER!AO412)</f>
        <v/>
      </c>
      <c r="AP412" s="20" t="str">
        <f>+IF(USER!AP412="","",USER!AP412)</f>
        <v/>
      </c>
      <c r="AQ412" s="19" t="str">
        <f>+IF(USER!AQ412="","",USER!AQ412)</f>
        <v/>
      </c>
      <c r="AR412" s="13" t="str">
        <f>+IF(USER!AR412="","",USER!AR412)</f>
        <v/>
      </c>
      <c r="AS412" s="14" t="str">
        <f>+IF(USER!AS412="","",USER!AS412)</f>
        <v/>
      </c>
      <c r="AT412" s="14" t="str">
        <f>+IF(USER!AT412="","",USER!AT412)</f>
        <v/>
      </c>
      <c r="AU412" s="13" t="str">
        <f>+IF(USER!AU412="","",USER!AU412)</f>
        <v/>
      </c>
      <c r="AV412" s="13" t="str">
        <f>+IF(USER!AV412="","",USER!AV412)</f>
        <v/>
      </c>
      <c r="AW412" s="14" t="str">
        <f>+IF(USER!AW412="","",USER!AW412)</f>
        <v/>
      </c>
      <c r="AX412" s="20" t="str">
        <f>+IF(USER!AX412="","",USER!AX412)</f>
        <v/>
      </c>
      <c r="AY412" s="19">
        <f>+IF(USER!AY412="","",USER!AY412)</f>
        <v>0.5</v>
      </c>
      <c r="AZ412" s="13">
        <f>+IF(USER!AZ412="","",USER!AZ412)</f>
        <v>0.85763888888888884</v>
      </c>
      <c r="BA412" s="14" t="str">
        <f>+IF(USER!BA412="","",USER!BA412)</f>
        <v/>
      </c>
      <c r="BB412" s="14" t="str">
        <f>+IF(USER!BB412="","",USER!BB412)</f>
        <v/>
      </c>
      <c r="BC412" s="13">
        <f>+IF(USER!BC412="","",USER!BC412)</f>
        <v>0.70833333333333337</v>
      </c>
      <c r="BD412" s="13">
        <f>+IF(USER!BD412="","",USER!BD412)</f>
        <v>0.73958333333333337</v>
      </c>
      <c r="BE412" s="14" t="str">
        <f>+IF(USER!BE412="","",USER!BE412)</f>
        <v/>
      </c>
      <c r="BF412" s="20" t="str">
        <f>+IF(USER!BF412="","",USER!BF412)</f>
        <v/>
      </c>
      <c r="BG412" s="19">
        <f>+IF(USER!BG412="","",USER!BG412)</f>
        <v>0.5</v>
      </c>
      <c r="BH412" s="13">
        <f>+IF(USER!BH412="","",USER!BH412)</f>
        <v>0.85763888888888884</v>
      </c>
      <c r="BI412" s="14" t="str">
        <f>+IF(USER!BI412="","",USER!BI412)</f>
        <v/>
      </c>
      <c r="BJ412" s="14" t="str">
        <f>+IF(USER!BJ412="","",USER!BJ412)</f>
        <v/>
      </c>
      <c r="BK412" s="13">
        <f>+IF(USER!BK412="","",USER!BK412)</f>
        <v>0.70833333333333337</v>
      </c>
      <c r="BL412" s="13">
        <f>+IF(USER!BL412="","",USER!BL412)</f>
        <v>0.73958333333333337</v>
      </c>
      <c r="BM412" s="14" t="str">
        <f>+IF(USER!BM412="","",USER!BM412)</f>
        <v/>
      </c>
      <c r="BN412" s="20" t="str">
        <f>+IF(USER!BN412="","",USER!BN412)</f>
        <v/>
      </c>
      <c r="BO412" s="19">
        <f>+IF(USER!BO412="","",USER!BO412)</f>
        <v>0.5</v>
      </c>
      <c r="BP412" s="13">
        <f>+IF(USER!BP412="","",USER!BP412)</f>
        <v>0.85763888888888884</v>
      </c>
      <c r="BQ412" s="14" t="str">
        <f>+IF(USER!BQ412="","",USER!BQ412)</f>
        <v/>
      </c>
      <c r="BR412" s="14" t="str">
        <f>+IF(USER!BR412="","",USER!BR412)</f>
        <v/>
      </c>
      <c r="BS412" s="13">
        <f>+IF(USER!BS412="","",USER!BS412)</f>
        <v>0.70833333333333337</v>
      </c>
      <c r="BT412" s="13">
        <f>+IF(USER!BT412="","",USER!BT412)</f>
        <v>0.73958333333333337</v>
      </c>
      <c r="BU412" s="14" t="str">
        <f>+IF(USER!BU412="","",USER!BU412)</f>
        <v/>
      </c>
      <c r="BV412" s="20" t="str">
        <f>+IF(USER!BV412="","",USER!BV412)</f>
        <v/>
      </c>
      <c r="BW412" s="68" t="str">
        <f>+VLOOKUP(B412,GESEM!B:H,7,0)</f>
        <v>CHAT USER</v>
      </c>
      <c r="BX412" s="2" t="str">
        <f>+VLOOKUP(B412,GESEM!B:H,6,0)</f>
        <v>AGENTE</v>
      </c>
    </row>
    <row r="413" spans="1:76" ht="12.75" x14ac:dyDescent="0.2">
      <c r="A413" s="31">
        <f t="shared" si="6"/>
        <v>407</v>
      </c>
      <c r="B413" s="74">
        <f>+USER!B413</f>
        <v>46132940</v>
      </c>
      <c r="C413" s="61" t="str">
        <f>+VLOOKUP(J413,TURNO!P:Q,2,0)</f>
        <v xml:space="preserve">CHAT USER </v>
      </c>
      <c r="D413" s="61" t="str">
        <f>+USER!D413</f>
        <v>Tarde</v>
      </c>
      <c r="E413" s="75">
        <f>+VLOOKUP(B413,GESEM!B:M,12,0)</f>
        <v>45778</v>
      </c>
      <c r="F413" s="61" t="str">
        <f>+USER!F413</f>
        <v>PART TIME</v>
      </c>
      <c r="G413" s="61" t="str">
        <f>+USER!G413</f>
        <v>DESPEGANDO</v>
      </c>
      <c r="H413" s="61" t="str">
        <f>+USER!H413</f>
        <v>02/05 - 04/05 / 30/05 - 01/06 conexión total  en seguimiento</v>
      </c>
      <c r="I413" s="61" t="str">
        <f>+USER!I413</f>
        <v>MORI MISAICO FLOR MARIA</v>
      </c>
      <c r="J413" s="61" t="str">
        <f>+USER!J413</f>
        <v>CHAT USER</v>
      </c>
      <c r="K413" s="61" t="str">
        <f>+USER!K413</f>
        <v>RAMIREZ ESPIRITU CRESEL NATALY</v>
      </c>
      <c r="L413" s="61" t="str">
        <f>+USER!L413</f>
        <v>ALONSO RAFAEL ALEJANDRO WLADIMIR</v>
      </c>
      <c r="M413" s="61" t="str">
        <f>+USER!M413</f>
        <v>Lunes,Martes,Miércoles,Jueves</v>
      </c>
      <c r="N413" s="32">
        <f>+IF(USER!N413="","",USER!N413)</f>
        <v>0.5</v>
      </c>
      <c r="O413" s="33">
        <f>+IF(USER!O413="","",USER!O413)</f>
        <v>0.85763888888888884</v>
      </c>
      <c r="P413" s="32">
        <f>+IF(USER!P413="","",USER!P413)</f>
        <v>0.70833333333333337</v>
      </c>
      <c r="Q413" s="33">
        <f>+IF(USER!Q413="","",USER!Q413)</f>
        <v>0.73958333333333337</v>
      </c>
      <c r="R413" s="34" t="str">
        <f>+VLOOKUP(B413,GESEM!B:R,9,0)</f>
        <v>ACTIVO</v>
      </c>
      <c r="S413" s="19" t="str">
        <f>+IF(USER!S413="","",USER!S413)</f>
        <v/>
      </c>
      <c r="T413" s="14" t="str">
        <f>+IF(USER!T413="","",USER!T413)</f>
        <v/>
      </c>
      <c r="U413" s="14" t="str">
        <f>+IF(USER!U413="","",USER!U413)</f>
        <v/>
      </c>
      <c r="V413" s="14" t="str">
        <f>+IF(USER!V413="","",USER!V413)</f>
        <v/>
      </c>
      <c r="W413" s="14" t="str">
        <f>+IF(USER!W413="","",USER!W413)</f>
        <v/>
      </c>
      <c r="X413" s="14" t="str">
        <f>+IF(USER!X413="","",USER!X413)</f>
        <v/>
      </c>
      <c r="Y413" s="14" t="str">
        <f>+IF(USER!Y413="","",USER!Y413)</f>
        <v/>
      </c>
      <c r="Z413" s="20" t="str">
        <f>+IF(USER!Z413="","",USER!Z413)</f>
        <v/>
      </c>
      <c r="AA413" s="19" t="str">
        <f>+IF(USER!AA413="","",USER!AA413)</f>
        <v/>
      </c>
      <c r="AB413" s="13" t="str">
        <f>+IF(USER!AB413="","",USER!AB413)</f>
        <v/>
      </c>
      <c r="AC413" s="14" t="str">
        <f>+IF(USER!AC413="","",USER!AC413)</f>
        <v/>
      </c>
      <c r="AD413" s="14" t="str">
        <f>+IF(USER!AD413="","",USER!AD413)</f>
        <v/>
      </c>
      <c r="AE413" s="13" t="str">
        <f>+IF(USER!AE413="","",USER!AE413)</f>
        <v/>
      </c>
      <c r="AF413" s="13" t="str">
        <f>+IF(USER!AF413="","",USER!AF413)</f>
        <v/>
      </c>
      <c r="AG413" s="14" t="str">
        <f>+IF(USER!AG413="","",USER!AG413)</f>
        <v/>
      </c>
      <c r="AH413" s="20" t="str">
        <f>+IF(USER!AH413="","",USER!AH413)</f>
        <v/>
      </c>
      <c r="AI413" s="19" t="str">
        <f>+IF(USER!AI413="","",USER!AI413)</f>
        <v/>
      </c>
      <c r="AJ413" s="13" t="str">
        <f>+IF(USER!AJ413="","",USER!AJ413)</f>
        <v/>
      </c>
      <c r="AK413" s="14" t="str">
        <f>+IF(USER!AK413="","",USER!AK413)</f>
        <v/>
      </c>
      <c r="AL413" s="14" t="str">
        <f>+IF(USER!AL413="","",USER!AL413)</f>
        <v/>
      </c>
      <c r="AM413" s="13" t="str">
        <f>+IF(USER!AM413="","",USER!AM413)</f>
        <v/>
      </c>
      <c r="AN413" s="13" t="str">
        <f>+IF(USER!AN413="","",USER!AN413)</f>
        <v/>
      </c>
      <c r="AO413" s="14" t="str">
        <f>+IF(USER!AO413="","",USER!AO413)</f>
        <v/>
      </c>
      <c r="AP413" s="20" t="str">
        <f>+IF(USER!AP413="","",USER!AP413)</f>
        <v/>
      </c>
      <c r="AQ413" s="19" t="str">
        <f>+IF(USER!AQ413="","",USER!AQ413)</f>
        <v/>
      </c>
      <c r="AR413" s="13" t="str">
        <f>+IF(USER!AR413="","",USER!AR413)</f>
        <v/>
      </c>
      <c r="AS413" s="14" t="str">
        <f>+IF(USER!AS413="","",USER!AS413)</f>
        <v/>
      </c>
      <c r="AT413" s="14" t="str">
        <f>+IF(USER!AT413="","",USER!AT413)</f>
        <v/>
      </c>
      <c r="AU413" s="13" t="str">
        <f>+IF(USER!AU413="","",USER!AU413)</f>
        <v/>
      </c>
      <c r="AV413" s="13" t="str">
        <f>+IF(USER!AV413="","",USER!AV413)</f>
        <v/>
      </c>
      <c r="AW413" s="14" t="str">
        <f>+IF(USER!AW413="","",USER!AW413)</f>
        <v/>
      </c>
      <c r="AX413" s="20" t="str">
        <f>+IF(USER!AX413="","",USER!AX413)</f>
        <v/>
      </c>
      <c r="AY413" s="19">
        <f>+IF(USER!AY413="","",USER!AY413)</f>
        <v>0.5</v>
      </c>
      <c r="AZ413" s="13">
        <f>+IF(USER!AZ413="","",USER!AZ413)</f>
        <v>0.85763888888888884</v>
      </c>
      <c r="BA413" s="14" t="str">
        <f>+IF(USER!BA413="","",USER!BA413)</f>
        <v/>
      </c>
      <c r="BB413" s="14" t="str">
        <f>+IF(USER!BB413="","",USER!BB413)</f>
        <v/>
      </c>
      <c r="BC413" s="13">
        <f>+IF(USER!BC413="","",USER!BC413)</f>
        <v>0.70833333333333337</v>
      </c>
      <c r="BD413" s="13">
        <f>+IF(USER!BD413="","",USER!BD413)</f>
        <v>0.73958333333333337</v>
      </c>
      <c r="BE413" s="14" t="str">
        <f>+IF(USER!BE413="","",USER!BE413)</f>
        <v/>
      </c>
      <c r="BF413" s="20" t="str">
        <f>+IF(USER!BF413="","",USER!BF413)</f>
        <v/>
      </c>
      <c r="BG413" s="19">
        <f>+IF(USER!BG413="","",USER!BG413)</f>
        <v>0.5</v>
      </c>
      <c r="BH413" s="13">
        <f>+IF(USER!BH413="","",USER!BH413)</f>
        <v>0.85763888888888884</v>
      </c>
      <c r="BI413" s="14" t="str">
        <f>+IF(USER!BI413="","",USER!BI413)</f>
        <v/>
      </c>
      <c r="BJ413" s="14" t="str">
        <f>+IF(USER!BJ413="","",USER!BJ413)</f>
        <v/>
      </c>
      <c r="BK413" s="13">
        <f>+IF(USER!BK413="","",USER!BK413)</f>
        <v>0.70833333333333337</v>
      </c>
      <c r="BL413" s="13">
        <f>+IF(USER!BL413="","",USER!BL413)</f>
        <v>0.73958333333333337</v>
      </c>
      <c r="BM413" s="14" t="str">
        <f>+IF(USER!BM413="","",USER!BM413)</f>
        <v/>
      </c>
      <c r="BN413" s="20" t="str">
        <f>+IF(USER!BN413="","",USER!BN413)</f>
        <v/>
      </c>
      <c r="BO413" s="19">
        <f>+IF(USER!BO413="","",USER!BO413)</f>
        <v>0.5</v>
      </c>
      <c r="BP413" s="13">
        <f>+IF(USER!BP413="","",USER!BP413)</f>
        <v>0.85763888888888884</v>
      </c>
      <c r="BQ413" s="14" t="str">
        <f>+IF(USER!BQ413="","",USER!BQ413)</f>
        <v/>
      </c>
      <c r="BR413" s="14" t="str">
        <f>+IF(USER!BR413="","",USER!BR413)</f>
        <v/>
      </c>
      <c r="BS413" s="13">
        <f>+IF(USER!BS413="","",USER!BS413)</f>
        <v>0.70833333333333337</v>
      </c>
      <c r="BT413" s="13">
        <f>+IF(USER!BT413="","",USER!BT413)</f>
        <v>0.73958333333333337</v>
      </c>
      <c r="BU413" s="14" t="str">
        <f>+IF(USER!BU413="","",USER!BU413)</f>
        <v/>
      </c>
      <c r="BV413" s="20" t="str">
        <f>+IF(USER!BV413="","",USER!BV413)</f>
        <v/>
      </c>
      <c r="BW413" s="68" t="str">
        <f>+VLOOKUP(B413,GESEM!B:H,7,0)</f>
        <v>CHAT USER</v>
      </c>
      <c r="BX413" s="2" t="str">
        <f>+VLOOKUP(B413,GESEM!B:H,6,0)</f>
        <v>AGENTE</v>
      </c>
    </row>
    <row r="414" spans="1:76" ht="12.75" x14ac:dyDescent="0.2">
      <c r="A414" s="31">
        <f t="shared" si="6"/>
        <v>408</v>
      </c>
      <c r="B414" s="74">
        <f>+USER!B414</f>
        <v>45219190</v>
      </c>
      <c r="C414" s="61" t="str">
        <f>+VLOOKUP(J414,TURNO!P:Q,2,0)</f>
        <v xml:space="preserve">CHAT USER </v>
      </c>
      <c r="D414" s="61" t="str">
        <f>+USER!D414</f>
        <v>Tarde</v>
      </c>
      <c r="E414" s="75">
        <f>+VLOOKUP(B414,GESEM!B:M,12,0)</f>
        <v>45778</v>
      </c>
      <c r="F414" s="61" t="str">
        <f>+USER!F414</f>
        <v>PART TIME</v>
      </c>
      <c r="G414" s="61" t="str">
        <f>+USER!G414</f>
        <v>DESPEGANDO</v>
      </c>
      <c r="H414" s="61" t="str">
        <f>+USER!H414</f>
        <v>02/05 - 04/05 / 30/05 - 01/06 conexión total  en seguimiento</v>
      </c>
      <c r="I414" s="61" t="str">
        <f>+USER!I414</f>
        <v>CASTAÑEDA RIEGA GLADYS GRACIELA</v>
      </c>
      <c r="J414" s="61" t="str">
        <f>+USER!J414</f>
        <v>CHAT USER</v>
      </c>
      <c r="K414" s="61" t="str">
        <f>+USER!K414</f>
        <v>RAMIREZ ESPIRITU CRESEL NATALY</v>
      </c>
      <c r="L414" s="61" t="str">
        <f>+USER!L414</f>
        <v>ALONSO RAFAEL ALEJANDRO WLADIMIR</v>
      </c>
      <c r="M414" s="61" t="str">
        <f>+USER!M414</f>
        <v>Lunes,Martes,Miércoles,Jueves</v>
      </c>
      <c r="N414" s="32">
        <f>+IF(USER!N414="","",USER!N414)</f>
        <v>0.5</v>
      </c>
      <c r="O414" s="33">
        <f>+IF(USER!O414="","",USER!O414)</f>
        <v>0.85763888888888884</v>
      </c>
      <c r="P414" s="32">
        <f>+IF(USER!P414="","",USER!P414)</f>
        <v>0.70833333333333337</v>
      </c>
      <c r="Q414" s="33">
        <f>+IF(USER!Q414="","",USER!Q414)</f>
        <v>0.73958333333333337</v>
      </c>
      <c r="R414" s="34" t="str">
        <f>+VLOOKUP(B414,GESEM!B:R,9,0)</f>
        <v>ACTIVO</v>
      </c>
      <c r="S414" s="19" t="str">
        <f>+IF(USER!S414="","",USER!S414)</f>
        <v/>
      </c>
      <c r="T414" s="14" t="str">
        <f>+IF(USER!T414="","",USER!T414)</f>
        <v/>
      </c>
      <c r="U414" s="14" t="str">
        <f>+IF(USER!U414="","",USER!U414)</f>
        <v/>
      </c>
      <c r="V414" s="14" t="str">
        <f>+IF(USER!V414="","",USER!V414)</f>
        <v/>
      </c>
      <c r="W414" s="14" t="str">
        <f>+IF(USER!W414="","",USER!W414)</f>
        <v/>
      </c>
      <c r="X414" s="14" t="str">
        <f>+IF(USER!X414="","",USER!X414)</f>
        <v/>
      </c>
      <c r="Y414" s="14" t="str">
        <f>+IF(USER!Y414="","",USER!Y414)</f>
        <v/>
      </c>
      <c r="Z414" s="20" t="str">
        <f>+IF(USER!Z414="","",USER!Z414)</f>
        <v/>
      </c>
      <c r="AA414" s="19" t="str">
        <f>+IF(USER!AA414="","",USER!AA414)</f>
        <v/>
      </c>
      <c r="AB414" s="13" t="str">
        <f>+IF(USER!AB414="","",USER!AB414)</f>
        <v/>
      </c>
      <c r="AC414" s="14" t="str">
        <f>+IF(USER!AC414="","",USER!AC414)</f>
        <v/>
      </c>
      <c r="AD414" s="14" t="str">
        <f>+IF(USER!AD414="","",USER!AD414)</f>
        <v/>
      </c>
      <c r="AE414" s="13" t="str">
        <f>+IF(USER!AE414="","",USER!AE414)</f>
        <v/>
      </c>
      <c r="AF414" s="13" t="str">
        <f>+IF(USER!AF414="","",USER!AF414)</f>
        <v/>
      </c>
      <c r="AG414" s="14" t="str">
        <f>+IF(USER!AG414="","",USER!AG414)</f>
        <v/>
      </c>
      <c r="AH414" s="20" t="str">
        <f>+IF(USER!AH414="","",USER!AH414)</f>
        <v/>
      </c>
      <c r="AI414" s="19" t="str">
        <f>+IF(USER!AI414="","",USER!AI414)</f>
        <v/>
      </c>
      <c r="AJ414" s="13" t="str">
        <f>+IF(USER!AJ414="","",USER!AJ414)</f>
        <v/>
      </c>
      <c r="AK414" s="14" t="str">
        <f>+IF(USER!AK414="","",USER!AK414)</f>
        <v/>
      </c>
      <c r="AL414" s="14" t="str">
        <f>+IF(USER!AL414="","",USER!AL414)</f>
        <v/>
      </c>
      <c r="AM414" s="13" t="str">
        <f>+IF(USER!AM414="","",USER!AM414)</f>
        <v/>
      </c>
      <c r="AN414" s="13" t="str">
        <f>+IF(USER!AN414="","",USER!AN414)</f>
        <v/>
      </c>
      <c r="AO414" s="14" t="str">
        <f>+IF(USER!AO414="","",USER!AO414)</f>
        <v/>
      </c>
      <c r="AP414" s="20" t="str">
        <f>+IF(USER!AP414="","",USER!AP414)</f>
        <v/>
      </c>
      <c r="AQ414" s="19" t="str">
        <f>+IF(USER!AQ414="","",USER!AQ414)</f>
        <v/>
      </c>
      <c r="AR414" s="13" t="str">
        <f>+IF(USER!AR414="","",USER!AR414)</f>
        <v/>
      </c>
      <c r="AS414" s="14" t="str">
        <f>+IF(USER!AS414="","",USER!AS414)</f>
        <v/>
      </c>
      <c r="AT414" s="14" t="str">
        <f>+IF(USER!AT414="","",USER!AT414)</f>
        <v/>
      </c>
      <c r="AU414" s="13" t="str">
        <f>+IF(USER!AU414="","",USER!AU414)</f>
        <v/>
      </c>
      <c r="AV414" s="13" t="str">
        <f>+IF(USER!AV414="","",USER!AV414)</f>
        <v/>
      </c>
      <c r="AW414" s="14" t="str">
        <f>+IF(USER!AW414="","",USER!AW414)</f>
        <v/>
      </c>
      <c r="AX414" s="20" t="str">
        <f>+IF(USER!AX414="","",USER!AX414)</f>
        <v/>
      </c>
      <c r="AY414" s="19">
        <f>+IF(USER!AY414="","",USER!AY414)</f>
        <v>0.5</v>
      </c>
      <c r="AZ414" s="13">
        <f>+IF(USER!AZ414="","",USER!AZ414)</f>
        <v>0.85763888888888884</v>
      </c>
      <c r="BA414" s="14" t="str">
        <f>+IF(USER!BA414="","",USER!BA414)</f>
        <v/>
      </c>
      <c r="BB414" s="14" t="str">
        <f>+IF(USER!BB414="","",USER!BB414)</f>
        <v/>
      </c>
      <c r="BC414" s="13">
        <f>+IF(USER!BC414="","",USER!BC414)</f>
        <v>0.70833333333333337</v>
      </c>
      <c r="BD414" s="13">
        <f>+IF(USER!BD414="","",USER!BD414)</f>
        <v>0.73958333333333337</v>
      </c>
      <c r="BE414" s="14" t="str">
        <f>+IF(USER!BE414="","",USER!BE414)</f>
        <v/>
      </c>
      <c r="BF414" s="20" t="str">
        <f>+IF(USER!BF414="","",USER!BF414)</f>
        <v/>
      </c>
      <c r="BG414" s="19">
        <f>+IF(USER!BG414="","",USER!BG414)</f>
        <v>0.5</v>
      </c>
      <c r="BH414" s="13">
        <f>+IF(USER!BH414="","",USER!BH414)</f>
        <v>0.85763888888888884</v>
      </c>
      <c r="BI414" s="14" t="str">
        <f>+IF(USER!BI414="","",USER!BI414)</f>
        <v/>
      </c>
      <c r="BJ414" s="14" t="str">
        <f>+IF(USER!BJ414="","",USER!BJ414)</f>
        <v/>
      </c>
      <c r="BK414" s="13">
        <f>+IF(USER!BK414="","",USER!BK414)</f>
        <v>0.70833333333333337</v>
      </c>
      <c r="BL414" s="13">
        <f>+IF(USER!BL414="","",USER!BL414)</f>
        <v>0.73958333333333337</v>
      </c>
      <c r="BM414" s="14" t="str">
        <f>+IF(USER!BM414="","",USER!BM414)</f>
        <v/>
      </c>
      <c r="BN414" s="20" t="str">
        <f>+IF(USER!BN414="","",USER!BN414)</f>
        <v/>
      </c>
      <c r="BO414" s="19">
        <f>+IF(USER!BO414="","",USER!BO414)</f>
        <v>0.5</v>
      </c>
      <c r="BP414" s="13">
        <f>+IF(USER!BP414="","",USER!BP414)</f>
        <v>0.85763888888888884</v>
      </c>
      <c r="BQ414" s="14" t="str">
        <f>+IF(USER!BQ414="","",USER!BQ414)</f>
        <v/>
      </c>
      <c r="BR414" s="14" t="str">
        <f>+IF(USER!BR414="","",USER!BR414)</f>
        <v/>
      </c>
      <c r="BS414" s="13">
        <f>+IF(USER!BS414="","",USER!BS414)</f>
        <v>0.70833333333333337</v>
      </c>
      <c r="BT414" s="13">
        <f>+IF(USER!BT414="","",USER!BT414)</f>
        <v>0.73958333333333337</v>
      </c>
      <c r="BU414" s="14" t="str">
        <f>+IF(USER!BU414="","",USER!BU414)</f>
        <v/>
      </c>
      <c r="BV414" s="20" t="str">
        <f>+IF(USER!BV414="","",USER!BV414)</f>
        <v/>
      </c>
      <c r="BW414" s="68" t="str">
        <f>+VLOOKUP(B414,GESEM!B:H,7,0)</f>
        <v>CHAT USER</v>
      </c>
      <c r="BX414" s="2" t="str">
        <f>+VLOOKUP(B414,GESEM!B:H,6,0)</f>
        <v>AGENTE</v>
      </c>
    </row>
    <row r="415" spans="1:76" ht="12.75" x14ac:dyDescent="0.2">
      <c r="A415" s="31">
        <f t="shared" si="6"/>
        <v>409</v>
      </c>
      <c r="B415" s="74">
        <f>+USER!B415</f>
        <v>46528242</v>
      </c>
      <c r="C415" s="61" t="str">
        <f>+VLOOKUP(J415,TURNO!P:Q,2,0)</f>
        <v xml:space="preserve">CHAT USER </v>
      </c>
      <c r="D415" s="61" t="str">
        <f>+USER!D415</f>
        <v>Tarde</v>
      </c>
      <c r="E415" s="75">
        <f>+VLOOKUP(B415,GESEM!B:M,12,0)</f>
        <v>45778</v>
      </c>
      <c r="F415" s="61" t="str">
        <f>+USER!F415</f>
        <v>PART TIME</v>
      </c>
      <c r="G415" s="61" t="str">
        <f>+USER!G415</f>
        <v>DESPEGANDO</v>
      </c>
      <c r="H415" s="61" t="str">
        <f>+USER!H415</f>
        <v>02/05 - 04/05 / 30/05 - 01/06 conexión total  en seguimiento</v>
      </c>
      <c r="I415" s="61" t="str">
        <f>+USER!I415</f>
        <v>MEDINA LOPEZ LIZETH PALOMA</v>
      </c>
      <c r="J415" s="61" t="str">
        <f>+USER!J415</f>
        <v>CHAT USER</v>
      </c>
      <c r="K415" s="61" t="str">
        <f>+USER!K415</f>
        <v>RAMIREZ ESPIRITU CRESEL NATALY</v>
      </c>
      <c r="L415" s="61" t="str">
        <f>+USER!L415</f>
        <v>ALONSO RAFAEL ALEJANDRO WLADIMIR</v>
      </c>
      <c r="M415" s="61" t="str">
        <f>+USER!M415</f>
        <v>Lunes,Martes,Miércoles,Jueves</v>
      </c>
      <c r="N415" s="32">
        <f>+IF(USER!N415="","",USER!N415)</f>
        <v>0.5</v>
      </c>
      <c r="O415" s="33">
        <f>+IF(USER!O415="","",USER!O415)</f>
        <v>0.85763888888888884</v>
      </c>
      <c r="P415" s="32">
        <f>+IF(USER!P415="","",USER!P415)</f>
        <v>0.70833333333333337</v>
      </c>
      <c r="Q415" s="33">
        <f>+IF(USER!Q415="","",USER!Q415)</f>
        <v>0.73958333333333337</v>
      </c>
      <c r="R415" s="34" t="str">
        <f>+VLOOKUP(B415,GESEM!B:R,9,0)</f>
        <v>ACTIVO</v>
      </c>
      <c r="S415" s="19" t="str">
        <f>+IF(USER!S415="","",USER!S415)</f>
        <v/>
      </c>
      <c r="T415" s="14" t="str">
        <f>+IF(USER!T415="","",USER!T415)</f>
        <v/>
      </c>
      <c r="U415" s="14" t="str">
        <f>+IF(USER!U415="","",USER!U415)</f>
        <v/>
      </c>
      <c r="V415" s="14" t="str">
        <f>+IF(USER!V415="","",USER!V415)</f>
        <v/>
      </c>
      <c r="W415" s="14" t="str">
        <f>+IF(USER!W415="","",USER!W415)</f>
        <v/>
      </c>
      <c r="X415" s="14" t="str">
        <f>+IF(USER!X415="","",USER!X415)</f>
        <v/>
      </c>
      <c r="Y415" s="14" t="str">
        <f>+IF(USER!Y415="","",USER!Y415)</f>
        <v/>
      </c>
      <c r="Z415" s="20" t="str">
        <f>+IF(USER!Z415="","",USER!Z415)</f>
        <v/>
      </c>
      <c r="AA415" s="19" t="str">
        <f>+IF(USER!AA415="","",USER!AA415)</f>
        <v/>
      </c>
      <c r="AB415" s="13" t="str">
        <f>+IF(USER!AB415="","",USER!AB415)</f>
        <v/>
      </c>
      <c r="AC415" s="14" t="str">
        <f>+IF(USER!AC415="","",USER!AC415)</f>
        <v/>
      </c>
      <c r="AD415" s="14" t="str">
        <f>+IF(USER!AD415="","",USER!AD415)</f>
        <v/>
      </c>
      <c r="AE415" s="13" t="str">
        <f>+IF(USER!AE415="","",USER!AE415)</f>
        <v/>
      </c>
      <c r="AF415" s="13" t="str">
        <f>+IF(USER!AF415="","",USER!AF415)</f>
        <v/>
      </c>
      <c r="AG415" s="14" t="str">
        <f>+IF(USER!AG415="","",USER!AG415)</f>
        <v/>
      </c>
      <c r="AH415" s="20" t="str">
        <f>+IF(USER!AH415="","",USER!AH415)</f>
        <v/>
      </c>
      <c r="AI415" s="19" t="str">
        <f>+IF(USER!AI415="","",USER!AI415)</f>
        <v/>
      </c>
      <c r="AJ415" s="13" t="str">
        <f>+IF(USER!AJ415="","",USER!AJ415)</f>
        <v/>
      </c>
      <c r="AK415" s="14" t="str">
        <f>+IF(USER!AK415="","",USER!AK415)</f>
        <v/>
      </c>
      <c r="AL415" s="14" t="str">
        <f>+IF(USER!AL415="","",USER!AL415)</f>
        <v/>
      </c>
      <c r="AM415" s="13" t="str">
        <f>+IF(USER!AM415="","",USER!AM415)</f>
        <v/>
      </c>
      <c r="AN415" s="13" t="str">
        <f>+IF(USER!AN415="","",USER!AN415)</f>
        <v/>
      </c>
      <c r="AO415" s="14" t="str">
        <f>+IF(USER!AO415="","",USER!AO415)</f>
        <v/>
      </c>
      <c r="AP415" s="20" t="str">
        <f>+IF(USER!AP415="","",USER!AP415)</f>
        <v/>
      </c>
      <c r="AQ415" s="19" t="str">
        <f>+IF(USER!AQ415="","",USER!AQ415)</f>
        <v/>
      </c>
      <c r="AR415" s="13" t="str">
        <f>+IF(USER!AR415="","",USER!AR415)</f>
        <v/>
      </c>
      <c r="AS415" s="14" t="str">
        <f>+IF(USER!AS415="","",USER!AS415)</f>
        <v/>
      </c>
      <c r="AT415" s="14" t="str">
        <f>+IF(USER!AT415="","",USER!AT415)</f>
        <v/>
      </c>
      <c r="AU415" s="13" t="str">
        <f>+IF(USER!AU415="","",USER!AU415)</f>
        <v/>
      </c>
      <c r="AV415" s="13" t="str">
        <f>+IF(USER!AV415="","",USER!AV415)</f>
        <v/>
      </c>
      <c r="AW415" s="14" t="str">
        <f>+IF(USER!AW415="","",USER!AW415)</f>
        <v/>
      </c>
      <c r="AX415" s="20" t="str">
        <f>+IF(USER!AX415="","",USER!AX415)</f>
        <v/>
      </c>
      <c r="AY415" s="19">
        <f>+IF(USER!AY415="","",USER!AY415)</f>
        <v>0.5</v>
      </c>
      <c r="AZ415" s="13">
        <f>+IF(USER!AZ415="","",USER!AZ415)</f>
        <v>0.85763888888888884</v>
      </c>
      <c r="BA415" s="14" t="str">
        <f>+IF(USER!BA415="","",USER!BA415)</f>
        <v/>
      </c>
      <c r="BB415" s="14" t="str">
        <f>+IF(USER!BB415="","",USER!BB415)</f>
        <v/>
      </c>
      <c r="BC415" s="13">
        <f>+IF(USER!BC415="","",USER!BC415)</f>
        <v>0.70833333333333337</v>
      </c>
      <c r="BD415" s="13">
        <f>+IF(USER!BD415="","",USER!BD415)</f>
        <v>0.73958333333333337</v>
      </c>
      <c r="BE415" s="14" t="str">
        <f>+IF(USER!BE415="","",USER!BE415)</f>
        <v/>
      </c>
      <c r="BF415" s="20" t="str">
        <f>+IF(USER!BF415="","",USER!BF415)</f>
        <v/>
      </c>
      <c r="BG415" s="19">
        <f>+IF(USER!BG415="","",USER!BG415)</f>
        <v>0.5</v>
      </c>
      <c r="BH415" s="13">
        <f>+IF(USER!BH415="","",USER!BH415)</f>
        <v>0.85763888888888884</v>
      </c>
      <c r="BI415" s="14" t="str">
        <f>+IF(USER!BI415="","",USER!BI415)</f>
        <v/>
      </c>
      <c r="BJ415" s="14" t="str">
        <f>+IF(USER!BJ415="","",USER!BJ415)</f>
        <v/>
      </c>
      <c r="BK415" s="13">
        <f>+IF(USER!BK415="","",USER!BK415)</f>
        <v>0.70833333333333337</v>
      </c>
      <c r="BL415" s="13">
        <f>+IF(USER!BL415="","",USER!BL415)</f>
        <v>0.73958333333333337</v>
      </c>
      <c r="BM415" s="14" t="str">
        <f>+IF(USER!BM415="","",USER!BM415)</f>
        <v/>
      </c>
      <c r="BN415" s="20" t="str">
        <f>+IF(USER!BN415="","",USER!BN415)</f>
        <v/>
      </c>
      <c r="BO415" s="19">
        <f>+IF(USER!BO415="","",USER!BO415)</f>
        <v>0.5</v>
      </c>
      <c r="BP415" s="13">
        <f>+IF(USER!BP415="","",USER!BP415)</f>
        <v>0.85763888888888884</v>
      </c>
      <c r="BQ415" s="14" t="str">
        <f>+IF(USER!BQ415="","",USER!BQ415)</f>
        <v/>
      </c>
      <c r="BR415" s="14" t="str">
        <f>+IF(USER!BR415="","",USER!BR415)</f>
        <v/>
      </c>
      <c r="BS415" s="13">
        <f>+IF(USER!BS415="","",USER!BS415)</f>
        <v>0.70833333333333337</v>
      </c>
      <c r="BT415" s="13">
        <f>+IF(USER!BT415="","",USER!BT415)</f>
        <v>0.73958333333333337</v>
      </c>
      <c r="BU415" s="14" t="str">
        <f>+IF(USER!BU415="","",USER!BU415)</f>
        <v/>
      </c>
      <c r="BV415" s="20" t="str">
        <f>+IF(USER!BV415="","",USER!BV415)</f>
        <v/>
      </c>
      <c r="BW415" s="68" t="str">
        <f>+VLOOKUP(B415,GESEM!B:H,7,0)</f>
        <v>CHAT USER</v>
      </c>
      <c r="BX415" s="2" t="str">
        <f>+VLOOKUP(B415,GESEM!B:H,6,0)</f>
        <v>AGENTE</v>
      </c>
    </row>
    <row r="416" spans="1:76" ht="12.75" x14ac:dyDescent="0.2">
      <c r="A416" s="31">
        <f t="shared" si="6"/>
        <v>410</v>
      </c>
      <c r="B416" s="74">
        <f>+USER!B416</f>
        <v>48285262</v>
      </c>
      <c r="C416" s="61" t="str">
        <f>+VLOOKUP(J416,TURNO!P:Q,2,0)</f>
        <v xml:space="preserve">CHAT USER </v>
      </c>
      <c r="D416" s="61" t="str">
        <f>+USER!D416</f>
        <v>Tarde</v>
      </c>
      <c r="E416" s="75">
        <f>+VLOOKUP(B416,GESEM!B:M,12,0)</f>
        <v>45778</v>
      </c>
      <c r="F416" s="61" t="str">
        <f>+USER!F416</f>
        <v>PART TIME</v>
      </c>
      <c r="G416" s="61" t="str">
        <f>+USER!G416</f>
        <v>DESPEGANDO</v>
      </c>
      <c r="H416" s="61" t="str">
        <f>+USER!H416</f>
        <v>02/05 - 04/05 / 30/05 - 01/06 conexión total  en seguimiento</v>
      </c>
      <c r="I416" s="61" t="str">
        <f>+USER!I416</f>
        <v>MELENDEZ MIRANDA JHON FRANKLIN</v>
      </c>
      <c r="J416" s="61" t="str">
        <f>+USER!J416</f>
        <v>CHAT USER</v>
      </c>
      <c r="K416" s="61" t="str">
        <f>+USER!K416</f>
        <v>RAMIREZ ESPIRITU CRESEL NATALY</v>
      </c>
      <c r="L416" s="61" t="str">
        <f>+USER!L416</f>
        <v>ALONSO RAFAEL ALEJANDRO WLADIMIR</v>
      </c>
      <c r="M416" s="61" t="str">
        <f>+USER!M416</f>
        <v>Lunes,Martes,Miércoles,Jueves</v>
      </c>
      <c r="N416" s="32">
        <f>+IF(USER!N416="","",USER!N416)</f>
        <v>0.5</v>
      </c>
      <c r="O416" s="33">
        <f>+IF(USER!O416="","",USER!O416)</f>
        <v>0.85763888888888884</v>
      </c>
      <c r="P416" s="32">
        <f>+IF(USER!P416="","",USER!P416)</f>
        <v>0.70833333333333337</v>
      </c>
      <c r="Q416" s="33">
        <f>+IF(USER!Q416="","",USER!Q416)</f>
        <v>0.73958333333333337</v>
      </c>
      <c r="R416" s="34" t="str">
        <f>+VLOOKUP(B416,GESEM!B:R,9,0)</f>
        <v>ACTIVO</v>
      </c>
      <c r="S416" s="19" t="str">
        <f>+IF(USER!S416="","",USER!S416)</f>
        <v/>
      </c>
      <c r="T416" s="14" t="str">
        <f>+IF(USER!T416="","",USER!T416)</f>
        <v/>
      </c>
      <c r="U416" s="14" t="str">
        <f>+IF(USER!U416="","",USER!U416)</f>
        <v/>
      </c>
      <c r="V416" s="14" t="str">
        <f>+IF(USER!V416="","",USER!V416)</f>
        <v/>
      </c>
      <c r="W416" s="14" t="str">
        <f>+IF(USER!W416="","",USER!W416)</f>
        <v/>
      </c>
      <c r="X416" s="14" t="str">
        <f>+IF(USER!X416="","",USER!X416)</f>
        <v/>
      </c>
      <c r="Y416" s="14" t="str">
        <f>+IF(USER!Y416="","",USER!Y416)</f>
        <v/>
      </c>
      <c r="Z416" s="20" t="str">
        <f>+IF(USER!Z416="","",USER!Z416)</f>
        <v/>
      </c>
      <c r="AA416" s="19" t="str">
        <f>+IF(USER!AA416="","",USER!AA416)</f>
        <v/>
      </c>
      <c r="AB416" s="13" t="str">
        <f>+IF(USER!AB416="","",USER!AB416)</f>
        <v/>
      </c>
      <c r="AC416" s="14" t="str">
        <f>+IF(USER!AC416="","",USER!AC416)</f>
        <v/>
      </c>
      <c r="AD416" s="14" t="str">
        <f>+IF(USER!AD416="","",USER!AD416)</f>
        <v/>
      </c>
      <c r="AE416" s="13" t="str">
        <f>+IF(USER!AE416="","",USER!AE416)</f>
        <v/>
      </c>
      <c r="AF416" s="13" t="str">
        <f>+IF(USER!AF416="","",USER!AF416)</f>
        <v/>
      </c>
      <c r="AG416" s="14" t="str">
        <f>+IF(USER!AG416="","",USER!AG416)</f>
        <v/>
      </c>
      <c r="AH416" s="20" t="str">
        <f>+IF(USER!AH416="","",USER!AH416)</f>
        <v/>
      </c>
      <c r="AI416" s="19" t="str">
        <f>+IF(USER!AI416="","",USER!AI416)</f>
        <v/>
      </c>
      <c r="AJ416" s="13" t="str">
        <f>+IF(USER!AJ416="","",USER!AJ416)</f>
        <v/>
      </c>
      <c r="AK416" s="14" t="str">
        <f>+IF(USER!AK416="","",USER!AK416)</f>
        <v/>
      </c>
      <c r="AL416" s="14" t="str">
        <f>+IF(USER!AL416="","",USER!AL416)</f>
        <v/>
      </c>
      <c r="AM416" s="13" t="str">
        <f>+IF(USER!AM416="","",USER!AM416)</f>
        <v/>
      </c>
      <c r="AN416" s="13" t="str">
        <f>+IF(USER!AN416="","",USER!AN416)</f>
        <v/>
      </c>
      <c r="AO416" s="14" t="str">
        <f>+IF(USER!AO416="","",USER!AO416)</f>
        <v/>
      </c>
      <c r="AP416" s="20" t="str">
        <f>+IF(USER!AP416="","",USER!AP416)</f>
        <v/>
      </c>
      <c r="AQ416" s="19" t="str">
        <f>+IF(USER!AQ416="","",USER!AQ416)</f>
        <v/>
      </c>
      <c r="AR416" s="13" t="str">
        <f>+IF(USER!AR416="","",USER!AR416)</f>
        <v/>
      </c>
      <c r="AS416" s="14" t="str">
        <f>+IF(USER!AS416="","",USER!AS416)</f>
        <v/>
      </c>
      <c r="AT416" s="14" t="str">
        <f>+IF(USER!AT416="","",USER!AT416)</f>
        <v/>
      </c>
      <c r="AU416" s="13" t="str">
        <f>+IF(USER!AU416="","",USER!AU416)</f>
        <v/>
      </c>
      <c r="AV416" s="13" t="str">
        <f>+IF(USER!AV416="","",USER!AV416)</f>
        <v/>
      </c>
      <c r="AW416" s="14" t="str">
        <f>+IF(USER!AW416="","",USER!AW416)</f>
        <v/>
      </c>
      <c r="AX416" s="20" t="str">
        <f>+IF(USER!AX416="","",USER!AX416)</f>
        <v/>
      </c>
      <c r="AY416" s="19">
        <f>+IF(USER!AY416="","",USER!AY416)</f>
        <v>0.5</v>
      </c>
      <c r="AZ416" s="13">
        <f>+IF(USER!AZ416="","",USER!AZ416)</f>
        <v>0.85763888888888884</v>
      </c>
      <c r="BA416" s="14" t="str">
        <f>+IF(USER!BA416="","",USER!BA416)</f>
        <v/>
      </c>
      <c r="BB416" s="14" t="str">
        <f>+IF(USER!BB416="","",USER!BB416)</f>
        <v/>
      </c>
      <c r="BC416" s="13">
        <f>+IF(USER!BC416="","",USER!BC416)</f>
        <v>0.70833333333333337</v>
      </c>
      <c r="BD416" s="13">
        <f>+IF(USER!BD416="","",USER!BD416)</f>
        <v>0.73958333333333337</v>
      </c>
      <c r="BE416" s="14" t="str">
        <f>+IF(USER!BE416="","",USER!BE416)</f>
        <v/>
      </c>
      <c r="BF416" s="20" t="str">
        <f>+IF(USER!BF416="","",USER!BF416)</f>
        <v/>
      </c>
      <c r="BG416" s="19">
        <f>+IF(USER!BG416="","",USER!BG416)</f>
        <v>0.5</v>
      </c>
      <c r="BH416" s="13">
        <f>+IF(USER!BH416="","",USER!BH416)</f>
        <v>0.85763888888888884</v>
      </c>
      <c r="BI416" s="14" t="str">
        <f>+IF(USER!BI416="","",USER!BI416)</f>
        <v/>
      </c>
      <c r="BJ416" s="14" t="str">
        <f>+IF(USER!BJ416="","",USER!BJ416)</f>
        <v/>
      </c>
      <c r="BK416" s="13">
        <f>+IF(USER!BK416="","",USER!BK416)</f>
        <v>0.70833333333333337</v>
      </c>
      <c r="BL416" s="13">
        <f>+IF(USER!BL416="","",USER!BL416)</f>
        <v>0.73958333333333337</v>
      </c>
      <c r="BM416" s="14" t="str">
        <f>+IF(USER!BM416="","",USER!BM416)</f>
        <v/>
      </c>
      <c r="BN416" s="20" t="str">
        <f>+IF(USER!BN416="","",USER!BN416)</f>
        <v/>
      </c>
      <c r="BO416" s="19">
        <f>+IF(USER!BO416="","",USER!BO416)</f>
        <v>0.5</v>
      </c>
      <c r="BP416" s="13">
        <f>+IF(USER!BP416="","",USER!BP416)</f>
        <v>0.85763888888888884</v>
      </c>
      <c r="BQ416" s="14" t="str">
        <f>+IF(USER!BQ416="","",USER!BQ416)</f>
        <v/>
      </c>
      <c r="BR416" s="14" t="str">
        <f>+IF(USER!BR416="","",USER!BR416)</f>
        <v/>
      </c>
      <c r="BS416" s="13">
        <f>+IF(USER!BS416="","",USER!BS416)</f>
        <v>0.70833333333333337</v>
      </c>
      <c r="BT416" s="13">
        <f>+IF(USER!BT416="","",USER!BT416)</f>
        <v>0.73958333333333337</v>
      </c>
      <c r="BU416" s="14" t="str">
        <f>+IF(USER!BU416="","",USER!BU416)</f>
        <v/>
      </c>
      <c r="BV416" s="20" t="str">
        <f>+IF(USER!BV416="","",USER!BV416)</f>
        <v/>
      </c>
      <c r="BW416" s="68" t="str">
        <f>+VLOOKUP(B416,GESEM!B:H,7,0)</f>
        <v>CHAT USER</v>
      </c>
      <c r="BX416" s="2" t="str">
        <f>+VLOOKUP(B416,GESEM!B:H,6,0)</f>
        <v>AGENTE</v>
      </c>
    </row>
    <row r="417" spans="1:76" ht="12.75" x14ac:dyDescent="0.2">
      <c r="A417" s="31">
        <f t="shared" si="6"/>
        <v>411</v>
      </c>
      <c r="B417" s="74">
        <f>+USER!B417</f>
        <v>76569260</v>
      </c>
      <c r="C417" s="61" t="str">
        <f>+VLOOKUP(J417,TURNO!P:Q,2,0)</f>
        <v xml:space="preserve">CHAT USER </v>
      </c>
      <c r="D417" s="61" t="str">
        <f>+USER!D417</f>
        <v>Tarde</v>
      </c>
      <c r="E417" s="75">
        <f>+VLOOKUP(B417,GESEM!B:M,12,0)</f>
        <v>45778</v>
      </c>
      <c r="F417" s="61" t="str">
        <f>+USER!F417</f>
        <v>PART TIME</v>
      </c>
      <c r="G417" s="61" t="str">
        <f>+USER!G417</f>
        <v>DESPEGANDO</v>
      </c>
      <c r="H417" s="61" t="str">
        <f>+USER!H417</f>
        <v>02/05 - 04/05 / 30/05 - 01/06 conexión total  en seguimiento</v>
      </c>
      <c r="I417" s="61" t="str">
        <f>+USER!I417</f>
        <v>MEZA SALAZAR KATERINE VALERIA</v>
      </c>
      <c r="J417" s="61" t="str">
        <f>+USER!J417</f>
        <v>CHAT USER</v>
      </c>
      <c r="K417" s="61" t="str">
        <f>+USER!K417</f>
        <v>RAMIREZ ESPIRITU CRESEL NATALY</v>
      </c>
      <c r="L417" s="61" t="str">
        <f>+USER!L417</f>
        <v>ALONSO RAFAEL ALEJANDRO WLADIMIR</v>
      </c>
      <c r="M417" s="61" t="str">
        <f>+USER!M417</f>
        <v>Lunes,Martes,Miércoles,Jueves</v>
      </c>
      <c r="N417" s="32">
        <f>+IF(USER!N417="","",USER!N417)</f>
        <v>0.5</v>
      </c>
      <c r="O417" s="33">
        <f>+IF(USER!O417="","",USER!O417)</f>
        <v>0.85763888888888884</v>
      </c>
      <c r="P417" s="32">
        <f>+IF(USER!P417="","",USER!P417)</f>
        <v>0.70833333333333337</v>
      </c>
      <c r="Q417" s="33">
        <f>+IF(USER!Q417="","",USER!Q417)</f>
        <v>0.73958333333333337</v>
      </c>
      <c r="R417" s="34" t="str">
        <f>+VLOOKUP(B417,GESEM!B:R,9,0)</f>
        <v>ACTIVO</v>
      </c>
      <c r="S417" s="19" t="str">
        <f>+IF(USER!S417="","",USER!S417)</f>
        <v/>
      </c>
      <c r="T417" s="14" t="str">
        <f>+IF(USER!T417="","",USER!T417)</f>
        <v/>
      </c>
      <c r="U417" s="14" t="str">
        <f>+IF(USER!U417="","",USER!U417)</f>
        <v/>
      </c>
      <c r="V417" s="14" t="str">
        <f>+IF(USER!V417="","",USER!V417)</f>
        <v/>
      </c>
      <c r="W417" s="14" t="str">
        <f>+IF(USER!W417="","",USER!W417)</f>
        <v/>
      </c>
      <c r="X417" s="14" t="str">
        <f>+IF(USER!X417="","",USER!X417)</f>
        <v/>
      </c>
      <c r="Y417" s="14" t="str">
        <f>+IF(USER!Y417="","",USER!Y417)</f>
        <v/>
      </c>
      <c r="Z417" s="20" t="str">
        <f>+IF(USER!Z417="","",USER!Z417)</f>
        <v/>
      </c>
      <c r="AA417" s="19" t="str">
        <f>+IF(USER!AA417="","",USER!AA417)</f>
        <v/>
      </c>
      <c r="AB417" s="13" t="str">
        <f>+IF(USER!AB417="","",USER!AB417)</f>
        <v/>
      </c>
      <c r="AC417" s="14" t="str">
        <f>+IF(USER!AC417="","",USER!AC417)</f>
        <v/>
      </c>
      <c r="AD417" s="14" t="str">
        <f>+IF(USER!AD417="","",USER!AD417)</f>
        <v/>
      </c>
      <c r="AE417" s="13" t="str">
        <f>+IF(USER!AE417="","",USER!AE417)</f>
        <v/>
      </c>
      <c r="AF417" s="13" t="str">
        <f>+IF(USER!AF417="","",USER!AF417)</f>
        <v/>
      </c>
      <c r="AG417" s="14" t="str">
        <f>+IF(USER!AG417="","",USER!AG417)</f>
        <v/>
      </c>
      <c r="AH417" s="20" t="str">
        <f>+IF(USER!AH417="","",USER!AH417)</f>
        <v/>
      </c>
      <c r="AI417" s="19" t="str">
        <f>+IF(USER!AI417="","",USER!AI417)</f>
        <v/>
      </c>
      <c r="AJ417" s="13" t="str">
        <f>+IF(USER!AJ417="","",USER!AJ417)</f>
        <v/>
      </c>
      <c r="AK417" s="14" t="str">
        <f>+IF(USER!AK417="","",USER!AK417)</f>
        <v/>
      </c>
      <c r="AL417" s="14" t="str">
        <f>+IF(USER!AL417="","",USER!AL417)</f>
        <v/>
      </c>
      <c r="AM417" s="13" t="str">
        <f>+IF(USER!AM417="","",USER!AM417)</f>
        <v/>
      </c>
      <c r="AN417" s="13" t="str">
        <f>+IF(USER!AN417="","",USER!AN417)</f>
        <v/>
      </c>
      <c r="AO417" s="14" t="str">
        <f>+IF(USER!AO417="","",USER!AO417)</f>
        <v/>
      </c>
      <c r="AP417" s="20" t="str">
        <f>+IF(USER!AP417="","",USER!AP417)</f>
        <v/>
      </c>
      <c r="AQ417" s="19" t="str">
        <f>+IF(USER!AQ417="","",USER!AQ417)</f>
        <v/>
      </c>
      <c r="AR417" s="13" t="str">
        <f>+IF(USER!AR417="","",USER!AR417)</f>
        <v/>
      </c>
      <c r="AS417" s="14" t="str">
        <f>+IF(USER!AS417="","",USER!AS417)</f>
        <v/>
      </c>
      <c r="AT417" s="14" t="str">
        <f>+IF(USER!AT417="","",USER!AT417)</f>
        <v/>
      </c>
      <c r="AU417" s="13" t="str">
        <f>+IF(USER!AU417="","",USER!AU417)</f>
        <v/>
      </c>
      <c r="AV417" s="13" t="str">
        <f>+IF(USER!AV417="","",USER!AV417)</f>
        <v/>
      </c>
      <c r="AW417" s="14" t="str">
        <f>+IF(USER!AW417="","",USER!AW417)</f>
        <v/>
      </c>
      <c r="AX417" s="20" t="str">
        <f>+IF(USER!AX417="","",USER!AX417)</f>
        <v/>
      </c>
      <c r="AY417" s="19">
        <f>+IF(USER!AY417="","",USER!AY417)</f>
        <v>0.5</v>
      </c>
      <c r="AZ417" s="13">
        <f>+IF(USER!AZ417="","",USER!AZ417)</f>
        <v>0.85763888888888884</v>
      </c>
      <c r="BA417" s="14" t="str">
        <f>+IF(USER!BA417="","",USER!BA417)</f>
        <v/>
      </c>
      <c r="BB417" s="14" t="str">
        <f>+IF(USER!BB417="","",USER!BB417)</f>
        <v/>
      </c>
      <c r="BC417" s="13">
        <f>+IF(USER!BC417="","",USER!BC417)</f>
        <v>0.70833333333333337</v>
      </c>
      <c r="BD417" s="13">
        <f>+IF(USER!BD417="","",USER!BD417)</f>
        <v>0.73958333333333337</v>
      </c>
      <c r="BE417" s="14" t="str">
        <f>+IF(USER!BE417="","",USER!BE417)</f>
        <v/>
      </c>
      <c r="BF417" s="20" t="str">
        <f>+IF(USER!BF417="","",USER!BF417)</f>
        <v/>
      </c>
      <c r="BG417" s="19">
        <f>+IF(USER!BG417="","",USER!BG417)</f>
        <v>0.5</v>
      </c>
      <c r="BH417" s="13">
        <f>+IF(USER!BH417="","",USER!BH417)</f>
        <v>0.85763888888888884</v>
      </c>
      <c r="BI417" s="14" t="str">
        <f>+IF(USER!BI417="","",USER!BI417)</f>
        <v/>
      </c>
      <c r="BJ417" s="14" t="str">
        <f>+IF(USER!BJ417="","",USER!BJ417)</f>
        <v/>
      </c>
      <c r="BK417" s="13">
        <f>+IF(USER!BK417="","",USER!BK417)</f>
        <v>0.70833333333333337</v>
      </c>
      <c r="BL417" s="13">
        <f>+IF(USER!BL417="","",USER!BL417)</f>
        <v>0.73958333333333337</v>
      </c>
      <c r="BM417" s="14" t="str">
        <f>+IF(USER!BM417="","",USER!BM417)</f>
        <v/>
      </c>
      <c r="BN417" s="20" t="str">
        <f>+IF(USER!BN417="","",USER!BN417)</f>
        <v/>
      </c>
      <c r="BO417" s="19">
        <f>+IF(USER!BO417="","",USER!BO417)</f>
        <v>0.5</v>
      </c>
      <c r="BP417" s="13">
        <f>+IF(USER!BP417="","",USER!BP417)</f>
        <v>0.85763888888888884</v>
      </c>
      <c r="BQ417" s="14" t="str">
        <f>+IF(USER!BQ417="","",USER!BQ417)</f>
        <v/>
      </c>
      <c r="BR417" s="14" t="str">
        <f>+IF(USER!BR417="","",USER!BR417)</f>
        <v/>
      </c>
      <c r="BS417" s="13">
        <f>+IF(USER!BS417="","",USER!BS417)</f>
        <v>0.70833333333333337</v>
      </c>
      <c r="BT417" s="13">
        <f>+IF(USER!BT417="","",USER!BT417)</f>
        <v>0.73958333333333337</v>
      </c>
      <c r="BU417" s="14" t="str">
        <f>+IF(USER!BU417="","",USER!BU417)</f>
        <v/>
      </c>
      <c r="BV417" s="20" t="str">
        <f>+IF(USER!BV417="","",USER!BV417)</f>
        <v/>
      </c>
      <c r="BW417" s="68" t="str">
        <f>+VLOOKUP(B417,GESEM!B:H,7,0)</f>
        <v>CHAT USER</v>
      </c>
      <c r="BX417" s="2" t="str">
        <f>+VLOOKUP(B417,GESEM!B:H,6,0)</f>
        <v>AGENTE</v>
      </c>
    </row>
    <row r="418" spans="1:76" ht="12.75" x14ac:dyDescent="0.2">
      <c r="A418" s="31">
        <f t="shared" si="6"/>
        <v>412</v>
      </c>
      <c r="B418" s="74">
        <f>+USER!B418</f>
        <v>42635452</v>
      </c>
      <c r="C418" s="61" t="str">
        <f>+VLOOKUP(J418,TURNO!P:Q,2,0)</f>
        <v xml:space="preserve">CHAT USER </v>
      </c>
      <c r="D418" s="61" t="str">
        <f>+USER!D418</f>
        <v>Tarde</v>
      </c>
      <c r="E418" s="75">
        <f>+VLOOKUP(B418,GESEM!B:M,12,0)</f>
        <v>45778</v>
      </c>
      <c r="F418" s="61" t="str">
        <f>+USER!F418</f>
        <v>PART TIME</v>
      </c>
      <c r="G418" s="61" t="str">
        <f>+USER!G418</f>
        <v>DESPEGANDO</v>
      </c>
      <c r="H418" s="61" t="str">
        <f>+USER!H418</f>
        <v>02/05 - 04/05 / 30/05 - 01/06 conexión total  en seguimiento</v>
      </c>
      <c r="I418" s="61" t="str">
        <f>+USER!I418</f>
        <v>TICLIA MAYTA FIORELLA MONICA</v>
      </c>
      <c r="J418" s="61" t="str">
        <f>+USER!J418</f>
        <v>CHAT USER</v>
      </c>
      <c r="K418" s="61" t="str">
        <f>+USER!K418</f>
        <v>RAMIREZ ESPIRITU CRESEL NATALY</v>
      </c>
      <c r="L418" s="61" t="str">
        <f>+USER!L418</f>
        <v>ALONSO RAFAEL ALEJANDRO WLADIMIR</v>
      </c>
      <c r="M418" s="61" t="str">
        <f>+USER!M418</f>
        <v>Lunes,Martes,Miércoles,Jueves</v>
      </c>
      <c r="N418" s="32">
        <f>+IF(USER!N418="","",USER!N418)</f>
        <v>0.5</v>
      </c>
      <c r="O418" s="33">
        <f>+IF(USER!O418="","",USER!O418)</f>
        <v>0.85763888888888884</v>
      </c>
      <c r="P418" s="32">
        <f>+IF(USER!P418="","",USER!P418)</f>
        <v>0.75</v>
      </c>
      <c r="Q418" s="33">
        <f>+IF(USER!Q418="","",USER!Q418)</f>
        <v>0.78125</v>
      </c>
      <c r="R418" s="34" t="str">
        <f>+VLOOKUP(B418,GESEM!B:R,9,0)</f>
        <v>ACTIVO</v>
      </c>
      <c r="S418" s="19" t="str">
        <f>+IF(USER!S418="","",USER!S418)</f>
        <v/>
      </c>
      <c r="T418" s="14" t="str">
        <f>+IF(USER!T418="","",USER!T418)</f>
        <v/>
      </c>
      <c r="U418" s="14" t="str">
        <f>+IF(USER!U418="","",USER!U418)</f>
        <v/>
      </c>
      <c r="V418" s="14" t="str">
        <f>+IF(USER!V418="","",USER!V418)</f>
        <v/>
      </c>
      <c r="W418" s="14" t="str">
        <f>+IF(USER!W418="","",USER!W418)</f>
        <v/>
      </c>
      <c r="X418" s="14" t="str">
        <f>+IF(USER!X418="","",USER!X418)</f>
        <v/>
      </c>
      <c r="Y418" s="14" t="str">
        <f>+IF(USER!Y418="","",USER!Y418)</f>
        <v/>
      </c>
      <c r="Z418" s="20" t="str">
        <f>+IF(USER!Z418="","",USER!Z418)</f>
        <v/>
      </c>
      <c r="AA418" s="19" t="str">
        <f>+IF(USER!AA418="","",USER!AA418)</f>
        <v/>
      </c>
      <c r="AB418" s="13" t="str">
        <f>+IF(USER!AB418="","",USER!AB418)</f>
        <v/>
      </c>
      <c r="AC418" s="14" t="str">
        <f>+IF(USER!AC418="","",USER!AC418)</f>
        <v/>
      </c>
      <c r="AD418" s="14" t="str">
        <f>+IF(USER!AD418="","",USER!AD418)</f>
        <v/>
      </c>
      <c r="AE418" s="13" t="str">
        <f>+IF(USER!AE418="","",USER!AE418)</f>
        <v/>
      </c>
      <c r="AF418" s="13" t="str">
        <f>+IF(USER!AF418="","",USER!AF418)</f>
        <v/>
      </c>
      <c r="AG418" s="14" t="str">
        <f>+IF(USER!AG418="","",USER!AG418)</f>
        <v/>
      </c>
      <c r="AH418" s="20" t="str">
        <f>+IF(USER!AH418="","",USER!AH418)</f>
        <v/>
      </c>
      <c r="AI418" s="19" t="str">
        <f>+IF(USER!AI418="","",USER!AI418)</f>
        <v/>
      </c>
      <c r="AJ418" s="13" t="str">
        <f>+IF(USER!AJ418="","",USER!AJ418)</f>
        <v/>
      </c>
      <c r="AK418" s="14" t="str">
        <f>+IF(USER!AK418="","",USER!AK418)</f>
        <v/>
      </c>
      <c r="AL418" s="14" t="str">
        <f>+IF(USER!AL418="","",USER!AL418)</f>
        <v/>
      </c>
      <c r="AM418" s="13" t="str">
        <f>+IF(USER!AM418="","",USER!AM418)</f>
        <v/>
      </c>
      <c r="AN418" s="13" t="str">
        <f>+IF(USER!AN418="","",USER!AN418)</f>
        <v/>
      </c>
      <c r="AO418" s="14" t="str">
        <f>+IF(USER!AO418="","",USER!AO418)</f>
        <v/>
      </c>
      <c r="AP418" s="20" t="str">
        <f>+IF(USER!AP418="","",USER!AP418)</f>
        <v/>
      </c>
      <c r="AQ418" s="19" t="str">
        <f>+IF(USER!AQ418="","",USER!AQ418)</f>
        <v/>
      </c>
      <c r="AR418" s="13" t="str">
        <f>+IF(USER!AR418="","",USER!AR418)</f>
        <v/>
      </c>
      <c r="AS418" s="14" t="str">
        <f>+IF(USER!AS418="","",USER!AS418)</f>
        <v/>
      </c>
      <c r="AT418" s="14" t="str">
        <f>+IF(USER!AT418="","",USER!AT418)</f>
        <v/>
      </c>
      <c r="AU418" s="13" t="str">
        <f>+IF(USER!AU418="","",USER!AU418)</f>
        <v/>
      </c>
      <c r="AV418" s="13" t="str">
        <f>+IF(USER!AV418="","",USER!AV418)</f>
        <v/>
      </c>
      <c r="AW418" s="14" t="str">
        <f>+IF(USER!AW418="","",USER!AW418)</f>
        <v/>
      </c>
      <c r="AX418" s="20" t="str">
        <f>+IF(USER!AX418="","",USER!AX418)</f>
        <v/>
      </c>
      <c r="AY418" s="19">
        <f>+IF(USER!AY418="","",USER!AY418)</f>
        <v>0.5</v>
      </c>
      <c r="AZ418" s="13">
        <f>+IF(USER!AZ418="","",USER!AZ418)</f>
        <v>0.85763888888888884</v>
      </c>
      <c r="BA418" s="14" t="str">
        <f>+IF(USER!BA418="","",USER!BA418)</f>
        <v/>
      </c>
      <c r="BB418" s="14" t="str">
        <f>+IF(USER!BB418="","",USER!BB418)</f>
        <v/>
      </c>
      <c r="BC418" s="13">
        <f>+IF(USER!BC418="","",USER!BC418)</f>
        <v>0.75</v>
      </c>
      <c r="BD418" s="13">
        <f>+IF(USER!BD418="","",USER!BD418)</f>
        <v>0.78125</v>
      </c>
      <c r="BE418" s="14" t="str">
        <f>+IF(USER!BE418="","",USER!BE418)</f>
        <v/>
      </c>
      <c r="BF418" s="20" t="str">
        <f>+IF(USER!BF418="","",USER!BF418)</f>
        <v/>
      </c>
      <c r="BG418" s="19">
        <f>+IF(USER!BG418="","",USER!BG418)</f>
        <v>0.5</v>
      </c>
      <c r="BH418" s="13">
        <f>+IF(USER!BH418="","",USER!BH418)</f>
        <v>0.85763888888888884</v>
      </c>
      <c r="BI418" s="14" t="str">
        <f>+IF(USER!BI418="","",USER!BI418)</f>
        <v/>
      </c>
      <c r="BJ418" s="14" t="str">
        <f>+IF(USER!BJ418="","",USER!BJ418)</f>
        <v/>
      </c>
      <c r="BK418" s="13">
        <f>+IF(USER!BK418="","",USER!BK418)</f>
        <v>0.75</v>
      </c>
      <c r="BL418" s="13">
        <f>+IF(USER!BL418="","",USER!BL418)</f>
        <v>0.78125</v>
      </c>
      <c r="BM418" s="14" t="str">
        <f>+IF(USER!BM418="","",USER!BM418)</f>
        <v/>
      </c>
      <c r="BN418" s="20" t="str">
        <f>+IF(USER!BN418="","",USER!BN418)</f>
        <v/>
      </c>
      <c r="BO418" s="19">
        <f>+IF(USER!BO418="","",USER!BO418)</f>
        <v>0.5</v>
      </c>
      <c r="BP418" s="13">
        <f>+IF(USER!BP418="","",USER!BP418)</f>
        <v>0.85763888888888884</v>
      </c>
      <c r="BQ418" s="14" t="str">
        <f>+IF(USER!BQ418="","",USER!BQ418)</f>
        <v/>
      </c>
      <c r="BR418" s="14" t="str">
        <f>+IF(USER!BR418="","",USER!BR418)</f>
        <v/>
      </c>
      <c r="BS418" s="13">
        <f>+IF(USER!BS418="","",USER!BS418)</f>
        <v>0.75</v>
      </c>
      <c r="BT418" s="13">
        <f>+IF(USER!BT418="","",USER!BT418)</f>
        <v>0.78125</v>
      </c>
      <c r="BU418" s="14" t="str">
        <f>+IF(USER!BU418="","",USER!BU418)</f>
        <v/>
      </c>
      <c r="BV418" s="20" t="str">
        <f>+IF(USER!BV418="","",USER!BV418)</f>
        <v/>
      </c>
      <c r="BW418" s="68" t="str">
        <f>+VLOOKUP(B418,GESEM!B:H,7,0)</f>
        <v>CHAT USER</v>
      </c>
      <c r="BX418" s="2" t="str">
        <f>+VLOOKUP(B418,GESEM!B:H,6,0)</f>
        <v>AGENTE</v>
      </c>
    </row>
    <row r="419" spans="1:76" ht="12.75" x14ac:dyDescent="0.2">
      <c r="A419" s="31">
        <f t="shared" si="6"/>
        <v>413</v>
      </c>
      <c r="B419" s="74">
        <f>+USER!B419</f>
        <v>60827024</v>
      </c>
      <c r="C419" s="61" t="str">
        <f>+VLOOKUP(J419,TURNO!P:Q,2,0)</f>
        <v xml:space="preserve">CHAT USER </v>
      </c>
      <c r="D419" s="61" t="str">
        <f>+USER!D419</f>
        <v>Tarde</v>
      </c>
      <c r="E419" s="75">
        <f>+VLOOKUP(B419,GESEM!B:M,12,0)</f>
        <v>45778</v>
      </c>
      <c r="F419" s="61" t="str">
        <f>+USER!F419</f>
        <v>PART TIME</v>
      </c>
      <c r="G419" s="61" t="str">
        <f>+USER!G419</f>
        <v>DESPEGANDO</v>
      </c>
      <c r="H419" s="61" t="str">
        <f>+USER!H419</f>
        <v>02/05 - 04/05 / 30/05 - 01/06 conexión total  en seguimiento</v>
      </c>
      <c r="I419" s="61" t="str">
        <f>+USER!I419</f>
        <v>ENRIQUEZ REA SEBASTIÁN RAFAEL</v>
      </c>
      <c r="J419" s="61" t="str">
        <f>+USER!J419</f>
        <v>CHAT USER</v>
      </c>
      <c r="K419" s="61" t="str">
        <f>+USER!K419</f>
        <v>RAMIREZ ESPIRITU CRESEL NATALY</v>
      </c>
      <c r="L419" s="61" t="str">
        <f>+USER!L419</f>
        <v>ALONSO RAFAEL ALEJANDRO WLADIMIR</v>
      </c>
      <c r="M419" s="61" t="str">
        <f>+USER!M419</f>
        <v>Lunes,Martes,Miércoles,Jueves</v>
      </c>
      <c r="N419" s="32">
        <f>+IF(USER!N419="","",USER!N419)</f>
        <v>0.5</v>
      </c>
      <c r="O419" s="33">
        <f>+IF(USER!O419="","",USER!O419)</f>
        <v>0.85763888888888884</v>
      </c>
      <c r="P419" s="32">
        <f>+IF(USER!P419="","",USER!P419)</f>
        <v>0.75</v>
      </c>
      <c r="Q419" s="33">
        <f>+IF(USER!Q419="","",USER!Q419)</f>
        <v>0.78125</v>
      </c>
      <c r="R419" s="34" t="str">
        <f>+VLOOKUP(B419,GESEM!B:R,9,0)</f>
        <v>ACTIVO</v>
      </c>
      <c r="S419" s="19" t="str">
        <f>+IF(USER!S419="","",USER!S419)</f>
        <v/>
      </c>
      <c r="T419" s="14" t="str">
        <f>+IF(USER!T419="","",USER!T419)</f>
        <v/>
      </c>
      <c r="U419" s="14" t="str">
        <f>+IF(USER!U419="","",USER!U419)</f>
        <v/>
      </c>
      <c r="V419" s="14" t="str">
        <f>+IF(USER!V419="","",USER!V419)</f>
        <v/>
      </c>
      <c r="W419" s="14" t="str">
        <f>+IF(USER!W419="","",USER!W419)</f>
        <v/>
      </c>
      <c r="X419" s="14" t="str">
        <f>+IF(USER!X419="","",USER!X419)</f>
        <v/>
      </c>
      <c r="Y419" s="14" t="str">
        <f>+IF(USER!Y419="","",USER!Y419)</f>
        <v/>
      </c>
      <c r="Z419" s="20" t="str">
        <f>+IF(USER!Z419="","",USER!Z419)</f>
        <v/>
      </c>
      <c r="AA419" s="19" t="str">
        <f>+IF(USER!AA419="","",USER!AA419)</f>
        <v/>
      </c>
      <c r="AB419" s="13" t="str">
        <f>+IF(USER!AB419="","",USER!AB419)</f>
        <v/>
      </c>
      <c r="AC419" s="14" t="str">
        <f>+IF(USER!AC419="","",USER!AC419)</f>
        <v/>
      </c>
      <c r="AD419" s="14" t="str">
        <f>+IF(USER!AD419="","",USER!AD419)</f>
        <v/>
      </c>
      <c r="AE419" s="13" t="str">
        <f>+IF(USER!AE419="","",USER!AE419)</f>
        <v/>
      </c>
      <c r="AF419" s="13" t="str">
        <f>+IF(USER!AF419="","",USER!AF419)</f>
        <v/>
      </c>
      <c r="AG419" s="14" t="str">
        <f>+IF(USER!AG419="","",USER!AG419)</f>
        <v/>
      </c>
      <c r="AH419" s="20" t="str">
        <f>+IF(USER!AH419="","",USER!AH419)</f>
        <v/>
      </c>
      <c r="AI419" s="19" t="str">
        <f>+IF(USER!AI419="","",USER!AI419)</f>
        <v/>
      </c>
      <c r="AJ419" s="13" t="str">
        <f>+IF(USER!AJ419="","",USER!AJ419)</f>
        <v/>
      </c>
      <c r="AK419" s="14" t="str">
        <f>+IF(USER!AK419="","",USER!AK419)</f>
        <v/>
      </c>
      <c r="AL419" s="14" t="str">
        <f>+IF(USER!AL419="","",USER!AL419)</f>
        <v/>
      </c>
      <c r="AM419" s="13" t="str">
        <f>+IF(USER!AM419="","",USER!AM419)</f>
        <v/>
      </c>
      <c r="AN419" s="13" t="str">
        <f>+IF(USER!AN419="","",USER!AN419)</f>
        <v/>
      </c>
      <c r="AO419" s="14" t="str">
        <f>+IF(USER!AO419="","",USER!AO419)</f>
        <v/>
      </c>
      <c r="AP419" s="20" t="str">
        <f>+IF(USER!AP419="","",USER!AP419)</f>
        <v/>
      </c>
      <c r="AQ419" s="19" t="str">
        <f>+IF(USER!AQ419="","",USER!AQ419)</f>
        <v/>
      </c>
      <c r="AR419" s="13" t="str">
        <f>+IF(USER!AR419="","",USER!AR419)</f>
        <v/>
      </c>
      <c r="AS419" s="14" t="str">
        <f>+IF(USER!AS419="","",USER!AS419)</f>
        <v/>
      </c>
      <c r="AT419" s="14" t="str">
        <f>+IF(USER!AT419="","",USER!AT419)</f>
        <v/>
      </c>
      <c r="AU419" s="13" t="str">
        <f>+IF(USER!AU419="","",USER!AU419)</f>
        <v/>
      </c>
      <c r="AV419" s="13" t="str">
        <f>+IF(USER!AV419="","",USER!AV419)</f>
        <v/>
      </c>
      <c r="AW419" s="14" t="str">
        <f>+IF(USER!AW419="","",USER!AW419)</f>
        <v/>
      </c>
      <c r="AX419" s="20" t="str">
        <f>+IF(USER!AX419="","",USER!AX419)</f>
        <v/>
      </c>
      <c r="AY419" s="19">
        <f>+IF(USER!AY419="","",USER!AY419)</f>
        <v>0.5</v>
      </c>
      <c r="AZ419" s="13">
        <f>+IF(USER!AZ419="","",USER!AZ419)</f>
        <v>0.85763888888888884</v>
      </c>
      <c r="BA419" s="14" t="str">
        <f>+IF(USER!BA419="","",USER!BA419)</f>
        <v/>
      </c>
      <c r="BB419" s="14" t="str">
        <f>+IF(USER!BB419="","",USER!BB419)</f>
        <v/>
      </c>
      <c r="BC419" s="13">
        <f>+IF(USER!BC419="","",USER!BC419)</f>
        <v>0.75</v>
      </c>
      <c r="BD419" s="13">
        <f>+IF(USER!BD419="","",USER!BD419)</f>
        <v>0.78125</v>
      </c>
      <c r="BE419" s="14" t="str">
        <f>+IF(USER!BE419="","",USER!BE419)</f>
        <v/>
      </c>
      <c r="BF419" s="20" t="str">
        <f>+IF(USER!BF419="","",USER!BF419)</f>
        <v/>
      </c>
      <c r="BG419" s="19">
        <f>+IF(USER!BG419="","",USER!BG419)</f>
        <v>0.5</v>
      </c>
      <c r="BH419" s="13">
        <f>+IF(USER!BH419="","",USER!BH419)</f>
        <v>0.85763888888888884</v>
      </c>
      <c r="BI419" s="14" t="str">
        <f>+IF(USER!BI419="","",USER!BI419)</f>
        <v/>
      </c>
      <c r="BJ419" s="14" t="str">
        <f>+IF(USER!BJ419="","",USER!BJ419)</f>
        <v/>
      </c>
      <c r="BK419" s="13">
        <f>+IF(USER!BK419="","",USER!BK419)</f>
        <v>0.75</v>
      </c>
      <c r="BL419" s="13">
        <f>+IF(USER!BL419="","",USER!BL419)</f>
        <v>0.78125</v>
      </c>
      <c r="BM419" s="14" t="str">
        <f>+IF(USER!BM419="","",USER!BM419)</f>
        <v/>
      </c>
      <c r="BN419" s="20" t="str">
        <f>+IF(USER!BN419="","",USER!BN419)</f>
        <v/>
      </c>
      <c r="BO419" s="19">
        <f>+IF(USER!BO419="","",USER!BO419)</f>
        <v>0.5</v>
      </c>
      <c r="BP419" s="13">
        <f>+IF(USER!BP419="","",USER!BP419)</f>
        <v>0.85763888888888884</v>
      </c>
      <c r="BQ419" s="14" t="str">
        <f>+IF(USER!BQ419="","",USER!BQ419)</f>
        <v/>
      </c>
      <c r="BR419" s="14" t="str">
        <f>+IF(USER!BR419="","",USER!BR419)</f>
        <v/>
      </c>
      <c r="BS419" s="13">
        <f>+IF(USER!BS419="","",USER!BS419)</f>
        <v>0.75</v>
      </c>
      <c r="BT419" s="13">
        <f>+IF(USER!BT419="","",USER!BT419)</f>
        <v>0.78125</v>
      </c>
      <c r="BU419" s="14" t="str">
        <f>+IF(USER!BU419="","",USER!BU419)</f>
        <v/>
      </c>
      <c r="BV419" s="20" t="str">
        <f>+IF(USER!BV419="","",USER!BV419)</f>
        <v/>
      </c>
      <c r="BW419" s="68" t="str">
        <f>+VLOOKUP(B419,GESEM!B:H,7,0)</f>
        <v>CHAT USER</v>
      </c>
      <c r="BX419" s="2" t="str">
        <f>+VLOOKUP(B419,GESEM!B:H,6,0)</f>
        <v>AGENTE</v>
      </c>
    </row>
    <row r="420" spans="1:76" ht="12.75" x14ac:dyDescent="0.2">
      <c r="A420" s="31">
        <f t="shared" si="6"/>
        <v>414</v>
      </c>
      <c r="B420" s="74">
        <f>+USER!B420</f>
        <v>73371585</v>
      </c>
      <c r="C420" s="61" t="str">
        <f>+VLOOKUP(J420,TURNO!P:Q,2,0)</f>
        <v xml:space="preserve">CHAT USER </v>
      </c>
      <c r="D420" s="61" t="str">
        <f>+USER!D420</f>
        <v>Tarde</v>
      </c>
      <c r="E420" s="75">
        <f>+VLOOKUP(B420,GESEM!B:M,12,0)</f>
        <v>45778</v>
      </c>
      <c r="F420" s="61" t="str">
        <f>+USER!F420</f>
        <v>PART TIME</v>
      </c>
      <c r="G420" s="61" t="str">
        <f>+USER!G420</f>
        <v>DESPEGANDO</v>
      </c>
      <c r="H420" s="61" t="str">
        <f>+USER!H420</f>
        <v>02/05 - 04/05 / 30/05 - 01/06 conexión total  en seguimiento</v>
      </c>
      <c r="I420" s="61" t="str">
        <f>+USER!I420</f>
        <v>JANAMPA GARCES MARYORI LEONOR</v>
      </c>
      <c r="J420" s="61" t="str">
        <f>+USER!J420</f>
        <v>CHAT USER</v>
      </c>
      <c r="K420" s="61" t="str">
        <f>+USER!K420</f>
        <v>RAMIREZ ESPIRITU CRESEL NATALY</v>
      </c>
      <c r="L420" s="61" t="str">
        <f>+USER!L420</f>
        <v>ALONSO RAFAEL ALEJANDRO WLADIMIR</v>
      </c>
      <c r="M420" s="61" t="str">
        <f>+USER!M420</f>
        <v>Lunes,Martes,Miércoles,Jueves</v>
      </c>
      <c r="N420" s="32">
        <f>+IF(USER!N420="","",USER!N420)</f>
        <v>0.5</v>
      </c>
      <c r="O420" s="33">
        <f>+IF(USER!O420="","",USER!O420)</f>
        <v>0.85763888888888884</v>
      </c>
      <c r="P420" s="32">
        <f>+IF(USER!P420="","",USER!P420)</f>
        <v>0.75</v>
      </c>
      <c r="Q420" s="33">
        <f>+IF(USER!Q420="","",USER!Q420)</f>
        <v>0.78125</v>
      </c>
      <c r="R420" s="34" t="str">
        <f>+VLOOKUP(B420,GESEM!B:R,9,0)</f>
        <v>ACTIVO</v>
      </c>
      <c r="S420" s="19" t="str">
        <f>+IF(USER!S420="","",USER!S420)</f>
        <v/>
      </c>
      <c r="T420" s="14" t="str">
        <f>+IF(USER!T420="","",USER!T420)</f>
        <v/>
      </c>
      <c r="U420" s="14" t="str">
        <f>+IF(USER!U420="","",USER!U420)</f>
        <v/>
      </c>
      <c r="V420" s="14" t="str">
        <f>+IF(USER!V420="","",USER!V420)</f>
        <v/>
      </c>
      <c r="W420" s="14" t="str">
        <f>+IF(USER!W420="","",USER!W420)</f>
        <v/>
      </c>
      <c r="X420" s="14" t="str">
        <f>+IF(USER!X420="","",USER!X420)</f>
        <v/>
      </c>
      <c r="Y420" s="14" t="str">
        <f>+IF(USER!Y420="","",USER!Y420)</f>
        <v/>
      </c>
      <c r="Z420" s="20" t="str">
        <f>+IF(USER!Z420="","",USER!Z420)</f>
        <v/>
      </c>
      <c r="AA420" s="19" t="str">
        <f>+IF(USER!AA420="","",USER!AA420)</f>
        <v/>
      </c>
      <c r="AB420" s="13" t="str">
        <f>+IF(USER!AB420="","",USER!AB420)</f>
        <v/>
      </c>
      <c r="AC420" s="14" t="str">
        <f>+IF(USER!AC420="","",USER!AC420)</f>
        <v/>
      </c>
      <c r="AD420" s="14" t="str">
        <f>+IF(USER!AD420="","",USER!AD420)</f>
        <v/>
      </c>
      <c r="AE420" s="13" t="str">
        <f>+IF(USER!AE420="","",USER!AE420)</f>
        <v/>
      </c>
      <c r="AF420" s="13" t="str">
        <f>+IF(USER!AF420="","",USER!AF420)</f>
        <v/>
      </c>
      <c r="AG420" s="14" t="str">
        <f>+IF(USER!AG420="","",USER!AG420)</f>
        <v/>
      </c>
      <c r="AH420" s="20" t="str">
        <f>+IF(USER!AH420="","",USER!AH420)</f>
        <v/>
      </c>
      <c r="AI420" s="19" t="str">
        <f>+IF(USER!AI420="","",USER!AI420)</f>
        <v/>
      </c>
      <c r="AJ420" s="13" t="str">
        <f>+IF(USER!AJ420="","",USER!AJ420)</f>
        <v/>
      </c>
      <c r="AK420" s="14" t="str">
        <f>+IF(USER!AK420="","",USER!AK420)</f>
        <v/>
      </c>
      <c r="AL420" s="14" t="str">
        <f>+IF(USER!AL420="","",USER!AL420)</f>
        <v/>
      </c>
      <c r="AM420" s="13" t="str">
        <f>+IF(USER!AM420="","",USER!AM420)</f>
        <v/>
      </c>
      <c r="AN420" s="13" t="str">
        <f>+IF(USER!AN420="","",USER!AN420)</f>
        <v/>
      </c>
      <c r="AO420" s="14" t="str">
        <f>+IF(USER!AO420="","",USER!AO420)</f>
        <v/>
      </c>
      <c r="AP420" s="20" t="str">
        <f>+IF(USER!AP420="","",USER!AP420)</f>
        <v/>
      </c>
      <c r="AQ420" s="19" t="str">
        <f>+IF(USER!AQ420="","",USER!AQ420)</f>
        <v/>
      </c>
      <c r="AR420" s="13" t="str">
        <f>+IF(USER!AR420="","",USER!AR420)</f>
        <v/>
      </c>
      <c r="AS420" s="14" t="str">
        <f>+IF(USER!AS420="","",USER!AS420)</f>
        <v/>
      </c>
      <c r="AT420" s="14" t="str">
        <f>+IF(USER!AT420="","",USER!AT420)</f>
        <v/>
      </c>
      <c r="AU420" s="13" t="str">
        <f>+IF(USER!AU420="","",USER!AU420)</f>
        <v/>
      </c>
      <c r="AV420" s="13" t="str">
        <f>+IF(USER!AV420="","",USER!AV420)</f>
        <v/>
      </c>
      <c r="AW420" s="14" t="str">
        <f>+IF(USER!AW420="","",USER!AW420)</f>
        <v/>
      </c>
      <c r="AX420" s="20" t="str">
        <f>+IF(USER!AX420="","",USER!AX420)</f>
        <v/>
      </c>
      <c r="AY420" s="19">
        <f>+IF(USER!AY420="","",USER!AY420)</f>
        <v>0.5</v>
      </c>
      <c r="AZ420" s="13">
        <f>+IF(USER!AZ420="","",USER!AZ420)</f>
        <v>0.85763888888888884</v>
      </c>
      <c r="BA420" s="14" t="str">
        <f>+IF(USER!BA420="","",USER!BA420)</f>
        <v/>
      </c>
      <c r="BB420" s="14" t="str">
        <f>+IF(USER!BB420="","",USER!BB420)</f>
        <v/>
      </c>
      <c r="BC420" s="13">
        <f>+IF(USER!BC420="","",USER!BC420)</f>
        <v>0.75</v>
      </c>
      <c r="BD420" s="13">
        <f>+IF(USER!BD420="","",USER!BD420)</f>
        <v>0.78125</v>
      </c>
      <c r="BE420" s="14" t="str">
        <f>+IF(USER!BE420="","",USER!BE420)</f>
        <v/>
      </c>
      <c r="BF420" s="20" t="str">
        <f>+IF(USER!BF420="","",USER!BF420)</f>
        <v/>
      </c>
      <c r="BG420" s="19">
        <f>+IF(USER!BG420="","",USER!BG420)</f>
        <v>0.5</v>
      </c>
      <c r="BH420" s="13">
        <f>+IF(USER!BH420="","",USER!BH420)</f>
        <v>0.85763888888888884</v>
      </c>
      <c r="BI420" s="14" t="str">
        <f>+IF(USER!BI420="","",USER!BI420)</f>
        <v/>
      </c>
      <c r="BJ420" s="14" t="str">
        <f>+IF(USER!BJ420="","",USER!BJ420)</f>
        <v/>
      </c>
      <c r="BK420" s="13">
        <f>+IF(USER!BK420="","",USER!BK420)</f>
        <v>0.75</v>
      </c>
      <c r="BL420" s="13">
        <f>+IF(USER!BL420="","",USER!BL420)</f>
        <v>0.78125</v>
      </c>
      <c r="BM420" s="14" t="str">
        <f>+IF(USER!BM420="","",USER!BM420)</f>
        <v/>
      </c>
      <c r="BN420" s="20" t="str">
        <f>+IF(USER!BN420="","",USER!BN420)</f>
        <v/>
      </c>
      <c r="BO420" s="19">
        <f>+IF(USER!BO420="","",USER!BO420)</f>
        <v>0.5</v>
      </c>
      <c r="BP420" s="13">
        <f>+IF(USER!BP420="","",USER!BP420)</f>
        <v>0.85763888888888884</v>
      </c>
      <c r="BQ420" s="14" t="str">
        <f>+IF(USER!BQ420="","",USER!BQ420)</f>
        <v/>
      </c>
      <c r="BR420" s="14" t="str">
        <f>+IF(USER!BR420="","",USER!BR420)</f>
        <v/>
      </c>
      <c r="BS420" s="13">
        <f>+IF(USER!BS420="","",USER!BS420)</f>
        <v>0.75</v>
      </c>
      <c r="BT420" s="13">
        <f>+IF(USER!BT420="","",USER!BT420)</f>
        <v>0.78125</v>
      </c>
      <c r="BU420" s="14" t="str">
        <f>+IF(USER!BU420="","",USER!BU420)</f>
        <v/>
      </c>
      <c r="BV420" s="20" t="str">
        <f>+IF(USER!BV420="","",USER!BV420)</f>
        <v/>
      </c>
      <c r="BW420" s="68" t="str">
        <f>+VLOOKUP(B420,GESEM!B:H,7,0)</f>
        <v>CHAT USER</v>
      </c>
      <c r="BX420" s="2" t="str">
        <f>+VLOOKUP(B420,GESEM!B:H,6,0)</f>
        <v>AGENTE</v>
      </c>
    </row>
    <row r="421" spans="1:76" ht="12.75" x14ac:dyDescent="0.2">
      <c r="A421" s="31">
        <f t="shared" si="6"/>
        <v>415</v>
      </c>
      <c r="B421" s="74">
        <f>+USER!B421</f>
        <v>72209842</v>
      </c>
      <c r="C421" s="61" t="str">
        <f>+VLOOKUP(J421,TURNO!P:Q,2,0)</f>
        <v xml:space="preserve">CHAT USER </v>
      </c>
      <c r="D421" s="61" t="str">
        <f>+USER!D421</f>
        <v>Tarde</v>
      </c>
      <c r="E421" s="75">
        <f>+VLOOKUP(B421,GESEM!B:M,12,0)</f>
        <v>45778</v>
      </c>
      <c r="F421" s="61" t="str">
        <f>+USER!F421</f>
        <v>PART TIME</v>
      </c>
      <c r="G421" s="61" t="str">
        <f>+USER!G421</f>
        <v>DESPEGANDO</v>
      </c>
      <c r="H421" s="61" t="str">
        <f>+USER!H421</f>
        <v>02/05 - 04/05 / 30/05 - 01/06 conexión total  en seguimiento</v>
      </c>
      <c r="I421" s="61" t="str">
        <f>+USER!I421</f>
        <v>MOSCOL CARRASCO VICTOR MANUEL</v>
      </c>
      <c r="J421" s="61" t="str">
        <f>+USER!J421</f>
        <v>CHAT USER</v>
      </c>
      <c r="K421" s="61" t="str">
        <f>+USER!K421</f>
        <v>RAMIREZ ESPIRITU CRESEL NATALY</v>
      </c>
      <c r="L421" s="61" t="str">
        <f>+USER!L421</f>
        <v>ALONSO RAFAEL ALEJANDRO WLADIMIR</v>
      </c>
      <c r="M421" s="61" t="str">
        <f>+USER!M421</f>
        <v>Lunes,Martes,Miércoles,Jueves</v>
      </c>
      <c r="N421" s="32">
        <f>+IF(USER!N421="","",USER!N421)</f>
        <v>0.5</v>
      </c>
      <c r="O421" s="33">
        <f>+IF(USER!O421="","",USER!O421)</f>
        <v>0.85763888888888884</v>
      </c>
      <c r="P421" s="32">
        <f>+IF(USER!P421="","",USER!P421)</f>
        <v>0.75</v>
      </c>
      <c r="Q421" s="33">
        <f>+IF(USER!Q421="","",USER!Q421)</f>
        <v>0.78125</v>
      </c>
      <c r="R421" s="34" t="str">
        <f>+VLOOKUP(B421,GESEM!B:R,9,0)</f>
        <v>ACTIVO</v>
      </c>
      <c r="S421" s="19" t="str">
        <f>+IF(USER!S421="","",USER!S421)</f>
        <v/>
      </c>
      <c r="T421" s="14" t="str">
        <f>+IF(USER!T421="","",USER!T421)</f>
        <v/>
      </c>
      <c r="U421" s="14" t="str">
        <f>+IF(USER!U421="","",USER!U421)</f>
        <v/>
      </c>
      <c r="V421" s="14" t="str">
        <f>+IF(USER!V421="","",USER!V421)</f>
        <v/>
      </c>
      <c r="W421" s="14" t="str">
        <f>+IF(USER!W421="","",USER!W421)</f>
        <v/>
      </c>
      <c r="X421" s="14" t="str">
        <f>+IF(USER!X421="","",USER!X421)</f>
        <v/>
      </c>
      <c r="Y421" s="14" t="str">
        <f>+IF(USER!Y421="","",USER!Y421)</f>
        <v/>
      </c>
      <c r="Z421" s="20" t="str">
        <f>+IF(USER!Z421="","",USER!Z421)</f>
        <v/>
      </c>
      <c r="AA421" s="19" t="str">
        <f>+IF(USER!AA421="","",USER!AA421)</f>
        <v/>
      </c>
      <c r="AB421" s="13" t="str">
        <f>+IF(USER!AB421="","",USER!AB421)</f>
        <v/>
      </c>
      <c r="AC421" s="14" t="str">
        <f>+IF(USER!AC421="","",USER!AC421)</f>
        <v/>
      </c>
      <c r="AD421" s="14" t="str">
        <f>+IF(USER!AD421="","",USER!AD421)</f>
        <v/>
      </c>
      <c r="AE421" s="13" t="str">
        <f>+IF(USER!AE421="","",USER!AE421)</f>
        <v/>
      </c>
      <c r="AF421" s="13" t="str">
        <f>+IF(USER!AF421="","",USER!AF421)</f>
        <v/>
      </c>
      <c r="AG421" s="14" t="str">
        <f>+IF(USER!AG421="","",USER!AG421)</f>
        <v/>
      </c>
      <c r="AH421" s="20" t="str">
        <f>+IF(USER!AH421="","",USER!AH421)</f>
        <v/>
      </c>
      <c r="AI421" s="19" t="str">
        <f>+IF(USER!AI421="","",USER!AI421)</f>
        <v/>
      </c>
      <c r="AJ421" s="13" t="str">
        <f>+IF(USER!AJ421="","",USER!AJ421)</f>
        <v/>
      </c>
      <c r="AK421" s="14" t="str">
        <f>+IF(USER!AK421="","",USER!AK421)</f>
        <v/>
      </c>
      <c r="AL421" s="14" t="str">
        <f>+IF(USER!AL421="","",USER!AL421)</f>
        <v/>
      </c>
      <c r="AM421" s="13" t="str">
        <f>+IF(USER!AM421="","",USER!AM421)</f>
        <v/>
      </c>
      <c r="AN421" s="13" t="str">
        <f>+IF(USER!AN421="","",USER!AN421)</f>
        <v/>
      </c>
      <c r="AO421" s="14" t="str">
        <f>+IF(USER!AO421="","",USER!AO421)</f>
        <v/>
      </c>
      <c r="AP421" s="20" t="str">
        <f>+IF(USER!AP421="","",USER!AP421)</f>
        <v/>
      </c>
      <c r="AQ421" s="19" t="str">
        <f>+IF(USER!AQ421="","",USER!AQ421)</f>
        <v/>
      </c>
      <c r="AR421" s="13" t="str">
        <f>+IF(USER!AR421="","",USER!AR421)</f>
        <v/>
      </c>
      <c r="AS421" s="14" t="str">
        <f>+IF(USER!AS421="","",USER!AS421)</f>
        <v/>
      </c>
      <c r="AT421" s="14" t="str">
        <f>+IF(USER!AT421="","",USER!AT421)</f>
        <v/>
      </c>
      <c r="AU421" s="13" t="str">
        <f>+IF(USER!AU421="","",USER!AU421)</f>
        <v/>
      </c>
      <c r="AV421" s="13" t="str">
        <f>+IF(USER!AV421="","",USER!AV421)</f>
        <v/>
      </c>
      <c r="AW421" s="14" t="str">
        <f>+IF(USER!AW421="","",USER!AW421)</f>
        <v/>
      </c>
      <c r="AX421" s="20" t="str">
        <f>+IF(USER!AX421="","",USER!AX421)</f>
        <v/>
      </c>
      <c r="AY421" s="19">
        <f>+IF(USER!AY421="","",USER!AY421)</f>
        <v>0.5</v>
      </c>
      <c r="AZ421" s="13">
        <f>+IF(USER!AZ421="","",USER!AZ421)</f>
        <v>0.85763888888888884</v>
      </c>
      <c r="BA421" s="14" t="str">
        <f>+IF(USER!BA421="","",USER!BA421)</f>
        <v/>
      </c>
      <c r="BB421" s="14" t="str">
        <f>+IF(USER!BB421="","",USER!BB421)</f>
        <v/>
      </c>
      <c r="BC421" s="13">
        <f>+IF(USER!BC421="","",USER!BC421)</f>
        <v>0.75</v>
      </c>
      <c r="BD421" s="13">
        <f>+IF(USER!BD421="","",USER!BD421)</f>
        <v>0.78125</v>
      </c>
      <c r="BE421" s="14" t="str">
        <f>+IF(USER!BE421="","",USER!BE421)</f>
        <v/>
      </c>
      <c r="BF421" s="20" t="str">
        <f>+IF(USER!BF421="","",USER!BF421)</f>
        <v/>
      </c>
      <c r="BG421" s="19">
        <f>+IF(USER!BG421="","",USER!BG421)</f>
        <v>0.5</v>
      </c>
      <c r="BH421" s="13">
        <f>+IF(USER!BH421="","",USER!BH421)</f>
        <v>0.85763888888888884</v>
      </c>
      <c r="BI421" s="14" t="str">
        <f>+IF(USER!BI421="","",USER!BI421)</f>
        <v/>
      </c>
      <c r="BJ421" s="14" t="str">
        <f>+IF(USER!BJ421="","",USER!BJ421)</f>
        <v/>
      </c>
      <c r="BK421" s="13">
        <f>+IF(USER!BK421="","",USER!BK421)</f>
        <v>0.75</v>
      </c>
      <c r="BL421" s="13">
        <f>+IF(USER!BL421="","",USER!BL421)</f>
        <v>0.78125</v>
      </c>
      <c r="BM421" s="14" t="str">
        <f>+IF(USER!BM421="","",USER!BM421)</f>
        <v/>
      </c>
      <c r="BN421" s="20" t="str">
        <f>+IF(USER!BN421="","",USER!BN421)</f>
        <v/>
      </c>
      <c r="BO421" s="19">
        <f>+IF(USER!BO421="","",USER!BO421)</f>
        <v>0.5</v>
      </c>
      <c r="BP421" s="13">
        <f>+IF(USER!BP421="","",USER!BP421)</f>
        <v>0.85763888888888884</v>
      </c>
      <c r="BQ421" s="14" t="str">
        <f>+IF(USER!BQ421="","",USER!BQ421)</f>
        <v/>
      </c>
      <c r="BR421" s="14" t="str">
        <f>+IF(USER!BR421="","",USER!BR421)</f>
        <v/>
      </c>
      <c r="BS421" s="13">
        <f>+IF(USER!BS421="","",USER!BS421)</f>
        <v>0.75</v>
      </c>
      <c r="BT421" s="13">
        <f>+IF(USER!BT421="","",USER!BT421)</f>
        <v>0.78125</v>
      </c>
      <c r="BU421" s="14" t="str">
        <f>+IF(USER!BU421="","",USER!BU421)</f>
        <v/>
      </c>
      <c r="BV421" s="20" t="str">
        <f>+IF(USER!BV421="","",USER!BV421)</f>
        <v/>
      </c>
      <c r="BW421" s="68" t="str">
        <f>+VLOOKUP(B421,GESEM!B:H,7,0)</f>
        <v>CHAT USER</v>
      </c>
      <c r="BX421" s="2" t="str">
        <f>+VLOOKUP(B421,GESEM!B:H,6,0)</f>
        <v>AGENTE</v>
      </c>
    </row>
    <row r="422" spans="1:76" ht="12.75" x14ac:dyDescent="0.2">
      <c r="A422" s="31">
        <f t="shared" si="6"/>
        <v>416</v>
      </c>
      <c r="B422" s="74">
        <f>+USER!B422</f>
        <v>72325816</v>
      </c>
      <c r="C422" s="61" t="str">
        <f>+VLOOKUP(J422,TURNO!P:Q,2,0)</f>
        <v xml:space="preserve">CHAT USER </v>
      </c>
      <c r="D422" s="61" t="str">
        <f>+USER!D422</f>
        <v>Tarde</v>
      </c>
      <c r="E422" s="75">
        <f>+VLOOKUP(B422,GESEM!B:M,12,0)</f>
        <v>45778</v>
      </c>
      <c r="F422" s="61" t="str">
        <f>+USER!F422</f>
        <v>PART TIME</v>
      </c>
      <c r="G422" s="61" t="str">
        <f>+USER!G422</f>
        <v>DESPEGANDO</v>
      </c>
      <c r="H422" s="61" t="str">
        <f>+USER!H422</f>
        <v>02/05 - 04/05 / 30/05 - 01/06 conexión total  en seguimiento</v>
      </c>
      <c r="I422" s="61" t="str">
        <f>+USER!I422</f>
        <v>OCHOA CHIRINOS SHARON MAYTEE</v>
      </c>
      <c r="J422" s="61" t="str">
        <f>+USER!J422</f>
        <v>CHAT USER</v>
      </c>
      <c r="K422" s="61" t="str">
        <f>+USER!K422</f>
        <v>RAMIREZ ESPIRITU CRESEL NATALY</v>
      </c>
      <c r="L422" s="61" t="str">
        <f>+USER!L422</f>
        <v>ALONSO RAFAEL ALEJANDRO WLADIMIR</v>
      </c>
      <c r="M422" s="61" t="str">
        <f>+USER!M422</f>
        <v>Lunes,Martes,Miércoles,Jueves</v>
      </c>
      <c r="N422" s="32">
        <f>+IF(USER!N422="","",USER!N422)</f>
        <v>0.5</v>
      </c>
      <c r="O422" s="33">
        <f>+IF(USER!O422="","",USER!O422)</f>
        <v>0.85763888888888884</v>
      </c>
      <c r="P422" s="32">
        <f>+IF(USER!P422="","",USER!P422)</f>
        <v>0.75</v>
      </c>
      <c r="Q422" s="33">
        <f>+IF(USER!Q422="","",USER!Q422)</f>
        <v>0.78125</v>
      </c>
      <c r="R422" s="34" t="str">
        <f>+VLOOKUP(B422,GESEM!B:R,9,0)</f>
        <v>ACTIVO</v>
      </c>
      <c r="S422" s="19" t="str">
        <f>+IF(USER!S422="","",USER!S422)</f>
        <v/>
      </c>
      <c r="T422" s="14" t="str">
        <f>+IF(USER!T422="","",USER!T422)</f>
        <v/>
      </c>
      <c r="U422" s="14" t="str">
        <f>+IF(USER!U422="","",USER!U422)</f>
        <v/>
      </c>
      <c r="V422" s="14" t="str">
        <f>+IF(USER!V422="","",USER!V422)</f>
        <v/>
      </c>
      <c r="W422" s="14" t="str">
        <f>+IF(USER!W422="","",USER!W422)</f>
        <v/>
      </c>
      <c r="X422" s="14" t="str">
        <f>+IF(USER!X422="","",USER!X422)</f>
        <v/>
      </c>
      <c r="Y422" s="14" t="str">
        <f>+IF(USER!Y422="","",USER!Y422)</f>
        <v/>
      </c>
      <c r="Z422" s="20" t="str">
        <f>+IF(USER!Z422="","",USER!Z422)</f>
        <v/>
      </c>
      <c r="AA422" s="19" t="str">
        <f>+IF(USER!AA422="","",USER!AA422)</f>
        <v/>
      </c>
      <c r="AB422" s="13" t="str">
        <f>+IF(USER!AB422="","",USER!AB422)</f>
        <v/>
      </c>
      <c r="AC422" s="14" t="str">
        <f>+IF(USER!AC422="","",USER!AC422)</f>
        <v/>
      </c>
      <c r="AD422" s="14" t="str">
        <f>+IF(USER!AD422="","",USER!AD422)</f>
        <v/>
      </c>
      <c r="AE422" s="13" t="str">
        <f>+IF(USER!AE422="","",USER!AE422)</f>
        <v/>
      </c>
      <c r="AF422" s="13" t="str">
        <f>+IF(USER!AF422="","",USER!AF422)</f>
        <v/>
      </c>
      <c r="AG422" s="14" t="str">
        <f>+IF(USER!AG422="","",USER!AG422)</f>
        <v/>
      </c>
      <c r="AH422" s="20" t="str">
        <f>+IF(USER!AH422="","",USER!AH422)</f>
        <v/>
      </c>
      <c r="AI422" s="19" t="str">
        <f>+IF(USER!AI422="","",USER!AI422)</f>
        <v/>
      </c>
      <c r="AJ422" s="13" t="str">
        <f>+IF(USER!AJ422="","",USER!AJ422)</f>
        <v/>
      </c>
      <c r="AK422" s="14" t="str">
        <f>+IF(USER!AK422="","",USER!AK422)</f>
        <v/>
      </c>
      <c r="AL422" s="14" t="str">
        <f>+IF(USER!AL422="","",USER!AL422)</f>
        <v/>
      </c>
      <c r="AM422" s="13" t="str">
        <f>+IF(USER!AM422="","",USER!AM422)</f>
        <v/>
      </c>
      <c r="AN422" s="13" t="str">
        <f>+IF(USER!AN422="","",USER!AN422)</f>
        <v/>
      </c>
      <c r="AO422" s="14" t="str">
        <f>+IF(USER!AO422="","",USER!AO422)</f>
        <v/>
      </c>
      <c r="AP422" s="20" t="str">
        <f>+IF(USER!AP422="","",USER!AP422)</f>
        <v/>
      </c>
      <c r="AQ422" s="19" t="str">
        <f>+IF(USER!AQ422="","",USER!AQ422)</f>
        <v/>
      </c>
      <c r="AR422" s="13" t="str">
        <f>+IF(USER!AR422="","",USER!AR422)</f>
        <v/>
      </c>
      <c r="AS422" s="14" t="str">
        <f>+IF(USER!AS422="","",USER!AS422)</f>
        <v/>
      </c>
      <c r="AT422" s="14" t="str">
        <f>+IF(USER!AT422="","",USER!AT422)</f>
        <v/>
      </c>
      <c r="AU422" s="13" t="str">
        <f>+IF(USER!AU422="","",USER!AU422)</f>
        <v/>
      </c>
      <c r="AV422" s="13" t="str">
        <f>+IF(USER!AV422="","",USER!AV422)</f>
        <v/>
      </c>
      <c r="AW422" s="14" t="str">
        <f>+IF(USER!AW422="","",USER!AW422)</f>
        <v/>
      </c>
      <c r="AX422" s="20" t="str">
        <f>+IF(USER!AX422="","",USER!AX422)</f>
        <v/>
      </c>
      <c r="AY422" s="19">
        <f>+IF(USER!AY422="","",USER!AY422)</f>
        <v>0.5</v>
      </c>
      <c r="AZ422" s="13">
        <f>+IF(USER!AZ422="","",USER!AZ422)</f>
        <v>0.85763888888888884</v>
      </c>
      <c r="BA422" s="14" t="str">
        <f>+IF(USER!BA422="","",USER!BA422)</f>
        <v/>
      </c>
      <c r="BB422" s="14" t="str">
        <f>+IF(USER!BB422="","",USER!BB422)</f>
        <v/>
      </c>
      <c r="BC422" s="13">
        <f>+IF(USER!BC422="","",USER!BC422)</f>
        <v>0.75</v>
      </c>
      <c r="BD422" s="13">
        <f>+IF(USER!BD422="","",USER!BD422)</f>
        <v>0.78125</v>
      </c>
      <c r="BE422" s="14" t="str">
        <f>+IF(USER!BE422="","",USER!BE422)</f>
        <v/>
      </c>
      <c r="BF422" s="20" t="str">
        <f>+IF(USER!BF422="","",USER!BF422)</f>
        <v/>
      </c>
      <c r="BG422" s="19">
        <f>+IF(USER!BG422="","",USER!BG422)</f>
        <v>0.5</v>
      </c>
      <c r="BH422" s="13">
        <f>+IF(USER!BH422="","",USER!BH422)</f>
        <v>0.85763888888888884</v>
      </c>
      <c r="BI422" s="14" t="str">
        <f>+IF(USER!BI422="","",USER!BI422)</f>
        <v/>
      </c>
      <c r="BJ422" s="14" t="str">
        <f>+IF(USER!BJ422="","",USER!BJ422)</f>
        <v/>
      </c>
      <c r="BK422" s="13">
        <f>+IF(USER!BK422="","",USER!BK422)</f>
        <v>0.75</v>
      </c>
      <c r="BL422" s="13">
        <f>+IF(USER!BL422="","",USER!BL422)</f>
        <v>0.78125</v>
      </c>
      <c r="BM422" s="14" t="str">
        <f>+IF(USER!BM422="","",USER!BM422)</f>
        <v/>
      </c>
      <c r="BN422" s="20" t="str">
        <f>+IF(USER!BN422="","",USER!BN422)</f>
        <v/>
      </c>
      <c r="BO422" s="19">
        <f>+IF(USER!BO422="","",USER!BO422)</f>
        <v>0.5</v>
      </c>
      <c r="BP422" s="13">
        <f>+IF(USER!BP422="","",USER!BP422)</f>
        <v>0.85763888888888884</v>
      </c>
      <c r="BQ422" s="14" t="str">
        <f>+IF(USER!BQ422="","",USER!BQ422)</f>
        <v/>
      </c>
      <c r="BR422" s="14" t="str">
        <f>+IF(USER!BR422="","",USER!BR422)</f>
        <v/>
      </c>
      <c r="BS422" s="13">
        <f>+IF(USER!BS422="","",USER!BS422)</f>
        <v>0.75</v>
      </c>
      <c r="BT422" s="13">
        <f>+IF(USER!BT422="","",USER!BT422)</f>
        <v>0.78125</v>
      </c>
      <c r="BU422" s="14" t="str">
        <f>+IF(USER!BU422="","",USER!BU422)</f>
        <v/>
      </c>
      <c r="BV422" s="20" t="str">
        <f>+IF(USER!BV422="","",USER!BV422)</f>
        <v/>
      </c>
      <c r="BW422" s="68" t="str">
        <f>+VLOOKUP(B422,GESEM!B:H,7,0)</f>
        <v>CHAT USER</v>
      </c>
      <c r="BX422" s="2" t="str">
        <f>+VLOOKUP(B422,GESEM!B:H,6,0)</f>
        <v>AGENTE</v>
      </c>
    </row>
    <row r="423" spans="1:76" ht="12.75" x14ac:dyDescent="0.2">
      <c r="A423" s="31">
        <f t="shared" si="6"/>
        <v>417</v>
      </c>
      <c r="B423" s="74">
        <f>+USER!B423</f>
        <v>46455247</v>
      </c>
      <c r="C423" s="61" t="str">
        <f>+VLOOKUP(J423,TURNO!P:Q,2,0)</f>
        <v xml:space="preserve">CHAT USER </v>
      </c>
      <c r="D423" s="61" t="str">
        <f>+USER!D423</f>
        <v>Tarde</v>
      </c>
      <c r="E423" s="75">
        <f>+VLOOKUP(B423,GESEM!B:M,12,0)</f>
        <v>45778</v>
      </c>
      <c r="F423" s="61" t="str">
        <f>+USER!F423</f>
        <v>PART TIME</v>
      </c>
      <c r="G423" s="61" t="str">
        <f>+USER!G423</f>
        <v>DESPEGANDO</v>
      </c>
      <c r="H423" s="61" t="str">
        <f>+USER!H423</f>
        <v>02/05 - 04/05 / 30/05 - 01/06 conexión total  en seguimiento</v>
      </c>
      <c r="I423" s="61" t="str">
        <f>+USER!I423</f>
        <v>REYES PRIETO STEFANY ANAI</v>
      </c>
      <c r="J423" s="61" t="str">
        <f>+USER!J423</f>
        <v>CHAT USER</v>
      </c>
      <c r="K423" s="61" t="str">
        <f>+USER!K423</f>
        <v>RAMIREZ ESPIRITU CRESEL NATALY</v>
      </c>
      <c r="L423" s="61" t="str">
        <f>+USER!L423</f>
        <v>ALONSO RAFAEL ALEJANDRO WLADIMIR</v>
      </c>
      <c r="M423" s="61" t="str">
        <f>+USER!M423</f>
        <v>Lunes,Martes,Miércoles,Jueves</v>
      </c>
      <c r="N423" s="32">
        <f>+IF(USER!N423="","",USER!N423)</f>
        <v>0.5</v>
      </c>
      <c r="O423" s="33">
        <f>+IF(USER!O423="","",USER!O423)</f>
        <v>0.85763888888888884</v>
      </c>
      <c r="P423" s="32">
        <f>+IF(USER!P423="","",USER!P423)</f>
        <v>0.75</v>
      </c>
      <c r="Q423" s="33">
        <f>+IF(USER!Q423="","",USER!Q423)</f>
        <v>0.78125</v>
      </c>
      <c r="R423" s="34" t="str">
        <f>+VLOOKUP(B423,GESEM!B:R,9,0)</f>
        <v>ACTIVO</v>
      </c>
      <c r="S423" s="19" t="str">
        <f>+IF(USER!S423="","",USER!S423)</f>
        <v/>
      </c>
      <c r="T423" s="14" t="str">
        <f>+IF(USER!T423="","",USER!T423)</f>
        <v/>
      </c>
      <c r="U423" s="14" t="str">
        <f>+IF(USER!U423="","",USER!U423)</f>
        <v/>
      </c>
      <c r="V423" s="14" t="str">
        <f>+IF(USER!V423="","",USER!V423)</f>
        <v/>
      </c>
      <c r="W423" s="14" t="str">
        <f>+IF(USER!W423="","",USER!W423)</f>
        <v/>
      </c>
      <c r="X423" s="14" t="str">
        <f>+IF(USER!X423="","",USER!X423)</f>
        <v/>
      </c>
      <c r="Y423" s="14" t="str">
        <f>+IF(USER!Y423="","",USER!Y423)</f>
        <v/>
      </c>
      <c r="Z423" s="20" t="str">
        <f>+IF(USER!Z423="","",USER!Z423)</f>
        <v/>
      </c>
      <c r="AA423" s="19" t="str">
        <f>+IF(USER!AA423="","",USER!AA423)</f>
        <v/>
      </c>
      <c r="AB423" s="13" t="str">
        <f>+IF(USER!AB423="","",USER!AB423)</f>
        <v/>
      </c>
      <c r="AC423" s="14" t="str">
        <f>+IF(USER!AC423="","",USER!AC423)</f>
        <v/>
      </c>
      <c r="AD423" s="14" t="str">
        <f>+IF(USER!AD423="","",USER!AD423)</f>
        <v/>
      </c>
      <c r="AE423" s="13" t="str">
        <f>+IF(USER!AE423="","",USER!AE423)</f>
        <v/>
      </c>
      <c r="AF423" s="13" t="str">
        <f>+IF(USER!AF423="","",USER!AF423)</f>
        <v/>
      </c>
      <c r="AG423" s="14" t="str">
        <f>+IF(USER!AG423="","",USER!AG423)</f>
        <v/>
      </c>
      <c r="AH423" s="20" t="str">
        <f>+IF(USER!AH423="","",USER!AH423)</f>
        <v/>
      </c>
      <c r="AI423" s="19" t="str">
        <f>+IF(USER!AI423="","",USER!AI423)</f>
        <v/>
      </c>
      <c r="AJ423" s="13" t="str">
        <f>+IF(USER!AJ423="","",USER!AJ423)</f>
        <v/>
      </c>
      <c r="AK423" s="14" t="str">
        <f>+IF(USER!AK423="","",USER!AK423)</f>
        <v/>
      </c>
      <c r="AL423" s="14" t="str">
        <f>+IF(USER!AL423="","",USER!AL423)</f>
        <v/>
      </c>
      <c r="AM423" s="13" t="str">
        <f>+IF(USER!AM423="","",USER!AM423)</f>
        <v/>
      </c>
      <c r="AN423" s="13" t="str">
        <f>+IF(USER!AN423="","",USER!AN423)</f>
        <v/>
      </c>
      <c r="AO423" s="14" t="str">
        <f>+IF(USER!AO423="","",USER!AO423)</f>
        <v/>
      </c>
      <c r="AP423" s="20" t="str">
        <f>+IF(USER!AP423="","",USER!AP423)</f>
        <v/>
      </c>
      <c r="AQ423" s="19" t="str">
        <f>+IF(USER!AQ423="","",USER!AQ423)</f>
        <v/>
      </c>
      <c r="AR423" s="13" t="str">
        <f>+IF(USER!AR423="","",USER!AR423)</f>
        <v/>
      </c>
      <c r="AS423" s="14" t="str">
        <f>+IF(USER!AS423="","",USER!AS423)</f>
        <v/>
      </c>
      <c r="AT423" s="14" t="str">
        <f>+IF(USER!AT423="","",USER!AT423)</f>
        <v/>
      </c>
      <c r="AU423" s="13" t="str">
        <f>+IF(USER!AU423="","",USER!AU423)</f>
        <v/>
      </c>
      <c r="AV423" s="13" t="str">
        <f>+IF(USER!AV423="","",USER!AV423)</f>
        <v/>
      </c>
      <c r="AW423" s="14" t="str">
        <f>+IF(USER!AW423="","",USER!AW423)</f>
        <v/>
      </c>
      <c r="AX423" s="20" t="str">
        <f>+IF(USER!AX423="","",USER!AX423)</f>
        <v/>
      </c>
      <c r="AY423" s="19">
        <f>+IF(USER!AY423="","",USER!AY423)</f>
        <v>0.5</v>
      </c>
      <c r="AZ423" s="13">
        <f>+IF(USER!AZ423="","",USER!AZ423)</f>
        <v>0.85763888888888884</v>
      </c>
      <c r="BA423" s="14" t="str">
        <f>+IF(USER!BA423="","",USER!BA423)</f>
        <v/>
      </c>
      <c r="BB423" s="14" t="str">
        <f>+IF(USER!BB423="","",USER!BB423)</f>
        <v/>
      </c>
      <c r="BC423" s="13">
        <f>+IF(USER!BC423="","",USER!BC423)</f>
        <v>0.75</v>
      </c>
      <c r="BD423" s="13">
        <f>+IF(USER!BD423="","",USER!BD423)</f>
        <v>0.78125</v>
      </c>
      <c r="BE423" s="14" t="str">
        <f>+IF(USER!BE423="","",USER!BE423)</f>
        <v/>
      </c>
      <c r="BF423" s="20" t="str">
        <f>+IF(USER!BF423="","",USER!BF423)</f>
        <v/>
      </c>
      <c r="BG423" s="19">
        <f>+IF(USER!BG423="","",USER!BG423)</f>
        <v>0.5</v>
      </c>
      <c r="BH423" s="13">
        <f>+IF(USER!BH423="","",USER!BH423)</f>
        <v>0.85763888888888884</v>
      </c>
      <c r="BI423" s="14" t="str">
        <f>+IF(USER!BI423="","",USER!BI423)</f>
        <v/>
      </c>
      <c r="BJ423" s="14" t="str">
        <f>+IF(USER!BJ423="","",USER!BJ423)</f>
        <v/>
      </c>
      <c r="BK423" s="13">
        <f>+IF(USER!BK423="","",USER!BK423)</f>
        <v>0.75</v>
      </c>
      <c r="BL423" s="13">
        <f>+IF(USER!BL423="","",USER!BL423)</f>
        <v>0.78125</v>
      </c>
      <c r="BM423" s="14" t="str">
        <f>+IF(USER!BM423="","",USER!BM423)</f>
        <v/>
      </c>
      <c r="BN423" s="20" t="str">
        <f>+IF(USER!BN423="","",USER!BN423)</f>
        <v/>
      </c>
      <c r="BO423" s="19">
        <f>+IF(USER!BO423="","",USER!BO423)</f>
        <v>0.5</v>
      </c>
      <c r="BP423" s="13">
        <f>+IF(USER!BP423="","",USER!BP423)</f>
        <v>0.85763888888888884</v>
      </c>
      <c r="BQ423" s="14" t="str">
        <f>+IF(USER!BQ423="","",USER!BQ423)</f>
        <v/>
      </c>
      <c r="BR423" s="14" t="str">
        <f>+IF(USER!BR423="","",USER!BR423)</f>
        <v/>
      </c>
      <c r="BS423" s="13">
        <f>+IF(USER!BS423="","",USER!BS423)</f>
        <v>0.75</v>
      </c>
      <c r="BT423" s="13">
        <f>+IF(USER!BT423="","",USER!BT423)</f>
        <v>0.78125</v>
      </c>
      <c r="BU423" s="14" t="str">
        <f>+IF(USER!BU423="","",USER!BU423)</f>
        <v/>
      </c>
      <c r="BV423" s="20" t="str">
        <f>+IF(USER!BV423="","",USER!BV423)</f>
        <v/>
      </c>
      <c r="BW423" s="68" t="str">
        <f>+VLOOKUP(B423,GESEM!B:H,7,0)</f>
        <v>CHAT USER</v>
      </c>
      <c r="BX423" s="2" t="str">
        <f>+VLOOKUP(B423,GESEM!B:H,6,0)</f>
        <v>AGENTE</v>
      </c>
    </row>
    <row r="424" spans="1:76" ht="12.75" x14ac:dyDescent="0.2">
      <c r="A424" s="31">
        <f t="shared" si="6"/>
        <v>418</v>
      </c>
      <c r="B424" s="74">
        <f>+USER!B424</f>
        <v>48554905</v>
      </c>
      <c r="C424" s="61" t="str">
        <f>+VLOOKUP(J424,TURNO!P:Q,2,0)</f>
        <v xml:space="preserve">CHAT USER </v>
      </c>
      <c r="D424" s="61" t="str">
        <f>+USER!D424</f>
        <v>Tarde</v>
      </c>
      <c r="E424" s="75">
        <f>+VLOOKUP(B424,GESEM!B:M,12,0)</f>
        <v>45778</v>
      </c>
      <c r="F424" s="61" t="str">
        <f>+USER!F424</f>
        <v>PART TIME</v>
      </c>
      <c r="G424" s="61" t="str">
        <f>+USER!G424</f>
        <v>DESPEGANDO</v>
      </c>
      <c r="H424" s="61" t="str">
        <f>+USER!H424</f>
        <v>02/05 - 04/05 / 30/05 - 01/06 conexión total  en seguimiento</v>
      </c>
      <c r="I424" s="61" t="str">
        <f>+USER!I424</f>
        <v>VASQUEZ LAZARTE ROY GARY</v>
      </c>
      <c r="J424" s="61" t="str">
        <f>+USER!J424</f>
        <v>CHAT USER</v>
      </c>
      <c r="K424" s="61" t="str">
        <f>+USER!K424</f>
        <v>RAMIREZ ESPIRITU CRESEL NATALY</v>
      </c>
      <c r="L424" s="61" t="str">
        <f>+USER!L424</f>
        <v>ALONSO RAFAEL ALEJANDRO WLADIMIR</v>
      </c>
      <c r="M424" s="61" t="str">
        <f>+USER!M424</f>
        <v>Lunes,Martes,Miércoles,Jueves</v>
      </c>
      <c r="N424" s="32">
        <f>+IF(USER!N424="","",USER!N424)</f>
        <v>0.5</v>
      </c>
      <c r="O424" s="33">
        <f>+IF(USER!O424="","",USER!O424)</f>
        <v>0.85763888888888884</v>
      </c>
      <c r="P424" s="32">
        <f>+IF(USER!P424="","",USER!P424)</f>
        <v>0.75</v>
      </c>
      <c r="Q424" s="33">
        <f>+IF(USER!Q424="","",USER!Q424)</f>
        <v>0.78125</v>
      </c>
      <c r="R424" s="34" t="str">
        <f>+VLOOKUP(B424,GESEM!B:R,9,0)</f>
        <v>ACTIVO</v>
      </c>
      <c r="S424" s="19" t="str">
        <f>+IF(USER!S424="","",USER!S424)</f>
        <v/>
      </c>
      <c r="T424" s="14" t="str">
        <f>+IF(USER!T424="","",USER!T424)</f>
        <v/>
      </c>
      <c r="U424" s="14" t="str">
        <f>+IF(USER!U424="","",USER!U424)</f>
        <v/>
      </c>
      <c r="V424" s="14" t="str">
        <f>+IF(USER!V424="","",USER!V424)</f>
        <v/>
      </c>
      <c r="W424" s="14" t="str">
        <f>+IF(USER!W424="","",USER!W424)</f>
        <v/>
      </c>
      <c r="X424" s="14" t="str">
        <f>+IF(USER!X424="","",USER!X424)</f>
        <v/>
      </c>
      <c r="Y424" s="14" t="str">
        <f>+IF(USER!Y424="","",USER!Y424)</f>
        <v/>
      </c>
      <c r="Z424" s="20" t="str">
        <f>+IF(USER!Z424="","",USER!Z424)</f>
        <v/>
      </c>
      <c r="AA424" s="19" t="str">
        <f>+IF(USER!AA424="","",USER!AA424)</f>
        <v/>
      </c>
      <c r="AB424" s="13" t="str">
        <f>+IF(USER!AB424="","",USER!AB424)</f>
        <v/>
      </c>
      <c r="AC424" s="14" t="str">
        <f>+IF(USER!AC424="","",USER!AC424)</f>
        <v/>
      </c>
      <c r="AD424" s="14" t="str">
        <f>+IF(USER!AD424="","",USER!AD424)</f>
        <v/>
      </c>
      <c r="AE424" s="13" t="str">
        <f>+IF(USER!AE424="","",USER!AE424)</f>
        <v/>
      </c>
      <c r="AF424" s="13" t="str">
        <f>+IF(USER!AF424="","",USER!AF424)</f>
        <v/>
      </c>
      <c r="AG424" s="14" t="str">
        <f>+IF(USER!AG424="","",USER!AG424)</f>
        <v/>
      </c>
      <c r="AH424" s="20" t="str">
        <f>+IF(USER!AH424="","",USER!AH424)</f>
        <v/>
      </c>
      <c r="AI424" s="19" t="str">
        <f>+IF(USER!AI424="","",USER!AI424)</f>
        <v/>
      </c>
      <c r="AJ424" s="13" t="str">
        <f>+IF(USER!AJ424="","",USER!AJ424)</f>
        <v/>
      </c>
      <c r="AK424" s="14" t="str">
        <f>+IF(USER!AK424="","",USER!AK424)</f>
        <v/>
      </c>
      <c r="AL424" s="14" t="str">
        <f>+IF(USER!AL424="","",USER!AL424)</f>
        <v/>
      </c>
      <c r="AM424" s="13" t="str">
        <f>+IF(USER!AM424="","",USER!AM424)</f>
        <v/>
      </c>
      <c r="AN424" s="13" t="str">
        <f>+IF(USER!AN424="","",USER!AN424)</f>
        <v/>
      </c>
      <c r="AO424" s="14" t="str">
        <f>+IF(USER!AO424="","",USER!AO424)</f>
        <v/>
      </c>
      <c r="AP424" s="20" t="str">
        <f>+IF(USER!AP424="","",USER!AP424)</f>
        <v/>
      </c>
      <c r="AQ424" s="19" t="str">
        <f>+IF(USER!AQ424="","",USER!AQ424)</f>
        <v/>
      </c>
      <c r="AR424" s="13" t="str">
        <f>+IF(USER!AR424="","",USER!AR424)</f>
        <v/>
      </c>
      <c r="AS424" s="14" t="str">
        <f>+IF(USER!AS424="","",USER!AS424)</f>
        <v/>
      </c>
      <c r="AT424" s="14" t="str">
        <f>+IF(USER!AT424="","",USER!AT424)</f>
        <v/>
      </c>
      <c r="AU424" s="13" t="str">
        <f>+IF(USER!AU424="","",USER!AU424)</f>
        <v/>
      </c>
      <c r="AV424" s="13" t="str">
        <f>+IF(USER!AV424="","",USER!AV424)</f>
        <v/>
      </c>
      <c r="AW424" s="14" t="str">
        <f>+IF(USER!AW424="","",USER!AW424)</f>
        <v/>
      </c>
      <c r="AX424" s="20" t="str">
        <f>+IF(USER!AX424="","",USER!AX424)</f>
        <v/>
      </c>
      <c r="AY424" s="19">
        <f>+IF(USER!AY424="","",USER!AY424)</f>
        <v>0.5</v>
      </c>
      <c r="AZ424" s="13">
        <f>+IF(USER!AZ424="","",USER!AZ424)</f>
        <v>0.85763888888888884</v>
      </c>
      <c r="BA424" s="14" t="str">
        <f>+IF(USER!BA424="","",USER!BA424)</f>
        <v/>
      </c>
      <c r="BB424" s="14" t="str">
        <f>+IF(USER!BB424="","",USER!BB424)</f>
        <v/>
      </c>
      <c r="BC424" s="13">
        <f>+IF(USER!BC424="","",USER!BC424)</f>
        <v>0.75</v>
      </c>
      <c r="BD424" s="13">
        <f>+IF(USER!BD424="","",USER!BD424)</f>
        <v>0.78125</v>
      </c>
      <c r="BE424" s="14" t="str">
        <f>+IF(USER!BE424="","",USER!BE424)</f>
        <v/>
      </c>
      <c r="BF424" s="20" t="str">
        <f>+IF(USER!BF424="","",USER!BF424)</f>
        <v/>
      </c>
      <c r="BG424" s="19">
        <f>+IF(USER!BG424="","",USER!BG424)</f>
        <v>0.5</v>
      </c>
      <c r="BH424" s="13">
        <f>+IF(USER!BH424="","",USER!BH424)</f>
        <v>0.85763888888888884</v>
      </c>
      <c r="BI424" s="14" t="str">
        <f>+IF(USER!BI424="","",USER!BI424)</f>
        <v/>
      </c>
      <c r="BJ424" s="14" t="str">
        <f>+IF(USER!BJ424="","",USER!BJ424)</f>
        <v/>
      </c>
      <c r="BK424" s="13">
        <f>+IF(USER!BK424="","",USER!BK424)</f>
        <v>0.75</v>
      </c>
      <c r="BL424" s="13">
        <f>+IF(USER!BL424="","",USER!BL424)</f>
        <v>0.78125</v>
      </c>
      <c r="BM424" s="14" t="str">
        <f>+IF(USER!BM424="","",USER!BM424)</f>
        <v/>
      </c>
      <c r="BN424" s="20" t="str">
        <f>+IF(USER!BN424="","",USER!BN424)</f>
        <v/>
      </c>
      <c r="BO424" s="19">
        <f>+IF(USER!BO424="","",USER!BO424)</f>
        <v>0.5</v>
      </c>
      <c r="BP424" s="13">
        <f>+IF(USER!BP424="","",USER!BP424)</f>
        <v>0.85763888888888884</v>
      </c>
      <c r="BQ424" s="14" t="str">
        <f>+IF(USER!BQ424="","",USER!BQ424)</f>
        <v/>
      </c>
      <c r="BR424" s="14" t="str">
        <f>+IF(USER!BR424="","",USER!BR424)</f>
        <v/>
      </c>
      <c r="BS424" s="13">
        <f>+IF(USER!BS424="","",USER!BS424)</f>
        <v>0.75</v>
      </c>
      <c r="BT424" s="13">
        <f>+IF(USER!BT424="","",USER!BT424)</f>
        <v>0.78125</v>
      </c>
      <c r="BU424" s="14" t="str">
        <f>+IF(USER!BU424="","",USER!BU424)</f>
        <v/>
      </c>
      <c r="BV424" s="20" t="str">
        <f>+IF(USER!BV424="","",USER!BV424)</f>
        <v/>
      </c>
      <c r="BW424" s="68" t="str">
        <f>+VLOOKUP(B424,GESEM!B:H,7,0)</f>
        <v>CHAT USER</v>
      </c>
      <c r="BX424" s="2" t="str">
        <f>+VLOOKUP(B424,GESEM!B:H,6,0)</f>
        <v>AGENTE</v>
      </c>
    </row>
    <row r="425" spans="1:76" ht="12.75" customHeight="1" x14ac:dyDescent="0.2">
      <c r="A425" s="31">
        <f t="shared" si="6"/>
        <v>419</v>
      </c>
      <c r="B425" s="74">
        <f>+GLOVER!B7</f>
        <v>70882085</v>
      </c>
      <c r="C425" s="61" t="str">
        <f>+VLOOKUP(J425,TURNO!P:Q,2,0)</f>
        <v>CHAT GLOVER</v>
      </c>
      <c r="D425" s="61" t="str">
        <f>+GLOVER!D7</f>
        <v>Tarde</v>
      </c>
      <c r="E425" s="75">
        <f>+VLOOKUP(B425,GESEM!B:M,12,0)</f>
        <v>43978</v>
      </c>
      <c r="F425" s="61" t="str">
        <f>+GLOVER!F7</f>
        <v>FULL TIME</v>
      </c>
      <c r="G425" s="61">
        <f>+GLOVER!G7</f>
        <v>0</v>
      </c>
      <c r="H425" s="61">
        <f>+GLOVER!H7</f>
        <v>0</v>
      </c>
      <c r="I425" s="61" t="str">
        <f>+GLOVER!I7</f>
        <v>TINCO DE LA CRUZ ANGELICA ISABEL</v>
      </c>
      <c r="J425" s="61" t="str">
        <f>+GLOVER!J7</f>
        <v>CHAT GLOVER</v>
      </c>
      <c r="K425" s="61" t="str">
        <f>+GLOVER!K7</f>
        <v>AZABACHE GARCIA HILDA MERCEDES</v>
      </c>
      <c r="L425" s="61" t="str">
        <f>+GLOVER!L7</f>
        <v xml:space="preserve">CARAZA MORENO JONATHAN </v>
      </c>
      <c r="M425" s="61" t="str">
        <f>+GLOVER!M7</f>
        <v>Viernes</v>
      </c>
      <c r="N425" s="32">
        <f>+IF(GLOVER!N7="","",GLOVER!N7)</f>
        <v>0.875</v>
      </c>
      <c r="O425" s="33">
        <f>+IF(GLOVER!O7="","",GLOVER!O7)</f>
        <v>0.21875</v>
      </c>
      <c r="P425" s="32">
        <f>+IF(GLOVER!P7="","",GLOVER!P7)</f>
        <v>0.125</v>
      </c>
      <c r="Q425" s="33">
        <f>+IF(GLOVER!Q7="","",GLOVER!Q7)</f>
        <v>0.15625</v>
      </c>
      <c r="R425" s="34" t="str">
        <f>+VLOOKUP(B425,GESEM!B:R,9,0)</f>
        <v>ACTIVO</v>
      </c>
      <c r="S425" s="19">
        <f>+IF(GLOVER!S7="","",GLOVER!S7)</f>
        <v>0.875</v>
      </c>
      <c r="T425" s="14">
        <f>+IF(GLOVER!T7="","",GLOVER!T7)</f>
        <v>0.21875</v>
      </c>
      <c r="U425" s="14" t="str">
        <f>+IF(GLOVER!U7="","",GLOVER!U7)</f>
        <v/>
      </c>
      <c r="V425" s="14" t="str">
        <f>+IF(GLOVER!V7="","",GLOVER!V7)</f>
        <v/>
      </c>
      <c r="W425" s="14">
        <f>+IF(GLOVER!W7="","",GLOVER!W7)</f>
        <v>0.125</v>
      </c>
      <c r="X425" s="14">
        <f>+IF(GLOVER!X7="","",GLOVER!X7)</f>
        <v>0.15625</v>
      </c>
      <c r="Y425" s="14" t="str">
        <f>+IF(GLOVER!Y7="","",GLOVER!Y7)</f>
        <v/>
      </c>
      <c r="Z425" s="20" t="str">
        <f>+IF(GLOVER!Z7="","",GLOVER!Z7)</f>
        <v/>
      </c>
      <c r="AA425" s="19">
        <f>+IF(GLOVER!AA7="","",GLOVER!AA7)</f>
        <v>0.875</v>
      </c>
      <c r="AB425" s="13">
        <f>+IF(GLOVER!AB7="","",GLOVER!AB7)</f>
        <v>0.21875</v>
      </c>
      <c r="AC425" s="14" t="str">
        <f>+IF(GLOVER!AC7="","",GLOVER!AC7)</f>
        <v/>
      </c>
      <c r="AD425" s="14" t="str">
        <f>+IF(GLOVER!AD7="","",GLOVER!AD7)</f>
        <v/>
      </c>
      <c r="AE425" s="13">
        <f>+IF(GLOVER!AE7="","",GLOVER!AE7)</f>
        <v>0.125</v>
      </c>
      <c r="AF425" s="13">
        <f>+IF(GLOVER!AF7="","",GLOVER!AF7)</f>
        <v>0.15625</v>
      </c>
      <c r="AG425" s="14" t="str">
        <f>+IF(GLOVER!AG7="","",GLOVER!AG7)</f>
        <v/>
      </c>
      <c r="AH425" s="20" t="str">
        <f>+IF(GLOVER!AH7="","",GLOVER!AH7)</f>
        <v/>
      </c>
      <c r="AI425" s="19">
        <f>+IF(GLOVER!AI7="","",GLOVER!AI7)</f>
        <v>0.875</v>
      </c>
      <c r="AJ425" s="13">
        <f>+IF(GLOVER!AJ7="","",GLOVER!AJ7)</f>
        <v>0.21875</v>
      </c>
      <c r="AK425" s="14" t="str">
        <f>+IF(GLOVER!AK7="","",GLOVER!AK7)</f>
        <v/>
      </c>
      <c r="AL425" s="14" t="str">
        <f>+IF(GLOVER!AL7="","",GLOVER!AL7)</f>
        <v/>
      </c>
      <c r="AM425" s="13">
        <f>+IF(GLOVER!AM7="","",GLOVER!AM7)</f>
        <v>0.125</v>
      </c>
      <c r="AN425" s="13">
        <f>+IF(GLOVER!AN7="","",GLOVER!AN7)</f>
        <v>0.15625</v>
      </c>
      <c r="AO425" s="14" t="str">
        <f>+IF(GLOVER!AO7="","",GLOVER!AO7)</f>
        <v/>
      </c>
      <c r="AP425" s="20" t="str">
        <f>+IF(GLOVER!AP7="","",GLOVER!AP7)</f>
        <v/>
      </c>
      <c r="AQ425" s="19">
        <f>+IF(GLOVER!AQ7="","",GLOVER!AQ7)</f>
        <v>0.875</v>
      </c>
      <c r="AR425" s="13">
        <f>+IF(GLOVER!AR7="","",GLOVER!AR7)</f>
        <v>0.21875</v>
      </c>
      <c r="AS425" s="14" t="str">
        <f>+IF(GLOVER!AS7="","",GLOVER!AS7)</f>
        <v/>
      </c>
      <c r="AT425" s="14" t="str">
        <f>+IF(GLOVER!AT7="","",GLOVER!AT7)</f>
        <v/>
      </c>
      <c r="AU425" s="13">
        <f>+IF(GLOVER!AU7="","",GLOVER!AU7)</f>
        <v>0.125</v>
      </c>
      <c r="AV425" s="13">
        <f>+IF(GLOVER!AV7="","",GLOVER!AV7)</f>
        <v>0.15625</v>
      </c>
      <c r="AW425" s="14" t="str">
        <f>+IF(GLOVER!AW7="","",GLOVER!AW7)</f>
        <v/>
      </c>
      <c r="AX425" s="20" t="str">
        <f>+IF(GLOVER!AX7="","",GLOVER!AX7)</f>
        <v/>
      </c>
      <c r="AY425" s="19" t="str">
        <f>+IF(GLOVER!AY7="","",GLOVER!AY7)</f>
        <v/>
      </c>
      <c r="AZ425" s="13" t="str">
        <f>+IF(GLOVER!AZ7="","",GLOVER!AZ7)</f>
        <v/>
      </c>
      <c r="BA425" s="14" t="str">
        <f>+IF(GLOVER!BA7="","",GLOVER!BA7)</f>
        <v/>
      </c>
      <c r="BB425" s="14" t="str">
        <f>+IF(GLOVER!BB7="","",GLOVER!BB7)</f>
        <v/>
      </c>
      <c r="BC425" s="13" t="str">
        <f>+IF(GLOVER!BC7="","",GLOVER!BC7)</f>
        <v/>
      </c>
      <c r="BD425" s="13" t="str">
        <f>+IF(GLOVER!BD7="","",GLOVER!BD7)</f>
        <v/>
      </c>
      <c r="BE425" s="14" t="str">
        <f>+IF(GLOVER!BE7="","",GLOVER!BE7)</f>
        <v/>
      </c>
      <c r="BF425" s="20" t="str">
        <f>+IF(GLOVER!BF7="","",GLOVER!BF7)</f>
        <v/>
      </c>
      <c r="BG425" s="19">
        <f>+IF(GLOVER!BG7="","",GLOVER!BG7)</f>
        <v>0.875</v>
      </c>
      <c r="BH425" s="13">
        <f>+IF(GLOVER!BH7="","",GLOVER!BH7)</f>
        <v>0.21875</v>
      </c>
      <c r="BI425" s="14" t="str">
        <f>+IF(GLOVER!BI7="","",GLOVER!BI7)</f>
        <v/>
      </c>
      <c r="BJ425" s="14" t="str">
        <f>+IF(GLOVER!BJ7="","",GLOVER!BJ7)</f>
        <v/>
      </c>
      <c r="BK425" s="13">
        <f>+IF(GLOVER!BK7="","",GLOVER!BK7)</f>
        <v>0.125</v>
      </c>
      <c r="BL425" s="13">
        <f>+IF(GLOVER!BL7="","",GLOVER!BL7)</f>
        <v>0.15625</v>
      </c>
      <c r="BM425" s="14" t="str">
        <f>+IF(GLOVER!BM7="","",GLOVER!BM7)</f>
        <v/>
      </c>
      <c r="BN425" s="20" t="str">
        <f>+IF(GLOVER!BN7="","",GLOVER!BN7)</f>
        <v/>
      </c>
      <c r="BO425" s="19">
        <f>+IF(GLOVER!BO7="","",GLOVER!BO7)</f>
        <v>0.875</v>
      </c>
      <c r="BP425" s="13">
        <f>+IF(GLOVER!BP7="","",GLOVER!BP7)</f>
        <v>0.21875</v>
      </c>
      <c r="BQ425" s="14" t="str">
        <f>+IF(GLOVER!BQ7="","",GLOVER!BQ7)</f>
        <v/>
      </c>
      <c r="BR425" s="14" t="str">
        <f>+IF(GLOVER!BR7="","",GLOVER!BR7)</f>
        <v/>
      </c>
      <c r="BS425" s="13">
        <f>+IF(GLOVER!BS7="","",GLOVER!BS7)</f>
        <v>0.125</v>
      </c>
      <c r="BT425" s="13">
        <f>+IF(GLOVER!BT7="","",GLOVER!BT7)</f>
        <v>0.15625</v>
      </c>
      <c r="BU425" s="14" t="str">
        <f>+IF(GLOVER!BU7="","",GLOVER!BU7)</f>
        <v/>
      </c>
      <c r="BV425" s="20" t="str">
        <f>+IF(GLOVER!BV7="","",GLOVER!BV7)</f>
        <v/>
      </c>
      <c r="BW425" s="68" t="str">
        <f>+VLOOKUP(B425,GESEM!B:H,7,0)</f>
        <v>CHAT GLOVER</v>
      </c>
      <c r="BX425" s="2" t="str">
        <f>+VLOOKUP(B425,GESEM!B:H,6,0)</f>
        <v>AGENTE</v>
      </c>
    </row>
    <row r="426" spans="1:76" ht="12.75" customHeight="1" x14ac:dyDescent="0.2">
      <c r="A426" s="31">
        <f t="shared" si="6"/>
        <v>420</v>
      </c>
      <c r="B426" s="74">
        <f>+GLOVER!B8</f>
        <v>72540200</v>
      </c>
      <c r="C426" s="61" t="str">
        <f>+VLOOKUP(J426,TURNO!P:Q,2,0)</f>
        <v>CHAT GLOVER</v>
      </c>
      <c r="D426" s="61" t="str">
        <f>+GLOVER!D8</f>
        <v>Madrugada</v>
      </c>
      <c r="E426" s="75">
        <f>+VLOOKUP(B426,GESEM!B:M,12,0)</f>
        <v>44621</v>
      </c>
      <c r="F426" s="61" t="str">
        <f>+GLOVER!F8</f>
        <v>FULL TIME</v>
      </c>
      <c r="G426" s="61">
        <f>+GLOVER!G8</f>
        <v>0</v>
      </c>
      <c r="H426" s="61">
        <f>+GLOVER!H8</f>
        <v>0</v>
      </c>
      <c r="I426" s="61" t="str">
        <f>+GLOVER!I8</f>
        <v>AYALA PEREZ EDDY ALONSO</v>
      </c>
      <c r="J426" s="61" t="str">
        <f>+GLOVER!J8</f>
        <v>CHAT GLOVER</v>
      </c>
      <c r="K426" s="61" t="str">
        <f>+GLOVER!K8</f>
        <v>AZABACHE GARCIA HILDA MERCEDES</v>
      </c>
      <c r="L426" s="61" t="str">
        <f>+GLOVER!L8</f>
        <v xml:space="preserve">CARAZA MORENO JONATHAN </v>
      </c>
      <c r="M426" s="61" t="str">
        <f>+GLOVER!M8</f>
        <v>Martes</v>
      </c>
      <c r="N426" s="32">
        <f>+IF(GLOVER!N8="","",GLOVER!N8)</f>
        <v>0.91666666666666663</v>
      </c>
      <c r="O426" s="33">
        <f>+IF(GLOVER!O8="","",GLOVER!O8)</f>
        <v>0.26041666666666669</v>
      </c>
      <c r="P426" s="32">
        <f>+IF(GLOVER!P8="","",GLOVER!P8)</f>
        <v>0.20833333333333334</v>
      </c>
      <c r="Q426" s="33">
        <f>+IF(GLOVER!Q8="","",GLOVER!Q8)</f>
        <v>0.23958333333333334</v>
      </c>
      <c r="R426" s="34" t="str">
        <f>+VLOOKUP(B426,GESEM!B:R,9,0)</f>
        <v>ACTIVO</v>
      </c>
      <c r="S426" s="19">
        <f>+IF(GLOVER!S8="","",GLOVER!S8)</f>
        <v>0.91666666666666663</v>
      </c>
      <c r="T426" s="14">
        <f>+IF(GLOVER!T8="","",GLOVER!T8)</f>
        <v>0.26041666666666669</v>
      </c>
      <c r="U426" s="14" t="str">
        <f>+IF(GLOVER!U8="","",GLOVER!U8)</f>
        <v/>
      </c>
      <c r="V426" s="14" t="str">
        <f>+IF(GLOVER!V8="","",GLOVER!V8)</f>
        <v/>
      </c>
      <c r="W426" s="14">
        <f>+IF(GLOVER!W8="","",GLOVER!W8)</f>
        <v>0.20833333333333334</v>
      </c>
      <c r="X426" s="14">
        <f>+IF(GLOVER!X8="","",GLOVER!X8)</f>
        <v>0.23958333333333334</v>
      </c>
      <c r="Y426" s="14" t="str">
        <f>+IF(GLOVER!Y8="","",GLOVER!Y8)</f>
        <v/>
      </c>
      <c r="Z426" s="20" t="str">
        <f>+IF(GLOVER!Z8="","",GLOVER!Z8)</f>
        <v/>
      </c>
      <c r="AA426" s="19" t="str">
        <f>+IF(GLOVER!AA8="","",GLOVER!AA8)</f>
        <v/>
      </c>
      <c r="AB426" s="13" t="str">
        <f>+IF(GLOVER!AB8="","",GLOVER!AB8)</f>
        <v/>
      </c>
      <c r="AC426" s="14" t="str">
        <f>+IF(GLOVER!AC8="","",GLOVER!AC8)</f>
        <v/>
      </c>
      <c r="AD426" s="14" t="str">
        <f>+IF(GLOVER!AD8="","",GLOVER!AD8)</f>
        <v/>
      </c>
      <c r="AE426" s="13" t="str">
        <f>+IF(GLOVER!AE8="","",GLOVER!AE8)</f>
        <v/>
      </c>
      <c r="AF426" s="13" t="str">
        <f>+IF(GLOVER!AF8="","",GLOVER!AF8)</f>
        <v/>
      </c>
      <c r="AG426" s="14" t="str">
        <f>+IF(GLOVER!AG8="","",GLOVER!AG8)</f>
        <v/>
      </c>
      <c r="AH426" s="20" t="str">
        <f>+IF(GLOVER!AH8="","",GLOVER!AH8)</f>
        <v/>
      </c>
      <c r="AI426" s="19">
        <f>+IF(GLOVER!AI8="","",GLOVER!AI8)</f>
        <v>0.91666666666666663</v>
      </c>
      <c r="AJ426" s="13">
        <f>+IF(GLOVER!AJ8="","",GLOVER!AJ8)</f>
        <v>0.26041666666666669</v>
      </c>
      <c r="AK426" s="14" t="str">
        <f>+IF(GLOVER!AK8="","",GLOVER!AK8)</f>
        <v/>
      </c>
      <c r="AL426" s="14" t="str">
        <f>+IF(GLOVER!AL8="","",GLOVER!AL8)</f>
        <v/>
      </c>
      <c r="AM426" s="13">
        <f>+IF(GLOVER!AM8="","",GLOVER!AM8)</f>
        <v>0.20833333333333334</v>
      </c>
      <c r="AN426" s="13">
        <f>+IF(GLOVER!AN8="","",GLOVER!AN8)</f>
        <v>0.23958333333333334</v>
      </c>
      <c r="AO426" s="14" t="str">
        <f>+IF(GLOVER!AO8="","",GLOVER!AO8)</f>
        <v/>
      </c>
      <c r="AP426" s="20" t="str">
        <f>+IF(GLOVER!AP8="","",GLOVER!AP8)</f>
        <v/>
      </c>
      <c r="AQ426" s="19">
        <f>+IF(GLOVER!AQ8="","",GLOVER!AQ8)</f>
        <v>0.91666666666666663</v>
      </c>
      <c r="AR426" s="13">
        <f>+IF(GLOVER!AR8="","",GLOVER!AR8)</f>
        <v>0.26041666666666669</v>
      </c>
      <c r="AS426" s="14" t="str">
        <f>+IF(GLOVER!AS8="","",GLOVER!AS8)</f>
        <v/>
      </c>
      <c r="AT426" s="14" t="str">
        <f>+IF(GLOVER!AT8="","",GLOVER!AT8)</f>
        <v/>
      </c>
      <c r="AU426" s="13">
        <f>+IF(GLOVER!AU8="","",GLOVER!AU8)</f>
        <v>0.20833333333333334</v>
      </c>
      <c r="AV426" s="13">
        <f>+IF(GLOVER!AV8="","",GLOVER!AV8)</f>
        <v>0.23958333333333334</v>
      </c>
      <c r="AW426" s="14" t="str">
        <f>+IF(GLOVER!AW8="","",GLOVER!AW8)</f>
        <v/>
      </c>
      <c r="AX426" s="20" t="str">
        <f>+IF(GLOVER!AX8="","",GLOVER!AX8)</f>
        <v/>
      </c>
      <c r="AY426" s="19">
        <f>+IF(GLOVER!AY8="","",GLOVER!AY8)</f>
        <v>0.91666666666666663</v>
      </c>
      <c r="AZ426" s="13">
        <f>+IF(GLOVER!AZ8="","",GLOVER!AZ8)</f>
        <v>0.26041666666666669</v>
      </c>
      <c r="BA426" s="14" t="str">
        <f>+IF(GLOVER!BA8="","",GLOVER!BA8)</f>
        <v/>
      </c>
      <c r="BB426" s="14" t="str">
        <f>+IF(GLOVER!BB8="","",GLOVER!BB8)</f>
        <v/>
      </c>
      <c r="BC426" s="13">
        <f>+IF(GLOVER!BC8="","",GLOVER!BC8)</f>
        <v>0.20833333333333334</v>
      </c>
      <c r="BD426" s="13">
        <f>+IF(GLOVER!BD8="","",GLOVER!BD8)</f>
        <v>0.23958333333333334</v>
      </c>
      <c r="BE426" s="14" t="str">
        <f>+IF(GLOVER!BE8="","",GLOVER!BE8)</f>
        <v/>
      </c>
      <c r="BF426" s="20" t="str">
        <f>+IF(GLOVER!BF8="","",GLOVER!BF8)</f>
        <v/>
      </c>
      <c r="BG426" s="19">
        <f>+IF(GLOVER!BG8="","",GLOVER!BG8)</f>
        <v>0.91666666666666663</v>
      </c>
      <c r="BH426" s="13">
        <f>+IF(GLOVER!BH8="","",GLOVER!BH8)</f>
        <v>0.26041666666666669</v>
      </c>
      <c r="BI426" s="14" t="str">
        <f>+IF(GLOVER!BI8="","",GLOVER!BI8)</f>
        <v/>
      </c>
      <c r="BJ426" s="14" t="str">
        <f>+IF(GLOVER!BJ8="","",GLOVER!BJ8)</f>
        <v/>
      </c>
      <c r="BK426" s="13">
        <f>+IF(GLOVER!BK8="","",GLOVER!BK8)</f>
        <v>0.20833333333333334</v>
      </c>
      <c r="BL426" s="13">
        <f>+IF(GLOVER!BL8="","",GLOVER!BL8)</f>
        <v>0.23958333333333334</v>
      </c>
      <c r="BM426" s="14" t="str">
        <f>+IF(GLOVER!BM8="","",GLOVER!BM8)</f>
        <v/>
      </c>
      <c r="BN426" s="20" t="str">
        <f>+IF(GLOVER!BN8="","",GLOVER!BN8)</f>
        <v/>
      </c>
      <c r="BO426" s="19">
        <f>+IF(GLOVER!BO8="","",GLOVER!BO8)</f>
        <v>0.91666666666666663</v>
      </c>
      <c r="BP426" s="13">
        <f>+IF(GLOVER!BP8="","",GLOVER!BP8)</f>
        <v>0.26041666666666669</v>
      </c>
      <c r="BQ426" s="14" t="str">
        <f>+IF(GLOVER!BQ8="","",GLOVER!BQ8)</f>
        <v/>
      </c>
      <c r="BR426" s="14" t="str">
        <f>+IF(GLOVER!BR8="","",GLOVER!BR8)</f>
        <v/>
      </c>
      <c r="BS426" s="13">
        <f>+IF(GLOVER!BS8="","",GLOVER!BS8)</f>
        <v>0.20833333333333334</v>
      </c>
      <c r="BT426" s="13">
        <f>+IF(GLOVER!BT8="","",GLOVER!BT8)</f>
        <v>0.23958333333333334</v>
      </c>
      <c r="BU426" s="14" t="str">
        <f>+IF(GLOVER!BU8="","",GLOVER!BU8)</f>
        <v/>
      </c>
      <c r="BV426" s="20" t="str">
        <f>+IF(GLOVER!BV8="","",GLOVER!BV8)</f>
        <v/>
      </c>
      <c r="BW426" s="68" t="str">
        <f>+VLOOKUP(B426,GESEM!B:H,7,0)</f>
        <v>CHAT GLOVER</v>
      </c>
      <c r="BX426" s="2" t="str">
        <f>+VLOOKUP(B426,GESEM!B:H,6,0)</f>
        <v>AGENTE</v>
      </c>
    </row>
    <row r="427" spans="1:76" ht="12.75" customHeight="1" x14ac:dyDescent="0.2">
      <c r="A427" s="31">
        <f t="shared" si="6"/>
        <v>421</v>
      </c>
      <c r="B427" s="74">
        <f>+GLOVER!B9</f>
        <v>42935728</v>
      </c>
      <c r="C427" s="61" t="str">
        <f>+VLOOKUP(J427,TURNO!P:Q,2,0)</f>
        <v>CHAT GLOVER</v>
      </c>
      <c r="D427" s="61" t="str">
        <f>+GLOVER!D9</f>
        <v>Madrugada</v>
      </c>
      <c r="E427" s="75">
        <f>+VLOOKUP(B427,GESEM!B:M,12,0)</f>
        <v>43978</v>
      </c>
      <c r="F427" s="61" t="str">
        <f>+GLOVER!F9</f>
        <v>FULL TIME</v>
      </c>
      <c r="G427" s="61">
        <f>+GLOVER!G9</f>
        <v>0</v>
      </c>
      <c r="H427" s="61">
        <f>+GLOVER!H9</f>
        <v>0</v>
      </c>
      <c r="I427" s="61" t="str">
        <f>+GLOVER!I9</f>
        <v>OLIVARES MEZONES CYNTHIA PAMELA</v>
      </c>
      <c r="J427" s="61" t="str">
        <f>+GLOVER!J9</f>
        <v>CHAT GLOVER</v>
      </c>
      <c r="K427" s="61" t="str">
        <f>+GLOVER!K9</f>
        <v>ALDANA CORDOVA PAOLA FRANCISCA</v>
      </c>
      <c r="L427" s="61" t="str">
        <f>+GLOVER!L9</f>
        <v xml:space="preserve">CARAZA MORENO JONATHAN </v>
      </c>
      <c r="M427" s="61" t="str">
        <f>+GLOVER!M9</f>
        <v>Miércoles</v>
      </c>
      <c r="N427" s="32">
        <f>+IF(GLOVER!N9="","",GLOVER!N9)</f>
        <v>0.91666666666666663</v>
      </c>
      <c r="O427" s="33">
        <f>+IF(GLOVER!O9="","",GLOVER!O9)</f>
        <v>0.26041666666666669</v>
      </c>
      <c r="P427" s="32">
        <f>+IF(GLOVER!P9="","",GLOVER!P9)</f>
        <v>0.16666666666666666</v>
      </c>
      <c r="Q427" s="33">
        <f>+IF(GLOVER!Q9="","",GLOVER!Q9)</f>
        <v>0.19791666666666666</v>
      </c>
      <c r="R427" s="34" t="str">
        <f>+VLOOKUP(B427,GESEM!B:R,9,0)</f>
        <v>ACTIVO</v>
      </c>
      <c r="S427" s="19">
        <f>+IF(GLOVER!S9="","",GLOVER!S9)</f>
        <v>0.91666666666666663</v>
      </c>
      <c r="T427" s="14">
        <f>+IF(GLOVER!T9="","",GLOVER!T9)</f>
        <v>0.26041666666666669</v>
      </c>
      <c r="U427" s="14" t="str">
        <f>+IF(GLOVER!U9="","",GLOVER!U9)</f>
        <v/>
      </c>
      <c r="V427" s="14" t="str">
        <f>+IF(GLOVER!V9="","",GLOVER!V9)</f>
        <v/>
      </c>
      <c r="W427" s="14">
        <f>+IF(GLOVER!W9="","",GLOVER!W9)</f>
        <v>0.16666666666666666</v>
      </c>
      <c r="X427" s="14">
        <f>+IF(GLOVER!X9="","",GLOVER!X9)</f>
        <v>0.19791666666666666</v>
      </c>
      <c r="Y427" s="14" t="str">
        <f>+IF(GLOVER!Y9="","",GLOVER!Y9)</f>
        <v/>
      </c>
      <c r="Z427" s="20" t="str">
        <f>+IF(GLOVER!Z9="","",GLOVER!Z9)</f>
        <v/>
      </c>
      <c r="AA427" s="19">
        <f>+IF(GLOVER!AA9="","",GLOVER!AA9)</f>
        <v>0.91666666666666663</v>
      </c>
      <c r="AB427" s="13">
        <f>+IF(GLOVER!AB9="","",GLOVER!AB9)</f>
        <v>0.26041666666666669</v>
      </c>
      <c r="AC427" s="14" t="str">
        <f>+IF(GLOVER!AC9="","",GLOVER!AC9)</f>
        <v/>
      </c>
      <c r="AD427" s="14" t="str">
        <f>+IF(GLOVER!AD9="","",GLOVER!AD9)</f>
        <v/>
      </c>
      <c r="AE427" s="13">
        <f>+IF(GLOVER!AE9="","",GLOVER!AE9)</f>
        <v>0.16666666666666666</v>
      </c>
      <c r="AF427" s="13">
        <f>+IF(GLOVER!AF9="","",GLOVER!AF9)</f>
        <v>0.19791666666666666</v>
      </c>
      <c r="AG427" s="14" t="str">
        <f>+IF(GLOVER!AG9="","",GLOVER!AG9)</f>
        <v/>
      </c>
      <c r="AH427" s="20" t="str">
        <f>+IF(GLOVER!AH9="","",GLOVER!AH9)</f>
        <v/>
      </c>
      <c r="AI427" s="19" t="str">
        <f>+IF(GLOVER!AI9="","",GLOVER!AI9)</f>
        <v/>
      </c>
      <c r="AJ427" s="13" t="str">
        <f>+IF(GLOVER!AJ9="","",GLOVER!AJ9)</f>
        <v/>
      </c>
      <c r="AK427" s="14" t="str">
        <f>+IF(GLOVER!AK9="","",GLOVER!AK9)</f>
        <v/>
      </c>
      <c r="AL427" s="14" t="str">
        <f>+IF(GLOVER!AL9="","",GLOVER!AL9)</f>
        <v/>
      </c>
      <c r="AM427" s="13" t="str">
        <f>+IF(GLOVER!AM9="","",GLOVER!AM9)</f>
        <v/>
      </c>
      <c r="AN427" s="13" t="str">
        <f>+IF(GLOVER!AN9="","",GLOVER!AN9)</f>
        <v/>
      </c>
      <c r="AO427" s="14" t="str">
        <f>+IF(GLOVER!AO9="","",GLOVER!AO9)</f>
        <v/>
      </c>
      <c r="AP427" s="20" t="str">
        <f>+IF(GLOVER!AP9="","",GLOVER!AP9)</f>
        <v/>
      </c>
      <c r="AQ427" s="19">
        <f>+IF(GLOVER!AQ9="","",GLOVER!AQ9)</f>
        <v>0.91666666666666663</v>
      </c>
      <c r="AR427" s="13">
        <f>+IF(GLOVER!AR9="","",GLOVER!AR9)</f>
        <v>0.26041666666666669</v>
      </c>
      <c r="AS427" s="14" t="str">
        <f>+IF(GLOVER!AS9="","",GLOVER!AS9)</f>
        <v/>
      </c>
      <c r="AT427" s="14" t="str">
        <f>+IF(GLOVER!AT9="","",GLOVER!AT9)</f>
        <v/>
      </c>
      <c r="AU427" s="13">
        <f>+IF(GLOVER!AU9="","",GLOVER!AU9)</f>
        <v>0.16666666666666666</v>
      </c>
      <c r="AV427" s="13">
        <f>+IF(GLOVER!AV9="","",GLOVER!AV9)</f>
        <v>0.19791666666666666</v>
      </c>
      <c r="AW427" s="14" t="str">
        <f>+IF(GLOVER!AW9="","",GLOVER!AW9)</f>
        <v/>
      </c>
      <c r="AX427" s="20" t="str">
        <f>+IF(GLOVER!AX9="","",GLOVER!AX9)</f>
        <v/>
      </c>
      <c r="AY427" s="19">
        <f>+IF(GLOVER!AY9="","",GLOVER!AY9)</f>
        <v>0.91666666666666663</v>
      </c>
      <c r="AZ427" s="13">
        <f>+IF(GLOVER!AZ9="","",GLOVER!AZ9)</f>
        <v>0.26041666666666669</v>
      </c>
      <c r="BA427" s="14" t="str">
        <f>+IF(GLOVER!BA9="","",GLOVER!BA9)</f>
        <v/>
      </c>
      <c r="BB427" s="14" t="str">
        <f>+IF(GLOVER!BB9="","",GLOVER!BB9)</f>
        <v/>
      </c>
      <c r="BC427" s="13">
        <f>+IF(GLOVER!BC9="","",GLOVER!BC9)</f>
        <v>0.16666666666666666</v>
      </c>
      <c r="BD427" s="13">
        <f>+IF(GLOVER!BD9="","",GLOVER!BD9)</f>
        <v>0.19791666666666666</v>
      </c>
      <c r="BE427" s="14" t="str">
        <f>+IF(GLOVER!BE9="","",GLOVER!BE9)</f>
        <v/>
      </c>
      <c r="BF427" s="20" t="str">
        <f>+IF(GLOVER!BF9="","",GLOVER!BF9)</f>
        <v/>
      </c>
      <c r="BG427" s="19">
        <f>+IF(GLOVER!BG9="","",GLOVER!BG9)</f>
        <v>0.91666666666666663</v>
      </c>
      <c r="BH427" s="13">
        <f>+IF(GLOVER!BH9="","",GLOVER!BH9)</f>
        <v>0.26041666666666669</v>
      </c>
      <c r="BI427" s="14" t="str">
        <f>+IF(GLOVER!BI9="","",GLOVER!BI9)</f>
        <v/>
      </c>
      <c r="BJ427" s="14" t="str">
        <f>+IF(GLOVER!BJ9="","",GLOVER!BJ9)</f>
        <v/>
      </c>
      <c r="BK427" s="13">
        <f>+IF(GLOVER!BK9="","",GLOVER!BK9)</f>
        <v>0.16666666666666666</v>
      </c>
      <c r="BL427" s="13">
        <f>+IF(GLOVER!BL9="","",GLOVER!BL9)</f>
        <v>0.19791666666666666</v>
      </c>
      <c r="BM427" s="14" t="str">
        <f>+IF(GLOVER!BM9="","",GLOVER!BM9)</f>
        <v/>
      </c>
      <c r="BN427" s="20" t="str">
        <f>+IF(GLOVER!BN9="","",GLOVER!BN9)</f>
        <v/>
      </c>
      <c r="BO427" s="19">
        <f>+IF(GLOVER!BO9="","",GLOVER!BO9)</f>
        <v>0.91666666666666663</v>
      </c>
      <c r="BP427" s="13">
        <f>+IF(GLOVER!BP9="","",GLOVER!BP9)</f>
        <v>0.26041666666666669</v>
      </c>
      <c r="BQ427" s="14" t="str">
        <f>+IF(GLOVER!BQ9="","",GLOVER!BQ9)</f>
        <v/>
      </c>
      <c r="BR427" s="14" t="str">
        <f>+IF(GLOVER!BR9="","",GLOVER!BR9)</f>
        <v/>
      </c>
      <c r="BS427" s="13">
        <f>+IF(GLOVER!BS9="","",GLOVER!BS9)</f>
        <v>0.16666666666666666</v>
      </c>
      <c r="BT427" s="13">
        <f>+IF(GLOVER!BT9="","",GLOVER!BT9)</f>
        <v>0.19791666666666666</v>
      </c>
      <c r="BU427" s="14" t="str">
        <f>+IF(GLOVER!BU9="","",GLOVER!BU9)</f>
        <v/>
      </c>
      <c r="BV427" s="20" t="str">
        <f>+IF(GLOVER!BV9="","",GLOVER!BV9)</f>
        <v/>
      </c>
      <c r="BW427" s="68" t="str">
        <f>+VLOOKUP(B427,GESEM!B:H,7,0)</f>
        <v>CHAT GLOVER</v>
      </c>
      <c r="BX427" s="2" t="str">
        <f>+VLOOKUP(B427,GESEM!B:H,6,0)</f>
        <v>AGENTE</v>
      </c>
    </row>
    <row r="428" spans="1:76" ht="12.75" customHeight="1" x14ac:dyDescent="0.2">
      <c r="A428" s="31">
        <f t="shared" si="6"/>
        <v>422</v>
      </c>
      <c r="B428" s="74">
        <f>+GLOVER!B10</f>
        <v>70512381</v>
      </c>
      <c r="C428" s="61" t="str">
        <f>+VLOOKUP(J428,TURNO!P:Q,2,0)</f>
        <v>CHAT GLOVER</v>
      </c>
      <c r="D428" s="61" t="str">
        <f>+GLOVER!D10</f>
        <v>Madrugada</v>
      </c>
      <c r="E428" s="75">
        <f>+VLOOKUP(B428,GESEM!B:M,12,0)</f>
        <v>43711</v>
      </c>
      <c r="F428" s="61" t="str">
        <f>+GLOVER!F10</f>
        <v>FULL TIME</v>
      </c>
      <c r="G428" s="61">
        <f>+GLOVER!G10</f>
        <v>0</v>
      </c>
      <c r="H428" s="61">
        <f>+GLOVER!H10</f>
        <v>0</v>
      </c>
      <c r="I428" s="61" t="str">
        <f>+GLOVER!I10</f>
        <v>ANTICONA CONTRERAS MARLENY VANESSA</v>
      </c>
      <c r="J428" s="61" t="str">
        <f>+GLOVER!J10</f>
        <v>CHAT GLOVER</v>
      </c>
      <c r="K428" s="61" t="str">
        <f>+GLOVER!K10</f>
        <v>MARTEL TOLENTINO ERIKA LEIDY</v>
      </c>
      <c r="L428" s="61" t="str">
        <f>+GLOVER!L10</f>
        <v xml:space="preserve">CARAZA MORENO JONATHAN </v>
      </c>
      <c r="M428" s="61" t="str">
        <f>+GLOVER!M10</f>
        <v>Lunes</v>
      </c>
      <c r="N428" s="32">
        <f>+IF(GLOVER!N10="","",GLOVER!N10)</f>
        <v>0.20833333333333334</v>
      </c>
      <c r="O428" s="33">
        <f>+IF(GLOVER!O10="","",GLOVER!O10)</f>
        <v>0.55208333333333337</v>
      </c>
      <c r="P428" s="32">
        <f>+IF(GLOVER!P10="","",GLOVER!P10)</f>
        <v>0.39583333333333331</v>
      </c>
      <c r="Q428" s="33">
        <f>+IF(GLOVER!Q10="","",GLOVER!Q10)</f>
        <v>0.42708333333333331</v>
      </c>
      <c r="R428" s="34" t="str">
        <f>+VLOOKUP(B428,GESEM!B:R,9,0)</f>
        <v>ACTIVO</v>
      </c>
      <c r="S428" s="19" t="str">
        <f>+IF(GLOVER!S10="","",GLOVER!S10)</f>
        <v/>
      </c>
      <c r="T428" s="14" t="str">
        <f>+IF(GLOVER!T10="","",GLOVER!T10)</f>
        <v/>
      </c>
      <c r="U428" s="14" t="str">
        <f>+IF(GLOVER!U10="","",GLOVER!U10)</f>
        <v/>
      </c>
      <c r="V428" s="14" t="str">
        <f>+IF(GLOVER!V10="","",GLOVER!V10)</f>
        <v/>
      </c>
      <c r="W428" s="14" t="str">
        <f>+IF(GLOVER!W10="","",GLOVER!W10)</f>
        <v/>
      </c>
      <c r="X428" s="14" t="str">
        <f>+IF(GLOVER!X10="","",GLOVER!X10)</f>
        <v/>
      </c>
      <c r="Y428" s="14" t="str">
        <f>+IF(GLOVER!Y10="","",GLOVER!Y10)</f>
        <v/>
      </c>
      <c r="Z428" s="20" t="str">
        <f>+IF(GLOVER!Z10="","",GLOVER!Z10)</f>
        <v/>
      </c>
      <c r="AA428" s="19">
        <f>+IF(GLOVER!AA10="","",GLOVER!AA10)</f>
        <v>0.20833333333333334</v>
      </c>
      <c r="AB428" s="13">
        <f>+IF(GLOVER!AB10="","",GLOVER!AB10)</f>
        <v>0.55208333333333337</v>
      </c>
      <c r="AC428" s="14" t="str">
        <f>+IF(GLOVER!AC10="","",GLOVER!AC10)</f>
        <v/>
      </c>
      <c r="AD428" s="14" t="str">
        <f>+IF(GLOVER!AD10="","",GLOVER!AD10)</f>
        <v/>
      </c>
      <c r="AE428" s="13">
        <f>+IF(GLOVER!AE10="","",GLOVER!AE10)</f>
        <v>0.39583333333333331</v>
      </c>
      <c r="AF428" s="13">
        <f>+IF(GLOVER!AF10="","",GLOVER!AF10)</f>
        <v>0.42708333333333331</v>
      </c>
      <c r="AG428" s="14" t="str">
        <f>+IF(GLOVER!AG10="","",GLOVER!AG10)</f>
        <v/>
      </c>
      <c r="AH428" s="20" t="str">
        <f>+IF(GLOVER!AH10="","",GLOVER!AH10)</f>
        <v/>
      </c>
      <c r="AI428" s="19">
        <f>+IF(GLOVER!AI10="","",GLOVER!AI10)</f>
        <v>0.20833333333333334</v>
      </c>
      <c r="AJ428" s="13">
        <f>+IF(GLOVER!AJ10="","",GLOVER!AJ10)</f>
        <v>0.55208333333333337</v>
      </c>
      <c r="AK428" s="14" t="str">
        <f>+IF(GLOVER!AK10="","",GLOVER!AK10)</f>
        <v/>
      </c>
      <c r="AL428" s="14" t="str">
        <f>+IF(GLOVER!AL10="","",GLOVER!AL10)</f>
        <v/>
      </c>
      <c r="AM428" s="13">
        <f>+IF(GLOVER!AM10="","",GLOVER!AM10)</f>
        <v>0.39583333333333331</v>
      </c>
      <c r="AN428" s="13">
        <f>+IF(GLOVER!AN10="","",GLOVER!AN10)</f>
        <v>0.42708333333333331</v>
      </c>
      <c r="AO428" s="14" t="str">
        <f>+IF(GLOVER!AO10="","",GLOVER!AO10)</f>
        <v/>
      </c>
      <c r="AP428" s="20" t="str">
        <f>+IF(GLOVER!AP10="","",GLOVER!AP10)</f>
        <v/>
      </c>
      <c r="AQ428" s="19">
        <f>+IF(GLOVER!AQ10="","",GLOVER!AQ10)</f>
        <v>0.20833333333333334</v>
      </c>
      <c r="AR428" s="13">
        <f>+IF(GLOVER!AR10="","",GLOVER!AR10)</f>
        <v>0.55208333333333337</v>
      </c>
      <c r="AS428" s="14" t="str">
        <f>+IF(GLOVER!AS10="","",GLOVER!AS10)</f>
        <v/>
      </c>
      <c r="AT428" s="14" t="str">
        <f>+IF(GLOVER!AT10="","",GLOVER!AT10)</f>
        <v/>
      </c>
      <c r="AU428" s="13">
        <f>+IF(GLOVER!AU10="","",GLOVER!AU10)</f>
        <v>0.39583333333333331</v>
      </c>
      <c r="AV428" s="13">
        <f>+IF(GLOVER!AV10="","",GLOVER!AV10)</f>
        <v>0.42708333333333331</v>
      </c>
      <c r="AW428" s="14" t="str">
        <f>+IF(GLOVER!AW10="","",GLOVER!AW10)</f>
        <v/>
      </c>
      <c r="AX428" s="20" t="str">
        <f>+IF(GLOVER!AX10="","",GLOVER!AX10)</f>
        <v/>
      </c>
      <c r="AY428" s="19">
        <f>+IF(GLOVER!AY10="","",GLOVER!AY10)</f>
        <v>0.20833333333333334</v>
      </c>
      <c r="AZ428" s="13">
        <f>+IF(GLOVER!AZ10="","",GLOVER!AZ10)</f>
        <v>0.55208333333333337</v>
      </c>
      <c r="BA428" s="14" t="str">
        <f>+IF(GLOVER!BA10="","",GLOVER!BA10)</f>
        <v/>
      </c>
      <c r="BB428" s="14" t="str">
        <f>+IF(GLOVER!BB10="","",GLOVER!BB10)</f>
        <v/>
      </c>
      <c r="BC428" s="13">
        <f>+IF(GLOVER!BC10="","",GLOVER!BC10)</f>
        <v>0.39583333333333331</v>
      </c>
      <c r="BD428" s="13">
        <f>+IF(GLOVER!BD10="","",GLOVER!BD10)</f>
        <v>0.42708333333333331</v>
      </c>
      <c r="BE428" s="14" t="str">
        <f>+IF(GLOVER!BE10="","",GLOVER!BE10)</f>
        <v/>
      </c>
      <c r="BF428" s="20" t="str">
        <f>+IF(GLOVER!BF10="","",GLOVER!BF10)</f>
        <v/>
      </c>
      <c r="BG428" s="19">
        <f>+IF(GLOVER!BG10="","",GLOVER!BG10)</f>
        <v>0.20833333333333334</v>
      </c>
      <c r="BH428" s="13">
        <f>+IF(GLOVER!BH10="","",GLOVER!BH10)</f>
        <v>0.55208333333333337</v>
      </c>
      <c r="BI428" s="14" t="str">
        <f>+IF(GLOVER!BI10="","",GLOVER!BI10)</f>
        <v/>
      </c>
      <c r="BJ428" s="14" t="str">
        <f>+IF(GLOVER!BJ10="","",GLOVER!BJ10)</f>
        <v/>
      </c>
      <c r="BK428" s="13">
        <f>+IF(GLOVER!BK10="","",GLOVER!BK10)</f>
        <v>0.39583333333333331</v>
      </c>
      <c r="BL428" s="13">
        <f>+IF(GLOVER!BL10="","",GLOVER!BL10)</f>
        <v>0.42708333333333331</v>
      </c>
      <c r="BM428" s="14" t="str">
        <f>+IF(GLOVER!BM10="","",GLOVER!BM10)</f>
        <v/>
      </c>
      <c r="BN428" s="20" t="str">
        <f>+IF(GLOVER!BN10="","",GLOVER!BN10)</f>
        <v/>
      </c>
      <c r="BO428" s="19">
        <f>+IF(GLOVER!BO10="","",GLOVER!BO10)</f>
        <v>0.20833333333333334</v>
      </c>
      <c r="BP428" s="13">
        <f>+IF(GLOVER!BP10="","",GLOVER!BP10)</f>
        <v>0.55208333333333337</v>
      </c>
      <c r="BQ428" s="14" t="str">
        <f>+IF(GLOVER!BQ10="","",GLOVER!BQ10)</f>
        <v/>
      </c>
      <c r="BR428" s="14" t="str">
        <f>+IF(GLOVER!BR10="","",GLOVER!BR10)</f>
        <v/>
      </c>
      <c r="BS428" s="13">
        <f>+IF(GLOVER!BS10="","",GLOVER!BS10)</f>
        <v>0.39583333333333331</v>
      </c>
      <c r="BT428" s="13">
        <f>+IF(GLOVER!BT10="","",GLOVER!BT10)</f>
        <v>0.42708333333333331</v>
      </c>
      <c r="BU428" s="14" t="str">
        <f>+IF(GLOVER!BU10="","",GLOVER!BU10)</f>
        <v/>
      </c>
      <c r="BV428" s="20" t="str">
        <f>+IF(GLOVER!BV10="","",GLOVER!BV10)</f>
        <v/>
      </c>
      <c r="BW428" s="68" t="str">
        <f>+VLOOKUP(B428,GESEM!B:H,7,0)</f>
        <v>CHAT GLOVER</v>
      </c>
      <c r="BX428" s="2" t="str">
        <f>+VLOOKUP(B428,GESEM!B:H,6,0)</f>
        <v>AGENTE</v>
      </c>
    </row>
    <row r="429" spans="1:76" ht="12.75" customHeight="1" x14ac:dyDescent="0.2">
      <c r="A429" s="31">
        <f t="shared" si="6"/>
        <v>423</v>
      </c>
      <c r="B429" s="74">
        <f>+GLOVER!B11</f>
        <v>74075526</v>
      </c>
      <c r="C429" s="61" t="str">
        <f>+VLOOKUP(J429,TURNO!P:Q,2,0)</f>
        <v>CHAT GLOVER</v>
      </c>
      <c r="D429" s="61" t="str">
        <f>+GLOVER!D11</f>
        <v>Madrugada</v>
      </c>
      <c r="E429" s="75">
        <f>+VLOOKUP(B429,GESEM!B:M,12,0)</f>
        <v>44961</v>
      </c>
      <c r="F429" s="61" t="str">
        <f>+GLOVER!F11</f>
        <v>FULL TIME</v>
      </c>
      <c r="G429" s="61">
        <f>+GLOVER!G11</f>
        <v>0</v>
      </c>
      <c r="H429" s="61">
        <f>+GLOVER!H11</f>
        <v>0</v>
      </c>
      <c r="I429" s="61" t="str">
        <f>+GLOVER!I11</f>
        <v>BRAVO CHILON MARIA DEL PILAR</v>
      </c>
      <c r="J429" s="61" t="str">
        <f>+GLOVER!J11</f>
        <v>CHAT GLOVER</v>
      </c>
      <c r="K429" s="61" t="str">
        <f>+GLOVER!K11</f>
        <v>ALDANA CORDOVA PAOLA FRANCISCA</v>
      </c>
      <c r="L429" s="61" t="str">
        <f>+GLOVER!L11</f>
        <v xml:space="preserve">CARAZA MORENO JONATHAN </v>
      </c>
      <c r="M429" s="61" t="str">
        <f>+GLOVER!M11</f>
        <v>Sábado</v>
      </c>
      <c r="N429" s="32">
        <f>+IF(GLOVER!N11="","",GLOVER!N11)</f>
        <v>0.20833333333333334</v>
      </c>
      <c r="O429" s="33">
        <f>+IF(GLOVER!O11="","",GLOVER!O11)</f>
        <v>0.55208333333333337</v>
      </c>
      <c r="P429" s="32">
        <f>+IF(GLOVER!P11="","",GLOVER!P11)</f>
        <v>0.45833333333333331</v>
      </c>
      <c r="Q429" s="33">
        <f>+IF(GLOVER!Q11="","",GLOVER!Q11)</f>
        <v>0.48958333333333331</v>
      </c>
      <c r="R429" s="34" t="str">
        <f>+VLOOKUP(B429,GESEM!B:R,9,0)</f>
        <v>ACTIVO</v>
      </c>
      <c r="S429" s="19">
        <f>+IF(GLOVER!S11="","",GLOVER!S11)</f>
        <v>0.20833333333333334</v>
      </c>
      <c r="T429" s="14">
        <f>+IF(GLOVER!T11="","",GLOVER!T11)</f>
        <v>0.55208333333333337</v>
      </c>
      <c r="U429" s="14" t="str">
        <f>+IF(GLOVER!U11="","",GLOVER!U11)</f>
        <v/>
      </c>
      <c r="V429" s="14" t="str">
        <f>+IF(GLOVER!V11="","",GLOVER!V11)</f>
        <v/>
      </c>
      <c r="W429" s="14">
        <f>+IF(GLOVER!W11="","",GLOVER!W11)</f>
        <v>0.45833333333333331</v>
      </c>
      <c r="X429" s="14">
        <f>+IF(GLOVER!X11="","",GLOVER!X11)</f>
        <v>0.48958333333333331</v>
      </c>
      <c r="Y429" s="14" t="str">
        <f>+IF(GLOVER!Y11="","",GLOVER!Y11)</f>
        <v/>
      </c>
      <c r="Z429" s="20" t="str">
        <f>+IF(GLOVER!Z11="","",GLOVER!Z11)</f>
        <v/>
      </c>
      <c r="AA429" s="19">
        <f>+IF(GLOVER!AA11="","",GLOVER!AA11)</f>
        <v>0.20833333333333334</v>
      </c>
      <c r="AB429" s="13">
        <f>+IF(GLOVER!AB11="","",GLOVER!AB11)</f>
        <v>0.55208333333333337</v>
      </c>
      <c r="AC429" s="14" t="str">
        <f>+IF(GLOVER!AC11="","",GLOVER!AC11)</f>
        <v/>
      </c>
      <c r="AD429" s="14" t="str">
        <f>+IF(GLOVER!AD11="","",GLOVER!AD11)</f>
        <v/>
      </c>
      <c r="AE429" s="13">
        <f>+IF(GLOVER!AE11="","",GLOVER!AE11)</f>
        <v>0.45833333333333331</v>
      </c>
      <c r="AF429" s="13">
        <f>+IF(GLOVER!AF11="","",GLOVER!AF11)</f>
        <v>0.48958333333333331</v>
      </c>
      <c r="AG429" s="14" t="str">
        <f>+IF(GLOVER!AG11="","",GLOVER!AG11)</f>
        <v/>
      </c>
      <c r="AH429" s="20" t="str">
        <f>+IF(GLOVER!AH11="","",GLOVER!AH11)</f>
        <v/>
      </c>
      <c r="AI429" s="19">
        <f>+IF(GLOVER!AI11="","",GLOVER!AI11)</f>
        <v>0.20833333333333334</v>
      </c>
      <c r="AJ429" s="13">
        <f>+IF(GLOVER!AJ11="","",GLOVER!AJ11)</f>
        <v>0.55208333333333337</v>
      </c>
      <c r="AK429" s="14" t="str">
        <f>+IF(GLOVER!AK11="","",GLOVER!AK11)</f>
        <v/>
      </c>
      <c r="AL429" s="14" t="str">
        <f>+IF(GLOVER!AL11="","",GLOVER!AL11)</f>
        <v/>
      </c>
      <c r="AM429" s="13">
        <f>+IF(GLOVER!AM11="","",GLOVER!AM11)</f>
        <v>0.45833333333333331</v>
      </c>
      <c r="AN429" s="13">
        <f>+IF(GLOVER!AN11="","",GLOVER!AN11)</f>
        <v>0.48958333333333331</v>
      </c>
      <c r="AO429" s="14" t="str">
        <f>+IF(GLOVER!AO11="","",GLOVER!AO11)</f>
        <v/>
      </c>
      <c r="AP429" s="20" t="str">
        <f>+IF(GLOVER!AP11="","",GLOVER!AP11)</f>
        <v/>
      </c>
      <c r="AQ429" s="19">
        <f>+IF(GLOVER!AQ11="","",GLOVER!AQ11)</f>
        <v>0.20833333333333334</v>
      </c>
      <c r="AR429" s="13">
        <f>+IF(GLOVER!AR11="","",GLOVER!AR11)</f>
        <v>0.55208333333333337</v>
      </c>
      <c r="AS429" s="14" t="str">
        <f>+IF(GLOVER!AS11="","",GLOVER!AS11)</f>
        <v/>
      </c>
      <c r="AT429" s="14" t="str">
        <f>+IF(GLOVER!AT11="","",GLOVER!AT11)</f>
        <v/>
      </c>
      <c r="AU429" s="13">
        <f>+IF(GLOVER!AU11="","",GLOVER!AU11)</f>
        <v>0.45833333333333331</v>
      </c>
      <c r="AV429" s="13">
        <f>+IF(GLOVER!AV11="","",GLOVER!AV11)</f>
        <v>0.48958333333333331</v>
      </c>
      <c r="AW429" s="14" t="str">
        <f>+IF(GLOVER!AW11="","",GLOVER!AW11)</f>
        <v/>
      </c>
      <c r="AX429" s="20" t="str">
        <f>+IF(GLOVER!AX11="","",GLOVER!AX11)</f>
        <v/>
      </c>
      <c r="AY429" s="19">
        <f>+IF(GLOVER!AY11="","",GLOVER!AY11)</f>
        <v>0.20833333333333334</v>
      </c>
      <c r="AZ429" s="13">
        <f>+IF(GLOVER!AZ11="","",GLOVER!AZ11)</f>
        <v>0.55208333333333337</v>
      </c>
      <c r="BA429" s="14" t="str">
        <f>+IF(GLOVER!BA11="","",GLOVER!BA11)</f>
        <v/>
      </c>
      <c r="BB429" s="14" t="str">
        <f>+IF(GLOVER!BB11="","",GLOVER!BB11)</f>
        <v/>
      </c>
      <c r="BC429" s="13">
        <f>+IF(GLOVER!BC11="","",GLOVER!BC11)</f>
        <v>0.45833333333333331</v>
      </c>
      <c r="BD429" s="13">
        <f>+IF(GLOVER!BD11="","",GLOVER!BD11)</f>
        <v>0.48958333333333331</v>
      </c>
      <c r="BE429" s="14" t="str">
        <f>+IF(GLOVER!BE11="","",GLOVER!BE11)</f>
        <v/>
      </c>
      <c r="BF429" s="20" t="str">
        <f>+IF(GLOVER!BF11="","",GLOVER!BF11)</f>
        <v/>
      </c>
      <c r="BG429" s="19" t="str">
        <f>+IF(GLOVER!BG11="","",GLOVER!BG11)</f>
        <v/>
      </c>
      <c r="BH429" s="13" t="str">
        <f>+IF(GLOVER!BH11="","",GLOVER!BH11)</f>
        <v/>
      </c>
      <c r="BI429" s="14" t="str">
        <f>+IF(GLOVER!BI11="","",GLOVER!BI11)</f>
        <v/>
      </c>
      <c r="BJ429" s="14" t="str">
        <f>+IF(GLOVER!BJ11="","",GLOVER!BJ11)</f>
        <v/>
      </c>
      <c r="BK429" s="13" t="str">
        <f>+IF(GLOVER!BK11="","",GLOVER!BK11)</f>
        <v/>
      </c>
      <c r="BL429" s="13" t="str">
        <f>+IF(GLOVER!BL11="","",GLOVER!BL11)</f>
        <v/>
      </c>
      <c r="BM429" s="14" t="str">
        <f>+IF(GLOVER!BM11="","",GLOVER!BM11)</f>
        <v/>
      </c>
      <c r="BN429" s="20" t="str">
        <f>+IF(GLOVER!BN11="","",GLOVER!BN11)</f>
        <v/>
      </c>
      <c r="BO429" s="19">
        <f>+IF(GLOVER!BO11="","",GLOVER!BO11)</f>
        <v>0.20833333333333334</v>
      </c>
      <c r="BP429" s="13">
        <f>+IF(GLOVER!BP11="","",GLOVER!BP11)</f>
        <v>0.55208333333333337</v>
      </c>
      <c r="BQ429" s="14" t="str">
        <f>+IF(GLOVER!BQ11="","",GLOVER!BQ11)</f>
        <v/>
      </c>
      <c r="BR429" s="14" t="str">
        <f>+IF(GLOVER!BR11="","",GLOVER!BR11)</f>
        <v/>
      </c>
      <c r="BS429" s="13">
        <f>+IF(GLOVER!BS11="","",GLOVER!BS11)</f>
        <v>0.45833333333333331</v>
      </c>
      <c r="BT429" s="13">
        <f>+IF(GLOVER!BT11="","",GLOVER!BT11)</f>
        <v>0.48958333333333331</v>
      </c>
      <c r="BU429" s="14" t="str">
        <f>+IF(GLOVER!BU11="","",GLOVER!BU11)</f>
        <v/>
      </c>
      <c r="BV429" s="20" t="str">
        <f>+IF(GLOVER!BV11="","",GLOVER!BV11)</f>
        <v/>
      </c>
      <c r="BW429" s="68" t="str">
        <f>+VLOOKUP(B429,GESEM!B:H,7,0)</f>
        <v>CHAT GLOVER</v>
      </c>
      <c r="BX429" s="2" t="str">
        <f>+VLOOKUP(B429,GESEM!B:H,6,0)</f>
        <v>AGENTE</v>
      </c>
    </row>
    <row r="430" spans="1:76" ht="12.75" customHeight="1" x14ac:dyDescent="0.2">
      <c r="A430" s="31">
        <f t="shared" si="6"/>
        <v>424</v>
      </c>
      <c r="B430" s="74">
        <f>+GLOVER!B12</f>
        <v>10887254</v>
      </c>
      <c r="C430" s="61" t="str">
        <f>+VLOOKUP(J430,TURNO!P:Q,2,0)</f>
        <v>CHAT GLOVER</v>
      </c>
      <c r="D430" s="61" t="str">
        <f>+GLOVER!D12</f>
        <v>Mañana</v>
      </c>
      <c r="E430" s="75">
        <f>+VLOOKUP(B430,GESEM!B:M,12,0)</f>
        <v>43365</v>
      </c>
      <c r="F430" s="61" t="str">
        <f>+GLOVER!F12</f>
        <v>FULL TIME</v>
      </c>
      <c r="G430" s="61">
        <f>+GLOVER!G12</f>
        <v>0</v>
      </c>
      <c r="H430" s="61">
        <f>+GLOVER!H12</f>
        <v>0</v>
      </c>
      <c r="I430" s="61" t="str">
        <f>+GLOVER!I12</f>
        <v>NUÑEZ CUNYA LISET ARLITA</v>
      </c>
      <c r="J430" s="61" t="str">
        <f>+GLOVER!J12</f>
        <v>CHAT GLOVER</v>
      </c>
      <c r="K430" s="61" t="str">
        <f>+GLOVER!K12</f>
        <v>MENDIZABAL BERMUDEZ OSCAR OWENCESLAO</v>
      </c>
      <c r="L430" s="61" t="str">
        <f>+GLOVER!L12</f>
        <v xml:space="preserve">CARAZA MORENO JONATHAN </v>
      </c>
      <c r="M430" s="61" t="str">
        <f>+GLOVER!M12</f>
        <v>Viernes</v>
      </c>
      <c r="N430" s="32">
        <f>+IF(GLOVER!N12="","",GLOVER!N12)</f>
        <v>0.33333333333333331</v>
      </c>
      <c r="O430" s="33">
        <f>+IF(GLOVER!O12="","",GLOVER!O12)</f>
        <v>0.67708333333333337</v>
      </c>
      <c r="P430" s="32">
        <f>+IF(GLOVER!P12="","",GLOVER!P12)</f>
        <v>0.46875</v>
      </c>
      <c r="Q430" s="33">
        <f>+IF(GLOVER!Q12="","",GLOVER!Q12)</f>
        <v>0.5</v>
      </c>
      <c r="R430" s="34" t="str">
        <f>+VLOOKUP(B430,GESEM!B:R,9,0)</f>
        <v>ACTIVO</v>
      </c>
      <c r="S430" s="19">
        <f>+IF(GLOVER!S12="","",GLOVER!S12)</f>
        <v>0.33333333333333331</v>
      </c>
      <c r="T430" s="14">
        <f>+IF(GLOVER!T12="","",GLOVER!T12)</f>
        <v>0.67708333333333337</v>
      </c>
      <c r="U430" s="14" t="str">
        <f>+IF(GLOVER!U12="","",GLOVER!U12)</f>
        <v/>
      </c>
      <c r="V430" s="14" t="str">
        <f>+IF(GLOVER!V12="","",GLOVER!V12)</f>
        <v/>
      </c>
      <c r="W430" s="14">
        <f>+IF(GLOVER!W12="","",GLOVER!W12)</f>
        <v>0.46875</v>
      </c>
      <c r="X430" s="14">
        <f>+IF(GLOVER!X12="","",GLOVER!X12)</f>
        <v>0.5</v>
      </c>
      <c r="Y430" s="14" t="str">
        <f>+IF(GLOVER!Y12="","",GLOVER!Y12)</f>
        <v/>
      </c>
      <c r="Z430" s="20" t="str">
        <f>+IF(GLOVER!Z12="","",GLOVER!Z12)</f>
        <v/>
      </c>
      <c r="AA430" s="19">
        <f>+IF(GLOVER!AA12="","",GLOVER!AA12)</f>
        <v>0.33333333333333331</v>
      </c>
      <c r="AB430" s="13">
        <f>+IF(GLOVER!AB12="","",GLOVER!AB12)</f>
        <v>0.67708333333333337</v>
      </c>
      <c r="AC430" s="14" t="str">
        <f>+IF(GLOVER!AC12="","",GLOVER!AC12)</f>
        <v/>
      </c>
      <c r="AD430" s="14" t="str">
        <f>+IF(GLOVER!AD12="","",GLOVER!AD12)</f>
        <v/>
      </c>
      <c r="AE430" s="13">
        <f>+IF(GLOVER!AE12="","",GLOVER!AE12)</f>
        <v>0.46875</v>
      </c>
      <c r="AF430" s="13">
        <f>+IF(GLOVER!AF12="","",GLOVER!AF12)</f>
        <v>0.5</v>
      </c>
      <c r="AG430" s="14" t="str">
        <f>+IF(GLOVER!AG12="","",GLOVER!AG12)</f>
        <v/>
      </c>
      <c r="AH430" s="20" t="str">
        <f>+IF(GLOVER!AH12="","",GLOVER!AH12)</f>
        <v/>
      </c>
      <c r="AI430" s="19">
        <f>+IF(GLOVER!AI12="","",GLOVER!AI12)</f>
        <v>0.33333333333333331</v>
      </c>
      <c r="AJ430" s="13">
        <f>+IF(GLOVER!AJ12="","",GLOVER!AJ12)</f>
        <v>0.67708333333333337</v>
      </c>
      <c r="AK430" s="14" t="str">
        <f>+IF(GLOVER!AK12="","",GLOVER!AK12)</f>
        <v/>
      </c>
      <c r="AL430" s="14" t="str">
        <f>+IF(GLOVER!AL12="","",GLOVER!AL12)</f>
        <v/>
      </c>
      <c r="AM430" s="13">
        <f>+IF(GLOVER!AM12="","",GLOVER!AM12)</f>
        <v>0.46875</v>
      </c>
      <c r="AN430" s="13">
        <f>+IF(GLOVER!AN12="","",GLOVER!AN12)</f>
        <v>0.5</v>
      </c>
      <c r="AO430" s="14" t="str">
        <f>+IF(GLOVER!AO12="","",GLOVER!AO12)</f>
        <v/>
      </c>
      <c r="AP430" s="20" t="str">
        <f>+IF(GLOVER!AP12="","",GLOVER!AP12)</f>
        <v/>
      </c>
      <c r="AQ430" s="19">
        <f>+IF(GLOVER!AQ12="","",GLOVER!AQ12)</f>
        <v>0.33333333333333331</v>
      </c>
      <c r="AR430" s="13">
        <f>+IF(GLOVER!AR12="","",GLOVER!AR12)</f>
        <v>0.67708333333333337</v>
      </c>
      <c r="AS430" s="14" t="str">
        <f>+IF(GLOVER!AS12="","",GLOVER!AS12)</f>
        <v/>
      </c>
      <c r="AT430" s="14" t="str">
        <f>+IF(GLOVER!AT12="","",GLOVER!AT12)</f>
        <v/>
      </c>
      <c r="AU430" s="13">
        <f>+IF(GLOVER!AU12="","",GLOVER!AU12)</f>
        <v>0.46875</v>
      </c>
      <c r="AV430" s="13">
        <f>+IF(GLOVER!AV12="","",GLOVER!AV12)</f>
        <v>0.5</v>
      </c>
      <c r="AW430" s="14" t="str">
        <f>+IF(GLOVER!AW12="","",GLOVER!AW12)</f>
        <v/>
      </c>
      <c r="AX430" s="20" t="str">
        <f>+IF(GLOVER!AX12="","",GLOVER!AX12)</f>
        <v/>
      </c>
      <c r="AY430" s="19" t="str">
        <f>+IF(GLOVER!AY12="","",GLOVER!AY12)</f>
        <v/>
      </c>
      <c r="AZ430" s="13" t="str">
        <f>+IF(GLOVER!AZ12="","",GLOVER!AZ12)</f>
        <v/>
      </c>
      <c r="BA430" s="14" t="str">
        <f>+IF(GLOVER!BA12="","",GLOVER!BA12)</f>
        <v/>
      </c>
      <c r="BB430" s="14" t="str">
        <f>+IF(GLOVER!BB12="","",GLOVER!BB12)</f>
        <v/>
      </c>
      <c r="BC430" s="13" t="str">
        <f>+IF(GLOVER!BC12="","",GLOVER!BC12)</f>
        <v/>
      </c>
      <c r="BD430" s="13" t="str">
        <f>+IF(GLOVER!BD12="","",GLOVER!BD12)</f>
        <v/>
      </c>
      <c r="BE430" s="14" t="str">
        <f>+IF(GLOVER!BE12="","",GLOVER!BE12)</f>
        <v/>
      </c>
      <c r="BF430" s="20" t="str">
        <f>+IF(GLOVER!BF12="","",GLOVER!BF12)</f>
        <v/>
      </c>
      <c r="BG430" s="19">
        <f>+IF(GLOVER!BG12="","",GLOVER!BG12)</f>
        <v>0.33333333333333331</v>
      </c>
      <c r="BH430" s="13">
        <f>+IF(GLOVER!BH12="","",GLOVER!BH12)</f>
        <v>0.67708333333333337</v>
      </c>
      <c r="BI430" s="14" t="str">
        <f>+IF(GLOVER!BI12="","",GLOVER!BI12)</f>
        <v/>
      </c>
      <c r="BJ430" s="14" t="str">
        <f>+IF(GLOVER!BJ12="","",GLOVER!BJ12)</f>
        <v/>
      </c>
      <c r="BK430" s="13">
        <f>+IF(GLOVER!BK12="","",GLOVER!BK12)</f>
        <v>0.46875</v>
      </c>
      <c r="BL430" s="13">
        <f>+IF(GLOVER!BL12="","",GLOVER!BL12)</f>
        <v>0.5</v>
      </c>
      <c r="BM430" s="14" t="str">
        <f>+IF(GLOVER!BM12="","",GLOVER!BM12)</f>
        <v/>
      </c>
      <c r="BN430" s="20" t="str">
        <f>+IF(GLOVER!BN12="","",GLOVER!BN12)</f>
        <v/>
      </c>
      <c r="BO430" s="19">
        <f>+IF(GLOVER!BO12="","",GLOVER!BO12)</f>
        <v>0.33333333333333331</v>
      </c>
      <c r="BP430" s="13">
        <f>+IF(GLOVER!BP12="","",GLOVER!BP12)</f>
        <v>0.67708333333333337</v>
      </c>
      <c r="BQ430" s="14" t="str">
        <f>+IF(GLOVER!BQ12="","",GLOVER!BQ12)</f>
        <v/>
      </c>
      <c r="BR430" s="14" t="str">
        <f>+IF(GLOVER!BR12="","",GLOVER!BR12)</f>
        <v/>
      </c>
      <c r="BS430" s="13">
        <f>+IF(GLOVER!BS12="","",GLOVER!BS12)</f>
        <v>0.46875</v>
      </c>
      <c r="BT430" s="13">
        <f>+IF(GLOVER!BT12="","",GLOVER!BT12)</f>
        <v>0.5</v>
      </c>
      <c r="BU430" s="14" t="str">
        <f>+IF(GLOVER!BU12="","",GLOVER!BU12)</f>
        <v/>
      </c>
      <c r="BV430" s="20" t="str">
        <f>+IF(GLOVER!BV12="","",GLOVER!BV12)</f>
        <v/>
      </c>
      <c r="BW430" s="68" t="str">
        <f>+VLOOKUP(B430,GESEM!B:H,7,0)</f>
        <v>CHAT GLOVER</v>
      </c>
      <c r="BX430" s="2" t="str">
        <f>+VLOOKUP(B430,GESEM!B:H,6,0)</f>
        <v>AGENTE</v>
      </c>
    </row>
    <row r="431" spans="1:76" ht="12.75" customHeight="1" x14ac:dyDescent="0.2">
      <c r="A431" s="31">
        <f t="shared" si="6"/>
        <v>425</v>
      </c>
      <c r="B431" s="74">
        <f>+GLOVER!B13</f>
        <v>72719204</v>
      </c>
      <c r="C431" s="61" t="str">
        <f>+VLOOKUP(J431,TURNO!P:Q,2,0)</f>
        <v>CHAT GLOVER</v>
      </c>
      <c r="D431" s="61" t="str">
        <f>+GLOVER!D13</f>
        <v>Mañana</v>
      </c>
      <c r="E431" s="75">
        <f>+VLOOKUP(B431,GESEM!B:M,12,0)</f>
        <v>45394</v>
      </c>
      <c r="F431" s="61" t="str">
        <f>+GLOVER!F13</f>
        <v>FULL TIME</v>
      </c>
      <c r="G431" s="61" t="str">
        <f>+GLOVER!G13</f>
        <v>VAC</v>
      </c>
      <c r="H431" s="61" t="str">
        <f>+GLOVER!H13</f>
        <v>19/05 - 23/05</v>
      </c>
      <c r="I431" s="61" t="str">
        <f>+GLOVER!I13</f>
        <v>SANTANA GOMEZ EDUARDO JESUS</v>
      </c>
      <c r="J431" s="61" t="str">
        <f>+GLOVER!J13</f>
        <v>CHAT GLOVER</v>
      </c>
      <c r="K431" s="61" t="str">
        <f>+GLOVER!K13</f>
        <v>AZABACHE GARCIA HILDA MERCEDES</v>
      </c>
      <c r="L431" s="61" t="str">
        <f>+GLOVER!L13</f>
        <v xml:space="preserve">CARAZA MORENO JONATHAN </v>
      </c>
      <c r="M431" s="61" t="str">
        <f>+GLOVER!M13</f>
        <v>Jueves</v>
      </c>
      <c r="N431" s="32">
        <f>+IF(GLOVER!N13="","",GLOVER!N13)</f>
        <v>0.29166666666666669</v>
      </c>
      <c r="O431" s="33">
        <f>+IF(GLOVER!O13="","",GLOVER!O13)</f>
        <v>0.63541666666666663</v>
      </c>
      <c r="P431" s="32">
        <f>+IF(GLOVER!P13="","",GLOVER!P13)</f>
        <v>0.375</v>
      </c>
      <c r="Q431" s="33">
        <f>+IF(GLOVER!Q13="","",GLOVER!Q13)</f>
        <v>0.40625</v>
      </c>
      <c r="R431" s="34" t="str">
        <f>+VLOOKUP(B431,GESEM!B:R,9,0)</f>
        <v>ACTIVO</v>
      </c>
      <c r="S431" s="19">
        <f>+IF(GLOVER!S13="","",GLOVER!S13)</f>
        <v>0.29166666666666669</v>
      </c>
      <c r="T431" s="14">
        <f>+IF(GLOVER!T13="","",GLOVER!T13)</f>
        <v>0.63541666666666663</v>
      </c>
      <c r="U431" s="14" t="str">
        <f>+IF(GLOVER!U13="","",GLOVER!U13)</f>
        <v/>
      </c>
      <c r="V431" s="14" t="str">
        <f>+IF(GLOVER!V13="","",GLOVER!V13)</f>
        <v/>
      </c>
      <c r="W431" s="14">
        <f>+IF(GLOVER!W13="","",GLOVER!W13)</f>
        <v>0.375</v>
      </c>
      <c r="X431" s="14">
        <f>+IF(GLOVER!X13="","",GLOVER!X13)</f>
        <v>0.40625</v>
      </c>
      <c r="Y431" s="14" t="str">
        <f>+IF(GLOVER!Y13="","",GLOVER!Y13)</f>
        <v/>
      </c>
      <c r="Z431" s="20" t="str">
        <f>+IF(GLOVER!Z13="","",GLOVER!Z13)</f>
        <v/>
      </c>
      <c r="AA431" s="19">
        <f>+IF(GLOVER!AA13="","",GLOVER!AA13)</f>
        <v>0.29166666666666669</v>
      </c>
      <c r="AB431" s="13">
        <f>+IF(GLOVER!AB13="","",GLOVER!AB13)</f>
        <v>0.63541666666666663</v>
      </c>
      <c r="AC431" s="14" t="str">
        <f>+IF(GLOVER!AC13="","",GLOVER!AC13)</f>
        <v/>
      </c>
      <c r="AD431" s="14" t="str">
        <f>+IF(GLOVER!AD13="","",GLOVER!AD13)</f>
        <v/>
      </c>
      <c r="AE431" s="13">
        <f>+IF(GLOVER!AE13="","",GLOVER!AE13)</f>
        <v>0.375</v>
      </c>
      <c r="AF431" s="13">
        <f>+IF(GLOVER!AF13="","",GLOVER!AF13)</f>
        <v>0.40625</v>
      </c>
      <c r="AG431" s="14" t="str">
        <f>+IF(GLOVER!AG13="","",GLOVER!AG13)</f>
        <v/>
      </c>
      <c r="AH431" s="20" t="str">
        <f>+IF(GLOVER!AH13="","",GLOVER!AH13)</f>
        <v/>
      </c>
      <c r="AI431" s="19">
        <f>+IF(GLOVER!AI13="","",GLOVER!AI13)</f>
        <v>0.29166666666666669</v>
      </c>
      <c r="AJ431" s="13">
        <f>+IF(GLOVER!AJ13="","",GLOVER!AJ13)</f>
        <v>0.63541666666666663</v>
      </c>
      <c r="AK431" s="14" t="str">
        <f>+IF(GLOVER!AK13="","",GLOVER!AK13)</f>
        <v/>
      </c>
      <c r="AL431" s="14" t="str">
        <f>+IF(GLOVER!AL13="","",GLOVER!AL13)</f>
        <v/>
      </c>
      <c r="AM431" s="13">
        <f>+IF(GLOVER!AM13="","",GLOVER!AM13)</f>
        <v>0.375</v>
      </c>
      <c r="AN431" s="13">
        <f>+IF(GLOVER!AN13="","",GLOVER!AN13)</f>
        <v>0.40625</v>
      </c>
      <c r="AO431" s="14" t="str">
        <f>+IF(GLOVER!AO13="","",GLOVER!AO13)</f>
        <v/>
      </c>
      <c r="AP431" s="20" t="str">
        <f>+IF(GLOVER!AP13="","",GLOVER!AP13)</f>
        <v/>
      </c>
      <c r="AQ431" s="19" t="str">
        <f>+IF(GLOVER!AQ13="","",GLOVER!AQ13)</f>
        <v/>
      </c>
      <c r="AR431" s="13" t="str">
        <f>+IF(GLOVER!AR13="","",GLOVER!AR13)</f>
        <v/>
      </c>
      <c r="AS431" s="14" t="str">
        <f>+IF(GLOVER!AS13="","",GLOVER!AS13)</f>
        <v/>
      </c>
      <c r="AT431" s="14" t="str">
        <f>+IF(GLOVER!AT13="","",GLOVER!AT13)</f>
        <v/>
      </c>
      <c r="AU431" s="13" t="str">
        <f>+IF(GLOVER!AU13="","",GLOVER!AU13)</f>
        <v/>
      </c>
      <c r="AV431" s="13" t="str">
        <f>+IF(GLOVER!AV13="","",GLOVER!AV13)</f>
        <v/>
      </c>
      <c r="AW431" s="14" t="str">
        <f>+IF(GLOVER!AW13="","",GLOVER!AW13)</f>
        <v/>
      </c>
      <c r="AX431" s="20" t="str">
        <f>+IF(GLOVER!AX13="","",GLOVER!AX13)</f>
        <v/>
      </c>
      <c r="AY431" s="19">
        <f>+IF(GLOVER!AY13="","",GLOVER!AY13)</f>
        <v>0.29166666666666669</v>
      </c>
      <c r="AZ431" s="13">
        <f>+IF(GLOVER!AZ13="","",GLOVER!AZ13)</f>
        <v>0.63541666666666663</v>
      </c>
      <c r="BA431" s="14" t="str">
        <f>+IF(GLOVER!BA13="","",GLOVER!BA13)</f>
        <v/>
      </c>
      <c r="BB431" s="14" t="str">
        <f>+IF(GLOVER!BB13="","",GLOVER!BB13)</f>
        <v/>
      </c>
      <c r="BC431" s="13">
        <f>+IF(GLOVER!BC13="","",GLOVER!BC13)</f>
        <v>0.375</v>
      </c>
      <c r="BD431" s="13">
        <f>+IF(GLOVER!BD13="","",GLOVER!BD13)</f>
        <v>0.40625</v>
      </c>
      <c r="BE431" s="14" t="str">
        <f>+IF(GLOVER!BE13="","",GLOVER!BE13)</f>
        <v/>
      </c>
      <c r="BF431" s="20" t="str">
        <f>+IF(GLOVER!BF13="","",GLOVER!BF13)</f>
        <v/>
      </c>
      <c r="BG431" s="19">
        <f>+IF(GLOVER!BG13="","",GLOVER!BG13)</f>
        <v>0.29166666666666669</v>
      </c>
      <c r="BH431" s="13">
        <f>+IF(GLOVER!BH13="","",GLOVER!BH13)</f>
        <v>0.63541666666666663</v>
      </c>
      <c r="BI431" s="14" t="str">
        <f>+IF(GLOVER!BI13="","",GLOVER!BI13)</f>
        <v/>
      </c>
      <c r="BJ431" s="14" t="str">
        <f>+IF(GLOVER!BJ13="","",GLOVER!BJ13)</f>
        <v/>
      </c>
      <c r="BK431" s="13">
        <f>+IF(GLOVER!BK13="","",GLOVER!BK13)</f>
        <v>0.375</v>
      </c>
      <c r="BL431" s="13">
        <f>+IF(GLOVER!BL13="","",GLOVER!BL13)</f>
        <v>0.40625</v>
      </c>
      <c r="BM431" s="14" t="str">
        <f>+IF(GLOVER!BM13="","",GLOVER!BM13)</f>
        <v/>
      </c>
      <c r="BN431" s="20" t="str">
        <f>+IF(GLOVER!BN13="","",GLOVER!BN13)</f>
        <v/>
      </c>
      <c r="BO431" s="19">
        <f>+IF(GLOVER!BO13="","",GLOVER!BO13)</f>
        <v>0.29166666666666669</v>
      </c>
      <c r="BP431" s="13">
        <f>+IF(GLOVER!BP13="","",GLOVER!BP13)</f>
        <v>0.63541666666666663</v>
      </c>
      <c r="BQ431" s="14" t="str">
        <f>+IF(GLOVER!BQ13="","",GLOVER!BQ13)</f>
        <v/>
      </c>
      <c r="BR431" s="14" t="str">
        <f>+IF(GLOVER!BR13="","",GLOVER!BR13)</f>
        <v/>
      </c>
      <c r="BS431" s="13">
        <f>+IF(GLOVER!BS13="","",GLOVER!BS13)</f>
        <v>0.375</v>
      </c>
      <c r="BT431" s="13">
        <f>+IF(GLOVER!BT13="","",GLOVER!BT13)</f>
        <v>0.40625</v>
      </c>
      <c r="BU431" s="14" t="str">
        <f>+IF(GLOVER!BU13="","",GLOVER!BU13)</f>
        <v/>
      </c>
      <c r="BV431" s="20" t="str">
        <f>+IF(GLOVER!BV13="","",GLOVER!BV13)</f>
        <v/>
      </c>
      <c r="BW431" s="68" t="str">
        <f>+VLOOKUP(B431,GESEM!B:H,7,0)</f>
        <v>CHAT GLOVER</v>
      </c>
      <c r="BX431" s="2" t="str">
        <f>+VLOOKUP(B431,GESEM!B:H,6,0)</f>
        <v>AGENTE</v>
      </c>
    </row>
    <row r="432" spans="1:76" ht="12.75" customHeight="1" x14ac:dyDescent="0.2">
      <c r="A432" s="31">
        <f t="shared" si="6"/>
        <v>426</v>
      </c>
      <c r="B432" s="74">
        <f>+GLOVER!B14</f>
        <v>72323137</v>
      </c>
      <c r="C432" s="61" t="str">
        <f>+VLOOKUP(J432,TURNO!P:Q,2,0)</f>
        <v>CHAT GLOVER</v>
      </c>
      <c r="D432" s="61" t="str">
        <f>+GLOVER!D14</f>
        <v>Tarde</v>
      </c>
      <c r="E432" s="75">
        <f>+VLOOKUP(B432,GESEM!B:M,12,0)</f>
        <v>45394</v>
      </c>
      <c r="F432" s="61" t="str">
        <f>+GLOVER!F14</f>
        <v>PART TIME</v>
      </c>
      <c r="G432" s="61" t="str">
        <f>+GLOVER!G14</f>
        <v>SXM</v>
      </c>
      <c r="H432" s="61" t="str">
        <f>+GLOVER!H14</f>
        <v>18/02 - 16/05</v>
      </c>
      <c r="I432" s="61" t="str">
        <f>+GLOVER!I14</f>
        <v>ORTEGA SILVESTRE STHEFANY MICHELLE</v>
      </c>
      <c r="J432" s="61" t="str">
        <f>+GLOVER!J14</f>
        <v>CHAT GLOVER</v>
      </c>
      <c r="K432" s="61" t="str">
        <f>+GLOVER!K14</f>
        <v>MENDIZABAL BERMUDEZ OSCAR OWENCESLAO</v>
      </c>
      <c r="L432" s="61" t="str">
        <f>+GLOVER!L14</f>
        <v xml:space="preserve">CARAZA MORENO JONATHAN </v>
      </c>
      <c r="M432" s="61" t="str">
        <f>+GLOVER!M14</f>
        <v>Martes</v>
      </c>
      <c r="N432" s="32">
        <f>+IF(GLOVER!N14="","",GLOVER!N14)</f>
        <v>0.58333333333333337</v>
      </c>
      <c r="O432" s="33">
        <f>+IF(GLOVER!O14="","",GLOVER!O14)</f>
        <v>0.74652777777777779</v>
      </c>
      <c r="P432" s="32" t="str">
        <f>+IF(GLOVER!P14="","",GLOVER!P14)</f>
        <v/>
      </c>
      <c r="Q432" s="33" t="str">
        <f>+IF(GLOVER!Q14="","",GLOVER!Q14)</f>
        <v/>
      </c>
      <c r="R432" s="34" t="str">
        <f>+VLOOKUP(B432,GESEM!B:R,9,0)</f>
        <v>ACTIVO</v>
      </c>
      <c r="S432" s="19">
        <f>+IF(GLOVER!S14="","",GLOVER!S14)</f>
        <v>0.58333333333333337</v>
      </c>
      <c r="T432" s="14">
        <f>+IF(GLOVER!T14="","",GLOVER!T14)</f>
        <v>0.74652777777777779</v>
      </c>
      <c r="U432" s="14" t="str">
        <f>+IF(GLOVER!U14="","",GLOVER!U14)</f>
        <v/>
      </c>
      <c r="V432" s="14" t="str">
        <f>+IF(GLOVER!V14="","",GLOVER!V14)</f>
        <v/>
      </c>
      <c r="W432" s="14" t="str">
        <f>+IF(GLOVER!W14="","",GLOVER!W14)</f>
        <v/>
      </c>
      <c r="X432" s="14" t="str">
        <f>+IF(GLOVER!X14="","",GLOVER!X14)</f>
        <v/>
      </c>
      <c r="Y432" s="14" t="str">
        <f>+IF(GLOVER!Y14="","",GLOVER!Y14)</f>
        <v/>
      </c>
      <c r="Z432" s="20" t="str">
        <f>+IF(GLOVER!Z14="","",GLOVER!Z14)</f>
        <v/>
      </c>
      <c r="AA432" s="19" t="str">
        <f>+IF(GLOVER!AA14="","",GLOVER!AA14)</f>
        <v/>
      </c>
      <c r="AB432" s="13" t="str">
        <f>+IF(GLOVER!AB14="","",GLOVER!AB14)</f>
        <v/>
      </c>
      <c r="AC432" s="14" t="str">
        <f>+IF(GLOVER!AC14="","",GLOVER!AC14)</f>
        <v/>
      </c>
      <c r="AD432" s="14" t="str">
        <f>+IF(GLOVER!AD14="","",GLOVER!AD14)</f>
        <v/>
      </c>
      <c r="AE432" s="13" t="str">
        <f>+IF(GLOVER!AE14="","",GLOVER!AE14)</f>
        <v/>
      </c>
      <c r="AF432" s="13" t="str">
        <f>+IF(GLOVER!AF14="","",GLOVER!AF14)</f>
        <v/>
      </c>
      <c r="AG432" s="14" t="str">
        <f>+IF(GLOVER!AG14="","",GLOVER!AG14)</f>
        <v/>
      </c>
      <c r="AH432" s="20" t="str">
        <f>+IF(GLOVER!AH14="","",GLOVER!AH14)</f>
        <v/>
      </c>
      <c r="AI432" s="19">
        <f>+IF(GLOVER!AI14="","",GLOVER!AI14)</f>
        <v>0.58333333333333337</v>
      </c>
      <c r="AJ432" s="13">
        <f>+IF(GLOVER!AJ14="","",GLOVER!AJ14)</f>
        <v>0.74652777777777779</v>
      </c>
      <c r="AK432" s="14" t="str">
        <f>+IF(GLOVER!AK14="","",GLOVER!AK14)</f>
        <v/>
      </c>
      <c r="AL432" s="14" t="str">
        <f>+IF(GLOVER!AL14="","",GLOVER!AL14)</f>
        <v/>
      </c>
      <c r="AM432" s="13" t="str">
        <f>+IF(GLOVER!AM14="","",GLOVER!AM14)</f>
        <v/>
      </c>
      <c r="AN432" s="13" t="str">
        <f>+IF(GLOVER!AN14="","",GLOVER!AN14)</f>
        <v/>
      </c>
      <c r="AO432" s="14" t="str">
        <f>+IF(GLOVER!AO14="","",GLOVER!AO14)</f>
        <v/>
      </c>
      <c r="AP432" s="20" t="str">
        <f>+IF(GLOVER!AP14="","",GLOVER!AP14)</f>
        <v/>
      </c>
      <c r="AQ432" s="19">
        <f>+IF(GLOVER!AQ14="","",GLOVER!AQ14)</f>
        <v>0.58333333333333337</v>
      </c>
      <c r="AR432" s="13">
        <f>+IF(GLOVER!AR14="","",GLOVER!AR14)</f>
        <v>0.74652777777777779</v>
      </c>
      <c r="AS432" s="14" t="str">
        <f>+IF(GLOVER!AS14="","",GLOVER!AS14)</f>
        <v/>
      </c>
      <c r="AT432" s="14" t="str">
        <f>+IF(GLOVER!AT14="","",GLOVER!AT14)</f>
        <v/>
      </c>
      <c r="AU432" s="13" t="str">
        <f>+IF(GLOVER!AU14="","",GLOVER!AU14)</f>
        <v/>
      </c>
      <c r="AV432" s="13" t="str">
        <f>+IF(GLOVER!AV14="","",GLOVER!AV14)</f>
        <v/>
      </c>
      <c r="AW432" s="14" t="str">
        <f>+IF(GLOVER!AW14="","",GLOVER!AW14)</f>
        <v/>
      </c>
      <c r="AX432" s="20" t="str">
        <f>+IF(GLOVER!AX14="","",GLOVER!AX14)</f>
        <v/>
      </c>
      <c r="AY432" s="19">
        <f>+IF(GLOVER!AY14="","",GLOVER!AY14)</f>
        <v>0.58333333333333337</v>
      </c>
      <c r="AZ432" s="13">
        <f>+IF(GLOVER!AZ14="","",GLOVER!AZ14)</f>
        <v>0.74652777777777779</v>
      </c>
      <c r="BA432" s="14" t="str">
        <f>+IF(GLOVER!BA14="","",GLOVER!BA14)</f>
        <v/>
      </c>
      <c r="BB432" s="14" t="str">
        <f>+IF(GLOVER!BB14="","",GLOVER!BB14)</f>
        <v/>
      </c>
      <c r="BC432" s="13" t="str">
        <f>+IF(GLOVER!BC14="","",GLOVER!BC14)</f>
        <v/>
      </c>
      <c r="BD432" s="13" t="str">
        <f>+IF(GLOVER!BD14="","",GLOVER!BD14)</f>
        <v/>
      </c>
      <c r="BE432" s="14" t="str">
        <f>+IF(GLOVER!BE14="","",GLOVER!BE14)</f>
        <v/>
      </c>
      <c r="BF432" s="20" t="str">
        <f>+IF(GLOVER!BF14="","",GLOVER!BF14)</f>
        <v/>
      </c>
      <c r="BG432" s="19">
        <f>+IF(GLOVER!BG14="","",GLOVER!BG14)</f>
        <v>0.58333333333333337</v>
      </c>
      <c r="BH432" s="13">
        <f>+IF(GLOVER!BH14="","",GLOVER!BH14)</f>
        <v>0.74652777777777779</v>
      </c>
      <c r="BI432" s="14" t="str">
        <f>+IF(GLOVER!BI14="","",GLOVER!BI14)</f>
        <v/>
      </c>
      <c r="BJ432" s="14" t="str">
        <f>+IF(GLOVER!BJ14="","",GLOVER!BJ14)</f>
        <v/>
      </c>
      <c r="BK432" s="13" t="str">
        <f>+IF(GLOVER!BK14="","",GLOVER!BK14)</f>
        <v/>
      </c>
      <c r="BL432" s="13" t="str">
        <f>+IF(GLOVER!BL14="","",GLOVER!BL14)</f>
        <v/>
      </c>
      <c r="BM432" s="14" t="str">
        <f>+IF(GLOVER!BM14="","",GLOVER!BM14)</f>
        <v/>
      </c>
      <c r="BN432" s="20" t="str">
        <f>+IF(GLOVER!BN14="","",GLOVER!BN14)</f>
        <v/>
      </c>
      <c r="BO432" s="19">
        <f>+IF(GLOVER!BO14="","",GLOVER!BO14)</f>
        <v>0.58333333333333337</v>
      </c>
      <c r="BP432" s="13">
        <f>+IF(GLOVER!BP14="","",GLOVER!BP14)</f>
        <v>0.74652777777777779</v>
      </c>
      <c r="BQ432" s="14" t="str">
        <f>+IF(GLOVER!BQ14="","",GLOVER!BQ14)</f>
        <v/>
      </c>
      <c r="BR432" s="14" t="str">
        <f>+IF(GLOVER!BR14="","",GLOVER!BR14)</f>
        <v/>
      </c>
      <c r="BS432" s="13" t="str">
        <f>+IF(GLOVER!BS14="","",GLOVER!BS14)</f>
        <v/>
      </c>
      <c r="BT432" s="13" t="str">
        <f>+IF(GLOVER!BT14="","",GLOVER!BT14)</f>
        <v/>
      </c>
      <c r="BU432" s="14" t="str">
        <f>+IF(GLOVER!BU14="","",GLOVER!BU14)</f>
        <v/>
      </c>
      <c r="BV432" s="20" t="str">
        <f>+IF(GLOVER!BV14="","",GLOVER!BV14)</f>
        <v/>
      </c>
      <c r="BW432" s="68" t="str">
        <f>+VLOOKUP(B432,GESEM!B:H,7,0)</f>
        <v>CHAT GLOVER</v>
      </c>
      <c r="BX432" s="2" t="str">
        <f>+VLOOKUP(B432,GESEM!B:H,6,0)</f>
        <v>AGENTE</v>
      </c>
    </row>
    <row r="433" spans="1:76" ht="12.75" customHeight="1" x14ac:dyDescent="0.2">
      <c r="A433" s="31">
        <f t="shared" si="6"/>
        <v>427</v>
      </c>
      <c r="B433" s="74">
        <f>+GLOVER!B15</f>
        <v>73066591</v>
      </c>
      <c r="C433" s="61" t="str">
        <f>+VLOOKUP(J433,TURNO!P:Q,2,0)</f>
        <v>CHAT GLOVER</v>
      </c>
      <c r="D433" s="61" t="str">
        <f>+GLOVER!D15</f>
        <v>Mañana</v>
      </c>
      <c r="E433" s="75">
        <f>+VLOOKUP(B433,GESEM!B:M,12,0)</f>
        <v>45394</v>
      </c>
      <c r="F433" s="61" t="str">
        <f>+GLOVER!F15</f>
        <v>FULL TIME</v>
      </c>
      <c r="G433" s="61">
        <f>+GLOVER!G15</f>
        <v>0</v>
      </c>
      <c r="H433" s="61">
        <f>+GLOVER!H15</f>
        <v>0</v>
      </c>
      <c r="I433" s="61" t="str">
        <f>+GLOVER!I15</f>
        <v>TAFUR CAVERO XIOMARA MILAGROS</v>
      </c>
      <c r="J433" s="61" t="str">
        <f>+GLOVER!J15</f>
        <v>CHAT GLOVER</v>
      </c>
      <c r="K433" s="61" t="str">
        <f>+GLOVER!K15</f>
        <v>MARTEL TOLENTINO ERIKA LEIDY</v>
      </c>
      <c r="L433" s="61" t="str">
        <f>+GLOVER!L15</f>
        <v xml:space="preserve">CARAZA MORENO JONATHAN </v>
      </c>
      <c r="M433" s="61" t="str">
        <f>+GLOVER!M15</f>
        <v>Miércoles</v>
      </c>
      <c r="N433" s="32">
        <f>+IF(GLOVER!N15="","",GLOVER!N15)</f>
        <v>0.29166666666666669</v>
      </c>
      <c r="O433" s="33">
        <f>+IF(GLOVER!O15="","",GLOVER!O15)</f>
        <v>0.63541666666666663</v>
      </c>
      <c r="P433" s="32">
        <f>+IF(GLOVER!P15="","",GLOVER!P15)</f>
        <v>0.54166666666666663</v>
      </c>
      <c r="Q433" s="33">
        <f>+IF(GLOVER!Q15="","",GLOVER!Q15)</f>
        <v>0.57291666666666663</v>
      </c>
      <c r="R433" s="34" t="str">
        <f>+VLOOKUP(B433,GESEM!B:R,9,0)</f>
        <v>ACTIVO</v>
      </c>
      <c r="S433" s="19">
        <f>+IF(GLOVER!S15="","",GLOVER!S15)</f>
        <v>0.29166666666666669</v>
      </c>
      <c r="T433" s="14">
        <f>+IF(GLOVER!T15="","",GLOVER!T15)</f>
        <v>0.63541666666666663</v>
      </c>
      <c r="U433" s="14" t="str">
        <f>+IF(GLOVER!U15="","",GLOVER!U15)</f>
        <v/>
      </c>
      <c r="V433" s="14" t="str">
        <f>+IF(GLOVER!V15="","",GLOVER!V15)</f>
        <v/>
      </c>
      <c r="W433" s="14">
        <f>+IF(GLOVER!W15="","",GLOVER!W15)</f>
        <v>0.54166666666666663</v>
      </c>
      <c r="X433" s="14">
        <f>+IF(GLOVER!X15="","",GLOVER!X15)</f>
        <v>0.57291666666666663</v>
      </c>
      <c r="Y433" s="14" t="str">
        <f>+IF(GLOVER!Y15="","",GLOVER!Y15)</f>
        <v/>
      </c>
      <c r="Z433" s="20" t="str">
        <f>+IF(GLOVER!Z15="","",GLOVER!Z15)</f>
        <v/>
      </c>
      <c r="AA433" s="19">
        <f>+IF(GLOVER!AA15="","",GLOVER!AA15)</f>
        <v>0.29166666666666669</v>
      </c>
      <c r="AB433" s="13">
        <f>+IF(GLOVER!AB15="","",GLOVER!AB15)</f>
        <v>0.63541666666666663</v>
      </c>
      <c r="AC433" s="14" t="str">
        <f>+IF(GLOVER!AC15="","",GLOVER!AC15)</f>
        <v/>
      </c>
      <c r="AD433" s="14" t="str">
        <f>+IF(GLOVER!AD15="","",GLOVER!AD15)</f>
        <v/>
      </c>
      <c r="AE433" s="13">
        <f>+IF(GLOVER!AE15="","",GLOVER!AE15)</f>
        <v>0.54166666666666663</v>
      </c>
      <c r="AF433" s="13">
        <f>+IF(GLOVER!AF15="","",GLOVER!AF15)</f>
        <v>0.57291666666666663</v>
      </c>
      <c r="AG433" s="14" t="str">
        <f>+IF(GLOVER!AG15="","",GLOVER!AG15)</f>
        <v/>
      </c>
      <c r="AH433" s="20" t="str">
        <f>+IF(GLOVER!AH15="","",GLOVER!AH15)</f>
        <v/>
      </c>
      <c r="AI433" s="19" t="str">
        <f>+IF(GLOVER!AI15="","",GLOVER!AI15)</f>
        <v/>
      </c>
      <c r="AJ433" s="13" t="str">
        <f>+IF(GLOVER!AJ15="","",GLOVER!AJ15)</f>
        <v/>
      </c>
      <c r="AK433" s="14" t="str">
        <f>+IF(GLOVER!AK15="","",GLOVER!AK15)</f>
        <v/>
      </c>
      <c r="AL433" s="14" t="str">
        <f>+IF(GLOVER!AL15="","",GLOVER!AL15)</f>
        <v/>
      </c>
      <c r="AM433" s="13" t="str">
        <f>+IF(GLOVER!AM15="","",GLOVER!AM15)</f>
        <v/>
      </c>
      <c r="AN433" s="13" t="str">
        <f>+IF(GLOVER!AN15="","",GLOVER!AN15)</f>
        <v/>
      </c>
      <c r="AO433" s="14" t="str">
        <f>+IF(GLOVER!AO15="","",GLOVER!AO15)</f>
        <v/>
      </c>
      <c r="AP433" s="20" t="str">
        <f>+IF(GLOVER!AP15="","",GLOVER!AP15)</f>
        <v/>
      </c>
      <c r="AQ433" s="19">
        <f>+IF(GLOVER!AQ15="","",GLOVER!AQ15)</f>
        <v>0.29166666666666669</v>
      </c>
      <c r="AR433" s="13">
        <f>+IF(GLOVER!AR15="","",GLOVER!AR15)</f>
        <v>0.63541666666666663</v>
      </c>
      <c r="AS433" s="14" t="str">
        <f>+IF(GLOVER!AS15="","",GLOVER!AS15)</f>
        <v/>
      </c>
      <c r="AT433" s="14" t="str">
        <f>+IF(GLOVER!AT15="","",GLOVER!AT15)</f>
        <v/>
      </c>
      <c r="AU433" s="13">
        <f>+IF(GLOVER!AU15="","",GLOVER!AU15)</f>
        <v>0.54166666666666663</v>
      </c>
      <c r="AV433" s="13">
        <f>+IF(GLOVER!AV15="","",GLOVER!AV15)</f>
        <v>0.57291666666666663</v>
      </c>
      <c r="AW433" s="14" t="str">
        <f>+IF(GLOVER!AW15="","",GLOVER!AW15)</f>
        <v/>
      </c>
      <c r="AX433" s="20" t="str">
        <f>+IF(GLOVER!AX15="","",GLOVER!AX15)</f>
        <v/>
      </c>
      <c r="AY433" s="19">
        <f>+IF(GLOVER!AY15="","",GLOVER!AY15)</f>
        <v>0.29166666666666669</v>
      </c>
      <c r="AZ433" s="13">
        <f>+IF(GLOVER!AZ15="","",GLOVER!AZ15)</f>
        <v>0.63541666666666663</v>
      </c>
      <c r="BA433" s="14" t="str">
        <f>+IF(GLOVER!BA15="","",GLOVER!BA15)</f>
        <v/>
      </c>
      <c r="BB433" s="14" t="str">
        <f>+IF(GLOVER!BB15="","",GLOVER!BB15)</f>
        <v/>
      </c>
      <c r="BC433" s="13">
        <f>+IF(GLOVER!BC15="","",GLOVER!BC15)</f>
        <v>0.54166666666666663</v>
      </c>
      <c r="BD433" s="13">
        <f>+IF(GLOVER!BD15="","",GLOVER!BD15)</f>
        <v>0.57291666666666663</v>
      </c>
      <c r="BE433" s="14" t="str">
        <f>+IF(GLOVER!BE15="","",GLOVER!BE15)</f>
        <v/>
      </c>
      <c r="BF433" s="20" t="str">
        <f>+IF(GLOVER!BF15="","",GLOVER!BF15)</f>
        <v/>
      </c>
      <c r="BG433" s="19">
        <f>+IF(GLOVER!BG15="","",GLOVER!BG15)</f>
        <v>0.29166666666666669</v>
      </c>
      <c r="BH433" s="13">
        <f>+IF(GLOVER!BH15="","",GLOVER!BH15)</f>
        <v>0.63541666666666663</v>
      </c>
      <c r="BI433" s="14" t="str">
        <f>+IF(GLOVER!BI15="","",GLOVER!BI15)</f>
        <v/>
      </c>
      <c r="BJ433" s="14" t="str">
        <f>+IF(GLOVER!BJ15="","",GLOVER!BJ15)</f>
        <v/>
      </c>
      <c r="BK433" s="13">
        <f>+IF(GLOVER!BK15="","",GLOVER!BK15)</f>
        <v>0.54166666666666663</v>
      </c>
      <c r="BL433" s="13">
        <f>+IF(GLOVER!BL15="","",GLOVER!BL15)</f>
        <v>0.57291666666666663</v>
      </c>
      <c r="BM433" s="14" t="str">
        <f>+IF(GLOVER!BM15="","",GLOVER!BM15)</f>
        <v/>
      </c>
      <c r="BN433" s="20" t="str">
        <f>+IF(GLOVER!BN15="","",GLOVER!BN15)</f>
        <v/>
      </c>
      <c r="BO433" s="19">
        <f>+IF(GLOVER!BO15="","",GLOVER!BO15)</f>
        <v>0.29166666666666669</v>
      </c>
      <c r="BP433" s="13">
        <f>+IF(GLOVER!BP15="","",GLOVER!BP15)</f>
        <v>0.63541666666666663</v>
      </c>
      <c r="BQ433" s="14" t="str">
        <f>+IF(GLOVER!BQ15="","",GLOVER!BQ15)</f>
        <v/>
      </c>
      <c r="BR433" s="14" t="str">
        <f>+IF(GLOVER!BR15="","",GLOVER!BR15)</f>
        <v/>
      </c>
      <c r="BS433" s="13">
        <f>+IF(GLOVER!BS15="","",GLOVER!BS15)</f>
        <v>0.54166666666666663</v>
      </c>
      <c r="BT433" s="13">
        <f>+IF(GLOVER!BT15="","",GLOVER!BT15)</f>
        <v>0.57291666666666663</v>
      </c>
      <c r="BU433" s="14" t="str">
        <f>+IF(GLOVER!BU15="","",GLOVER!BU15)</f>
        <v/>
      </c>
      <c r="BV433" s="20" t="str">
        <f>+IF(GLOVER!BV15="","",GLOVER!BV15)</f>
        <v/>
      </c>
      <c r="BW433" s="68" t="str">
        <f>+VLOOKUP(B433,GESEM!B:H,7,0)</f>
        <v>CHAT GLOVER</v>
      </c>
      <c r="BX433" s="2" t="str">
        <f>+VLOOKUP(B433,GESEM!B:H,6,0)</f>
        <v>AGENTE</v>
      </c>
    </row>
    <row r="434" spans="1:76" ht="12.75" customHeight="1" x14ac:dyDescent="0.2">
      <c r="A434" s="31">
        <f t="shared" si="6"/>
        <v>428</v>
      </c>
      <c r="B434" s="74">
        <f>+GLOVER!B16</f>
        <v>74714071</v>
      </c>
      <c r="C434" s="61" t="str">
        <f>+VLOOKUP(J434,TURNO!P:Q,2,0)</f>
        <v>CHAT GLOVER</v>
      </c>
      <c r="D434" s="61" t="str">
        <f>+GLOVER!D16</f>
        <v>Tarde</v>
      </c>
      <c r="E434" s="75">
        <f>+VLOOKUP(B434,GESEM!B:M,12,0)</f>
        <v>44652</v>
      </c>
      <c r="F434" s="61" t="str">
        <f>+GLOVER!F16</f>
        <v>PART TIME</v>
      </c>
      <c r="G434" s="61">
        <f>+GLOVER!G16</f>
        <v>0</v>
      </c>
      <c r="H434" s="61">
        <f>+GLOVER!H16</f>
        <v>0</v>
      </c>
      <c r="I434" s="61" t="str">
        <f>+GLOVER!I16</f>
        <v>RODRIGUEZ HUAHUATICO NOEMI ESTEFANI</v>
      </c>
      <c r="J434" s="61" t="str">
        <f>+GLOVER!J16</f>
        <v>CHAT GLOVER</v>
      </c>
      <c r="K434" s="61" t="str">
        <f>+GLOVER!K16</f>
        <v>AZABACHE GARCIA HILDA MERCEDES</v>
      </c>
      <c r="L434" s="61" t="str">
        <f>+GLOVER!L16</f>
        <v xml:space="preserve">CARAZA MORENO JONATHAN </v>
      </c>
      <c r="M434" s="61" t="str">
        <f>+GLOVER!M16</f>
        <v>Miércoles</v>
      </c>
      <c r="N434" s="32">
        <f>+IF(GLOVER!N16="","",GLOVER!N16)</f>
        <v>0.77083333333333337</v>
      </c>
      <c r="O434" s="33">
        <f>+IF(GLOVER!O16="","",GLOVER!O16)</f>
        <v>0.93402777777777779</v>
      </c>
      <c r="P434" s="32" t="str">
        <f>+IF(GLOVER!P16="","",GLOVER!P16)</f>
        <v/>
      </c>
      <c r="Q434" s="33" t="str">
        <f>+IF(GLOVER!Q16="","",GLOVER!Q16)</f>
        <v/>
      </c>
      <c r="R434" s="34" t="str">
        <f>+VLOOKUP(B434,GESEM!B:R,9,0)</f>
        <v>ACTIVO</v>
      </c>
      <c r="S434" s="19">
        <f>+IF(GLOVER!S16="","",GLOVER!S16)</f>
        <v>0.77083333333333337</v>
      </c>
      <c r="T434" s="14">
        <f>+IF(GLOVER!T16="","",GLOVER!T16)</f>
        <v>0.93402777777777779</v>
      </c>
      <c r="U434" s="14" t="str">
        <f>+IF(GLOVER!U16="","",GLOVER!U16)</f>
        <v/>
      </c>
      <c r="V434" s="14" t="str">
        <f>+IF(GLOVER!V16="","",GLOVER!V16)</f>
        <v/>
      </c>
      <c r="W434" s="14" t="str">
        <f>+IF(GLOVER!W16="","",GLOVER!W16)</f>
        <v/>
      </c>
      <c r="X434" s="14" t="str">
        <f>+IF(GLOVER!X16="","",GLOVER!X16)</f>
        <v/>
      </c>
      <c r="Y434" s="14" t="str">
        <f>+IF(GLOVER!Y16="","",GLOVER!Y16)</f>
        <v/>
      </c>
      <c r="Z434" s="20" t="str">
        <f>+IF(GLOVER!Z16="","",GLOVER!Z16)</f>
        <v/>
      </c>
      <c r="AA434" s="19">
        <f>+IF(GLOVER!AA16="","",GLOVER!AA16)</f>
        <v>0.77083333333333337</v>
      </c>
      <c r="AB434" s="13">
        <f>+IF(GLOVER!AB16="","",GLOVER!AB16)</f>
        <v>0.93402777777777779</v>
      </c>
      <c r="AC434" s="14" t="str">
        <f>+IF(GLOVER!AC16="","",GLOVER!AC16)</f>
        <v/>
      </c>
      <c r="AD434" s="14" t="str">
        <f>+IF(GLOVER!AD16="","",GLOVER!AD16)</f>
        <v/>
      </c>
      <c r="AE434" s="13" t="str">
        <f>+IF(GLOVER!AE16="","",GLOVER!AE16)</f>
        <v/>
      </c>
      <c r="AF434" s="13" t="str">
        <f>+IF(GLOVER!AF16="","",GLOVER!AF16)</f>
        <v/>
      </c>
      <c r="AG434" s="14" t="str">
        <f>+IF(GLOVER!AG16="","",GLOVER!AG16)</f>
        <v/>
      </c>
      <c r="AH434" s="20" t="str">
        <f>+IF(GLOVER!AH16="","",GLOVER!AH16)</f>
        <v/>
      </c>
      <c r="AI434" s="19" t="str">
        <f>+IF(GLOVER!AI16="","",GLOVER!AI16)</f>
        <v/>
      </c>
      <c r="AJ434" s="13" t="str">
        <f>+IF(GLOVER!AJ16="","",GLOVER!AJ16)</f>
        <v/>
      </c>
      <c r="AK434" s="14" t="str">
        <f>+IF(GLOVER!AK16="","",GLOVER!AK16)</f>
        <v/>
      </c>
      <c r="AL434" s="14" t="str">
        <f>+IF(GLOVER!AL16="","",GLOVER!AL16)</f>
        <v/>
      </c>
      <c r="AM434" s="13" t="str">
        <f>+IF(GLOVER!AM16="","",GLOVER!AM16)</f>
        <v/>
      </c>
      <c r="AN434" s="13" t="str">
        <f>+IF(GLOVER!AN16="","",GLOVER!AN16)</f>
        <v/>
      </c>
      <c r="AO434" s="14" t="str">
        <f>+IF(GLOVER!AO16="","",GLOVER!AO16)</f>
        <v/>
      </c>
      <c r="AP434" s="20" t="str">
        <f>+IF(GLOVER!AP16="","",GLOVER!AP16)</f>
        <v/>
      </c>
      <c r="AQ434" s="19">
        <f>+IF(GLOVER!AQ16="","",GLOVER!AQ16)</f>
        <v>0.77083333333333337</v>
      </c>
      <c r="AR434" s="13">
        <f>+IF(GLOVER!AR16="","",GLOVER!AR16)</f>
        <v>0.93402777777777779</v>
      </c>
      <c r="AS434" s="14" t="str">
        <f>+IF(GLOVER!AS16="","",GLOVER!AS16)</f>
        <v/>
      </c>
      <c r="AT434" s="14" t="str">
        <f>+IF(GLOVER!AT16="","",GLOVER!AT16)</f>
        <v/>
      </c>
      <c r="AU434" s="13" t="str">
        <f>+IF(GLOVER!AU16="","",GLOVER!AU16)</f>
        <v/>
      </c>
      <c r="AV434" s="13" t="str">
        <f>+IF(GLOVER!AV16="","",GLOVER!AV16)</f>
        <v/>
      </c>
      <c r="AW434" s="14" t="str">
        <f>+IF(GLOVER!AW16="","",GLOVER!AW16)</f>
        <v/>
      </c>
      <c r="AX434" s="20" t="str">
        <f>+IF(GLOVER!AX16="","",GLOVER!AX16)</f>
        <v/>
      </c>
      <c r="AY434" s="19">
        <f>+IF(GLOVER!AY16="","",GLOVER!AY16)</f>
        <v>0.77083333333333337</v>
      </c>
      <c r="AZ434" s="13">
        <f>+IF(GLOVER!AZ16="","",GLOVER!AZ16)</f>
        <v>0.93402777777777779</v>
      </c>
      <c r="BA434" s="14" t="str">
        <f>+IF(GLOVER!BA16="","",GLOVER!BA16)</f>
        <v/>
      </c>
      <c r="BB434" s="14" t="str">
        <f>+IF(GLOVER!BB16="","",GLOVER!BB16)</f>
        <v/>
      </c>
      <c r="BC434" s="13" t="str">
        <f>+IF(GLOVER!BC16="","",GLOVER!BC16)</f>
        <v/>
      </c>
      <c r="BD434" s="13" t="str">
        <f>+IF(GLOVER!BD16="","",GLOVER!BD16)</f>
        <v/>
      </c>
      <c r="BE434" s="14" t="str">
        <f>+IF(GLOVER!BE16="","",GLOVER!BE16)</f>
        <v/>
      </c>
      <c r="BF434" s="20" t="str">
        <f>+IF(GLOVER!BF16="","",GLOVER!BF16)</f>
        <v/>
      </c>
      <c r="BG434" s="19">
        <f>+IF(GLOVER!BG16="","",GLOVER!BG16)</f>
        <v>0.29166666666666669</v>
      </c>
      <c r="BH434" s="13">
        <f>+IF(GLOVER!BH16="","",GLOVER!BH16)</f>
        <v>0.4548611111111111</v>
      </c>
      <c r="BI434" s="14" t="str">
        <f>+IF(GLOVER!BI16="","",GLOVER!BI16)</f>
        <v/>
      </c>
      <c r="BJ434" s="14" t="str">
        <f>+IF(GLOVER!BJ16="","",GLOVER!BJ16)</f>
        <v/>
      </c>
      <c r="BK434" s="13" t="str">
        <f>+IF(GLOVER!BK16="","",GLOVER!BK16)</f>
        <v/>
      </c>
      <c r="BL434" s="13" t="str">
        <f>+IF(GLOVER!BL16="","",GLOVER!BL16)</f>
        <v/>
      </c>
      <c r="BM434" s="14" t="str">
        <f>+IF(GLOVER!BM16="","",GLOVER!BM16)</f>
        <v/>
      </c>
      <c r="BN434" s="20" t="str">
        <f>+IF(GLOVER!BN16="","",GLOVER!BN16)</f>
        <v/>
      </c>
      <c r="BO434" s="19">
        <f>+IF(GLOVER!BO16="","",GLOVER!BO16)</f>
        <v>0.77083333333333337</v>
      </c>
      <c r="BP434" s="13">
        <f>+IF(GLOVER!BP16="","",GLOVER!BP16)</f>
        <v>0.93402777777777779</v>
      </c>
      <c r="BQ434" s="14" t="str">
        <f>+IF(GLOVER!BQ16="","",GLOVER!BQ16)</f>
        <v/>
      </c>
      <c r="BR434" s="14" t="str">
        <f>+IF(GLOVER!BR16="","",GLOVER!BR16)</f>
        <v/>
      </c>
      <c r="BS434" s="13" t="str">
        <f>+IF(GLOVER!BS16="","",GLOVER!BS16)</f>
        <v/>
      </c>
      <c r="BT434" s="13" t="str">
        <f>+IF(GLOVER!BT16="","",GLOVER!BT16)</f>
        <v/>
      </c>
      <c r="BU434" s="14" t="str">
        <f>+IF(GLOVER!BU16="","",GLOVER!BU16)</f>
        <v/>
      </c>
      <c r="BV434" s="20" t="str">
        <f>+IF(GLOVER!BV16="","",GLOVER!BV16)</f>
        <v/>
      </c>
      <c r="BW434" s="68" t="str">
        <f>+VLOOKUP(B434,GESEM!B:H,7,0)</f>
        <v>CHAT GLOVER</v>
      </c>
      <c r="BX434" s="2" t="str">
        <f>+VLOOKUP(B434,GESEM!B:H,6,0)</f>
        <v>AGENTE</v>
      </c>
    </row>
    <row r="435" spans="1:76" ht="12.75" customHeight="1" x14ac:dyDescent="0.2">
      <c r="A435" s="31">
        <f t="shared" si="6"/>
        <v>429</v>
      </c>
      <c r="B435" s="74">
        <f>+GLOVER!B17</f>
        <v>75414800</v>
      </c>
      <c r="C435" s="61" t="str">
        <f>+VLOOKUP(J435,TURNO!P:Q,2,0)</f>
        <v>CHAT GLOVER</v>
      </c>
      <c r="D435" s="61" t="str">
        <f>+GLOVER!D17</f>
        <v>Mañana</v>
      </c>
      <c r="E435" s="75">
        <f>+VLOOKUP(B435,GESEM!B:M,12,0)</f>
        <v>45478</v>
      </c>
      <c r="F435" s="61" t="str">
        <f>+GLOVER!F17</f>
        <v>FULL TIME</v>
      </c>
      <c r="G435" s="61" t="str">
        <f>+GLOVER!G17</f>
        <v>GESTION ADICIONAL</v>
      </c>
      <c r="H435" s="61" t="str">
        <f>+GLOVER!H17</f>
        <v>Base Data deletion</v>
      </c>
      <c r="I435" s="61" t="str">
        <f>+GLOVER!I17</f>
        <v>CACERES ESTEBAN ANDREA LILIANA</v>
      </c>
      <c r="J435" s="61" t="str">
        <f>+GLOVER!J17</f>
        <v>CHAT GLOVER</v>
      </c>
      <c r="K435" s="61" t="str">
        <f>+GLOVER!K17</f>
        <v>MENDIZABAL BERMUDEZ OSCAR OWENCESLAO</v>
      </c>
      <c r="L435" s="61" t="str">
        <f>+GLOVER!L17</f>
        <v xml:space="preserve">CARAZA MORENO JONATHAN </v>
      </c>
      <c r="M435" s="61" t="str">
        <f>+GLOVER!M17</f>
        <v>Lunes</v>
      </c>
      <c r="N435" s="32">
        <f>+IF(GLOVER!N17="","",GLOVER!N17)</f>
        <v>0.29166666666666669</v>
      </c>
      <c r="O435" s="33">
        <f>+IF(GLOVER!O17="","",GLOVER!O17)</f>
        <v>0.63541666666666663</v>
      </c>
      <c r="P435" s="32">
        <f>+IF(GLOVER!P17="","",GLOVER!P17)</f>
        <v>0.5625</v>
      </c>
      <c r="Q435" s="33">
        <f>+IF(GLOVER!Q17="","",GLOVER!Q17)</f>
        <v>0.59375</v>
      </c>
      <c r="R435" s="34" t="str">
        <f>+VLOOKUP(B435,GESEM!B:R,9,0)</f>
        <v>ACTIVO</v>
      </c>
      <c r="S435" s="19" t="str">
        <f>+IF(GLOVER!S17="","",GLOVER!S17)</f>
        <v/>
      </c>
      <c r="T435" s="14" t="str">
        <f>+IF(GLOVER!T17="","",GLOVER!T17)</f>
        <v/>
      </c>
      <c r="U435" s="14" t="str">
        <f>+IF(GLOVER!U17="","",GLOVER!U17)</f>
        <v/>
      </c>
      <c r="V435" s="14" t="str">
        <f>+IF(GLOVER!V17="","",GLOVER!V17)</f>
        <v/>
      </c>
      <c r="W435" s="14" t="str">
        <f>+IF(GLOVER!W17="","",GLOVER!W17)</f>
        <v/>
      </c>
      <c r="X435" s="14" t="str">
        <f>+IF(GLOVER!X17="","",GLOVER!X17)</f>
        <v/>
      </c>
      <c r="Y435" s="14" t="str">
        <f>+IF(GLOVER!Y17="","",GLOVER!Y17)</f>
        <v/>
      </c>
      <c r="Z435" s="20" t="str">
        <f>+IF(GLOVER!Z17="","",GLOVER!Z17)</f>
        <v/>
      </c>
      <c r="AA435" s="19">
        <f>+IF(GLOVER!AA17="","",GLOVER!AA17)</f>
        <v>0.29166666666666669</v>
      </c>
      <c r="AB435" s="13">
        <f>+IF(GLOVER!AB17="","",GLOVER!AB17)</f>
        <v>0.63541666666666663</v>
      </c>
      <c r="AC435" s="14" t="str">
        <f>+IF(GLOVER!AC17="","",GLOVER!AC17)</f>
        <v/>
      </c>
      <c r="AD435" s="14" t="str">
        <f>+IF(GLOVER!AD17="","",GLOVER!AD17)</f>
        <v/>
      </c>
      <c r="AE435" s="13">
        <f>+IF(GLOVER!AE17="","",GLOVER!AE17)</f>
        <v>0.5625</v>
      </c>
      <c r="AF435" s="13">
        <f>+IF(GLOVER!AF17="","",GLOVER!AF17)</f>
        <v>0.59375</v>
      </c>
      <c r="AG435" s="14" t="str">
        <f>+IF(GLOVER!AG17="","",GLOVER!AG17)</f>
        <v/>
      </c>
      <c r="AH435" s="20" t="str">
        <f>+IF(GLOVER!AH17="","",GLOVER!AH17)</f>
        <v/>
      </c>
      <c r="AI435" s="19">
        <f>+IF(GLOVER!AI17="","",GLOVER!AI17)</f>
        <v>0.29166666666666669</v>
      </c>
      <c r="AJ435" s="13">
        <f>+IF(GLOVER!AJ17="","",GLOVER!AJ17)</f>
        <v>0.63541666666666663</v>
      </c>
      <c r="AK435" s="14" t="str">
        <f>+IF(GLOVER!AK17="","",GLOVER!AK17)</f>
        <v/>
      </c>
      <c r="AL435" s="14" t="str">
        <f>+IF(GLOVER!AL17="","",GLOVER!AL17)</f>
        <v/>
      </c>
      <c r="AM435" s="13">
        <f>+IF(GLOVER!AM17="","",GLOVER!AM17)</f>
        <v>0.5625</v>
      </c>
      <c r="AN435" s="13">
        <f>+IF(GLOVER!AN17="","",GLOVER!AN17)</f>
        <v>0.59375</v>
      </c>
      <c r="AO435" s="14" t="str">
        <f>+IF(GLOVER!AO17="","",GLOVER!AO17)</f>
        <v/>
      </c>
      <c r="AP435" s="20" t="str">
        <f>+IF(GLOVER!AP17="","",GLOVER!AP17)</f>
        <v/>
      </c>
      <c r="AQ435" s="19">
        <f>+IF(GLOVER!AQ17="","",GLOVER!AQ17)</f>
        <v>0.29166666666666669</v>
      </c>
      <c r="AR435" s="13">
        <f>+IF(GLOVER!AR17="","",GLOVER!AR17)</f>
        <v>0.63541666666666663</v>
      </c>
      <c r="AS435" s="14" t="str">
        <f>+IF(GLOVER!AS17="","",GLOVER!AS17)</f>
        <v/>
      </c>
      <c r="AT435" s="14" t="str">
        <f>+IF(GLOVER!AT17="","",GLOVER!AT17)</f>
        <v/>
      </c>
      <c r="AU435" s="13">
        <f>+IF(GLOVER!AU17="","",GLOVER!AU17)</f>
        <v>0.5625</v>
      </c>
      <c r="AV435" s="13">
        <f>+IF(GLOVER!AV17="","",GLOVER!AV17)</f>
        <v>0.59375</v>
      </c>
      <c r="AW435" s="14" t="str">
        <f>+IF(GLOVER!AW17="","",GLOVER!AW17)</f>
        <v/>
      </c>
      <c r="AX435" s="20" t="str">
        <f>+IF(GLOVER!AX17="","",GLOVER!AX17)</f>
        <v/>
      </c>
      <c r="AY435" s="19">
        <f>+IF(GLOVER!AY17="","",GLOVER!AY17)</f>
        <v>0.29166666666666669</v>
      </c>
      <c r="AZ435" s="13">
        <f>+IF(GLOVER!AZ17="","",GLOVER!AZ17)</f>
        <v>0.63541666666666663</v>
      </c>
      <c r="BA435" s="14" t="str">
        <f>+IF(GLOVER!BA17="","",GLOVER!BA17)</f>
        <v/>
      </c>
      <c r="BB435" s="14" t="str">
        <f>+IF(GLOVER!BB17="","",GLOVER!BB17)</f>
        <v/>
      </c>
      <c r="BC435" s="13">
        <f>+IF(GLOVER!BC17="","",GLOVER!BC17)</f>
        <v>0.5625</v>
      </c>
      <c r="BD435" s="13">
        <f>+IF(GLOVER!BD17="","",GLOVER!BD17)</f>
        <v>0.59375</v>
      </c>
      <c r="BE435" s="14" t="str">
        <f>+IF(GLOVER!BE17="","",GLOVER!BE17)</f>
        <v/>
      </c>
      <c r="BF435" s="20" t="str">
        <f>+IF(GLOVER!BF17="","",GLOVER!BF17)</f>
        <v/>
      </c>
      <c r="BG435" s="19">
        <f>+IF(GLOVER!BG17="","",GLOVER!BG17)</f>
        <v>0.29166666666666669</v>
      </c>
      <c r="BH435" s="13">
        <f>+IF(GLOVER!BH17="","",GLOVER!BH17)</f>
        <v>0.63541666666666663</v>
      </c>
      <c r="BI435" s="14" t="str">
        <f>+IF(GLOVER!BI17="","",GLOVER!BI17)</f>
        <v/>
      </c>
      <c r="BJ435" s="14" t="str">
        <f>+IF(GLOVER!BJ17="","",GLOVER!BJ17)</f>
        <v/>
      </c>
      <c r="BK435" s="13">
        <f>+IF(GLOVER!BK17="","",GLOVER!BK17)</f>
        <v>0.5625</v>
      </c>
      <c r="BL435" s="13">
        <f>+IF(GLOVER!BL17="","",GLOVER!BL17)</f>
        <v>0.59375</v>
      </c>
      <c r="BM435" s="14" t="str">
        <f>+IF(GLOVER!BM17="","",GLOVER!BM17)</f>
        <v/>
      </c>
      <c r="BN435" s="20" t="str">
        <f>+IF(GLOVER!BN17="","",GLOVER!BN17)</f>
        <v/>
      </c>
      <c r="BO435" s="19">
        <f>+IF(GLOVER!BO17="","",GLOVER!BO17)</f>
        <v>0.29166666666666669</v>
      </c>
      <c r="BP435" s="13">
        <f>+IF(GLOVER!BP17="","",GLOVER!BP17)</f>
        <v>0.63541666666666663</v>
      </c>
      <c r="BQ435" s="14" t="str">
        <f>+IF(GLOVER!BQ17="","",GLOVER!BQ17)</f>
        <v/>
      </c>
      <c r="BR435" s="14" t="str">
        <f>+IF(GLOVER!BR17="","",GLOVER!BR17)</f>
        <v/>
      </c>
      <c r="BS435" s="13">
        <f>+IF(GLOVER!BS17="","",GLOVER!BS17)</f>
        <v>0.5625</v>
      </c>
      <c r="BT435" s="13">
        <f>+IF(GLOVER!BT17="","",GLOVER!BT17)</f>
        <v>0.59375</v>
      </c>
      <c r="BU435" s="14" t="str">
        <f>+IF(GLOVER!BU17="","",GLOVER!BU17)</f>
        <v/>
      </c>
      <c r="BV435" s="20" t="str">
        <f>+IF(GLOVER!BV17="","",GLOVER!BV17)</f>
        <v/>
      </c>
      <c r="BW435" s="68" t="str">
        <f>+VLOOKUP(B435,GESEM!B:H,7,0)</f>
        <v>CHAT GLOVER</v>
      </c>
      <c r="BX435" s="2" t="str">
        <f>+VLOOKUP(B435,GESEM!B:H,6,0)</f>
        <v>AGENTE</v>
      </c>
    </row>
    <row r="436" spans="1:76" ht="12.75" customHeight="1" x14ac:dyDescent="0.2">
      <c r="A436" s="31">
        <f t="shared" si="6"/>
        <v>430</v>
      </c>
      <c r="B436" s="74">
        <f>+GLOVER!B18</f>
        <v>46310319</v>
      </c>
      <c r="C436" s="61" t="str">
        <f>+VLOOKUP(J436,TURNO!P:Q,2,0)</f>
        <v>CHAT GLOVER</v>
      </c>
      <c r="D436" s="61" t="str">
        <f>+GLOVER!D18</f>
        <v>Mañana</v>
      </c>
      <c r="E436" s="75">
        <f>+VLOOKUP(B436,GESEM!B:M,12,0)</f>
        <v>45541</v>
      </c>
      <c r="F436" s="61" t="str">
        <f>+GLOVER!F18</f>
        <v>FULL TIME</v>
      </c>
      <c r="G436" s="61">
        <f>+GLOVER!G18</f>
        <v>0</v>
      </c>
      <c r="H436" s="61">
        <f>+GLOVER!H18</f>
        <v>0</v>
      </c>
      <c r="I436" s="61" t="str">
        <f>+GLOVER!I18</f>
        <v>SACO ZAPATA MARIA DOMENICA</v>
      </c>
      <c r="J436" s="61" t="str">
        <f>+GLOVER!J18</f>
        <v>CHAT GLOVER</v>
      </c>
      <c r="K436" s="61" t="str">
        <f>+GLOVER!K18</f>
        <v>MENDIZABAL BERMUDEZ OSCAR OWENCESLAO</v>
      </c>
      <c r="L436" s="61" t="str">
        <f>+GLOVER!L18</f>
        <v xml:space="preserve">CARAZA MORENO JONATHAN </v>
      </c>
      <c r="M436" s="61" t="str">
        <f>+GLOVER!M18</f>
        <v>Miércoles</v>
      </c>
      <c r="N436" s="32">
        <f>+IF(GLOVER!N18="","",GLOVER!N18)</f>
        <v>0.375</v>
      </c>
      <c r="O436" s="33">
        <f>+IF(GLOVER!O18="","",GLOVER!O18)</f>
        <v>0.71875</v>
      </c>
      <c r="P436" s="32">
        <f>+IF(GLOVER!P18="","",GLOVER!P18)</f>
        <v>0.60416666666666663</v>
      </c>
      <c r="Q436" s="33">
        <f>+IF(GLOVER!Q18="","",GLOVER!Q18)</f>
        <v>0.63541666666666663</v>
      </c>
      <c r="R436" s="34" t="str">
        <f>+VLOOKUP(B436,GESEM!B:R,9,0)</f>
        <v>ACTIVO</v>
      </c>
      <c r="S436" s="19">
        <f>+IF(GLOVER!S18="","",GLOVER!S18)</f>
        <v>0.375</v>
      </c>
      <c r="T436" s="14">
        <f>+IF(GLOVER!T18="","",GLOVER!T18)</f>
        <v>0.71875</v>
      </c>
      <c r="U436" s="14" t="str">
        <f>+IF(GLOVER!U18="","",GLOVER!U18)</f>
        <v/>
      </c>
      <c r="V436" s="14" t="str">
        <f>+IF(GLOVER!V18="","",GLOVER!V18)</f>
        <v/>
      </c>
      <c r="W436" s="14">
        <f>+IF(GLOVER!W18="","",GLOVER!W18)</f>
        <v>0.60416666666666663</v>
      </c>
      <c r="X436" s="14">
        <f>+IF(GLOVER!X18="","",GLOVER!X18)</f>
        <v>0.63541666666666663</v>
      </c>
      <c r="Y436" s="14" t="str">
        <f>+IF(GLOVER!Y18="","",GLOVER!Y18)</f>
        <v/>
      </c>
      <c r="Z436" s="20" t="str">
        <f>+IF(GLOVER!Z18="","",GLOVER!Z18)</f>
        <v/>
      </c>
      <c r="AA436" s="19">
        <f>+IF(GLOVER!AA18="","",GLOVER!AA18)</f>
        <v>0.375</v>
      </c>
      <c r="AB436" s="13">
        <f>+IF(GLOVER!AB18="","",GLOVER!AB18)</f>
        <v>0.71875</v>
      </c>
      <c r="AC436" s="14" t="str">
        <f>+IF(GLOVER!AC18="","",GLOVER!AC18)</f>
        <v/>
      </c>
      <c r="AD436" s="14" t="str">
        <f>+IF(GLOVER!AD18="","",GLOVER!AD18)</f>
        <v/>
      </c>
      <c r="AE436" s="13">
        <f>+IF(GLOVER!AE18="","",GLOVER!AE18)</f>
        <v>0.60416666666666663</v>
      </c>
      <c r="AF436" s="13">
        <f>+IF(GLOVER!AF18="","",GLOVER!AF18)</f>
        <v>0.63541666666666663</v>
      </c>
      <c r="AG436" s="14" t="str">
        <f>+IF(GLOVER!AG18="","",GLOVER!AG18)</f>
        <v/>
      </c>
      <c r="AH436" s="20" t="str">
        <f>+IF(GLOVER!AH18="","",GLOVER!AH18)</f>
        <v/>
      </c>
      <c r="AI436" s="19" t="str">
        <f>+IF(GLOVER!AI18="","",GLOVER!AI18)</f>
        <v/>
      </c>
      <c r="AJ436" s="13" t="str">
        <f>+IF(GLOVER!AJ18="","",GLOVER!AJ18)</f>
        <v/>
      </c>
      <c r="AK436" s="14" t="str">
        <f>+IF(GLOVER!AK18="","",GLOVER!AK18)</f>
        <v/>
      </c>
      <c r="AL436" s="14" t="str">
        <f>+IF(GLOVER!AL18="","",GLOVER!AL18)</f>
        <v/>
      </c>
      <c r="AM436" s="13" t="str">
        <f>+IF(GLOVER!AM18="","",GLOVER!AM18)</f>
        <v/>
      </c>
      <c r="AN436" s="13" t="str">
        <f>+IF(GLOVER!AN18="","",GLOVER!AN18)</f>
        <v/>
      </c>
      <c r="AO436" s="14" t="str">
        <f>+IF(GLOVER!AO18="","",GLOVER!AO18)</f>
        <v/>
      </c>
      <c r="AP436" s="20" t="str">
        <f>+IF(GLOVER!AP18="","",GLOVER!AP18)</f>
        <v/>
      </c>
      <c r="AQ436" s="19">
        <f>+IF(GLOVER!AQ18="","",GLOVER!AQ18)</f>
        <v>0.375</v>
      </c>
      <c r="AR436" s="13">
        <f>+IF(GLOVER!AR18="","",GLOVER!AR18)</f>
        <v>0.71875</v>
      </c>
      <c r="AS436" s="14" t="str">
        <f>+IF(GLOVER!AS18="","",GLOVER!AS18)</f>
        <v/>
      </c>
      <c r="AT436" s="14" t="str">
        <f>+IF(GLOVER!AT18="","",GLOVER!AT18)</f>
        <v/>
      </c>
      <c r="AU436" s="13">
        <f>+IF(GLOVER!AU18="","",GLOVER!AU18)</f>
        <v>0.60416666666666663</v>
      </c>
      <c r="AV436" s="13">
        <f>+IF(GLOVER!AV18="","",GLOVER!AV18)</f>
        <v>0.63541666666666663</v>
      </c>
      <c r="AW436" s="14" t="str">
        <f>+IF(GLOVER!AW18="","",GLOVER!AW18)</f>
        <v/>
      </c>
      <c r="AX436" s="20" t="str">
        <f>+IF(GLOVER!AX18="","",GLOVER!AX18)</f>
        <v/>
      </c>
      <c r="AY436" s="19">
        <f>+IF(GLOVER!AY18="","",GLOVER!AY18)</f>
        <v>0.375</v>
      </c>
      <c r="AZ436" s="13">
        <f>+IF(GLOVER!AZ18="","",GLOVER!AZ18)</f>
        <v>0.71875</v>
      </c>
      <c r="BA436" s="14" t="str">
        <f>+IF(GLOVER!BA18="","",GLOVER!BA18)</f>
        <v/>
      </c>
      <c r="BB436" s="14" t="str">
        <f>+IF(GLOVER!BB18="","",GLOVER!BB18)</f>
        <v/>
      </c>
      <c r="BC436" s="13">
        <f>+IF(GLOVER!BC18="","",GLOVER!BC18)</f>
        <v>0.60416666666666663</v>
      </c>
      <c r="BD436" s="13">
        <f>+IF(GLOVER!BD18="","",GLOVER!BD18)</f>
        <v>0.63541666666666663</v>
      </c>
      <c r="BE436" s="14" t="str">
        <f>+IF(GLOVER!BE18="","",GLOVER!BE18)</f>
        <v/>
      </c>
      <c r="BF436" s="20" t="str">
        <f>+IF(GLOVER!BF18="","",GLOVER!BF18)</f>
        <v/>
      </c>
      <c r="BG436" s="19">
        <f>+IF(GLOVER!BG18="","",GLOVER!BG18)</f>
        <v>0.375</v>
      </c>
      <c r="BH436" s="13">
        <f>+IF(GLOVER!BH18="","",GLOVER!BH18)</f>
        <v>0.71875</v>
      </c>
      <c r="BI436" s="14" t="str">
        <f>+IF(GLOVER!BI18="","",GLOVER!BI18)</f>
        <v/>
      </c>
      <c r="BJ436" s="14" t="str">
        <f>+IF(GLOVER!BJ18="","",GLOVER!BJ18)</f>
        <v/>
      </c>
      <c r="BK436" s="13">
        <f>+IF(GLOVER!BK18="","",GLOVER!BK18)</f>
        <v>0.60416666666666663</v>
      </c>
      <c r="BL436" s="13">
        <f>+IF(GLOVER!BL18="","",GLOVER!BL18)</f>
        <v>0.63541666666666663</v>
      </c>
      <c r="BM436" s="14" t="str">
        <f>+IF(GLOVER!BM18="","",GLOVER!BM18)</f>
        <v/>
      </c>
      <c r="BN436" s="20" t="str">
        <f>+IF(GLOVER!BN18="","",GLOVER!BN18)</f>
        <v/>
      </c>
      <c r="BO436" s="19">
        <f>+IF(GLOVER!BO18="","",GLOVER!BO18)</f>
        <v>0.375</v>
      </c>
      <c r="BP436" s="13">
        <f>+IF(GLOVER!BP18="","",GLOVER!BP18)</f>
        <v>0.71875</v>
      </c>
      <c r="BQ436" s="14" t="str">
        <f>+IF(GLOVER!BQ18="","",GLOVER!BQ18)</f>
        <v/>
      </c>
      <c r="BR436" s="14" t="str">
        <f>+IF(GLOVER!BR18="","",GLOVER!BR18)</f>
        <v/>
      </c>
      <c r="BS436" s="13">
        <f>+IF(GLOVER!BS18="","",GLOVER!BS18)</f>
        <v>0.60416666666666663</v>
      </c>
      <c r="BT436" s="13">
        <f>+IF(GLOVER!BT18="","",GLOVER!BT18)</f>
        <v>0.63541666666666663</v>
      </c>
      <c r="BU436" s="14" t="str">
        <f>+IF(GLOVER!BU18="","",GLOVER!BU18)</f>
        <v/>
      </c>
      <c r="BV436" s="20" t="str">
        <f>+IF(GLOVER!BV18="","",GLOVER!BV18)</f>
        <v/>
      </c>
      <c r="BW436" s="68" t="str">
        <f>+VLOOKUP(B436,GESEM!B:H,7,0)</f>
        <v>CHAT GLOVER</v>
      </c>
      <c r="BX436" s="2" t="str">
        <f>+VLOOKUP(B436,GESEM!B:H,6,0)</f>
        <v>AGENTE</v>
      </c>
    </row>
    <row r="437" spans="1:76" ht="12.75" customHeight="1" x14ac:dyDescent="0.2">
      <c r="A437" s="31">
        <f t="shared" si="6"/>
        <v>431</v>
      </c>
      <c r="B437" s="74">
        <f>+GLOVER!B19</f>
        <v>75837533</v>
      </c>
      <c r="C437" s="61" t="str">
        <f>+VLOOKUP(J437,TURNO!P:Q,2,0)</f>
        <v>CHAT GLOVER</v>
      </c>
      <c r="D437" s="61" t="str">
        <f>+GLOVER!D19</f>
        <v>Tarde</v>
      </c>
      <c r="E437" s="75">
        <f>+VLOOKUP(B437,GESEM!B:M,12,0)</f>
        <v>45657</v>
      </c>
      <c r="F437" s="61" t="str">
        <f>+GLOVER!F19</f>
        <v>PART TIME</v>
      </c>
      <c r="G437" s="61">
        <f>+GLOVER!G19</f>
        <v>0</v>
      </c>
      <c r="H437" s="61">
        <f>+GLOVER!H19</f>
        <v>0</v>
      </c>
      <c r="I437" s="61" t="str">
        <f>+GLOVER!I19</f>
        <v>FRANCO OJEDA BRENDA MADELEYNE</v>
      </c>
      <c r="J437" s="61" t="str">
        <f>+GLOVER!J19</f>
        <v>CHAT GLOVER</v>
      </c>
      <c r="K437" s="61" t="str">
        <f>+GLOVER!K19</f>
        <v>MENDIZABAL BERMUDEZ OSCAR OWENCESLAO</v>
      </c>
      <c r="L437" s="61" t="str">
        <f>+GLOVER!L19</f>
        <v xml:space="preserve">CARAZA MORENO JONATHAN </v>
      </c>
      <c r="M437" s="61" t="str">
        <f>+GLOVER!M19</f>
        <v>Martes</v>
      </c>
      <c r="N437" s="32">
        <f>+IF(GLOVER!N19="","",GLOVER!N19)</f>
        <v>0.54166666666666663</v>
      </c>
      <c r="O437" s="33">
        <f>+IF(GLOVER!O19="","",GLOVER!O19)</f>
        <v>0.70486111111111116</v>
      </c>
      <c r="P437" s="32" t="str">
        <f>+IF(GLOVER!P19="","",GLOVER!P19)</f>
        <v/>
      </c>
      <c r="Q437" s="33" t="str">
        <f>+IF(GLOVER!Q19="","",GLOVER!Q19)</f>
        <v/>
      </c>
      <c r="R437" s="34" t="str">
        <f>+VLOOKUP(B437,GESEM!B:R,9,0)</f>
        <v>ACTIVO</v>
      </c>
      <c r="S437" s="19">
        <f>+IF(GLOVER!S19="","",GLOVER!S19)</f>
        <v>0.54166666666666663</v>
      </c>
      <c r="T437" s="14">
        <f>+IF(GLOVER!T19="","",GLOVER!T19)</f>
        <v>0.70486111111111116</v>
      </c>
      <c r="U437" s="14" t="str">
        <f>+IF(GLOVER!U19="","",GLOVER!U19)</f>
        <v/>
      </c>
      <c r="V437" s="14" t="str">
        <f>+IF(GLOVER!V19="","",GLOVER!V19)</f>
        <v/>
      </c>
      <c r="W437" s="14" t="str">
        <f>+IF(GLOVER!W19="","",GLOVER!W19)</f>
        <v/>
      </c>
      <c r="X437" s="14" t="str">
        <f>+IF(GLOVER!X19="","",GLOVER!X19)</f>
        <v/>
      </c>
      <c r="Y437" s="14" t="str">
        <f>+IF(GLOVER!Y19="","",GLOVER!Y19)</f>
        <v/>
      </c>
      <c r="Z437" s="20" t="str">
        <f>+IF(GLOVER!Z19="","",GLOVER!Z19)</f>
        <v/>
      </c>
      <c r="AA437" s="19" t="str">
        <f>+IF(GLOVER!AA19="","",GLOVER!AA19)</f>
        <v/>
      </c>
      <c r="AB437" s="13" t="str">
        <f>+IF(GLOVER!AB19="","",GLOVER!AB19)</f>
        <v/>
      </c>
      <c r="AC437" s="14" t="str">
        <f>+IF(GLOVER!AC19="","",GLOVER!AC19)</f>
        <v/>
      </c>
      <c r="AD437" s="14" t="str">
        <f>+IF(GLOVER!AD19="","",GLOVER!AD19)</f>
        <v/>
      </c>
      <c r="AE437" s="13" t="str">
        <f>+IF(GLOVER!AE19="","",GLOVER!AE19)</f>
        <v/>
      </c>
      <c r="AF437" s="13" t="str">
        <f>+IF(GLOVER!AF19="","",GLOVER!AF19)</f>
        <v/>
      </c>
      <c r="AG437" s="14" t="str">
        <f>+IF(GLOVER!AG19="","",GLOVER!AG19)</f>
        <v/>
      </c>
      <c r="AH437" s="20" t="str">
        <f>+IF(GLOVER!AH19="","",GLOVER!AH19)</f>
        <v/>
      </c>
      <c r="AI437" s="19">
        <f>+IF(GLOVER!AI19="","",GLOVER!AI19)</f>
        <v>0.54166666666666663</v>
      </c>
      <c r="AJ437" s="13">
        <f>+IF(GLOVER!AJ19="","",GLOVER!AJ19)</f>
        <v>0.70486111111111116</v>
      </c>
      <c r="AK437" s="14" t="str">
        <f>+IF(GLOVER!AK19="","",GLOVER!AK19)</f>
        <v/>
      </c>
      <c r="AL437" s="14" t="str">
        <f>+IF(GLOVER!AL19="","",GLOVER!AL19)</f>
        <v/>
      </c>
      <c r="AM437" s="13" t="str">
        <f>+IF(GLOVER!AM19="","",GLOVER!AM19)</f>
        <v/>
      </c>
      <c r="AN437" s="13" t="str">
        <f>+IF(GLOVER!AN19="","",GLOVER!AN19)</f>
        <v/>
      </c>
      <c r="AO437" s="14" t="str">
        <f>+IF(GLOVER!AO19="","",GLOVER!AO19)</f>
        <v/>
      </c>
      <c r="AP437" s="20" t="str">
        <f>+IF(GLOVER!AP19="","",GLOVER!AP19)</f>
        <v/>
      </c>
      <c r="AQ437" s="19">
        <f>+IF(GLOVER!AQ19="","",GLOVER!AQ19)</f>
        <v>0.54166666666666663</v>
      </c>
      <c r="AR437" s="13">
        <f>+IF(GLOVER!AR19="","",GLOVER!AR19)</f>
        <v>0.70486111111111116</v>
      </c>
      <c r="AS437" s="14" t="str">
        <f>+IF(GLOVER!AS19="","",GLOVER!AS19)</f>
        <v/>
      </c>
      <c r="AT437" s="14" t="str">
        <f>+IF(GLOVER!AT19="","",GLOVER!AT19)</f>
        <v/>
      </c>
      <c r="AU437" s="13" t="str">
        <f>+IF(GLOVER!AU19="","",GLOVER!AU19)</f>
        <v/>
      </c>
      <c r="AV437" s="13" t="str">
        <f>+IF(GLOVER!AV19="","",GLOVER!AV19)</f>
        <v/>
      </c>
      <c r="AW437" s="14" t="str">
        <f>+IF(GLOVER!AW19="","",GLOVER!AW19)</f>
        <v/>
      </c>
      <c r="AX437" s="20" t="str">
        <f>+IF(GLOVER!AX19="","",GLOVER!AX19)</f>
        <v/>
      </c>
      <c r="AY437" s="19">
        <f>+IF(GLOVER!AY19="","",GLOVER!AY19)</f>
        <v>0.54166666666666663</v>
      </c>
      <c r="AZ437" s="13">
        <f>+IF(GLOVER!AZ19="","",GLOVER!AZ19)</f>
        <v>0.70486111111111116</v>
      </c>
      <c r="BA437" s="14" t="str">
        <f>+IF(GLOVER!BA19="","",GLOVER!BA19)</f>
        <v/>
      </c>
      <c r="BB437" s="14" t="str">
        <f>+IF(GLOVER!BB19="","",GLOVER!BB19)</f>
        <v/>
      </c>
      <c r="BC437" s="13" t="str">
        <f>+IF(GLOVER!BC19="","",GLOVER!BC19)</f>
        <v/>
      </c>
      <c r="BD437" s="13" t="str">
        <f>+IF(GLOVER!BD19="","",GLOVER!BD19)</f>
        <v/>
      </c>
      <c r="BE437" s="14" t="str">
        <f>+IF(GLOVER!BE19="","",GLOVER!BE19)</f>
        <v/>
      </c>
      <c r="BF437" s="20" t="str">
        <f>+IF(GLOVER!BF19="","",GLOVER!BF19)</f>
        <v/>
      </c>
      <c r="BG437" s="19">
        <f>+IF(GLOVER!BG19="","",GLOVER!BG19)</f>
        <v>0.54166666666666663</v>
      </c>
      <c r="BH437" s="13">
        <f>+IF(GLOVER!BH19="","",GLOVER!BH19)</f>
        <v>0.70486111111111116</v>
      </c>
      <c r="BI437" s="14" t="str">
        <f>+IF(GLOVER!BI19="","",GLOVER!BI19)</f>
        <v/>
      </c>
      <c r="BJ437" s="14" t="str">
        <f>+IF(GLOVER!BJ19="","",GLOVER!BJ19)</f>
        <v/>
      </c>
      <c r="BK437" s="13" t="str">
        <f>+IF(GLOVER!BK19="","",GLOVER!BK19)</f>
        <v/>
      </c>
      <c r="BL437" s="13" t="str">
        <f>+IF(GLOVER!BL19="","",GLOVER!BL19)</f>
        <v/>
      </c>
      <c r="BM437" s="14" t="str">
        <f>+IF(GLOVER!BM19="","",GLOVER!BM19)</f>
        <v/>
      </c>
      <c r="BN437" s="20" t="str">
        <f>+IF(GLOVER!BN19="","",GLOVER!BN19)</f>
        <v/>
      </c>
      <c r="BO437" s="19">
        <f>+IF(GLOVER!BO19="","",GLOVER!BO19)</f>
        <v>0.54166666666666663</v>
      </c>
      <c r="BP437" s="13">
        <f>+IF(GLOVER!BP19="","",GLOVER!BP19)</f>
        <v>0.70486111111111116</v>
      </c>
      <c r="BQ437" s="14" t="str">
        <f>+IF(GLOVER!BQ19="","",GLOVER!BQ19)</f>
        <v/>
      </c>
      <c r="BR437" s="14" t="str">
        <f>+IF(GLOVER!BR19="","",GLOVER!BR19)</f>
        <v/>
      </c>
      <c r="BS437" s="13" t="str">
        <f>+IF(GLOVER!BS19="","",GLOVER!BS19)</f>
        <v/>
      </c>
      <c r="BT437" s="13" t="str">
        <f>+IF(GLOVER!BT19="","",GLOVER!BT19)</f>
        <v/>
      </c>
      <c r="BU437" s="14" t="str">
        <f>+IF(GLOVER!BU19="","",GLOVER!BU19)</f>
        <v/>
      </c>
      <c r="BV437" s="20" t="str">
        <f>+IF(GLOVER!BV19="","",GLOVER!BV19)</f>
        <v/>
      </c>
      <c r="BW437" s="68" t="str">
        <f>+VLOOKUP(B437,GESEM!B:H,7,0)</f>
        <v>CHAT GLOVER</v>
      </c>
      <c r="BX437" s="2" t="str">
        <f>+VLOOKUP(B437,GESEM!B:H,6,0)</f>
        <v>AGENTE</v>
      </c>
    </row>
    <row r="438" spans="1:76" ht="12.75" customHeight="1" x14ac:dyDescent="0.2">
      <c r="A438" s="31">
        <f t="shared" si="6"/>
        <v>432</v>
      </c>
      <c r="B438" s="74">
        <f>+GLOVER!B20</f>
        <v>72324218</v>
      </c>
      <c r="C438" s="61" t="str">
        <f>+VLOOKUP(J438,TURNO!P:Q,2,0)</f>
        <v>CHAT GLOVER</v>
      </c>
      <c r="D438" s="61" t="str">
        <f>+GLOVER!D20</f>
        <v>Tarde</v>
      </c>
      <c r="E438" s="75">
        <f>+VLOOKUP(B438,GESEM!B:M,12,0)</f>
        <v>45657</v>
      </c>
      <c r="F438" s="61" t="str">
        <f>+GLOVER!F20</f>
        <v>PART TIME</v>
      </c>
      <c r="G438" s="61">
        <f>+GLOVER!G20</f>
        <v>0</v>
      </c>
      <c r="H438" s="61">
        <f>+GLOVER!H20</f>
        <v>0</v>
      </c>
      <c r="I438" s="61" t="str">
        <f>+GLOVER!I20</f>
        <v>CONTRERAS LANDA MIRIAN MARINA</v>
      </c>
      <c r="J438" s="61" t="str">
        <f>+GLOVER!J20</f>
        <v>CHAT GLOVER</v>
      </c>
      <c r="K438" s="61" t="str">
        <f>+GLOVER!K20</f>
        <v>AZABACHE GARCIA HILDA MERCEDES</v>
      </c>
      <c r="L438" s="61" t="str">
        <f>+GLOVER!L20</f>
        <v xml:space="preserve">CARAZA MORENO JONATHAN </v>
      </c>
      <c r="M438" s="61" t="str">
        <f>+GLOVER!M20</f>
        <v>Lunes</v>
      </c>
      <c r="N438" s="32">
        <f>+IF(GLOVER!N20="","",GLOVER!N20)</f>
        <v>0.79166666666666663</v>
      </c>
      <c r="O438" s="33">
        <f>+IF(GLOVER!O20="","",GLOVER!O20)</f>
        <v>0.95486111111111116</v>
      </c>
      <c r="P438" s="32" t="str">
        <f>+IF(GLOVER!P20="","",GLOVER!P20)</f>
        <v/>
      </c>
      <c r="Q438" s="33" t="str">
        <f>+IF(GLOVER!Q20="","",GLOVER!Q20)</f>
        <v/>
      </c>
      <c r="R438" s="34" t="str">
        <f>+VLOOKUP(B438,GESEM!B:R,9,0)</f>
        <v>ACTIVO</v>
      </c>
      <c r="S438" s="19" t="str">
        <f>+IF(GLOVER!S20="","",GLOVER!S20)</f>
        <v/>
      </c>
      <c r="T438" s="14" t="str">
        <f>+IF(GLOVER!T20="","",GLOVER!T20)</f>
        <v/>
      </c>
      <c r="U438" s="14" t="str">
        <f>+IF(GLOVER!U20="","",GLOVER!U20)</f>
        <v/>
      </c>
      <c r="V438" s="14" t="str">
        <f>+IF(GLOVER!V20="","",GLOVER!V20)</f>
        <v/>
      </c>
      <c r="W438" s="14" t="str">
        <f>+IF(GLOVER!W20="","",GLOVER!W20)</f>
        <v/>
      </c>
      <c r="X438" s="14" t="str">
        <f>+IF(GLOVER!X20="","",GLOVER!X20)</f>
        <v/>
      </c>
      <c r="Y438" s="14" t="str">
        <f>+IF(GLOVER!Y20="","",GLOVER!Y20)</f>
        <v/>
      </c>
      <c r="Z438" s="20" t="str">
        <f>+IF(GLOVER!Z20="","",GLOVER!Z20)</f>
        <v/>
      </c>
      <c r="AA438" s="19">
        <f>+IF(GLOVER!AA20="","",GLOVER!AA20)</f>
        <v>0.79166666666666663</v>
      </c>
      <c r="AB438" s="13">
        <f>+IF(GLOVER!AB20="","",GLOVER!AB20)</f>
        <v>0.95486111111111116</v>
      </c>
      <c r="AC438" s="14" t="str">
        <f>+IF(GLOVER!AC20="","",GLOVER!AC20)</f>
        <v/>
      </c>
      <c r="AD438" s="14" t="str">
        <f>+IF(GLOVER!AD20="","",GLOVER!AD20)</f>
        <v/>
      </c>
      <c r="AE438" s="13" t="str">
        <f>+IF(GLOVER!AE20="","",GLOVER!AE20)</f>
        <v/>
      </c>
      <c r="AF438" s="13" t="str">
        <f>+IF(GLOVER!AF20="","",GLOVER!AF20)</f>
        <v/>
      </c>
      <c r="AG438" s="14" t="str">
        <f>+IF(GLOVER!AG20="","",GLOVER!AG20)</f>
        <v/>
      </c>
      <c r="AH438" s="20" t="str">
        <f>+IF(GLOVER!AH20="","",GLOVER!AH20)</f>
        <v/>
      </c>
      <c r="AI438" s="19">
        <f>+IF(GLOVER!AI20="","",GLOVER!AI20)</f>
        <v>0.79166666666666663</v>
      </c>
      <c r="AJ438" s="13">
        <f>+IF(GLOVER!AJ20="","",GLOVER!AJ20)</f>
        <v>0.95486111111111116</v>
      </c>
      <c r="AK438" s="14" t="str">
        <f>+IF(GLOVER!AK20="","",GLOVER!AK20)</f>
        <v/>
      </c>
      <c r="AL438" s="14" t="str">
        <f>+IF(GLOVER!AL20="","",GLOVER!AL20)</f>
        <v/>
      </c>
      <c r="AM438" s="13" t="str">
        <f>+IF(GLOVER!AM20="","",GLOVER!AM20)</f>
        <v/>
      </c>
      <c r="AN438" s="13" t="str">
        <f>+IF(GLOVER!AN20="","",GLOVER!AN20)</f>
        <v/>
      </c>
      <c r="AO438" s="14" t="str">
        <f>+IF(GLOVER!AO20="","",GLOVER!AO20)</f>
        <v/>
      </c>
      <c r="AP438" s="20" t="str">
        <f>+IF(GLOVER!AP20="","",GLOVER!AP20)</f>
        <v/>
      </c>
      <c r="AQ438" s="19">
        <f>+IF(GLOVER!AQ20="","",GLOVER!AQ20)</f>
        <v>0.79166666666666663</v>
      </c>
      <c r="AR438" s="13">
        <f>+IF(GLOVER!AR20="","",GLOVER!AR20)</f>
        <v>0.95486111111111116</v>
      </c>
      <c r="AS438" s="14" t="str">
        <f>+IF(GLOVER!AS20="","",GLOVER!AS20)</f>
        <v/>
      </c>
      <c r="AT438" s="14" t="str">
        <f>+IF(GLOVER!AT20="","",GLOVER!AT20)</f>
        <v/>
      </c>
      <c r="AU438" s="13" t="str">
        <f>+IF(GLOVER!AU20="","",GLOVER!AU20)</f>
        <v/>
      </c>
      <c r="AV438" s="13" t="str">
        <f>+IF(GLOVER!AV20="","",GLOVER!AV20)</f>
        <v/>
      </c>
      <c r="AW438" s="14" t="str">
        <f>+IF(GLOVER!AW20="","",GLOVER!AW20)</f>
        <v/>
      </c>
      <c r="AX438" s="20" t="str">
        <f>+IF(GLOVER!AX20="","",GLOVER!AX20)</f>
        <v/>
      </c>
      <c r="AY438" s="19">
        <f>+IF(GLOVER!AY20="","",GLOVER!AY20)</f>
        <v>0.79166666666666663</v>
      </c>
      <c r="AZ438" s="13">
        <f>+IF(GLOVER!AZ20="","",GLOVER!AZ20)</f>
        <v>0.95486111111111116</v>
      </c>
      <c r="BA438" s="14" t="str">
        <f>+IF(GLOVER!BA20="","",GLOVER!BA20)</f>
        <v/>
      </c>
      <c r="BB438" s="14" t="str">
        <f>+IF(GLOVER!BB20="","",GLOVER!BB20)</f>
        <v/>
      </c>
      <c r="BC438" s="13" t="str">
        <f>+IF(GLOVER!BC20="","",GLOVER!BC20)</f>
        <v/>
      </c>
      <c r="BD438" s="13" t="str">
        <f>+IF(GLOVER!BD20="","",GLOVER!BD20)</f>
        <v/>
      </c>
      <c r="BE438" s="14" t="str">
        <f>+IF(GLOVER!BE20="","",GLOVER!BE20)</f>
        <v/>
      </c>
      <c r="BF438" s="20" t="str">
        <f>+IF(GLOVER!BF20="","",GLOVER!BF20)</f>
        <v/>
      </c>
      <c r="BG438" s="19">
        <f>+IF(GLOVER!BG20="","",GLOVER!BG20)</f>
        <v>0.79166666666666663</v>
      </c>
      <c r="BH438" s="13">
        <f>+IF(GLOVER!BH20="","",GLOVER!BH20)</f>
        <v>0.95486111111111116</v>
      </c>
      <c r="BI438" s="14" t="str">
        <f>+IF(GLOVER!BI20="","",GLOVER!BI20)</f>
        <v/>
      </c>
      <c r="BJ438" s="14" t="str">
        <f>+IF(GLOVER!BJ20="","",GLOVER!BJ20)</f>
        <v/>
      </c>
      <c r="BK438" s="13" t="str">
        <f>+IF(GLOVER!BK20="","",GLOVER!BK20)</f>
        <v/>
      </c>
      <c r="BL438" s="13" t="str">
        <f>+IF(GLOVER!BL20="","",GLOVER!BL20)</f>
        <v/>
      </c>
      <c r="BM438" s="14" t="str">
        <f>+IF(GLOVER!BM20="","",GLOVER!BM20)</f>
        <v/>
      </c>
      <c r="BN438" s="20" t="str">
        <f>+IF(GLOVER!BN20="","",GLOVER!BN20)</f>
        <v/>
      </c>
      <c r="BO438" s="19">
        <f>+IF(GLOVER!BO20="","",GLOVER!BO20)</f>
        <v>0.79166666666666663</v>
      </c>
      <c r="BP438" s="13">
        <f>+IF(GLOVER!BP20="","",GLOVER!BP20)</f>
        <v>0.95486111111111116</v>
      </c>
      <c r="BQ438" s="14" t="str">
        <f>+IF(GLOVER!BQ20="","",GLOVER!BQ20)</f>
        <v/>
      </c>
      <c r="BR438" s="14" t="str">
        <f>+IF(GLOVER!BR20="","",GLOVER!BR20)</f>
        <v/>
      </c>
      <c r="BS438" s="13" t="str">
        <f>+IF(GLOVER!BS20="","",GLOVER!BS20)</f>
        <v/>
      </c>
      <c r="BT438" s="13" t="str">
        <f>+IF(GLOVER!BT20="","",GLOVER!BT20)</f>
        <v/>
      </c>
      <c r="BU438" s="14" t="str">
        <f>+IF(GLOVER!BU20="","",GLOVER!BU20)</f>
        <v/>
      </c>
      <c r="BV438" s="20" t="str">
        <f>+IF(GLOVER!BV20="","",GLOVER!BV20)</f>
        <v/>
      </c>
      <c r="BW438" s="68" t="str">
        <f>+VLOOKUP(B438,GESEM!B:H,7,0)</f>
        <v>CHAT GLOVER</v>
      </c>
      <c r="BX438" s="2" t="str">
        <f>+VLOOKUP(B438,GESEM!B:H,6,0)</f>
        <v>AGENTE</v>
      </c>
    </row>
    <row r="439" spans="1:76" ht="12.75" customHeight="1" x14ac:dyDescent="0.2">
      <c r="A439" s="31">
        <f t="shared" si="6"/>
        <v>433</v>
      </c>
      <c r="B439" s="74">
        <f>+GLOVER!B21</f>
        <v>76927839</v>
      </c>
      <c r="C439" s="61" t="str">
        <f>+VLOOKUP(J439,TURNO!P:Q,2,0)</f>
        <v>CHAT GLOVER</v>
      </c>
      <c r="D439" s="61" t="str">
        <f>+GLOVER!D21</f>
        <v>Tarde</v>
      </c>
      <c r="E439" s="75">
        <f>+VLOOKUP(B439,GESEM!B:M,12,0)</f>
        <v>45657</v>
      </c>
      <c r="F439" s="61" t="str">
        <f>+GLOVER!F21</f>
        <v>PART TIME</v>
      </c>
      <c r="G439" s="61">
        <f>+GLOVER!G21</f>
        <v>0</v>
      </c>
      <c r="H439" s="61">
        <f>+GLOVER!H21</f>
        <v>0</v>
      </c>
      <c r="I439" s="61" t="str">
        <f>+GLOVER!I21</f>
        <v>GUTIERREZ URBANO JORDAN FRANCIS</v>
      </c>
      <c r="J439" s="61" t="str">
        <f>+GLOVER!J21</f>
        <v>CHAT GLOVER</v>
      </c>
      <c r="K439" s="61" t="str">
        <f>+GLOVER!K21</f>
        <v>AZABACHE GARCIA HILDA MERCEDES</v>
      </c>
      <c r="L439" s="61" t="str">
        <f>+GLOVER!L21</f>
        <v xml:space="preserve">CARAZA MORENO JONATHAN </v>
      </c>
      <c r="M439" s="61" t="str">
        <f>+GLOVER!M21</f>
        <v>Miércoles</v>
      </c>
      <c r="N439" s="32">
        <f>+IF(GLOVER!N21="","",GLOVER!N21)</f>
        <v>0.58333333333333337</v>
      </c>
      <c r="O439" s="33">
        <f>+IF(GLOVER!O21="","",GLOVER!O21)</f>
        <v>0.74652777777777779</v>
      </c>
      <c r="P439" s="32" t="str">
        <f>+IF(GLOVER!P21="","",GLOVER!P21)</f>
        <v/>
      </c>
      <c r="Q439" s="33" t="str">
        <f>+IF(GLOVER!Q21="","",GLOVER!Q21)</f>
        <v/>
      </c>
      <c r="R439" s="34" t="str">
        <f>+VLOOKUP(B439,GESEM!B:R,9,0)</f>
        <v>ACTIVO</v>
      </c>
      <c r="S439" s="19">
        <f>+IF(GLOVER!S21="","",GLOVER!S21)</f>
        <v>0.58333333333333337</v>
      </c>
      <c r="T439" s="14">
        <f>+IF(GLOVER!T21="","",GLOVER!T21)</f>
        <v>0.74652777777777779</v>
      </c>
      <c r="U439" s="14" t="str">
        <f>+IF(GLOVER!U21="","",GLOVER!U21)</f>
        <v/>
      </c>
      <c r="V439" s="14" t="str">
        <f>+IF(GLOVER!V21="","",GLOVER!V21)</f>
        <v/>
      </c>
      <c r="W439" s="14" t="str">
        <f>+IF(GLOVER!W21="","",GLOVER!W21)</f>
        <v/>
      </c>
      <c r="X439" s="14" t="str">
        <f>+IF(GLOVER!X21="","",GLOVER!X21)</f>
        <v/>
      </c>
      <c r="Y439" s="14" t="str">
        <f>+IF(GLOVER!Y21="","",GLOVER!Y21)</f>
        <v/>
      </c>
      <c r="Z439" s="20" t="str">
        <f>+IF(GLOVER!Z21="","",GLOVER!Z21)</f>
        <v/>
      </c>
      <c r="AA439" s="19">
        <f>+IF(GLOVER!AA21="","",GLOVER!AA21)</f>
        <v>0.54166666666666663</v>
      </c>
      <c r="AB439" s="13">
        <f>+IF(GLOVER!AB21="","",GLOVER!AB21)</f>
        <v>0.70486111111111116</v>
      </c>
      <c r="AC439" s="14" t="str">
        <f>+IF(GLOVER!AC21="","",GLOVER!AC21)</f>
        <v/>
      </c>
      <c r="AD439" s="14" t="str">
        <f>+IF(GLOVER!AD21="","",GLOVER!AD21)</f>
        <v/>
      </c>
      <c r="AE439" s="13" t="str">
        <f>+IF(GLOVER!AE21="","",GLOVER!AE21)</f>
        <v/>
      </c>
      <c r="AF439" s="13" t="str">
        <f>+IF(GLOVER!AF21="","",GLOVER!AF21)</f>
        <v/>
      </c>
      <c r="AG439" s="14" t="str">
        <f>+IF(GLOVER!AG21="","",GLOVER!AG21)</f>
        <v/>
      </c>
      <c r="AH439" s="20" t="str">
        <f>+IF(GLOVER!AH21="","",GLOVER!AH21)</f>
        <v/>
      </c>
      <c r="AI439" s="19" t="str">
        <f>+IF(GLOVER!AI21="","",GLOVER!AI21)</f>
        <v/>
      </c>
      <c r="AJ439" s="13" t="str">
        <f>+IF(GLOVER!AJ21="","",GLOVER!AJ21)</f>
        <v/>
      </c>
      <c r="AK439" s="14" t="str">
        <f>+IF(GLOVER!AK21="","",GLOVER!AK21)</f>
        <v/>
      </c>
      <c r="AL439" s="14" t="str">
        <f>+IF(GLOVER!AL21="","",GLOVER!AL21)</f>
        <v/>
      </c>
      <c r="AM439" s="13" t="str">
        <f>+IF(GLOVER!AM21="","",GLOVER!AM21)</f>
        <v/>
      </c>
      <c r="AN439" s="13" t="str">
        <f>+IF(GLOVER!AN21="","",GLOVER!AN21)</f>
        <v/>
      </c>
      <c r="AO439" s="14" t="str">
        <f>+IF(GLOVER!AO21="","",GLOVER!AO21)</f>
        <v/>
      </c>
      <c r="AP439" s="20" t="str">
        <f>+IF(GLOVER!AP21="","",GLOVER!AP21)</f>
        <v/>
      </c>
      <c r="AQ439" s="19">
        <f>+IF(GLOVER!AQ21="","",GLOVER!AQ21)</f>
        <v>0.54166666666666663</v>
      </c>
      <c r="AR439" s="13">
        <f>+IF(GLOVER!AR21="","",GLOVER!AR21)</f>
        <v>0.70486111111111116</v>
      </c>
      <c r="AS439" s="14" t="str">
        <f>+IF(GLOVER!AS21="","",GLOVER!AS21)</f>
        <v/>
      </c>
      <c r="AT439" s="14" t="str">
        <f>+IF(GLOVER!AT21="","",GLOVER!AT21)</f>
        <v/>
      </c>
      <c r="AU439" s="13" t="str">
        <f>+IF(GLOVER!AU21="","",GLOVER!AU21)</f>
        <v/>
      </c>
      <c r="AV439" s="13" t="str">
        <f>+IF(GLOVER!AV21="","",GLOVER!AV21)</f>
        <v/>
      </c>
      <c r="AW439" s="14" t="str">
        <f>+IF(GLOVER!AW21="","",GLOVER!AW21)</f>
        <v/>
      </c>
      <c r="AX439" s="20" t="str">
        <f>+IF(GLOVER!AX21="","",GLOVER!AX21)</f>
        <v/>
      </c>
      <c r="AY439" s="19">
        <f>+IF(GLOVER!AY21="","",GLOVER!AY21)</f>
        <v>0.58333333333333337</v>
      </c>
      <c r="AZ439" s="13">
        <f>+IF(GLOVER!AZ21="","",GLOVER!AZ21)</f>
        <v>0.74652777777777779</v>
      </c>
      <c r="BA439" s="14" t="str">
        <f>+IF(GLOVER!BA21="","",GLOVER!BA21)</f>
        <v/>
      </c>
      <c r="BB439" s="14" t="str">
        <f>+IF(GLOVER!BB21="","",GLOVER!BB21)</f>
        <v/>
      </c>
      <c r="BC439" s="13" t="str">
        <f>+IF(GLOVER!BC21="","",GLOVER!BC21)</f>
        <v/>
      </c>
      <c r="BD439" s="13" t="str">
        <f>+IF(GLOVER!BD21="","",GLOVER!BD21)</f>
        <v/>
      </c>
      <c r="BE439" s="14" t="str">
        <f>+IF(GLOVER!BE21="","",GLOVER!BE21)</f>
        <v/>
      </c>
      <c r="BF439" s="20" t="str">
        <f>+IF(GLOVER!BF21="","",GLOVER!BF21)</f>
        <v/>
      </c>
      <c r="BG439" s="19">
        <f>+IF(GLOVER!BG21="","",GLOVER!BG21)</f>
        <v>0.29166666666666669</v>
      </c>
      <c r="BH439" s="13">
        <f>+IF(GLOVER!BH21="","",GLOVER!BH21)</f>
        <v>0.4548611111111111</v>
      </c>
      <c r="BI439" s="14" t="str">
        <f>+IF(GLOVER!BI21="","",GLOVER!BI21)</f>
        <v/>
      </c>
      <c r="BJ439" s="14" t="str">
        <f>+IF(GLOVER!BJ21="","",GLOVER!BJ21)</f>
        <v/>
      </c>
      <c r="BK439" s="13" t="str">
        <f>+IF(GLOVER!BK21="","",GLOVER!BK21)</f>
        <v/>
      </c>
      <c r="BL439" s="13" t="str">
        <f>+IF(GLOVER!BL21="","",GLOVER!BL21)</f>
        <v/>
      </c>
      <c r="BM439" s="14" t="str">
        <f>+IF(GLOVER!BM21="","",GLOVER!BM21)</f>
        <v/>
      </c>
      <c r="BN439" s="20" t="str">
        <f>+IF(GLOVER!BN21="","",GLOVER!BN21)</f>
        <v/>
      </c>
      <c r="BO439" s="19">
        <f>+IF(GLOVER!BO21="","",GLOVER!BO21)</f>
        <v>0.58333333333333337</v>
      </c>
      <c r="BP439" s="13">
        <f>+IF(GLOVER!BP21="","",GLOVER!BP21)</f>
        <v>0.74652777777777779</v>
      </c>
      <c r="BQ439" s="14" t="str">
        <f>+IF(GLOVER!BQ21="","",GLOVER!BQ21)</f>
        <v/>
      </c>
      <c r="BR439" s="14" t="str">
        <f>+IF(GLOVER!BR21="","",GLOVER!BR21)</f>
        <v/>
      </c>
      <c r="BS439" s="13" t="str">
        <f>+IF(GLOVER!BS21="","",GLOVER!BS21)</f>
        <v/>
      </c>
      <c r="BT439" s="13" t="str">
        <f>+IF(GLOVER!BT21="","",GLOVER!BT21)</f>
        <v/>
      </c>
      <c r="BU439" s="14" t="str">
        <f>+IF(GLOVER!BU21="","",GLOVER!BU21)</f>
        <v/>
      </c>
      <c r="BV439" s="20" t="str">
        <f>+IF(GLOVER!BV21="","",GLOVER!BV21)</f>
        <v/>
      </c>
      <c r="BW439" s="68" t="str">
        <f>+VLOOKUP(B439,GESEM!B:H,7,0)</f>
        <v>CHAT GLOVER</v>
      </c>
      <c r="BX439" s="2" t="str">
        <f>+VLOOKUP(B439,GESEM!B:H,6,0)</f>
        <v>AGENTE</v>
      </c>
    </row>
    <row r="440" spans="1:76" ht="12.75" customHeight="1" x14ac:dyDescent="0.2">
      <c r="A440" s="31">
        <f t="shared" si="6"/>
        <v>434</v>
      </c>
      <c r="B440" s="74">
        <f>+GLOVER!B22</f>
        <v>74347325</v>
      </c>
      <c r="C440" s="61" t="str">
        <f>+VLOOKUP(J440,TURNO!P:Q,2,0)</f>
        <v>CHAT GLOVER</v>
      </c>
      <c r="D440" s="61" t="str">
        <f>+GLOVER!D22</f>
        <v>Tarde</v>
      </c>
      <c r="E440" s="75">
        <f>+VLOOKUP(B440,GESEM!B:M,12,0)</f>
        <v>45657</v>
      </c>
      <c r="F440" s="61" t="str">
        <f>+GLOVER!F22</f>
        <v>PART TIME</v>
      </c>
      <c r="G440" s="61">
        <f>+GLOVER!G22</f>
        <v>0</v>
      </c>
      <c r="H440" s="61">
        <f>+GLOVER!H22</f>
        <v>0</v>
      </c>
      <c r="I440" s="61" t="str">
        <f>+GLOVER!I22</f>
        <v>VILLA CASTILLO EMELY YOSELYN</v>
      </c>
      <c r="J440" s="61" t="str">
        <f>+GLOVER!J22</f>
        <v>CHAT GLOVER</v>
      </c>
      <c r="K440" s="61" t="str">
        <f>+GLOVER!K22</f>
        <v>AZABACHE GARCIA HILDA MERCEDES</v>
      </c>
      <c r="L440" s="61" t="str">
        <f>+GLOVER!L22</f>
        <v xml:space="preserve">CARAZA MORENO JONATHAN </v>
      </c>
      <c r="M440" s="61" t="str">
        <f>+GLOVER!M22</f>
        <v>Martes</v>
      </c>
      <c r="N440" s="32">
        <f>+IF(GLOVER!N22="","",GLOVER!N22)</f>
        <v>0.54166666666666663</v>
      </c>
      <c r="O440" s="33">
        <f>+IF(GLOVER!O22="","",GLOVER!O22)</f>
        <v>0.70486111111111116</v>
      </c>
      <c r="P440" s="32" t="str">
        <f>+IF(GLOVER!P22="","",GLOVER!P22)</f>
        <v/>
      </c>
      <c r="Q440" s="33" t="str">
        <f>+IF(GLOVER!Q22="","",GLOVER!Q22)</f>
        <v/>
      </c>
      <c r="R440" s="34" t="str">
        <f>+VLOOKUP(B440,GESEM!B:R,9,0)</f>
        <v>ACTIVO</v>
      </c>
      <c r="S440" s="19">
        <f>+IF(GLOVER!S22="","",GLOVER!S22)</f>
        <v>0.54166666666666663</v>
      </c>
      <c r="T440" s="14">
        <f>+IF(GLOVER!T22="","",GLOVER!T22)</f>
        <v>0.70486111111111116</v>
      </c>
      <c r="U440" s="14" t="str">
        <f>+IF(GLOVER!U22="","",GLOVER!U22)</f>
        <v/>
      </c>
      <c r="V440" s="14" t="str">
        <f>+IF(GLOVER!V22="","",GLOVER!V22)</f>
        <v/>
      </c>
      <c r="W440" s="14" t="str">
        <f>+IF(GLOVER!W22="","",GLOVER!W22)</f>
        <v/>
      </c>
      <c r="X440" s="14" t="str">
        <f>+IF(GLOVER!X22="","",GLOVER!X22)</f>
        <v/>
      </c>
      <c r="Y440" s="14" t="str">
        <f>+IF(GLOVER!Y22="","",GLOVER!Y22)</f>
        <v/>
      </c>
      <c r="Z440" s="20" t="str">
        <f>+IF(GLOVER!Z22="","",GLOVER!Z22)</f>
        <v/>
      </c>
      <c r="AA440" s="19" t="str">
        <f>+IF(GLOVER!AA22="","",GLOVER!AA22)</f>
        <v/>
      </c>
      <c r="AB440" s="13" t="str">
        <f>+IF(GLOVER!AB22="","",GLOVER!AB22)</f>
        <v/>
      </c>
      <c r="AC440" s="14" t="str">
        <f>+IF(GLOVER!AC22="","",GLOVER!AC22)</f>
        <v/>
      </c>
      <c r="AD440" s="14" t="str">
        <f>+IF(GLOVER!AD22="","",GLOVER!AD22)</f>
        <v/>
      </c>
      <c r="AE440" s="13" t="str">
        <f>+IF(GLOVER!AE22="","",GLOVER!AE22)</f>
        <v/>
      </c>
      <c r="AF440" s="13" t="str">
        <f>+IF(GLOVER!AF22="","",GLOVER!AF22)</f>
        <v/>
      </c>
      <c r="AG440" s="14" t="str">
        <f>+IF(GLOVER!AG22="","",GLOVER!AG22)</f>
        <v/>
      </c>
      <c r="AH440" s="20" t="str">
        <f>+IF(GLOVER!AH22="","",GLOVER!AH22)</f>
        <v/>
      </c>
      <c r="AI440" s="19">
        <f>+IF(GLOVER!AI22="","",GLOVER!AI22)</f>
        <v>0.54166666666666663</v>
      </c>
      <c r="AJ440" s="13">
        <f>+IF(GLOVER!AJ22="","",GLOVER!AJ22)</f>
        <v>0.70486111111111116</v>
      </c>
      <c r="AK440" s="14" t="str">
        <f>+IF(GLOVER!AK22="","",GLOVER!AK22)</f>
        <v/>
      </c>
      <c r="AL440" s="14" t="str">
        <f>+IF(GLOVER!AL22="","",GLOVER!AL22)</f>
        <v/>
      </c>
      <c r="AM440" s="13" t="str">
        <f>+IF(GLOVER!AM22="","",GLOVER!AM22)</f>
        <v/>
      </c>
      <c r="AN440" s="13" t="str">
        <f>+IF(GLOVER!AN22="","",GLOVER!AN22)</f>
        <v/>
      </c>
      <c r="AO440" s="14" t="str">
        <f>+IF(GLOVER!AO22="","",GLOVER!AO22)</f>
        <v/>
      </c>
      <c r="AP440" s="20" t="str">
        <f>+IF(GLOVER!AP22="","",GLOVER!AP22)</f>
        <v/>
      </c>
      <c r="AQ440" s="19">
        <f>+IF(GLOVER!AQ22="","",GLOVER!AQ22)</f>
        <v>0.54166666666666663</v>
      </c>
      <c r="AR440" s="13">
        <f>+IF(GLOVER!AR22="","",GLOVER!AR22)</f>
        <v>0.70486111111111116</v>
      </c>
      <c r="AS440" s="14" t="str">
        <f>+IF(GLOVER!AS22="","",GLOVER!AS22)</f>
        <v/>
      </c>
      <c r="AT440" s="14" t="str">
        <f>+IF(GLOVER!AT22="","",GLOVER!AT22)</f>
        <v/>
      </c>
      <c r="AU440" s="13" t="str">
        <f>+IF(GLOVER!AU22="","",GLOVER!AU22)</f>
        <v/>
      </c>
      <c r="AV440" s="13" t="str">
        <f>+IF(GLOVER!AV22="","",GLOVER!AV22)</f>
        <v/>
      </c>
      <c r="AW440" s="14" t="str">
        <f>+IF(GLOVER!AW22="","",GLOVER!AW22)</f>
        <v/>
      </c>
      <c r="AX440" s="20" t="str">
        <f>+IF(GLOVER!AX22="","",GLOVER!AX22)</f>
        <v/>
      </c>
      <c r="AY440" s="19">
        <f>+IF(GLOVER!AY22="","",GLOVER!AY22)</f>
        <v>0.54166666666666663</v>
      </c>
      <c r="AZ440" s="13">
        <f>+IF(GLOVER!AZ22="","",GLOVER!AZ22)</f>
        <v>0.70486111111111116</v>
      </c>
      <c r="BA440" s="14" t="str">
        <f>+IF(GLOVER!BA22="","",GLOVER!BA22)</f>
        <v/>
      </c>
      <c r="BB440" s="14" t="str">
        <f>+IF(GLOVER!BB22="","",GLOVER!BB22)</f>
        <v/>
      </c>
      <c r="BC440" s="13" t="str">
        <f>+IF(GLOVER!BC22="","",GLOVER!BC22)</f>
        <v/>
      </c>
      <c r="BD440" s="13" t="str">
        <f>+IF(GLOVER!BD22="","",GLOVER!BD22)</f>
        <v/>
      </c>
      <c r="BE440" s="14" t="str">
        <f>+IF(GLOVER!BE22="","",GLOVER!BE22)</f>
        <v/>
      </c>
      <c r="BF440" s="20" t="str">
        <f>+IF(GLOVER!BF22="","",GLOVER!BF22)</f>
        <v/>
      </c>
      <c r="BG440" s="19">
        <f>+IF(GLOVER!BG22="","",GLOVER!BG22)</f>
        <v>0.54166666666666663</v>
      </c>
      <c r="BH440" s="13">
        <f>+IF(GLOVER!BH22="","",GLOVER!BH22)</f>
        <v>0.70486111111111116</v>
      </c>
      <c r="BI440" s="14" t="str">
        <f>+IF(GLOVER!BI22="","",GLOVER!BI22)</f>
        <v/>
      </c>
      <c r="BJ440" s="14" t="str">
        <f>+IF(GLOVER!BJ22="","",GLOVER!BJ22)</f>
        <v/>
      </c>
      <c r="BK440" s="13" t="str">
        <f>+IF(GLOVER!BK22="","",GLOVER!BK22)</f>
        <v/>
      </c>
      <c r="BL440" s="13" t="str">
        <f>+IF(GLOVER!BL22="","",GLOVER!BL22)</f>
        <v/>
      </c>
      <c r="BM440" s="14" t="str">
        <f>+IF(GLOVER!BM22="","",GLOVER!BM22)</f>
        <v/>
      </c>
      <c r="BN440" s="20" t="str">
        <f>+IF(GLOVER!BN22="","",GLOVER!BN22)</f>
        <v/>
      </c>
      <c r="BO440" s="19">
        <f>+IF(GLOVER!BO22="","",GLOVER!BO22)</f>
        <v>0.54166666666666663</v>
      </c>
      <c r="BP440" s="13">
        <f>+IF(GLOVER!BP22="","",GLOVER!BP22)</f>
        <v>0.70486111111111116</v>
      </c>
      <c r="BQ440" s="14" t="str">
        <f>+IF(GLOVER!BQ22="","",GLOVER!BQ22)</f>
        <v/>
      </c>
      <c r="BR440" s="14" t="str">
        <f>+IF(GLOVER!BR22="","",GLOVER!BR22)</f>
        <v/>
      </c>
      <c r="BS440" s="13" t="str">
        <f>+IF(GLOVER!BS22="","",GLOVER!BS22)</f>
        <v/>
      </c>
      <c r="BT440" s="13" t="str">
        <f>+IF(GLOVER!BT22="","",GLOVER!BT22)</f>
        <v/>
      </c>
      <c r="BU440" s="14" t="str">
        <f>+IF(GLOVER!BU22="","",GLOVER!BU22)</f>
        <v/>
      </c>
      <c r="BV440" s="20" t="str">
        <f>+IF(GLOVER!BV22="","",GLOVER!BV22)</f>
        <v/>
      </c>
      <c r="BW440" s="68" t="str">
        <f>+VLOOKUP(B440,GESEM!B:H,7,0)</f>
        <v>CHAT GLOVER</v>
      </c>
      <c r="BX440" s="2" t="str">
        <f>+VLOOKUP(B440,GESEM!B:H,6,0)</f>
        <v>AGENTE</v>
      </c>
    </row>
    <row r="441" spans="1:76" ht="12.75" customHeight="1" x14ac:dyDescent="0.2">
      <c r="A441" s="31">
        <f t="shared" si="6"/>
        <v>435</v>
      </c>
      <c r="B441" s="74">
        <f>+GLOVER!B23</f>
        <v>73777130</v>
      </c>
      <c r="C441" s="61" t="str">
        <f>+VLOOKUP(J441,TURNO!P:Q,2,0)</f>
        <v>CHAT GLOVER</v>
      </c>
      <c r="D441" s="61" t="str">
        <f>+GLOVER!D23</f>
        <v>Tarde</v>
      </c>
      <c r="E441" s="75">
        <f>+VLOOKUP(B441,GESEM!B:M,12,0)</f>
        <v>45657</v>
      </c>
      <c r="F441" s="61" t="str">
        <f>+GLOVER!F23</f>
        <v>PART TIME</v>
      </c>
      <c r="G441" s="61">
        <f>+GLOVER!G23</f>
        <v>0</v>
      </c>
      <c r="H441" s="61">
        <f>+GLOVER!H23</f>
        <v>0</v>
      </c>
      <c r="I441" s="61" t="str">
        <f>+GLOVER!I23</f>
        <v>GUZMAN CHIRI PABLO MANUEL</v>
      </c>
      <c r="J441" s="61" t="str">
        <f>+GLOVER!J23</f>
        <v>CHAT GLOVER</v>
      </c>
      <c r="K441" s="61" t="str">
        <f>+GLOVER!K23</f>
        <v>AZABACHE GARCIA HILDA MERCEDES</v>
      </c>
      <c r="L441" s="61" t="str">
        <f>+GLOVER!L23</f>
        <v xml:space="preserve">CARAZA MORENO JONATHAN </v>
      </c>
      <c r="M441" s="61" t="str">
        <f>+GLOVER!M23</f>
        <v>Martes</v>
      </c>
      <c r="N441" s="32">
        <f>+IF(GLOVER!N23="","",GLOVER!N23)</f>
        <v>0.54166666666666663</v>
      </c>
      <c r="O441" s="33">
        <f>+IF(GLOVER!O23="","",GLOVER!O23)</f>
        <v>0.70486111111111116</v>
      </c>
      <c r="P441" s="32" t="str">
        <f>+IF(GLOVER!P23="","",GLOVER!P23)</f>
        <v/>
      </c>
      <c r="Q441" s="33" t="str">
        <f>+IF(GLOVER!Q23="","",GLOVER!Q23)</f>
        <v/>
      </c>
      <c r="R441" s="34" t="str">
        <f>+VLOOKUP(B441,GESEM!B:R,9,0)</f>
        <v>ACTIVO</v>
      </c>
      <c r="S441" s="19">
        <f>+IF(GLOVER!S23="","",GLOVER!S23)</f>
        <v>0.54166666666666663</v>
      </c>
      <c r="T441" s="14">
        <f>+IF(GLOVER!T23="","",GLOVER!T23)</f>
        <v>0.70486111111111116</v>
      </c>
      <c r="U441" s="14" t="str">
        <f>+IF(GLOVER!U23="","",GLOVER!U23)</f>
        <v/>
      </c>
      <c r="V441" s="14" t="str">
        <f>+IF(GLOVER!V23="","",GLOVER!V23)</f>
        <v/>
      </c>
      <c r="W441" s="14" t="str">
        <f>+IF(GLOVER!W23="","",GLOVER!W23)</f>
        <v/>
      </c>
      <c r="X441" s="14" t="str">
        <f>+IF(GLOVER!X23="","",GLOVER!X23)</f>
        <v/>
      </c>
      <c r="Y441" s="14" t="str">
        <f>+IF(GLOVER!Y23="","",GLOVER!Y23)</f>
        <v/>
      </c>
      <c r="Z441" s="20" t="str">
        <f>+IF(GLOVER!Z23="","",GLOVER!Z23)</f>
        <v/>
      </c>
      <c r="AA441" s="19" t="str">
        <f>+IF(GLOVER!AA23="","",GLOVER!AA23)</f>
        <v/>
      </c>
      <c r="AB441" s="13" t="str">
        <f>+IF(GLOVER!AB23="","",GLOVER!AB23)</f>
        <v/>
      </c>
      <c r="AC441" s="14" t="str">
        <f>+IF(GLOVER!AC23="","",GLOVER!AC23)</f>
        <v/>
      </c>
      <c r="AD441" s="14" t="str">
        <f>+IF(GLOVER!AD23="","",GLOVER!AD23)</f>
        <v/>
      </c>
      <c r="AE441" s="13" t="str">
        <f>+IF(GLOVER!AE23="","",GLOVER!AE23)</f>
        <v/>
      </c>
      <c r="AF441" s="13" t="str">
        <f>+IF(GLOVER!AF23="","",GLOVER!AF23)</f>
        <v/>
      </c>
      <c r="AG441" s="14" t="str">
        <f>+IF(GLOVER!AG23="","",GLOVER!AG23)</f>
        <v/>
      </c>
      <c r="AH441" s="20" t="str">
        <f>+IF(GLOVER!AH23="","",GLOVER!AH23)</f>
        <v/>
      </c>
      <c r="AI441" s="19">
        <f>+IF(GLOVER!AI23="","",GLOVER!AI23)</f>
        <v>0.54166666666666663</v>
      </c>
      <c r="AJ441" s="13">
        <f>+IF(GLOVER!AJ23="","",GLOVER!AJ23)</f>
        <v>0.70486111111111116</v>
      </c>
      <c r="AK441" s="14" t="str">
        <f>+IF(GLOVER!AK23="","",GLOVER!AK23)</f>
        <v/>
      </c>
      <c r="AL441" s="14" t="str">
        <f>+IF(GLOVER!AL23="","",GLOVER!AL23)</f>
        <v/>
      </c>
      <c r="AM441" s="13" t="str">
        <f>+IF(GLOVER!AM23="","",GLOVER!AM23)</f>
        <v/>
      </c>
      <c r="AN441" s="13" t="str">
        <f>+IF(GLOVER!AN23="","",GLOVER!AN23)</f>
        <v/>
      </c>
      <c r="AO441" s="14" t="str">
        <f>+IF(GLOVER!AO23="","",GLOVER!AO23)</f>
        <v/>
      </c>
      <c r="AP441" s="20" t="str">
        <f>+IF(GLOVER!AP23="","",GLOVER!AP23)</f>
        <v/>
      </c>
      <c r="AQ441" s="19">
        <f>+IF(GLOVER!AQ23="","",GLOVER!AQ23)</f>
        <v>0.54166666666666663</v>
      </c>
      <c r="AR441" s="13">
        <f>+IF(GLOVER!AR23="","",GLOVER!AR23)</f>
        <v>0.70486111111111116</v>
      </c>
      <c r="AS441" s="14" t="str">
        <f>+IF(GLOVER!AS23="","",GLOVER!AS23)</f>
        <v/>
      </c>
      <c r="AT441" s="14" t="str">
        <f>+IF(GLOVER!AT23="","",GLOVER!AT23)</f>
        <v/>
      </c>
      <c r="AU441" s="13" t="str">
        <f>+IF(GLOVER!AU23="","",GLOVER!AU23)</f>
        <v/>
      </c>
      <c r="AV441" s="13" t="str">
        <f>+IF(GLOVER!AV23="","",GLOVER!AV23)</f>
        <v/>
      </c>
      <c r="AW441" s="14" t="str">
        <f>+IF(GLOVER!AW23="","",GLOVER!AW23)</f>
        <v/>
      </c>
      <c r="AX441" s="20" t="str">
        <f>+IF(GLOVER!AX23="","",GLOVER!AX23)</f>
        <v/>
      </c>
      <c r="AY441" s="19">
        <f>+IF(GLOVER!AY23="","",GLOVER!AY23)</f>
        <v>0.54166666666666663</v>
      </c>
      <c r="AZ441" s="13">
        <f>+IF(GLOVER!AZ23="","",GLOVER!AZ23)</f>
        <v>0.70486111111111116</v>
      </c>
      <c r="BA441" s="14" t="str">
        <f>+IF(GLOVER!BA23="","",GLOVER!BA23)</f>
        <v/>
      </c>
      <c r="BB441" s="14" t="str">
        <f>+IF(GLOVER!BB23="","",GLOVER!BB23)</f>
        <v/>
      </c>
      <c r="BC441" s="13" t="str">
        <f>+IF(GLOVER!BC23="","",GLOVER!BC23)</f>
        <v/>
      </c>
      <c r="BD441" s="13" t="str">
        <f>+IF(GLOVER!BD23="","",GLOVER!BD23)</f>
        <v/>
      </c>
      <c r="BE441" s="14" t="str">
        <f>+IF(GLOVER!BE23="","",GLOVER!BE23)</f>
        <v/>
      </c>
      <c r="BF441" s="20" t="str">
        <f>+IF(GLOVER!BF23="","",GLOVER!BF23)</f>
        <v/>
      </c>
      <c r="BG441" s="19">
        <f>+IF(GLOVER!BG23="","",GLOVER!BG23)</f>
        <v>0.54166666666666663</v>
      </c>
      <c r="BH441" s="13">
        <f>+IF(GLOVER!BH23="","",GLOVER!BH23)</f>
        <v>0.70486111111111116</v>
      </c>
      <c r="BI441" s="14" t="str">
        <f>+IF(GLOVER!BI23="","",GLOVER!BI23)</f>
        <v/>
      </c>
      <c r="BJ441" s="14" t="str">
        <f>+IF(GLOVER!BJ23="","",GLOVER!BJ23)</f>
        <v/>
      </c>
      <c r="BK441" s="13" t="str">
        <f>+IF(GLOVER!BK23="","",GLOVER!BK23)</f>
        <v/>
      </c>
      <c r="BL441" s="13" t="str">
        <f>+IF(GLOVER!BL23="","",GLOVER!BL23)</f>
        <v/>
      </c>
      <c r="BM441" s="14" t="str">
        <f>+IF(GLOVER!BM23="","",GLOVER!BM23)</f>
        <v/>
      </c>
      <c r="BN441" s="20" t="str">
        <f>+IF(GLOVER!BN23="","",GLOVER!BN23)</f>
        <v/>
      </c>
      <c r="BO441" s="19">
        <f>+IF(GLOVER!BO23="","",GLOVER!BO23)</f>
        <v>0.54166666666666663</v>
      </c>
      <c r="BP441" s="13">
        <f>+IF(GLOVER!BP23="","",GLOVER!BP23)</f>
        <v>0.70486111111111116</v>
      </c>
      <c r="BQ441" s="14" t="str">
        <f>+IF(GLOVER!BQ23="","",GLOVER!BQ23)</f>
        <v/>
      </c>
      <c r="BR441" s="14" t="str">
        <f>+IF(GLOVER!BR23="","",GLOVER!BR23)</f>
        <v/>
      </c>
      <c r="BS441" s="13" t="str">
        <f>+IF(GLOVER!BS23="","",GLOVER!BS23)</f>
        <v/>
      </c>
      <c r="BT441" s="13" t="str">
        <f>+IF(GLOVER!BT23="","",GLOVER!BT23)</f>
        <v/>
      </c>
      <c r="BU441" s="14" t="str">
        <f>+IF(GLOVER!BU23="","",GLOVER!BU23)</f>
        <v/>
      </c>
      <c r="BV441" s="20" t="str">
        <f>+IF(GLOVER!BV23="","",GLOVER!BV23)</f>
        <v/>
      </c>
      <c r="BW441" s="68" t="str">
        <f>+VLOOKUP(B441,GESEM!B:H,7,0)</f>
        <v>CHAT GLOVER</v>
      </c>
      <c r="BX441" s="2" t="str">
        <f>+VLOOKUP(B441,GESEM!B:H,6,0)</f>
        <v>AGENTE</v>
      </c>
    </row>
    <row r="442" spans="1:76" ht="12.75" customHeight="1" x14ac:dyDescent="0.2">
      <c r="A442" s="31">
        <f t="shared" si="6"/>
        <v>436</v>
      </c>
      <c r="B442" s="74">
        <f>+GLOVER!B24</f>
        <v>74972096</v>
      </c>
      <c r="C442" s="61" t="str">
        <f>+VLOOKUP(J442,TURNO!P:Q,2,0)</f>
        <v>CHAT GLOVER</v>
      </c>
      <c r="D442" s="61" t="str">
        <f>+GLOVER!D24</f>
        <v>Tarde</v>
      </c>
      <c r="E442" s="75">
        <f>+VLOOKUP(B442,GESEM!B:M,12,0)</f>
        <v>45657</v>
      </c>
      <c r="F442" s="61" t="str">
        <f>+GLOVER!F24</f>
        <v>PART TIME</v>
      </c>
      <c r="G442" s="61">
        <f>+GLOVER!G24</f>
        <v>0</v>
      </c>
      <c r="H442" s="61">
        <f>+GLOVER!H24</f>
        <v>0</v>
      </c>
      <c r="I442" s="61" t="str">
        <f>+GLOVER!I24</f>
        <v>RIVAS DIOSIS SAMANTHA VANESSA</v>
      </c>
      <c r="J442" s="61" t="str">
        <f>+GLOVER!J24</f>
        <v>CHAT GLOVER</v>
      </c>
      <c r="K442" s="61" t="str">
        <f>+GLOVER!K24</f>
        <v>MENDIZABAL BERMUDEZ OSCAR OWENCESLAO</v>
      </c>
      <c r="L442" s="61" t="str">
        <f>+GLOVER!L24</f>
        <v xml:space="preserve">CARAZA MORENO JONATHAN </v>
      </c>
      <c r="M442" s="61" t="str">
        <f>+GLOVER!M24</f>
        <v>Lunes</v>
      </c>
      <c r="N442" s="32">
        <f>+IF(GLOVER!N24="","",GLOVER!N24)</f>
        <v>0.60416666666666663</v>
      </c>
      <c r="O442" s="33">
        <f>+IF(GLOVER!O24="","",GLOVER!O24)</f>
        <v>0.76736111111111116</v>
      </c>
      <c r="P442" s="32" t="str">
        <f>+IF(GLOVER!P24="","",GLOVER!P24)</f>
        <v/>
      </c>
      <c r="Q442" s="33" t="str">
        <f>+IF(GLOVER!Q24="","",GLOVER!Q24)</f>
        <v/>
      </c>
      <c r="R442" s="34" t="str">
        <f>+VLOOKUP(B442,GESEM!B:R,9,0)</f>
        <v>ACTIVO</v>
      </c>
      <c r="S442" s="19" t="str">
        <f>+IF(GLOVER!S24="","",GLOVER!S24)</f>
        <v/>
      </c>
      <c r="T442" s="14" t="str">
        <f>+IF(GLOVER!T24="","",GLOVER!T24)</f>
        <v/>
      </c>
      <c r="U442" s="14" t="str">
        <f>+IF(GLOVER!U24="","",GLOVER!U24)</f>
        <v/>
      </c>
      <c r="V442" s="14" t="str">
        <f>+IF(GLOVER!V24="","",GLOVER!V24)</f>
        <v/>
      </c>
      <c r="W442" s="14" t="str">
        <f>+IF(GLOVER!W24="","",GLOVER!W24)</f>
        <v/>
      </c>
      <c r="X442" s="14" t="str">
        <f>+IF(GLOVER!X24="","",GLOVER!X24)</f>
        <v/>
      </c>
      <c r="Y442" s="14" t="str">
        <f>+IF(GLOVER!Y24="","",GLOVER!Y24)</f>
        <v/>
      </c>
      <c r="Z442" s="20" t="str">
        <f>+IF(GLOVER!Z24="","",GLOVER!Z24)</f>
        <v/>
      </c>
      <c r="AA442" s="19">
        <f>+IF(GLOVER!AA24="","",GLOVER!AA24)</f>
        <v>0.54166666666666663</v>
      </c>
      <c r="AB442" s="13">
        <f>+IF(GLOVER!AB24="","",GLOVER!AB24)</f>
        <v>0.70486111111111116</v>
      </c>
      <c r="AC442" s="14" t="str">
        <f>+IF(GLOVER!AC24="","",GLOVER!AC24)</f>
        <v/>
      </c>
      <c r="AD442" s="14" t="str">
        <f>+IF(GLOVER!AD24="","",GLOVER!AD24)</f>
        <v/>
      </c>
      <c r="AE442" s="13" t="str">
        <f>+IF(GLOVER!AE24="","",GLOVER!AE24)</f>
        <v/>
      </c>
      <c r="AF442" s="13" t="str">
        <f>+IF(GLOVER!AF24="","",GLOVER!AF24)</f>
        <v/>
      </c>
      <c r="AG442" s="14" t="str">
        <f>+IF(GLOVER!AG24="","",GLOVER!AG24)</f>
        <v/>
      </c>
      <c r="AH442" s="20" t="str">
        <f>+IF(GLOVER!AH24="","",GLOVER!AH24)</f>
        <v/>
      </c>
      <c r="AI442" s="19">
        <f>+IF(GLOVER!AI24="","",GLOVER!AI24)</f>
        <v>0.54166666666666663</v>
      </c>
      <c r="AJ442" s="13">
        <f>+IF(GLOVER!AJ24="","",GLOVER!AJ24)</f>
        <v>0.70486111111111116</v>
      </c>
      <c r="AK442" s="14" t="str">
        <f>+IF(GLOVER!AK24="","",GLOVER!AK24)</f>
        <v/>
      </c>
      <c r="AL442" s="14" t="str">
        <f>+IF(GLOVER!AL24="","",GLOVER!AL24)</f>
        <v/>
      </c>
      <c r="AM442" s="13" t="str">
        <f>+IF(GLOVER!AM24="","",GLOVER!AM24)</f>
        <v/>
      </c>
      <c r="AN442" s="13" t="str">
        <f>+IF(GLOVER!AN24="","",GLOVER!AN24)</f>
        <v/>
      </c>
      <c r="AO442" s="14" t="str">
        <f>+IF(GLOVER!AO24="","",GLOVER!AO24)</f>
        <v/>
      </c>
      <c r="AP442" s="20" t="str">
        <f>+IF(GLOVER!AP24="","",GLOVER!AP24)</f>
        <v/>
      </c>
      <c r="AQ442" s="19">
        <f>+IF(GLOVER!AQ24="","",GLOVER!AQ24)</f>
        <v>0.54166666666666663</v>
      </c>
      <c r="AR442" s="13">
        <f>+IF(GLOVER!AR24="","",GLOVER!AR24)</f>
        <v>0.70486111111111116</v>
      </c>
      <c r="AS442" s="14" t="str">
        <f>+IF(GLOVER!AS24="","",GLOVER!AS24)</f>
        <v/>
      </c>
      <c r="AT442" s="14" t="str">
        <f>+IF(GLOVER!AT24="","",GLOVER!AT24)</f>
        <v/>
      </c>
      <c r="AU442" s="13" t="str">
        <f>+IF(GLOVER!AU24="","",GLOVER!AU24)</f>
        <v/>
      </c>
      <c r="AV442" s="13" t="str">
        <f>+IF(GLOVER!AV24="","",GLOVER!AV24)</f>
        <v/>
      </c>
      <c r="AW442" s="14" t="str">
        <f>+IF(GLOVER!AW24="","",GLOVER!AW24)</f>
        <v/>
      </c>
      <c r="AX442" s="20" t="str">
        <f>+IF(GLOVER!AX24="","",GLOVER!AX24)</f>
        <v/>
      </c>
      <c r="AY442" s="19">
        <f>+IF(GLOVER!AY24="","",GLOVER!AY24)</f>
        <v>0.54166666666666663</v>
      </c>
      <c r="AZ442" s="13">
        <f>+IF(GLOVER!AZ24="","",GLOVER!AZ24)</f>
        <v>0.70486111111111116</v>
      </c>
      <c r="BA442" s="14" t="str">
        <f>+IF(GLOVER!BA24="","",GLOVER!BA24)</f>
        <v/>
      </c>
      <c r="BB442" s="14" t="str">
        <f>+IF(GLOVER!BB24="","",GLOVER!BB24)</f>
        <v/>
      </c>
      <c r="BC442" s="13" t="str">
        <f>+IF(GLOVER!BC24="","",GLOVER!BC24)</f>
        <v/>
      </c>
      <c r="BD442" s="13" t="str">
        <f>+IF(GLOVER!BD24="","",GLOVER!BD24)</f>
        <v/>
      </c>
      <c r="BE442" s="14" t="str">
        <f>+IF(GLOVER!BE24="","",GLOVER!BE24)</f>
        <v/>
      </c>
      <c r="BF442" s="20" t="str">
        <f>+IF(GLOVER!BF24="","",GLOVER!BF24)</f>
        <v/>
      </c>
      <c r="BG442" s="19">
        <f>+IF(GLOVER!BG24="","",GLOVER!BG24)</f>
        <v>0.375</v>
      </c>
      <c r="BH442" s="13">
        <f>+IF(GLOVER!BH24="","",GLOVER!BH24)</f>
        <v>0.53819444444444442</v>
      </c>
      <c r="BI442" s="14" t="str">
        <f>+IF(GLOVER!BI24="","",GLOVER!BI24)</f>
        <v/>
      </c>
      <c r="BJ442" s="14" t="str">
        <f>+IF(GLOVER!BJ24="","",GLOVER!BJ24)</f>
        <v/>
      </c>
      <c r="BK442" s="13" t="str">
        <f>+IF(GLOVER!BK24="","",GLOVER!BK24)</f>
        <v/>
      </c>
      <c r="BL442" s="13" t="str">
        <f>+IF(GLOVER!BL24="","",GLOVER!BL24)</f>
        <v/>
      </c>
      <c r="BM442" s="14" t="str">
        <f>+IF(GLOVER!BM24="","",GLOVER!BM24)</f>
        <v/>
      </c>
      <c r="BN442" s="20" t="str">
        <f>+IF(GLOVER!BN24="","",GLOVER!BN24)</f>
        <v/>
      </c>
      <c r="BO442" s="19">
        <f>+IF(GLOVER!BO24="","",GLOVER!BO24)</f>
        <v>0.60416666666666663</v>
      </c>
      <c r="BP442" s="13">
        <f>+IF(GLOVER!BP24="","",GLOVER!BP24)</f>
        <v>0.76736111111111116</v>
      </c>
      <c r="BQ442" s="14" t="str">
        <f>+IF(GLOVER!BQ24="","",GLOVER!BQ24)</f>
        <v/>
      </c>
      <c r="BR442" s="14" t="str">
        <f>+IF(GLOVER!BR24="","",GLOVER!BR24)</f>
        <v/>
      </c>
      <c r="BS442" s="13" t="str">
        <f>+IF(GLOVER!BS24="","",GLOVER!BS24)</f>
        <v/>
      </c>
      <c r="BT442" s="13" t="str">
        <f>+IF(GLOVER!BT24="","",GLOVER!BT24)</f>
        <v/>
      </c>
      <c r="BU442" s="14" t="str">
        <f>+IF(GLOVER!BU24="","",GLOVER!BU24)</f>
        <v/>
      </c>
      <c r="BV442" s="20" t="str">
        <f>+IF(GLOVER!BV24="","",GLOVER!BV24)</f>
        <v/>
      </c>
      <c r="BW442" s="68" t="str">
        <f>+VLOOKUP(B442,GESEM!B:H,7,0)</f>
        <v>CHAT GLOVER</v>
      </c>
      <c r="BX442" s="2" t="str">
        <f>+VLOOKUP(B442,GESEM!B:H,6,0)</f>
        <v>AGENTE</v>
      </c>
    </row>
    <row r="443" spans="1:76" ht="12.75" customHeight="1" x14ac:dyDescent="0.2">
      <c r="A443" s="31">
        <f t="shared" si="6"/>
        <v>437</v>
      </c>
      <c r="B443" s="74">
        <f>+GLOVER!B25</f>
        <v>73591043</v>
      </c>
      <c r="C443" s="61" t="str">
        <f>+VLOOKUP(J443,TURNO!P:Q,2,0)</f>
        <v>CHAT GLOVER</v>
      </c>
      <c r="D443" s="61" t="str">
        <f>+GLOVER!D25</f>
        <v>Tarde</v>
      </c>
      <c r="E443" s="75">
        <f>+VLOOKUP(B443,GESEM!B:M,12,0)</f>
        <v>45657</v>
      </c>
      <c r="F443" s="61" t="str">
        <f>+GLOVER!F25</f>
        <v>PART TIME</v>
      </c>
      <c r="G443" s="61">
        <f>+GLOVER!G25</f>
        <v>0</v>
      </c>
      <c r="H443" s="61">
        <f>+GLOVER!H25</f>
        <v>0</v>
      </c>
      <c r="I443" s="61" t="str">
        <f>+GLOVER!I25</f>
        <v>MONTES CAMPOS MANUEL ALEXIS</v>
      </c>
      <c r="J443" s="61" t="str">
        <f>+GLOVER!J25</f>
        <v>CHAT GLOVER</v>
      </c>
      <c r="K443" s="61" t="str">
        <f>+GLOVER!K25</f>
        <v>MENDIZABAL BERMUDEZ OSCAR OWENCESLAO</v>
      </c>
      <c r="L443" s="61" t="str">
        <f>+GLOVER!L25</f>
        <v xml:space="preserve">CARAZA MORENO JONATHAN </v>
      </c>
      <c r="M443" s="61" t="str">
        <f>+GLOVER!M25</f>
        <v>Miércoles</v>
      </c>
      <c r="N443" s="32">
        <f>+IF(GLOVER!N25="","",GLOVER!N25)</f>
        <v>0.54166666666666663</v>
      </c>
      <c r="O443" s="33">
        <f>+IF(GLOVER!O25="","",GLOVER!O25)</f>
        <v>0.70486111111111116</v>
      </c>
      <c r="P443" s="32" t="str">
        <f>+IF(GLOVER!P25="","",GLOVER!P25)</f>
        <v/>
      </c>
      <c r="Q443" s="33" t="str">
        <f>+IF(GLOVER!Q25="","",GLOVER!Q25)</f>
        <v/>
      </c>
      <c r="R443" s="34" t="str">
        <f>+VLOOKUP(B443,GESEM!B:R,9,0)</f>
        <v>ACTIVO</v>
      </c>
      <c r="S443" s="19">
        <f>+IF(GLOVER!S25="","",GLOVER!S25)</f>
        <v>0.54166666666666663</v>
      </c>
      <c r="T443" s="14">
        <f>+IF(GLOVER!T25="","",GLOVER!T25)</f>
        <v>0.70486111111111116</v>
      </c>
      <c r="U443" s="14" t="str">
        <f>+IF(GLOVER!U25="","",GLOVER!U25)</f>
        <v/>
      </c>
      <c r="V443" s="14" t="str">
        <f>+IF(GLOVER!V25="","",GLOVER!V25)</f>
        <v/>
      </c>
      <c r="W443" s="14" t="str">
        <f>+IF(GLOVER!W25="","",GLOVER!W25)</f>
        <v/>
      </c>
      <c r="X443" s="14" t="str">
        <f>+IF(GLOVER!X25="","",GLOVER!X25)</f>
        <v/>
      </c>
      <c r="Y443" s="14" t="str">
        <f>+IF(GLOVER!Y25="","",GLOVER!Y25)</f>
        <v/>
      </c>
      <c r="Z443" s="20" t="str">
        <f>+IF(GLOVER!Z25="","",GLOVER!Z25)</f>
        <v/>
      </c>
      <c r="AA443" s="19">
        <f>+IF(GLOVER!AA25="","",GLOVER!AA25)</f>
        <v>0.54166666666666663</v>
      </c>
      <c r="AB443" s="13">
        <f>+IF(GLOVER!AB25="","",GLOVER!AB25)</f>
        <v>0.70486111111111116</v>
      </c>
      <c r="AC443" s="14" t="str">
        <f>+IF(GLOVER!AC25="","",GLOVER!AC25)</f>
        <v/>
      </c>
      <c r="AD443" s="14" t="str">
        <f>+IF(GLOVER!AD25="","",GLOVER!AD25)</f>
        <v/>
      </c>
      <c r="AE443" s="13" t="str">
        <f>+IF(GLOVER!AE25="","",GLOVER!AE25)</f>
        <v/>
      </c>
      <c r="AF443" s="13" t="str">
        <f>+IF(GLOVER!AF25="","",GLOVER!AF25)</f>
        <v/>
      </c>
      <c r="AG443" s="14" t="str">
        <f>+IF(GLOVER!AG25="","",GLOVER!AG25)</f>
        <v/>
      </c>
      <c r="AH443" s="20" t="str">
        <f>+IF(GLOVER!AH25="","",GLOVER!AH25)</f>
        <v/>
      </c>
      <c r="AI443" s="19" t="str">
        <f>+IF(GLOVER!AI25="","",GLOVER!AI25)</f>
        <v/>
      </c>
      <c r="AJ443" s="13" t="str">
        <f>+IF(GLOVER!AJ25="","",GLOVER!AJ25)</f>
        <v/>
      </c>
      <c r="AK443" s="14" t="str">
        <f>+IF(GLOVER!AK25="","",GLOVER!AK25)</f>
        <v/>
      </c>
      <c r="AL443" s="14" t="str">
        <f>+IF(GLOVER!AL25="","",GLOVER!AL25)</f>
        <v/>
      </c>
      <c r="AM443" s="13" t="str">
        <f>+IF(GLOVER!AM25="","",GLOVER!AM25)</f>
        <v/>
      </c>
      <c r="AN443" s="13" t="str">
        <f>+IF(GLOVER!AN25="","",GLOVER!AN25)</f>
        <v/>
      </c>
      <c r="AO443" s="14" t="str">
        <f>+IF(GLOVER!AO25="","",GLOVER!AO25)</f>
        <v/>
      </c>
      <c r="AP443" s="20" t="str">
        <f>+IF(GLOVER!AP25="","",GLOVER!AP25)</f>
        <v/>
      </c>
      <c r="AQ443" s="19">
        <f>+IF(GLOVER!AQ25="","",GLOVER!AQ25)</f>
        <v>0.54166666666666663</v>
      </c>
      <c r="AR443" s="13">
        <f>+IF(GLOVER!AR25="","",GLOVER!AR25)</f>
        <v>0.70486111111111116</v>
      </c>
      <c r="AS443" s="14" t="str">
        <f>+IF(GLOVER!AS25="","",GLOVER!AS25)</f>
        <v/>
      </c>
      <c r="AT443" s="14" t="str">
        <f>+IF(GLOVER!AT25="","",GLOVER!AT25)</f>
        <v/>
      </c>
      <c r="AU443" s="13" t="str">
        <f>+IF(GLOVER!AU25="","",GLOVER!AU25)</f>
        <v/>
      </c>
      <c r="AV443" s="13" t="str">
        <f>+IF(GLOVER!AV25="","",GLOVER!AV25)</f>
        <v/>
      </c>
      <c r="AW443" s="14" t="str">
        <f>+IF(GLOVER!AW25="","",GLOVER!AW25)</f>
        <v/>
      </c>
      <c r="AX443" s="20" t="str">
        <f>+IF(GLOVER!AX25="","",GLOVER!AX25)</f>
        <v/>
      </c>
      <c r="AY443" s="19">
        <f>+IF(GLOVER!AY25="","",GLOVER!AY25)</f>
        <v>0.54166666666666663</v>
      </c>
      <c r="AZ443" s="13">
        <f>+IF(GLOVER!AZ25="","",GLOVER!AZ25)</f>
        <v>0.70486111111111116</v>
      </c>
      <c r="BA443" s="14" t="str">
        <f>+IF(GLOVER!BA25="","",GLOVER!BA25)</f>
        <v/>
      </c>
      <c r="BB443" s="14" t="str">
        <f>+IF(GLOVER!BB25="","",GLOVER!BB25)</f>
        <v/>
      </c>
      <c r="BC443" s="13" t="str">
        <f>+IF(GLOVER!BC25="","",GLOVER!BC25)</f>
        <v/>
      </c>
      <c r="BD443" s="13" t="str">
        <f>+IF(GLOVER!BD25="","",GLOVER!BD25)</f>
        <v/>
      </c>
      <c r="BE443" s="14" t="str">
        <f>+IF(GLOVER!BE25="","",GLOVER!BE25)</f>
        <v/>
      </c>
      <c r="BF443" s="20" t="str">
        <f>+IF(GLOVER!BF25="","",GLOVER!BF25)</f>
        <v/>
      </c>
      <c r="BG443" s="19">
        <f>+IF(GLOVER!BG25="","",GLOVER!BG25)</f>
        <v>0.54166666666666663</v>
      </c>
      <c r="BH443" s="13">
        <f>+IF(GLOVER!BH25="","",GLOVER!BH25)</f>
        <v>0.70486111111111116</v>
      </c>
      <c r="BI443" s="14" t="str">
        <f>+IF(GLOVER!BI25="","",GLOVER!BI25)</f>
        <v/>
      </c>
      <c r="BJ443" s="14" t="str">
        <f>+IF(GLOVER!BJ25="","",GLOVER!BJ25)</f>
        <v/>
      </c>
      <c r="BK443" s="13" t="str">
        <f>+IF(GLOVER!BK25="","",GLOVER!BK25)</f>
        <v/>
      </c>
      <c r="BL443" s="13" t="str">
        <f>+IF(GLOVER!BL25="","",GLOVER!BL25)</f>
        <v/>
      </c>
      <c r="BM443" s="14" t="str">
        <f>+IF(GLOVER!BM25="","",GLOVER!BM25)</f>
        <v/>
      </c>
      <c r="BN443" s="20" t="str">
        <f>+IF(GLOVER!BN25="","",GLOVER!BN25)</f>
        <v/>
      </c>
      <c r="BO443" s="19">
        <f>+IF(GLOVER!BO25="","",GLOVER!BO25)</f>
        <v>0.54166666666666663</v>
      </c>
      <c r="BP443" s="13">
        <f>+IF(GLOVER!BP25="","",GLOVER!BP25)</f>
        <v>0.70486111111111116</v>
      </c>
      <c r="BQ443" s="14" t="str">
        <f>+IF(GLOVER!BQ25="","",GLOVER!BQ25)</f>
        <v/>
      </c>
      <c r="BR443" s="14" t="str">
        <f>+IF(GLOVER!BR25="","",GLOVER!BR25)</f>
        <v/>
      </c>
      <c r="BS443" s="13" t="str">
        <f>+IF(GLOVER!BS25="","",GLOVER!BS25)</f>
        <v/>
      </c>
      <c r="BT443" s="13" t="str">
        <f>+IF(GLOVER!BT25="","",GLOVER!BT25)</f>
        <v/>
      </c>
      <c r="BU443" s="14" t="str">
        <f>+IF(GLOVER!BU25="","",GLOVER!BU25)</f>
        <v/>
      </c>
      <c r="BV443" s="20" t="str">
        <f>+IF(GLOVER!BV25="","",GLOVER!BV25)</f>
        <v/>
      </c>
      <c r="BW443" s="68" t="str">
        <f>+VLOOKUP(B443,GESEM!B:H,7,0)</f>
        <v>CHAT GLOVER</v>
      </c>
      <c r="BX443" s="2" t="str">
        <f>+VLOOKUP(B443,GESEM!B:H,6,0)</f>
        <v>AGENTE</v>
      </c>
    </row>
    <row r="444" spans="1:76" ht="12.75" customHeight="1" x14ac:dyDescent="0.2">
      <c r="A444" s="31">
        <f t="shared" si="6"/>
        <v>438</v>
      </c>
      <c r="B444" s="74">
        <f>+GLOVER!B26</f>
        <v>70824924</v>
      </c>
      <c r="C444" s="61" t="str">
        <f>+VLOOKUP(J444,TURNO!P:Q,2,0)</f>
        <v>CHAT GLOVER</v>
      </c>
      <c r="D444" s="61" t="str">
        <f>+GLOVER!D26</f>
        <v>Mañana</v>
      </c>
      <c r="E444" s="75">
        <f>+VLOOKUP(B444,GESEM!B:M,12,0)</f>
        <v>45688</v>
      </c>
      <c r="F444" s="61" t="str">
        <f>+GLOVER!F26</f>
        <v>FULL TIME</v>
      </c>
      <c r="G444" s="61">
        <f>+GLOVER!G26</f>
        <v>0</v>
      </c>
      <c r="H444" s="61">
        <f>+GLOVER!H26</f>
        <v>0</v>
      </c>
      <c r="I444" s="61" t="str">
        <f>+GLOVER!I26</f>
        <v>SANTOS RODRIGUEZ DHANA ZAMIRA</v>
      </c>
      <c r="J444" s="61" t="str">
        <f>+GLOVER!J26</f>
        <v>CHAT GLOVER</v>
      </c>
      <c r="K444" s="61" t="str">
        <f>+GLOVER!K26</f>
        <v>MARTEL TOLENTINO ERIKA LEIDY</v>
      </c>
      <c r="L444" s="61" t="str">
        <f>+GLOVER!L26</f>
        <v xml:space="preserve">CARAZA MORENO JONATHAN </v>
      </c>
      <c r="M444" s="61" t="str">
        <f>+GLOVER!M26</f>
        <v>Jueves</v>
      </c>
      <c r="N444" s="32">
        <f>+IF(GLOVER!N26="","",GLOVER!N26)</f>
        <v>0.25</v>
      </c>
      <c r="O444" s="33">
        <f>+IF(GLOVER!O26="","",GLOVER!O26)</f>
        <v>0.59375</v>
      </c>
      <c r="P444" s="32">
        <f>+IF(GLOVER!P26="","",GLOVER!P26)</f>
        <v>0.375</v>
      </c>
      <c r="Q444" s="33">
        <f>+IF(GLOVER!Q26="","",GLOVER!Q26)</f>
        <v>0.40625</v>
      </c>
      <c r="R444" s="34" t="str">
        <f>+VLOOKUP(B444,GESEM!B:R,9,0)</f>
        <v>ACTIVO</v>
      </c>
      <c r="S444" s="19">
        <f>+IF(GLOVER!S26="","",GLOVER!S26)</f>
        <v>0.25</v>
      </c>
      <c r="T444" s="14">
        <f>+IF(GLOVER!T26="","",GLOVER!T26)</f>
        <v>0.59375</v>
      </c>
      <c r="U444" s="14" t="str">
        <f>+IF(GLOVER!U26="","",GLOVER!U26)</f>
        <v/>
      </c>
      <c r="V444" s="14" t="str">
        <f>+IF(GLOVER!V26="","",GLOVER!V26)</f>
        <v/>
      </c>
      <c r="W444" s="14">
        <f>+IF(GLOVER!W26="","",GLOVER!W26)</f>
        <v>0.375</v>
      </c>
      <c r="X444" s="14">
        <f>+IF(GLOVER!X26="","",GLOVER!X26)</f>
        <v>0.40625</v>
      </c>
      <c r="Y444" s="14" t="str">
        <f>+IF(GLOVER!Y26="","",GLOVER!Y26)</f>
        <v/>
      </c>
      <c r="Z444" s="20" t="str">
        <f>+IF(GLOVER!Z26="","",GLOVER!Z26)</f>
        <v/>
      </c>
      <c r="AA444" s="19">
        <f>+IF(GLOVER!AA26="","",GLOVER!AA26)</f>
        <v>0.25</v>
      </c>
      <c r="AB444" s="13">
        <f>+IF(GLOVER!AB26="","",GLOVER!AB26)</f>
        <v>0.59375</v>
      </c>
      <c r="AC444" s="14" t="str">
        <f>+IF(GLOVER!AC26="","",GLOVER!AC26)</f>
        <v/>
      </c>
      <c r="AD444" s="14" t="str">
        <f>+IF(GLOVER!AD26="","",GLOVER!AD26)</f>
        <v/>
      </c>
      <c r="AE444" s="13">
        <f>+IF(GLOVER!AE26="","",GLOVER!AE26)</f>
        <v>0.375</v>
      </c>
      <c r="AF444" s="13">
        <f>+IF(GLOVER!AF26="","",GLOVER!AF26)</f>
        <v>0.40625</v>
      </c>
      <c r="AG444" s="14" t="str">
        <f>+IF(GLOVER!AG26="","",GLOVER!AG26)</f>
        <v/>
      </c>
      <c r="AH444" s="20" t="str">
        <f>+IF(GLOVER!AH26="","",GLOVER!AH26)</f>
        <v/>
      </c>
      <c r="AI444" s="19">
        <f>+IF(GLOVER!AI26="","",GLOVER!AI26)</f>
        <v>0.25</v>
      </c>
      <c r="AJ444" s="13">
        <f>+IF(GLOVER!AJ26="","",GLOVER!AJ26)</f>
        <v>0.59375</v>
      </c>
      <c r="AK444" s="14" t="str">
        <f>+IF(GLOVER!AK26="","",GLOVER!AK26)</f>
        <v/>
      </c>
      <c r="AL444" s="14" t="str">
        <f>+IF(GLOVER!AL26="","",GLOVER!AL26)</f>
        <v/>
      </c>
      <c r="AM444" s="13">
        <f>+IF(GLOVER!AM26="","",GLOVER!AM26)</f>
        <v>0.375</v>
      </c>
      <c r="AN444" s="13">
        <f>+IF(GLOVER!AN26="","",GLOVER!AN26)</f>
        <v>0.40625</v>
      </c>
      <c r="AO444" s="14" t="str">
        <f>+IF(GLOVER!AO26="","",GLOVER!AO26)</f>
        <v/>
      </c>
      <c r="AP444" s="20" t="str">
        <f>+IF(GLOVER!AP26="","",GLOVER!AP26)</f>
        <v/>
      </c>
      <c r="AQ444" s="19" t="str">
        <f>+IF(GLOVER!AQ26="","",GLOVER!AQ26)</f>
        <v/>
      </c>
      <c r="AR444" s="13" t="str">
        <f>+IF(GLOVER!AR26="","",GLOVER!AR26)</f>
        <v/>
      </c>
      <c r="AS444" s="14" t="str">
        <f>+IF(GLOVER!AS26="","",GLOVER!AS26)</f>
        <v/>
      </c>
      <c r="AT444" s="14" t="str">
        <f>+IF(GLOVER!AT26="","",GLOVER!AT26)</f>
        <v/>
      </c>
      <c r="AU444" s="13" t="str">
        <f>+IF(GLOVER!AU26="","",GLOVER!AU26)</f>
        <v/>
      </c>
      <c r="AV444" s="13" t="str">
        <f>+IF(GLOVER!AV26="","",GLOVER!AV26)</f>
        <v/>
      </c>
      <c r="AW444" s="14" t="str">
        <f>+IF(GLOVER!AW26="","",GLOVER!AW26)</f>
        <v/>
      </c>
      <c r="AX444" s="20" t="str">
        <f>+IF(GLOVER!AX26="","",GLOVER!AX26)</f>
        <v/>
      </c>
      <c r="AY444" s="19">
        <f>+IF(GLOVER!AY26="","",GLOVER!AY26)</f>
        <v>0.25</v>
      </c>
      <c r="AZ444" s="13">
        <f>+IF(GLOVER!AZ26="","",GLOVER!AZ26)</f>
        <v>0.59375</v>
      </c>
      <c r="BA444" s="14" t="str">
        <f>+IF(GLOVER!BA26="","",GLOVER!BA26)</f>
        <v/>
      </c>
      <c r="BB444" s="14" t="str">
        <f>+IF(GLOVER!BB26="","",GLOVER!BB26)</f>
        <v/>
      </c>
      <c r="BC444" s="13">
        <f>+IF(GLOVER!BC26="","",GLOVER!BC26)</f>
        <v>0.375</v>
      </c>
      <c r="BD444" s="13">
        <f>+IF(GLOVER!BD26="","",GLOVER!BD26)</f>
        <v>0.40625</v>
      </c>
      <c r="BE444" s="14" t="str">
        <f>+IF(GLOVER!BE26="","",GLOVER!BE26)</f>
        <v/>
      </c>
      <c r="BF444" s="20" t="str">
        <f>+IF(GLOVER!BF26="","",GLOVER!BF26)</f>
        <v/>
      </c>
      <c r="BG444" s="19">
        <f>+IF(GLOVER!BG26="","",GLOVER!BG26)</f>
        <v>0.25</v>
      </c>
      <c r="BH444" s="13">
        <f>+IF(GLOVER!BH26="","",GLOVER!BH26)</f>
        <v>0.59375</v>
      </c>
      <c r="BI444" s="14" t="str">
        <f>+IF(GLOVER!BI26="","",GLOVER!BI26)</f>
        <v/>
      </c>
      <c r="BJ444" s="14" t="str">
        <f>+IF(GLOVER!BJ26="","",GLOVER!BJ26)</f>
        <v/>
      </c>
      <c r="BK444" s="13">
        <f>+IF(GLOVER!BK26="","",GLOVER!BK26)</f>
        <v>0.375</v>
      </c>
      <c r="BL444" s="13">
        <f>+IF(GLOVER!BL26="","",GLOVER!BL26)</f>
        <v>0.40625</v>
      </c>
      <c r="BM444" s="14" t="str">
        <f>+IF(GLOVER!BM26="","",GLOVER!BM26)</f>
        <v/>
      </c>
      <c r="BN444" s="20" t="str">
        <f>+IF(GLOVER!BN26="","",GLOVER!BN26)</f>
        <v/>
      </c>
      <c r="BO444" s="19">
        <f>+IF(GLOVER!BO26="","",GLOVER!BO26)</f>
        <v>0.25</v>
      </c>
      <c r="BP444" s="13">
        <f>+IF(GLOVER!BP26="","",GLOVER!BP26)</f>
        <v>0.59375</v>
      </c>
      <c r="BQ444" s="14" t="str">
        <f>+IF(GLOVER!BQ26="","",GLOVER!BQ26)</f>
        <v/>
      </c>
      <c r="BR444" s="14" t="str">
        <f>+IF(GLOVER!BR26="","",GLOVER!BR26)</f>
        <v/>
      </c>
      <c r="BS444" s="13">
        <f>+IF(GLOVER!BS26="","",GLOVER!BS26)</f>
        <v>0.375</v>
      </c>
      <c r="BT444" s="13">
        <f>+IF(GLOVER!BT26="","",GLOVER!BT26)</f>
        <v>0.40625</v>
      </c>
      <c r="BU444" s="14" t="str">
        <f>+IF(GLOVER!BU26="","",GLOVER!BU26)</f>
        <v/>
      </c>
      <c r="BV444" s="20" t="str">
        <f>+IF(GLOVER!BV26="","",GLOVER!BV26)</f>
        <v/>
      </c>
      <c r="BW444" s="68" t="str">
        <f>+VLOOKUP(B444,GESEM!B:H,7,0)</f>
        <v>CHAT GLOVER</v>
      </c>
      <c r="BX444" s="2" t="str">
        <f>+VLOOKUP(B444,GESEM!B:H,6,0)</f>
        <v>AGENTE</v>
      </c>
    </row>
    <row r="445" spans="1:76" ht="12.75" customHeight="1" x14ac:dyDescent="0.2">
      <c r="A445" s="31">
        <f t="shared" si="6"/>
        <v>439</v>
      </c>
      <c r="B445" s="74">
        <f>+GLOVER!B27</f>
        <v>77226653</v>
      </c>
      <c r="C445" s="61" t="str">
        <f>+VLOOKUP(J445,TURNO!P:Q,2,0)</f>
        <v>CHAT GLOVER</v>
      </c>
      <c r="D445" s="61" t="str">
        <f>+GLOVER!D27</f>
        <v>Mañana</v>
      </c>
      <c r="E445" s="75">
        <f>+VLOOKUP(B445,GESEM!B:M,12,0)</f>
        <v>45688</v>
      </c>
      <c r="F445" s="61" t="str">
        <f>+GLOVER!F27</f>
        <v>FULL TIME</v>
      </c>
      <c r="G445" s="61">
        <f>+GLOVER!G27</f>
        <v>0</v>
      </c>
      <c r="H445" s="61">
        <f>+GLOVER!H27</f>
        <v>0</v>
      </c>
      <c r="I445" s="61" t="str">
        <f>+GLOVER!I27</f>
        <v>CUENCA RAMOS DANIELA CAROLINA</v>
      </c>
      <c r="J445" s="61" t="str">
        <f>+GLOVER!J27</f>
        <v>CHAT GLOVER</v>
      </c>
      <c r="K445" s="61" t="str">
        <f>+GLOVER!K27</f>
        <v>MARTEL TOLENTINO ERIKA LEIDY</v>
      </c>
      <c r="L445" s="61" t="str">
        <f>+GLOVER!L27</f>
        <v xml:space="preserve">CARAZA MORENO JONATHAN </v>
      </c>
      <c r="M445" s="61" t="str">
        <f>+GLOVER!M27</f>
        <v>Jueves</v>
      </c>
      <c r="N445" s="32">
        <f>+IF(GLOVER!N27="","",GLOVER!N27)</f>
        <v>0.25</v>
      </c>
      <c r="O445" s="33">
        <f>+IF(GLOVER!O27="","",GLOVER!O27)</f>
        <v>0.59375</v>
      </c>
      <c r="P445" s="32">
        <f>+IF(GLOVER!P27="","",GLOVER!P27)</f>
        <v>0.375</v>
      </c>
      <c r="Q445" s="33">
        <f>+IF(GLOVER!Q27="","",GLOVER!Q27)</f>
        <v>0.40625</v>
      </c>
      <c r="R445" s="34" t="str">
        <f>+VLOOKUP(B445,GESEM!B:R,9,0)</f>
        <v>ACTIVO</v>
      </c>
      <c r="S445" s="19">
        <f>+IF(GLOVER!S27="","",GLOVER!S27)</f>
        <v>0.25</v>
      </c>
      <c r="T445" s="14">
        <f>+IF(GLOVER!T27="","",GLOVER!T27)</f>
        <v>0.59375</v>
      </c>
      <c r="U445" s="14" t="str">
        <f>+IF(GLOVER!U27="","",GLOVER!U27)</f>
        <v/>
      </c>
      <c r="V445" s="14" t="str">
        <f>+IF(GLOVER!V27="","",GLOVER!V27)</f>
        <v/>
      </c>
      <c r="W445" s="14">
        <f>+IF(GLOVER!W27="","",GLOVER!W27)</f>
        <v>0.375</v>
      </c>
      <c r="X445" s="14">
        <f>+IF(GLOVER!X27="","",GLOVER!X27)</f>
        <v>0.40625</v>
      </c>
      <c r="Y445" s="14" t="str">
        <f>+IF(GLOVER!Y27="","",GLOVER!Y27)</f>
        <v/>
      </c>
      <c r="Z445" s="20" t="str">
        <f>+IF(GLOVER!Z27="","",GLOVER!Z27)</f>
        <v/>
      </c>
      <c r="AA445" s="19">
        <f>+IF(GLOVER!AA27="","",GLOVER!AA27)</f>
        <v>0.25</v>
      </c>
      <c r="AB445" s="13">
        <f>+IF(GLOVER!AB27="","",GLOVER!AB27)</f>
        <v>0.59375</v>
      </c>
      <c r="AC445" s="14" t="str">
        <f>+IF(GLOVER!AC27="","",GLOVER!AC27)</f>
        <v/>
      </c>
      <c r="AD445" s="14" t="str">
        <f>+IF(GLOVER!AD27="","",GLOVER!AD27)</f>
        <v/>
      </c>
      <c r="AE445" s="13">
        <f>+IF(GLOVER!AE27="","",GLOVER!AE27)</f>
        <v>0.375</v>
      </c>
      <c r="AF445" s="13">
        <f>+IF(GLOVER!AF27="","",GLOVER!AF27)</f>
        <v>0.40625</v>
      </c>
      <c r="AG445" s="14" t="str">
        <f>+IF(GLOVER!AG27="","",GLOVER!AG27)</f>
        <v/>
      </c>
      <c r="AH445" s="20" t="str">
        <f>+IF(GLOVER!AH27="","",GLOVER!AH27)</f>
        <v/>
      </c>
      <c r="AI445" s="19">
        <f>+IF(GLOVER!AI27="","",GLOVER!AI27)</f>
        <v>0.25</v>
      </c>
      <c r="AJ445" s="13">
        <f>+IF(GLOVER!AJ27="","",GLOVER!AJ27)</f>
        <v>0.59375</v>
      </c>
      <c r="AK445" s="14" t="str">
        <f>+IF(GLOVER!AK27="","",GLOVER!AK27)</f>
        <v/>
      </c>
      <c r="AL445" s="14" t="str">
        <f>+IF(GLOVER!AL27="","",GLOVER!AL27)</f>
        <v/>
      </c>
      <c r="AM445" s="13">
        <f>+IF(GLOVER!AM27="","",GLOVER!AM27)</f>
        <v>0.375</v>
      </c>
      <c r="AN445" s="13">
        <f>+IF(GLOVER!AN27="","",GLOVER!AN27)</f>
        <v>0.40625</v>
      </c>
      <c r="AO445" s="14" t="str">
        <f>+IF(GLOVER!AO27="","",GLOVER!AO27)</f>
        <v/>
      </c>
      <c r="AP445" s="20" t="str">
        <f>+IF(GLOVER!AP27="","",GLOVER!AP27)</f>
        <v/>
      </c>
      <c r="AQ445" s="19" t="str">
        <f>+IF(GLOVER!AQ27="","",GLOVER!AQ27)</f>
        <v/>
      </c>
      <c r="AR445" s="13" t="str">
        <f>+IF(GLOVER!AR27="","",GLOVER!AR27)</f>
        <v/>
      </c>
      <c r="AS445" s="14" t="str">
        <f>+IF(GLOVER!AS27="","",GLOVER!AS27)</f>
        <v/>
      </c>
      <c r="AT445" s="14" t="str">
        <f>+IF(GLOVER!AT27="","",GLOVER!AT27)</f>
        <v/>
      </c>
      <c r="AU445" s="13" t="str">
        <f>+IF(GLOVER!AU27="","",GLOVER!AU27)</f>
        <v/>
      </c>
      <c r="AV445" s="13" t="str">
        <f>+IF(GLOVER!AV27="","",GLOVER!AV27)</f>
        <v/>
      </c>
      <c r="AW445" s="14" t="str">
        <f>+IF(GLOVER!AW27="","",GLOVER!AW27)</f>
        <v/>
      </c>
      <c r="AX445" s="20" t="str">
        <f>+IF(GLOVER!AX27="","",GLOVER!AX27)</f>
        <v/>
      </c>
      <c r="AY445" s="19">
        <f>+IF(GLOVER!AY27="","",GLOVER!AY27)</f>
        <v>0.25</v>
      </c>
      <c r="AZ445" s="13">
        <f>+IF(GLOVER!AZ27="","",GLOVER!AZ27)</f>
        <v>0.59375</v>
      </c>
      <c r="BA445" s="14" t="str">
        <f>+IF(GLOVER!BA27="","",GLOVER!BA27)</f>
        <v/>
      </c>
      <c r="BB445" s="14" t="str">
        <f>+IF(GLOVER!BB27="","",GLOVER!BB27)</f>
        <v/>
      </c>
      <c r="BC445" s="13">
        <f>+IF(GLOVER!BC27="","",GLOVER!BC27)</f>
        <v>0.375</v>
      </c>
      <c r="BD445" s="13">
        <f>+IF(GLOVER!BD27="","",GLOVER!BD27)</f>
        <v>0.40625</v>
      </c>
      <c r="BE445" s="14" t="str">
        <f>+IF(GLOVER!BE27="","",GLOVER!BE27)</f>
        <v/>
      </c>
      <c r="BF445" s="20" t="str">
        <f>+IF(GLOVER!BF27="","",GLOVER!BF27)</f>
        <v/>
      </c>
      <c r="BG445" s="19">
        <f>+IF(GLOVER!BG27="","",GLOVER!BG27)</f>
        <v>0.25</v>
      </c>
      <c r="BH445" s="13">
        <f>+IF(GLOVER!BH27="","",GLOVER!BH27)</f>
        <v>0.59375</v>
      </c>
      <c r="BI445" s="14" t="str">
        <f>+IF(GLOVER!BI27="","",GLOVER!BI27)</f>
        <v/>
      </c>
      <c r="BJ445" s="14" t="str">
        <f>+IF(GLOVER!BJ27="","",GLOVER!BJ27)</f>
        <v/>
      </c>
      <c r="BK445" s="13">
        <f>+IF(GLOVER!BK27="","",GLOVER!BK27)</f>
        <v>0.375</v>
      </c>
      <c r="BL445" s="13">
        <f>+IF(GLOVER!BL27="","",GLOVER!BL27)</f>
        <v>0.40625</v>
      </c>
      <c r="BM445" s="14" t="str">
        <f>+IF(GLOVER!BM27="","",GLOVER!BM27)</f>
        <v/>
      </c>
      <c r="BN445" s="20" t="str">
        <f>+IF(GLOVER!BN27="","",GLOVER!BN27)</f>
        <v/>
      </c>
      <c r="BO445" s="19">
        <f>+IF(GLOVER!BO27="","",GLOVER!BO27)</f>
        <v>0.25</v>
      </c>
      <c r="BP445" s="13">
        <f>+IF(GLOVER!BP27="","",GLOVER!BP27)</f>
        <v>0.59375</v>
      </c>
      <c r="BQ445" s="14" t="str">
        <f>+IF(GLOVER!BQ27="","",GLOVER!BQ27)</f>
        <v/>
      </c>
      <c r="BR445" s="14" t="str">
        <f>+IF(GLOVER!BR27="","",GLOVER!BR27)</f>
        <v/>
      </c>
      <c r="BS445" s="13">
        <f>+IF(GLOVER!BS27="","",GLOVER!BS27)</f>
        <v>0.375</v>
      </c>
      <c r="BT445" s="13">
        <f>+IF(GLOVER!BT27="","",GLOVER!BT27)</f>
        <v>0.40625</v>
      </c>
      <c r="BU445" s="14" t="str">
        <f>+IF(GLOVER!BU27="","",GLOVER!BU27)</f>
        <v/>
      </c>
      <c r="BV445" s="20" t="str">
        <f>+IF(GLOVER!BV27="","",GLOVER!BV27)</f>
        <v/>
      </c>
      <c r="BW445" s="68" t="str">
        <f>+VLOOKUP(B445,GESEM!B:H,7,0)</f>
        <v>CHAT GLOVER</v>
      </c>
      <c r="BX445" s="2" t="str">
        <f>+VLOOKUP(B445,GESEM!B:H,6,0)</f>
        <v>AGENTE</v>
      </c>
    </row>
    <row r="446" spans="1:76" ht="12.75" customHeight="1" x14ac:dyDescent="0.2">
      <c r="A446" s="31">
        <f t="shared" si="6"/>
        <v>440</v>
      </c>
      <c r="B446" s="74">
        <f>+GLOVER!B28</f>
        <v>70902828</v>
      </c>
      <c r="C446" s="61" t="str">
        <f>+VLOOKUP(J446,TURNO!P:Q,2,0)</f>
        <v>CHAT GLOVER</v>
      </c>
      <c r="D446" s="61" t="str">
        <f>+GLOVER!D28</f>
        <v>Mañana</v>
      </c>
      <c r="E446" s="75">
        <f>+VLOOKUP(B446,GESEM!B:M,12,0)</f>
        <v>45688</v>
      </c>
      <c r="F446" s="61" t="str">
        <f>+GLOVER!F28</f>
        <v>FULL TIME</v>
      </c>
      <c r="G446" s="61">
        <f>+GLOVER!G28</f>
        <v>0</v>
      </c>
      <c r="H446" s="61">
        <f>+GLOVER!H28</f>
        <v>0</v>
      </c>
      <c r="I446" s="61" t="str">
        <f>+GLOVER!I28</f>
        <v>RUIZ MEDINA MARILYN RUTH</v>
      </c>
      <c r="J446" s="61" t="str">
        <f>+GLOVER!J28</f>
        <v>CHAT GLOVER</v>
      </c>
      <c r="K446" s="61" t="str">
        <f>+GLOVER!K28</f>
        <v>MARTEL TOLENTINO ERIKA LEIDY</v>
      </c>
      <c r="L446" s="61" t="str">
        <f>+GLOVER!L28</f>
        <v xml:space="preserve">CARAZA MORENO JONATHAN </v>
      </c>
      <c r="M446" s="61" t="str">
        <f>+GLOVER!M28</f>
        <v>Lunes</v>
      </c>
      <c r="N446" s="32">
        <f>+IF(GLOVER!N28="","",GLOVER!N28)</f>
        <v>0.33333333333333331</v>
      </c>
      <c r="O446" s="33">
        <f>+IF(GLOVER!O28="","",GLOVER!O28)</f>
        <v>0.67708333333333337</v>
      </c>
      <c r="P446" s="32">
        <f>+IF(GLOVER!P28="","",GLOVER!P28)</f>
        <v>0.41666666666666669</v>
      </c>
      <c r="Q446" s="33">
        <f>+IF(GLOVER!Q28="","",GLOVER!Q28)</f>
        <v>0.44791666666666669</v>
      </c>
      <c r="R446" s="34" t="str">
        <f>+VLOOKUP(B446,GESEM!B:R,9,0)</f>
        <v>ACTIVO</v>
      </c>
      <c r="S446" s="19" t="str">
        <f>+IF(GLOVER!S28="","",GLOVER!S28)</f>
        <v/>
      </c>
      <c r="T446" s="14" t="str">
        <f>+IF(GLOVER!T28="","",GLOVER!T28)</f>
        <v/>
      </c>
      <c r="U446" s="14" t="str">
        <f>+IF(GLOVER!U28="","",GLOVER!U28)</f>
        <v/>
      </c>
      <c r="V446" s="14" t="str">
        <f>+IF(GLOVER!V28="","",GLOVER!V28)</f>
        <v/>
      </c>
      <c r="W446" s="14" t="str">
        <f>+IF(GLOVER!W28="","",GLOVER!W28)</f>
        <v/>
      </c>
      <c r="X446" s="14" t="str">
        <f>+IF(GLOVER!X28="","",GLOVER!X28)</f>
        <v/>
      </c>
      <c r="Y446" s="14" t="str">
        <f>+IF(GLOVER!Y28="","",GLOVER!Y28)</f>
        <v/>
      </c>
      <c r="Z446" s="20" t="str">
        <f>+IF(GLOVER!Z28="","",GLOVER!Z28)</f>
        <v/>
      </c>
      <c r="AA446" s="19">
        <f>+IF(GLOVER!AA28="","",GLOVER!AA28)</f>
        <v>0.33333333333333331</v>
      </c>
      <c r="AB446" s="13">
        <f>+IF(GLOVER!AB28="","",GLOVER!AB28)</f>
        <v>0.67708333333333337</v>
      </c>
      <c r="AC446" s="14" t="str">
        <f>+IF(GLOVER!AC28="","",GLOVER!AC28)</f>
        <v/>
      </c>
      <c r="AD446" s="14" t="str">
        <f>+IF(GLOVER!AD28="","",GLOVER!AD28)</f>
        <v/>
      </c>
      <c r="AE446" s="13">
        <f>+IF(GLOVER!AE28="","",GLOVER!AE28)</f>
        <v>0.41666666666666669</v>
      </c>
      <c r="AF446" s="13">
        <f>+IF(GLOVER!AF28="","",GLOVER!AF28)</f>
        <v>0.44791666666666669</v>
      </c>
      <c r="AG446" s="14" t="str">
        <f>+IF(GLOVER!AG28="","",GLOVER!AG28)</f>
        <v/>
      </c>
      <c r="AH446" s="20" t="str">
        <f>+IF(GLOVER!AH28="","",GLOVER!AH28)</f>
        <v/>
      </c>
      <c r="AI446" s="19">
        <f>+IF(GLOVER!AI28="","",GLOVER!AI28)</f>
        <v>0.33333333333333331</v>
      </c>
      <c r="AJ446" s="13">
        <f>+IF(GLOVER!AJ28="","",GLOVER!AJ28)</f>
        <v>0.67708333333333337</v>
      </c>
      <c r="AK446" s="14" t="str">
        <f>+IF(GLOVER!AK28="","",GLOVER!AK28)</f>
        <v/>
      </c>
      <c r="AL446" s="14" t="str">
        <f>+IF(GLOVER!AL28="","",GLOVER!AL28)</f>
        <v/>
      </c>
      <c r="AM446" s="13">
        <f>+IF(GLOVER!AM28="","",GLOVER!AM28)</f>
        <v>0.41666666666666669</v>
      </c>
      <c r="AN446" s="13">
        <f>+IF(GLOVER!AN28="","",GLOVER!AN28)</f>
        <v>0.44791666666666669</v>
      </c>
      <c r="AO446" s="14" t="str">
        <f>+IF(GLOVER!AO28="","",GLOVER!AO28)</f>
        <v/>
      </c>
      <c r="AP446" s="20" t="str">
        <f>+IF(GLOVER!AP28="","",GLOVER!AP28)</f>
        <v/>
      </c>
      <c r="AQ446" s="19">
        <f>+IF(GLOVER!AQ28="","",GLOVER!AQ28)</f>
        <v>0.33333333333333331</v>
      </c>
      <c r="AR446" s="13">
        <f>+IF(GLOVER!AR28="","",GLOVER!AR28)</f>
        <v>0.67708333333333337</v>
      </c>
      <c r="AS446" s="14" t="str">
        <f>+IF(GLOVER!AS28="","",GLOVER!AS28)</f>
        <v/>
      </c>
      <c r="AT446" s="14" t="str">
        <f>+IF(GLOVER!AT28="","",GLOVER!AT28)</f>
        <v/>
      </c>
      <c r="AU446" s="13">
        <f>+IF(GLOVER!AU28="","",GLOVER!AU28)</f>
        <v>0.41666666666666669</v>
      </c>
      <c r="AV446" s="13">
        <f>+IF(GLOVER!AV28="","",GLOVER!AV28)</f>
        <v>0.44791666666666669</v>
      </c>
      <c r="AW446" s="14" t="str">
        <f>+IF(GLOVER!AW28="","",GLOVER!AW28)</f>
        <v/>
      </c>
      <c r="AX446" s="20" t="str">
        <f>+IF(GLOVER!AX28="","",GLOVER!AX28)</f>
        <v/>
      </c>
      <c r="AY446" s="19">
        <f>+IF(GLOVER!AY28="","",GLOVER!AY28)</f>
        <v>0.33333333333333331</v>
      </c>
      <c r="AZ446" s="13">
        <f>+IF(GLOVER!AZ28="","",GLOVER!AZ28)</f>
        <v>0.67708333333333337</v>
      </c>
      <c r="BA446" s="14" t="str">
        <f>+IF(GLOVER!BA28="","",GLOVER!BA28)</f>
        <v/>
      </c>
      <c r="BB446" s="14" t="str">
        <f>+IF(GLOVER!BB28="","",GLOVER!BB28)</f>
        <v/>
      </c>
      <c r="BC446" s="13">
        <f>+IF(GLOVER!BC28="","",GLOVER!BC28)</f>
        <v>0.41666666666666669</v>
      </c>
      <c r="BD446" s="13">
        <f>+IF(GLOVER!BD28="","",GLOVER!BD28)</f>
        <v>0.44791666666666669</v>
      </c>
      <c r="BE446" s="14" t="str">
        <f>+IF(GLOVER!BE28="","",GLOVER!BE28)</f>
        <v/>
      </c>
      <c r="BF446" s="20" t="str">
        <f>+IF(GLOVER!BF28="","",GLOVER!BF28)</f>
        <v/>
      </c>
      <c r="BG446" s="19">
        <f>+IF(GLOVER!BG28="","",GLOVER!BG28)</f>
        <v>0.33333333333333331</v>
      </c>
      <c r="BH446" s="13">
        <f>+IF(GLOVER!BH28="","",GLOVER!BH28)</f>
        <v>0.67708333333333337</v>
      </c>
      <c r="BI446" s="14" t="str">
        <f>+IF(GLOVER!BI28="","",GLOVER!BI28)</f>
        <v/>
      </c>
      <c r="BJ446" s="14" t="str">
        <f>+IF(GLOVER!BJ28="","",GLOVER!BJ28)</f>
        <v/>
      </c>
      <c r="BK446" s="13">
        <f>+IF(GLOVER!BK28="","",GLOVER!BK28)</f>
        <v>0.41666666666666669</v>
      </c>
      <c r="BL446" s="13">
        <f>+IF(GLOVER!BL28="","",GLOVER!BL28)</f>
        <v>0.44791666666666669</v>
      </c>
      <c r="BM446" s="14" t="str">
        <f>+IF(GLOVER!BM28="","",GLOVER!BM28)</f>
        <v/>
      </c>
      <c r="BN446" s="20" t="str">
        <f>+IF(GLOVER!BN28="","",GLOVER!BN28)</f>
        <v/>
      </c>
      <c r="BO446" s="19">
        <f>+IF(GLOVER!BO28="","",GLOVER!BO28)</f>
        <v>0.33333333333333331</v>
      </c>
      <c r="BP446" s="13">
        <f>+IF(GLOVER!BP28="","",GLOVER!BP28)</f>
        <v>0.67708333333333337</v>
      </c>
      <c r="BQ446" s="14" t="str">
        <f>+IF(GLOVER!BQ28="","",GLOVER!BQ28)</f>
        <v/>
      </c>
      <c r="BR446" s="14" t="str">
        <f>+IF(GLOVER!BR28="","",GLOVER!BR28)</f>
        <v/>
      </c>
      <c r="BS446" s="13">
        <f>+IF(GLOVER!BS28="","",GLOVER!BS28)</f>
        <v>0.41666666666666669</v>
      </c>
      <c r="BT446" s="13">
        <f>+IF(GLOVER!BT28="","",GLOVER!BT28)</f>
        <v>0.44791666666666669</v>
      </c>
      <c r="BU446" s="14" t="str">
        <f>+IF(GLOVER!BU28="","",GLOVER!BU28)</f>
        <v/>
      </c>
      <c r="BV446" s="20" t="str">
        <f>+IF(GLOVER!BV28="","",GLOVER!BV28)</f>
        <v/>
      </c>
      <c r="BW446" s="68" t="str">
        <f>+VLOOKUP(B446,GESEM!B:H,7,0)</f>
        <v>CHAT GLOVER</v>
      </c>
      <c r="BX446" s="2" t="str">
        <f>+VLOOKUP(B446,GESEM!B:H,6,0)</f>
        <v>AGENTE</v>
      </c>
    </row>
    <row r="447" spans="1:76" ht="12.75" customHeight="1" x14ac:dyDescent="0.2">
      <c r="A447" s="31">
        <f t="shared" si="6"/>
        <v>441</v>
      </c>
      <c r="B447" s="74">
        <f>+GLOVER!B29</f>
        <v>72227180</v>
      </c>
      <c r="C447" s="61" t="str">
        <f>+VLOOKUP(J447,TURNO!P:Q,2,0)</f>
        <v>CHAT GLOVER</v>
      </c>
      <c r="D447" s="61" t="str">
        <f>+GLOVER!D29</f>
        <v>Mañana</v>
      </c>
      <c r="E447" s="75">
        <f>+VLOOKUP(B447,GESEM!B:M,12,0)</f>
        <v>45688</v>
      </c>
      <c r="F447" s="61" t="str">
        <f>+GLOVER!F29</f>
        <v>FULL TIME</v>
      </c>
      <c r="G447" s="61">
        <f>+GLOVER!G29</f>
        <v>0</v>
      </c>
      <c r="H447" s="61">
        <f>+GLOVER!H29</f>
        <v>0</v>
      </c>
      <c r="I447" s="61" t="str">
        <f>+GLOVER!I29</f>
        <v>ORTIZ ECHEGARAY ANA YSABEL</v>
      </c>
      <c r="J447" s="61" t="str">
        <f>+GLOVER!J29</f>
        <v>CHAT GLOVER</v>
      </c>
      <c r="K447" s="61" t="str">
        <f>+GLOVER!K29</f>
        <v>MARTEL TOLENTINO ERIKA LEIDY</v>
      </c>
      <c r="L447" s="61" t="str">
        <f>+GLOVER!L29</f>
        <v xml:space="preserve">CARAZA MORENO JONATHAN </v>
      </c>
      <c r="M447" s="61" t="str">
        <f>+GLOVER!M29</f>
        <v>Martes</v>
      </c>
      <c r="N447" s="32">
        <f>+IF(GLOVER!N29="","",GLOVER!N29)</f>
        <v>0.25</v>
      </c>
      <c r="O447" s="33">
        <f>+IF(GLOVER!O29="","",GLOVER!O29)</f>
        <v>0.59375</v>
      </c>
      <c r="P447" s="32">
        <f>+IF(GLOVER!P29="","",GLOVER!P29)</f>
        <v>0.39583333333333331</v>
      </c>
      <c r="Q447" s="33">
        <f>+IF(GLOVER!Q29="","",GLOVER!Q29)</f>
        <v>0.42708333333333331</v>
      </c>
      <c r="R447" s="34" t="str">
        <f>+VLOOKUP(B447,GESEM!B:R,9,0)</f>
        <v>ACTIVO</v>
      </c>
      <c r="S447" s="19">
        <f>+IF(GLOVER!S29="","",GLOVER!S29)</f>
        <v>0.25</v>
      </c>
      <c r="T447" s="14">
        <f>+IF(GLOVER!T29="","",GLOVER!T29)</f>
        <v>0.59375</v>
      </c>
      <c r="U447" s="14" t="str">
        <f>+IF(GLOVER!U29="","",GLOVER!U29)</f>
        <v/>
      </c>
      <c r="V447" s="14" t="str">
        <f>+IF(GLOVER!V29="","",GLOVER!V29)</f>
        <v/>
      </c>
      <c r="W447" s="14">
        <f>+IF(GLOVER!W29="","",GLOVER!W29)</f>
        <v>0.39583333333333331</v>
      </c>
      <c r="X447" s="14">
        <f>+IF(GLOVER!X29="","",GLOVER!X29)</f>
        <v>0.42708333333333331</v>
      </c>
      <c r="Y447" s="14" t="str">
        <f>+IF(GLOVER!Y29="","",GLOVER!Y29)</f>
        <v/>
      </c>
      <c r="Z447" s="20" t="str">
        <f>+IF(GLOVER!Z29="","",GLOVER!Z29)</f>
        <v/>
      </c>
      <c r="AA447" s="19" t="str">
        <f>+IF(GLOVER!AA29="","",GLOVER!AA29)</f>
        <v/>
      </c>
      <c r="AB447" s="13" t="str">
        <f>+IF(GLOVER!AB29="","",GLOVER!AB29)</f>
        <v/>
      </c>
      <c r="AC447" s="14" t="str">
        <f>+IF(GLOVER!AC29="","",GLOVER!AC29)</f>
        <v/>
      </c>
      <c r="AD447" s="14" t="str">
        <f>+IF(GLOVER!AD29="","",GLOVER!AD29)</f>
        <v/>
      </c>
      <c r="AE447" s="13" t="str">
        <f>+IF(GLOVER!AE29="","",GLOVER!AE29)</f>
        <v/>
      </c>
      <c r="AF447" s="13" t="str">
        <f>+IF(GLOVER!AF29="","",GLOVER!AF29)</f>
        <v/>
      </c>
      <c r="AG447" s="14" t="str">
        <f>+IF(GLOVER!AG29="","",GLOVER!AG29)</f>
        <v/>
      </c>
      <c r="AH447" s="20" t="str">
        <f>+IF(GLOVER!AH29="","",GLOVER!AH29)</f>
        <v/>
      </c>
      <c r="AI447" s="19">
        <f>+IF(GLOVER!AI29="","",GLOVER!AI29)</f>
        <v>0.25</v>
      </c>
      <c r="AJ447" s="13">
        <f>+IF(GLOVER!AJ29="","",GLOVER!AJ29)</f>
        <v>0.59375</v>
      </c>
      <c r="AK447" s="14" t="str">
        <f>+IF(GLOVER!AK29="","",GLOVER!AK29)</f>
        <v/>
      </c>
      <c r="AL447" s="14" t="str">
        <f>+IF(GLOVER!AL29="","",GLOVER!AL29)</f>
        <v/>
      </c>
      <c r="AM447" s="13">
        <f>+IF(GLOVER!AM29="","",GLOVER!AM29)</f>
        <v>0.39583333333333331</v>
      </c>
      <c r="AN447" s="13">
        <f>+IF(GLOVER!AN29="","",GLOVER!AN29)</f>
        <v>0.42708333333333331</v>
      </c>
      <c r="AO447" s="14" t="str">
        <f>+IF(GLOVER!AO29="","",GLOVER!AO29)</f>
        <v/>
      </c>
      <c r="AP447" s="20" t="str">
        <f>+IF(GLOVER!AP29="","",GLOVER!AP29)</f>
        <v/>
      </c>
      <c r="AQ447" s="19">
        <f>+IF(GLOVER!AQ29="","",GLOVER!AQ29)</f>
        <v>0.25</v>
      </c>
      <c r="AR447" s="13">
        <f>+IF(GLOVER!AR29="","",GLOVER!AR29)</f>
        <v>0.59375</v>
      </c>
      <c r="AS447" s="14" t="str">
        <f>+IF(GLOVER!AS29="","",GLOVER!AS29)</f>
        <v/>
      </c>
      <c r="AT447" s="14" t="str">
        <f>+IF(GLOVER!AT29="","",GLOVER!AT29)</f>
        <v/>
      </c>
      <c r="AU447" s="13">
        <f>+IF(GLOVER!AU29="","",GLOVER!AU29)</f>
        <v>0.39583333333333331</v>
      </c>
      <c r="AV447" s="13">
        <f>+IF(GLOVER!AV29="","",GLOVER!AV29)</f>
        <v>0.42708333333333331</v>
      </c>
      <c r="AW447" s="14" t="str">
        <f>+IF(GLOVER!AW29="","",GLOVER!AW29)</f>
        <v/>
      </c>
      <c r="AX447" s="20" t="str">
        <f>+IF(GLOVER!AX29="","",GLOVER!AX29)</f>
        <v/>
      </c>
      <c r="AY447" s="19">
        <f>+IF(GLOVER!AY29="","",GLOVER!AY29)</f>
        <v>0.25</v>
      </c>
      <c r="AZ447" s="13">
        <f>+IF(GLOVER!AZ29="","",GLOVER!AZ29)</f>
        <v>0.59375</v>
      </c>
      <c r="BA447" s="14" t="str">
        <f>+IF(GLOVER!BA29="","",GLOVER!BA29)</f>
        <v/>
      </c>
      <c r="BB447" s="14" t="str">
        <f>+IF(GLOVER!BB29="","",GLOVER!BB29)</f>
        <v/>
      </c>
      <c r="BC447" s="13">
        <f>+IF(GLOVER!BC29="","",GLOVER!BC29)</f>
        <v>0.39583333333333331</v>
      </c>
      <c r="BD447" s="13">
        <f>+IF(GLOVER!BD29="","",GLOVER!BD29)</f>
        <v>0.42708333333333331</v>
      </c>
      <c r="BE447" s="14" t="str">
        <f>+IF(GLOVER!BE29="","",GLOVER!BE29)</f>
        <v/>
      </c>
      <c r="BF447" s="20" t="str">
        <f>+IF(GLOVER!BF29="","",GLOVER!BF29)</f>
        <v/>
      </c>
      <c r="BG447" s="19">
        <f>+IF(GLOVER!BG29="","",GLOVER!BG29)</f>
        <v>0.25</v>
      </c>
      <c r="BH447" s="13">
        <f>+IF(GLOVER!BH29="","",GLOVER!BH29)</f>
        <v>0.59375</v>
      </c>
      <c r="BI447" s="14" t="str">
        <f>+IF(GLOVER!BI29="","",GLOVER!BI29)</f>
        <v/>
      </c>
      <c r="BJ447" s="14" t="str">
        <f>+IF(GLOVER!BJ29="","",GLOVER!BJ29)</f>
        <v/>
      </c>
      <c r="BK447" s="13">
        <f>+IF(GLOVER!BK29="","",GLOVER!BK29)</f>
        <v>0.39583333333333331</v>
      </c>
      <c r="BL447" s="13">
        <f>+IF(GLOVER!BL29="","",GLOVER!BL29)</f>
        <v>0.42708333333333331</v>
      </c>
      <c r="BM447" s="14" t="str">
        <f>+IF(GLOVER!BM29="","",GLOVER!BM29)</f>
        <v/>
      </c>
      <c r="BN447" s="20" t="str">
        <f>+IF(GLOVER!BN29="","",GLOVER!BN29)</f>
        <v/>
      </c>
      <c r="BO447" s="19">
        <f>+IF(GLOVER!BO29="","",GLOVER!BO29)</f>
        <v>0.25</v>
      </c>
      <c r="BP447" s="13">
        <f>+IF(GLOVER!BP29="","",GLOVER!BP29)</f>
        <v>0.59375</v>
      </c>
      <c r="BQ447" s="14" t="str">
        <f>+IF(GLOVER!BQ29="","",GLOVER!BQ29)</f>
        <v/>
      </c>
      <c r="BR447" s="14" t="str">
        <f>+IF(GLOVER!BR29="","",GLOVER!BR29)</f>
        <v/>
      </c>
      <c r="BS447" s="13">
        <f>+IF(GLOVER!BS29="","",GLOVER!BS29)</f>
        <v>0.39583333333333331</v>
      </c>
      <c r="BT447" s="13">
        <f>+IF(GLOVER!BT29="","",GLOVER!BT29)</f>
        <v>0.42708333333333331</v>
      </c>
      <c r="BU447" s="14" t="str">
        <f>+IF(GLOVER!BU29="","",GLOVER!BU29)</f>
        <v/>
      </c>
      <c r="BV447" s="20" t="str">
        <f>+IF(GLOVER!BV29="","",GLOVER!BV29)</f>
        <v/>
      </c>
      <c r="BW447" s="68" t="str">
        <f>+VLOOKUP(B447,GESEM!B:H,7,0)</f>
        <v>CHAT GLOVER</v>
      </c>
      <c r="BX447" s="2" t="str">
        <f>+VLOOKUP(B447,GESEM!B:H,6,0)</f>
        <v>AGENTE</v>
      </c>
    </row>
    <row r="448" spans="1:76" ht="12.75" customHeight="1" x14ac:dyDescent="0.2">
      <c r="A448" s="31">
        <f t="shared" si="6"/>
        <v>442</v>
      </c>
      <c r="B448" s="74">
        <f>+GLOVER!B30</f>
        <v>46410499</v>
      </c>
      <c r="C448" s="61" t="str">
        <f>+VLOOKUP(J448,TURNO!P:Q,2,0)</f>
        <v>CHAT GLOVER</v>
      </c>
      <c r="D448" s="61" t="str">
        <f>+GLOVER!D30</f>
        <v>Mañana</v>
      </c>
      <c r="E448" s="75">
        <f>+VLOOKUP(B448,GESEM!B:M,12,0)</f>
        <v>45688</v>
      </c>
      <c r="F448" s="61" t="str">
        <f>+GLOVER!F30</f>
        <v>FULL TIME</v>
      </c>
      <c r="G448" s="61">
        <f>+GLOVER!G30</f>
        <v>0</v>
      </c>
      <c r="H448" s="61">
        <f>+GLOVER!H30</f>
        <v>0</v>
      </c>
      <c r="I448" s="61" t="str">
        <f>+GLOVER!I30</f>
        <v>MARTINEZ CHAIGUAQUE KELLY ELIZABETH</v>
      </c>
      <c r="J448" s="61" t="str">
        <f>+GLOVER!J30</f>
        <v>CHAT GLOVER</v>
      </c>
      <c r="K448" s="61" t="str">
        <f>+GLOVER!K30</f>
        <v>MARTEL TOLENTINO ERIKA LEIDY</v>
      </c>
      <c r="L448" s="61" t="str">
        <f>+GLOVER!L30</f>
        <v xml:space="preserve">CARAZA MORENO JONATHAN </v>
      </c>
      <c r="M448" s="61" t="str">
        <f>+GLOVER!M30</f>
        <v>Sábado</v>
      </c>
      <c r="N448" s="32">
        <f>+IF(GLOVER!N30="","",GLOVER!N30)</f>
        <v>0.33333333333333331</v>
      </c>
      <c r="O448" s="33">
        <f>+IF(GLOVER!O30="","",GLOVER!O30)</f>
        <v>0.67708333333333337</v>
      </c>
      <c r="P448" s="32">
        <f>+IF(GLOVER!P30="","",GLOVER!P30)</f>
        <v>0.41666666666666669</v>
      </c>
      <c r="Q448" s="33">
        <f>+IF(GLOVER!Q30="","",GLOVER!Q30)</f>
        <v>0.44791666666666669</v>
      </c>
      <c r="R448" s="34" t="str">
        <f>+VLOOKUP(B448,GESEM!B:R,9,0)</f>
        <v>ACTIVO</v>
      </c>
      <c r="S448" s="19">
        <f>+IF(GLOVER!S30="","",GLOVER!S30)</f>
        <v>0.33333333333333331</v>
      </c>
      <c r="T448" s="14">
        <f>+IF(GLOVER!T30="","",GLOVER!T30)</f>
        <v>0.67708333333333337</v>
      </c>
      <c r="U448" s="14" t="str">
        <f>+IF(GLOVER!U30="","",GLOVER!U30)</f>
        <v/>
      </c>
      <c r="V448" s="14" t="str">
        <f>+IF(GLOVER!V30="","",GLOVER!V30)</f>
        <v/>
      </c>
      <c r="W448" s="14">
        <f>+IF(GLOVER!W30="","",GLOVER!W30)</f>
        <v>0.41666666666666669</v>
      </c>
      <c r="X448" s="14">
        <f>+IF(GLOVER!X30="","",GLOVER!X30)</f>
        <v>0.44791666666666669</v>
      </c>
      <c r="Y448" s="14" t="str">
        <f>+IF(GLOVER!Y30="","",GLOVER!Y30)</f>
        <v/>
      </c>
      <c r="Z448" s="20" t="str">
        <f>+IF(GLOVER!Z30="","",GLOVER!Z30)</f>
        <v/>
      </c>
      <c r="AA448" s="19">
        <f>+IF(GLOVER!AA30="","",GLOVER!AA30)</f>
        <v>0.33333333333333331</v>
      </c>
      <c r="AB448" s="13">
        <f>+IF(GLOVER!AB30="","",GLOVER!AB30)</f>
        <v>0.67708333333333337</v>
      </c>
      <c r="AC448" s="14" t="str">
        <f>+IF(GLOVER!AC30="","",GLOVER!AC30)</f>
        <v/>
      </c>
      <c r="AD448" s="14" t="str">
        <f>+IF(GLOVER!AD30="","",GLOVER!AD30)</f>
        <v/>
      </c>
      <c r="AE448" s="13">
        <f>+IF(GLOVER!AE30="","",GLOVER!AE30)</f>
        <v>0.41666666666666669</v>
      </c>
      <c r="AF448" s="13">
        <f>+IF(GLOVER!AF30="","",GLOVER!AF30)</f>
        <v>0.44791666666666669</v>
      </c>
      <c r="AG448" s="14" t="str">
        <f>+IF(GLOVER!AG30="","",GLOVER!AG30)</f>
        <v/>
      </c>
      <c r="AH448" s="20" t="str">
        <f>+IF(GLOVER!AH30="","",GLOVER!AH30)</f>
        <v/>
      </c>
      <c r="AI448" s="19">
        <f>+IF(GLOVER!AI30="","",GLOVER!AI30)</f>
        <v>0.33333333333333331</v>
      </c>
      <c r="AJ448" s="13">
        <f>+IF(GLOVER!AJ30="","",GLOVER!AJ30)</f>
        <v>0.67708333333333337</v>
      </c>
      <c r="AK448" s="14" t="str">
        <f>+IF(GLOVER!AK30="","",GLOVER!AK30)</f>
        <v/>
      </c>
      <c r="AL448" s="14" t="str">
        <f>+IF(GLOVER!AL30="","",GLOVER!AL30)</f>
        <v/>
      </c>
      <c r="AM448" s="13">
        <f>+IF(GLOVER!AM30="","",GLOVER!AM30)</f>
        <v>0.41666666666666669</v>
      </c>
      <c r="AN448" s="13">
        <f>+IF(GLOVER!AN30="","",GLOVER!AN30)</f>
        <v>0.44791666666666669</v>
      </c>
      <c r="AO448" s="14" t="str">
        <f>+IF(GLOVER!AO30="","",GLOVER!AO30)</f>
        <v/>
      </c>
      <c r="AP448" s="20" t="str">
        <f>+IF(GLOVER!AP30="","",GLOVER!AP30)</f>
        <v/>
      </c>
      <c r="AQ448" s="19">
        <f>+IF(GLOVER!AQ30="","",GLOVER!AQ30)</f>
        <v>0.33333333333333331</v>
      </c>
      <c r="AR448" s="13">
        <f>+IF(GLOVER!AR30="","",GLOVER!AR30)</f>
        <v>0.67708333333333337</v>
      </c>
      <c r="AS448" s="14" t="str">
        <f>+IF(GLOVER!AS30="","",GLOVER!AS30)</f>
        <v/>
      </c>
      <c r="AT448" s="14" t="str">
        <f>+IF(GLOVER!AT30="","",GLOVER!AT30)</f>
        <v/>
      </c>
      <c r="AU448" s="13">
        <f>+IF(GLOVER!AU30="","",GLOVER!AU30)</f>
        <v>0.41666666666666669</v>
      </c>
      <c r="AV448" s="13">
        <f>+IF(GLOVER!AV30="","",GLOVER!AV30)</f>
        <v>0.44791666666666669</v>
      </c>
      <c r="AW448" s="14" t="str">
        <f>+IF(GLOVER!AW30="","",GLOVER!AW30)</f>
        <v/>
      </c>
      <c r="AX448" s="20" t="str">
        <f>+IF(GLOVER!AX30="","",GLOVER!AX30)</f>
        <v/>
      </c>
      <c r="AY448" s="19">
        <f>+IF(GLOVER!AY30="","",GLOVER!AY30)</f>
        <v>0.33333333333333331</v>
      </c>
      <c r="AZ448" s="13">
        <f>+IF(GLOVER!AZ30="","",GLOVER!AZ30)</f>
        <v>0.67708333333333337</v>
      </c>
      <c r="BA448" s="14" t="str">
        <f>+IF(GLOVER!BA30="","",GLOVER!BA30)</f>
        <v/>
      </c>
      <c r="BB448" s="14" t="str">
        <f>+IF(GLOVER!BB30="","",GLOVER!BB30)</f>
        <v/>
      </c>
      <c r="BC448" s="13">
        <f>+IF(GLOVER!BC30="","",GLOVER!BC30)</f>
        <v>0.41666666666666669</v>
      </c>
      <c r="BD448" s="13">
        <f>+IF(GLOVER!BD30="","",GLOVER!BD30)</f>
        <v>0.44791666666666669</v>
      </c>
      <c r="BE448" s="14" t="str">
        <f>+IF(GLOVER!BE30="","",GLOVER!BE30)</f>
        <v/>
      </c>
      <c r="BF448" s="20" t="str">
        <f>+IF(GLOVER!BF30="","",GLOVER!BF30)</f>
        <v/>
      </c>
      <c r="BG448" s="19" t="str">
        <f>+IF(GLOVER!BG30="","",GLOVER!BG30)</f>
        <v/>
      </c>
      <c r="BH448" s="13" t="str">
        <f>+IF(GLOVER!BH30="","",GLOVER!BH30)</f>
        <v/>
      </c>
      <c r="BI448" s="14" t="str">
        <f>+IF(GLOVER!BI30="","",GLOVER!BI30)</f>
        <v/>
      </c>
      <c r="BJ448" s="14" t="str">
        <f>+IF(GLOVER!BJ30="","",GLOVER!BJ30)</f>
        <v/>
      </c>
      <c r="BK448" s="13" t="str">
        <f>+IF(GLOVER!BK30="","",GLOVER!BK30)</f>
        <v/>
      </c>
      <c r="BL448" s="13" t="str">
        <f>+IF(GLOVER!BL30="","",GLOVER!BL30)</f>
        <v/>
      </c>
      <c r="BM448" s="14" t="str">
        <f>+IF(GLOVER!BM30="","",GLOVER!BM30)</f>
        <v/>
      </c>
      <c r="BN448" s="20" t="str">
        <f>+IF(GLOVER!BN30="","",GLOVER!BN30)</f>
        <v/>
      </c>
      <c r="BO448" s="19">
        <f>+IF(GLOVER!BO30="","",GLOVER!BO30)</f>
        <v>0.33333333333333331</v>
      </c>
      <c r="BP448" s="13">
        <f>+IF(GLOVER!BP30="","",GLOVER!BP30)</f>
        <v>0.67708333333333337</v>
      </c>
      <c r="BQ448" s="14" t="str">
        <f>+IF(GLOVER!BQ30="","",GLOVER!BQ30)</f>
        <v/>
      </c>
      <c r="BR448" s="14" t="str">
        <f>+IF(GLOVER!BR30="","",GLOVER!BR30)</f>
        <v/>
      </c>
      <c r="BS448" s="13">
        <f>+IF(GLOVER!BS30="","",GLOVER!BS30)</f>
        <v>0.41666666666666669</v>
      </c>
      <c r="BT448" s="13">
        <f>+IF(GLOVER!BT30="","",GLOVER!BT30)</f>
        <v>0.44791666666666669</v>
      </c>
      <c r="BU448" s="14" t="str">
        <f>+IF(GLOVER!BU30="","",GLOVER!BU30)</f>
        <v/>
      </c>
      <c r="BV448" s="20" t="str">
        <f>+IF(GLOVER!BV30="","",GLOVER!BV30)</f>
        <v/>
      </c>
      <c r="BW448" s="68" t="str">
        <f>+VLOOKUP(B448,GESEM!B:H,7,0)</f>
        <v>CHAT GLOVER</v>
      </c>
      <c r="BX448" s="2" t="str">
        <f>+VLOOKUP(B448,GESEM!B:H,6,0)</f>
        <v>AGENTE</v>
      </c>
    </row>
    <row r="449" spans="1:76" ht="12.75" customHeight="1" x14ac:dyDescent="0.2">
      <c r="A449" s="31">
        <f t="shared" si="6"/>
        <v>443</v>
      </c>
      <c r="B449" s="74">
        <f>+GLOVER!B31</f>
        <v>46388254</v>
      </c>
      <c r="C449" s="61" t="str">
        <f>+VLOOKUP(J449,TURNO!P:Q,2,0)</f>
        <v>CHAT GLOVER</v>
      </c>
      <c r="D449" s="61" t="str">
        <f>+GLOVER!D31</f>
        <v>Mañana</v>
      </c>
      <c r="E449" s="75">
        <f>+VLOOKUP(B449,GESEM!B:M,12,0)</f>
        <v>45688</v>
      </c>
      <c r="F449" s="61" t="str">
        <f>+GLOVER!F31</f>
        <v>FULL TIME</v>
      </c>
      <c r="G449" s="61">
        <f>+GLOVER!G31</f>
        <v>0</v>
      </c>
      <c r="H449" s="61">
        <f>+GLOVER!H31</f>
        <v>0</v>
      </c>
      <c r="I449" s="61" t="str">
        <f>+GLOVER!I31</f>
        <v>DAVILA FIGUEROA NOELIA</v>
      </c>
      <c r="J449" s="61" t="str">
        <f>+GLOVER!J31</f>
        <v>CHAT GLOVER</v>
      </c>
      <c r="K449" s="61" t="str">
        <f>+GLOVER!K31</f>
        <v>MARTEL TOLENTINO ERIKA LEIDY</v>
      </c>
      <c r="L449" s="61" t="str">
        <f>+GLOVER!L31</f>
        <v xml:space="preserve">CARAZA MORENO JONATHAN </v>
      </c>
      <c r="M449" s="61" t="str">
        <f>+GLOVER!M31</f>
        <v>Martes</v>
      </c>
      <c r="N449" s="32">
        <f>+IF(GLOVER!N31="","",GLOVER!N31)</f>
        <v>0.33333333333333331</v>
      </c>
      <c r="O449" s="33">
        <f>+IF(GLOVER!O31="","",GLOVER!O31)</f>
        <v>0.67708333333333337</v>
      </c>
      <c r="P449" s="32">
        <f>+IF(GLOVER!P31="","",GLOVER!P31)</f>
        <v>0.4375</v>
      </c>
      <c r="Q449" s="33">
        <f>+IF(GLOVER!Q31="","",GLOVER!Q31)</f>
        <v>0.46875</v>
      </c>
      <c r="R449" s="34" t="str">
        <f>+VLOOKUP(B449,GESEM!B:R,9,0)</f>
        <v>ACTIVO</v>
      </c>
      <c r="S449" s="19">
        <f>+IF(GLOVER!S31="","",GLOVER!S31)</f>
        <v>0.33333333333333331</v>
      </c>
      <c r="T449" s="14">
        <f>+IF(GLOVER!T31="","",GLOVER!T31)</f>
        <v>0.67708333333333337</v>
      </c>
      <c r="U449" s="14" t="str">
        <f>+IF(GLOVER!U31="","",GLOVER!U31)</f>
        <v/>
      </c>
      <c r="V449" s="14" t="str">
        <f>+IF(GLOVER!V31="","",GLOVER!V31)</f>
        <v/>
      </c>
      <c r="W449" s="14">
        <f>+IF(GLOVER!W31="","",GLOVER!W31)</f>
        <v>0.4375</v>
      </c>
      <c r="X449" s="14">
        <f>+IF(GLOVER!X31="","",GLOVER!X31)</f>
        <v>0.46875</v>
      </c>
      <c r="Y449" s="14" t="str">
        <f>+IF(GLOVER!Y31="","",GLOVER!Y31)</f>
        <v/>
      </c>
      <c r="Z449" s="20" t="str">
        <f>+IF(GLOVER!Z31="","",GLOVER!Z31)</f>
        <v/>
      </c>
      <c r="AA449" s="19" t="str">
        <f>+IF(GLOVER!AA31="","",GLOVER!AA31)</f>
        <v/>
      </c>
      <c r="AB449" s="13" t="str">
        <f>+IF(GLOVER!AB31="","",GLOVER!AB31)</f>
        <v/>
      </c>
      <c r="AC449" s="14" t="str">
        <f>+IF(GLOVER!AC31="","",GLOVER!AC31)</f>
        <v/>
      </c>
      <c r="AD449" s="14" t="str">
        <f>+IF(GLOVER!AD31="","",GLOVER!AD31)</f>
        <v/>
      </c>
      <c r="AE449" s="13" t="str">
        <f>+IF(GLOVER!AE31="","",GLOVER!AE31)</f>
        <v/>
      </c>
      <c r="AF449" s="13" t="str">
        <f>+IF(GLOVER!AF31="","",GLOVER!AF31)</f>
        <v/>
      </c>
      <c r="AG449" s="14" t="str">
        <f>+IF(GLOVER!AG31="","",GLOVER!AG31)</f>
        <v/>
      </c>
      <c r="AH449" s="20" t="str">
        <f>+IF(GLOVER!AH31="","",GLOVER!AH31)</f>
        <v/>
      </c>
      <c r="AI449" s="19">
        <f>+IF(GLOVER!AI31="","",GLOVER!AI31)</f>
        <v>0.33333333333333331</v>
      </c>
      <c r="AJ449" s="13">
        <f>+IF(GLOVER!AJ31="","",GLOVER!AJ31)</f>
        <v>0.67708333333333337</v>
      </c>
      <c r="AK449" s="14" t="str">
        <f>+IF(GLOVER!AK31="","",GLOVER!AK31)</f>
        <v/>
      </c>
      <c r="AL449" s="14" t="str">
        <f>+IF(GLOVER!AL31="","",GLOVER!AL31)</f>
        <v/>
      </c>
      <c r="AM449" s="13">
        <f>+IF(GLOVER!AM31="","",GLOVER!AM31)</f>
        <v>0.4375</v>
      </c>
      <c r="AN449" s="13">
        <f>+IF(GLOVER!AN31="","",GLOVER!AN31)</f>
        <v>0.46875</v>
      </c>
      <c r="AO449" s="14" t="str">
        <f>+IF(GLOVER!AO31="","",GLOVER!AO31)</f>
        <v/>
      </c>
      <c r="AP449" s="20" t="str">
        <f>+IF(GLOVER!AP31="","",GLOVER!AP31)</f>
        <v/>
      </c>
      <c r="AQ449" s="19">
        <f>+IF(GLOVER!AQ31="","",GLOVER!AQ31)</f>
        <v>0.33333333333333331</v>
      </c>
      <c r="AR449" s="13">
        <f>+IF(GLOVER!AR31="","",GLOVER!AR31)</f>
        <v>0.67708333333333337</v>
      </c>
      <c r="AS449" s="14" t="str">
        <f>+IF(GLOVER!AS31="","",GLOVER!AS31)</f>
        <v/>
      </c>
      <c r="AT449" s="14" t="str">
        <f>+IF(GLOVER!AT31="","",GLOVER!AT31)</f>
        <v/>
      </c>
      <c r="AU449" s="13">
        <f>+IF(GLOVER!AU31="","",GLOVER!AU31)</f>
        <v>0.4375</v>
      </c>
      <c r="AV449" s="13">
        <f>+IF(GLOVER!AV31="","",GLOVER!AV31)</f>
        <v>0.46875</v>
      </c>
      <c r="AW449" s="14" t="str">
        <f>+IF(GLOVER!AW31="","",GLOVER!AW31)</f>
        <v/>
      </c>
      <c r="AX449" s="20" t="str">
        <f>+IF(GLOVER!AX31="","",GLOVER!AX31)</f>
        <v/>
      </c>
      <c r="AY449" s="19">
        <f>+IF(GLOVER!AY31="","",GLOVER!AY31)</f>
        <v>0.33333333333333331</v>
      </c>
      <c r="AZ449" s="13">
        <f>+IF(GLOVER!AZ31="","",GLOVER!AZ31)</f>
        <v>0.67708333333333337</v>
      </c>
      <c r="BA449" s="14" t="str">
        <f>+IF(GLOVER!BA31="","",GLOVER!BA31)</f>
        <v/>
      </c>
      <c r="BB449" s="14" t="str">
        <f>+IF(GLOVER!BB31="","",GLOVER!BB31)</f>
        <v/>
      </c>
      <c r="BC449" s="13">
        <f>+IF(GLOVER!BC31="","",GLOVER!BC31)</f>
        <v>0.4375</v>
      </c>
      <c r="BD449" s="13">
        <f>+IF(GLOVER!BD31="","",GLOVER!BD31)</f>
        <v>0.46875</v>
      </c>
      <c r="BE449" s="14" t="str">
        <f>+IF(GLOVER!BE31="","",GLOVER!BE31)</f>
        <v/>
      </c>
      <c r="BF449" s="20" t="str">
        <f>+IF(GLOVER!BF31="","",GLOVER!BF31)</f>
        <v/>
      </c>
      <c r="BG449" s="19">
        <f>+IF(GLOVER!BG31="","",GLOVER!BG31)</f>
        <v>0.33333333333333331</v>
      </c>
      <c r="BH449" s="13">
        <f>+IF(GLOVER!BH31="","",GLOVER!BH31)</f>
        <v>0.67708333333333337</v>
      </c>
      <c r="BI449" s="14" t="str">
        <f>+IF(GLOVER!BI31="","",GLOVER!BI31)</f>
        <v/>
      </c>
      <c r="BJ449" s="14" t="str">
        <f>+IF(GLOVER!BJ31="","",GLOVER!BJ31)</f>
        <v/>
      </c>
      <c r="BK449" s="13">
        <f>+IF(GLOVER!BK31="","",GLOVER!BK31)</f>
        <v>0.4375</v>
      </c>
      <c r="BL449" s="13">
        <f>+IF(GLOVER!BL31="","",GLOVER!BL31)</f>
        <v>0.46875</v>
      </c>
      <c r="BM449" s="14" t="str">
        <f>+IF(GLOVER!BM31="","",GLOVER!BM31)</f>
        <v/>
      </c>
      <c r="BN449" s="20" t="str">
        <f>+IF(GLOVER!BN31="","",GLOVER!BN31)</f>
        <v/>
      </c>
      <c r="BO449" s="19">
        <f>+IF(GLOVER!BO31="","",GLOVER!BO31)</f>
        <v>0.33333333333333331</v>
      </c>
      <c r="BP449" s="13">
        <f>+IF(GLOVER!BP31="","",GLOVER!BP31)</f>
        <v>0.67708333333333337</v>
      </c>
      <c r="BQ449" s="14" t="str">
        <f>+IF(GLOVER!BQ31="","",GLOVER!BQ31)</f>
        <v/>
      </c>
      <c r="BR449" s="14" t="str">
        <f>+IF(GLOVER!BR31="","",GLOVER!BR31)</f>
        <v/>
      </c>
      <c r="BS449" s="13">
        <f>+IF(GLOVER!BS31="","",GLOVER!BS31)</f>
        <v>0.4375</v>
      </c>
      <c r="BT449" s="13">
        <f>+IF(GLOVER!BT31="","",GLOVER!BT31)</f>
        <v>0.46875</v>
      </c>
      <c r="BU449" s="14" t="str">
        <f>+IF(GLOVER!BU31="","",GLOVER!BU31)</f>
        <v/>
      </c>
      <c r="BV449" s="20" t="str">
        <f>+IF(GLOVER!BV31="","",GLOVER!BV31)</f>
        <v/>
      </c>
      <c r="BW449" s="68" t="str">
        <f>+VLOOKUP(B449,GESEM!B:H,7,0)</f>
        <v>CHAT GLOVER</v>
      </c>
      <c r="BX449" s="2" t="str">
        <f>+VLOOKUP(B449,GESEM!B:H,6,0)</f>
        <v>AGENTE</v>
      </c>
    </row>
    <row r="450" spans="1:76" ht="12.75" customHeight="1" x14ac:dyDescent="0.2">
      <c r="A450" s="31">
        <f t="shared" si="6"/>
        <v>444</v>
      </c>
      <c r="B450" s="74">
        <f>+GLOVER!B32</f>
        <v>47774656</v>
      </c>
      <c r="C450" s="61" t="str">
        <f>+VLOOKUP(J450,TURNO!P:Q,2,0)</f>
        <v>CHAT GLOVER</v>
      </c>
      <c r="D450" s="61" t="str">
        <f>+GLOVER!D32</f>
        <v>Mañana</v>
      </c>
      <c r="E450" s="75">
        <f>+VLOOKUP(B450,GESEM!B:M,12,0)</f>
        <v>45688</v>
      </c>
      <c r="F450" s="61" t="str">
        <f>+GLOVER!F32</f>
        <v>FULL TIME</v>
      </c>
      <c r="G450" s="61">
        <f>+GLOVER!G32</f>
        <v>0</v>
      </c>
      <c r="H450" s="61">
        <f>+GLOVER!H32</f>
        <v>0</v>
      </c>
      <c r="I450" s="61" t="str">
        <f>+GLOVER!I32</f>
        <v>TRAMONTANA PUENTE DE LA VEGA MELISSA</v>
      </c>
      <c r="J450" s="61" t="str">
        <f>+GLOVER!J32</f>
        <v>CHAT GLOVER</v>
      </c>
      <c r="K450" s="61" t="str">
        <f>+GLOVER!K32</f>
        <v>AZABACHE GARCIA HILDA MERCEDES</v>
      </c>
      <c r="L450" s="61" t="str">
        <f>+GLOVER!L32</f>
        <v xml:space="preserve">CARAZA MORENO JONATHAN </v>
      </c>
      <c r="M450" s="61" t="str">
        <f>+GLOVER!M32</f>
        <v>Lunes</v>
      </c>
      <c r="N450" s="32">
        <f>+IF(GLOVER!N32="","",GLOVER!N32)</f>
        <v>0.25</v>
      </c>
      <c r="O450" s="33">
        <f>+IF(GLOVER!O32="","",GLOVER!O32)</f>
        <v>0.59375</v>
      </c>
      <c r="P450" s="32">
        <f>+IF(GLOVER!P32="","",GLOVER!P32)</f>
        <v>0.39583333333333331</v>
      </c>
      <c r="Q450" s="33">
        <f>+IF(GLOVER!Q32="","",GLOVER!Q32)</f>
        <v>0.42708333333333331</v>
      </c>
      <c r="R450" s="34" t="str">
        <f>+VLOOKUP(B450,GESEM!B:R,9,0)</f>
        <v>ACTIVO</v>
      </c>
      <c r="S450" s="19" t="str">
        <f>+IF(GLOVER!S32="","",GLOVER!S32)</f>
        <v/>
      </c>
      <c r="T450" s="14" t="str">
        <f>+IF(GLOVER!T32="","",GLOVER!T32)</f>
        <v/>
      </c>
      <c r="U450" s="14" t="str">
        <f>+IF(GLOVER!U32="","",GLOVER!U32)</f>
        <v/>
      </c>
      <c r="V450" s="14" t="str">
        <f>+IF(GLOVER!V32="","",GLOVER!V32)</f>
        <v/>
      </c>
      <c r="W450" s="14" t="str">
        <f>+IF(GLOVER!W32="","",GLOVER!W32)</f>
        <v/>
      </c>
      <c r="X450" s="14" t="str">
        <f>+IF(GLOVER!X32="","",GLOVER!X32)</f>
        <v/>
      </c>
      <c r="Y450" s="14" t="str">
        <f>+IF(GLOVER!Y32="","",GLOVER!Y32)</f>
        <v/>
      </c>
      <c r="Z450" s="20" t="str">
        <f>+IF(GLOVER!Z32="","",GLOVER!Z32)</f>
        <v/>
      </c>
      <c r="AA450" s="19">
        <f>+IF(GLOVER!AA32="","",GLOVER!AA32)</f>
        <v>0.25</v>
      </c>
      <c r="AB450" s="13">
        <f>+IF(GLOVER!AB32="","",GLOVER!AB32)</f>
        <v>0.59375</v>
      </c>
      <c r="AC450" s="14" t="str">
        <f>+IF(GLOVER!AC32="","",GLOVER!AC32)</f>
        <v/>
      </c>
      <c r="AD450" s="14" t="str">
        <f>+IF(GLOVER!AD32="","",GLOVER!AD32)</f>
        <v/>
      </c>
      <c r="AE450" s="13">
        <f>+IF(GLOVER!AE32="","",GLOVER!AE32)</f>
        <v>0.39583333333333331</v>
      </c>
      <c r="AF450" s="13">
        <f>+IF(GLOVER!AF32="","",GLOVER!AF32)</f>
        <v>0.42708333333333331</v>
      </c>
      <c r="AG450" s="14" t="str">
        <f>+IF(GLOVER!AG32="","",GLOVER!AG32)</f>
        <v/>
      </c>
      <c r="AH450" s="20" t="str">
        <f>+IF(GLOVER!AH32="","",GLOVER!AH32)</f>
        <v/>
      </c>
      <c r="AI450" s="19">
        <f>+IF(GLOVER!AI32="","",GLOVER!AI32)</f>
        <v>0.25</v>
      </c>
      <c r="AJ450" s="13">
        <f>+IF(GLOVER!AJ32="","",GLOVER!AJ32)</f>
        <v>0.59375</v>
      </c>
      <c r="AK450" s="14" t="str">
        <f>+IF(GLOVER!AK32="","",GLOVER!AK32)</f>
        <v/>
      </c>
      <c r="AL450" s="14" t="str">
        <f>+IF(GLOVER!AL32="","",GLOVER!AL32)</f>
        <v/>
      </c>
      <c r="AM450" s="13">
        <f>+IF(GLOVER!AM32="","",GLOVER!AM32)</f>
        <v>0.39583333333333331</v>
      </c>
      <c r="AN450" s="13">
        <f>+IF(GLOVER!AN32="","",GLOVER!AN32)</f>
        <v>0.42708333333333331</v>
      </c>
      <c r="AO450" s="14" t="str">
        <f>+IF(GLOVER!AO32="","",GLOVER!AO32)</f>
        <v/>
      </c>
      <c r="AP450" s="20" t="str">
        <f>+IF(GLOVER!AP32="","",GLOVER!AP32)</f>
        <v/>
      </c>
      <c r="AQ450" s="19">
        <f>+IF(GLOVER!AQ32="","",GLOVER!AQ32)</f>
        <v>0.25</v>
      </c>
      <c r="AR450" s="13">
        <f>+IF(GLOVER!AR32="","",GLOVER!AR32)</f>
        <v>0.59375</v>
      </c>
      <c r="AS450" s="14" t="str">
        <f>+IF(GLOVER!AS32="","",GLOVER!AS32)</f>
        <v/>
      </c>
      <c r="AT450" s="14" t="str">
        <f>+IF(GLOVER!AT32="","",GLOVER!AT32)</f>
        <v/>
      </c>
      <c r="AU450" s="13">
        <f>+IF(GLOVER!AU32="","",GLOVER!AU32)</f>
        <v>0.39583333333333331</v>
      </c>
      <c r="AV450" s="13">
        <f>+IF(GLOVER!AV32="","",GLOVER!AV32)</f>
        <v>0.42708333333333331</v>
      </c>
      <c r="AW450" s="14" t="str">
        <f>+IF(GLOVER!AW32="","",GLOVER!AW32)</f>
        <v/>
      </c>
      <c r="AX450" s="20" t="str">
        <f>+IF(GLOVER!AX32="","",GLOVER!AX32)</f>
        <v/>
      </c>
      <c r="AY450" s="19">
        <f>+IF(GLOVER!AY32="","",GLOVER!AY32)</f>
        <v>0.25</v>
      </c>
      <c r="AZ450" s="13">
        <f>+IF(GLOVER!AZ32="","",GLOVER!AZ32)</f>
        <v>0.59375</v>
      </c>
      <c r="BA450" s="14" t="str">
        <f>+IF(GLOVER!BA32="","",GLOVER!BA32)</f>
        <v/>
      </c>
      <c r="BB450" s="14" t="str">
        <f>+IF(GLOVER!BB32="","",GLOVER!BB32)</f>
        <v/>
      </c>
      <c r="BC450" s="13">
        <f>+IF(GLOVER!BC32="","",GLOVER!BC32)</f>
        <v>0.39583333333333331</v>
      </c>
      <c r="BD450" s="13">
        <f>+IF(GLOVER!BD32="","",GLOVER!BD32)</f>
        <v>0.42708333333333331</v>
      </c>
      <c r="BE450" s="14" t="str">
        <f>+IF(GLOVER!BE32="","",GLOVER!BE32)</f>
        <v/>
      </c>
      <c r="BF450" s="20" t="str">
        <f>+IF(GLOVER!BF32="","",GLOVER!BF32)</f>
        <v/>
      </c>
      <c r="BG450" s="19">
        <f>+IF(GLOVER!BG32="","",GLOVER!BG32)</f>
        <v>0.25</v>
      </c>
      <c r="BH450" s="13">
        <f>+IF(GLOVER!BH32="","",GLOVER!BH32)</f>
        <v>0.59375</v>
      </c>
      <c r="BI450" s="14" t="str">
        <f>+IF(GLOVER!BI32="","",GLOVER!BI32)</f>
        <v/>
      </c>
      <c r="BJ450" s="14" t="str">
        <f>+IF(GLOVER!BJ32="","",GLOVER!BJ32)</f>
        <v/>
      </c>
      <c r="BK450" s="13">
        <f>+IF(GLOVER!BK32="","",GLOVER!BK32)</f>
        <v>0.39583333333333331</v>
      </c>
      <c r="BL450" s="13">
        <f>+IF(GLOVER!BL32="","",GLOVER!BL32)</f>
        <v>0.42708333333333331</v>
      </c>
      <c r="BM450" s="14" t="str">
        <f>+IF(GLOVER!BM32="","",GLOVER!BM32)</f>
        <v/>
      </c>
      <c r="BN450" s="20" t="str">
        <f>+IF(GLOVER!BN32="","",GLOVER!BN32)</f>
        <v/>
      </c>
      <c r="BO450" s="19">
        <f>+IF(GLOVER!BO32="","",GLOVER!BO32)</f>
        <v>0.25</v>
      </c>
      <c r="BP450" s="13">
        <f>+IF(GLOVER!BP32="","",GLOVER!BP32)</f>
        <v>0.59375</v>
      </c>
      <c r="BQ450" s="14" t="str">
        <f>+IF(GLOVER!BQ32="","",GLOVER!BQ32)</f>
        <v/>
      </c>
      <c r="BR450" s="14" t="str">
        <f>+IF(GLOVER!BR32="","",GLOVER!BR32)</f>
        <v/>
      </c>
      <c r="BS450" s="13">
        <f>+IF(GLOVER!BS32="","",GLOVER!BS32)</f>
        <v>0.39583333333333331</v>
      </c>
      <c r="BT450" s="13">
        <f>+IF(GLOVER!BT32="","",GLOVER!BT32)</f>
        <v>0.42708333333333331</v>
      </c>
      <c r="BU450" s="14" t="str">
        <f>+IF(GLOVER!BU32="","",GLOVER!BU32)</f>
        <v/>
      </c>
      <c r="BV450" s="20" t="str">
        <f>+IF(GLOVER!BV32="","",GLOVER!BV32)</f>
        <v/>
      </c>
      <c r="BW450" s="68" t="str">
        <f>+VLOOKUP(B450,GESEM!B:H,7,0)</f>
        <v>CHAT GLOVER</v>
      </c>
      <c r="BX450" s="2" t="str">
        <f>+VLOOKUP(B450,GESEM!B:H,6,0)</f>
        <v>AGENTE</v>
      </c>
    </row>
    <row r="451" spans="1:76" ht="12.75" customHeight="1" x14ac:dyDescent="0.2">
      <c r="A451" s="31">
        <f t="shared" si="6"/>
        <v>445</v>
      </c>
      <c r="B451" s="74">
        <f>+GLOVER!B33</f>
        <v>47420724</v>
      </c>
      <c r="C451" s="61" t="str">
        <f>+VLOOKUP(J451,TURNO!P:Q,2,0)</f>
        <v>CHAT GLOVER</v>
      </c>
      <c r="D451" s="61" t="str">
        <f>+GLOVER!D33</f>
        <v>Mañana</v>
      </c>
      <c r="E451" s="75">
        <f>+VLOOKUP(B451,GESEM!B:M,12,0)</f>
        <v>45688</v>
      </c>
      <c r="F451" s="61" t="str">
        <f>+GLOVER!F33</f>
        <v>FULL TIME</v>
      </c>
      <c r="G451" s="61">
        <f>+GLOVER!G33</f>
        <v>0</v>
      </c>
      <c r="H451" s="61">
        <f>+GLOVER!H33</f>
        <v>0</v>
      </c>
      <c r="I451" s="61" t="str">
        <f>+GLOVER!I33</f>
        <v>VIERA JUAREZ SHIRLEY KATTERINE</v>
      </c>
      <c r="J451" s="61" t="str">
        <f>+GLOVER!J33</f>
        <v>CHAT GLOVER</v>
      </c>
      <c r="K451" s="61" t="str">
        <f>+GLOVER!K33</f>
        <v>ALDANA CORDOVA PAOLA FRANCISCA</v>
      </c>
      <c r="L451" s="61" t="str">
        <f>+GLOVER!L33</f>
        <v xml:space="preserve">CARAZA MORENO JONATHAN </v>
      </c>
      <c r="M451" s="61" t="str">
        <f>+GLOVER!M33</f>
        <v>Martes</v>
      </c>
      <c r="N451" s="32">
        <f>+IF(GLOVER!N33="","",GLOVER!N33)</f>
        <v>0.25</v>
      </c>
      <c r="O451" s="33">
        <f>+IF(GLOVER!O33="","",GLOVER!O33)</f>
        <v>0.59375</v>
      </c>
      <c r="P451" s="32">
        <f>+IF(GLOVER!P33="","",GLOVER!P33)</f>
        <v>0.375</v>
      </c>
      <c r="Q451" s="33">
        <f>+IF(GLOVER!Q33="","",GLOVER!Q33)</f>
        <v>0.40625</v>
      </c>
      <c r="R451" s="34" t="str">
        <f>+VLOOKUP(B451,GESEM!B:R,9,0)</f>
        <v>ACTIVO</v>
      </c>
      <c r="S451" s="19">
        <f>+IF(GLOVER!S33="","",GLOVER!S33)</f>
        <v>0.25</v>
      </c>
      <c r="T451" s="14">
        <f>+IF(GLOVER!T33="","",GLOVER!T33)</f>
        <v>0.59375</v>
      </c>
      <c r="U451" s="14" t="str">
        <f>+IF(GLOVER!U33="","",GLOVER!U33)</f>
        <v/>
      </c>
      <c r="V451" s="14" t="str">
        <f>+IF(GLOVER!V33="","",GLOVER!V33)</f>
        <v/>
      </c>
      <c r="W451" s="14">
        <f>+IF(GLOVER!W33="","",GLOVER!W33)</f>
        <v>0.375</v>
      </c>
      <c r="X451" s="14">
        <f>+IF(GLOVER!X33="","",GLOVER!X33)</f>
        <v>0.40625</v>
      </c>
      <c r="Y451" s="14" t="str">
        <f>+IF(GLOVER!Y33="","",GLOVER!Y33)</f>
        <v/>
      </c>
      <c r="Z451" s="20" t="str">
        <f>+IF(GLOVER!Z33="","",GLOVER!Z33)</f>
        <v/>
      </c>
      <c r="AA451" s="19" t="str">
        <f>+IF(GLOVER!AA33="","",GLOVER!AA33)</f>
        <v/>
      </c>
      <c r="AB451" s="13" t="str">
        <f>+IF(GLOVER!AB33="","",GLOVER!AB33)</f>
        <v/>
      </c>
      <c r="AC451" s="14" t="str">
        <f>+IF(GLOVER!AC33="","",GLOVER!AC33)</f>
        <v/>
      </c>
      <c r="AD451" s="14" t="str">
        <f>+IF(GLOVER!AD33="","",GLOVER!AD33)</f>
        <v/>
      </c>
      <c r="AE451" s="13" t="str">
        <f>+IF(GLOVER!AE33="","",GLOVER!AE33)</f>
        <v/>
      </c>
      <c r="AF451" s="13" t="str">
        <f>+IF(GLOVER!AF33="","",GLOVER!AF33)</f>
        <v/>
      </c>
      <c r="AG451" s="14" t="str">
        <f>+IF(GLOVER!AG33="","",GLOVER!AG33)</f>
        <v/>
      </c>
      <c r="AH451" s="20" t="str">
        <f>+IF(GLOVER!AH33="","",GLOVER!AH33)</f>
        <v/>
      </c>
      <c r="AI451" s="19">
        <f>+IF(GLOVER!AI33="","",GLOVER!AI33)</f>
        <v>0.25</v>
      </c>
      <c r="AJ451" s="13">
        <f>+IF(GLOVER!AJ33="","",GLOVER!AJ33)</f>
        <v>0.59375</v>
      </c>
      <c r="AK451" s="14" t="str">
        <f>+IF(GLOVER!AK33="","",GLOVER!AK33)</f>
        <v/>
      </c>
      <c r="AL451" s="14" t="str">
        <f>+IF(GLOVER!AL33="","",GLOVER!AL33)</f>
        <v/>
      </c>
      <c r="AM451" s="13">
        <f>+IF(GLOVER!AM33="","",GLOVER!AM33)</f>
        <v>0.375</v>
      </c>
      <c r="AN451" s="13">
        <f>+IF(GLOVER!AN33="","",GLOVER!AN33)</f>
        <v>0.40625</v>
      </c>
      <c r="AO451" s="14" t="str">
        <f>+IF(GLOVER!AO33="","",GLOVER!AO33)</f>
        <v/>
      </c>
      <c r="AP451" s="20" t="str">
        <f>+IF(GLOVER!AP33="","",GLOVER!AP33)</f>
        <v/>
      </c>
      <c r="AQ451" s="19">
        <f>+IF(GLOVER!AQ33="","",GLOVER!AQ33)</f>
        <v>0.25</v>
      </c>
      <c r="AR451" s="13">
        <f>+IF(GLOVER!AR33="","",GLOVER!AR33)</f>
        <v>0.59375</v>
      </c>
      <c r="AS451" s="14" t="str">
        <f>+IF(GLOVER!AS33="","",GLOVER!AS33)</f>
        <v/>
      </c>
      <c r="AT451" s="14" t="str">
        <f>+IF(GLOVER!AT33="","",GLOVER!AT33)</f>
        <v/>
      </c>
      <c r="AU451" s="13">
        <f>+IF(GLOVER!AU33="","",GLOVER!AU33)</f>
        <v>0.375</v>
      </c>
      <c r="AV451" s="13">
        <f>+IF(GLOVER!AV33="","",GLOVER!AV33)</f>
        <v>0.40625</v>
      </c>
      <c r="AW451" s="14" t="str">
        <f>+IF(GLOVER!AW33="","",GLOVER!AW33)</f>
        <v/>
      </c>
      <c r="AX451" s="20" t="str">
        <f>+IF(GLOVER!AX33="","",GLOVER!AX33)</f>
        <v/>
      </c>
      <c r="AY451" s="19">
        <f>+IF(GLOVER!AY33="","",GLOVER!AY33)</f>
        <v>0.25</v>
      </c>
      <c r="AZ451" s="13">
        <f>+IF(GLOVER!AZ33="","",GLOVER!AZ33)</f>
        <v>0.59375</v>
      </c>
      <c r="BA451" s="14" t="str">
        <f>+IF(GLOVER!BA33="","",GLOVER!BA33)</f>
        <v/>
      </c>
      <c r="BB451" s="14" t="str">
        <f>+IF(GLOVER!BB33="","",GLOVER!BB33)</f>
        <v/>
      </c>
      <c r="BC451" s="13">
        <f>+IF(GLOVER!BC33="","",GLOVER!BC33)</f>
        <v>0.375</v>
      </c>
      <c r="BD451" s="13">
        <f>+IF(GLOVER!BD33="","",GLOVER!BD33)</f>
        <v>0.40625</v>
      </c>
      <c r="BE451" s="14" t="str">
        <f>+IF(GLOVER!BE33="","",GLOVER!BE33)</f>
        <v/>
      </c>
      <c r="BF451" s="20" t="str">
        <f>+IF(GLOVER!BF33="","",GLOVER!BF33)</f>
        <v/>
      </c>
      <c r="BG451" s="19">
        <f>+IF(GLOVER!BG33="","",GLOVER!BG33)</f>
        <v>0.25</v>
      </c>
      <c r="BH451" s="13">
        <f>+IF(GLOVER!BH33="","",GLOVER!BH33)</f>
        <v>0.59375</v>
      </c>
      <c r="BI451" s="14" t="str">
        <f>+IF(GLOVER!BI33="","",GLOVER!BI33)</f>
        <v/>
      </c>
      <c r="BJ451" s="14" t="str">
        <f>+IF(GLOVER!BJ33="","",GLOVER!BJ33)</f>
        <v/>
      </c>
      <c r="BK451" s="13">
        <f>+IF(GLOVER!BK33="","",GLOVER!BK33)</f>
        <v>0.375</v>
      </c>
      <c r="BL451" s="13">
        <f>+IF(GLOVER!BL33="","",GLOVER!BL33)</f>
        <v>0.40625</v>
      </c>
      <c r="BM451" s="14" t="str">
        <f>+IF(GLOVER!BM33="","",GLOVER!BM33)</f>
        <v/>
      </c>
      <c r="BN451" s="20" t="str">
        <f>+IF(GLOVER!BN33="","",GLOVER!BN33)</f>
        <v/>
      </c>
      <c r="BO451" s="19">
        <f>+IF(GLOVER!BO33="","",GLOVER!BO33)</f>
        <v>0.25</v>
      </c>
      <c r="BP451" s="13">
        <f>+IF(GLOVER!BP33="","",GLOVER!BP33)</f>
        <v>0.59375</v>
      </c>
      <c r="BQ451" s="14" t="str">
        <f>+IF(GLOVER!BQ33="","",GLOVER!BQ33)</f>
        <v/>
      </c>
      <c r="BR451" s="14" t="str">
        <f>+IF(GLOVER!BR33="","",GLOVER!BR33)</f>
        <v/>
      </c>
      <c r="BS451" s="13">
        <f>+IF(GLOVER!BS33="","",GLOVER!BS33)</f>
        <v>0.375</v>
      </c>
      <c r="BT451" s="13">
        <f>+IF(GLOVER!BT33="","",GLOVER!BT33)</f>
        <v>0.40625</v>
      </c>
      <c r="BU451" s="14" t="str">
        <f>+IF(GLOVER!BU33="","",GLOVER!BU33)</f>
        <v/>
      </c>
      <c r="BV451" s="20" t="str">
        <f>+IF(GLOVER!BV33="","",GLOVER!BV33)</f>
        <v/>
      </c>
      <c r="BW451" s="68" t="str">
        <f>+VLOOKUP(B451,GESEM!B:H,7,0)</f>
        <v>CHAT GLOVER</v>
      </c>
      <c r="BX451" s="2" t="str">
        <f>+VLOOKUP(B451,GESEM!B:H,6,0)</f>
        <v>AGENTE</v>
      </c>
    </row>
    <row r="452" spans="1:76" ht="12.75" customHeight="1" x14ac:dyDescent="0.2">
      <c r="A452" s="31">
        <f t="shared" si="6"/>
        <v>446</v>
      </c>
      <c r="B452" s="74">
        <f>+GLOVER!B34</f>
        <v>72902278</v>
      </c>
      <c r="C452" s="61" t="str">
        <f>+VLOOKUP(J452,TURNO!P:Q,2,0)</f>
        <v>CHAT GLOVER</v>
      </c>
      <c r="D452" s="61" t="str">
        <f>+GLOVER!D34</f>
        <v>Mañana</v>
      </c>
      <c r="E452" s="75">
        <f>+VLOOKUP(B452,GESEM!B:M,12,0)</f>
        <v>45688</v>
      </c>
      <c r="F452" s="61" t="str">
        <f>+GLOVER!F34</f>
        <v>PART TIME</v>
      </c>
      <c r="G452" s="61">
        <f>+GLOVER!G34</f>
        <v>0</v>
      </c>
      <c r="H452" s="61">
        <f>+GLOVER!H34</f>
        <v>0</v>
      </c>
      <c r="I452" s="61" t="str">
        <f>+GLOVER!I34</f>
        <v>YALAN JAUCHA PEDRO ANGEL</v>
      </c>
      <c r="J452" s="61" t="str">
        <f>+GLOVER!J34</f>
        <v>CHAT GLOVER</v>
      </c>
      <c r="K452" s="61" t="str">
        <f>+GLOVER!K34</f>
        <v>ALDANA CORDOVA PAOLA FRANCISCA</v>
      </c>
      <c r="L452" s="61" t="str">
        <f>+GLOVER!L34</f>
        <v xml:space="preserve">CARAZA MORENO JONATHAN </v>
      </c>
      <c r="M452" s="61" t="str">
        <f>+GLOVER!M34</f>
        <v>Martes</v>
      </c>
      <c r="N452" s="32">
        <f>+IF(GLOVER!N34="","",GLOVER!N34)</f>
        <v>0.29166666666666669</v>
      </c>
      <c r="O452" s="33">
        <f>+IF(GLOVER!O34="","",GLOVER!O34)</f>
        <v>0.4548611111111111</v>
      </c>
      <c r="P452" s="32" t="str">
        <f>+IF(GLOVER!P34="","",GLOVER!P34)</f>
        <v/>
      </c>
      <c r="Q452" s="33" t="str">
        <f>+IF(GLOVER!Q34="","",GLOVER!Q34)</f>
        <v/>
      </c>
      <c r="R452" s="34" t="str">
        <f>+VLOOKUP(B452,GESEM!B:R,9,0)</f>
        <v>ACTIVO</v>
      </c>
      <c r="S452" s="19">
        <f>+IF(GLOVER!S34="","",GLOVER!S34)</f>
        <v>0.29166666666666669</v>
      </c>
      <c r="T452" s="14">
        <f>+IF(GLOVER!T34="","",GLOVER!T34)</f>
        <v>0.4548611111111111</v>
      </c>
      <c r="U452" s="14" t="str">
        <f>+IF(GLOVER!U34="","",GLOVER!U34)</f>
        <v/>
      </c>
      <c r="V452" s="14" t="str">
        <f>+IF(GLOVER!V34="","",GLOVER!V34)</f>
        <v/>
      </c>
      <c r="W452" s="14" t="str">
        <f>+IF(GLOVER!W34="","",GLOVER!W34)</f>
        <v/>
      </c>
      <c r="X452" s="14" t="str">
        <f>+IF(GLOVER!X34="","",GLOVER!X34)</f>
        <v/>
      </c>
      <c r="Y452" s="14" t="str">
        <f>+IF(GLOVER!Y34="","",GLOVER!Y34)</f>
        <v/>
      </c>
      <c r="Z452" s="20" t="str">
        <f>+IF(GLOVER!Z34="","",GLOVER!Z34)</f>
        <v/>
      </c>
      <c r="AA452" s="19" t="str">
        <f>+IF(GLOVER!AA34="","",GLOVER!AA34)</f>
        <v/>
      </c>
      <c r="AB452" s="13" t="str">
        <f>+IF(GLOVER!AB34="","",GLOVER!AB34)</f>
        <v/>
      </c>
      <c r="AC452" s="14" t="str">
        <f>+IF(GLOVER!AC34="","",GLOVER!AC34)</f>
        <v/>
      </c>
      <c r="AD452" s="14" t="str">
        <f>+IF(GLOVER!AD34="","",GLOVER!AD34)</f>
        <v/>
      </c>
      <c r="AE452" s="13" t="str">
        <f>+IF(GLOVER!AE34="","",GLOVER!AE34)</f>
        <v/>
      </c>
      <c r="AF452" s="13" t="str">
        <f>+IF(GLOVER!AF34="","",GLOVER!AF34)</f>
        <v/>
      </c>
      <c r="AG452" s="14" t="str">
        <f>+IF(GLOVER!AG34="","",GLOVER!AG34)</f>
        <v/>
      </c>
      <c r="AH452" s="20" t="str">
        <f>+IF(GLOVER!AH34="","",GLOVER!AH34)</f>
        <v/>
      </c>
      <c r="AI452" s="19">
        <f>+IF(GLOVER!AI34="","",GLOVER!AI34)</f>
        <v>0.29166666666666669</v>
      </c>
      <c r="AJ452" s="13">
        <f>+IF(GLOVER!AJ34="","",GLOVER!AJ34)</f>
        <v>0.4548611111111111</v>
      </c>
      <c r="AK452" s="14" t="str">
        <f>+IF(GLOVER!AK34="","",GLOVER!AK34)</f>
        <v/>
      </c>
      <c r="AL452" s="14" t="str">
        <f>+IF(GLOVER!AL34="","",GLOVER!AL34)</f>
        <v/>
      </c>
      <c r="AM452" s="13" t="str">
        <f>+IF(GLOVER!AM34="","",GLOVER!AM34)</f>
        <v/>
      </c>
      <c r="AN452" s="13" t="str">
        <f>+IF(GLOVER!AN34="","",GLOVER!AN34)</f>
        <v/>
      </c>
      <c r="AO452" s="14" t="str">
        <f>+IF(GLOVER!AO34="","",GLOVER!AO34)</f>
        <v/>
      </c>
      <c r="AP452" s="20" t="str">
        <f>+IF(GLOVER!AP34="","",GLOVER!AP34)</f>
        <v/>
      </c>
      <c r="AQ452" s="19">
        <f>+IF(GLOVER!AQ34="","",GLOVER!AQ34)</f>
        <v>0.29166666666666669</v>
      </c>
      <c r="AR452" s="13">
        <f>+IF(GLOVER!AR34="","",GLOVER!AR34)</f>
        <v>0.4548611111111111</v>
      </c>
      <c r="AS452" s="14" t="str">
        <f>+IF(GLOVER!AS34="","",GLOVER!AS34)</f>
        <v/>
      </c>
      <c r="AT452" s="14" t="str">
        <f>+IF(GLOVER!AT34="","",GLOVER!AT34)</f>
        <v/>
      </c>
      <c r="AU452" s="13" t="str">
        <f>+IF(GLOVER!AU34="","",GLOVER!AU34)</f>
        <v/>
      </c>
      <c r="AV452" s="13" t="str">
        <f>+IF(GLOVER!AV34="","",GLOVER!AV34)</f>
        <v/>
      </c>
      <c r="AW452" s="14" t="str">
        <f>+IF(GLOVER!AW34="","",GLOVER!AW34)</f>
        <v/>
      </c>
      <c r="AX452" s="20" t="str">
        <f>+IF(GLOVER!AX34="","",GLOVER!AX34)</f>
        <v/>
      </c>
      <c r="AY452" s="19">
        <f>+IF(GLOVER!AY34="","",GLOVER!AY34)</f>
        <v>0.29166666666666669</v>
      </c>
      <c r="AZ452" s="13">
        <f>+IF(GLOVER!AZ34="","",GLOVER!AZ34)</f>
        <v>0.4548611111111111</v>
      </c>
      <c r="BA452" s="14" t="str">
        <f>+IF(GLOVER!BA34="","",GLOVER!BA34)</f>
        <v/>
      </c>
      <c r="BB452" s="14" t="str">
        <f>+IF(GLOVER!BB34="","",GLOVER!BB34)</f>
        <v/>
      </c>
      <c r="BC452" s="13" t="str">
        <f>+IF(GLOVER!BC34="","",GLOVER!BC34)</f>
        <v/>
      </c>
      <c r="BD452" s="13" t="str">
        <f>+IF(GLOVER!BD34="","",GLOVER!BD34)</f>
        <v/>
      </c>
      <c r="BE452" s="14" t="str">
        <f>+IF(GLOVER!BE34="","",GLOVER!BE34)</f>
        <v/>
      </c>
      <c r="BF452" s="20" t="str">
        <f>+IF(GLOVER!BF34="","",GLOVER!BF34)</f>
        <v/>
      </c>
      <c r="BG452" s="19">
        <f>+IF(GLOVER!BG34="","",GLOVER!BG34)</f>
        <v>0.29166666666666669</v>
      </c>
      <c r="BH452" s="13">
        <f>+IF(GLOVER!BH34="","",GLOVER!BH34)</f>
        <v>0.4548611111111111</v>
      </c>
      <c r="BI452" s="14" t="str">
        <f>+IF(GLOVER!BI34="","",GLOVER!BI34)</f>
        <v/>
      </c>
      <c r="BJ452" s="14" t="str">
        <f>+IF(GLOVER!BJ34="","",GLOVER!BJ34)</f>
        <v/>
      </c>
      <c r="BK452" s="13" t="str">
        <f>+IF(GLOVER!BK34="","",GLOVER!BK34)</f>
        <v/>
      </c>
      <c r="BL452" s="13" t="str">
        <f>+IF(GLOVER!BL34="","",GLOVER!BL34)</f>
        <v/>
      </c>
      <c r="BM452" s="14" t="str">
        <f>+IF(GLOVER!BM34="","",GLOVER!BM34)</f>
        <v/>
      </c>
      <c r="BN452" s="20" t="str">
        <f>+IF(GLOVER!BN34="","",GLOVER!BN34)</f>
        <v/>
      </c>
      <c r="BO452" s="19">
        <f>+IF(GLOVER!BO34="","",GLOVER!BO34)</f>
        <v>0.29166666666666669</v>
      </c>
      <c r="BP452" s="13">
        <f>+IF(GLOVER!BP34="","",GLOVER!BP34)</f>
        <v>0.4548611111111111</v>
      </c>
      <c r="BQ452" s="14" t="str">
        <f>+IF(GLOVER!BQ34="","",GLOVER!BQ34)</f>
        <v/>
      </c>
      <c r="BR452" s="14" t="str">
        <f>+IF(GLOVER!BR34="","",GLOVER!BR34)</f>
        <v/>
      </c>
      <c r="BS452" s="13" t="str">
        <f>+IF(GLOVER!BS34="","",GLOVER!BS34)</f>
        <v/>
      </c>
      <c r="BT452" s="13" t="str">
        <f>+IF(GLOVER!BT34="","",GLOVER!BT34)</f>
        <v/>
      </c>
      <c r="BU452" s="14" t="str">
        <f>+IF(GLOVER!BU34="","",GLOVER!BU34)</f>
        <v/>
      </c>
      <c r="BV452" s="20" t="str">
        <f>+IF(GLOVER!BV34="","",GLOVER!BV34)</f>
        <v/>
      </c>
      <c r="BW452" s="68" t="str">
        <f>+VLOOKUP(B452,GESEM!B:H,7,0)</f>
        <v>CHAT GLOVER</v>
      </c>
      <c r="BX452" s="2" t="str">
        <f>+VLOOKUP(B452,GESEM!B:H,6,0)</f>
        <v>AGENTE</v>
      </c>
    </row>
    <row r="453" spans="1:76" ht="12.75" customHeight="1" x14ac:dyDescent="0.2">
      <c r="A453" s="31">
        <f t="shared" si="6"/>
        <v>447</v>
      </c>
      <c r="B453" s="74">
        <f>+GLOVER!B35</f>
        <v>72432847</v>
      </c>
      <c r="C453" s="61" t="str">
        <f>+VLOOKUP(J453,TURNO!P:Q,2,0)</f>
        <v>CHAT GLOVER</v>
      </c>
      <c r="D453" s="61" t="str">
        <f>+GLOVER!D35</f>
        <v>Mañana</v>
      </c>
      <c r="E453" s="75">
        <f>+VLOOKUP(B453,GESEM!B:M,12,0)</f>
        <v>45688</v>
      </c>
      <c r="F453" s="61" t="str">
        <f>+GLOVER!F35</f>
        <v>FULL TIME</v>
      </c>
      <c r="G453" s="61">
        <f>+GLOVER!G35</f>
        <v>0</v>
      </c>
      <c r="H453" s="61">
        <f>+GLOVER!H35</f>
        <v>0</v>
      </c>
      <c r="I453" s="61" t="str">
        <f>+GLOVER!I35</f>
        <v>PIZARRO RIOS NICOLLE ALITH</v>
      </c>
      <c r="J453" s="61" t="str">
        <f>+GLOVER!J35</f>
        <v>CHAT GLOVER</v>
      </c>
      <c r="K453" s="61" t="str">
        <f>+GLOVER!K35</f>
        <v>ALDANA CORDOVA PAOLA FRANCISCA</v>
      </c>
      <c r="L453" s="61" t="str">
        <f>+GLOVER!L35</f>
        <v xml:space="preserve">CARAZA MORENO JONATHAN </v>
      </c>
      <c r="M453" s="61" t="str">
        <f>+GLOVER!M35</f>
        <v>Lunes</v>
      </c>
      <c r="N453" s="32">
        <f>+IF(GLOVER!N35="","",GLOVER!N35)</f>
        <v>0.33333333333333331</v>
      </c>
      <c r="O453" s="33">
        <f>+IF(GLOVER!O35="","",GLOVER!O35)</f>
        <v>0.67708333333333337</v>
      </c>
      <c r="P453" s="32">
        <f>+IF(GLOVER!P35="","",GLOVER!P35)</f>
        <v>0.4375</v>
      </c>
      <c r="Q453" s="33">
        <f>+IF(GLOVER!Q35="","",GLOVER!Q35)</f>
        <v>0.46875</v>
      </c>
      <c r="R453" s="34" t="str">
        <f>+VLOOKUP(B453,GESEM!B:R,9,0)</f>
        <v>ACTIVO</v>
      </c>
      <c r="S453" s="19" t="str">
        <f>+IF(GLOVER!S35="","",GLOVER!S35)</f>
        <v/>
      </c>
      <c r="T453" s="14" t="str">
        <f>+IF(GLOVER!T35="","",GLOVER!T35)</f>
        <v/>
      </c>
      <c r="U453" s="14" t="str">
        <f>+IF(GLOVER!U35="","",GLOVER!U35)</f>
        <v/>
      </c>
      <c r="V453" s="14" t="str">
        <f>+IF(GLOVER!V35="","",GLOVER!V35)</f>
        <v/>
      </c>
      <c r="W453" s="14" t="str">
        <f>+IF(GLOVER!W35="","",GLOVER!W35)</f>
        <v/>
      </c>
      <c r="X453" s="14" t="str">
        <f>+IF(GLOVER!X35="","",GLOVER!X35)</f>
        <v/>
      </c>
      <c r="Y453" s="14" t="str">
        <f>+IF(GLOVER!Y35="","",GLOVER!Y35)</f>
        <v/>
      </c>
      <c r="Z453" s="20" t="str">
        <f>+IF(GLOVER!Z35="","",GLOVER!Z35)</f>
        <v/>
      </c>
      <c r="AA453" s="19">
        <f>+IF(GLOVER!AA35="","",GLOVER!AA35)</f>
        <v>0.33333333333333331</v>
      </c>
      <c r="AB453" s="13">
        <f>+IF(GLOVER!AB35="","",GLOVER!AB35)</f>
        <v>0.67708333333333337</v>
      </c>
      <c r="AC453" s="14" t="str">
        <f>+IF(GLOVER!AC35="","",GLOVER!AC35)</f>
        <v/>
      </c>
      <c r="AD453" s="14" t="str">
        <f>+IF(GLOVER!AD35="","",GLOVER!AD35)</f>
        <v/>
      </c>
      <c r="AE453" s="13">
        <f>+IF(GLOVER!AE35="","",GLOVER!AE35)</f>
        <v>0.4375</v>
      </c>
      <c r="AF453" s="13">
        <f>+IF(GLOVER!AF35="","",GLOVER!AF35)</f>
        <v>0.46875</v>
      </c>
      <c r="AG453" s="14" t="str">
        <f>+IF(GLOVER!AG35="","",GLOVER!AG35)</f>
        <v/>
      </c>
      <c r="AH453" s="20" t="str">
        <f>+IF(GLOVER!AH35="","",GLOVER!AH35)</f>
        <v/>
      </c>
      <c r="AI453" s="19">
        <f>+IF(GLOVER!AI35="","",GLOVER!AI35)</f>
        <v>0.33333333333333331</v>
      </c>
      <c r="AJ453" s="13">
        <f>+IF(GLOVER!AJ35="","",GLOVER!AJ35)</f>
        <v>0.67708333333333337</v>
      </c>
      <c r="AK453" s="14" t="str">
        <f>+IF(GLOVER!AK35="","",GLOVER!AK35)</f>
        <v/>
      </c>
      <c r="AL453" s="14" t="str">
        <f>+IF(GLOVER!AL35="","",GLOVER!AL35)</f>
        <v/>
      </c>
      <c r="AM453" s="13">
        <f>+IF(GLOVER!AM35="","",GLOVER!AM35)</f>
        <v>0.4375</v>
      </c>
      <c r="AN453" s="13">
        <f>+IF(GLOVER!AN35="","",GLOVER!AN35)</f>
        <v>0.46875</v>
      </c>
      <c r="AO453" s="14" t="str">
        <f>+IF(GLOVER!AO35="","",GLOVER!AO35)</f>
        <v/>
      </c>
      <c r="AP453" s="20" t="str">
        <f>+IF(GLOVER!AP35="","",GLOVER!AP35)</f>
        <v/>
      </c>
      <c r="AQ453" s="19">
        <f>+IF(GLOVER!AQ35="","",GLOVER!AQ35)</f>
        <v>0.33333333333333331</v>
      </c>
      <c r="AR453" s="13">
        <f>+IF(GLOVER!AR35="","",GLOVER!AR35)</f>
        <v>0.67708333333333337</v>
      </c>
      <c r="AS453" s="14" t="str">
        <f>+IF(GLOVER!AS35="","",GLOVER!AS35)</f>
        <v/>
      </c>
      <c r="AT453" s="14" t="str">
        <f>+IF(GLOVER!AT35="","",GLOVER!AT35)</f>
        <v/>
      </c>
      <c r="AU453" s="13">
        <f>+IF(GLOVER!AU35="","",GLOVER!AU35)</f>
        <v>0.4375</v>
      </c>
      <c r="AV453" s="13">
        <f>+IF(GLOVER!AV35="","",GLOVER!AV35)</f>
        <v>0.46875</v>
      </c>
      <c r="AW453" s="14" t="str">
        <f>+IF(GLOVER!AW35="","",GLOVER!AW35)</f>
        <v/>
      </c>
      <c r="AX453" s="20" t="str">
        <f>+IF(GLOVER!AX35="","",GLOVER!AX35)</f>
        <v/>
      </c>
      <c r="AY453" s="19">
        <f>+IF(GLOVER!AY35="","",GLOVER!AY35)</f>
        <v>0.33333333333333331</v>
      </c>
      <c r="AZ453" s="13">
        <f>+IF(GLOVER!AZ35="","",GLOVER!AZ35)</f>
        <v>0.67708333333333337</v>
      </c>
      <c r="BA453" s="14" t="str">
        <f>+IF(GLOVER!BA35="","",GLOVER!BA35)</f>
        <v/>
      </c>
      <c r="BB453" s="14" t="str">
        <f>+IF(GLOVER!BB35="","",GLOVER!BB35)</f>
        <v/>
      </c>
      <c r="BC453" s="13">
        <f>+IF(GLOVER!BC35="","",GLOVER!BC35)</f>
        <v>0.4375</v>
      </c>
      <c r="BD453" s="13">
        <f>+IF(GLOVER!BD35="","",GLOVER!BD35)</f>
        <v>0.46875</v>
      </c>
      <c r="BE453" s="14" t="str">
        <f>+IF(GLOVER!BE35="","",GLOVER!BE35)</f>
        <v/>
      </c>
      <c r="BF453" s="20" t="str">
        <f>+IF(GLOVER!BF35="","",GLOVER!BF35)</f>
        <v/>
      </c>
      <c r="BG453" s="19">
        <f>+IF(GLOVER!BG35="","",GLOVER!BG35)</f>
        <v>0.33333333333333331</v>
      </c>
      <c r="BH453" s="13">
        <f>+IF(GLOVER!BH35="","",GLOVER!BH35)</f>
        <v>0.67708333333333337</v>
      </c>
      <c r="BI453" s="14" t="str">
        <f>+IF(GLOVER!BI35="","",GLOVER!BI35)</f>
        <v/>
      </c>
      <c r="BJ453" s="14" t="str">
        <f>+IF(GLOVER!BJ35="","",GLOVER!BJ35)</f>
        <v/>
      </c>
      <c r="BK453" s="13">
        <f>+IF(GLOVER!BK35="","",GLOVER!BK35)</f>
        <v>0.4375</v>
      </c>
      <c r="BL453" s="13">
        <f>+IF(GLOVER!BL35="","",GLOVER!BL35)</f>
        <v>0.46875</v>
      </c>
      <c r="BM453" s="14" t="str">
        <f>+IF(GLOVER!BM35="","",GLOVER!BM35)</f>
        <v/>
      </c>
      <c r="BN453" s="20" t="str">
        <f>+IF(GLOVER!BN35="","",GLOVER!BN35)</f>
        <v/>
      </c>
      <c r="BO453" s="19">
        <f>+IF(GLOVER!BO35="","",GLOVER!BO35)</f>
        <v>0.33333333333333331</v>
      </c>
      <c r="BP453" s="13">
        <f>+IF(GLOVER!BP35="","",GLOVER!BP35)</f>
        <v>0.67708333333333337</v>
      </c>
      <c r="BQ453" s="14" t="str">
        <f>+IF(GLOVER!BQ35="","",GLOVER!BQ35)</f>
        <v/>
      </c>
      <c r="BR453" s="14" t="str">
        <f>+IF(GLOVER!BR35="","",GLOVER!BR35)</f>
        <v/>
      </c>
      <c r="BS453" s="13">
        <f>+IF(GLOVER!BS35="","",GLOVER!BS35)</f>
        <v>0.4375</v>
      </c>
      <c r="BT453" s="13">
        <f>+IF(GLOVER!BT35="","",GLOVER!BT35)</f>
        <v>0.46875</v>
      </c>
      <c r="BU453" s="14" t="str">
        <f>+IF(GLOVER!BU35="","",GLOVER!BU35)</f>
        <v/>
      </c>
      <c r="BV453" s="20" t="str">
        <f>+IF(GLOVER!BV35="","",GLOVER!BV35)</f>
        <v/>
      </c>
      <c r="BW453" s="68" t="str">
        <f>+VLOOKUP(B453,GESEM!B:H,7,0)</f>
        <v>CHAT GLOVER</v>
      </c>
      <c r="BX453" s="2" t="str">
        <f>+VLOOKUP(B453,GESEM!B:H,6,0)</f>
        <v>AGENTE</v>
      </c>
    </row>
    <row r="454" spans="1:76" ht="12.75" customHeight="1" x14ac:dyDescent="0.2">
      <c r="A454" s="31">
        <f t="shared" si="6"/>
        <v>448</v>
      </c>
      <c r="B454" s="74">
        <f>+GLOVER!B36</f>
        <v>72969172</v>
      </c>
      <c r="C454" s="61" t="str">
        <f>+VLOOKUP(J454,TURNO!P:Q,2,0)</f>
        <v>CHAT GLOVER</v>
      </c>
      <c r="D454" s="61" t="str">
        <f>+GLOVER!D36</f>
        <v>Mañana</v>
      </c>
      <c r="E454" s="75">
        <f>+VLOOKUP(B454,GESEM!B:M,12,0)</f>
        <v>45688</v>
      </c>
      <c r="F454" s="61" t="str">
        <f>+GLOVER!F36</f>
        <v>FULL TIME</v>
      </c>
      <c r="G454" s="61">
        <f>+GLOVER!G36</f>
        <v>0</v>
      </c>
      <c r="H454" s="61">
        <f>+GLOVER!H36</f>
        <v>0</v>
      </c>
      <c r="I454" s="61" t="str">
        <f>+GLOVER!I36</f>
        <v>MUÑOZ JAIMES ZE PAULA PAULETTE</v>
      </c>
      <c r="J454" s="61" t="str">
        <f>+GLOVER!J36</f>
        <v>CHAT GLOVER</v>
      </c>
      <c r="K454" s="61" t="str">
        <f>+GLOVER!K36</f>
        <v>ALDANA CORDOVA PAOLA FRANCISCA</v>
      </c>
      <c r="L454" s="61" t="str">
        <f>+GLOVER!L36</f>
        <v xml:space="preserve">CARAZA MORENO JONATHAN </v>
      </c>
      <c r="M454" s="61" t="str">
        <f>+GLOVER!M36</f>
        <v>Lunes</v>
      </c>
      <c r="N454" s="32">
        <f>+IF(GLOVER!N36="","",GLOVER!N36)</f>
        <v>0.25</v>
      </c>
      <c r="O454" s="33">
        <f>+IF(GLOVER!O36="","",GLOVER!O36)</f>
        <v>0.59375</v>
      </c>
      <c r="P454" s="32">
        <f>+IF(GLOVER!P36="","",GLOVER!P36)</f>
        <v>0.39583333333333331</v>
      </c>
      <c r="Q454" s="33">
        <f>+IF(GLOVER!Q36="","",GLOVER!Q36)</f>
        <v>0.42708333333333331</v>
      </c>
      <c r="R454" s="34" t="str">
        <f>+VLOOKUP(B454,GESEM!B:R,9,0)</f>
        <v>ACTIVO</v>
      </c>
      <c r="S454" s="19" t="str">
        <f>+IF(GLOVER!S36="","",GLOVER!S36)</f>
        <v/>
      </c>
      <c r="T454" s="14" t="str">
        <f>+IF(GLOVER!T36="","",GLOVER!T36)</f>
        <v/>
      </c>
      <c r="U454" s="14" t="str">
        <f>+IF(GLOVER!U36="","",GLOVER!U36)</f>
        <v/>
      </c>
      <c r="V454" s="14" t="str">
        <f>+IF(GLOVER!V36="","",GLOVER!V36)</f>
        <v/>
      </c>
      <c r="W454" s="14" t="str">
        <f>+IF(GLOVER!W36="","",GLOVER!W36)</f>
        <v/>
      </c>
      <c r="X454" s="14" t="str">
        <f>+IF(GLOVER!X36="","",GLOVER!X36)</f>
        <v/>
      </c>
      <c r="Y454" s="14" t="str">
        <f>+IF(GLOVER!Y36="","",GLOVER!Y36)</f>
        <v/>
      </c>
      <c r="Z454" s="20" t="str">
        <f>+IF(GLOVER!Z36="","",GLOVER!Z36)</f>
        <v/>
      </c>
      <c r="AA454" s="19">
        <f>+IF(GLOVER!AA36="","",GLOVER!AA36)</f>
        <v>0.25</v>
      </c>
      <c r="AB454" s="13">
        <f>+IF(GLOVER!AB36="","",GLOVER!AB36)</f>
        <v>0.59375</v>
      </c>
      <c r="AC454" s="14" t="str">
        <f>+IF(GLOVER!AC36="","",GLOVER!AC36)</f>
        <v/>
      </c>
      <c r="AD454" s="14" t="str">
        <f>+IF(GLOVER!AD36="","",GLOVER!AD36)</f>
        <v/>
      </c>
      <c r="AE454" s="13">
        <f>+IF(GLOVER!AE36="","",GLOVER!AE36)</f>
        <v>0.39583333333333331</v>
      </c>
      <c r="AF454" s="13">
        <f>+IF(GLOVER!AF36="","",GLOVER!AF36)</f>
        <v>0.42708333333333331</v>
      </c>
      <c r="AG454" s="14" t="str">
        <f>+IF(GLOVER!AG36="","",GLOVER!AG36)</f>
        <v/>
      </c>
      <c r="AH454" s="20" t="str">
        <f>+IF(GLOVER!AH36="","",GLOVER!AH36)</f>
        <v/>
      </c>
      <c r="AI454" s="19">
        <f>+IF(GLOVER!AI36="","",GLOVER!AI36)</f>
        <v>0.25</v>
      </c>
      <c r="AJ454" s="13">
        <f>+IF(GLOVER!AJ36="","",GLOVER!AJ36)</f>
        <v>0.59375</v>
      </c>
      <c r="AK454" s="14" t="str">
        <f>+IF(GLOVER!AK36="","",GLOVER!AK36)</f>
        <v/>
      </c>
      <c r="AL454" s="14" t="str">
        <f>+IF(GLOVER!AL36="","",GLOVER!AL36)</f>
        <v/>
      </c>
      <c r="AM454" s="13">
        <f>+IF(GLOVER!AM36="","",GLOVER!AM36)</f>
        <v>0.39583333333333331</v>
      </c>
      <c r="AN454" s="13">
        <f>+IF(GLOVER!AN36="","",GLOVER!AN36)</f>
        <v>0.42708333333333331</v>
      </c>
      <c r="AO454" s="14" t="str">
        <f>+IF(GLOVER!AO36="","",GLOVER!AO36)</f>
        <v/>
      </c>
      <c r="AP454" s="20" t="str">
        <f>+IF(GLOVER!AP36="","",GLOVER!AP36)</f>
        <v/>
      </c>
      <c r="AQ454" s="19">
        <f>+IF(GLOVER!AQ36="","",GLOVER!AQ36)</f>
        <v>0.25</v>
      </c>
      <c r="AR454" s="13">
        <f>+IF(GLOVER!AR36="","",GLOVER!AR36)</f>
        <v>0.59375</v>
      </c>
      <c r="AS454" s="14" t="str">
        <f>+IF(GLOVER!AS36="","",GLOVER!AS36)</f>
        <v/>
      </c>
      <c r="AT454" s="14" t="str">
        <f>+IF(GLOVER!AT36="","",GLOVER!AT36)</f>
        <v/>
      </c>
      <c r="AU454" s="13">
        <f>+IF(GLOVER!AU36="","",GLOVER!AU36)</f>
        <v>0.39583333333333331</v>
      </c>
      <c r="AV454" s="13">
        <f>+IF(GLOVER!AV36="","",GLOVER!AV36)</f>
        <v>0.42708333333333331</v>
      </c>
      <c r="AW454" s="14" t="str">
        <f>+IF(GLOVER!AW36="","",GLOVER!AW36)</f>
        <v/>
      </c>
      <c r="AX454" s="20" t="str">
        <f>+IF(GLOVER!AX36="","",GLOVER!AX36)</f>
        <v/>
      </c>
      <c r="AY454" s="19">
        <f>+IF(GLOVER!AY36="","",GLOVER!AY36)</f>
        <v>0.25</v>
      </c>
      <c r="AZ454" s="13">
        <f>+IF(GLOVER!AZ36="","",GLOVER!AZ36)</f>
        <v>0.59375</v>
      </c>
      <c r="BA454" s="14" t="str">
        <f>+IF(GLOVER!BA36="","",GLOVER!BA36)</f>
        <v/>
      </c>
      <c r="BB454" s="14" t="str">
        <f>+IF(GLOVER!BB36="","",GLOVER!BB36)</f>
        <v/>
      </c>
      <c r="BC454" s="13">
        <f>+IF(GLOVER!BC36="","",GLOVER!BC36)</f>
        <v>0.39583333333333331</v>
      </c>
      <c r="BD454" s="13">
        <f>+IF(GLOVER!BD36="","",GLOVER!BD36)</f>
        <v>0.42708333333333331</v>
      </c>
      <c r="BE454" s="14" t="str">
        <f>+IF(GLOVER!BE36="","",GLOVER!BE36)</f>
        <v/>
      </c>
      <c r="BF454" s="20" t="str">
        <f>+IF(GLOVER!BF36="","",GLOVER!BF36)</f>
        <v/>
      </c>
      <c r="BG454" s="19">
        <f>+IF(GLOVER!BG36="","",GLOVER!BG36)</f>
        <v>0.25</v>
      </c>
      <c r="BH454" s="13">
        <f>+IF(GLOVER!BH36="","",GLOVER!BH36)</f>
        <v>0.59375</v>
      </c>
      <c r="BI454" s="14" t="str">
        <f>+IF(GLOVER!BI36="","",GLOVER!BI36)</f>
        <v/>
      </c>
      <c r="BJ454" s="14" t="str">
        <f>+IF(GLOVER!BJ36="","",GLOVER!BJ36)</f>
        <v/>
      </c>
      <c r="BK454" s="13">
        <f>+IF(GLOVER!BK36="","",GLOVER!BK36)</f>
        <v>0.39583333333333331</v>
      </c>
      <c r="BL454" s="13">
        <f>+IF(GLOVER!BL36="","",GLOVER!BL36)</f>
        <v>0.42708333333333331</v>
      </c>
      <c r="BM454" s="14" t="str">
        <f>+IF(GLOVER!BM36="","",GLOVER!BM36)</f>
        <v/>
      </c>
      <c r="BN454" s="20" t="str">
        <f>+IF(GLOVER!BN36="","",GLOVER!BN36)</f>
        <v/>
      </c>
      <c r="BO454" s="19">
        <f>+IF(GLOVER!BO36="","",GLOVER!BO36)</f>
        <v>0.25</v>
      </c>
      <c r="BP454" s="13">
        <f>+IF(GLOVER!BP36="","",GLOVER!BP36)</f>
        <v>0.59375</v>
      </c>
      <c r="BQ454" s="14" t="str">
        <f>+IF(GLOVER!BQ36="","",GLOVER!BQ36)</f>
        <v/>
      </c>
      <c r="BR454" s="14" t="str">
        <f>+IF(GLOVER!BR36="","",GLOVER!BR36)</f>
        <v/>
      </c>
      <c r="BS454" s="13">
        <f>+IF(GLOVER!BS36="","",GLOVER!BS36)</f>
        <v>0.39583333333333331</v>
      </c>
      <c r="BT454" s="13">
        <f>+IF(GLOVER!BT36="","",GLOVER!BT36)</f>
        <v>0.42708333333333331</v>
      </c>
      <c r="BU454" s="14" t="str">
        <f>+IF(GLOVER!BU36="","",GLOVER!BU36)</f>
        <v/>
      </c>
      <c r="BV454" s="20" t="str">
        <f>+IF(GLOVER!BV36="","",GLOVER!BV36)</f>
        <v/>
      </c>
      <c r="BW454" s="68" t="str">
        <f>+VLOOKUP(B454,GESEM!B:H,7,0)</f>
        <v>CHAT GLOVER</v>
      </c>
      <c r="BX454" s="2" t="str">
        <f>+VLOOKUP(B454,GESEM!B:H,6,0)</f>
        <v>AGENTE</v>
      </c>
    </row>
    <row r="455" spans="1:76" ht="12.75" customHeight="1" x14ac:dyDescent="0.2">
      <c r="A455" s="31">
        <f t="shared" si="6"/>
        <v>449</v>
      </c>
      <c r="B455" s="74">
        <f>+GLOVER!B37</f>
        <v>71262811</v>
      </c>
      <c r="C455" s="61" t="str">
        <f>+VLOOKUP(J455,TURNO!P:Q,2,0)</f>
        <v>CHAT GLOVER</v>
      </c>
      <c r="D455" s="61" t="str">
        <f>+GLOVER!D37</f>
        <v>Mañana</v>
      </c>
      <c r="E455" s="75">
        <f>+VLOOKUP(B455,GESEM!B:M,12,0)</f>
        <v>45707</v>
      </c>
      <c r="F455" s="61" t="str">
        <f>+GLOVER!F37</f>
        <v>FULL TIME</v>
      </c>
      <c r="G455" s="61">
        <f>+GLOVER!G37</f>
        <v>0</v>
      </c>
      <c r="H455" s="61">
        <f>+GLOVER!H37</f>
        <v>0</v>
      </c>
      <c r="I455" s="61" t="str">
        <f>+GLOVER!I37</f>
        <v>FLORES CAMPOS ABIGAIL DAMARY</v>
      </c>
      <c r="J455" s="61" t="str">
        <f>+GLOVER!J37</f>
        <v>CHAT GLOVER</v>
      </c>
      <c r="K455" s="61" t="str">
        <f>+GLOVER!K37</f>
        <v>ALDANA CORDOVA PAOLA FRANCISCA</v>
      </c>
      <c r="L455" s="61" t="str">
        <f>+GLOVER!L37</f>
        <v xml:space="preserve">CARAZA MORENO JONATHAN </v>
      </c>
      <c r="M455" s="61" t="str">
        <f>+GLOVER!M37</f>
        <v>Lunes</v>
      </c>
      <c r="N455" s="32">
        <f>+IF(GLOVER!N37="","",GLOVER!N37)</f>
        <v>0.29166666666666669</v>
      </c>
      <c r="O455" s="33">
        <f>+IF(GLOVER!O37="","",GLOVER!O37)</f>
        <v>0.63541666666666663</v>
      </c>
      <c r="P455" s="32">
        <f>+IF(GLOVER!P37="","",GLOVER!P37)</f>
        <v>0.52083333333333337</v>
      </c>
      <c r="Q455" s="33">
        <f>+IF(GLOVER!Q37="","",GLOVER!Q37)</f>
        <v>0.55208333333333337</v>
      </c>
      <c r="R455" s="34" t="str">
        <f>+VLOOKUP(B455,GESEM!B:R,9,0)</f>
        <v>ACTIVO</v>
      </c>
      <c r="S455" s="19" t="str">
        <f>+IF(GLOVER!S37="","",GLOVER!S37)</f>
        <v/>
      </c>
      <c r="T455" s="14" t="str">
        <f>+IF(GLOVER!T37="","",GLOVER!T37)</f>
        <v/>
      </c>
      <c r="U455" s="14" t="str">
        <f>+IF(GLOVER!U37="","",GLOVER!U37)</f>
        <v/>
      </c>
      <c r="V455" s="14" t="str">
        <f>+IF(GLOVER!V37="","",GLOVER!V37)</f>
        <v/>
      </c>
      <c r="W455" s="14" t="str">
        <f>+IF(GLOVER!W37="","",GLOVER!W37)</f>
        <v/>
      </c>
      <c r="X455" s="14" t="str">
        <f>+IF(GLOVER!X37="","",GLOVER!X37)</f>
        <v/>
      </c>
      <c r="Y455" s="14" t="str">
        <f>+IF(GLOVER!Y37="","",GLOVER!Y37)</f>
        <v/>
      </c>
      <c r="Z455" s="20" t="str">
        <f>+IF(GLOVER!Z37="","",GLOVER!Z37)</f>
        <v/>
      </c>
      <c r="AA455" s="19">
        <f>+IF(GLOVER!AA37="","",GLOVER!AA37)</f>
        <v>0.29166666666666669</v>
      </c>
      <c r="AB455" s="13">
        <f>+IF(GLOVER!AB37="","",GLOVER!AB37)</f>
        <v>0.63541666666666663</v>
      </c>
      <c r="AC455" s="14" t="str">
        <f>+IF(GLOVER!AC37="","",GLOVER!AC37)</f>
        <v/>
      </c>
      <c r="AD455" s="14" t="str">
        <f>+IF(GLOVER!AD37="","",GLOVER!AD37)</f>
        <v/>
      </c>
      <c r="AE455" s="13">
        <f>+IF(GLOVER!AE37="","",GLOVER!AE37)</f>
        <v>0.52083333333333337</v>
      </c>
      <c r="AF455" s="13">
        <f>+IF(GLOVER!AF37="","",GLOVER!AF37)</f>
        <v>0.55208333333333337</v>
      </c>
      <c r="AG455" s="14" t="str">
        <f>+IF(GLOVER!AG37="","",GLOVER!AG37)</f>
        <v/>
      </c>
      <c r="AH455" s="20" t="str">
        <f>+IF(GLOVER!AH37="","",GLOVER!AH37)</f>
        <v/>
      </c>
      <c r="AI455" s="19">
        <f>+IF(GLOVER!AI37="","",GLOVER!AI37)</f>
        <v>0.29166666666666669</v>
      </c>
      <c r="AJ455" s="13">
        <f>+IF(GLOVER!AJ37="","",GLOVER!AJ37)</f>
        <v>0.63541666666666663</v>
      </c>
      <c r="AK455" s="14" t="str">
        <f>+IF(GLOVER!AK37="","",GLOVER!AK37)</f>
        <v/>
      </c>
      <c r="AL455" s="14" t="str">
        <f>+IF(GLOVER!AL37="","",GLOVER!AL37)</f>
        <v/>
      </c>
      <c r="AM455" s="13">
        <f>+IF(GLOVER!AM37="","",GLOVER!AM37)</f>
        <v>0.52083333333333337</v>
      </c>
      <c r="AN455" s="13">
        <f>+IF(GLOVER!AN37="","",GLOVER!AN37)</f>
        <v>0.55208333333333337</v>
      </c>
      <c r="AO455" s="14" t="str">
        <f>+IF(GLOVER!AO37="","",GLOVER!AO37)</f>
        <v/>
      </c>
      <c r="AP455" s="20" t="str">
        <f>+IF(GLOVER!AP37="","",GLOVER!AP37)</f>
        <v/>
      </c>
      <c r="AQ455" s="19">
        <f>+IF(GLOVER!AQ37="","",GLOVER!AQ37)</f>
        <v>0.29166666666666669</v>
      </c>
      <c r="AR455" s="13">
        <f>+IF(GLOVER!AR37="","",GLOVER!AR37)</f>
        <v>0.63541666666666663</v>
      </c>
      <c r="AS455" s="14" t="str">
        <f>+IF(GLOVER!AS37="","",GLOVER!AS37)</f>
        <v/>
      </c>
      <c r="AT455" s="14" t="str">
        <f>+IF(GLOVER!AT37="","",GLOVER!AT37)</f>
        <v/>
      </c>
      <c r="AU455" s="13">
        <f>+IF(GLOVER!AU37="","",GLOVER!AU37)</f>
        <v>0.52083333333333337</v>
      </c>
      <c r="AV455" s="13">
        <f>+IF(GLOVER!AV37="","",GLOVER!AV37)</f>
        <v>0.55208333333333337</v>
      </c>
      <c r="AW455" s="14" t="str">
        <f>+IF(GLOVER!AW37="","",GLOVER!AW37)</f>
        <v/>
      </c>
      <c r="AX455" s="20" t="str">
        <f>+IF(GLOVER!AX37="","",GLOVER!AX37)</f>
        <v/>
      </c>
      <c r="AY455" s="19">
        <f>+IF(GLOVER!AY37="","",GLOVER!AY37)</f>
        <v>0.29166666666666669</v>
      </c>
      <c r="AZ455" s="13">
        <f>+IF(GLOVER!AZ37="","",GLOVER!AZ37)</f>
        <v>0.63541666666666663</v>
      </c>
      <c r="BA455" s="14" t="str">
        <f>+IF(GLOVER!BA37="","",GLOVER!BA37)</f>
        <v/>
      </c>
      <c r="BB455" s="14" t="str">
        <f>+IF(GLOVER!BB37="","",GLOVER!BB37)</f>
        <v/>
      </c>
      <c r="BC455" s="13">
        <f>+IF(GLOVER!BC37="","",GLOVER!BC37)</f>
        <v>0.52083333333333337</v>
      </c>
      <c r="BD455" s="13">
        <f>+IF(GLOVER!BD37="","",GLOVER!BD37)</f>
        <v>0.55208333333333337</v>
      </c>
      <c r="BE455" s="14" t="str">
        <f>+IF(GLOVER!BE37="","",GLOVER!BE37)</f>
        <v/>
      </c>
      <c r="BF455" s="20" t="str">
        <f>+IF(GLOVER!BF37="","",GLOVER!BF37)</f>
        <v/>
      </c>
      <c r="BG455" s="19">
        <f>+IF(GLOVER!BG37="","",GLOVER!BG37)</f>
        <v>0.29166666666666669</v>
      </c>
      <c r="BH455" s="13">
        <f>+IF(GLOVER!BH37="","",GLOVER!BH37)</f>
        <v>0.63541666666666663</v>
      </c>
      <c r="BI455" s="14" t="str">
        <f>+IF(GLOVER!BI37="","",GLOVER!BI37)</f>
        <v/>
      </c>
      <c r="BJ455" s="14" t="str">
        <f>+IF(GLOVER!BJ37="","",GLOVER!BJ37)</f>
        <v/>
      </c>
      <c r="BK455" s="13">
        <f>+IF(GLOVER!BK37="","",GLOVER!BK37)</f>
        <v>0.52083333333333337</v>
      </c>
      <c r="BL455" s="13">
        <f>+IF(GLOVER!BL37="","",GLOVER!BL37)</f>
        <v>0.55208333333333337</v>
      </c>
      <c r="BM455" s="14" t="str">
        <f>+IF(GLOVER!BM37="","",GLOVER!BM37)</f>
        <v/>
      </c>
      <c r="BN455" s="20" t="str">
        <f>+IF(GLOVER!BN37="","",GLOVER!BN37)</f>
        <v/>
      </c>
      <c r="BO455" s="19">
        <f>+IF(GLOVER!BO37="","",GLOVER!BO37)</f>
        <v>0.29166666666666669</v>
      </c>
      <c r="BP455" s="13">
        <f>+IF(GLOVER!BP37="","",GLOVER!BP37)</f>
        <v>0.63541666666666663</v>
      </c>
      <c r="BQ455" s="14" t="str">
        <f>+IF(GLOVER!BQ37="","",GLOVER!BQ37)</f>
        <v/>
      </c>
      <c r="BR455" s="14" t="str">
        <f>+IF(GLOVER!BR37="","",GLOVER!BR37)</f>
        <v/>
      </c>
      <c r="BS455" s="13">
        <f>+IF(GLOVER!BS37="","",GLOVER!BS37)</f>
        <v>0.52083333333333337</v>
      </c>
      <c r="BT455" s="13">
        <f>+IF(GLOVER!BT37="","",GLOVER!BT37)</f>
        <v>0.55208333333333337</v>
      </c>
      <c r="BU455" s="14" t="str">
        <f>+IF(GLOVER!BU37="","",GLOVER!BU37)</f>
        <v/>
      </c>
      <c r="BV455" s="20" t="str">
        <f>+IF(GLOVER!BV37="","",GLOVER!BV37)</f>
        <v/>
      </c>
      <c r="BW455" s="68" t="str">
        <f>+VLOOKUP(B455,GESEM!B:H,7,0)</f>
        <v>CHAT GLOVER</v>
      </c>
      <c r="BX455" s="2" t="str">
        <f>+VLOOKUP(B455,GESEM!B:H,6,0)</f>
        <v>AGENTE</v>
      </c>
    </row>
    <row r="456" spans="1:76" ht="12.75" hidden="1" customHeight="1" x14ac:dyDescent="0.2">
      <c r="A456" s="31">
        <f t="shared" ref="A456:A519" si="7">+A455+1</f>
        <v>450</v>
      </c>
      <c r="B456" s="74">
        <f>+GLOVER!B38</f>
        <v>48673050</v>
      </c>
      <c r="C456" s="61" t="str">
        <f>+VLOOKUP(J456,TURNO!P:Q,2,0)</f>
        <v>CHAT GLOVER</v>
      </c>
      <c r="D456" s="61" t="str">
        <f>+GLOVER!D38</f>
        <v>Mañana</v>
      </c>
      <c r="E456" s="75">
        <f>+VLOOKUP(B456,GESEM!B:M,12,0)</f>
        <v>45707</v>
      </c>
      <c r="F456" s="61" t="str">
        <f>+GLOVER!F38</f>
        <v>FULL TIME</v>
      </c>
      <c r="G456" s="61">
        <f>+GLOVER!G38</f>
        <v>0</v>
      </c>
      <c r="H456" s="61">
        <f>+GLOVER!H38</f>
        <v>0</v>
      </c>
      <c r="I456" s="61" t="str">
        <f>+GLOVER!I38</f>
        <v>FUENTES SALGUEDO CARMEN GEOVANNA</v>
      </c>
      <c r="J456" s="61" t="str">
        <f>+GLOVER!J38</f>
        <v>CHAT GLOVER</v>
      </c>
      <c r="K456" s="61" t="str">
        <f>+GLOVER!K38</f>
        <v>MARTEL TOLENTINO ERIKA LEIDY</v>
      </c>
      <c r="L456" s="61" t="str">
        <f>+GLOVER!L38</f>
        <v xml:space="preserve">CARAZA MORENO JONATHAN </v>
      </c>
      <c r="M456" s="61" t="str">
        <f>+GLOVER!M38</f>
        <v>Martes</v>
      </c>
      <c r="N456" s="32">
        <f>+IF(GLOVER!N38="","",GLOVER!N38)</f>
        <v>0.29166666666666669</v>
      </c>
      <c r="O456" s="33">
        <f>+IF(GLOVER!O38="","",GLOVER!O38)</f>
        <v>0.63541666666666663</v>
      </c>
      <c r="P456" s="32">
        <f>+IF(GLOVER!P38="","",GLOVER!P38)</f>
        <v>0.45833333333333331</v>
      </c>
      <c r="Q456" s="33">
        <f>+IF(GLOVER!Q38="","",GLOVER!Q38)</f>
        <v>0.48958333333333331</v>
      </c>
      <c r="R456" s="34" t="str">
        <f>+VLOOKUP(B456,GESEM!B:R,9,0)</f>
        <v>INACTIVO</v>
      </c>
      <c r="S456" s="19">
        <f>+IF(GLOVER!S38="","",GLOVER!S38)</f>
        <v>0.29166666666666669</v>
      </c>
      <c r="T456" s="14">
        <f>+IF(GLOVER!T38="","",GLOVER!T38)</f>
        <v>0.63541666666666663</v>
      </c>
      <c r="U456" s="14" t="str">
        <f>+IF(GLOVER!U38="","",GLOVER!U38)</f>
        <v/>
      </c>
      <c r="V456" s="14" t="str">
        <f>+IF(GLOVER!V38="","",GLOVER!V38)</f>
        <v/>
      </c>
      <c r="W456" s="14">
        <f>+IF(GLOVER!W38="","",GLOVER!W38)</f>
        <v>0.45833333333333331</v>
      </c>
      <c r="X456" s="14">
        <f>+IF(GLOVER!X38="","",GLOVER!X38)</f>
        <v>0.48958333333333331</v>
      </c>
      <c r="Y456" s="14" t="str">
        <f>+IF(GLOVER!Y38="","",GLOVER!Y38)</f>
        <v/>
      </c>
      <c r="Z456" s="20" t="str">
        <f>+IF(GLOVER!Z38="","",GLOVER!Z38)</f>
        <v/>
      </c>
      <c r="AA456" s="19" t="str">
        <f>+IF(GLOVER!AA38="","",GLOVER!AA38)</f>
        <v/>
      </c>
      <c r="AB456" s="13" t="str">
        <f>+IF(GLOVER!AB38="","",GLOVER!AB38)</f>
        <v/>
      </c>
      <c r="AC456" s="14" t="str">
        <f>+IF(GLOVER!AC38="","",GLOVER!AC38)</f>
        <v/>
      </c>
      <c r="AD456" s="14" t="str">
        <f>+IF(GLOVER!AD38="","",GLOVER!AD38)</f>
        <v/>
      </c>
      <c r="AE456" s="13" t="str">
        <f>+IF(GLOVER!AE38="","",GLOVER!AE38)</f>
        <v/>
      </c>
      <c r="AF456" s="13" t="str">
        <f>+IF(GLOVER!AF38="","",GLOVER!AF38)</f>
        <v/>
      </c>
      <c r="AG456" s="14" t="str">
        <f>+IF(GLOVER!AG38="","",GLOVER!AG38)</f>
        <v/>
      </c>
      <c r="AH456" s="20" t="str">
        <f>+IF(GLOVER!AH38="","",GLOVER!AH38)</f>
        <v/>
      </c>
      <c r="AI456" s="19">
        <f>+IF(GLOVER!AI38="","",GLOVER!AI38)</f>
        <v>0.29166666666666669</v>
      </c>
      <c r="AJ456" s="13">
        <f>+IF(GLOVER!AJ38="","",GLOVER!AJ38)</f>
        <v>0.63541666666666663</v>
      </c>
      <c r="AK456" s="14" t="str">
        <f>+IF(GLOVER!AK38="","",GLOVER!AK38)</f>
        <v/>
      </c>
      <c r="AL456" s="14" t="str">
        <f>+IF(GLOVER!AL38="","",GLOVER!AL38)</f>
        <v/>
      </c>
      <c r="AM456" s="13">
        <f>+IF(GLOVER!AM38="","",GLOVER!AM38)</f>
        <v>0.45833333333333331</v>
      </c>
      <c r="AN456" s="13">
        <f>+IF(GLOVER!AN38="","",GLOVER!AN38)</f>
        <v>0.48958333333333331</v>
      </c>
      <c r="AO456" s="14" t="str">
        <f>+IF(GLOVER!AO38="","",GLOVER!AO38)</f>
        <v/>
      </c>
      <c r="AP456" s="20" t="str">
        <f>+IF(GLOVER!AP38="","",GLOVER!AP38)</f>
        <v/>
      </c>
      <c r="AQ456" s="19">
        <f>+IF(GLOVER!AQ38="","",GLOVER!AQ38)</f>
        <v>0.29166666666666669</v>
      </c>
      <c r="AR456" s="13">
        <f>+IF(GLOVER!AR38="","",GLOVER!AR38)</f>
        <v>0.63541666666666663</v>
      </c>
      <c r="AS456" s="14" t="str">
        <f>+IF(GLOVER!AS38="","",GLOVER!AS38)</f>
        <v/>
      </c>
      <c r="AT456" s="14" t="str">
        <f>+IF(GLOVER!AT38="","",GLOVER!AT38)</f>
        <v/>
      </c>
      <c r="AU456" s="13">
        <f>+IF(GLOVER!AU38="","",GLOVER!AU38)</f>
        <v>0.45833333333333331</v>
      </c>
      <c r="AV456" s="13">
        <f>+IF(GLOVER!AV38="","",GLOVER!AV38)</f>
        <v>0.48958333333333331</v>
      </c>
      <c r="AW456" s="14" t="str">
        <f>+IF(GLOVER!AW38="","",GLOVER!AW38)</f>
        <v/>
      </c>
      <c r="AX456" s="20" t="str">
        <f>+IF(GLOVER!AX38="","",GLOVER!AX38)</f>
        <v/>
      </c>
      <c r="AY456" s="19">
        <f>+IF(GLOVER!AY38="","",GLOVER!AY38)</f>
        <v>0.29166666666666669</v>
      </c>
      <c r="AZ456" s="13">
        <f>+IF(GLOVER!AZ38="","",GLOVER!AZ38)</f>
        <v>0.63541666666666663</v>
      </c>
      <c r="BA456" s="14" t="str">
        <f>+IF(GLOVER!BA38="","",GLOVER!BA38)</f>
        <v/>
      </c>
      <c r="BB456" s="14" t="str">
        <f>+IF(GLOVER!BB38="","",GLOVER!BB38)</f>
        <v/>
      </c>
      <c r="BC456" s="13">
        <f>+IF(GLOVER!BC38="","",GLOVER!BC38)</f>
        <v>0.45833333333333331</v>
      </c>
      <c r="BD456" s="13">
        <f>+IF(GLOVER!BD38="","",GLOVER!BD38)</f>
        <v>0.48958333333333331</v>
      </c>
      <c r="BE456" s="14" t="str">
        <f>+IF(GLOVER!BE38="","",GLOVER!BE38)</f>
        <v/>
      </c>
      <c r="BF456" s="20" t="str">
        <f>+IF(GLOVER!BF38="","",GLOVER!BF38)</f>
        <v/>
      </c>
      <c r="BG456" s="19">
        <f>+IF(GLOVER!BG38="","",GLOVER!BG38)</f>
        <v>0.29166666666666669</v>
      </c>
      <c r="BH456" s="13">
        <f>+IF(GLOVER!BH38="","",GLOVER!BH38)</f>
        <v>0.63541666666666663</v>
      </c>
      <c r="BI456" s="14" t="str">
        <f>+IF(GLOVER!BI38="","",GLOVER!BI38)</f>
        <v/>
      </c>
      <c r="BJ456" s="14" t="str">
        <f>+IF(GLOVER!BJ38="","",GLOVER!BJ38)</f>
        <v/>
      </c>
      <c r="BK456" s="13">
        <f>+IF(GLOVER!BK38="","",GLOVER!BK38)</f>
        <v>0.45833333333333331</v>
      </c>
      <c r="BL456" s="13">
        <f>+IF(GLOVER!BL38="","",GLOVER!BL38)</f>
        <v>0.48958333333333331</v>
      </c>
      <c r="BM456" s="14" t="str">
        <f>+IF(GLOVER!BM38="","",GLOVER!BM38)</f>
        <v/>
      </c>
      <c r="BN456" s="20" t="str">
        <f>+IF(GLOVER!BN38="","",GLOVER!BN38)</f>
        <v/>
      </c>
      <c r="BO456" s="19">
        <f>+IF(GLOVER!BO38="","",GLOVER!BO38)</f>
        <v>0.29166666666666669</v>
      </c>
      <c r="BP456" s="13">
        <f>+IF(GLOVER!BP38="","",GLOVER!BP38)</f>
        <v>0.63541666666666663</v>
      </c>
      <c r="BQ456" s="14" t="str">
        <f>+IF(GLOVER!BQ38="","",GLOVER!BQ38)</f>
        <v/>
      </c>
      <c r="BR456" s="14" t="str">
        <f>+IF(GLOVER!BR38="","",GLOVER!BR38)</f>
        <v/>
      </c>
      <c r="BS456" s="13">
        <f>+IF(GLOVER!BS38="","",GLOVER!BS38)</f>
        <v>0.45833333333333331</v>
      </c>
      <c r="BT456" s="13">
        <f>+IF(GLOVER!BT38="","",GLOVER!BT38)</f>
        <v>0.48958333333333331</v>
      </c>
      <c r="BU456" s="14" t="str">
        <f>+IF(GLOVER!BU38="","",GLOVER!BU38)</f>
        <v/>
      </c>
      <c r="BV456" s="20" t="str">
        <f>+IF(GLOVER!BV38="","",GLOVER!BV38)</f>
        <v/>
      </c>
      <c r="BW456" s="68" t="str">
        <f>+VLOOKUP(B456,GESEM!B:H,7,0)</f>
        <v>CHAT GLOVER</v>
      </c>
      <c r="BX456" s="2" t="str">
        <f>+VLOOKUP(B456,GESEM!B:H,6,0)</f>
        <v>AGENTE</v>
      </c>
    </row>
    <row r="457" spans="1:76" ht="12.75" customHeight="1" x14ac:dyDescent="0.2">
      <c r="A457" s="31">
        <f t="shared" si="7"/>
        <v>451</v>
      </c>
      <c r="B457" s="74">
        <f>+GLOVER!B39</f>
        <v>73791480</v>
      </c>
      <c r="C457" s="61" t="str">
        <f>+VLOOKUP(J457,TURNO!P:Q,2,0)</f>
        <v>CHAT GLOVER</v>
      </c>
      <c r="D457" s="61" t="str">
        <f>+GLOVER!D39</f>
        <v>Mañana</v>
      </c>
      <c r="E457" s="75">
        <f>+VLOOKUP(B457,GESEM!B:M,12,0)</f>
        <v>45707</v>
      </c>
      <c r="F457" s="61" t="str">
        <f>+GLOVER!F39</f>
        <v>FULL TIME</v>
      </c>
      <c r="G457" s="61">
        <f>+GLOVER!G39</f>
        <v>0</v>
      </c>
      <c r="H457" s="61">
        <f>+GLOVER!H39</f>
        <v>0</v>
      </c>
      <c r="I457" s="61" t="str">
        <f>+GLOVER!I39</f>
        <v>CANCHO RAMIREZ DAYSI DAMARIS</v>
      </c>
      <c r="J457" s="61" t="str">
        <f>+GLOVER!J39</f>
        <v>CHAT GLOVER</v>
      </c>
      <c r="K457" s="61" t="str">
        <f>+GLOVER!K39</f>
        <v>ALDANA CORDOVA PAOLA FRANCISCA</v>
      </c>
      <c r="L457" s="61" t="str">
        <f>+GLOVER!L39</f>
        <v xml:space="preserve">CARAZA MORENO JONATHAN </v>
      </c>
      <c r="M457" s="61" t="str">
        <f>+GLOVER!M39</f>
        <v>Viernes</v>
      </c>
      <c r="N457" s="32">
        <f>+IF(GLOVER!N39="","",GLOVER!N39)</f>
        <v>0.29166666666666669</v>
      </c>
      <c r="O457" s="33">
        <f>+IF(GLOVER!O39="","",GLOVER!O39)</f>
        <v>0.63541666666666663</v>
      </c>
      <c r="P457" s="32">
        <f>+IF(GLOVER!P39="","",GLOVER!P39)</f>
        <v>0.45833333333333331</v>
      </c>
      <c r="Q457" s="33">
        <f>+IF(GLOVER!Q39="","",GLOVER!Q39)</f>
        <v>0.48958333333333331</v>
      </c>
      <c r="R457" s="34" t="str">
        <f>+VLOOKUP(B457,GESEM!B:R,9,0)</f>
        <v>ACTIVO</v>
      </c>
      <c r="S457" s="19">
        <f>+IF(GLOVER!S39="","",GLOVER!S39)</f>
        <v>0.29166666666666669</v>
      </c>
      <c r="T457" s="14">
        <f>+IF(GLOVER!T39="","",GLOVER!T39)</f>
        <v>0.63541666666666663</v>
      </c>
      <c r="U457" s="14" t="str">
        <f>+IF(GLOVER!U39="","",GLOVER!U39)</f>
        <v/>
      </c>
      <c r="V457" s="14" t="str">
        <f>+IF(GLOVER!V39="","",GLOVER!V39)</f>
        <v/>
      </c>
      <c r="W457" s="14">
        <f>+IF(GLOVER!W39="","",GLOVER!W39)</f>
        <v>0.45833333333333331</v>
      </c>
      <c r="X457" s="14">
        <f>+IF(GLOVER!X39="","",GLOVER!X39)</f>
        <v>0.48958333333333331</v>
      </c>
      <c r="Y457" s="14" t="str">
        <f>+IF(GLOVER!Y39="","",GLOVER!Y39)</f>
        <v/>
      </c>
      <c r="Z457" s="20" t="str">
        <f>+IF(GLOVER!Z39="","",GLOVER!Z39)</f>
        <v/>
      </c>
      <c r="AA457" s="19">
        <f>+IF(GLOVER!AA39="","",GLOVER!AA39)</f>
        <v>0.29166666666666669</v>
      </c>
      <c r="AB457" s="13">
        <f>+IF(GLOVER!AB39="","",GLOVER!AB39)</f>
        <v>0.63541666666666663</v>
      </c>
      <c r="AC457" s="14" t="str">
        <f>+IF(GLOVER!AC39="","",GLOVER!AC39)</f>
        <v/>
      </c>
      <c r="AD457" s="14" t="str">
        <f>+IF(GLOVER!AD39="","",GLOVER!AD39)</f>
        <v/>
      </c>
      <c r="AE457" s="13">
        <f>+IF(GLOVER!AE39="","",GLOVER!AE39)</f>
        <v>0.45833333333333331</v>
      </c>
      <c r="AF457" s="13">
        <f>+IF(GLOVER!AF39="","",GLOVER!AF39)</f>
        <v>0.48958333333333331</v>
      </c>
      <c r="AG457" s="14" t="str">
        <f>+IF(GLOVER!AG39="","",GLOVER!AG39)</f>
        <v/>
      </c>
      <c r="AH457" s="20" t="str">
        <f>+IF(GLOVER!AH39="","",GLOVER!AH39)</f>
        <v/>
      </c>
      <c r="AI457" s="19">
        <f>+IF(GLOVER!AI39="","",GLOVER!AI39)</f>
        <v>0.29166666666666669</v>
      </c>
      <c r="AJ457" s="13">
        <f>+IF(GLOVER!AJ39="","",GLOVER!AJ39)</f>
        <v>0.63541666666666663</v>
      </c>
      <c r="AK457" s="14" t="str">
        <f>+IF(GLOVER!AK39="","",GLOVER!AK39)</f>
        <v/>
      </c>
      <c r="AL457" s="14" t="str">
        <f>+IF(GLOVER!AL39="","",GLOVER!AL39)</f>
        <v/>
      </c>
      <c r="AM457" s="13">
        <f>+IF(GLOVER!AM39="","",GLOVER!AM39)</f>
        <v>0.45833333333333331</v>
      </c>
      <c r="AN457" s="13">
        <f>+IF(GLOVER!AN39="","",GLOVER!AN39)</f>
        <v>0.48958333333333331</v>
      </c>
      <c r="AO457" s="14" t="str">
        <f>+IF(GLOVER!AO39="","",GLOVER!AO39)</f>
        <v/>
      </c>
      <c r="AP457" s="20" t="str">
        <f>+IF(GLOVER!AP39="","",GLOVER!AP39)</f>
        <v/>
      </c>
      <c r="AQ457" s="19">
        <f>+IF(GLOVER!AQ39="","",GLOVER!AQ39)</f>
        <v>0.29166666666666669</v>
      </c>
      <c r="AR457" s="13">
        <f>+IF(GLOVER!AR39="","",GLOVER!AR39)</f>
        <v>0.63541666666666663</v>
      </c>
      <c r="AS457" s="14" t="str">
        <f>+IF(GLOVER!AS39="","",GLOVER!AS39)</f>
        <v/>
      </c>
      <c r="AT457" s="14" t="str">
        <f>+IF(GLOVER!AT39="","",GLOVER!AT39)</f>
        <v/>
      </c>
      <c r="AU457" s="13">
        <f>+IF(GLOVER!AU39="","",GLOVER!AU39)</f>
        <v>0.45833333333333331</v>
      </c>
      <c r="AV457" s="13">
        <f>+IF(GLOVER!AV39="","",GLOVER!AV39)</f>
        <v>0.48958333333333331</v>
      </c>
      <c r="AW457" s="14" t="str">
        <f>+IF(GLOVER!AW39="","",GLOVER!AW39)</f>
        <v/>
      </c>
      <c r="AX457" s="20" t="str">
        <f>+IF(GLOVER!AX39="","",GLOVER!AX39)</f>
        <v/>
      </c>
      <c r="AY457" s="19" t="str">
        <f>+IF(GLOVER!AY39="","",GLOVER!AY39)</f>
        <v/>
      </c>
      <c r="AZ457" s="13" t="str">
        <f>+IF(GLOVER!AZ39="","",GLOVER!AZ39)</f>
        <v/>
      </c>
      <c r="BA457" s="14" t="str">
        <f>+IF(GLOVER!BA39="","",GLOVER!BA39)</f>
        <v/>
      </c>
      <c r="BB457" s="14" t="str">
        <f>+IF(GLOVER!BB39="","",GLOVER!BB39)</f>
        <v/>
      </c>
      <c r="BC457" s="13" t="str">
        <f>+IF(GLOVER!BC39="","",GLOVER!BC39)</f>
        <v/>
      </c>
      <c r="BD457" s="13" t="str">
        <f>+IF(GLOVER!BD39="","",GLOVER!BD39)</f>
        <v/>
      </c>
      <c r="BE457" s="14" t="str">
        <f>+IF(GLOVER!BE39="","",GLOVER!BE39)</f>
        <v/>
      </c>
      <c r="BF457" s="20" t="str">
        <f>+IF(GLOVER!BF39="","",GLOVER!BF39)</f>
        <v/>
      </c>
      <c r="BG457" s="19">
        <f>+IF(GLOVER!BG39="","",GLOVER!BG39)</f>
        <v>0.29166666666666669</v>
      </c>
      <c r="BH457" s="13">
        <f>+IF(GLOVER!BH39="","",GLOVER!BH39)</f>
        <v>0.63541666666666663</v>
      </c>
      <c r="BI457" s="14" t="str">
        <f>+IF(GLOVER!BI39="","",GLOVER!BI39)</f>
        <v/>
      </c>
      <c r="BJ457" s="14" t="str">
        <f>+IF(GLOVER!BJ39="","",GLOVER!BJ39)</f>
        <v/>
      </c>
      <c r="BK457" s="13">
        <f>+IF(GLOVER!BK39="","",GLOVER!BK39)</f>
        <v>0.45833333333333331</v>
      </c>
      <c r="BL457" s="13">
        <f>+IF(GLOVER!BL39="","",GLOVER!BL39)</f>
        <v>0.48958333333333331</v>
      </c>
      <c r="BM457" s="14" t="str">
        <f>+IF(GLOVER!BM39="","",GLOVER!BM39)</f>
        <v/>
      </c>
      <c r="BN457" s="20" t="str">
        <f>+IF(GLOVER!BN39="","",GLOVER!BN39)</f>
        <v/>
      </c>
      <c r="BO457" s="19">
        <f>+IF(GLOVER!BO39="","",GLOVER!BO39)</f>
        <v>0.29166666666666669</v>
      </c>
      <c r="BP457" s="13">
        <f>+IF(GLOVER!BP39="","",GLOVER!BP39)</f>
        <v>0.63541666666666663</v>
      </c>
      <c r="BQ457" s="14" t="str">
        <f>+IF(GLOVER!BQ39="","",GLOVER!BQ39)</f>
        <v/>
      </c>
      <c r="BR457" s="14" t="str">
        <f>+IF(GLOVER!BR39="","",GLOVER!BR39)</f>
        <v/>
      </c>
      <c r="BS457" s="13">
        <f>+IF(GLOVER!BS39="","",GLOVER!BS39)</f>
        <v>0.45833333333333331</v>
      </c>
      <c r="BT457" s="13">
        <f>+IF(GLOVER!BT39="","",GLOVER!BT39)</f>
        <v>0.48958333333333331</v>
      </c>
      <c r="BU457" s="14" t="str">
        <f>+IF(GLOVER!BU39="","",GLOVER!BU39)</f>
        <v/>
      </c>
      <c r="BV457" s="20" t="str">
        <f>+IF(GLOVER!BV39="","",GLOVER!BV39)</f>
        <v/>
      </c>
      <c r="BW457" s="68" t="str">
        <f>+VLOOKUP(B457,GESEM!B:H,7,0)</f>
        <v>CHAT GLOVER</v>
      </c>
      <c r="BX457" s="2" t="str">
        <f>+VLOOKUP(B457,GESEM!B:H,6,0)</f>
        <v>AGENTE</v>
      </c>
    </row>
    <row r="458" spans="1:76" ht="12.75" customHeight="1" x14ac:dyDescent="0.2">
      <c r="A458" s="31">
        <f t="shared" si="7"/>
        <v>452</v>
      </c>
      <c r="B458" s="74">
        <f>+GLOVER!B40</f>
        <v>77569052</v>
      </c>
      <c r="C458" s="61" t="str">
        <f>+VLOOKUP(J458,TURNO!P:Q,2,0)</f>
        <v>CHAT GLOVER</v>
      </c>
      <c r="D458" s="61" t="str">
        <f>+GLOVER!D40</f>
        <v>Madrugada</v>
      </c>
      <c r="E458" s="75">
        <f>+VLOOKUP(B458,GESEM!B:M,12,0)</f>
        <v>45707</v>
      </c>
      <c r="F458" s="61" t="str">
        <f>+GLOVER!F40</f>
        <v>FULL TIME</v>
      </c>
      <c r="G458" s="61">
        <f>+GLOVER!G40</f>
        <v>0</v>
      </c>
      <c r="H458" s="61">
        <f>+GLOVER!H40</f>
        <v>0</v>
      </c>
      <c r="I458" s="61" t="str">
        <f>+GLOVER!I40</f>
        <v>CARRASCO SOCOLA JAZMIN MILENE</v>
      </c>
      <c r="J458" s="61" t="str">
        <f>+GLOVER!J40</f>
        <v>CHAT GLOVER</v>
      </c>
      <c r="K458" s="61" t="str">
        <f>+GLOVER!K40</f>
        <v>ALDANA CORDOVA PAOLA FRANCISCA</v>
      </c>
      <c r="L458" s="61" t="str">
        <f>+GLOVER!L40</f>
        <v xml:space="preserve">CARAZA MORENO JONATHAN </v>
      </c>
      <c r="M458" s="61" t="str">
        <f>+GLOVER!M40</f>
        <v>Sábado</v>
      </c>
      <c r="N458" s="32">
        <f>+IF(GLOVER!N40="","",GLOVER!N40)</f>
        <v>0.20833333333333334</v>
      </c>
      <c r="O458" s="33">
        <f>+IF(GLOVER!O40="","",GLOVER!O40)</f>
        <v>0.55208333333333337</v>
      </c>
      <c r="P458" s="32">
        <f>+IF(GLOVER!P40="","",GLOVER!P40)</f>
        <v>0.29166666666666669</v>
      </c>
      <c r="Q458" s="33">
        <f>+IF(GLOVER!Q40="","",GLOVER!Q40)</f>
        <v>0.32291666666666669</v>
      </c>
      <c r="R458" s="34" t="str">
        <f>+VLOOKUP(B458,GESEM!B:R,9,0)</f>
        <v>ACTIVO</v>
      </c>
      <c r="S458" s="19">
        <f>+IF(GLOVER!S40="","",GLOVER!S40)</f>
        <v>0.20833333333333334</v>
      </c>
      <c r="T458" s="14">
        <f>+IF(GLOVER!T40="","",GLOVER!T40)</f>
        <v>0.55208333333333337</v>
      </c>
      <c r="U458" s="14" t="str">
        <f>+IF(GLOVER!U40="","",GLOVER!U40)</f>
        <v/>
      </c>
      <c r="V458" s="14" t="str">
        <f>+IF(GLOVER!V40="","",GLOVER!V40)</f>
        <v/>
      </c>
      <c r="W458" s="14">
        <f>+IF(GLOVER!W40="","",GLOVER!W40)</f>
        <v>0.29166666666666669</v>
      </c>
      <c r="X458" s="14">
        <f>+IF(GLOVER!X40="","",GLOVER!X40)</f>
        <v>0.32291666666666669</v>
      </c>
      <c r="Y458" s="14" t="str">
        <f>+IF(GLOVER!Y40="","",GLOVER!Y40)</f>
        <v/>
      </c>
      <c r="Z458" s="20" t="str">
        <f>+IF(GLOVER!Z40="","",GLOVER!Z40)</f>
        <v/>
      </c>
      <c r="AA458" s="19">
        <f>+IF(GLOVER!AA40="","",GLOVER!AA40)</f>
        <v>0.20833333333333334</v>
      </c>
      <c r="AB458" s="13">
        <f>+IF(GLOVER!AB40="","",GLOVER!AB40)</f>
        <v>0.55208333333333337</v>
      </c>
      <c r="AC458" s="14" t="str">
        <f>+IF(GLOVER!AC40="","",GLOVER!AC40)</f>
        <v/>
      </c>
      <c r="AD458" s="14" t="str">
        <f>+IF(GLOVER!AD40="","",GLOVER!AD40)</f>
        <v/>
      </c>
      <c r="AE458" s="13">
        <f>+IF(GLOVER!AE40="","",GLOVER!AE40)</f>
        <v>0.29166666666666669</v>
      </c>
      <c r="AF458" s="13">
        <f>+IF(GLOVER!AF40="","",GLOVER!AF40)</f>
        <v>0.32291666666666669</v>
      </c>
      <c r="AG458" s="14" t="str">
        <f>+IF(GLOVER!AG40="","",GLOVER!AG40)</f>
        <v/>
      </c>
      <c r="AH458" s="20" t="str">
        <f>+IF(GLOVER!AH40="","",GLOVER!AH40)</f>
        <v/>
      </c>
      <c r="AI458" s="19">
        <f>+IF(GLOVER!AI40="","",GLOVER!AI40)</f>
        <v>0.20833333333333334</v>
      </c>
      <c r="AJ458" s="13">
        <f>+IF(GLOVER!AJ40="","",GLOVER!AJ40)</f>
        <v>0.55208333333333337</v>
      </c>
      <c r="AK458" s="14" t="str">
        <f>+IF(GLOVER!AK40="","",GLOVER!AK40)</f>
        <v/>
      </c>
      <c r="AL458" s="14" t="str">
        <f>+IF(GLOVER!AL40="","",GLOVER!AL40)</f>
        <v/>
      </c>
      <c r="AM458" s="13">
        <f>+IF(GLOVER!AM40="","",GLOVER!AM40)</f>
        <v>0.29166666666666669</v>
      </c>
      <c r="AN458" s="13">
        <f>+IF(GLOVER!AN40="","",GLOVER!AN40)</f>
        <v>0.32291666666666669</v>
      </c>
      <c r="AO458" s="14" t="str">
        <f>+IF(GLOVER!AO40="","",GLOVER!AO40)</f>
        <v/>
      </c>
      <c r="AP458" s="20" t="str">
        <f>+IF(GLOVER!AP40="","",GLOVER!AP40)</f>
        <v/>
      </c>
      <c r="AQ458" s="19">
        <f>+IF(GLOVER!AQ40="","",GLOVER!AQ40)</f>
        <v>0.20833333333333334</v>
      </c>
      <c r="AR458" s="13">
        <f>+IF(GLOVER!AR40="","",GLOVER!AR40)</f>
        <v>0.55208333333333337</v>
      </c>
      <c r="AS458" s="14" t="str">
        <f>+IF(GLOVER!AS40="","",GLOVER!AS40)</f>
        <v/>
      </c>
      <c r="AT458" s="14" t="str">
        <f>+IF(GLOVER!AT40="","",GLOVER!AT40)</f>
        <v/>
      </c>
      <c r="AU458" s="13">
        <f>+IF(GLOVER!AU40="","",GLOVER!AU40)</f>
        <v>0.29166666666666669</v>
      </c>
      <c r="AV458" s="13">
        <f>+IF(GLOVER!AV40="","",GLOVER!AV40)</f>
        <v>0.32291666666666669</v>
      </c>
      <c r="AW458" s="14" t="str">
        <f>+IF(GLOVER!AW40="","",GLOVER!AW40)</f>
        <v/>
      </c>
      <c r="AX458" s="20" t="str">
        <f>+IF(GLOVER!AX40="","",GLOVER!AX40)</f>
        <v/>
      </c>
      <c r="AY458" s="19">
        <f>+IF(GLOVER!AY40="","",GLOVER!AY40)</f>
        <v>0.20833333333333334</v>
      </c>
      <c r="AZ458" s="13">
        <f>+IF(GLOVER!AZ40="","",GLOVER!AZ40)</f>
        <v>0.55208333333333337</v>
      </c>
      <c r="BA458" s="14" t="str">
        <f>+IF(GLOVER!BA40="","",GLOVER!BA40)</f>
        <v/>
      </c>
      <c r="BB458" s="14" t="str">
        <f>+IF(GLOVER!BB40="","",GLOVER!BB40)</f>
        <v/>
      </c>
      <c r="BC458" s="13">
        <f>+IF(GLOVER!BC40="","",GLOVER!BC40)</f>
        <v>0.29166666666666669</v>
      </c>
      <c r="BD458" s="13">
        <f>+IF(GLOVER!BD40="","",GLOVER!BD40)</f>
        <v>0.32291666666666669</v>
      </c>
      <c r="BE458" s="14" t="str">
        <f>+IF(GLOVER!BE40="","",GLOVER!BE40)</f>
        <v/>
      </c>
      <c r="BF458" s="20" t="str">
        <f>+IF(GLOVER!BF40="","",GLOVER!BF40)</f>
        <v/>
      </c>
      <c r="BG458" s="19" t="str">
        <f>+IF(GLOVER!BG40="","",GLOVER!BG40)</f>
        <v/>
      </c>
      <c r="BH458" s="13" t="str">
        <f>+IF(GLOVER!BH40="","",GLOVER!BH40)</f>
        <v/>
      </c>
      <c r="BI458" s="14" t="str">
        <f>+IF(GLOVER!BI40="","",GLOVER!BI40)</f>
        <v/>
      </c>
      <c r="BJ458" s="14" t="str">
        <f>+IF(GLOVER!BJ40="","",GLOVER!BJ40)</f>
        <v/>
      </c>
      <c r="BK458" s="13" t="str">
        <f>+IF(GLOVER!BK40="","",GLOVER!BK40)</f>
        <v/>
      </c>
      <c r="BL458" s="13" t="str">
        <f>+IF(GLOVER!BL40="","",GLOVER!BL40)</f>
        <v/>
      </c>
      <c r="BM458" s="14" t="str">
        <f>+IF(GLOVER!BM40="","",GLOVER!BM40)</f>
        <v/>
      </c>
      <c r="BN458" s="20" t="str">
        <f>+IF(GLOVER!BN40="","",GLOVER!BN40)</f>
        <v/>
      </c>
      <c r="BO458" s="19">
        <f>+IF(GLOVER!BO40="","",GLOVER!BO40)</f>
        <v>0.20833333333333334</v>
      </c>
      <c r="BP458" s="13">
        <f>+IF(GLOVER!BP40="","",GLOVER!BP40)</f>
        <v>0.55208333333333337</v>
      </c>
      <c r="BQ458" s="14" t="str">
        <f>+IF(GLOVER!BQ40="","",GLOVER!BQ40)</f>
        <v/>
      </c>
      <c r="BR458" s="14" t="str">
        <f>+IF(GLOVER!BR40="","",GLOVER!BR40)</f>
        <v/>
      </c>
      <c r="BS458" s="13">
        <f>+IF(GLOVER!BS40="","",GLOVER!BS40)</f>
        <v>0.29166666666666669</v>
      </c>
      <c r="BT458" s="13">
        <f>+IF(GLOVER!BT40="","",GLOVER!BT40)</f>
        <v>0.32291666666666669</v>
      </c>
      <c r="BU458" s="14" t="str">
        <f>+IF(GLOVER!BU40="","",GLOVER!BU40)</f>
        <v/>
      </c>
      <c r="BV458" s="20" t="str">
        <f>+IF(GLOVER!BV40="","",GLOVER!BV40)</f>
        <v/>
      </c>
      <c r="BW458" s="68" t="str">
        <f>+VLOOKUP(B458,GESEM!B:H,7,0)</f>
        <v>CHAT GLOVER</v>
      </c>
      <c r="BX458" s="2" t="str">
        <f>+VLOOKUP(B458,GESEM!B:H,6,0)</f>
        <v>AGENTE</v>
      </c>
    </row>
    <row r="459" spans="1:76" ht="12.75" customHeight="1" x14ac:dyDescent="0.2">
      <c r="A459" s="31">
        <f t="shared" si="7"/>
        <v>453</v>
      </c>
      <c r="B459" s="74">
        <f>+GLOVER!B41</f>
        <v>76458705</v>
      </c>
      <c r="C459" s="61" t="str">
        <f>+VLOOKUP(J459,TURNO!P:Q,2,0)</f>
        <v>CHAT GLOVER</v>
      </c>
      <c r="D459" s="61" t="str">
        <f>+GLOVER!D41</f>
        <v>Mañana</v>
      </c>
      <c r="E459" s="75">
        <f>+VLOOKUP(B459,GESEM!B:M,12,0)</f>
        <v>45707</v>
      </c>
      <c r="F459" s="61" t="str">
        <f>+GLOVER!F41</f>
        <v>FULL TIME</v>
      </c>
      <c r="G459" s="61">
        <f>+GLOVER!G41</f>
        <v>0</v>
      </c>
      <c r="H459" s="61">
        <f>+GLOVER!H41</f>
        <v>0</v>
      </c>
      <c r="I459" s="61" t="str">
        <f>+GLOVER!I41</f>
        <v>ALMEIDA LOPEZ JORGE LUIS</v>
      </c>
      <c r="J459" s="61" t="str">
        <f>+GLOVER!J41</f>
        <v>CHAT GLOVER</v>
      </c>
      <c r="K459" s="61" t="str">
        <f>+GLOVER!K41</f>
        <v>MARTEL TOLENTINO ERIKA LEIDY</v>
      </c>
      <c r="L459" s="61" t="str">
        <f>+GLOVER!L41</f>
        <v xml:space="preserve">CARAZA MORENO JONATHAN </v>
      </c>
      <c r="M459" s="61" t="str">
        <f>+GLOVER!M41</f>
        <v>Jueves</v>
      </c>
      <c r="N459" s="32">
        <f>+IF(GLOVER!N41="","",GLOVER!N41)</f>
        <v>0.29166666666666669</v>
      </c>
      <c r="O459" s="33">
        <f>+IF(GLOVER!O41="","",GLOVER!O41)</f>
        <v>0.63541666666666663</v>
      </c>
      <c r="P459" s="32">
        <f>+IF(GLOVER!P41="","",GLOVER!P41)</f>
        <v>0.47916666666666669</v>
      </c>
      <c r="Q459" s="33">
        <f>+IF(GLOVER!Q41="","",GLOVER!Q41)</f>
        <v>0.51041666666666663</v>
      </c>
      <c r="R459" s="34" t="str">
        <f>+VLOOKUP(B459,GESEM!B:R,9,0)</f>
        <v>ACTIVO</v>
      </c>
      <c r="S459" s="19">
        <f>+IF(GLOVER!S41="","",GLOVER!S41)</f>
        <v>0.29166666666666669</v>
      </c>
      <c r="T459" s="14">
        <f>+IF(GLOVER!T41="","",GLOVER!T41)</f>
        <v>0.63541666666666663</v>
      </c>
      <c r="U459" s="14" t="str">
        <f>+IF(GLOVER!U41="","",GLOVER!U41)</f>
        <v/>
      </c>
      <c r="V459" s="14" t="str">
        <f>+IF(GLOVER!V41="","",GLOVER!V41)</f>
        <v/>
      </c>
      <c r="W459" s="14">
        <f>+IF(GLOVER!W41="","",GLOVER!W41)</f>
        <v>0.47916666666666669</v>
      </c>
      <c r="X459" s="14">
        <f>+IF(GLOVER!X41="","",GLOVER!X41)</f>
        <v>0.51041666666666663</v>
      </c>
      <c r="Y459" s="14" t="str">
        <f>+IF(GLOVER!Y41="","",GLOVER!Y41)</f>
        <v/>
      </c>
      <c r="Z459" s="20" t="str">
        <f>+IF(GLOVER!Z41="","",GLOVER!Z41)</f>
        <v/>
      </c>
      <c r="AA459" s="19">
        <f>+IF(GLOVER!AA41="","",GLOVER!AA41)</f>
        <v>0.29166666666666669</v>
      </c>
      <c r="AB459" s="13">
        <f>+IF(GLOVER!AB41="","",GLOVER!AB41)</f>
        <v>0.63541666666666663</v>
      </c>
      <c r="AC459" s="14" t="str">
        <f>+IF(GLOVER!AC41="","",GLOVER!AC41)</f>
        <v/>
      </c>
      <c r="AD459" s="14" t="str">
        <f>+IF(GLOVER!AD41="","",GLOVER!AD41)</f>
        <v/>
      </c>
      <c r="AE459" s="13">
        <f>+IF(GLOVER!AE41="","",GLOVER!AE41)</f>
        <v>0.47916666666666669</v>
      </c>
      <c r="AF459" s="13">
        <f>+IF(GLOVER!AF41="","",GLOVER!AF41)</f>
        <v>0.51041666666666663</v>
      </c>
      <c r="AG459" s="14" t="str">
        <f>+IF(GLOVER!AG41="","",GLOVER!AG41)</f>
        <v/>
      </c>
      <c r="AH459" s="20" t="str">
        <f>+IF(GLOVER!AH41="","",GLOVER!AH41)</f>
        <v/>
      </c>
      <c r="AI459" s="19">
        <f>+IF(GLOVER!AI41="","",GLOVER!AI41)</f>
        <v>0.29166666666666669</v>
      </c>
      <c r="AJ459" s="13">
        <f>+IF(GLOVER!AJ41="","",GLOVER!AJ41)</f>
        <v>0.63541666666666663</v>
      </c>
      <c r="AK459" s="14" t="str">
        <f>+IF(GLOVER!AK41="","",GLOVER!AK41)</f>
        <v/>
      </c>
      <c r="AL459" s="14" t="str">
        <f>+IF(GLOVER!AL41="","",GLOVER!AL41)</f>
        <v/>
      </c>
      <c r="AM459" s="13">
        <f>+IF(GLOVER!AM41="","",GLOVER!AM41)</f>
        <v>0.47916666666666669</v>
      </c>
      <c r="AN459" s="13">
        <f>+IF(GLOVER!AN41="","",GLOVER!AN41)</f>
        <v>0.51041666666666663</v>
      </c>
      <c r="AO459" s="14" t="str">
        <f>+IF(GLOVER!AO41="","",GLOVER!AO41)</f>
        <v/>
      </c>
      <c r="AP459" s="20" t="str">
        <f>+IF(GLOVER!AP41="","",GLOVER!AP41)</f>
        <v/>
      </c>
      <c r="AQ459" s="19" t="str">
        <f>+IF(GLOVER!AQ41="","",GLOVER!AQ41)</f>
        <v/>
      </c>
      <c r="AR459" s="13" t="str">
        <f>+IF(GLOVER!AR41="","",GLOVER!AR41)</f>
        <v/>
      </c>
      <c r="AS459" s="14" t="str">
        <f>+IF(GLOVER!AS41="","",GLOVER!AS41)</f>
        <v/>
      </c>
      <c r="AT459" s="14" t="str">
        <f>+IF(GLOVER!AT41="","",GLOVER!AT41)</f>
        <v/>
      </c>
      <c r="AU459" s="13" t="str">
        <f>+IF(GLOVER!AU41="","",GLOVER!AU41)</f>
        <v/>
      </c>
      <c r="AV459" s="13" t="str">
        <f>+IF(GLOVER!AV41="","",GLOVER!AV41)</f>
        <v/>
      </c>
      <c r="AW459" s="14" t="str">
        <f>+IF(GLOVER!AW41="","",GLOVER!AW41)</f>
        <v/>
      </c>
      <c r="AX459" s="20" t="str">
        <f>+IF(GLOVER!AX41="","",GLOVER!AX41)</f>
        <v/>
      </c>
      <c r="AY459" s="19">
        <f>+IF(GLOVER!AY41="","",GLOVER!AY41)</f>
        <v>0.29166666666666669</v>
      </c>
      <c r="AZ459" s="13">
        <f>+IF(GLOVER!AZ41="","",GLOVER!AZ41)</f>
        <v>0.63541666666666663</v>
      </c>
      <c r="BA459" s="14" t="str">
        <f>+IF(GLOVER!BA41="","",GLOVER!BA41)</f>
        <v/>
      </c>
      <c r="BB459" s="14" t="str">
        <f>+IF(GLOVER!BB41="","",GLOVER!BB41)</f>
        <v/>
      </c>
      <c r="BC459" s="13">
        <f>+IF(GLOVER!BC41="","",GLOVER!BC41)</f>
        <v>0.47916666666666669</v>
      </c>
      <c r="BD459" s="13">
        <f>+IF(GLOVER!BD41="","",GLOVER!BD41)</f>
        <v>0.51041666666666663</v>
      </c>
      <c r="BE459" s="14" t="str">
        <f>+IF(GLOVER!BE41="","",GLOVER!BE41)</f>
        <v/>
      </c>
      <c r="BF459" s="20" t="str">
        <f>+IF(GLOVER!BF41="","",GLOVER!BF41)</f>
        <v/>
      </c>
      <c r="BG459" s="19">
        <f>+IF(GLOVER!BG41="","",GLOVER!BG41)</f>
        <v>0.29166666666666669</v>
      </c>
      <c r="BH459" s="13">
        <f>+IF(GLOVER!BH41="","",GLOVER!BH41)</f>
        <v>0.63541666666666663</v>
      </c>
      <c r="BI459" s="14" t="str">
        <f>+IF(GLOVER!BI41="","",GLOVER!BI41)</f>
        <v/>
      </c>
      <c r="BJ459" s="14" t="str">
        <f>+IF(GLOVER!BJ41="","",GLOVER!BJ41)</f>
        <v/>
      </c>
      <c r="BK459" s="13">
        <f>+IF(GLOVER!BK41="","",GLOVER!BK41)</f>
        <v>0.47916666666666669</v>
      </c>
      <c r="BL459" s="13">
        <f>+IF(GLOVER!BL41="","",GLOVER!BL41)</f>
        <v>0.51041666666666663</v>
      </c>
      <c r="BM459" s="14" t="str">
        <f>+IF(GLOVER!BM41="","",GLOVER!BM41)</f>
        <v/>
      </c>
      <c r="BN459" s="20" t="str">
        <f>+IF(GLOVER!BN41="","",GLOVER!BN41)</f>
        <v/>
      </c>
      <c r="BO459" s="19">
        <f>+IF(GLOVER!BO41="","",GLOVER!BO41)</f>
        <v>0.29166666666666669</v>
      </c>
      <c r="BP459" s="13">
        <f>+IF(GLOVER!BP41="","",GLOVER!BP41)</f>
        <v>0.63541666666666663</v>
      </c>
      <c r="BQ459" s="14" t="str">
        <f>+IF(GLOVER!BQ41="","",GLOVER!BQ41)</f>
        <v/>
      </c>
      <c r="BR459" s="14" t="str">
        <f>+IF(GLOVER!BR41="","",GLOVER!BR41)</f>
        <v/>
      </c>
      <c r="BS459" s="13">
        <f>+IF(GLOVER!BS41="","",GLOVER!BS41)</f>
        <v>0.47916666666666669</v>
      </c>
      <c r="BT459" s="13">
        <f>+IF(GLOVER!BT41="","",GLOVER!BT41)</f>
        <v>0.51041666666666663</v>
      </c>
      <c r="BU459" s="14" t="str">
        <f>+IF(GLOVER!BU41="","",GLOVER!BU41)</f>
        <v/>
      </c>
      <c r="BV459" s="20" t="str">
        <f>+IF(GLOVER!BV41="","",GLOVER!BV41)</f>
        <v/>
      </c>
      <c r="BW459" s="68" t="str">
        <f>+VLOOKUP(B459,GESEM!B:H,7,0)</f>
        <v>CHAT GLOVER</v>
      </c>
      <c r="BX459" s="2" t="str">
        <f>+VLOOKUP(B459,GESEM!B:H,6,0)</f>
        <v>AGENTE</v>
      </c>
    </row>
    <row r="460" spans="1:76" ht="12.75" customHeight="1" x14ac:dyDescent="0.2">
      <c r="A460" s="31">
        <f t="shared" si="7"/>
        <v>454</v>
      </c>
      <c r="B460" s="74">
        <f>+GLOVER!B42</f>
        <v>45241097</v>
      </c>
      <c r="C460" s="61" t="str">
        <f>+VLOOKUP(J460,TURNO!P:Q,2,0)</f>
        <v>CHAT GLOVER</v>
      </c>
      <c r="D460" s="61" t="str">
        <f>+GLOVER!D42</f>
        <v>Mañana</v>
      </c>
      <c r="E460" s="75">
        <f>+VLOOKUP(B460,GESEM!B:M,12,0)</f>
        <v>45707</v>
      </c>
      <c r="F460" s="61" t="str">
        <f>+GLOVER!F42</f>
        <v>FULL TIME</v>
      </c>
      <c r="G460" s="61">
        <f>+GLOVER!G42</f>
        <v>0</v>
      </c>
      <c r="H460" s="61">
        <f>+GLOVER!H42</f>
        <v>0</v>
      </c>
      <c r="I460" s="61" t="str">
        <f>+GLOVER!I42</f>
        <v>ORTEGA WUANG LAURA BEATRIZ</v>
      </c>
      <c r="J460" s="61" t="str">
        <f>+GLOVER!J42</f>
        <v>CHAT GLOVER</v>
      </c>
      <c r="K460" s="61" t="str">
        <f>+GLOVER!K42</f>
        <v>ALDANA CORDOVA PAOLA FRANCISCA</v>
      </c>
      <c r="L460" s="61" t="str">
        <f>+GLOVER!L42</f>
        <v xml:space="preserve">CARAZA MORENO JONATHAN </v>
      </c>
      <c r="M460" s="61" t="str">
        <f>+GLOVER!M42</f>
        <v>Jueves</v>
      </c>
      <c r="N460" s="32">
        <f>+IF(GLOVER!N42="","",GLOVER!N42)</f>
        <v>0.29166666666666669</v>
      </c>
      <c r="O460" s="33">
        <f>+IF(GLOVER!O42="","",GLOVER!O42)</f>
        <v>0.63541666666666663</v>
      </c>
      <c r="P460" s="32">
        <f>+IF(GLOVER!P42="","",GLOVER!P42)</f>
        <v>0.47916666666666669</v>
      </c>
      <c r="Q460" s="33">
        <f>+IF(GLOVER!Q42="","",GLOVER!Q42)</f>
        <v>0.51041666666666663</v>
      </c>
      <c r="R460" s="34" t="str">
        <f>+VLOOKUP(B460,GESEM!B:R,9,0)</f>
        <v>ACTIVO</v>
      </c>
      <c r="S460" s="19">
        <f>+IF(GLOVER!S42="","",GLOVER!S42)</f>
        <v>0.29166666666666669</v>
      </c>
      <c r="T460" s="14">
        <f>+IF(GLOVER!T42="","",GLOVER!T42)</f>
        <v>0.63541666666666663</v>
      </c>
      <c r="U460" s="14" t="str">
        <f>+IF(GLOVER!U42="","",GLOVER!U42)</f>
        <v/>
      </c>
      <c r="V460" s="14" t="str">
        <f>+IF(GLOVER!V42="","",GLOVER!V42)</f>
        <v/>
      </c>
      <c r="W460" s="14">
        <f>+IF(GLOVER!W42="","",GLOVER!W42)</f>
        <v>0.47916666666666669</v>
      </c>
      <c r="X460" s="14">
        <f>+IF(GLOVER!X42="","",GLOVER!X42)</f>
        <v>0.51041666666666663</v>
      </c>
      <c r="Y460" s="14" t="str">
        <f>+IF(GLOVER!Y42="","",GLOVER!Y42)</f>
        <v/>
      </c>
      <c r="Z460" s="20" t="str">
        <f>+IF(GLOVER!Z42="","",GLOVER!Z42)</f>
        <v/>
      </c>
      <c r="AA460" s="19">
        <f>+IF(GLOVER!AA42="","",GLOVER!AA42)</f>
        <v>0.29166666666666669</v>
      </c>
      <c r="AB460" s="13">
        <f>+IF(GLOVER!AB42="","",GLOVER!AB42)</f>
        <v>0.63541666666666663</v>
      </c>
      <c r="AC460" s="14" t="str">
        <f>+IF(GLOVER!AC42="","",GLOVER!AC42)</f>
        <v/>
      </c>
      <c r="AD460" s="14" t="str">
        <f>+IF(GLOVER!AD42="","",GLOVER!AD42)</f>
        <v/>
      </c>
      <c r="AE460" s="13">
        <f>+IF(GLOVER!AE42="","",GLOVER!AE42)</f>
        <v>0.47916666666666669</v>
      </c>
      <c r="AF460" s="13">
        <f>+IF(GLOVER!AF42="","",GLOVER!AF42)</f>
        <v>0.51041666666666663</v>
      </c>
      <c r="AG460" s="14" t="str">
        <f>+IF(GLOVER!AG42="","",GLOVER!AG42)</f>
        <v/>
      </c>
      <c r="AH460" s="20" t="str">
        <f>+IF(GLOVER!AH42="","",GLOVER!AH42)</f>
        <v/>
      </c>
      <c r="AI460" s="19">
        <f>+IF(GLOVER!AI42="","",GLOVER!AI42)</f>
        <v>0.29166666666666669</v>
      </c>
      <c r="AJ460" s="13">
        <f>+IF(GLOVER!AJ42="","",GLOVER!AJ42)</f>
        <v>0.63541666666666663</v>
      </c>
      <c r="AK460" s="14" t="str">
        <f>+IF(GLOVER!AK42="","",GLOVER!AK42)</f>
        <v/>
      </c>
      <c r="AL460" s="14" t="str">
        <f>+IF(GLOVER!AL42="","",GLOVER!AL42)</f>
        <v/>
      </c>
      <c r="AM460" s="13">
        <f>+IF(GLOVER!AM42="","",GLOVER!AM42)</f>
        <v>0.47916666666666669</v>
      </c>
      <c r="AN460" s="13">
        <f>+IF(GLOVER!AN42="","",GLOVER!AN42)</f>
        <v>0.51041666666666663</v>
      </c>
      <c r="AO460" s="14" t="str">
        <f>+IF(GLOVER!AO42="","",GLOVER!AO42)</f>
        <v/>
      </c>
      <c r="AP460" s="20" t="str">
        <f>+IF(GLOVER!AP42="","",GLOVER!AP42)</f>
        <v/>
      </c>
      <c r="AQ460" s="19" t="str">
        <f>+IF(GLOVER!AQ42="","",GLOVER!AQ42)</f>
        <v/>
      </c>
      <c r="AR460" s="13" t="str">
        <f>+IF(GLOVER!AR42="","",GLOVER!AR42)</f>
        <v/>
      </c>
      <c r="AS460" s="14" t="str">
        <f>+IF(GLOVER!AS42="","",GLOVER!AS42)</f>
        <v/>
      </c>
      <c r="AT460" s="14" t="str">
        <f>+IF(GLOVER!AT42="","",GLOVER!AT42)</f>
        <v/>
      </c>
      <c r="AU460" s="13" t="str">
        <f>+IF(GLOVER!AU42="","",GLOVER!AU42)</f>
        <v/>
      </c>
      <c r="AV460" s="13" t="str">
        <f>+IF(GLOVER!AV42="","",GLOVER!AV42)</f>
        <v/>
      </c>
      <c r="AW460" s="14" t="str">
        <f>+IF(GLOVER!AW42="","",GLOVER!AW42)</f>
        <v/>
      </c>
      <c r="AX460" s="20" t="str">
        <f>+IF(GLOVER!AX42="","",GLOVER!AX42)</f>
        <v/>
      </c>
      <c r="AY460" s="19">
        <f>+IF(GLOVER!AY42="","",GLOVER!AY42)</f>
        <v>0.29166666666666669</v>
      </c>
      <c r="AZ460" s="13">
        <f>+IF(GLOVER!AZ42="","",GLOVER!AZ42)</f>
        <v>0.63541666666666663</v>
      </c>
      <c r="BA460" s="14" t="str">
        <f>+IF(GLOVER!BA42="","",GLOVER!BA42)</f>
        <v/>
      </c>
      <c r="BB460" s="14" t="str">
        <f>+IF(GLOVER!BB42="","",GLOVER!BB42)</f>
        <v/>
      </c>
      <c r="BC460" s="13">
        <f>+IF(GLOVER!BC42="","",GLOVER!BC42)</f>
        <v>0.47916666666666669</v>
      </c>
      <c r="BD460" s="13">
        <f>+IF(GLOVER!BD42="","",GLOVER!BD42)</f>
        <v>0.51041666666666663</v>
      </c>
      <c r="BE460" s="14" t="str">
        <f>+IF(GLOVER!BE42="","",GLOVER!BE42)</f>
        <v/>
      </c>
      <c r="BF460" s="20" t="str">
        <f>+IF(GLOVER!BF42="","",GLOVER!BF42)</f>
        <v/>
      </c>
      <c r="BG460" s="19">
        <f>+IF(GLOVER!BG42="","",GLOVER!BG42)</f>
        <v>0.29166666666666669</v>
      </c>
      <c r="BH460" s="13">
        <f>+IF(GLOVER!BH42="","",GLOVER!BH42)</f>
        <v>0.63541666666666663</v>
      </c>
      <c r="BI460" s="14" t="str">
        <f>+IF(GLOVER!BI42="","",GLOVER!BI42)</f>
        <v/>
      </c>
      <c r="BJ460" s="14" t="str">
        <f>+IF(GLOVER!BJ42="","",GLOVER!BJ42)</f>
        <v/>
      </c>
      <c r="BK460" s="13">
        <f>+IF(GLOVER!BK42="","",GLOVER!BK42)</f>
        <v>0.47916666666666669</v>
      </c>
      <c r="BL460" s="13">
        <f>+IF(GLOVER!BL42="","",GLOVER!BL42)</f>
        <v>0.51041666666666663</v>
      </c>
      <c r="BM460" s="14" t="str">
        <f>+IF(GLOVER!BM42="","",GLOVER!BM42)</f>
        <v/>
      </c>
      <c r="BN460" s="20" t="str">
        <f>+IF(GLOVER!BN42="","",GLOVER!BN42)</f>
        <v/>
      </c>
      <c r="BO460" s="19">
        <f>+IF(GLOVER!BO42="","",GLOVER!BO42)</f>
        <v>0.29166666666666669</v>
      </c>
      <c r="BP460" s="13">
        <f>+IF(GLOVER!BP42="","",GLOVER!BP42)</f>
        <v>0.63541666666666663</v>
      </c>
      <c r="BQ460" s="14" t="str">
        <f>+IF(GLOVER!BQ42="","",GLOVER!BQ42)</f>
        <v/>
      </c>
      <c r="BR460" s="14" t="str">
        <f>+IF(GLOVER!BR42="","",GLOVER!BR42)</f>
        <v/>
      </c>
      <c r="BS460" s="13">
        <f>+IF(GLOVER!BS42="","",GLOVER!BS42)</f>
        <v>0.47916666666666669</v>
      </c>
      <c r="BT460" s="13">
        <f>+IF(GLOVER!BT42="","",GLOVER!BT42)</f>
        <v>0.51041666666666663</v>
      </c>
      <c r="BU460" s="14" t="str">
        <f>+IF(GLOVER!BU42="","",GLOVER!BU42)</f>
        <v/>
      </c>
      <c r="BV460" s="20" t="str">
        <f>+IF(GLOVER!BV42="","",GLOVER!BV42)</f>
        <v/>
      </c>
      <c r="BW460" s="68" t="str">
        <f>+VLOOKUP(B460,GESEM!B:H,7,0)</f>
        <v>CHAT GLOVER</v>
      </c>
      <c r="BX460" s="2" t="str">
        <f>+VLOOKUP(B460,GESEM!B:H,6,0)</f>
        <v>AGENTE</v>
      </c>
    </row>
    <row r="461" spans="1:76" ht="12.75" customHeight="1" x14ac:dyDescent="0.2">
      <c r="A461" s="31">
        <f t="shared" si="7"/>
        <v>455</v>
      </c>
      <c r="B461" s="74">
        <f>+GLOVER!B43</f>
        <v>76372998</v>
      </c>
      <c r="C461" s="61" t="str">
        <f>+VLOOKUP(J461,TURNO!P:Q,2,0)</f>
        <v>CHAT GLOVER</v>
      </c>
      <c r="D461" s="61" t="str">
        <f>+GLOVER!D43</f>
        <v>Mañana</v>
      </c>
      <c r="E461" s="75">
        <f>+VLOOKUP(B461,GESEM!B:M,12,0)</f>
        <v>45707</v>
      </c>
      <c r="F461" s="61" t="str">
        <f>+GLOVER!F43</f>
        <v>FULL TIME</v>
      </c>
      <c r="G461" s="61">
        <f>+GLOVER!G43</f>
        <v>0</v>
      </c>
      <c r="H461" s="61">
        <f>+GLOVER!H43</f>
        <v>0</v>
      </c>
      <c r="I461" s="61" t="str">
        <f>+GLOVER!I43</f>
        <v>PAREDES RAMOS ROXANA LIZBETH</v>
      </c>
      <c r="J461" s="61" t="str">
        <f>+GLOVER!J43</f>
        <v>CHAT GLOVER</v>
      </c>
      <c r="K461" s="61" t="str">
        <f>+GLOVER!K43</f>
        <v>MARTEL TOLENTINO ERIKA LEIDY</v>
      </c>
      <c r="L461" s="61" t="str">
        <f>+GLOVER!L43</f>
        <v xml:space="preserve">CARAZA MORENO JONATHAN </v>
      </c>
      <c r="M461" s="61" t="str">
        <f>+GLOVER!M43</f>
        <v>Lunes</v>
      </c>
      <c r="N461" s="32">
        <f>+IF(GLOVER!N43="","",GLOVER!N43)</f>
        <v>0.29166666666666669</v>
      </c>
      <c r="O461" s="33">
        <f>+IF(GLOVER!O43="","",GLOVER!O43)</f>
        <v>0.63541666666666663</v>
      </c>
      <c r="P461" s="32">
        <f>+IF(GLOVER!P43="","",GLOVER!P43)</f>
        <v>0.47916666666666669</v>
      </c>
      <c r="Q461" s="33">
        <f>+IF(GLOVER!Q43="","",GLOVER!Q43)</f>
        <v>0.51041666666666663</v>
      </c>
      <c r="R461" s="34" t="str">
        <f>+VLOOKUP(B461,GESEM!B:R,9,0)</f>
        <v>ACTIVO</v>
      </c>
      <c r="S461" s="19" t="str">
        <f>+IF(GLOVER!S43="","",GLOVER!S43)</f>
        <v/>
      </c>
      <c r="T461" s="14" t="str">
        <f>+IF(GLOVER!T43="","",GLOVER!T43)</f>
        <v/>
      </c>
      <c r="U461" s="14" t="str">
        <f>+IF(GLOVER!U43="","",GLOVER!U43)</f>
        <v/>
      </c>
      <c r="V461" s="14" t="str">
        <f>+IF(GLOVER!V43="","",GLOVER!V43)</f>
        <v/>
      </c>
      <c r="W461" s="14" t="str">
        <f>+IF(GLOVER!W43="","",GLOVER!W43)</f>
        <v/>
      </c>
      <c r="X461" s="14" t="str">
        <f>+IF(GLOVER!X43="","",GLOVER!X43)</f>
        <v/>
      </c>
      <c r="Y461" s="14" t="str">
        <f>+IF(GLOVER!Y43="","",GLOVER!Y43)</f>
        <v/>
      </c>
      <c r="Z461" s="20" t="str">
        <f>+IF(GLOVER!Z43="","",GLOVER!Z43)</f>
        <v/>
      </c>
      <c r="AA461" s="19">
        <f>+IF(GLOVER!AA43="","",GLOVER!AA43)</f>
        <v>0.29166666666666669</v>
      </c>
      <c r="AB461" s="13">
        <f>+IF(GLOVER!AB43="","",GLOVER!AB43)</f>
        <v>0.63541666666666663</v>
      </c>
      <c r="AC461" s="14" t="str">
        <f>+IF(GLOVER!AC43="","",GLOVER!AC43)</f>
        <v/>
      </c>
      <c r="AD461" s="14" t="str">
        <f>+IF(GLOVER!AD43="","",GLOVER!AD43)</f>
        <v/>
      </c>
      <c r="AE461" s="13">
        <f>+IF(GLOVER!AE43="","",GLOVER!AE43)</f>
        <v>0.47916666666666669</v>
      </c>
      <c r="AF461" s="13">
        <f>+IF(GLOVER!AF43="","",GLOVER!AF43)</f>
        <v>0.51041666666666663</v>
      </c>
      <c r="AG461" s="14" t="str">
        <f>+IF(GLOVER!AG43="","",GLOVER!AG43)</f>
        <v/>
      </c>
      <c r="AH461" s="20" t="str">
        <f>+IF(GLOVER!AH43="","",GLOVER!AH43)</f>
        <v/>
      </c>
      <c r="AI461" s="19">
        <f>+IF(GLOVER!AI43="","",GLOVER!AI43)</f>
        <v>0.29166666666666669</v>
      </c>
      <c r="AJ461" s="13">
        <f>+IF(GLOVER!AJ43="","",GLOVER!AJ43)</f>
        <v>0.63541666666666663</v>
      </c>
      <c r="AK461" s="14" t="str">
        <f>+IF(GLOVER!AK43="","",GLOVER!AK43)</f>
        <v/>
      </c>
      <c r="AL461" s="14" t="str">
        <f>+IF(GLOVER!AL43="","",GLOVER!AL43)</f>
        <v/>
      </c>
      <c r="AM461" s="13">
        <f>+IF(GLOVER!AM43="","",GLOVER!AM43)</f>
        <v>0.47916666666666669</v>
      </c>
      <c r="AN461" s="13">
        <f>+IF(GLOVER!AN43="","",GLOVER!AN43)</f>
        <v>0.51041666666666663</v>
      </c>
      <c r="AO461" s="14" t="str">
        <f>+IF(GLOVER!AO43="","",GLOVER!AO43)</f>
        <v/>
      </c>
      <c r="AP461" s="20" t="str">
        <f>+IF(GLOVER!AP43="","",GLOVER!AP43)</f>
        <v/>
      </c>
      <c r="AQ461" s="19">
        <f>+IF(GLOVER!AQ43="","",GLOVER!AQ43)</f>
        <v>0.29166666666666669</v>
      </c>
      <c r="AR461" s="13">
        <f>+IF(GLOVER!AR43="","",GLOVER!AR43)</f>
        <v>0.63541666666666663</v>
      </c>
      <c r="AS461" s="14" t="str">
        <f>+IF(GLOVER!AS43="","",GLOVER!AS43)</f>
        <v/>
      </c>
      <c r="AT461" s="14" t="str">
        <f>+IF(GLOVER!AT43="","",GLOVER!AT43)</f>
        <v/>
      </c>
      <c r="AU461" s="13">
        <f>+IF(GLOVER!AU43="","",GLOVER!AU43)</f>
        <v>0.47916666666666669</v>
      </c>
      <c r="AV461" s="13">
        <f>+IF(GLOVER!AV43="","",GLOVER!AV43)</f>
        <v>0.51041666666666663</v>
      </c>
      <c r="AW461" s="14" t="str">
        <f>+IF(GLOVER!AW43="","",GLOVER!AW43)</f>
        <v/>
      </c>
      <c r="AX461" s="20" t="str">
        <f>+IF(GLOVER!AX43="","",GLOVER!AX43)</f>
        <v/>
      </c>
      <c r="AY461" s="19">
        <f>+IF(GLOVER!AY43="","",GLOVER!AY43)</f>
        <v>0.29166666666666669</v>
      </c>
      <c r="AZ461" s="13">
        <f>+IF(GLOVER!AZ43="","",GLOVER!AZ43)</f>
        <v>0.63541666666666663</v>
      </c>
      <c r="BA461" s="14" t="str">
        <f>+IF(GLOVER!BA43="","",GLOVER!BA43)</f>
        <v/>
      </c>
      <c r="BB461" s="14" t="str">
        <f>+IF(GLOVER!BB43="","",GLOVER!BB43)</f>
        <v/>
      </c>
      <c r="BC461" s="13">
        <f>+IF(GLOVER!BC43="","",GLOVER!BC43)</f>
        <v>0.47916666666666669</v>
      </c>
      <c r="BD461" s="13">
        <f>+IF(GLOVER!BD43="","",GLOVER!BD43)</f>
        <v>0.51041666666666663</v>
      </c>
      <c r="BE461" s="14" t="str">
        <f>+IF(GLOVER!BE43="","",GLOVER!BE43)</f>
        <v/>
      </c>
      <c r="BF461" s="20" t="str">
        <f>+IF(GLOVER!BF43="","",GLOVER!BF43)</f>
        <v/>
      </c>
      <c r="BG461" s="19">
        <f>+IF(GLOVER!BG43="","",GLOVER!BG43)</f>
        <v>0.29166666666666669</v>
      </c>
      <c r="BH461" s="13">
        <f>+IF(GLOVER!BH43="","",GLOVER!BH43)</f>
        <v>0.63541666666666663</v>
      </c>
      <c r="BI461" s="14" t="str">
        <f>+IF(GLOVER!BI43="","",GLOVER!BI43)</f>
        <v/>
      </c>
      <c r="BJ461" s="14" t="str">
        <f>+IF(GLOVER!BJ43="","",GLOVER!BJ43)</f>
        <v/>
      </c>
      <c r="BK461" s="13">
        <f>+IF(GLOVER!BK43="","",GLOVER!BK43)</f>
        <v>0.47916666666666669</v>
      </c>
      <c r="BL461" s="13">
        <f>+IF(GLOVER!BL43="","",GLOVER!BL43)</f>
        <v>0.51041666666666663</v>
      </c>
      <c r="BM461" s="14" t="str">
        <f>+IF(GLOVER!BM43="","",GLOVER!BM43)</f>
        <v/>
      </c>
      <c r="BN461" s="20" t="str">
        <f>+IF(GLOVER!BN43="","",GLOVER!BN43)</f>
        <v/>
      </c>
      <c r="BO461" s="19">
        <f>+IF(GLOVER!BO43="","",GLOVER!BO43)</f>
        <v>0.29166666666666669</v>
      </c>
      <c r="BP461" s="13">
        <f>+IF(GLOVER!BP43="","",GLOVER!BP43)</f>
        <v>0.63541666666666663</v>
      </c>
      <c r="BQ461" s="14" t="str">
        <f>+IF(GLOVER!BQ43="","",GLOVER!BQ43)</f>
        <v/>
      </c>
      <c r="BR461" s="14" t="str">
        <f>+IF(GLOVER!BR43="","",GLOVER!BR43)</f>
        <v/>
      </c>
      <c r="BS461" s="13">
        <f>+IF(GLOVER!BS43="","",GLOVER!BS43)</f>
        <v>0.47916666666666669</v>
      </c>
      <c r="BT461" s="13">
        <f>+IF(GLOVER!BT43="","",GLOVER!BT43)</f>
        <v>0.51041666666666663</v>
      </c>
      <c r="BU461" s="14" t="str">
        <f>+IF(GLOVER!BU43="","",GLOVER!BU43)</f>
        <v/>
      </c>
      <c r="BV461" s="20" t="str">
        <f>+IF(GLOVER!BV43="","",GLOVER!BV43)</f>
        <v/>
      </c>
      <c r="BW461" s="68" t="str">
        <f>+VLOOKUP(B461,GESEM!B:H,7,0)</f>
        <v>CHAT GLOVER</v>
      </c>
      <c r="BX461" s="2" t="str">
        <f>+VLOOKUP(B461,GESEM!B:H,6,0)</f>
        <v>AGENTE</v>
      </c>
    </row>
    <row r="462" spans="1:76" ht="12.75" customHeight="1" x14ac:dyDescent="0.2">
      <c r="A462" s="31">
        <f t="shared" si="7"/>
        <v>456</v>
      </c>
      <c r="B462" s="74">
        <f>+GLOVER!B44</f>
        <v>49028712</v>
      </c>
      <c r="C462" s="61" t="str">
        <f>+VLOOKUP(J462,TURNO!P:Q,2,0)</f>
        <v>CHAT GLOVER</v>
      </c>
      <c r="D462" s="61" t="str">
        <f>+GLOVER!D44</f>
        <v>Mañana</v>
      </c>
      <c r="E462" s="75">
        <f>+VLOOKUP(B462,GESEM!B:M,12,0)</f>
        <v>45707</v>
      </c>
      <c r="F462" s="61" t="str">
        <f>+GLOVER!F44</f>
        <v>FULL TIME</v>
      </c>
      <c r="G462" s="61" t="str">
        <f>+GLOVER!G44</f>
        <v>GESTION ADICIONAL</v>
      </c>
      <c r="H462" s="61" t="str">
        <f>+GLOVER!H44</f>
        <v>Base Data deletion</v>
      </c>
      <c r="I462" s="61" t="str">
        <f>+GLOVER!I44</f>
        <v>YEPEZ CAMPOS YESSICA GUADALUPE</v>
      </c>
      <c r="J462" s="61" t="str">
        <f>+GLOVER!J44</f>
        <v>CHAT GLOVER</v>
      </c>
      <c r="K462" s="61" t="str">
        <f>+GLOVER!K44</f>
        <v>ALDANA CORDOVA PAOLA FRANCISCA</v>
      </c>
      <c r="L462" s="61" t="str">
        <f>+GLOVER!L44</f>
        <v xml:space="preserve">CARAZA MORENO JONATHAN </v>
      </c>
      <c r="M462" s="61" t="str">
        <f>+GLOVER!M44</f>
        <v>Jueves</v>
      </c>
      <c r="N462" s="32">
        <f>+IF(GLOVER!N44="","",GLOVER!N44)</f>
        <v>0.29166666666666669</v>
      </c>
      <c r="O462" s="33">
        <f>+IF(GLOVER!O44="","",GLOVER!O44)</f>
        <v>0.63541666666666663</v>
      </c>
      <c r="P462" s="32">
        <f>+IF(GLOVER!P44="","",GLOVER!P44)</f>
        <v>0.5</v>
      </c>
      <c r="Q462" s="33">
        <f>+IF(GLOVER!Q44="","",GLOVER!Q44)</f>
        <v>0.53125</v>
      </c>
      <c r="R462" s="34" t="str">
        <f>+VLOOKUP(B462,GESEM!B:R,9,0)</f>
        <v>ACTIVO</v>
      </c>
      <c r="S462" s="19">
        <f>+IF(GLOVER!S44="","",GLOVER!S44)</f>
        <v>0.29166666666666669</v>
      </c>
      <c r="T462" s="14">
        <f>+IF(GLOVER!T44="","",GLOVER!T44)</f>
        <v>0.63541666666666663</v>
      </c>
      <c r="U462" s="14" t="str">
        <f>+IF(GLOVER!U44="","",GLOVER!U44)</f>
        <v/>
      </c>
      <c r="V462" s="14" t="str">
        <f>+IF(GLOVER!V44="","",GLOVER!V44)</f>
        <v/>
      </c>
      <c r="W462" s="14">
        <f>+IF(GLOVER!W44="","",GLOVER!W44)</f>
        <v>0.5</v>
      </c>
      <c r="X462" s="14">
        <f>+IF(GLOVER!X44="","",GLOVER!X44)</f>
        <v>0.53125</v>
      </c>
      <c r="Y462" s="14" t="str">
        <f>+IF(GLOVER!Y44="","",GLOVER!Y44)</f>
        <v/>
      </c>
      <c r="Z462" s="20" t="str">
        <f>+IF(GLOVER!Z44="","",GLOVER!Z44)</f>
        <v/>
      </c>
      <c r="AA462" s="19">
        <f>+IF(GLOVER!AA44="","",GLOVER!AA44)</f>
        <v>0.29166666666666669</v>
      </c>
      <c r="AB462" s="13">
        <f>+IF(GLOVER!AB44="","",GLOVER!AB44)</f>
        <v>0.63541666666666663</v>
      </c>
      <c r="AC462" s="14" t="str">
        <f>+IF(GLOVER!AC44="","",GLOVER!AC44)</f>
        <v/>
      </c>
      <c r="AD462" s="14" t="str">
        <f>+IF(GLOVER!AD44="","",GLOVER!AD44)</f>
        <v/>
      </c>
      <c r="AE462" s="13">
        <f>+IF(GLOVER!AE44="","",GLOVER!AE44)</f>
        <v>0.5</v>
      </c>
      <c r="AF462" s="13">
        <f>+IF(GLOVER!AF44="","",GLOVER!AF44)</f>
        <v>0.53125</v>
      </c>
      <c r="AG462" s="14" t="str">
        <f>+IF(GLOVER!AG44="","",GLOVER!AG44)</f>
        <v/>
      </c>
      <c r="AH462" s="20" t="str">
        <f>+IF(GLOVER!AH44="","",GLOVER!AH44)</f>
        <v/>
      </c>
      <c r="AI462" s="19">
        <f>+IF(GLOVER!AI44="","",GLOVER!AI44)</f>
        <v>0.29166666666666669</v>
      </c>
      <c r="AJ462" s="13">
        <f>+IF(GLOVER!AJ44="","",GLOVER!AJ44)</f>
        <v>0.63541666666666663</v>
      </c>
      <c r="AK462" s="14" t="str">
        <f>+IF(GLOVER!AK44="","",GLOVER!AK44)</f>
        <v/>
      </c>
      <c r="AL462" s="14" t="str">
        <f>+IF(GLOVER!AL44="","",GLOVER!AL44)</f>
        <v/>
      </c>
      <c r="AM462" s="13">
        <f>+IF(GLOVER!AM44="","",GLOVER!AM44)</f>
        <v>0.5</v>
      </c>
      <c r="AN462" s="13">
        <f>+IF(GLOVER!AN44="","",GLOVER!AN44)</f>
        <v>0.53125</v>
      </c>
      <c r="AO462" s="14" t="str">
        <f>+IF(GLOVER!AO44="","",GLOVER!AO44)</f>
        <v/>
      </c>
      <c r="AP462" s="20" t="str">
        <f>+IF(GLOVER!AP44="","",GLOVER!AP44)</f>
        <v/>
      </c>
      <c r="AQ462" s="19" t="str">
        <f>+IF(GLOVER!AQ44="","",GLOVER!AQ44)</f>
        <v/>
      </c>
      <c r="AR462" s="13" t="str">
        <f>+IF(GLOVER!AR44="","",GLOVER!AR44)</f>
        <v/>
      </c>
      <c r="AS462" s="14" t="str">
        <f>+IF(GLOVER!AS44="","",GLOVER!AS44)</f>
        <v/>
      </c>
      <c r="AT462" s="14" t="str">
        <f>+IF(GLOVER!AT44="","",GLOVER!AT44)</f>
        <v/>
      </c>
      <c r="AU462" s="13" t="str">
        <f>+IF(GLOVER!AU44="","",GLOVER!AU44)</f>
        <v/>
      </c>
      <c r="AV462" s="13" t="str">
        <f>+IF(GLOVER!AV44="","",GLOVER!AV44)</f>
        <v/>
      </c>
      <c r="AW462" s="14" t="str">
        <f>+IF(GLOVER!AW44="","",GLOVER!AW44)</f>
        <v/>
      </c>
      <c r="AX462" s="20" t="str">
        <f>+IF(GLOVER!AX44="","",GLOVER!AX44)</f>
        <v/>
      </c>
      <c r="AY462" s="19">
        <f>+IF(GLOVER!AY44="","",GLOVER!AY44)</f>
        <v>0.29166666666666669</v>
      </c>
      <c r="AZ462" s="13">
        <f>+IF(GLOVER!AZ44="","",GLOVER!AZ44)</f>
        <v>0.63541666666666663</v>
      </c>
      <c r="BA462" s="14" t="str">
        <f>+IF(GLOVER!BA44="","",GLOVER!BA44)</f>
        <v/>
      </c>
      <c r="BB462" s="14" t="str">
        <f>+IF(GLOVER!BB44="","",GLOVER!BB44)</f>
        <v/>
      </c>
      <c r="BC462" s="13">
        <f>+IF(GLOVER!BC44="","",GLOVER!BC44)</f>
        <v>0.5</v>
      </c>
      <c r="BD462" s="13">
        <f>+IF(GLOVER!BD44="","",GLOVER!BD44)</f>
        <v>0.53125</v>
      </c>
      <c r="BE462" s="14" t="str">
        <f>+IF(GLOVER!BE44="","",GLOVER!BE44)</f>
        <v/>
      </c>
      <c r="BF462" s="20" t="str">
        <f>+IF(GLOVER!BF44="","",GLOVER!BF44)</f>
        <v/>
      </c>
      <c r="BG462" s="19">
        <f>+IF(GLOVER!BG44="","",GLOVER!BG44)</f>
        <v>0.29166666666666669</v>
      </c>
      <c r="BH462" s="13">
        <f>+IF(GLOVER!BH44="","",GLOVER!BH44)</f>
        <v>0.63541666666666663</v>
      </c>
      <c r="BI462" s="14" t="str">
        <f>+IF(GLOVER!BI44="","",GLOVER!BI44)</f>
        <v/>
      </c>
      <c r="BJ462" s="14" t="str">
        <f>+IF(GLOVER!BJ44="","",GLOVER!BJ44)</f>
        <v/>
      </c>
      <c r="BK462" s="13">
        <f>+IF(GLOVER!BK44="","",GLOVER!BK44)</f>
        <v>0.5</v>
      </c>
      <c r="BL462" s="13">
        <f>+IF(GLOVER!BL44="","",GLOVER!BL44)</f>
        <v>0.53125</v>
      </c>
      <c r="BM462" s="14" t="str">
        <f>+IF(GLOVER!BM44="","",GLOVER!BM44)</f>
        <v/>
      </c>
      <c r="BN462" s="20" t="str">
        <f>+IF(GLOVER!BN44="","",GLOVER!BN44)</f>
        <v/>
      </c>
      <c r="BO462" s="19">
        <f>+IF(GLOVER!BO44="","",GLOVER!BO44)</f>
        <v>0.29166666666666669</v>
      </c>
      <c r="BP462" s="13">
        <f>+IF(GLOVER!BP44="","",GLOVER!BP44)</f>
        <v>0.63541666666666663</v>
      </c>
      <c r="BQ462" s="14" t="str">
        <f>+IF(GLOVER!BQ44="","",GLOVER!BQ44)</f>
        <v/>
      </c>
      <c r="BR462" s="14" t="str">
        <f>+IF(GLOVER!BR44="","",GLOVER!BR44)</f>
        <v/>
      </c>
      <c r="BS462" s="13">
        <f>+IF(GLOVER!BS44="","",GLOVER!BS44)</f>
        <v>0.5</v>
      </c>
      <c r="BT462" s="13">
        <f>+IF(GLOVER!BT44="","",GLOVER!BT44)</f>
        <v>0.53125</v>
      </c>
      <c r="BU462" s="14" t="str">
        <f>+IF(GLOVER!BU44="","",GLOVER!BU44)</f>
        <v/>
      </c>
      <c r="BV462" s="20" t="str">
        <f>+IF(GLOVER!BV44="","",GLOVER!BV44)</f>
        <v/>
      </c>
      <c r="BW462" s="68" t="str">
        <f>+VLOOKUP(B462,GESEM!B:H,7,0)</f>
        <v>CHAT GLOVER</v>
      </c>
      <c r="BX462" s="2" t="str">
        <f>+VLOOKUP(B462,GESEM!B:H,6,0)</f>
        <v>AGENTE</v>
      </c>
    </row>
    <row r="463" spans="1:76" ht="12.75" customHeight="1" x14ac:dyDescent="0.2">
      <c r="A463" s="31">
        <f t="shared" si="7"/>
        <v>457</v>
      </c>
      <c r="B463" s="74">
        <f>+GLOVER!B45</f>
        <v>72312641</v>
      </c>
      <c r="C463" s="61" t="str">
        <f>+VLOOKUP(J463,TURNO!P:Q,2,0)</f>
        <v>CHAT GLOVER</v>
      </c>
      <c r="D463" s="61" t="str">
        <f>+GLOVER!D45</f>
        <v>Mañana</v>
      </c>
      <c r="E463" s="75">
        <f>+VLOOKUP(B463,GESEM!B:M,12,0)</f>
        <v>45707</v>
      </c>
      <c r="F463" s="61" t="str">
        <f>+GLOVER!F45</f>
        <v>FULL TIME</v>
      </c>
      <c r="G463" s="61">
        <f>+GLOVER!G45</f>
        <v>0</v>
      </c>
      <c r="H463" s="61">
        <f>+GLOVER!H45</f>
        <v>0</v>
      </c>
      <c r="I463" s="61" t="str">
        <f>+GLOVER!I45</f>
        <v>YSIQUE GARCIA ALEXANDRA</v>
      </c>
      <c r="J463" s="61" t="str">
        <f>+GLOVER!J45</f>
        <v>CHAT GLOVER</v>
      </c>
      <c r="K463" s="61" t="str">
        <f>+GLOVER!K45</f>
        <v>MARTEL TOLENTINO ERIKA LEIDY</v>
      </c>
      <c r="L463" s="61" t="str">
        <f>+GLOVER!L45</f>
        <v xml:space="preserve">CARAZA MORENO JONATHAN </v>
      </c>
      <c r="M463" s="61" t="str">
        <f>+GLOVER!M45</f>
        <v>Miércoles</v>
      </c>
      <c r="N463" s="32">
        <f>+IF(GLOVER!N45="","",GLOVER!N45)</f>
        <v>0.29166666666666669</v>
      </c>
      <c r="O463" s="33">
        <f>+IF(GLOVER!O45="","",GLOVER!O45)</f>
        <v>0.63541666666666663</v>
      </c>
      <c r="P463" s="32">
        <f>+IF(GLOVER!P45="","",GLOVER!P45)</f>
        <v>0.5</v>
      </c>
      <c r="Q463" s="33">
        <f>+IF(GLOVER!Q45="","",GLOVER!Q45)</f>
        <v>0.53125</v>
      </c>
      <c r="R463" s="34" t="str">
        <f>+VLOOKUP(B463,GESEM!B:R,9,0)</f>
        <v>ACTIVO</v>
      </c>
      <c r="S463" s="19">
        <f>+IF(GLOVER!S45="","",GLOVER!S45)</f>
        <v>0.29166666666666669</v>
      </c>
      <c r="T463" s="14">
        <f>+IF(GLOVER!T45="","",GLOVER!T45)</f>
        <v>0.63541666666666663</v>
      </c>
      <c r="U463" s="14" t="str">
        <f>+IF(GLOVER!U45="","",GLOVER!U45)</f>
        <v/>
      </c>
      <c r="V463" s="14" t="str">
        <f>+IF(GLOVER!V45="","",GLOVER!V45)</f>
        <v/>
      </c>
      <c r="W463" s="14">
        <f>+IF(GLOVER!W45="","",GLOVER!W45)</f>
        <v>0.5</v>
      </c>
      <c r="X463" s="14">
        <f>+IF(GLOVER!X45="","",GLOVER!X45)</f>
        <v>0.53125</v>
      </c>
      <c r="Y463" s="14" t="str">
        <f>+IF(GLOVER!Y45="","",GLOVER!Y45)</f>
        <v/>
      </c>
      <c r="Z463" s="20" t="str">
        <f>+IF(GLOVER!Z45="","",GLOVER!Z45)</f>
        <v/>
      </c>
      <c r="AA463" s="19">
        <f>+IF(GLOVER!AA45="","",GLOVER!AA45)</f>
        <v>0.29166666666666669</v>
      </c>
      <c r="AB463" s="13">
        <f>+IF(GLOVER!AB45="","",GLOVER!AB45)</f>
        <v>0.63541666666666663</v>
      </c>
      <c r="AC463" s="14" t="str">
        <f>+IF(GLOVER!AC45="","",GLOVER!AC45)</f>
        <v/>
      </c>
      <c r="AD463" s="14" t="str">
        <f>+IF(GLOVER!AD45="","",GLOVER!AD45)</f>
        <v/>
      </c>
      <c r="AE463" s="13">
        <f>+IF(GLOVER!AE45="","",GLOVER!AE45)</f>
        <v>0.5</v>
      </c>
      <c r="AF463" s="13">
        <f>+IF(GLOVER!AF45="","",GLOVER!AF45)</f>
        <v>0.53125</v>
      </c>
      <c r="AG463" s="14" t="str">
        <f>+IF(GLOVER!AG45="","",GLOVER!AG45)</f>
        <v/>
      </c>
      <c r="AH463" s="20" t="str">
        <f>+IF(GLOVER!AH45="","",GLOVER!AH45)</f>
        <v/>
      </c>
      <c r="AI463" s="19" t="str">
        <f>+IF(GLOVER!AI45="","",GLOVER!AI45)</f>
        <v/>
      </c>
      <c r="AJ463" s="13" t="str">
        <f>+IF(GLOVER!AJ45="","",GLOVER!AJ45)</f>
        <v/>
      </c>
      <c r="AK463" s="14" t="str">
        <f>+IF(GLOVER!AK45="","",GLOVER!AK45)</f>
        <v/>
      </c>
      <c r="AL463" s="14" t="str">
        <f>+IF(GLOVER!AL45="","",GLOVER!AL45)</f>
        <v/>
      </c>
      <c r="AM463" s="13" t="str">
        <f>+IF(GLOVER!AM45="","",GLOVER!AM45)</f>
        <v/>
      </c>
      <c r="AN463" s="13" t="str">
        <f>+IF(GLOVER!AN45="","",GLOVER!AN45)</f>
        <v/>
      </c>
      <c r="AO463" s="14" t="str">
        <f>+IF(GLOVER!AO45="","",GLOVER!AO45)</f>
        <v/>
      </c>
      <c r="AP463" s="20" t="str">
        <f>+IF(GLOVER!AP45="","",GLOVER!AP45)</f>
        <v/>
      </c>
      <c r="AQ463" s="19">
        <f>+IF(GLOVER!AQ45="","",GLOVER!AQ45)</f>
        <v>0.29166666666666669</v>
      </c>
      <c r="AR463" s="13">
        <f>+IF(GLOVER!AR45="","",GLOVER!AR45)</f>
        <v>0.63541666666666663</v>
      </c>
      <c r="AS463" s="14" t="str">
        <f>+IF(GLOVER!AS45="","",GLOVER!AS45)</f>
        <v/>
      </c>
      <c r="AT463" s="14" t="str">
        <f>+IF(GLOVER!AT45="","",GLOVER!AT45)</f>
        <v/>
      </c>
      <c r="AU463" s="13">
        <f>+IF(GLOVER!AU45="","",GLOVER!AU45)</f>
        <v>0.5</v>
      </c>
      <c r="AV463" s="13">
        <f>+IF(GLOVER!AV45="","",GLOVER!AV45)</f>
        <v>0.53125</v>
      </c>
      <c r="AW463" s="14" t="str">
        <f>+IF(GLOVER!AW45="","",GLOVER!AW45)</f>
        <v/>
      </c>
      <c r="AX463" s="20" t="str">
        <f>+IF(GLOVER!AX45="","",GLOVER!AX45)</f>
        <v/>
      </c>
      <c r="AY463" s="19">
        <f>+IF(GLOVER!AY45="","",GLOVER!AY45)</f>
        <v>0.29166666666666669</v>
      </c>
      <c r="AZ463" s="13">
        <f>+IF(GLOVER!AZ45="","",GLOVER!AZ45)</f>
        <v>0.63541666666666663</v>
      </c>
      <c r="BA463" s="14" t="str">
        <f>+IF(GLOVER!BA45="","",GLOVER!BA45)</f>
        <v/>
      </c>
      <c r="BB463" s="14" t="str">
        <f>+IF(GLOVER!BB45="","",GLOVER!BB45)</f>
        <v/>
      </c>
      <c r="BC463" s="13">
        <f>+IF(GLOVER!BC45="","",GLOVER!BC45)</f>
        <v>0.5</v>
      </c>
      <c r="BD463" s="13">
        <f>+IF(GLOVER!BD45="","",GLOVER!BD45)</f>
        <v>0.53125</v>
      </c>
      <c r="BE463" s="14" t="str">
        <f>+IF(GLOVER!BE45="","",GLOVER!BE45)</f>
        <v/>
      </c>
      <c r="BF463" s="20" t="str">
        <f>+IF(GLOVER!BF45="","",GLOVER!BF45)</f>
        <v/>
      </c>
      <c r="BG463" s="19">
        <f>+IF(GLOVER!BG45="","",GLOVER!BG45)</f>
        <v>0.29166666666666669</v>
      </c>
      <c r="BH463" s="13">
        <f>+IF(GLOVER!BH45="","",GLOVER!BH45)</f>
        <v>0.63541666666666663</v>
      </c>
      <c r="BI463" s="14" t="str">
        <f>+IF(GLOVER!BI45="","",GLOVER!BI45)</f>
        <v/>
      </c>
      <c r="BJ463" s="14" t="str">
        <f>+IF(GLOVER!BJ45="","",GLOVER!BJ45)</f>
        <v/>
      </c>
      <c r="BK463" s="13">
        <f>+IF(GLOVER!BK45="","",GLOVER!BK45)</f>
        <v>0.5</v>
      </c>
      <c r="BL463" s="13">
        <f>+IF(GLOVER!BL45="","",GLOVER!BL45)</f>
        <v>0.53125</v>
      </c>
      <c r="BM463" s="14" t="str">
        <f>+IF(GLOVER!BM45="","",GLOVER!BM45)</f>
        <v/>
      </c>
      <c r="BN463" s="20" t="str">
        <f>+IF(GLOVER!BN45="","",GLOVER!BN45)</f>
        <v/>
      </c>
      <c r="BO463" s="19">
        <f>+IF(GLOVER!BO45="","",GLOVER!BO45)</f>
        <v>0.29166666666666669</v>
      </c>
      <c r="BP463" s="13">
        <f>+IF(GLOVER!BP45="","",GLOVER!BP45)</f>
        <v>0.63541666666666663</v>
      </c>
      <c r="BQ463" s="14" t="str">
        <f>+IF(GLOVER!BQ45="","",GLOVER!BQ45)</f>
        <v/>
      </c>
      <c r="BR463" s="14" t="str">
        <f>+IF(GLOVER!BR45="","",GLOVER!BR45)</f>
        <v/>
      </c>
      <c r="BS463" s="13">
        <f>+IF(GLOVER!BS45="","",GLOVER!BS45)</f>
        <v>0.5</v>
      </c>
      <c r="BT463" s="13">
        <f>+IF(GLOVER!BT45="","",GLOVER!BT45)</f>
        <v>0.53125</v>
      </c>
      <c r="BU463" s="14" t="str">
        <f>+IF(GLOVER!BU45="","",GLOVER!BU45)</f>
        <v/>
      </c>
      <c r="BV463" s="20" t="str">
        <f>+IF(GLOVER!BV45="","",GLOVER!BV45)</f>
        <v/>
      </c>
      <c r="BW463" s="68" t="str">
        <f>+VLOOKUP(B463,GESEM!B:H,7,0)</f>
        <v>CHAT GLOVER</v>
      </c>
      <c r="BX463" s="2" t="str">
        <f>+VLOOKUP(B463,GESEM!B:H,6,0)</f>
        <v>AGENTE</v>
      </c>
    </row>
    <row r="464" spans="1:76" ht="12.75" customHeight="1" x14ac:dyDescent="0.2">
      <c r="A464" s="31">
        <f t="shared" si="7"/>
        <v>458</v>
      </c>
      <c r="B464" s="74">
        <f>+GLOVER!B46</f>
        <v>71023585</v>
      </c>
      <c r="C464" s="61" t="str">
        <f>+VLOOKUP(J464,TURNO!P:Q,2,0)</f>
        <v>CHAT GLOVER</v>
      </c>
      <c r="D464" s="61" t="str">
        <f>+GLOVER!D46</f>
        <v>Mañana</v>
      </c>
      <c r="E464" s="75">
        <f>+VLOOKUP(B464,GESEM!B:M,12,0)</f>
        <v>45716</v>
      </c>
      <c r="F464" s="61" t="str">
        <f>+GLOVER!F46</f>
        <v>PART TIME</v>
      </c>
      <c r="G464" s="61" t="str">
        <f>+GLOVER!G46</f>
        <v>GESTION ADICIONAL</v>
      </c>
      <c r="H464" s="61" t="str">
        <f>+GLOVER!H46</f>
        <v>Base Data deletion</v>
      </c>
      <c r="I464" s="61" t="str">
        <f>+GLOVER!I46</f>
        <v>AMPUERO SUAREZ JOSE JULIAN</v>
      </c>
      <c r="J464" s="61" t="str">
        <f>+GLOVER!J46</f>
        <v>CHAT GLOVER</v>
      </c>
      <c r="K464" s="61" t="str">
        <f>+GLOVER!K46</f>
        <v>AZABACHE GARCIA HILDA MERCEDES</v>
      </c>
      <c r="L464" s="61" t="str">
        <f>+GLOVER!L46</f>
        <v xml:space="preserve">CARAZA MORENO JONATHAN </v>
      </c>
      <c r="M464" s="61" t="str">
        <f>+GLOVER!M46</f>
        <v>Viernes</v>
      </c>
      <c r="N464" s="32">
        <f>+IF(GLOVER!N46="","",GLOVER!N46)</f>
        <v>0.375</v>
      </c>
      <c r="O464" s="33">
        <f>+IF(GLOVER!O46="","",GLOVER!O46)</f>
        <v>0.53819444444444442</v>
      </c>
      <c r="P464" s="32" t="str">
        <f>+IF(GLOVER!P46="","",GLOVER!P46)</f>
        <v/>
      </c>
      <c r="Q464" s="33" t="str">
        <f>+IF(GLOVER!Q46="","",GLOVER!Q46)</f>
        <v/>
      </c>
      <c r="R464" s="34" t="str">
        <f>+VLOOKUP(B464,GESEM!B:R,9,0)</f>
        <v>ACTIVO</v>
      </c>
      <c r="S464" s="19">
        <f>+IF(GLOVER!S46="","",GLOVER!S46)</f>
        <v>0.375</v>
      </c>
      <c r="T464" s="14">
        <f>+IF(GLOVER!T46="","",GLOVER!T46)</f>
        <v>0.53819444444444442</v>
      </c>
      <c r="U464" s="14" t="str">
        <f>+IF(GLOVER!U46="","",GLOVER!U46)</f>
        <v/>
      </c>
      <c r="V464" s="14" t="str">
        <f>+IF(GLOVER!V46="","",GLOVER!V46)</f>
        <v/>
      </c>
      <c r="W464" s="14" t="str">
        <f>+IF(GLOVER!W46="","",GLOVER!W46)</f>
        <v/>
      </c>
      <c r="X464" s="14" t="str">
        <f>+IF(GLOVER!X46="","",GLOVER!X46)</f>
        <v/>
      </c>
      <c r="Y464" s="14" t="str">
        <f>+IF(GLOVER!Y46="","",GLOVER!Y46)</f>
        <v/>
      </c>
      <c r="Z464" s="20" t="str">
        <f>+IF(GLOVER!Z46="","",GLOVER!Z46)</f>
        <v/>
      </c>
      <c r="AA464" s="19">
        <f>+IF(GLOVER!AA46="","",GLOVER!AA46)</f>
        <v>0.375</v>
      </c>
      <c r="AB464" s="13">
        <f>+IF(GLOVER!AB46="","",GLOVER!AB46)</f>
        <v>0.53819444444444442</v>
      </c>
      <c r="AC464" s="14" t="str">
        <f>+IF(GLOVER!AC46="","",GLOVER!AC46)</f>
        <v/>
      </c>
      <c r="AD464" s="14" t="str">
        <f>+IF(GLOVER!AD46="","",GLOVER!AD46)</f>
        <v/>
      </c>
      <c r="AE464" s="13" t="str">
        <f>+IF(GLOVER!AE46="","",GLOVER!AE46)</f>
        <v/>
      </c>
      <c r="AF464" s="13" t="str">
        <f>+IF(GLOVER!AF46="","",GLOVER!AF46)</f>
        <v/>
      </c>
      <c r="AG464" s="14" t="str">
        <f>+IF(GLOVER!AG46="","",GLOVER!AG46)</f>
        <v/>
      </c>
      <c r="AH464" s="20" t="str">
        <f>+IF(GLOVER!AH46="","",GLOVER!AH46)</f>
        <v/>
      </c>
      <c r="AI464" s="19">
        <f>+IF(GLOVER!AI46="","",GLOVER!AI46)</f>
        <v>0.375</v>
      </c>
      <c r="AJ464" s="13">
        <f>+IF(GLOVER!AJ46="","",GLOVER!AJ46)</f>
        <v>0.53819444444444442</v>
      </c>
      <c r="AK464" s="14" t="str">
        <f>+IF(GLOVER!AK46="","",GLOVER!AK46)</f>
        <v/>
      </c>
      <c r="AL464" s="14" t="str">
        <f>+IF(GLOVER!AL46="","",GLOVER!AL46)</f>
        <v/>
      </c>
      <c r="AM464" s="13" t="str">
        <f>+IF(GLOVER!AM46="","",GLOVER!AM46)</f>
        <v/>
      </c>
      <c r="AN464" s="13" t="str">
        <f>+IF(GLOVER!AN46="","",GLOVER!AN46)</f>
        <v/>
      </c>
      <c r="AO464" s="14" t="str">
        <f>+IF(GLOVER!AO46="","",GLOVER!AO46)</f>
        <v/>
      </c>
      <c r="AP464" s="20" t="str">
        <f>+IF(GLOVER!AP46="","",GLOVER!AP46)</f>
        <v/>
      </c>
      <c r="AQ464" s="19">
        <f>+IF(GLOVER!AQ46="","",GLOVER!AQ46)</f>
        <v>0.375</v>
      </c>
      <c r="AR464" s="13">
        <f>+IF(GLOVER!AR46="","",GLOVER!AR46)</f>
        <v>0.53819444444444442</v>
      </c>
      <c r="AS464" s="14" t="str">
        <f>+IF(GLOVER!AS46="","",GLOVER!AS46)</f>
        <v/>
      </c>
      <c r="AT464" s="14" t="str">
        <f>+IF(GLOVER!AT46="","",GLOVER!AT46)</f>
        <v/>
      </c>
      <c r="AU464" s="13" t="str">
        <f>+IF(GLOVER!AU46="","",GLOVER!AU46)</f>
        <v/>
      </c>
      <c r="AV464" s="13" t="str">
        <f>+IF(GLOVER!AV46="","",GLOVER!AV46)</f>
        <v/>
      </c>
      <c r="AW464" s="14" t="str">
        <f>+IF(GLOVER!AW46="","",GLOVER!AW46)</f>
        <v/>
      </c>
      <c r="AX464" s="20" t="str">
        <f>+IF(GLOVER!AX46="","",GLOVER!AX46)</f>
        <v/>
      </c>
      <c r="AY464" s="19" t="str">
        <f>+IF(GLOVER!AY46="","",GLOVER!AY46)</f>
        <v/>
      </c>
      <c r="AZ464" s="13" t="str">
        <f>+IF(GLOVER!AZ46="","",GLOVER!AZ46)</f>
        <v/>
      </c>
      <c r="BA464" s="14" t="str">
        <f>+IF(GLOVER!BA46="","",GLOVER!BA46)</f>
        <v/>
      </c>
      <c r="BB464" s="14" t="str">
        <f>+IF(GLOVER!BB46="","",GLOVER!BB46)</f>
        <v/>
      </c>
      <c r="BC464" s="13" t="str">
        <f>+IF(GLOVER!BC46="","",GLOVER!BC46)</f>
        <v/>
      </c>
      <c r="BD464" s="13" t="str">
        <f>+IF(GLOVER!BD46="","",GLOVER!BD46)</f>
        <v/>
      </c>
      <c r="BE464" s="14" t="str">
        <f>+IF(GLOVER!BE46="","",GLOVER!BE46)</f>
        <v/>
      </c>
      <c r="BF464" s="20" t="str">
        <f>+IF(GLOVER!BF46="","",GLOVER!BF46)</f>
        <v/>
      </c>
      <c r="BG464" s="19">
        <f>+IF(GLOVER!BG46="","",GLOVER!BG46)</f>
        <v>0.375</v>
      </c>
      <c r="BH464" s="13">
        <f>+IF(GLOVER!BH46="","",GLOVER!BH46)</f>
        <v>0.53819444444444442</v>
      </c>
      <c r="BI464" s="14" t="str">
        <f>+IF(GLOVER!BI46="","",GLOVER!BI46)</f>
        <v/>
      </c>
      <c r="BJ464" s="14" t="str">
        <f>+IF(GLOVER!BJ46="","",GLOVER!BJ46)</f>
        <v/>
      </c>
      <c r="BK464" s="13" t="str">
        <f>+IF(GLOVER!BK46="","",GLOVER!BK46)</f>
        <v/>
      </c>
      <c r="BL464" s="13" t="str">
        <f>+IF(GLOVER!BL46="","",GLOVER!BL46)</f>
        <v/>
      </c>
      <c r="BM464" s="14" t="str">
        <f>+IF(GLOVER!BM46="","",GLOVER!BM46)</f>
        <v/>
      </c>
      <c r="BN464" s="20" t="str">
        <f>+IF(GLOVER!BN46="","",GLOVER!BN46)</f>
        <v/>
      </c>
      <c r="BO464" s="19">
        <f>+IF(GLOVER!BO46="","",GLOVER!BO46)</f>
        <v>0.375</v>
      </c>
      <c r="BP464" s="13">
        <f>+IF(GLOVER!BP46="","",GLOVER!BP46)</f>
        <v>0.53819444444444442</v>
      </c>
      <c r="BQ464" s="14" t="str">
        <f>+IF(GLOVER!BQ46="","",GLOVER!BQ46)</f>
        <v/>
      </c>
      <c r="BR464" s="14" t="str">
        <f>+IF(GLOVER!BR46="","",GLOVER!BR46)</f>
        <v/>
      </c>
      <c r="BS464" s="13" t="str">
        <f>+IF(GLOVER!BS46="","",GLOVER!BS46)</f>
        <v/>
      </c>
      <c r="BT464" s="13" t="str">
        <f>+IF(GLOVER!BT46="","",GLOVER!BT46)</f>
        <v/>
      </c>
      <c r="BU464" s="14" t="str">
        <f>+IF(GLOVER!BU46="","",GLOVER!BU46)</f>
        <v/>
      </c>
      <c r="BV464" s="20" t="str">
        <f>+IF(GLOVER!BV46="","",GLOVER!BV46)</f>
        <v/>
      </c>
      <c r="BW464" s="68" t="str">
        <f>+VLOOKUP(B464,GESEM!B:H,7,0)</f>
        <v>CHAT GLOVER</v>
      </c>
      <c r="BX464" s="2" t="str">
        <f>+VLOOKUP(B464,GESEM!B:H,6,0)</f>
        <v>AGENTE</v>
      </c>
    </row>
    <row r="465" spans="1:76" ht="12.75" customHeight="1" x14ac:dyDescent="0.2">
      <c r="A465" s="31">
        <f t="shared" si="7"/>
        <v>459</v>
      </c>
      <c r="B465" s="74">
        <f>+GLOVER!B47</f>
        <v>76189073</v>
      </c>
      <c r="C465" s="61" t="str">
        <f>+VLOOKUP(J465,TURNO!P:Q,2,0)</f>
        <v>CHAT GLOVER</v>
      </c>
      <c r="D465" s="61" t="str">
        <f>+GLOVER!D47</f>
        <v>Tarde</v>
      </c>
      <c r="E465" s="75">
        <f>+VLOOKUP(B465,GESEM!B:M,12,0)</f>
        <v>45716</v>
      </c>
      <c r="F465" s="61" t="str">
        <f>+GLOVER!F47</f>
        <v>PART TIME</v>
      </c>
      <c r="G465" s="61">
        <f>+GLOVER!G47</f>
        <v>0</v>
      </c>
      <c r="H465" s="61">
        <f>+GLOVER!H47</f>
        <v>0</v>
      </c>
      <c r="I465" s="61" t="str">
        <f>+GLOVER!I47</f>
        <v>LIÑAN CHAVEZ PATRICIA PAOLA</v>
      </c>
      <c r="J465" s="61" t="str">
        <f>+GLOVER!J47</f>
        <v>CHAT GLOVER</v>
      </c>
      <c r="K465" s="61" t="str">
        <f>+GLOVER!K47</f>
        <v>AZABACHE GARCIA HILDA MERCEDES</v>
      </c>
      <c r="L465" s="61" t="str">
        <f>+GLOVER!L47</f>
        <v xml:space="preserve">CARAZA MORENO JONATHAN </v>
      </c>
      <c r="M465" s="61" t="str">
        <f>+GLOVER!M47</f>
        <v>Jueves</v>
      </c>
      <c r="N465" s="32">
        <f>+IF(GLOVER!N47="","",GLOVER!N47)</f>
        <v>0.54166666666666663</v>
      </c>
      <c r="O465" s="33">
        <f>+IF(GLOVER!O47="","",GLOVER!O47)</f>
        <v>0.70486111111111116</v>
      </c>
      <c r="P465" s="32" t="str">
        <f>+IF(GLOVER!P47="","",GLOVER!P47)</f>
        <v/>
      </c>
      <c r="Q465" s="33" t="str">
        <f>+IF(GLOVER!Q47="","",GLOVER!Q47)</f>
        <v/>
      </c>
      <c r="R465" s="34" t="str">
        <f>+VLOOKUP(B465,GESEM!B:R,9,0)</f>
        <v>ACTIVO</v>
      </c>
      <c r="S465" s="19">
        <f>+IF(GLOVER!S47="","",GLOVER!S47)</f>
        <v>0.54166666666666663</v>
      </c>
      <c r="T465" s="14">
        <f>+IF(GLOVER!T47="","",GLOVER!T47)</f>
        <v>0.70486111111111116</v>
      </c>
      <c r="U465" s="14" t="str">
        <f>+IF(GLOVER!U47="","",GLOVER!U47)</f>
        <v/>
      </c>
      <c r="V465" s="14" t="str">
        <f>+IF(GLOVER!V47="","",GLOVER!V47)</f>
        <v/>
      </c>
      <c r="W465" s="14" t="str">
        <f>+IF(GLOVER!W47="","",GLOVER!W47)</f>
        <v/>
      </c>
      <c r="X465" s="14" t="str">
        <f>+IF(GLOVER!X47="","",GLOVER!X47)</f>
        <v/>
      </c>
      <c r="Y465" s="14" t="str">
        <f>+IF(GLOVER!Y47="","",GLOVER!Y47)</f>
        <v/>
      </c>
      <c r="Z465" s="20" t="str">
        <f>+IF(GLOVER!Z47="","",GLOVER!Z47)</f>
        <v/>
      </c>
      <c r="AA465" s="19">
        <f>+IF(GLOVER!AA47="","",GLOVER!AA47)</f>
        <v>0.54166666666666663</v>
      </c>
      <c r="AB465" s="13">
        <f>+IF(GLOVER!AB47="","",GLOVER!AB47)</f>
        <v>0.70486111111111116</v>
      </c>
      <c r="AC465" s="14" t="str">
        <f>+IF(GLOVER!AC47="","",GLOVER!AC47)</f>
        <v/>
      </c>
      <c r="AD465" s="14" t="str">
        <f>+IF(GLOVER!AD47="","",GLOVER!AD47)</f>
        <v/>
      </c>
      <c r="AE465" s="13" t="str">
        <f>+IF(GLOVER!AE47="","",GLOVER!AE47)</f>
        <v/>
      </c>
      <c r="AF465" s="13" t="str">
        <f>+IF(GLOVER!AF47="","",GLOVER!AF47)</f>
        <v/>
      </c>
      <c r="AG465" s="14" t="str">
        <f>+IF(GLOVER!AG47="","",GLOVER!AG47)</f>
        <v/>
      </c>
      <c r="AH465" s="20" t="str">
        <f>+IF(GLOVER!AH47="","",GLOVER!AH47)</f>
        <v/>
      </c>
      <c r="AI465" s="19">
        <f>+IF(GLOVER!AI47="","",GLOVER!AI47)</f>
        <v>0.54166666666666663</v>
      </c>
      <c r="AJ465" s="13">
        <f>+IF(GLOVER!AJ47="","",GLOVER!AJ47)</f>
        <v>0.70486111111111116</v>
      </c>
      <c r="AK465" s="14" t="str">
        <f>+IF(GLOVER!AK47="","",GLOVER!AK47)</f>
        <v/>
      </c>
      <c r="AL465" s="14" t="str">
        <f>+IF(GLOVER!AL47="","",GLOVER!AL47)</f>
        <v/>
      </c>
      <c r="AM465" s="13" t="str">
        <f>+IF(GLOVER!AM47="","",GLOVER!AM47)</f>
        <v/>
      </c>
      <c r="AN465" s="13" t="str">
        <f>+IF(GLOVER!AN47="","",GLOVER!AN47)</f>
        <v/>
      </c>
      <c r="AO465" s="14" t="str">
        <f>+IF(GLOVER!AO47="","",GLOVER!AO47)</f>
        <v/>
      </c>
      <c r="AP465" s="20" t="str">
        <f>+IF(GLOVER!AP47="","",GLOVER!AP47)</f>
        <v/>
      </c>
      <c r="AQ465" s="19" t="str">
        <f>+IF(GLOVER!AQ47="","",GLOVER!AQ47)</f>
        <v/>
      </c>
      <c r="AR465" s="13" t="str">
        <f>+IF(GLOVER!AR47="","",GLOVER!AR47)</f>
        <v/>
      </c>
      <c r="AS465" s="14" t="str">
        <f>+IF(GLOVER!AS47="","",GLOVER!AS47)</f>
        <v/>
      </c>
      <c r="AT465" s="14" t="str">
        <f>+IF(GLOVER!AT47="","",GLOVER!AT47)</f>
        <v/>
      </c>
      <c r="AU465" s="13" t="str">
        <f>+IF(GLOVER!AU47="","",GLOVER!AU47)</f>
        <v/>
      </c>
      <c r="AV465" s="13" t="str">
        <f>+IF(GLOVER!AV47="","",GLOVER!AV47)</f>
        <v/>
      </c>
      <c r="AW465" s="14" t="str">
        <f>+IF(GLOVER!AW47="","",GLOVER!AW47)</f>
        <v/>
      </c>
      <c r="AX465" s="20" t="str">
        <f>+IF(GLOVER!AX47="","",GLOVER!AX47)</f>
        <v/>
      </c>
      <c r="AY465" s="19">
        <f>+IF(GLOVER!AY47="","",GLOVER!AY47)</f>
        <v>0.54166666666666663</v>
      </c>
      <c r="AZ465" s="13">
        <f>+IF(GLOVER!AZ47="","",GLOVER!AZ47)</f>
        <v>0.70486111111111116</v>
      </c>
      <c r="BA465" s="14" t="str">
        <f>+IF(GLOVER!BA47="","",GLOVER!BA47)</f>
        <v/>
      </c>
      <c r="BB465" s="14" t="str">
        <f>+IF(GLOVER!BB47="","",GLOVER!BB47)</f>
        <v/>
      </c>
      <c r="BC465" s="13" t="str">
        <f>+IF(GLOVER!BC47="","",GLOVER!BC47)</f>
        <v/>
      </c>
      <c r="BD465" s="13" t="str">
        <f>+IF(GLOVER!BD47="","",GLOVER!BD47)</f>
        <v/>
      </c>
      <c r="BE465" s="14" t="str">
        <f>+IF(GLOVER!BE47="","",GLOVER!BE47)</f>
        <v/>
      </c>
      <c r="BF465" s="20" t="str">
        <f>+IF(GLOVER!BF47="","",GLOVER!BF47)</f>
        <v/>
      </c>
      <c r="BG465" s="19">
        <f>+IF(GLOVER!BG47="","",GLOVER!BG47)</f>
        <v>0.54166666666666663</v>
      </c>
      <c r="BH465" s="13">
        <f>+IF(GLOVER!BH47="","",GLOVER!BH47)</f>
        <v>0.70486111111111116</v>
      </c>
      <c r="BI465" s="14" t="str">
        <f>+IF(GLOVER!BI47="","",GLOVER!BI47)</f>
        <v/>
      </c>
      <c r="BJ465" s="14" t="str">
        <f>+IF(GLOVER!BJ47="","",GLOVER!BJ47)</f>
        <v/>
      </c>
      <c r="BK465" s="13" t="str">
        <f>+IF(GLOVER!BK47="","",GLOVER!BK47)</f>
        <v/>
      </c>
      <c r="BL465" s="13" t="str">
        <f>+IF(GLOVER!BL47="","",GLOVER!BL47)</f>
        <v/>
      </c>
      <c r="BM465" s="14" t="str">
        <f>+IF(GLOVER!BM47="","",GLOVER!BM47)</f>
        <v/>
      </c>
      <c r="BN465" s="20" t="str">
        <f>+IF(GLOVER!BN47="","",GLOVER!BN47)</f>
        <v/>
      </c>
      <c r="BO465" s="19">
        <f>+IF(GLOVER!BO47="","",GLOVER!BO47)</f>
        <v>0.54166666666666663</v>
      </c>
      <c r="BP465" s="13">
        <f>+IF(GLOVER!BP47="","",GLOVER!BP47)</f>
        <v>0.70486111111111116</v>
      </c>
      <c r="BQ465" s="14" t="str">
        <f>+IF(GLOVER!BQ47="","",GLOVER!BQ47)</f>
        <v/>
      </c>
      <c r="BR465" s="14" t="str">
        <f>+IF(GLOVER!BR47="","",GLOVER!BR47)</f>
        <v/>
      </c>
      <c r="BS465" s="13" t="str">
        <f>+IF(GLOVER!BS47="","",GLOVER!BS47)</f>
        <v/>
      </c>
      <c r="BT465" s="13" t="str">
        <f>+IF(GLOVER!BT47="","",GLOVER!BT47)</f>
        <v/>
      </c>
      <c r="BU465" s="14" t="str">
        <f>+IF(GLOVER!BU47="","",GLOVER!BU47)</f>
        <v/>
      </c>
      <c r="BV465" s="20" t="str">
        <f>+IF(GLOVER!BV47="","",GLOVER!BV47)</f>
        <v/>
      </c>
      <c r="BW465" s="68" t="str">
        <f>+VLOOKUP(B465,GESEM!B:H,7,0)</f>
        <v>CHAT GLOVER</v>
      </c>
      <c r="BX465" s="2" t="str">
        <f>+VLOOKUP(B465,GESEM!B:H,6,0)</f>
        <v>AGENTE</v>
      </c>
    </row>
    <row r="466" spans="1:76" ht="12.75" customHeight="1" x14ac:dyDescent="0.2">
      <c r="A466" s="31">
        <f t="shared" si="7"/>
        <v>460</v>
      </c>
      <c r="B466" s="74">
        <f>+GLOVER!B48</f>
        <v>76217764</v>
      </c>
      <c r="C466" s="61" t="str">
        <f>+VLOOKUP(J466,TURNO!P:Q,2,0)</f>
        <v>CHAT GLOVER</v>
      </c>
      <c r="D466" s="61" t="str">
        <f>+GLOVER!D48</f>
        <v>Tarde</v>
      </c>
      <c r="E466" s="75">
        <f>+VLOOKUP(B466,GESEM!B:M,12,0)</f>
        <v>45716</v>
      </c>
      <c r="F466" s="61" t="str">
        <f>+GLOVER!F48</f>
        <v>PART TIME</v>
      </c>
      <c r="G466" s="61">
        <f>+GLOVER!G48</f>
        <v>0</v>
      </c>
      <c r="H466" s="61">
        <f>+GLOVER!H48</f>
        <v>0</v>
      </c>
      <c r="I466" s="61" t="str">
        <f>+GLOVER!I48</f>
        <v>ORTIZ MORON CLAUDIA FERNANDA</v>
      </c>
      <c r="J466" s="61" t="str">
        <f>+GLOVER!J48</f>
        <v>CHAT GLOVER</v>
      </c>
      <c r="K466" s="61" t="str">
        <f>+GLOVER!K48</f>
        <v>AZABACHE GARCIA HILDA MERCEDES</v>
      </c>
      <c r="L466" s="61" t="str">
        <f>+GLOVER!L48</f>
        <v xml:space="preserve">CARAZA MORENO JONATHAN </v>
      </c>
      <c r="M466" s="61" t="str">
        <f>+GLOVER!M48</f>
        <v>Viernes</v>
      </c>
      <c r="N466" s="32">
        <f>+IF(GLOVER!N48="","",GLOVER!N48)</f>
        <v>0.54166666666666663</v>
      </c>
      <c r="O466" s="33">
        <f>+IF(GLOVER!O48="","",GLOVER!O48)</f>
        <v>0.70486111111111116</v>
      </c>
      <c r="P466" s="32" t="str">
        <f>+IF(GLOVER!P48="","",GLOVER!P48)</f>
        <v/>
      </c>
      <c r="Q466" s="33" t="str">
        <f>+IF(GLOVER!Q48="","",GLOVER!Q48)</f>
        <v/>
      </c>
      <c r="R466" s="34" t="str">
        <f>+VLOOKUP(B466,GESEM!B:R,9,0)</f>
        <v>ACTIVO</v>
      </c>
      <c r="S466" s="19">
        <f>+IF(GLOVER!S48="","",GLOVER!S48)</f>
        <v>0.54166666666666663</v>
      </c>
      <c r="T466" s="14">
        <f>+IF(GLOVER!T48="","",GLOVER!T48)</f>
        <v>0.70486111111111116</v>
      </c>
      <c r="U466" s="14" t="str">
        <f>+IF(GLOVER!U48="","",GLOVER!U48)</f>
        <v/>
      </c>
      <c r="V466" s="14" t="str">
        <f>+IF(GLOVER!V48="","",GLOVER!V48)</f>
        <v/>
      </c>
      <c r="W466" s="14" t="str">
        <f>+IF(GLOVER!W48="","",GLOVER!W48)</f>
        <v/>
      </c>
      <c r="X466" s="14" t="str">
        <f>+IF(GLOVER!X48="","",GLOVER!X48)</f>
        <v/>
      </c>
      <c r="Y466" s="14" t="str">
        <f>+IF(GLOVER!Y48="","",GLOVER!Y48)</f>
        <v/>
      </c>
      <c r="Z466" s="20" t="str">
        <f>+IF(GLOVER!Z48="","",GLOVER!Z48)</f>
        <v/>
      </c>
      <c r="AA466" s="19">
        <f>+IF(GLOVER!AA48="","",GLOVER!AA48)</f>
        <v>0.54166666666666663</v>
      </c>
      <c r="AB466" s="13">
        <f>+IF(GLOVER!AB48="","",GLOVER!AB48)</f>
        <v>0.70486111111111116</v>
      </c>
      <c r="AC466" s="14" t="str">
        <f>+IF(GLOVER!AC48="","",GLOVER!AC48)</f>
        <v/>
      </c>
      <c r="AD466" s="14" t="str">
        <f>+IF(GLOVER!AD48="","",GLOVER!AD48)</f>
        <v/>
      </c>
      <c r="AE466" s="13" t="str">
        <f>+IF(GLOVER!AE48="","",GLOVER!AE48)</f>
        <v/>
      </c>
      <c r="AF466" s="13" t="str">
        <f>+IF(GLOVER!AF48="","",GLOVER!AF48)</f>
        <v/>
      </c>
      <c r="AG466" s="14" t="str">
        <f>+IF(GLOVER!AG48="","",GLOVER!AG48)</f>
        <v/>
      </c>
      <c r="AH466" s="20" t="str">
        <f>+IF(GLOVER!AH48="","",GLOVER!AH48)</f>
        <v/>
      </c>
      <c r="AI466" s="19">
        <f>+IF(GLOVER!AI48="","",GLOVER!AI48)</f>
        <v>0.54166666666666663</v>
      </c>
      <c r="AJ466" s="13">
        <f>+IF(GLOVER!AJ48="","",GLOVER!AJ48)</f>
        <v>0.70486111111111116</v>
      </c>
      <c r="AK466" s="14" t="str">
        <f>+IF(GLOVER!AK48="","",GLOVER!AK48)</f>
        <v/>
      </c>
      <c r="AL466" s="14" t="str">
        <f>+IF(GLOVER!AL48="","",GLOVER!AL48)</f>
        <v/>
      </c>
      <c r="AM466" s="13" t="str">
        <f>+IF(GLOVER!AM48="","",GLOVER!AM48)</f>
        <v/>
      </c>
      <c r="AN466" s="13" t="str">
        <f>+IF(GLOVER!AN48="","",GLOVER!AN48)</f>
        <v/>
      </c>
      <c r="AO466" s="14" t="str">
        <f>+IF(GLOVER!AO48="","",GLOVER!AO48)</f>
        <v/>
      </c>
      <c r="AP466" s="20" t="str">
        <f>+IF(GLOVER!AP48="","",GLOVER!AP48)</f>
        <v/>
      </c>
      <c r="AQ466" s="19">
        <f>+IF(GLOVER!AQ48="","",GLOVER!AQ48)</f>
        <v>0.54166666666666663</v>
      </c>
      <c r="AR466" s="13">
        <f>+IF(GLOVER!AR48="","",GLOVER!AR48)</f>
        <v>0.70486111111111116</v>
      </c>
      <c r="AS466" s="14" t="str">
        <f>+IF(GLOVER!AS48="","",GLOVER!AS48)</f>
        <v/>
      </c>
      <c r="AT466" s="14" t="str">
        <f>+IF(GLOVER!AT48="","",GLOVER!AT48)</f>
        <v/>
      </c>
      <c r="AU466" s="13" t="str">
        <f>+IF(GLOVER!AU48="","",GLOVER!AU48)</f>
        <v/>
      </c>
      <c r="AV466" s="13" t="str">
        <f>+IF(GLOVER!AV48="","",GLOVER!AV48)</f>
        <v/>
      </c>
      <c r="AW466" s="14" t="str">
        <f>+IF(GLOVER!AW48="","",GLOVER!AW48)</f>
        <v/>
      </c>
      <c r="AX466" s="20" t="str">
        <f>+IF(GLOVER!AX48="","",GLOVER!AX48)</f>
        <v/>
      </c>
      <c r="AY466" s="19" t="str">
        <f>+IF(GLOVER!AY48="","",GLOVER!AY48)</f>
        <v/>
      </c>
      <c r="AZ466" s="13" t="str">
        <f>+IF(GLOVER!AZ48="","",GLOVER!AZ48)</f>
        <v/>
      </c>
      <c r="BA466" s="14" t="str">
        <f>+IF(GLOVER!BA48="","",GLOVER!BA48)</f>
        <v/>
      </c>
      <c r="BB466" s="14" t="str">
        <f>+IF(GLOVER!BB48="","",GLOVER!BB48)</f>
        <v/>
      </c>
      <c r="BC466" s="13" t="str">
        <f>+IF(GLOVER!BC48="","",GLOVER!BC48)</f>
        <v/>
      </c>
      <c r="BD466" s="13" t="str">
        <f>+IF(GLOVER!BD48="","",GLOVER!BD48)</f>
        <v/>
      </c>
      <c r="BE466" s="14" t="str">
        <f>+IF(GLOVER!BE48="","",GLOVER!BE48)</f>
        <v/>
      </c>
      <c r="BF466" s="20" t="str">
        <f>+IF(GLOVER!BF48="","",GLOVER!BF48)</f>
        <v/>
      </c>
      <c r="BG466" s="19">
        <f>+IF(GLOVER!BG48="","",GLOVER!BG48)</f>
        <v>0.54166666666666663</v>
      </c>
      <c r="BH466" s="13">
        <f>+IF(GLOVER!BH48="","",GLOVER!BH48)</f>
        <v>0.70486111111111116</v>
      </c>
      <c r="BI466" s="14" t="str">
        <f>+IF(GLOVER!BI48="","",GLOVER!BI48)</f>
        <v/>
      </c>
      <c r="BJ466" s="14" t="str">
        <f>+IF(GLOVER!BJ48="","",GLOVER!BJ48)</f>
        <v/>
      </c>
      <c r="BK466" s="13" t="str">
        <f>+IF(GLOVER!BK48="","",GLOVER!BK48)</f>
        <v/>
      </c>
      <c r="BL466" s="13" t="str">
        <f>+IF(GLOVER!BL48="","",GLOVER!BL48)</f>
        <v/>
      </c>
      <c r="BM466" s="14" t="str">
        <f>+IF(GLOVER!BM48="","",GLOVER!BM48)</f>
        <v/>
      </c>
      <c r="BN466" s="20" t="str">
        <f>+IF(GLOVER!BN48="","",GLOVER!BN48)</f>
        <v/>
      </c>
      <c r="BO466" s="19">
        <f>+IF(GLOVER!BO48="","",GLOVER!BO48)</f>
        <v>0.54166666666666663</v>
      </c>
      <c r="BP466" s="13">
        <f>+IF(GLOVER!BP48="","",GLOVER!BP48)</f>
        <v>0.70486111111111116</v>
      </c>
      <c r="BQ466" s="14" t="str">
        <f>+IF(GLOVER!BQ48="","",GLOVER!BQ48)</f>
        <v/>
      </c>
      <c r="BR466" s="14" t="str">
        <f>+IF(GLOVER!BR48="","",GLOVER!BR48)</f>
        <v/>
      </c>
      <c r="BS466" s="13" t="str">
        <f>+IF(GLOVER!BS48="","",GLOVER!BS48)</f>
        <v/>
      </c>
      <c r="BT466" s="13" t="str">
        <f>+IF(GLOVER!BT48="","",GLOVER!BT48)</f>
        <v/>
      </c>
      <c r="BU466" s="14" t="str">
        <f>+IF(GLOVER!BU48="","",GLOVER!BU48)</f>
        <v/>
      </c>
      <c r="BV466" s="20" t="str">
        <f>+IF(GLOVER!BV48="","",GLOVER!BV48)</f>
        <v/>
      </c>
      <c r="BW466" s="68" t="str">
        <f>+VLOOKUP(B466,GESEM!B:H,7,0)</f>
        <v>CHAT GLOVER</v>
      </c>
      <c r="BX466" s="2" t="str">
        <f>+VLOOKUP(B466,GESEM!B:H,6,0)</f>
        <v>AGENTE</v>
      </c>
    </row>
    <row r="467" spans="1:76" ht="12.75" customHeight="1" x14ac:dyDescent="0.2">
      <c r="A467" s="31">
        <f t="shared" si="7"/>
        <v>461</v>
      </c>
      <c r="B467" s="74">
        <f>+GLOVER!B49</f>
        <v>70572649</v>
      </c>
      <c r="C467" s="61" t="str">
        <f>+VLOOKUP(J467,TURNO!P:Q,2,0)</f>
        <v>CHAT GLOVER</v>
      </c>
      <c r="D467" s="61" t="str">
        <f>+GLOVER!D49</f>
        <v>Tarde</v>
      </c>
      <c r="E467" s="75">
        <f>+VLOOKUP(B467,GESEM!B:M,12,0)</f>
        <v>45716</v>
      </c>
      <c r="F467" s="61" t="str">
        <f>+GLOVER!F49</f>
        <v>PART TIME</v>
      </c>
      <c r="G467" s="61">
        <f>+GLOVER!G49</f>
        <v>0</v>
      </c>
      <c r="H467" s="61">
        <f>+GLOVER!H49</f>
        <v>0</v>
      </c>
      <c r="I467" s="61" t="str">
        <f>+GLOVER!I49</f>
        <v>PALACIOS SEBASTIAN CARLOS EDUARDO</v>
      </c>
      <c r="J467" s="61" t="str">
        <f>+GLOVER!J49</f>
        <v>CHAT GLOVER</v>
      </c>
      <c r="K467" s="61" t="str">
        <f>+GLOVER!K49</f>
        <v>AZABACHE GARCIA HILDA MERCEDES</v>
      </c>
      <c r="L467" s="61" t="str">
        <f>+GLOVER!L49</f>
        <v xml:space="preserve">CARAZA MORENO JONATHAN </v>
      </c>
      <c r="M467" s="61" t="str">
        <f>+GLOVER!M49</f>
        <v>Lunes</v>
      </c>
      <c r="N467" s="32">
        <f>+IF(GLOVER!N49="","",GLOVER!N49)</f>
        <v>0.54166666666666663</v>
      </c>
      <c r="O467" s="33">
        <f>+IF(GLOVER!O49="","",GLOVER!O49)</f>
        <v>0.70486111111111116</v>
      </c>
      <c r="P467" s="32" t="str">
        <f>+IF(GLOVER!P49="","",GLOVER!P49)</f>
        <v/>
      </c>
      <c r="Q467" s="33" t="str">
        <f>+IF(GLOVER!Q49="","",GLOVER!Q49)</f>
        <v/>
      </c>
      <c r="R467" s="34" t="str">
        <f>+VLOOKUP(B467,GESEM!B:R,9,0)</f>
        <v>ACTIVO</v>
      </c>
      <c r="S467" s="19" t="str">
        <f>+IF(GLOVER!S49="","",GLOVER!S49)</f>
        <v/>
      </c>
      <c r="T467" s="14" t="str">
        <f>+IF(GLOVER!T49="","",GLOVER!T49)</f>
        <v/>
      </c>
      <c r="U467" s="14" t="str">
        <f>+IF(GLOVER!U49="","",GLOVER!U49)</f>
        <v/>
      </c>
      <c r="V467" s="14" t="str">
        <f>+IF(GLOVER!V49="","",GLOVER!V49)</f>
        <v/>
      </c>
      <c r="W467" s="14" t="str">
        <f>+IF(GLOVER!W49="","",GLOVER!W49)</f>
        <v/>
      </c>
      <c r="X467" s="14" t="str">
        <f>+IF(GLOVER!X49="","",GLOVER!X49)</f>
        <v/>
      </c>
      <c r="Y467" s="14" t="str">
        <f>+IF(GLOVER!Y49="","",GLOVER!Y49)</f>
        <v/>
      </c>
      <c r="Z467" s="20" t="str">
        <f>+IF(GLOVER!Z49="","",GLOVER!Z49)</f>
        <v/>
      </c>
      <c r="AA467" s="19">
        <f>+IF(GLOVER!AA49="","",GLOVER!AA49)</f>
        <v>0.54166666666666663</v>
      </c>
      <c r="AB467" s="13">
        <f>+IF(GLOVER!AB49="","",GLOVER!AB49)</f>
        <v>0.70486111111111116</v>
      </c>
      <c r="AC467" s="14" t="str">
        <f>+IF(GLOVER!AC49="","",GLOVER!AC49)</f>
        <v/>
      </c>
      <c r="AD467" s="14" t="str">
        <f>+IF(GLOVER!AD49="","",GLOVER!AD49)</f>
        <v/>
      </c>
      <c r="AE467" s="13" t="str">
        <f>+IF(GLOVER!AE49="","",GLOVER!AE49)</f>
        <v/>
      </c>
      <c r="AF467" s="13" t="str">
        <f>+IF(GLOVER!AF49="","",GLOVER!AF49)</f>
        <v/>
      </c>
      <c r="AG467" s="14" t="str">
        <f>+IF(GLOVER!AG49="","",GLOVER!AG49)</f>
        <v/>
      </c>
      <c r="AH467" s="20" t="str">
        <f>+IF(GLOVER!AH49="","",GLOVER!AH49)</f>
        <v/>
      </c>
      <c r="AI467" s="19">
        <f>+IF(GLOVER!AI49="","",GLOVER!AI49)</f>
        <v>0.54166666666666663</v>
      </c>
      <c r="AJ467" s="13">
        <f>+IF(GLOVER!AJ49="","",GLOVER!AJ49)</f>
        <v>0.70486111111111116</v>
      </c>
      <c r="AK467" s="14" t="str">
        <f>+IF(GLOVER!AK49="","",GLOVER!AK49)</f>
        <v/>
      </c>
      <c r="AL467" s="14" t="str">
        <f>+IF(GLOVER!AL49="","",GLOVER!AL49)</f>
        <v/>
      </c>
      <c r="AM467" s="13" t="str">
        <f>+IF(GLOVER!AM49="","",GLOVER!AM49)</f>
        <v/>
      </c>
      <c r="AN467" s="13" t="str">
        <f>+IF(GLOVER!AN49="","",GLOVER!AN49)</f>
        <v/>
      </c>
      <c r="AO467" s="14" t="str">
        <f>+IF(GLOVER!AO49="","",GLOVER!AO49)</f>
        <v/>
      </c>
      <c r="AP467" s="20" t="str">
        <f>+IF(GLOVER!AP49="","",GLOVER!AP49)</f>
        <v/>
      </c>
      <c r="AQ467" s="19">
        <f>+IF(GLOVER!AQ49="","",GLOVER!AQ49)</f>
        <v>0.54166666666666663</v>
      </c>
      <c r="AR467" s="13">
        <f>+IF(GLOVER!AR49="","",GLOVER!AR49)</f>
        <v>0.70486111111111116</v>
      </c>
      <c r="AS467" s="14" t="str">
        <f>+IF(GLOVER!AS49="","",GLOVER!AS49)</f>
        <v/>
      </c>
      <c r="AT467" s="14" t="str">
        <f>+IF(GLOVER!AT49="","",GLOVER!AT49)</f>
        <v/>
      </c>
      <c r="AU467" s="13" t="str">
        <f>+IF(GLOVER!AU49="","",GLOVER!AU49)</f>
        <v/>
      </c>
      <c r="AV467" s="13" t="str">
        <f>+IF(GLOVER!AV49="","",GLOVER!AV49)</f>
        <v/>
      </c>
      <c r="AW467" s="14" t="str">
        <f>+IF(GLOVER!AW49="","",GLOVER!AW49)</f>
        <v/>
      </c>
      <c r="AX467" s="20" t="str">
        <f>+IF(GLOVER!AX49="","",GLOVER!AX49)</f>
        <v/>
      </c>
      <c r="AY467" s="19">
        <f>+IF(GLOVER!AY49="","",GLOVER!AY49)</f>
        <v>0.54166666666666663</v>
      </c>
      <c r="AZ467" s="13">
        <f>+IF(GLOVER!AZ49="","",GLOVER!AZ49)</f>
        <v>0.70486111111111116</v>
      </c>
      <c r="BA467" s="14" t="str">
        <f>+IF(GLOVER!BA49="","",GLOVER!BA49)</f>
        <v/>
      </c>
      <c r="BB467" s="14" t="str">
        <f>+IF(GLOVER!BB49="","",GLOVER!BB49)</f>
        <v/>
      </c>
      <c r="BC467" s="13" t="str">
        <f>+IF(GLOVER!BC49="","",GLOVER!BC49)</f>
        <v/>
      </c>
      <c r="BD467" s="13" t="str">
        <f>+IF(GLOVER!BD49="","",GLOVER!BD49)</f>
        <v/>
      </c>
      <c r="BE467" s="14" t="str">
        <f>+IF(GLOVER!BE49="","",GLOVER!BE49)</f>
        <v/>
      </c>
      <c r="BF467" s="20" t="str">
        <f>+IF(GLOVER!BF49="","",GLOVER!BF49)</f>
        <v/>
      </c>
      <c r="BG467" s="19">
        <f>+IF(GLOVER!BG49="","",GLOVER!BG49)</f>
        <v>0.54166666666666663</v>
      </c>
      <c r="BH467" s="13">
        <f>+IF(GLOVER!BH49="","",GLOVER!BH49)</f>
        <v>0.70486111111111116</v>
      </c>
      <c r="BI467" s="14" t="str">
        <f>+IF(GLOVER!BI49="","",GLOVER!BI49)</f>
        <v/>
      </c>
      <c r="BJ467" s="14" t="str">
        <f>+IF(GLOVER!BJ49="","",GLOVER!BJ49)</f>
        <v/>
      </c>
      <c r="BK467" s="13" t="str">
        <f>+IF(GLOVER!BK49="","",GLOVER!BK49)</f>
        <v/>
      </c>
      <c r="BL467" s="13" t="str">
        <f>+IF(GLOVER!BL49="","",GLOVER!BL49)</f>
        <v/>
      </c>
      <c r="BM467" s="14" t="str">
        <f>+IF(GLOVER!BM49="","",GLOVER!BM49)</f>
        <v/>
      </c>
      <c r="BN467" s="20" t="str">
        <f>+IF(GLOVER!BN49="","",GLOVER!BN49)</f>
        <v/>
      </c>
      <c r="BO467" s="19">
        <f>+IF(GLOVER!BO49="","",GLOVER!BO49)</f>
        <v>0.54166666666666663</v>
      </c>
      <c r="BP467" s="13">
        <f>+IF(GLOVER!BP49="","",GLOVER!BP49)</f>
        <v>0.70486111111111116</v>
      </c>
      <c r="BQ467" s="14" t="str">
        <f>+IF(GLOVER!BQ49="","",GLOVER!BQ49)</f>
        <v/>
      </c>
      <c r="BR467" s="14" t="str">
        <f>+IF(GLOVER!BR49="","",GLOVER!BR49)</f>
        <v/>
      </c>
      <c r="BS467" s="13" t="str">
        <f>+IF(GLOVER!BS49="","",GLOVER!BS49)</f>
        <v/>
      </c>
      <c r="BT467" s="13" t="str">
        <f>+IF(GLOVER!BT49="","",GLOVER!BT49)</f>
        <v/>
      </c>
      <c r="BU467" s="14" t="str">
        <f>+IF(GLOVER!BU49="","",GLOVER!BU49)</f>
        <v/>
      </c>
      <c r="BV467" s="20" t="str">
        <f>+IF(GLOVER!BV49="","",GLOVER!BV49)</f>
        <v/>
      </c>
      <c r="BW467" s="68" t="str">
        <f>+VLOOKUP(B467,GESEM!B:H,7,0)</f>
        <v>CHAT GLOVER</v>
      </c>
      <c r="BX467" s="2" t="str">
        <f>+VLOOKUP(B467,GESEM!B:H,6,0)</f>
        <v>AGENTE</v>
      </c>
    </row>
    <row r="468" spans="1:76" ht="12.75" customHeight="1" x14ac:dyDescent="0.2">
      <c r="A468" s="31">
        <f t="shared" si="7"/>
        <v>462</v>
      </c>
      <c r="B468" s="74">
        <f>+GLOVER!B50</f>
        <v>75171080</v>
      </c>
      <c r="C468" s="61" t="str">
        <f>+VLOOKUP(J468,TURNO!P:Q,2,0)</f>
        <v>CHAT GLOVER</v>
      </c>
      <c r="D468" s="61" t="str">
        <f>+GLOVER!D50</f>
        <v>Madrugada</v>
      </c>
      <c r="E468" s="75">
        <f>+VLOOKUP(B468,GESEM!B:M,12,0)</f>
        <v>45716</v>
      </c>
      <c r="F468" s="61" t="str">
        <f>+GLOVER!F50</f>
        <v>PART TIME</v>
      </c>
      <c r="G468" s="61">
        <f>+GLOVER!G50</f>
        <v>0</v>
      </c>
      <c r="H468" s="61">
        <f>+GLOVER!H50</f>
        <v>0</v>
      </c>
      <c r="I468" s="61" t="str">
        <f>+GLOVER!I50</f>
        <v>PEREZ VILLEGAS ZIHOMARA</v>
      </c>
      <c r="J468" s="61" t="str">
        <f>+GLOVER!J50</f>
        <v>CHAT GLOVER</v>
      </c>
      <c r="K468" s="61" t="str">
        <f>+GLOVER!K50</f>
        <v>AZABACHE GARCIA HILDA MERCEDES</v>
      </c>
      <c r="L468" s="61" t="str">
        <f>+GLOVER!L50</f>
        <v xml:space="preserve">CARAZA MORENO JONATHAN </v>
      </c>
      <c r="M468" s="61" t="str">
        <f>+GLOVER!M50</f>
        <v>Martes</v>
      </c>
      <c r="N468" s="32">
        <f>+IF(GLOVER!N50="","",GLOVER!N50)</f>
        <v>0.16666666666666666</v>
      </c>
      <c r="O468" s="33">
        <f>+IF(GLOVER!O50="","",GLOVER!O50)</f>
        <v>0.3298611111111111</v>
      </c>
      <c r="P468" s="32" t="str">
        <f>+IF(GLOVER!P50="","",GLOVER!P50)</f>
        <v/>
      </c>
      <c r="Q468" s="33" t="str">
        <f>+IF(GLOVER!Q50="","",GLOVER!Q50)</f>
        <v/>
      </c>
      <c r="R468" s="34" t="str">
        <f>+VLOOKUP(B468,GESEM!B:R,9,0)</f>
        <v>ACTIVO</v>
      </c>
      <c r="S468" s="19">
        <f>+IF(GLOVER!S50="","",GLOVER!S50)</f>
        <v>0.16666666666666666</v>
      </c>
      <c r="T468" s="14">
        <f>+IF(GLOVER!T50="","",GLOVER!T50)</f>
        <v>0.3298611111111111</v>
      </c>
      <c r="U468" s="14" t="str">
        <f>+IF(GLOVER!U50="","",GLOVER!U50)</f>
        <v/>
      </c>
      <c r="V468" s="14" t="str">
        <f>+IF(GLOVER!V50="","",GLOVER!V50)</f>
        <v/>
      </c>
      <c r="W468" s="14" t="str">
        <f>+IF(GLOVER!W50="","",GLOVER!W50)</f>
        <v/>
      </c>
      <c r="X468" s="14" t="str">
        <f>+IF(GLOVER!X50="","",GLOVER!X50)</f>
        <v/>
      </c>
      <c r="Y468" s="14" t="str">
        <f>+IF(GLOVER!Y50="","",GLOVER!Y50)</f>
        <v/>
      </c>
      <c r="Z468" s="20" t="str">
        <f>+IF(GLOVER!Z50="","",GLOVER!Z50)</f>
        <v/>
      </c>
      <c r="AA468" s="19" t="str">
        <f>+IF(GLOVER!AA50="","",GLOVER!AA50)</f>
        <v/>
      </c>
      <c r="AB468" s="13" t="str">
        <f>+IF(GLOVER!AB50="","",GLOVER!AB50)</f>
        <v/>
      </c>
      <c r="AC468" s="14" t="str">
        <f>+IF(GLOVER!AC50="","",GLOVER!AC50)</f>
        <v/>
      </c>
      <c r="AD468" s="14" t="str">
        <f>+IF(GLOVER!AD50="","",GLOVER!AD50)</f>
        <v/>
      </c>
      <c r="AE468" s="13" t="str">
        <f>+IF(GLOVER!AE50="","",GLOVER!AE50)</f>
        <v/>
      </c>
      <c r="AF468" s="13" t="str">
        <f>+IF(GLOVER!AF50="","",GLOVER!AF50)</f>
        <v/>
      </c>
      <c r="AG468" s="14" t="str">
        <f>+IF(GLOVER!AG50="","",GLOVER!AG50)</f>
        <v/>
      </c>
      <c r="AH468" s="20" t="str">
        <f>+IF(GLOVER!AH50="","",GLOVER!AH50)</f>
        <v/>
      </c>
      <c r="AI468" s="19">
        <f>+IF(GLOVER!AI50="","",GLOVER!AI50)</f>
        <v>0.16666666666666666</v>
      </c>
      <c r="AJ468" s="13">
        <f>+IF(GLOVER!AJ50="","",GLOVER!AJ50)</f>
        <v>0.3298611111111111</v>
      </c>
      <c r="AK468" s="14" t="str">
        <f>+IF(GLOVER!AK50="","",GLOVER!AK50)</f>
        <v/>
      </c>
      <c r="AL468" s="14" t="str">
        <f>+IF(GLOVER!AL50="","",GLOVER!AL50)</f>
        <v/>
      </c>
      <c r="AM468" s="13" t="str">
        <f>+IF(GLOVER!AM50="","",GLOVER!AM50)</f>
        <v/>
      </c>
      <c r="AN468" s="13" t="str">
        <f>+IF(GLOVER!AN50="","",GLOVER!AN50)</f>
        <v/>
      </c>
      <c r="AO468" s="14" t="str">
        <f>+IF(GLOVER!AO50="","",GLOVER!AO50)</f>
        <v/>
      </c>
      <c r="AP468" s="20" t="str">
        <f>+IF(GLOVER!AP50="","",GLOVER!AP50)</f>
        <v/>
      </c>
      <c r="AQ468" s="19">
        <f>+IF(GLOVER!AQ50="","",GLOVER!AQ50)</f>
        <v>0.75</v>
      </c>
      <c r="AR468" s="13">
        <f>+IF(GLOVER!AR50="","",GLOVER!AR50)</f>
        <v>0.91319444444444442</v>
      </c>
      <c r="AS468" s="14" t="str">
        <f>+IF(GLOVER!AS50="","",GLOVER!AS50)</f>
        <v/>
      </c>
      <c r="AT468" s="14" t="str">
        <f>+IF(GLOVER!AT50="","",GLOVER!AT50)</f>
        <v/>
      </c>
      <c r="AU468" s="13" t="str">
        <f>+IF(GLOVER!AU50="","",GLOVER!AU50)</f>
        <v/>
      </c>
      <c r="AV468" s="13" t="str">
        <f>+IF(GLOVER!AV50="","",GLOVER!AV50)</f>
        <v/>
      </c>
      <c r="AW468" s="14" t="str">
        <f>+IF(GLOVER!AW50="","",GLOVER!AW50)</f>
        <v/>
      </c>
      <c r="AX468" s="20" t="str">
        <f>+IF(GLOVER!AX50="","",GLOVER!AX50)</f>
        <v/>
      </c>
      <c r="AY468" s="19">
        <f>+IF(GLOVER!AY50="","",GLOVER!AY50)</f>
        <v>0.75</v>
      </c>
      <c r="AZ468" s="13">
        <f>+IF(GLOVER!AZ50="","",GLOVER!AZ50)</f>
        <v>0.91319444444444442</v>
      </c>
      <c r="BA468" s="14" t="str">
        <f>+IF(GLOVER!BA50="","",GLOVER!BA50)</f>
        <v/>
      </c>
      <c r="BB468" s="14" t="str">
        <f>+IF(GLOVER!BB50="","",GLOVER!BB50)</f>
        <v/>
      </c>
      <c r="BC468" s="13" t="str">
        <f>+IF(GLOVER!BC50="","",GLOVER!BC50)</f>
        <v/>
      </c>
      <c r="BD468" s="13" t="str">
        <f>+IF(GLOVER!BD50="","",GLOVER!BD50)</f>
        <v/>
      </c>
      <c r="BE468" s="14" t="str">
        <f>+IF(GLOVER!BE50="","",GLOVER!BE50)</f>
        <v/>
      </c>
      <c r="BF468" s="20" t="str">
        <f>+IF(GLOVER!BF50="","",GLOVER!BF50)</f>
        <v/>
      </c>
      <c r="BG468" s="19">
        <f>+IF(GLOVER!BG50="","",GLOVER!BG50)</f>
        <v>0.16666666666666666</v>
      </c>
      <c r="BH468" s="13">
        <f>+IF(GLOVER!BH50="","",GLOVER!BH50)</f>
        <v>0.3298611111111111</v>
      </c>
      <c r="BI468" s="14" t="str">
        <f>+IF(GLOVER!BI50="","",GLOVER!BI50)</f>
        <v/>
      </c>
      <c r="BJ468" s="14" t="str">
        <f>+IF(GLOVER!BJ50="","",GLOVER!BJ50)</f>
        <v/>
      </c>
      <c r="BK468" s="13" t="str">
        <f>+IF(GLOVER!BK50="","",GLOVER!BK50)</f>
        <v/>
      </c>
      <c r="BL468" s="13" t="str">
        <f>+IF(GLOVER!BL50="","",GLOVER!BL50)</f>
        <v/>
      </c>
      <c r="BM468" s="14" t="str">
        <f>+IF(GLOVER!BM50="","",GLOVER!BM50)</f>
        <v/>
      </c>
      <c r="BN468" s="20" t="str">
        <f>+IF(GLOVER!BN50="","",GLOVER!BN50)</f>
        <v/>
      </c>
      <c r="BO468" s="19">
        <f>+IF(GLOVER!BO50="","",GLOVER!BO50)</f>
        <v>0.16666666666666666</v>
      </c>
      <c r="BP468" s="13">
        <f>+IF(GLOVER!BP50="","",GLOVER!BP50)</f>
        <v>0.3298611111111111</v>
      </c>
      <c r="BQ468" s="14" t="str">
        <f>+IF(GLOVER!BQ50="","",GLOVER!BQ50)</f>
        <v/>
      </c>
      <c r="BR468" s="14" t="str">
        <f>+IF(GLOVER!BR50="","",GLOVER!BR50)</f>
        <v/>
      </c>
      <c r="BS468" s="13" t="str">
        <f>+IF(GLOVER!BS50="","",GLOVER!BS50)</f>
        <v/>
      </c>
      <c r="BT468" s="13" t="str">
        <f>+IF(GLOVER!BT50="","",GLOVER!BT50)</f>
        <v/>
      </c>
      <c r="BU468" s="14" t="str">
        <f>+IF(GLOVER!BU50="","",GLOVER!BU50)</f>
        <v/>
      </c>
      <c r="BV468" s="20" t="str">
        <f>+IF(GLOVER!BV50="","",GLOVER!BV50)</f>
        <v/>
      </c>
      <c r="BW468" s="68" t="str">
        <f>+VLOOKUP(B468,GESEM!B:H,7,0)</f>
        <v>CHAT GLOVER</v>
      </c>
      <c r="BX468" s="2" t="str">
        <f>+VLOOKUP(B468,GESEM!B:H,6,0)</f>
        <v>AGENTE</v>
      </c>
    </row>
    <row r="469" spans="1:76" ht="12.75" customHeight="1" x14ac:dyDescent="0.2">
      <c r="A469" s="31">
        <f t="shared" si="7"/>
        <v>463</v>
      </c>
      <c r="B469" s="74">
        <f>+GLOVER!B51</f>
        <v>71212889</v>
      </c>
      <c r="C469" s="61" t="str">
        <f>+VLOOKUP(J469,TURNO!P:Q,2,0)</f>
        <v>CHAT GLOVER</v>
      </c>
      <c r="D469" s="61" t="str">
        <f>+GLOVER!D51</f>
        <v>Tarde</v>
      </c>
      <c r="E469" s="75">
        <f>+VLOOKUP(B469,GESEM!B:M,12,0)</f>
        <v>45716</v>
      </c>
      <c r="F469" s="61" t="str">
        <f>+GLOVER!F51</f>
        <v>PART TIME</v>
      </c>
      <c r="G469" s="61">
        <f>+GLOVER!G51</f>
        <v>0</v>
      </c>
      <c r="H469" s="61">
        <f>+GLOVER!H51</f>
        <v>0</v>
      </c>
      <c r="I469" s="61" t="str">
        <f>+GLOVER!I51</f>
        <v>DEL POZO PASACHE ALBERTO NOGAMI</v>
      </c>
      <c r="J469" s="61" t="str">
        <f>+GLOVER!J51</f>
        <v>CHAT GLOVER</v>
      </c>
      <c r="K469" s="61" t="str">
        <f>+GLOVER!K51</f>
        <v>MENDIZABAL BERMUDEZ OSCAR OWENCESLAO</v>
      </c>
      <c r="L469" s="61" t="str">
        <f>+GLOVER!L51</f>
        <v xml:space="preserve">CARAZA MORENO JONATHAN </v>
      </c>
      <c r="M469" s="61" t="str">
        <f>+GLOVER!M51</f>
        <v>Martes</v>
      </c>
      <c r="N469" s="32">
        <f>+IF(GLOVER!N51="","",GLOVER!N51)</f>
        <v>0.54166666666666663</v>
      </c>
      <c r="O469" s="33">
        <f>+IF(GLOVER!O51="","",GLOVER!O51)</f>
        <v>0.70486111111111116</v>
      </c>
      <c r="P469" s="32" t="str">
        <f>+IF(GLOVER!P51="","",GLOVER!P51)</f>
        <v/>
      </c>
      <c r="Q469" s="33" t="str">
        <f>+IF(GLOVER!Q51="","",GLOVER!Q51)</f>
        <v/>
      </c>
      <c r="R469" s="34" t="str">
        <f>+VLOOKUP(B469,GESEM!B:R,9,0)</f>
        <v>ACTIVO</v>
      </c>
      <c r="S469" s="19">
        <f>+IF(GLOVER!S51="","",GLOVER!S51)</f>
        <v>0.54166666666666663</v>
      </c>
      <c r="T469" s="14">
        <f>+IF(GLOVER!T51="","",GLOVER!T51)</f>
        <v>0.70486111111111116</v>
      </c>
      <c r="U469" s="14" t="str">
        <f>+IF(GLOVER!U51="","",GLOVER!U51)</f>
        <v/>
      </c>
      <c r="V469" s="14" t="str">
        <f>+IF(GLOVER!V51="","",GLOVER!V51)</f>
        <v/>
      </c>
      <c r="W469" s="14" t="str">
        <f>+IF(GLOVER!W51="","",GLOVER!W51)</f>
        <v/>
      </c>
      <c r="X469" s="14" t="str">
        <f>+IF(GLOVER!X51="","",GLOVER!X51)</f>
        <v/>
      </c>
      <c r="Y469" s="14" t="str">
        <f>+IF(GLOVER!Y51="","",GLOVER!Y51)</f>
        <v/>
      </c>
      <c r="Z469" s="20" t="str">
        <f>+IF(GLOVER!Z51="","",GLOVER!Z51)</f>
        <v/>
      </c>
      <c r="AA469" s="19" t="str">
        <f>+IF(GLOVER!AA51="","",GLOVER!AA51)</f>
        <v/>
      </c>
      <c r="AB469" s="13" t="str">
        <f>+IF(GLOVER!AB51="","",GLOVER!AB51)</f>
        <v/>
      </c>
      <c r="AC469" s="14" t="str">
        <f>+IF(GLOVER!AC51="","",GLOVER!AC51)</f>
        <v/>
      </c>
      <c r="AD469" s="14" t="str">
        <f>+IF(GLOVER!AD51="","",GLOVER!AD51)</f>
        <v/>
      </c>
      <c r="AE469" s="13" t="str">
        <f>+IF(GLOVER!AE51="","",GLOVER!AE51)</f>
        <v/>
      </c>
      <c r="AF469" s="13" t="str">
        <f>+IF(GLOVER!AF51="","",GLOVER!AF51)</f>
        <v/>
      </c>
      <c r="AG469" s="14" t="str">
        <f>+IF(GLOVER!AG51="","",GLOVER!AG51)</f>
        <v/>
      </c>
      <c r="AH469" s="20" t="str">
        <f>+IF(GLOVER!AH51="","",GLOVER!AH51)</f>
        <v/>
      </c>
      <c r="AI469" s="19">
        <f>+IF(GLOVER!AI51="","",GLOVER!AI51)</f>
        <v>0.54166666666666663</v>
      </c>
      <c r="AJ469" s="13">
        <f>+IF(GLOVER!AJ51="","",GLOVER!AJ51)</f>
        <v>0.70486111111111116</v>
      </c>
      <c r="AK469" s="14" t="str">
        <f>+IF(GLOVER!AK51="","",GLOVER!AK51)</f>
        <v/>
      </c>
      <c r="AL469" s="14" t="str">
        <f>+IF(GLOVER!AL51="","",GLOVER!AL51)</f>
        <v/>
      </c>
      <c r="AM469" s="13" t="str">
        <f>+IF(GLOVER!AM51="","",GLOVER!AM51)</f>
        <v/>
      </c>
      <c r="AN469" s="13" t="str">
        <f>+IF(GLOVER!AN51="","",GLOVER!AN51)</f>
        <v/>
      </c>
      <c r="AO469" s="14" t="str">
        <f>+IF(GLOVER!AO51="","",GLOVER!AO51)</f>
        <v/>
      </c>
      <c r="AP469" s="20" t="str">
        <f>+IF(GLOVER!AP51="","",GLOVER!AP51)</f>
        <v/>
      </c>
      <c r="AQ469" s="19">
        <f>+IF(GLOVER!AQ51="","",GLOVER!AQ51)</f>
        <v>0.54166666666666663</v>
      </c>
      <c r="AR469" s="13">
        <f>+IF(GLOVER!AR51="","",GLOVER!AR51)</f>
        <v>0.70486111111111116</v>
      </c>
      <c r="AS469" s="14" t="str">
        <f>+IF(GLOVER!AS51="","",GLOVER!AS51)</f>
        <v/>
      </c>
      <c r="AT469" s="14" t="str">
        <f>+IF(GLOVER!AT51="","",GLOVER!AT51)</f>
        <v/>
      </c>
      <c r="AU469" s="13" t="str">
        <f>+IF(GLOVER!AU51="","",GLOVER!AU51)</f>
        <v/>
      </c>
      <c r="AV469" s="13" t="str">
        <f>+IF(GLOVER!AV51="","",GLOVER!AV51)</f>
        <v/>
      </c>
      <c r="AW469" s="14" t="str">
        <f>+IF(GLOVER!AW51="","",GLOVER!AW51)</f>
        <v/>
      </c>
      <c r="AX469" s="20" t="str">
        <f>+IF(GLOVER!AX51="","",GLOVER!AX51)</f>
        <v/>
      </c>
      <c r="AY469" s="19">
        <f>+IF(GLOVER!AY51="","",GLOVER!AY51)</f>
        <v>0.54166666666666663</v>
      </c>
      <c r="AZ469" s="13">
        <f>+IF(GLOVER!AZ51="","",GLOVER!AZ51)</f>
        <v>0.70486111111111116</v>
      </c>
      <c r="BA469" s="14" t="str">
        <f>+IF(GLOVER!BA51="","",GLOVER!BA51)</f>
        <v/>
      </c>
      <c r="BB469" s="14" t="str">
        <f>+IF(GLOVER!BB51="","",GLOVER!BB51)</f>
        <v/>
      </c>
      <c r="BC469" s="13" t="str">
        <f>+IF(GLOVER!BC51="","",GLOVER!BC51)</f>
        <v/>
      </c>
      <c r="BD469" s="13" t="str">
        <f>+IF(GLOVER!BD51="","",GLOVER!BD51)</f>
        <v/>
      </c>
      <c r="BE469" s="14" t="str">
        <f>+IF(GLOVER!BE51="","",GLOVER!BE51)</f>
        <v/>
      </c>
      <c r="BF469" s="20" t="str">
        <f>+IF(GLOVER!BF51="","",GLOVER!BF51)</f>
        <v/>
      </c>
      <c r="BG469" s="19">
        <f>+IF(GLOVER!BG51="","",GLOVER!BG51)</f>
        <v>0.54166666666666663</v>
      </c>
      <c r="BH469" s="13">
        <f>+IF(GLOVER!BH51="","",GLOVER!BH51)</f>
        <v>0.70486111111111116</v>
      </c>
      <c r="BI469" s="14" t="str">
        <f>+IF(GLOVER!BI51="","",GLOVER!BI51)</f>
        <v/>
      </c>
      <c r="BJ469" s="14" t="str">
        <f>+IF(GLOVER!BJ51="","",GLOVER!BJ51)</f>
        <v/>
      </c>
      <c r="BK469" s="13" t="str">
        <f>+IF(GLOVER!BK51="","",GLOVER!BK51)</f>
        <v/>
      </c>
      <c r="BL469" s="13" t="str">
        <f>+IF(GLOVER!BL51="","",GLOVER!BL51)</f>
        <v/>
      </c>
      <c r="BM469" s="14" t="str">
        <f>+IF(GLOVER!BM51="","",GLOVER!BM51)</f>
        <v/>
      </c>
      <c r="BN469" s="20" t="str">
        <f>+IF(GLOVER!BN51="","",GLOVER!BN51)</f>
        <v/>
      </c>
      <c r="BO469" s="19">
        <f>+IF(GLOVER!BO51="","",GLOVER!BO51)</f>
        <v>0.54166666666666663</v>
      </c>
      <c r="BP469" s="13">
        <f>+IF(GLOVER!BP51="","",GLOVER!BP51)</f>
        <v>0.70486111111111116</v>
      </c>
      <c r="BQ469" s="14" t="str">
        <f>+IF(GLOVER!BQ51="","",GLOVER!BQ51)</f>
        <v/>
      </c>
      <c r="BR469" s="14" t="str">
        <f>+IF(GLOVER!BR51="","",GLOVER!BR51)</f>
        <v/>
      </c>
      <c r="BS469" s="13" t="str">
        <f>+IF(GLOVER!BS51="","",GLOVER!BS51)</f>
        <v/>
      </c>
      <c r="BT469" s="13" t="str">
        <f>+IF(GLOVER!BT51="","",GLOVER!BT51)</f>
        <v/>
      </c>
      <c r="BU469" s="14" t="str">
        <f>+IF(GLOVER!BU51="","",GLOVER!BU51)</f>
        <v/>
      </c>
      <c r="BV469" s="20" t="str">
        <f>+IF(GLOVER!BV51="","",GLOVER!BV51)</f>
        <v/>
      </c>
      <c r="BW469" s="68" t="str">
        <f>+VLOOKUP(B469,GESEM!B:H,7,0)</f>
        <v>CHAT GLOVER</v>
      </c>
      <c r="BX469" s="2" t="str">
        <f>+VLOOKUP(B469,GESEM!B:H,6,0)</f>
        <v>AGENTE</v>
      </c>
    </row>
    <row r="470" spans="1:76" ht="12.75" customHeight="1" x14ac:dyDescent="0.2">
      <c r="A470" s="31">
        <f t="shared" si="7"/>
        <v>464</v>
      </c>
      <c r="B470" s="74">
        <f>+GLOVER!B52</f>
        <v>76381842</v>
      </c>
      <c r="C470" s="61" t="str">
        <f>+VLOOKUP(J470,TURNO!P:Q,2,0)</f>
        <v>CHAT GLOVER</v>
      </c>
      <c r="D470" s="61" t="str">
        <f>+GLOVER!D52</f>
        <v>Tarde</v>
      </c>
      <c r="E470" s="75">
        <f>+VLOOKUP(B470,GESEM!B:M,12,0)</f>
        <v>45716</v>
      </c>
      <c r="F470" s="61" t="str">
        <f>+GLOVER!F52</f>
        <v>PART TIME</v>
      </c>
      <c r="G470" s="61">
        <f>+GLOVER!G52</f>
        <v>0</v>
      </c>
      <c r="H470" s="61">
        <f>+GLOVER!H52</f>
        <v>0</v>
      </c>
      <c r="I470" s="61" t="str">
        <f>+GLOVER!I52</f>
        <v>QUIÑONES CORTEZ ANA VICTORIA</v>
      </c>
      <c r="J470" s="61" t="str">
        <f>+GLOVER!J52</f>
        <v>CHAT GLOVER</v>
      </c>
      <c r="K470" s="61" t="str">
        <f>+GLOVER!K52</f>
        <v>MENDIZABAL BERMUDEZ OSCAR OWENCESLAO</v>
      </c>
      <c r="L470" s="61" t="str">
        <f>+GLOVER!L52</f>
        <v xml:space="preserve">CARAZA MORENO JONATHAN </v>
      </c>
      <c r="M470" s="61" t="str">
        <f>+GLOVER!M52</f>
        <v>Sábado</v>
      </c>
      <c r="N470" s="32">
        <f>+IF(GLOVER!N52="","",GLOVER!N52)</f>
        <v>0.54166666666666663</v>
      </c>
      <c r="O470" s="33">
        <f>+IF(GLOVER!O52="","",GLOVER!O52)</f>
        <v>0.70486111111111116</v>
      </c>
      <c r="P470" s="32" t="str">
        <f>+IF(GLOVER!P52="","",GLOVER!P52)</f>
        <v/>
      </c>
      <c r="Q470" s="33" t="str">
        <f>+IF(GLOVER!Q52="","",GLOVER!Q52)</f>
        <v/>
      </c>
      <c r="R470" s="34" t="str">
        <f>+VLOOKUP(B470,GESEM!B:R,9,0)</f>
        <v>ACTIVO</v>
      </c>
      <c r="S470" s="19">
        <f>+IF(GLOVER!S52="","",GLOVER!S52)</f>
        <v>0.54166666666666663</v>
      </c>
      <c r="T470" s="14">
        <f>+IF(GLOVER!T52="","",GLOVER!T52)</f>
        <v>0.70486111111111116</v>
      </c>
      <c r="U470" s="14" t="str">
        <f>+IF(GLOVER!U52="","",GLOVER!U52)</f>
        <v/>
      </c>
      <c r="V470" s="14" t="str">
        <f>+IF(GLOVER!V52="","",GLOVER!V52)</f>
        <v/>
      </c>
      <c r="W470" s="14" t="str">
        <f>+IF(GLOVER!W52="","",GLOVER!W52)</f>
        <v/>
      </c>
      <c r="X470" s="14" t="str">
        <f>+IF(GLOVER!X52="","",GLOVER!X52)</f>
        <v/>
      </c>
      <c r="Y470" s="14" t="str">
        <f>+IF(GLOVER!Y52="","",GLOVER!Y52)</f>
        <v/>
      </c>
      <c r="Z470" s="20" t="str">
        <f>+IF(GLOVER!Z52="","",GLOVER!Z52)</f>
        <v/>
      </c>
      <c r="AA470" s="19">
        <f>+IF(GLOVER!AA52="","",GLOVER!AA52)</f>
        <v>0.54166666666666663</v>
      </c>
      <c r="AB470" s="13">
        <f>+IF(GLOVER!AB52="","",GLOVER!AB52)</f>
        <v>0.70486111111111116</v>
      </c>
      <c r="AC470" s="14" t="str">
        <f>+IF(GLOVER!AC52="","",GLOVER!AC52)</f>
        <v/>
      </c>
      <c r="AD470" s="14" t="str">
        <f>+IF(GLOVER!AD52="","",GLOVER!AD52)</f>
        <v/>
      </c>
      <c r="AE470" s="13" t="str">
        <f>+IF(GLOVER!AE52="","",GLOVER!AE52)</f>
        <v/>
      </c>
      <c r="AF470" s="13" t="str">
        <f>+IF(GLOVER!AF52="","",GLOVER!AF52)</f>
        <v/>
      </c>
      <c r="AG470" s="14" t="str">
        <f>+IF(GLOVER!AG52="","",GLOVER!AG52)</f>
        <v/>
      </c>
      <c r="AH470" s="20" t="str">
        <f>+IF(GLOVER!AH52="","",GLOVER!AH52)</f>
        <v/>
      </c>
      <c r="AI470" s="19">
        <f>+IF(GLOVER!AI52="","",GLOVER!AI52)</f>
        <v>0.54166666666666663</v>
      </c>
      <c r="AJ470" s="13">
        <f>+IF(GLOVER!AJ52="","",GLOVER!AJ52)</f>
        <v>0.70486111111111116</v>
      </c>
      <c r="AK470" s="14" t="str">
        <f>+IF(GLOVER!AK52="","",GLOVER!AK52)</f>
        <v/>
      </c>
      <c r="AL470" s="14" t="str">
        <f>+IF(GLOVER!AL52="","",GLOVER!AL52)</f>
        <v/>
      </c>
      <c r="AM470" s="13" t="str">
        <f>+IF(GLOVER!AM52="","",GLOVER!AM52)</f>
        <v/>
      </c>
      <c r="AN470" s="13" t="str">
        <f>+IF(GLOVER!AN52="","",GLOVER!AN52)</f>
        <v/>
      </c>
      <c r="AO470" s="14" t="str">
        <f>+IF(GLOVER!AO52="","",GLOVER!AO52)</f>
        <v/>
      </c>
      <c r="AP470" s="20" t="str">
        <f>+IF(GLOVER!AP52="","",GLOVER!AP52)</f>
        <v/>
      </c>
      <c r="AQ470" s="19">
        <f>+IF(GLOVER!AQ52="","",GLOVER!AQ52)</f>
        <v>0.54166666666666663</v>
      </c>
      <c r="AR470" s="13">
        <f>+IF(GLOVER!AR52="","",GLOVER!AR52)</f>
        <v>0.70486111111111116</v>
      </c>
      <c r="AS470" s="14" t="str">
        <f>+IF(GLOVER!AS52="","",GLOVER!AS52)</f>
        <v/>
      </c>
      <c r="AT470" s="14" t="str">
        <f>+IF(GLOVER!AT52="","",GLOVER!AT52)</f>
        <v/>
      </c>
      <c r="AU470" s="13" t="str">
        <f>+IF(GLOVER!AU52="","",GLOVER!AU52)</f>
        <v/>
      </c>
      <c r="AV470" s="13" t="str">
        <f>+IF(GLOVER!AV52="","",GLOVER!AV52)</f>
        <v/>
      </c>
      <c r="AW470" s="14" t="str">
        <f>+IF(GLOVER!AW52="","",GLOVER!AW52)</f>
        <v/>
      </c>
      <c r="AX470" s="20" t="str">
        <f>+IF(GLOVER!AX52="","",GLOVER!AX52)</f>
        <v/>
      </c>
      <c r="AY470" s="19">
        <f>+IF(GLOVER!AY52="","",GLOVER!AY52)</f>
        <v>0.54166666666666663</v>
      </c>
      <c r="AZ470" s="13">
        <f>+IF(GLOVER!AZ52="","",GLOVER!AZ52)</f>
        <v>0.70486111111111116</v>
      </c>
      <c r="BA470" s="14" t="str">
        <f>+IF(GLOVER!BA52="","",GLOVER!BA52)</f>
        <v/>
      </c>
      <c r="BB470" s="14" t="str">
        <f>+IF(GLOVER!BB52="","",GLOVER!BB52)</f>
        <v/>
      </c>
      <c r="BC470" s="13" t="str">
        <f>+IF(GLOVER!BC52="","",GLOVER!BC52)</f>
        <v/>
      </c>
      <c r="BD470" s="13" t="str">
        <f>+IF(GLOVER!BD52="","",GLOVER!BD52)</f>
        <v/>
      </c>
      <c r="BE470" s="14" t="str">
        <f>+IF(GLOVER!BE52="","",GLOVER!BE52)</f>
        <v/>
      </c>
      <c r="BF470" s="20" t="str">
        <f>+IF(GLOVER!BF52="","",GLOVER!BF52)</f>
        <v/>
      </c>
      <c r="BG470" s="19" t="str">
        <f>+IF(GLOVER!BG52="","",GLOVER!BG52)</f>
        <v/>
      </c>
      <c r="BH470" s="13" t="str">
        <f>+IF(GLOVER!BH52="","",GLOVER!BH52)</f>
        <v/>
      </c>
      <c r="BI470" s="14" t="str">
        <f>+IF(GLOVER!BI52="","",GLOVER!BI52)</f>
        <v/>
      </c>
      <c r="BJ470" s="14" t="str">
        <f>+IF(GLOVER!BJ52="","",GLOVER!BJ52)</f>
        <v/>
      </c>
      <c r="BK470" s="13" t="str">
        <f>+IF(GLOVER!BK52="","",GLOVER!BK52)</f>
        <v/>
      </c>
      <c r="BL470" s="13" t="str">
        <f>+IF(GLOVER!BL52="","",GLOVER!BL52)</f>
        <v/>
      </c>
      <c r="BM470" s="14" t="str">
        <f>+IF(GLOVER!BM52="","",GLOVER!BM52)</f>
        <v/>
      </c>
      <c r="BN470" s="20" t="str">
        <f>+IF(GLOVER!BN52="","",GLOVER!BN52)</f>
        <v/>
      </c>
      <c r="BO470" s="19">
        <f>+IF(GLOVER!BO52="","",GLOVER!BO52)</f>
        <v>0.54166666666666663</v>
      </c>
      <c r="BP470" s="13">
        <f>+IF(GLOVER!BP52="","",GLOVER!BP52)</f>
        <v>0.70486111111111116</v>
      </c>
      <c r="BQ470" s="14" t="str">
        <f>+IF(GLOVER!BQ52="","",GLOVER!BQ52)</f>
        <v/>
      </c>
      <c r="BR470" s="14" t="str">
        <f>+IF(GLOVER!BR52="","",GLOVER!BR52)</f>
        <v/>
      </c>
      <c r="BS470" s="13" t="str">
        <f>+IF(GLOVER!BS52="","",GLOVER!BS52)</f>
        <v/>
      </c>
      <c r="BT470" s="13" t="str">
        <f>+IF(GLOVER!BT52="","",GLOVER!BT52)</f>
        <v/>
      </c>
      <c r="BU470" s="14" t="str">
        <f>+IF(GLOVER!BU52="","",GLOVER!BU52)</f>
        <v/>
      </c>
      <c r="BV470" s="20" t="str">
        <f>+IF(GLOVER!BV52="","",GLOVER!BV52)</f>
        <v/>
      </c>
      <c r="BW470" s="68" t="str">
        <f>+VLOOKUP(B470,GESEM!B:H,7,0)</f>
        <v>CHAT GLOVER</v>
      </c>
      <c r="BX470" s="2" t="str">
        <f>+VLOOKUP(B470,GESEM!B:H,6,0)</f>
        <v>AGENTE</v>
      </c>
    </row>
    <row r="471" spans="1:76" ht="12.75" customHeight="1" x14ac:dyDescent="0.2">
      <c r="A471" s="31">
        <f t="shared" si="7"/>
        <v>465</v>
      </c>
      <c r="B471" s="74">
        <f>+GLOVER!B53</f>
        <v>70286700</v>
      </c>
      <c r="C471" s="61" t="str">
        <f>+VLOOKUP(J471,TURNO!P:Q,2,0)</f>
        <v>CHAT GLOVER</v>
      </c>
      <c r="D471" s="61" t="str">
        <f>+GLOVER!D53</f>
        <v>Tarde</v>
      </c>
      <c r="E471" s="75">
        <f>+VLOOKUP(B471,GESEM!B:M,12,0)</f>
        <v>45716</v>
      </c>
      <c r="F471" s="61" t="str">
        <f>+GLOVER!F53</f>
        <v>PART TIME</v>
      </c>
      <c r="G471" s="61">
        <f>+GLOVER!G53</f>
        <v>0</v>
      </c>
      <c r="H471" s="61">
        <f>+GLOVER!H53</f>
        <v>0</v>
      </c>
      <c r="I471" s="61" t="str">
        <f>+GLOVER!I53</f>
        <v>URETA YAURI BRANDON</v>
      </c>
      <c r="J471" s="61" t="str">
        <f>+GLOVER!J53</f>
        <v>CHAT GLOVER</v>
      </c>
      <c r="K471" s="61" t="str">
        <f>+GLOVER!K53</f>
        <v>MENDIZABAL BERMUDEZ OSCAR OWENCESLAO</v>
      </c>
      <c r="L471" s="61" t="str">
        <f>+GLOVER!L53</f>
        <v xml:space="preserve">CARAZA MORENO JONATHAN </v>
      </c>
      <c r="M471" s="61" t="str">
        <f>+GLOVER!M53</f>
        <v>Miércoles</v>
      </c>
      <c r="N471" s="32">
        <f>+IF(GLOVER!N53="","",GLOVER!N53)</f>
        <v>0.5</v>
      </c>
      <c r="O471" s="33">
        <f>+IF(GLOVER!O53="","",GLOVER!O53)</f>
        <v>0.66319444444444442</v>
      </c>
      <c r="P471" s="32" t="str">
        <f>+IF(GLOVER!P53="","",GLOVER!P53)</f>
        <v/>
      </c>
      <c r="Q471" s="33" t="str">
        <f>+IF(GLOVER!Q53="","",GLOVER!Q53)</f>
        <v/>
      </c>
      <c r="R471" s="34" t="str">
        <f>+VLOOKUP(B471,GESEM!B:R,9,0)</f>
        <v>ACTIVO</v>
      </c>
      <c r="S471" s="19">
        <f>+IF(GLOVER!S53="","",GLOVER!S53)</f>
        <v>0.5</v>
      </c>
      <c r="T471" s="14">
        <f>+IF(GLOVER!T53="","",GLOVER!T53)</f>
        <v>0.66319444444444442</v>
      </c>
      <c r="U471" s="14" t="str">
        <f>+IF(GLOVER!U53="","",GLOVER!U53)</f>
        <v/>
      </c>
      <c r="V471" s="14" t="str">
        <f>+IF(GLOVER!V53="","",GLOVER!V53)</f>
        <v/>
      </c>
      <c r="W471" s="14" t="str">
        <f>+IF(GLOVER!W53="","",GLOVER!W53)</f>
        <v/>
      </c>
      <c r="X471" s="14" t="str">
        <f>+IF(GLOVER!X53="","",GLOVER!X53)</f>
        <v/>
      </c>
      <c r="Y471" s="14" t="str">
        <f>+IF(GLOVER!Y53="","",GLOVER!Y53)</f>
        <v/>
      </c>
      <c r="Z471" s="20" t="str">
        <f>+IF(GLOVER!Z53="","",GLOVER!Z53)</f>
        <v/>
      </c>
      <c r="AA471" s="19">
        <f>+IF(GLOVER!AA53="","",GLOVER!AA53)</f>
        <v>0.5</v>
      </c>
      <c r="AB471" s="13">
        <f>+IF(GLOVER!AB53="","",GLOVER!AB53)</f>
        <v>0.66319444444444442</v>
      </c>
      <c r="AC471" s="14" t="str">
        <f>+IF(GLOVER!AC53="","",GLOVER!AC53)</f>
        <v/>
      </c>
      <c r="AD471" s="14" t="str">
        <f>+IF(GLOVER!AD53="","",GLOVER!AD53)</f>
        <v/>
      </c>
      <c r="AE471" s="13" t="str">
        <f>+IF(GLOVER!AE53="","",GLOVER!AE53)</f>
        <v/>
      </c>
      <c r="AF471" s="13" t="str">
        <f>+IF(GLOVER!AF53="","",GLOVER!AF53)</f>
        <v/>
      </c>
      <c r="AG471" s="14" t="str">
        <f>+IF(GLOVER!AG53="","",GLOVER!AG53)</f>
        <v/>
      </c>
      <c r="AH471" s="20" t="str">
        <f>+IF(GLOVER!AH53="","",GLOVER!AH53)</f>
        <v/>
      </c>
      <c r="AI471" s="19" t="str">
        <f>+IF(GLOVER!AI53="","",GLOVER!AI53)</f>
        <v/>
      </c>
      <c r="AJ471" s="13" t="str">
        <f>+IF(GLOVER!AJ53="","",GLOVER!AJ53)</f>
        <v/>
      </c>
      <c r="AK471" s="14" t="str">
        <f>+IF(GLOVER!AK53="","",GLOVER!AK53)</f>
        <v/>
      </c>
      <c r="AL471" s="14" t="str">
        <f>+IF(GLOVER!AL53="","",GLOVER!AL53)</f>
        <v/>
      </c>
      <c r="AM471" s="13" t="str">
        <f>+IF(GLOVER!AM53="","",GLOVER!AM53)</f>
        <v/>
      </c>
      <c r="AN471" s="13" t="str">
        <f>+IF(GLOVER!AN53="","",GLOVER!AN53)</f>
        <v/>
      </c>
      <c r="AO471" s="14" t="str">
        <f>+IF(GLOVER!AO53="","",GLOVER!AO53)</f>
        <v/>
      </c>
      <c r="AP471" s="20" t="str">
        <f>+IF(GLOVER!AP53="","",GLOVER!AP53)</f>
        <v/>
      </c>
      <c r="AQ471" s="19">
        <f>+IF(GLOVER!AQ53="","",GLOVER!AQ53)</f>
        <v>0.5</v>
      </c>
      <c r="AR471" s="13">
        <f>+IF(GLOVER!AR53="","",GLOVER!AR53)</f>
        <v>0.66319444444444442</v>
      </c>
      <c r="AS471" s="14" t="str">
        <f>+IF(GLOVER!AS53="","",GLOVER!AS53)</f>
        <v/>
      </c>
      <c r="AT471" s="14" t="str">
        <f>+IF(GLOVER!AT53="","",GLOVER!AT53)</f>
        <v/>
      </c>
      <c r="AU471" s="13" t="str">
        <f>+IF(GLOVER!AU53="","",GLOVER!AU53)</f>
        <v/>
      </c>
      <c r="AV471" s="13" t="str">
        <f>+IF(GLOVER!AV53="","",GLOVER!AV53)</f>
        <v/>
      </c>
      <c r="AW471" s="14" t="str">
        <f>+IF(GLOVER!AW53="","",GLOVER!AW53)</f>
        <v/>
      </c>
      <c r="AX471" s="20" t="str">
        <f>+IF(GLOVER!AX53="","",GLOVER!AX53)</f>
        <v/>
      </c>
      <c r="AY471" s="19">
        <f>+IF(GLOVER!AY53="","",GLOVER!AY53)</f>
        <v>0.5</v>
      </c>
      <c r="AZ471" s="13">
        <f>+IF(GLOVER!AZ53="","",GLOVER!AZ53)</f>
        <v>0.66319444444444442</v>
      </c>
      <c r="BA471" s="14" t="str">
        <f>+IF(GLOVER!BA53="","",GLOVER!BA53)</f>
        <v/>
      </c>
      <c r="BB471" s="14" t="str">
        <f>+IF(GLOVER!BB53="","",GLOVER!BB53)</f>
        <v/>
      </c>
      <c r="BC471" s="13" t="str">
        <f>+IF(GLOVER!BC53="","",GLOVER!BC53)</f>
        <v/>
      </c>
      <c r="BD471" s="13" t="str">
        <f>+IF(GLOVER!BD53="","",GLOVER!BD53)</f>
        <v/>
      </c>
      <c r="BE471" s="14" t="str">
        <f>+IF(GLOVER!BE53="","",GLOVER!BE53)</f>
        <v/>
      </c>
      <c r="BF471" s="20" t="str">
        <f>+IF(GLOVER!BF53="","",GLOVER!BF53)</f>
        <v/>
      </c>
      <c r="BG471" s="19">
        <f>+IF(GLOVER!BG53="","",GLOVER!BG53)</f>
        <v>0.5</v>
      </c>
      <c r="BH471" s="13">
        <f>+IF(GLOVER!BH53="","",GLOVER!BH53)</f>
        <v>0.66319444444444442</v>
      </c>
      <c r="BI471" s="14" t="str">
        <f>+IF(GLOVER!BI53="","",GLOVER!BI53)</f>
        <v/>
      </c>
      <c r="BJ471" s="14" t="str">
        <f>+IF(GLOVER!BJ53="","",GLOVER!BJ53)</f>
        <v/>
      </c>
      <c r="BK471" s="13" t="str">
        <f>+IF(GLOVER!BK53="","",GLOVER!BK53)</f>
        <v/>
      </c>
      <c r="BL471" s="13" t="str">
        <f>+IF(GLOVER!BL53="","",GLOVER!BL53)</f>
        <v/>
      </c>
      <c r="BM471" s="14" t="str">
        <f>+IF(GLOVER!BM53="","",GLOVER!BM53)</f>
        <v/>
      </c>
      <c r="BN471" s="20" t="str">
        <f>+IF(GLOVER!BN53="","",GLOVER!BN53)</f>
        <v/>
      </c>
      <c r="BO471" s="19">
        <f>+IF(GLOVER!BO53="","",GLOVER!BO53)</f>
        <v>0.5</v>
      </c>
      <c r="BP471" s="13">
        <f>+IF(GLOVER!BP53="","",GLOVER!BP53)</f>
        <v>0.66319444444444442</v>
      </c>
      <c r="BQ471" s="14" t="str">
        <f>+IF(GLOVER!BQ53="","",GLOVER!BQ53)</f>
        <v/>
      </c>
      <c r="BR471" s="14" t="str">
        <f>+IF(GLOVER!BR53="","",GLOVER!BR53)</f>
        <v/>
      </c>
      <c r="BS471" s="13" t="str">
        <f>+IF(GLOVER!BS53="","",GLOVER!BS53)</f>
        <v/>
      </c>
      <c r="BT471" s="13" t="str">
        <f>+IF(GLOVER!BT53="","",GLOVER!BT53)</f>
        <v/>
      </c>
      <c r="BU471" s="14" t="str">
        <f>+IF(GLOVER!BU53="","",GLOVER!BU53)</f>
        <v/>
      </c>
      <c r="BV471" s="20" t="str">
        <f>+IF(GLOVER!BV53="","",GLOVER!BV53)</f>
        <v/>
      </c>
      <c r="BW471" s="68" t="str">
        <f>+VLOOKUP(B471,GESEM!B:H,7,0)</f>
        <v>CHAT GLOVER</v>
      </c>
      <c r="BX471" s="2" t="str">
        <f>+VLOOKUP(B471,GESEM!B:H,6,0)</f>
        <v>AGENTE</v>
      </c>
    </row>
    <row r="472" spans="1:76" ht="12.75" customHeight="1" x14ac:dyDescent="0.2">
      <c r="A472" s="31">
        <f t="shared" si="7"/>
        <v>466</v>
      </c>
      <c r="B472" s="74">
        <f>+GLOVER!B54</f>
        <v>45989505</v>
      </c>
      <c r="C472" s="61" t="str">
        <f>+VLOOKUP(J472,TURNO!P:Q,2,0)</f>
        <v>CHAT GLOVER</v>
      </c>
      <c r="D472" s="61" t="str">
        <f>+GLOVER!D54</f>
        <v>Tarde</v>
      </c>
      <c r="E472" s="75">
        <f>+VLOOKUP(B472,GESEM!B:M,12,0)</f>
        <v>45716</v>
      </c>
      <c r="F472" s="61" t="str">
        <f>+GLOVER!F54</f>
        <v>PART TIME</v>
      </c>
      <c r="G472" s="61">
        <f>+GLOVER!G54</f>
        <v>0</v>
      </c>
      <c r="H472" s="61">
        <f>+GLOVER!H54</f>
        <v>0</v>
      </c>
      <c r="I472" s="61" t="str">
        <f>+GLOVER!I54</f>
        <v>VASQUEZ RAFAEL ALDAIR</v>
      </c>
      <c r="J472" s="61" t="str">
        <f>+GLOVER!J54</f>
        <v>CHAT GLOVER</v>
      </c>
      <c r="K472" s="61" t="str">
        <f>+GLOVER!K54</f>
        <v>MENDIZABAL BERMUDEZ OSCAR OWENCESLAO</v>
      </c>
      <c r="L472" s="61" t="str">
        <f>+GLOVER!L54</f>
        <v xml:space="preserve">CARAZA MORENO JONATHAN </v>
      </c>
      <c r="M472" s="61" t="str">
        <f>+GLOVER!M54</f>
        <v>Miércoles</v>
      </c>
      <c r="N472" s="32">
        <f>+IF(GLOVER!N54="","",GLOVER!N54)</f>
        <v>0.54166666666666663</v>
      </c>
      <c r="O472" s="33">
        <f>+IF(GLOVER!O54="","",GLOVER!O54)</f>
        <v>0.70486111111111116</v>
      </c>
      <c r="P472" s="32" t="str">
        <f>+IF(GLOVER!P54="","",GLOVER!P54)</f>
        <v/>
      </c>
      <c r="Q472" s="33" t="str">
        <f>+IF(GLOVER!Q54="","",GLOVER!Q54)</f>
        <v/>
      </c>
      <c r="R472" s="34" t="str">
        <f>+VLOOKUP(B472,GESEM!B:R,9,0)</f>
        <v>ACTIVO</v>
      </c>
      <c r="S472" s="19">
        <f>+IF(GLOVER!S54="","",GLOVER!S54)</f>
        <v>0.54166666666666663</v>
      </c>
      <c r="T472" s="14">
        <f>+IF(GLOVER!T54="","",GLOVER!T54)</f>
        <v>0.70486111111111116</v>
      </c>
      <c r="U472" s="14" t="str">
        <f>+IF(GLOVER!U54="","",GLOVER!U54)</f>
        <v/>
      </c>
      <c r="V472" s="14" t="str">
        <f>+IF(GLOVER!V54="","",GLOVER!V54)</f>
        <v/>
      </c>
      <c r="W472" s="14" t="str">
        <f>+IF(GLOVER!W54="","",GLOVER!W54)</f>
        <v/>
      </c>
      <c r="X472" s="14" t="str">
        <f>+IF(GLOVER!X54="","",GLOVER!X54)</f>
        <v/>
      </c>
      <c r="Y472" s="14" t="str">
        <f>+IF(GLOVER!Y54="","",GLOVER!Y54)</f>
        <v/>
      </c>
      <c r="Z472" s="20" t="str">
        <f>+IF(GLOVER!Z54="","",GLOVER!Z54)</f>
        <v/>
      </c>
      <c r="AA472" s="19">
        <f>+IF(GLOVER!AA54="","",GLOVER!AA54)</f>
        <v>0.54166666666666663</v>
      </c>
      <c r="AB472" s="13">
        <f>+IF(GLOVER!AB54="","",GLOVER!AB54)</f>
        <v>0.70486111111111116</v>
      </c>
      <c r="AC472" s="14" t="str">
        <f>+IF(GLOVER!AC54="","",GLOVER!AC54)</f>
        <v/>
      </c>
      <c r="AD472" s="14" t="str">
        <f>+IF(GLOVER!AD54="","",GLOVER!AD54)</f>
        <v/>
      </c>
      <c r="AE472" s="13" t="str">
        <f>+IF(GLOVER!AE54="","",GLOVER!AE54)</f>
        <v/>
      </c>
      <c r="AF472" s="13" t="str">
        <f>+IF(GLOVER!AF54="","",GLOVER!AF54)</f>
        <v/>
      </c>
      <c r="AG472" s="14" t="str">
        <f>+IF(GLOVER!AG54="","",GLOVER!AG54)</f>
        <v/>
      </c>
      <c r="AH472" s="20" t="str">
        <f>+IF(GLOVER!AH54="","",GLOVER!AH54)</f>
        <v/>
      </c>
      <c r="AI472" s="19" t="str">
        <f>+IF(GLOVER!AI54="","",GLOVER!AI54)</f>
        <v/>
      </c>
      <c r="AJ472" s="13" t="str">
        <f>+IF(GLOVER!AJ54="","",GLOVER!AJ54)</f>
        <v/>
      </c>
      <c r="AK472" s="14" t="str">
        <f>+IF(GLOVER!AK54="","",GLOVER!AK54)</f>
        <v/>
      </c>
      <c r="AL472" s="14" t="str">
        <f>+IF(GLOVER!AL54="","",GLOVER!AL54)</f>
        <v/>
      </c>
      <c r="AM472" s="13" t="str">
        <f>+IF(GLOVER!AM54="","",GLOVER!AM54)</f>
        <v/>
      </c>
      <c r="AN472" s="13" t="str">
        <f>+IF(GLOVER!AN54="","",GLOVER!AN54)</f>
        <v/>
      </c>
      <c r="AO472" s="14" t="str">
        <f>+IF(GLOVER!AO54="","",GLOVER!AO54)</f>
        <v/>
      </c>
      <c r="AP472" s="20" t="str">
        <f>+IF(GLOVER!AP54="","",GLOVER!AP54)</f>
        <v/>
      </c>
      <c r="AQ472" s="19">
        <f>+IF(GLOVER!AQ54="","",GLOVER!AQ54)</f>
        <v>0.54166666666666663</v>
      </c>
      <c r="AR472" s="13">
        <f>+IF(GLOVER!AR54="","",GLOVER!AR54)</f>
        <v>0.70486111111111116</v>
      </c>
      <c r="AS472" s="14" t="str">
        <f>+IF(GLOVER!AS54="","",GLOVER!AS54)</f>
        <v/>
      </c>
      <c r="AT472" s="14" t="str">
        <f>+IF(GLOVER!AT54="","",GLOVER!AT54)</f>
        <v/>
      </c>
      <c r="AU472" s="13" t="str">
        <f>+IF(GLOVER!AU54="","",GLOVER!AU54)</f>
        <v/>
      </c>
      <c r="AV472" s="13" t="str">
        <f>+IF(GLOVER!AV54="","",GLOVER!AV54)</f>
        <v/>
      </c>
      <c r="AW472" s="14" t="str">
        <f>+IF(GLOVER!AW54="","",GLOVER!AW54)</f>
        <v/>
      </c>
      <c r="AX472" s="20" t="str">
        <f>+IF(GLOVER!AX54="","",GLOVER!AX54)</f>
        <v/>
      </c>
      <c r="AY472" s="19">
        <f>+IF(GLOVER!AY54="","",GLOVER!AY54)</f>
        <v>0.54166666666666663</v>
      </c>
      <c r="AZ472" s="13">
        <f>+IF(GLOVER!AZ54="","",GLOVER!AZ54)</f>
        <v>0.70486111111111116</v>
      </c>
      <c r="BA472" s="14" t="str">
        <f>+IF(GLOVER!BA54="","",GLOVER!BA54)</f>
        <v/>
      </c>
      <c r="BB472" s="14" t="str">
        <f>+IF(GLOVER!BB54="","",GLOVER!BB54)</f>
        <v/>
      </c>
      <c r="BC472" s="13" t="str">
        <f>+IF(GLOVER!BC54="","",GLOVER!BC54)</f>
        <v/>
      </c>
      <c r="BD472" s="13" t="str">
        <f>+IF(GLOVER!BD54="","",GLOVER!BD54)</f>
        <v/>
      </c>
      <c r="BE472" s="14" t="str">
        <f>+IF(GLOVER!BE54="","",GLOVER!BE54)</f>
        <v/>
      </c>
      <c r="BF472" s="20" t="str">
        <f>+IF(GLOVER!BF54="","",GLOVER!BF54)</f>
        <v/>
      </c>
      <c r="BG472" s="19">
        <f>+IF(GLOVER!BG54="","",GLOVER!BG54)</f>
        <v>0.54166666666666663</v>
      </c>
      <c r="BH472" s="13">
        <f>+IF(GLOVER!BH54="","",GLOVER!BH54)</f>
        <v>0.70486111111111116</v>
      </c>
      <c r="BI472" s="14" t="str">
        <f>+IF(GLOVER!BI54="","",GLOVER!BI54)</f>
        <v/>
      </c>
      <c r="BJ472" s="14" t="str">
        <f>+IF(GLOVER!BJ54="","",GLOVER!BJ54)</f>
        <v/>
      </c>
      <c r="BK472" s="13" t="str">
        <f>+IF(GLOVER!BK54="","",GLOVER!BK54)</f>
        <v/>
      </c>
      <c r="BL472" s="13" t="str">
        <f>+IF(GLOVER!BL54="","",GLOVER!BL54)</f>
        <v/>
      </c>
      <c r="BM472" s="14" t="str">
        <f>+IF(GLOVER!BM54="","",GLOVER!BM54)</f>
        <v/>
      </c>
      <c r="BN472" s="20" t="str">
        <f>+IF(GLOVER!BN54="","",GLOVER!BN54)</f>
        <v/>
      </c>
      <c r="BO472" s="19">
        <f>+IF(GLOVER!BO54="","",GLOVER!BO54)</f>
        <v>0.54166666666666663</v>
      </c>
      <c r="BP472" s="13">
        <f>+IF(GLOVER!BP54="","",GLOVER!BP54)</f>
        <v>0.70486111111111116</v>
      </c>
      <c r="BQ472" s="14" t="str">
        <f>+IF(GLOVER!BQ54="","",GLOVER!BQ54)</f>
        <v/>
      </c>
      <c r="BR472" s="14" t="str">
        <f>+IF(GLOVER!BR54="","",GLOVER!BR54)</f>
        <v/>
      </c>
      <c r="BS472" s="13" t="str">
        <f>+IF(GLOVER!BS54="","",GLOVER!BS54)</f>
        <v/>
      </c>
      <c r="BT472" s="13" t="str">
        <f>+IF(GLOVER!BT54="","",GLOVER!BT54)</f>
        <v/>
      </c>
      <c r="BU472" s="14" t="str">
        <f>+IF(GLOVER!BU54="","",GLOVER!BU54)</f>
        <v/>
      </c>
      <c r="BV472" s="20" t="str">
        <f>+IF(GLOVER!BV54="","",GLOVER!BV54)</f>
        <v/>
      </c>
      <c r="BW472" s="68" t="str">
        <f>+VLOOKUP(B472,GESEM!B:H,7,0)</f>
        <v>CHAT GLOVER</v>
      </c>
      <c r="BX472" s="2" t="str">
        <f>+VLOOKUP(B472,GESEM!B:H,6,0)</f>
        <v>AGENTE</v>
      </c>
    </row>
    <row r="473" spans="1:76" ht="12.75" customHeight="1" x14ac:dyDescent="0.2">
      <c r="A473" s="31">
        <f t="shared" si="7"/>
        <v>467</v>
      </c>
      <c r="B473" s="74">
        <f>+GLOVER!B55</f>
        <v>74356328</v>
      </c>
      <c r="C473" s="61" t="str">
        <f>+VLOOKUP(J473,TURNO!P:Q,2,0)</f>
        <v>CHAT GLOVER</v>
      </c>
      <c r="D473" s="61" t="str">
        <f>+GLOVER!D55</f>
        <v>Tarde</v>
      </c>
      <c r="E473" s="75">
        <f>+VLOOKUP(B473,GESEM!B:M,12,0)</f>
        <v>45716</v>
      </c>
      <c r="F473" s="61" t="str">
        <f>+GLOVER!F55</f>
        <v>PART TIME</v>
      </c>
      <c r="G473" s="61">
        <f>+GLOVER!G55</f>
        <v>0</v>
      </c>
      <c r="H473" s="61">
        <f>+GLOVER!H55</f>
        <v>0</v>
      </c>
      <c r="I473" s="61" t="str">
        <f>+GLOVER!I55</f>
        <v>VERA SALINAS BRIGGITH VICKY JULEISSY</v>
      </c>
      <c r="J473" s="61" t="str">
        <f>+GLOVER!J55</f>
        <v>CHAT GLOVER</v>
      </c>
      <c r="K473" s="61" t="str">
        <f>+GLOVER!K55</f>
        <v>MENDIZABAL BERMUDEZ OSCAR OWENCESLAO</v>
      </c>
      <c r="L473" s="61" t="str">
        <f>+GLOVER!L55</f>
        <v xml:space="preserve">CARAZA MORENO JONATHAN </v>
      </c>
      <c r="M473" s="61" t="str">
        <f>+GLOVER!M55</f>
        <v>Lunes</v>
      </c>
      <c r="N473" s="32">
        <f>+IF(GLOVER!N55="","",GLOVER!N55)</f>
        <v>0.54166666666666663</v>
      </c>
      <c r="O473" s="33">
        <f>+IF(GLOVER!O55="","",GLOVER!O55)</f>
        <v>0.70486111111111116</v>
      </c>
      <c r="P473" s="32" t="str">
        <f>+IF(GLOVER!P55="","",GLOVER!P55)</f>
        <v/>
      </c>
      <c r="Q473" s="33" t="str">
        <f>+IF(GLOVER!Q55="","",GLOVER!Q55)</f>
        <v/>
      </c>
      <c r="R473" s="34" t="str">
        <f>+VLOOKUP(B473,GESEM!B:R,9,0)</f>
        <v>ACTIVO</v>
      </c>
      <c r="S473" s="19" t="str">
        <f>+IF(GLOVER!S55="","",GLOVER!S55)</f>
        <v/>
      </c>
      <c r="T473" s="14" t="str">
        <f>+IF(GLOVER!T55="","",GLOVER!T55)</f>
        <v/>
      </c>
      <c r="U473" s="14" t="str">
        <f>+IF(GLOVER!U55="","",GLOVER!U55)</f>
        <v/>
      </c>
      <c r="V473" s="14" t="str">
        <f>+IF(GLOVER!V55="","",GLOVER!V55)</f>
        <v/>
      </c>
      <c r="W473" s="14" t="str">
        <f>+IF(GLOVER!W55="","",GLOVER!W55)</f>
        <v/>
      </c>
      <c r="X473" s="14" t="str">
        <f>+IF(GLOVER!X55="","",GLOVER!X55)</f>
        <v/>
      </c>
      <c r="Y473" s="14" t="str">
        <f>+IF(GLOVER!Y55="","",GLOVER!Y55)</f>
        <v/>
      </c>
      <c r="Z473" s="20" t="str">
        <f>+IF(GLOVER!Z55="","",GLOVER!Z55)</f>
        <v/>
      </c>
      <c r="AA473" s="19">
        <f>+IF(GLOVER!AA55="","",GLOVER!AA55)</f>
        <v>0.54166666666666663</v>
      </c>
      <c r="AB473" s="13">
        <f>+IF(GLOVER!AB55="","",GLOVER!AB55)</f>
        <v>0.70486111111111116</v>
      </c>
      <c r="AC473" s="14" t="str">
        <f>+IF(GLOVER!AC55="","",GLOVER!AC55)</f>
        <v/>
      </c>
      <c r="AD473" s="14" t="str">
        <f>+IF(GLOVER!AD55="","",GLOVER!AD55)</f>
        <v/>
      </c>
      <c r="AE473" s="13" t="str">
        <f>+IF(GLOVER!AE55="","",GLOVER!AE55)</f>
        <v/>
      </c>
      <c r="AF473" s="13" t="str">
        <f>+IF(GLOVER!AF55="","",GLOVER!AF55)</f>
        <v/>
      </c>
      <c r="AG473" s="14" t="str">
        <f>+IF(GLOVER!AG55="","",GLOVER!AG55)</f>
        <v/>
      </c>
      <c r="AH473" s="20" t="str">
        <f>+IF(GLOVER!AH55="","",GLOVER!AH55)</f>
        <v/>
      </c>
      <c r="AI473" s="19">
        <f>+IF(GLOVER!AI55="","",GLOVER!AI55)</f>
        <v>0.54166666666666663</v>
      </c>
      <c r="AJ473" s="13">
        <f>+IF(GLOVER!AJ55="","",GLOVER!AJ55)</f>
        <v>0.70486111111111116</v>
      </c>
      <c r="AK473" s="14" t="str">
        <f>+IF(GLOVER!AK55="","",GLOVER!AK55)</f>
        <v/>
      </c>
      <c r="AL473" s="14" t="str">
        <f>+IF(GLOVER!AL55="","",GLOVER!AL55)</f>
        <v/>
      </c>
      <c r="AM473" s="13" t="str">
        <f>+IF(GLOVER!AM55="","",GLOVER!AM55)</f>
        <v/>
      </c>
      <c r="AN473" s="13" t="str">
        <f>+IF(GLOVER!AN55="","",GLOVER!AN55)</f>
        <v/>
      </c>
      <c r="AO473" s="14" t="str">
        <f>+IF(GLOVER!AO55="","",GLOVER!AO55)</f>
        <v/>
      </c>
      <c r="AP473" s="20" t="str">
        <f>+IF(GLOVER!AP55="","",GLOVER!AP55)</f>
        <v/>
      </c>
      <c r="AQ473" s="19">
        <f>+IF(GLOVER!AQ55="","",GLOVER!AQ55)</f>
        <v>0.54166666666666663</v>
      </c>
      <c r="AR473" s="13">
        <f>+IF(GLOVER!AR55="","",GLOVER!AR55)</f>
        <v>0.70486111111111116</v>
      </c>
      <c r="AS473" s="14" t="str">
        <f>+IF(GLOVER!AS55="","",GLOVER!AS55)</f>
        <v/>
      </c>
      <c r="AT473" s="14" t="str">
        <f>+IF(GLOVER!AT55="","",GLOVER!AT55)</f>
        <v/>
      </c>
      <c r="AU473" s="13" t="str">
        <f>+IF(GLOVER!AU55="","",GLOVER!AU55)</f>
        <v/>
      </c>
      <c r="AV473" s="13" t="str">
        <f>+IF(GLOVER!AV55="","",GLOVER!AV55)</f>
        <v/>
      </c>
      <c r="AW473" s="14" t="str">
        <f>+IF(GLOVER!AW55="","",GLOVER!AW55)</f>
        <v/>
      </c>
      <c r="AX473" s="20" t="str">
        <f>+IF(GLOVER!AX55="","",GLOVER!AX55)</f>
        <v/>
      </c>
      <c r="AY473" s="19">
        <f>+IF(GLOVER!AY55="","",GLOVER!AY55)</f>
        <v>0.54166666666666663</v>
      </c>
      <c r="AZ473" s="13">
        <f>+IF(GLOVER!AZ55="","",GLOVER!AZ55)</f>
        <v>0.70486111111111116</v>
      </c>
      <c r="BA473" s="14" t="str">
        <f>+IF(GLOVER!BA55="","",GLOVER!BA55)</f>
        <v/>
      </c>
      <c r="BB473" s="14" t="str">
        <f>+IF(GLOVER!BB55="","",GLOVER!BB55)</f>
        <v/>
      </c>
      <c r="BC473" s="13" t="str">
        <f>+IF(GLOVER!BC55="","",GLOVER!BC55)</f>
        <v/>
      </c>
      <c r="BD473" s="13" t="str">
        <f>+IF(GLOVER!BD55="","",GLOVER!BD55)</f>
        <v/>
      </c>
      <c r="BE473" s="14" t="str">
        <f>+IF(GLOVER!BE55="","",GLOVER!BE55)</f>
        <v/>
      </c>
      <c r="BF473" s="20" t="str">
        <f>+IF(GLOVER!BF55="","",GLOVER!BF55)</f>
        <v/>
      </c>
      <c r="BG473" s="19">
        <f>+IF(GLOVER!BG55="","",GLOVER!BG55)</f>
        <v>0.54166666666666663</v>
      </c>
      <c r="BH473" s="13">
        <f>+IF(GLOVER!BH55="","",GLOVER!BH55)</f>
        <v>0.70486111111111116</v>
      </c>
      <c r="BI473" s="14" t="str">
        <f>+IF(GLOVER!BI55="","",GLOVER!BI55)</f>
        <v/>
      </c>
      <c r="BJ473" s="14" t="str">
        <f>+IF(GLOVER!BJ55="","",GLOVER!BJ55)</f>
        <v/>
      </c>
      <c r="BK473" s="13" t="str">
        <f>+IF(GLOVER!BK55="","",GLOVER!BK55)</f>
        <v/>
      </c>
      <c r="BL473" s="13" t="str">
        <f>+IF(GLOVER!BL55="","",GLOVER!BL55)</f>
        <v/>
      </c>
      <c r="BM473" s="14" t="str">
        <f>+IF(GLOVER!BM55="","",GLOVER!BM55)</f>
        <v/>
      </c>
      <c r="BN473" s="20" t="str">
        <f>+IF(GLOVER!BN55="","",GLOVER!BN55)</f>
        <v/>
      </c>
      <c r="BO473" s="19">
        <f>+IF(GLOVER!BO55="","",GLOVER!BO55)</f>
        <v>0.54166666666666663</v>
      </c>
      <c r="BP473" s="13">
        <f>+IF(GLOVER!BP55="","",GLOVER!BP55)</f>
        <v>0.70486111111111116</v>
      </c>
      <c r="BQ473" s="14" t="str">
        <f>+IF(GLOVER!BQ55="","",GLOVER!BQ55)</f>
        <v/>
      </c>
      <c r="BR473" s="14" t="str">
        <f>+IF(GLOVER!BR55="","",GLOVER!BR55)</f>
        <v/>
      </c>
      <c r="BS473" s="13" t="str">
        <f>+IF(GLOVER!BS55="","",GLOVER!BS55)</f>
        <v/>
      </c>
      <c r="BT473" s="13" t="str">
        <f>+IF(GLOVER!BT55="","",GLOVER!BT55)</f>
        <v/>
      </c>
      <c r="BU473" s="14" t="str">
        <f>+IF(GLOVER!BU55="","",GLOVER!BU55)</f>
        <v/>
      </c>
      <c r="BV473" s="20" t="str">
        <f>+IF(GLOVER!BV55="","",GLOVER!BV55)</f>
        <v/>
      </c>
      <c r="BW473" s="68" t="str">
        <f>+VLOOKUP(B473,GESEM!B:H,7,0)</f>
        <v>CHAT GLOVER</v>
      </c>
      <c r="BX473" s="2" t="str">
        <f>+VLOOKUP(B473,GESEM!B:H,6,0)</f>
        <v>AGENTE</v>
      </c>
    </row>
    <row r="474" spans="1:76" ht="12.75" customHeight="1" x14ac:dyDescent="0.2">
      <c r="A474" s="31">
        <f t="shared" si="7"/>
        <v>468</v>
      </c>
      <c r="B474" s="74">
        <f>+GLOVER!B56</f>
        <v>71520288</v>
      </c>
      <c r="C474" s="61" t="str">
        <f>+VLOOKUP(J474,TURNO!P:Q,2,0)</f>
        <v>CHAT GLOVER</v>
      </c>
      <c r="D474" s="61" t="str">
        <f>+GLOVER!D56</f>
        <v>Mañana</v>
      </c>
      <c r="E474" s="75">
        <f>+VLOOKUP(B474,GESEM!B:M,12,0)</f>
        <v>45688</v>
      </c>
      <c r="F474" s="61" t="str">
        <f>+GLOVER!F56</f>
        <v>FULL TIME</v>
      </c>
      <c r="G474" s="61">
        <f>+GLOVER!G56</f>
        <v>0</v>
      </c>
      <c r="H474" s="61">
        <f>+GLOVER!H56</f>
        <v>0</v>
      </c>
      <c r="I474" s="61" t="str">
        <f>+GLOVER!I56</f>
        <v>CALDUA RIVERA CYNTIA CRISTINA</v>
      </c>
      <c r="J474" s="61" t="str">
        <f>+GLOVER!J56</f>
        <v>CHAT GLOVER</v>
      </c>
      <c r="K474" s="61" t="str">
        <f>+GLOVER!K56</f>
        <v>ALDANA CORDOVA PAOLA FRANCISCA</v>
      </c>
      <c r="L474" s="61" t="str">
        <f>+GLOVER!L56</f>
        <v xml:space="preserve">CARAZA MORENO JONATHAN </v>
      </c>
      <c r="M474" s="61" t="str">
        <f>+GLOVER!M56</f>
        <v>Jueves</v>
      </c>
      <c r="N474" s="32">
        <f>+IF(GLOVER!N56="","",GLOVER!N56)</f>
        <v>0.29166666666666669</v>
      </c>
      <c r="O474" s="33">
        <f>+IF(GLOVER!O56="","",GLOVER!O56)</f>
        <v>0.63541666666666663</v>
      </c>
      <c r="P474" s="32">
        <f>+IF(GLOVER!P56="","",GLOVER!P56)</f>
        <v>0.375</v>
      </c>
      <c r="Q474" s="33">
        <f>+IF(GLOVER!Q56="","",GLOVER!Q56)</f>
        <v>0.40625</v>
      </c>
      <c r="R474" s="34" t="str">
        <f>+VLOOKUP(B474,GESEM!B:R,9,0)</f>
        <v>ACTIVO</v>
      </c>
      <c r="S474" s="19">
        <f>+IF(GLOVER!S56="","",GLOVER!S56)</f>
        <v>0.29166666666666669</v>
      </c>
      <c r="T474" s="14">
        <f>+IF(GLOVER!T56="","",GLOVER!T56)</f>
        <v>0.63541666666666663</v>
      </c>
      <c r="U474" s="14" t="str">
        <f>+IF(GLOVER!U56="","",GLOVER!U56)</f>
        <v/>
      </c>
      <c r="V474" s="14" t="str">
        <f>+IF(GLOVER!V56="","",GLOVER!V56)</f>
        <v/>
      </c>
      <c r="W474" s="14">
        <f>+IF(GLOVER!W56="","",GLOVER!W56)</f>
        <v>0.375</v>
      </c>
      <c r="X474" s="14">
        <f>+IF(GLOVER!X56="","",GLOVER!X56)</f>
        <v>0.40625</v>
      </c>
      <c r="Y474" s="14" t="str">
        <f>+IF(GLOVER!Y56="","",GLOVER!Y56)</f>
        <v/>
      </c>
      <c r="Z474" s="20" t="str">
        <f>+IF(GLOVER!Z56="","",GLOVER!Z56)</f>
        <v/>
      </c>
      <c r="AA474" s="19">
        <f>+IF(GLOVER!AA56="","",GLOVER!AA56)</f>
        <v>0.29166666666666669</v>
      </c>
      <c r="AB474" s="13">
        <f>+IF(GLOVER!AB56="","",GLOVER!AB56)</f>
        <v>0.63541666666666663</v>
      </c>
      <c r="AC474" s="14" t="str">
        <f>+IF(GLOVER!AC56="","",GLOVER!AC56)</f>
        <v/>
      </c>
      <c r="AD474" s="14" t="str">
        <f>+IF(GLOVER!AD56="","",GLOVER!AD56)</f>
        <v/>
      </c>
      <c r="AE474" s="13">
        <f>+IF(GLOVER!AE56="","",GLOVER!AE56)</f>
        <v>0.375</v>
      </c>
      <c r="AF474" s="13">
        <f>+IF(GLOVER!AF56="","",GLOVER!AF56)</f>
        <v>0.40625</v>
      </c>
      <c r="AG474" s="14" t="str">
        <f>+IF(GLOVER!AG56="","",GLOVER!AG56)</f>
        <v/>
      </c>
      <c r="AH474" s="20" t="str">
        <f>+IF(GLOVER!AH56="","",GLOVER!AH56)</f>
        <v/>
      </c>
      <c r="AI474" s="19" t="str">
        <f>+IF(GLOVER!AI56="","",GLOVER!AI56)</f>
        <v/>
      </c>
      <c r="AJ474" s="13" t="str">
        <f>+IF(GLOVER!AJ56="","",GLOVER!AJ56)</f>
        <v/>
      </c>
      <c r="AK474" s="14" t="str">
        <f>+IF(GLOVER!AK56="","",GLOVER!AK56)</f>
        <v/>
      </c>
      <c r="AL474" s="14" t="str">
        <f>+IF(GLOVER!AL56="","",GLOVER!AL56)</f>
        <v/>
      </c>
      <c r="AM474" s="13" t="str">
        <f>+IF(GLOVER!AM56="","",GLOVER!AM56)</f>
        <v/>
      </c>
      <c r="AN474" s="13" t="str">
        <f>+IF(GLOVER!AN56="","",GLOVER!AN56)</f>
        <v/>
      </c>
      <c r="AO474" s="14" t="str">
        <f>+IF(GLOVER!AO56="","",GLOVER!AO56)</f>
        <v/>
      </c>
      <c r="AP474" s="20" t="str">
        <f>+IF(GLOVER!AP56="","",GLOVER!AP56)</f>
        <v/>
      </c>
      <c r="AQ474" s="19">
        <f>+IF(GLOVER!AQ56="","",GLOVER!AQ56)</f>
        <v>0.29166666666666669</v>
      </c>
      <c r="AR474" s="13">
        <f>+IF(GLOVER!AR56="","",GLOVER!AR56)</f>
        <v>0.63541666666666663</v>
      </c>
      <c r="AS474" s="14" t="str">
        <f>+IF(GLOVER!AS56="","",GLOVER!AS56)</f>
        <v/>
      </c>
      <c r="AT474" s="14" t="str">
        <f>+IF(GLOVER!AT56="","",GLOVER!AT56)</f>
        <v/>
      </c>
      <c r="AU474" s="13">
        <f>+IF(GLOVER!AU56="","",GLOVER!AU56)</f>
        <v>0.375</v>
      </c>
      <c r="AV474" s="13">
        <f>+IF(GLOVER!AV56="","",GLOVER!AV56)</f>
        <v>0.40625</v>
      </c>
      <c r="AW474" s="14" t="str">
        <f>+IF(GLOVER!AW56="","",GLOVER!AW56)</f>
        <v/>
      </c>
      <c r="AX474" s="20" t="str">
        <f>+IF(GLOVER!AX56="","",GLOVER!AX56)</f>
        <v/>
      </c>
      <c r="AY474" s="19">
        <f>+IF(GLOVER!AY56="","",GLOVER!AY56)</f>
        <v>0.29166666666666669</v>
      </c>
      <c r="AZ474" s="13">
        <f>+IF(GLOVER!AZ56="","",GLOVER!AZ56)</f>
        <v>0.63541666666666663</v>
      </c>
      <c r="BA474" s="14" t="str">
        <f>+IF(GLOVER!BA56="","",GLOVER!BA56)</f>
        <v/>
      </c>
      <c r="BB474" s="14" t="str">
        <f>+IF(GLOVER!BB56="","",GLOVER!BB56)</f>
        <v/>
      </c>
      <c r="BC474" s="13">
        <f>+IF(GLOVER!BC56="","",GLOVER!BC56)</f>
        <v>0.375</v>
      </c>
      <c r="BD474" s="13">
        <f>+IF(GLOVER!BD56="","",GLOVER!BD56)</f>
        <v>0.40625</v>
      </c>
      <c r="BE474" s="14" t="str">
        <f>+IF(GLOVER!BE56="","",GLOVER!BE56)</f>
        <v/>
      </c>
      <c r="BF474" s="20" t="str">
        <f>+IF(GLOVER!BF56="","",GLOVER!BF56)</f>
        <v/>
      </c>
      <c r="BG474" s="19">
        <f>+IF(GLOVER!BG56="","",GLOVER!BG56)</f>
        <v>0.29166666666666669</v>
      </c>
      <c r="BH474" s="13">
        <f>+IF(GLOVER!BH56="","",GLOVER!BH56)</f>
        <v>0.63541666666666663</v>
      </c>
      <c r="BI474" s="14" t="str">
        <f>+IF(GLOVER!BI56="","",GLOVER!BI56)</f>
        <v/>
      </c>
      <c r="BJ474" s="14" t="str">
        <f>+IF(GLOVER!BJ56="","",GLOVER!BJ56)</f>
        <v/>
      </c>
      <c r="BK474" s="13">
        <f>+IF(GLOVER!BK56="","",GLOVER!BK56)</f>
        <v>0.375</v>
      </c>
      <c r="BL474" s="13">
        <f>+IF(GLOVER!BL56="","",GLOVER!BL56)</f>
        <v>0.40625</v>
      </c>
      <c r="BM474" s="14" t="str">
        <f>+IF(GLOVER!BM56="","",GLOVER!BM56)</f>
        <v/>
      </c>
      <c r="BN474" s="20" t="str">
        <f>+IF(GLOVER!BN56="","",GLOVER!BN56)</f>
        <v/>
      </c>
      <c r="BO474" s="19">
        <f>+IF(GLOVER!BO56="","",GLOVER!BO56)</f>
        <v>0.29166666666666669</v>
      </c>
      <c r="BP474" s="13">
        <f>+IF(GLOVER!BP56="","",GLOVER!BP56)</f>
        <v>0.63541666666666663</v>
      </c>
      <c r="BQ474" s="14" t="str">
        <f>+IF(GLOVER!BQ56="","",GLOVER!BQ56)</f>
        <v/>
      </c>
      <c r="BR474" s="14" t="str">
        <f>+IF(GLOVER!BR56="","",GLOVER!BR56)</f>
        <v/>
      </c>
      <c r="BS474" s="13">
        <f>+IF(GLOVER!BS56="","",GLOVER!BS56)</f>
        <v>0.375</v>
      </c>
      <c r="BT474" s="13">
        <f>+IF(GLOVER!BT56="","",GLOVER!BT56)</f>
        <v>0.40625</v>
      </c>
      <c r="BU474" s="14" t="str">
        <f>+IF(GLOVER!BU56="","",GLOVER!BU56)</f>
        <v/>
      </c>
      <c r="BV474" s="20" t="str">
        <f>+IF(GLOVER!BV56="","",GLOVER!BV56)</f>
        <v/>
      </c>
      <c r="BW474" s="68" t="str">
        <f>+VLOOKUP(B474,GESEM!B:H,7,0)</f>
        <v>CHAT GLOVER</v>
      </c>
      <c r="BX474" s="2" t="str">
        <f>+VLOOKUP(B474,GESEM!B:H,6,0)</f>
        <v>AGENTE</v>
      </c>
    </row>
    <row r="475" spans="1:76" ht="12" customHeight="1" x14ac:dyDescent="0.2">
      <c r="A475" s="31">
        <f t="shared" si="7"/>
        <v>469</v>
      </c>
      <c r="B475" s="74">
        <f>+MAILPARTNER!B7</f>
        <v>71583160</v>
      </c>
      <c r="C475" s="61" t="str">
        <f>+VLOOKUP(J475,TURNO!P:Q,2,0)</f>
        <v xml:space="preserve">PARTNERCALL </v>
      </c>
      <c r="D475" s="61" t="str">
        <f>+MAILPARTNER!D7</f>
        <v>Madrugada</v>
      </c>
      <c r="E475" s="75">
        <f>+VLOOKUP(B475,GESEM!B:M,12,0)</f>
        <v>44849</v>
      </c>
      <c r="F475" s="61" t="str">
        <f>+MAILPARTNER!F7</f>
        <v>FULL TIME</v>
      </c>
      <c r="G475" s="61">
        <f>+MAILPARTNER!G7</f>
        <v>0</v>
      </c>
      <c r="H475" s="61">
        <f>+MAILPARTNER!H7</f>
        <v>0</v>
      </c>
      <c r="I475" s="61" t="str">
        <f>+MAILPARTNER!I7</f>
        <v>CAMPOBLANCO NORIEGA JORGE RAUL</v>
      </c>
      <c r="J475" s="61" t="str">
        <f>+MAILPARTNER!J7</f>
        <v>MAIL PARTNER</v>
      </c>
      <c r="K475" s="61" t="str">
        <f>+MAILPARTNER!K7</f>
        <v>ÑIQUEN DEL AGUILA WALTERS DAVID</v>
      </c>
      <c r="L475" s="61" t="str">
        <f>+MAILPARTNER!L7</f>
        <v xml:space="preserve">CARAZA MORENO JONATHAN </v>
      </c>
      <c r="M475" s="61" t="str">
        <f>+MAILPARTNER!M7</f>
        <v>Miércoles</v>
      </c>
      <c r="N475" s="32">
        <f>+IF(MAILPARTNER!N7="","",MAILPARTNER!N7)</f>
        <v>0.91666666666666663</v>
      </c>
      <c r="O475" s="33">
        <f>+IF(MAILPARTNER!O7="","",MAILPARTNER!O7)</f>
        <v>0.26041666666666669</v>
      </c>
      <c r="P475" s="32">
        <f>+IF(MAILPARTNER!P7="","",MAILPARTNER!P7)</f>
        <v>4.1666666666666664E-2</v>
      </c>
      <c r="Q475" s="33">
        <f>+IF(MAILPARTNER!Q7="","",MAILPARTNER!Q7)</f>
        <v>7.2916666666666671E-2</v>
      </c>
      <c r="R475" s="34" t="str">
        <f>+VLOOKUP(B475,GESEM!B:R,9,0)</f>
        <v>ACTIVO</v>
      </c>
      <c r="S475" s="19">
        <f>+IF(MAILPARTNER!S7="","",MAILPARTNER!S7)</f>
        <v>0.91666666666666663</v>
      </c>
      <c r="T475" s="14">
        <f>+IF(MAILPARTNER!T7="","",MAILPARTNER!T7)</f>
        <v>0.26041666666666669</v>
      </c>
      <c r="U475" s="14" t="str">
        <f>+IF(MAILPARTNER!U7="","",MAILPARTNER!U7)</f>
        <v/>
      </c>
      <c r="V475" s="14" t="str">
        <f>+IF(MAILPARTNER!V7="","",MAILPARTNER!V7)</f>
        <v/>
      </c>
      <c r="W475" s="14">
        <f>+IF(MAILPARTNER!W7="","",MAILPARTNER!W7)</f>
        <v>4.1666666666666664E-2</v>
      </c>
      <c r="X475" s="14">
        <f>+IF(MAILPARTNER!X7="","",MAILPARTNER!X7)</f>
        <v>7.2916666666666671E-2</v>
      </c>
      <c r="Y475" s="14" t="str">
        <f>+IF(MAILPARTNER!Y7="","",MAILPARTNER!Y7)</f>
        <v/>
      </c>
      <c r="Z475" s="20" t="str">
        <f>+IF(MAILPARTNER!Z7="","",MAILPARTNER!Z7)</f>
        <v/>
      </c>
      <c r="AA475" s="19">
        <f>+IF(MAILPARTNER!AA7="","",MAILPARTNER!AA7)</f>
        <v>0.91666666666666663</v>
      </c>
      <c r="AB475" s="13">
        <f>+IF(MAILPARTNER!AB7="","",MAILPARTNER!AB7)</f>
        <v>0.26041666666666669</v>
      </c>
      <c r="AC475" s="14" t="str">
        <f>+IF(MAILPARTNER!AC7="","",MAILPARTNER!AC7)</f>
        <v/>
      </c>
      <c r="AD475" s="14" t="str">
        <f>+IF(MAILPARTNER!AD7="","",MAILPARTNER!AD7)</f>
        <v/>
      </c>
      <c r="AE475" s="13">
        <f>+IF(MAILPARTNER!AE7="","",MAILPARTNER!AE7)</f>
        <v>4.1666666666666664E-2</v>
      </c>
      <c r="AF475" s="13">
        <f>+IF(MAILPARTNER!AF7="","",MAILPARTNER!AF7)</f>
        <v>7.2916666666666671E-2</v>
      </c>
      <c r="AG475" s="14" t="str">
        <f>+IF(MAILPARTNER!AG7="","",MAILPARTNER!AG7)</f>
        <v/>
      </c>
      <c r="AH475" s="20" t="str">
        <f>+IF(MAILPARTNER!AH7="","",MAILPARTNER!AH7)</f>
        <v/>
      </c>
      <c r="AI475" s="19" t="str">
        <f>+IF(MAILPARTNER!AI7="","",MAILPARTNER!AI7)</f>
        <v/>
      </c>
      <c r="AJ475" s="13" t="str">
        <f>+IF(MAILPARTNER!AJ7="","",MAILPARTNER!AJ7)</f>
        <v/>
      </c>
      <c r="AK475" s="14" t="str">
        <f>+IF(MAILPARTNER!AK7="","",MAILPARTNER!AK7)</f>
        <v/>
      </c>
      <c r="AL475" s="14" t="str">
        <f>+IF(MAILPARTNER!AL7="","",MAILPARTNER!AL7)</f>
        <v/>
      </c>
      <c r="AM475" s="13" t="str">
        <f>+IF(MAILPARTNER!AM7="","",MAILPARTNER!AM7)</f>
        <v/>
      </c>
      <c r="AN475" s="13" t="str">
        <f>+IF(MAILPARTNER!AN7="","",MAILPARTNER!AN7)</f>
        <v/>
      </c>
      <c r="AO475" s="14" t="str">
        <f>+IF(MAILPARTNER!AO7="","",MAILPARTNER!AO7)</f>
        <v/>
      </c>
      <c r="AP475" s="20" t="str">
        <f>+IF(MAILPARTNER!AP7="","",MAILPARTNER!AP7)</f>
        <v/>
      </c>
      <c r="AQ475" s="19">
        <f>+IF(MAILPARTNER!AQ7="","",MAILPARTNER!AQ7)</f>
        <v>0.91666666666666663</v>
      </c>
      <c r="AR475" s="13">
        <f>+IF(MAILPARTNER!AR7="","",MAILPARTNER!AR7)</f>
        <v>0.26041666666666669</v>
      </c>
      <c r="AS475" s="14" t="str">
        <f>+IF(MAILPARTNER!AS7="","",MAILPARTNER!AS7)</f>
        <v/>
      </c>
      <c r="AT475" s="14" t="str">
        <f>+IF(MAILPARTNER!AT7="","",MAILPARTNER!AT7)</f>
        <v/>
      </c>
      <c r="AU475" s="13">
        <f>+IF(MAILPARTNER!AU7="","",MAILPARTNER!AU7)</f>
        <v>4.1666666666666664E-2</v>
      </c>
      <c r="AV475" s="13">
        <f>+IF(MAILPARTNER!AV7="","",MAILPARTNER!AV7)</f>
        <v>7.2916666666666671E-2</v>
      </c>
      <c r="AW475" s="14" t="str">
        <f>+IF(MAILPARTNER!AW7="","",MAILPARTNER!AW7)</f>
        <v/>
      </c>
      <c r="AX475" s="20" t="str">
        <f>+IF(MAILPARTNER!AX7="","",MAILPARTNER!AX7)</f>
        <v/>
      </c>
      <c r="AY475" s="19">
        <f>+IF(MAILPARTNER!AY7="","",MAILPARTNER!AY7)</f>
        <v>0.91666666666666663</v>
      </c>
      <c r="AZ475" s="13">
        <f>+IF(MAILPARTNER!AZ7="","",MAILPARTNER!AZ7)</f>
        <v>0.26041666666666669</v>
      </c>
      <c r="BA475" s="14" t="str">
        <f>+IF(MAILPARTNER!BA7="","",MAILPARTNER!BA7)</f>
        <v/>
      </c>
      <c r="BB475" s="14" t="str">
        <f>+IF(MAILPARTNER!BB7="","",MAILPARTNER!BB7)</f>
        <v/>
      </c>
      <c r="BC475" s="13">
        <f>+IF(MAILPARTNER!BC7="","",MAILPARTNER!BC7)</f>
        <v>4.1666666666666664E-2</v>
      </c>
      <c r="BD475" s="13">
        <f>+IF(MAILPARTNER!BD7="","",MAILPARTNER!BD7)</f>
        <v>7.2916666666666671E-2</v>
      </c>
      <c r="BE475" s="14" t="str">
        <f>+IF(MAILPARTNER!BE7="","",MAILPARTNER!BE7)</f>
        <v/>
      </c>
      <c r="BF475" s="20" t="str">
        <f>+IF(MAILPARTNER!BF7="","",MAILPARTNER!BF7)</f>
        <v/>
      </c>
      <c r="BG475" s="19">
        <f>+IF(MAILPARTNER!BG7="","",MAILPARTNER!BG7)</f>
        <v>0.91666666666666663</v>
      </c>
      <c r="BH475" s="13">
        <f>+IF(MAILPARTNER!BH7="","",MAILPARTNER!BH7)</f>
        <v>0.26041666666666669</v>
      </c>
      <c r="BI475" s="14" t="str">
        <f>+IF(MAILPARTNER!BI7="","",MAILPARTNER!BI7)</f>
        <v/>
      </c>
      <c r="BJ475" s="14" t="str">
        <f>+IF(MAILPARTNER!BJ7="","",MAILPARTNER!BJ7)</f>
        <v/>
      </c>
      <c r="BK475" s="13">
        <f>+IF(MAILPARTNER!BK7="","",MAILPARTNER!BK7)</f>
        <v>4.1666666666666664E-2</v>
      </c>
      <c r="BL475" s="13">
        <f>+IF(MAILPARTNER!BL7="","",MAILPARTNER!BL7)</f>
        <v>7.2916666666666671E-2</v>
      </c>
      <c r="BM475" s="14" t="str">
        <f>+IF(MAILPARTNER!BM7="","",MAILPARTNER!BM7)</f>
        <v/>
      </c>
      <c r="BN475" s="20" t="str">
        <f>+IF(MAILPARTNER!BN7="","",MAILPARTNER!BN7)</f>
        <v/>
      </c>
      <c r="BO475" s="19">
        <f>+IF(MAILPARTNER!BO7="","",MAILPARTNER!BO7)</f>
        <v>0.91666666666666663</v>
      </c>
      <c r="BP475" s="13">
        <f>+IF(MAILPARTNER!BP7="","",MAILPARTNER!BP7)</f>
        <v>0.26041666666666669</v>
      </c>
      <c r="BQ475" s="14" t="str">
        <f>+IF(MAILPARTNER!BQ7="","",MAILPARTNER!BQ7)</f>
        <v/>
      </c>
      <c r="BR475" s="14" t="str">
        <f>+IF(MAILPARTNER!BR7="","",MAILPARTNER!BR7)</f>
        <v/>
      </c>
      <c r="BS475" s="13">
        <f>+IF(MAILPARTNER!BS7="","",MAILPARTNER!BS7)</f>
        <v>4.1666666666666664E-2</v>
      </c>
      <c r="BT475" s="13">
        <f>+IF(MAILPARTNER!BT7="","",MAILPARTNER!BT7)</f>
        <v>7.2916666666666671E-2</v>
      </c>
      <c r="BU475" s="14" t="str">
        <f>+IF(MAILPARTNER!BU7="","",MAILPARTNER!BU7)</f>
        <v/>
      </c>
      <c r="BV475" s="20" t="str">
        <f>+IF(MAILPARTNER!BV7="","",MAILPARTNER!BV7)</f>
        <v/>
      </c>
      <c r="BW475" s="68" t="str">
        <f>+VLOOKUP(B475,GESEM!B:H,7,0)</f>
        <v>MAIL PARTNER</v>
      </c>
      <c r="BX475" s="2" t="str">
        <f>+VLOOKUP(B475,GESEM!B:H,6,0)</f>
        <v>AGENTE</v>
      </c>
    </row>
    <row r="476" spans="1:76" ht="12" customHeight="1" x14ac:dyDescent="0.2">
      <c r="A476" s="31">
        <f t="shared" si="7"/>
        <v>470</v>
      </c>
      <c r="B476" s="74">
        <f>+MAILPARTNER!B8</f>
        <v>71677369</v>
      </c>
      <c r="C476" s="61" t="str">
        <f>+VLOOKUP(J476,TURNO!P:Q,2,0)</f>
        <v xml:space="preserve">PARTNERCALL </v>
      </c>
      <c r="D476" s="61" t="str">
        <f>+MAILPARTNER!D8</f>
        <v>Madrugada</v>
      </c>
      <c r="E476" s="75">
        <f>+VLOOKUP(B476,GESEM!B:M,12,0)</f>
        <v>43551</v>
      </c>
      <c r="F476" s="61" t="str">
        <f>+MAILPARTNER!F8</f>
        <v>FULL TIME</v>
      </c>
      <c r="G476" s="61">
        <f>+MAILPARTNER!G8</f>
        <v>0</v>
      </c>
      <c r="H476" s="61">
        <f>+MAILPARTNER!H8</f>
        <v>0</v>
      </c>
      <c r="I476" s="61" t="str">
        <f>+MAILPARTNER!I8</f>
        <v>GUARDIA BREÑA JAIME GEAMPIERRE</v>
      </c>
      <c r="J476" s="61" t="str">
        <f>+MAILPARTNER!J8</f>
        <v>MAIL PARTNER</v>
      </c>
      <c r="K476" s="61" t="str">
        <f>+MAILPARTNER!K8</f>
        <v>MONTERO ESPINOZA RENATO ALONSO</v>
      </c>
      <c r="L476" s="61" t="str">
        <f>+MAILPARTNER!L8</f>
        <v xml:space="preserve">CARAZA MORENO JONATHAN </v>
      </c>
      <c r="M476" s="61" t="str">
        <f>+MAILPARTNER!M8</f>
        <v>Lunes</v>
      </c>
      <c r="N476" s="32">
        <f>+IF(MAILPARTNER!N8="","",MAILPARTNER!N8)</f>
        <v>0.91666666666666663</v>
      </c>
      <c r="O476" s="33">
        <f>+IF(MAILPARTNER!O8="","",MAILPARTNER!O8)</f>
        <v>0.26041666666666669</v>
      </c>
      <c r="P476" s="32">
        <f>+IF(MAILPARTNER!P8="","",MAILPARTNER!P8)</f>
        <v>8.3333333333333329E-2</v>
      </c>
      <c r="Q476" s="33">
        <f>+IF(MAILPARTNER!Q8="","",MAILPARTNER!Q8)</f>
        <v>0.11458333333333333</v>
      </c>
      <c r="R476" s="34" t="str">
        <f>+VLOOKUP(B476,GESEM!B:R,9,0)</f>
        <v>ACTIVO</v>
      </c>
      <c r="S476" s="19" t="str">
        <f>+IF(MAILPARTNER!S8="","",MAILPARTNER!S8)</f>
        <v/>
      </c>
      <c r="T476" s="14" t="str">
        <f>+IF(MAILPARTNER!T8="","",MAILPARTNER!T8)</f>
        <v/>
      </c>
      <c r="U476" s="14" t="str">
        <f>+IF(MAILPARTNER!U8="","",MAILPARTNER!U8)</f>
        <v/>
      </c>
      <c r="V476" s="14" t="str">
        <f>+IF(MAILPARTNER!V8="","",MAILPARTNER!V8)</f>
        <v/>
      </c>
      <c r="W476" s="14" t="str">
        <f>+IF(MAILPARTNER!W8="","",MAILPARTNER!W8)</f>
        <v/>
      </c>
      <c r="X476" s="14" t="str">
        <f>+IF(MAILPARTNER!X8="","",MAILPARTNER!X8)</f>
        <v/>
      </c>
      <c r="Y476" s="14" t="str">
        <f>+IF(MAILPARTNER!Y8="","",MAILPARTNER!Y8)</f>
        <v/>
      </c>
      <c r="Z476" s="20" t="str">
        <f>+IF(MAILPARTNER!Z8="","",MAILPARTNER!Z8)</f>
        <v/>
      </c>
      <c r="AA476" s="19">
        <f>+IF(MAILPARTNER!AA8="","",MAILPARTNER!AA8)</f>
        <v>0.91666666666666663</v>
      </c>
      <c r="AB476" s="13">
        <f>+IF(MAILPARTNER!AB8="","",MAILPARTNER!AB8)</f>
        <v>0.26041666666666669</v>
      </c>
      <c r="AC476" s="14" t="str">
        <f>+IF(MAILPARTNER!AC8="","",MAILPARTNER!AC8)</f>
        <v/>
      </c>
      <c r="AD476" s="14" t="str">
        <f>+IF(MAILPARTNER!AD8="","",MAILPARTNER!AD8)</f>
        <v/>
      </c>
      <c r="AE476" s="13">
        <f>+IF(MAILPARTNER!AE8="","",MAILPARTNER!AE8)</f>
        <v>8.3333333333333329E-2</v>
      </c>
      <c r="AF476" s="13">
        <f>+IF(MAILPARTNER!AF8="","",MAILPARTNER!AF8)</f>
        <v>0.11458333333333333</v>
      </c>
      <c r="AG476" s="14" t="str">
        <f>+IF(MAILPARTNER!AG8="","",MAILPARTNER!AG8)</f>
        <v/>
      </c>
      <c r="AH476" s="20" t="str">
        <f>+IF(MAILPARTNER!AH8="","",MAILPARTNER!AH8)</f>
        <v/>
      </c>
      <c r="AI476" s="19">
        <f>+IF(MAILPARTNER!AI8="","",MAILPARTNER!AI8)</f>
        <v>0.91666666666666663</v>
      </c>
      <c r="AJ476" s="13">
        <f>+IF(MAILPARTNER!AJ8="","",MAILPARTNER!AJ8)</f>
        <v>0.26041666666666669</v>
      </c>
      <c r="AK476" s="14" t="str">
        <f>+IF(MAILPARTNER!AK8="","",MAILPARTNER!AK8)</f>
        <v/>
      </c>
      <c r="AL476" s="14" t="str">
        <f>+IF(MAILPARTNER!AL8="","",MAILPARTNER!AL8)</f>
        <v/>
      </c>
      <c r="AM476" s="13">
        <f>+IF(MAILPARTNER!AM8="","",MAILPARTNER!AM8)</f>
        <v>8.3333333333333329E-2</v>
      </c>
      <c r="AN476" s="13">
        <f>+IF(MAILPARTNER!AN8="","",MAILPARTNER!AN8)</f>
        <v>0.11458333333333333</v>
      </c>
      <c r="AO476" s="14" t="str">
        <f>+IF(MAILPARTNER!AO8="","",MAILPARTNER!AO8)</f>
        <v/>
      </c>
      <c r="AP476" s="20" t="str">
        <f>+IF(MAILPARTNER!AP8="","",MAILPARTNER!AP8)</f>
        <v/>
      </c>
      <c r="AQ476" s="19">
        <f>+IF(MAILPARTNER!AQ8="","",MAILPARTNER!AQ8)</f>
        <v>0.91666666666666663</v>
      </c>
      <c r="AR476" s="13">
        <f>+IF(MAILPARTNER!AR8="","",MAILPARTNER!AR8)</f>
        <v>0.26041666666666669</v>
      </c>
      <c r="AS476" s="14" t="str">
        <f>+IF(MAILPARTNER!AS8="","",MAILPARTNER!AS8)</f>
        <v/>
      </c>
      <c r="AT476" s="14" t="str">
        <f>+IF(MAILPARTNER!AT8="","",MAILPARTNER!AT8)</f>
        <v/>
      </c>
      <c r="AU476" s="13">
        <f>+IF(MAILPARTNER!AU8="","",MAILPARTNER!AU8)</f>
        <v>8.3333333333333329E-2</v>
      </c>
      <c r="AV476" s="13">
        <f>+IF(MAILPARTNER!AV8="","",MAILPARTNER!AV8)</f>
        <v>0.11458333333333333</v>
      </c>
      <c r="AW476" s="14" t="str">
        <f>+IF(MAILPARTNER!AW8="","",MAILPARTNER!AW8)</f>
        <v/>
      </c>
      <c r="AX476" s="20" t="str">
        <f>+IF(MAILPARTNER!AX8="","",MAILPARTNER!AX8)</f>
        <v/>
      </c>
      <c r="AY476" s="19">
        <f>+IF(MAILPARTNER!AY8="","",MAILPARTNER!AY8)</f>
        <v>0.91666666666666663</v>
      </c>
      <c r="AZ476" s="13">
        <f>+IF(MAILPARTNER!AZ8="","",MAILPARTNER!AZ8)</f>
        <v>0.26041666666666669</v>
      </c>
      <c r="BA476" s="14" t="str">
        <f>+IF(MAILPARTNER!BA8="","",MAILPARTNER!BA8)</f>
        <v/>
      </c>
      <c r="BB476" s="14" t="str">
        <f>+IF(MAILPARTNER!BB8="","",MAILPARTNER!BB8)</f>
        <v/>
      </c>
      <c r="BC476" s="13">
        <f>+IF(MAILPARTNER!BC8="","",MAILPARTNER!BC8)</f>
        <v>8.3333333333333329E-2</v>
      </c>
      <c r="BD476" s="13">
        <f>+IF(MAILPARTNER!BD8="","",MAILPARTNER!BD8)</f>
        <v>0.11458333333333333</v>
      </c>
      <c r="BE476" s="14" t="str">
        <f>+IF(MAILPARTNER!BE8="","",MAILPARTNER!BE8)</f>
        <v/>
      </c>
      <c r="BF476" s="20" t="str">
        <f>+IF(MAILPARTNER!BF8="","",MAILPARTNER!BF8)</f>
        <v/>
      </c>
      <c r="BG476" s="19">
        <f>+IF(MAILPARTNER!BG8="","",MAILPARTNER!BG8)</f>
        <v>0.91666666666666663</v>
      </c>
      <c r="BH476" s="13">
        <f>+IF(MAILPARTNER!BH8="","",MAILPARTNER!BH8)</f>
        <v>0.26041666666666669</v>
      </c>
      <c r="BI476" s="14" t="str">
        <f>+IF(MAILPARTNER!BI8="","",MAILPARTNER!BI8)</f>
        <v/>
      </c>
      <c r="BJ476" s="14" t="str">
        <f>+IF(MAILPARTNER!BJ8="","",MAILPARTNER!BJ8)</f>
        <v/>
      </c>
      <c r="BK476" s="13">
        <f>+IF(MAILPARTNER!BK8="","",MAILPARTNER!BK8)</f>
        <v>8.3333333333333329E-2</v>
      </c>
      <c r="BL476" s="13">
        <f>+IF(MAILPARTNER!BL8="","",MAILPARTNER!BL8)</f>
        <v>0.11458333333333333</v>
      </c>
      <c r="BM476" s="14" t="str">
        <f>+IF(MAILPARTNER!BM8="","",MAILPARTNER!BM8)</f>
        <v/>
      </c>
      <c r="BN476" s="20" t="str">
        <f>+IF(MAILPARTNER!BN8="","",MAILPARTNER!BN8)</f>
        <v/>
      </c>
      <c r="BO476" s="19">
        <f>+IF(MAILPARTNER!BO8="","",MAILPARTNER!BO8)</f>
        <v>0.91666666666666663</v>
      </c>
      <c r="BP476" s="13">
        <f>+IF(MAILPARTNER!BP8="","",MAILPARTNER!BP8)</f>
        <v>0.26041666666666669</v>
      </c>
      <c r="BQ476" s="14" t="str">
        <f>+IF(MAILPARTNER!BQ8="","",MAILPARTNER!BQ8)</f>
        <v/>
      </c>
      <c r="BR476" s="14" t="str">
        <f>+IF(MAILPARTNER!BR8="","",MAILPARTNER!BR8)</f>
        <v/>
      </c>
      <c r="BS476" s="13">
        <f>+IF(MAILPARTNER!BS8="","",MAILPARTNER!BS8)</f>
        <v>8.3333333333333329E-2</v>
      </c>
      <c r="BT476" s="13">
        <f>+IF(MAILPARTNER!BT8="","",MAILPARTNER!BT8)</f>
        <v>0.11458333333333333</v>
      </c>
      <c r="BU476" s="14" t="str">
        <f>+IF(MAILPARTNER!BU8="","",MAILPARTNER!BU8)</f>
        <v/>
      </c>
      <c r="BV476" s="20" t="str">
        <f>+IF(MAILPARTNER!BV8="","",MAILPARTNER!BV8)</f>
        <v/>
      </c>
      <c r="BW476" s="68" t="str">
        <f>+VLOOKUP(B476,GESEM!B:H,7,0)</f>
        <v>MAIL PARTNER</v>
      </c>
      <c r="BX476" s="2" t="str">
        <f>+VLOOKUP(B476,GESEM!B:H,6,0)</f>
        <v>AGENTE</v>
      </c>
    </row>
    <row r="477" spans="1:76" ht="12" customHeight="1" x14ac:dyDescent="0.2">
      <c r="A477" s="31">
        <f t="shared" si="7"/>
        <v>471</v>
      </c>
      <c r="B477" s="74">
        <f>+MAILPARTNER!B9</f>
        <v>75488295</v>
      </c>
      <c r="C477" s="61" t="str">
        <f>+VLOOKUP(J477,TURNO!P:Q,2,0)</f>
        <v xml:space="preserve">PARTNERCALL </v>
      </c>
      <c r="D477" s="61" t="str">
        <f>+MAILPARTNER!D9</f>
        <v>Madrugada</v>
      </c>
      <c r="E477" s="75">
        <f>+VLOOKUP(B477,GESEM!B:M,12,0)</f>
        <v>45562</v>
      </c>
      <c r="F477" s="61" t="str">
        <f>+MAILPARTNER!F9</f>
        <v>FULL TIME</v>
      </c>
      <c r="G477" s="61">
        <f>+MAILPARTNER!G9</f>
        <v>0</v>
      </c>
      <c r="H477" s="61">
        <f>+MAILPARTNER!H9</f>
        <v>0</v>
      </c>
      <c r="I477" s="61" t="str">
        <f>+MAILPARTNER!I9</f>
        <v>TEMOCHE MOZO LAURA SOFIA</v>
      </c>
      <c r="J477" s="61" t="str">
        <f>+MAILPARTNER!J9</f>
        <v>MAIL PARTNER</v>
      </c>
      <c r="K477" s="61" t="str">
        <f>+MAILPARTNER!K9</f>
        <v>DUEÑAS LEANDRO ANGGY LEIDY MIRELLA</v>
      </c>
      <c r="L477" s="61" t="str">
        <f>+MAILPARTNER!L9</f>
        <v xml:space="preserve">CARAZA MORENO JONATHAN </v>
      </c>
      <c r="M477" s="61" t="str">
        <f>+MAILPARTNER!M9</f>
        <v>Sábado</v>
      </c>
      <c r="N477" s="32">
        <f>+IF(MAILPARTNER!N9="","",MAILPARTNER!N9)</f>
        <v>0.91666666666666663</v>
      </c>
      <c r="O477" s="33">
        <f>+IF(MAILPARTNER!O9="","",MAILPARTNER!O9)</f>
        <v>0.26041666666666669</v>
      </c>
      <c r="P477" s="32">
        <f>+IF(MAILPARTNER!P9="","",MAILPARTNER!P9)</f>
        <v>0.125</v>
      </c>
      <c r="Q477" s="33">
        <f>+IF(MAILPARTNER!Q9="","",MAILPARTNER!Q9)</f>
        <v>0.15625</v>
      </c>
      <c r="R477" s="34" t="str">
        <f>+VLOOKUP(B477,GESEM!B:R,9,0)</f>
        <v>ACTIVO</v>
      </c>
      <c r="S477" s="19">
        <f>+IF(MAILPARTNER!S9="","",MAILPARTNER!S9)</f>
        <v>0.91666666666666663</v>
      </c>
      <c r="T477" s="14">
        <f>+IF(MAILPARTNER!T9="","",MAILPARTNER!T9)</f>
        <v>0.26041666666666669</v>
      </c>
      <c r="U477" s="14" t="str">
        <f>+IF(MAILPARTNER!U9="","",MAILPARTNER!U9)</f>
        <v/>
      </c>
      <c r="V477" s="14" t="str">
        <f>+IF(MAILPARTNER!V9="","",MAILPARTNER!V9)</f>
        <v/>
      </c>
      <c r="W477" s="14">
        <f>+IF(MAILPARTNER!W9="","",MAILPARTNER!W9)</f>
        <v>0.125</v>
      </c>
      <c r="X477" s="14">
        <f>+IF(MAILPARTNER!X9="","",MAILPARTNER!X9)</f>
        <v>0.15625</v>
      </c>
      <c r="Y477" s="14" t="str">
        <f>+IF(MAILPARTNER!Y9="","",MAILPARTNER!Y9)</f>
        <v/>
      </c>
      <c r="Z477" s="20" t="str">
        <f>+IF(MAILPARTNER!Z9="","",MAILPARTNER!Z9)</f>
        <v/>
      </c>
      <c r="AA477" s="19">
        <f>+IF(MAILPARTNER!AA9="","",MAILPARTNER!AA9)</f>
        <v>0.91666666666666663</v>
      </c>
      <c r="AB477" s="13">
        <f>+IF(MAILPARTNER!AB9="","",MAILPARTNER!AB9)</f>
        <v>0.26041666666666669</v>
      </c>
      <c r="AC477" s="14" t="str">
        <f>+IF(MAILPARTNER!AC9="","",MAILPARTNER!AC9)</f>
        <v/>
      </c>
      <c r="AD477" s="14" t="str">
        <f>+IF(MAILPARTNER!AD9="","",MAILPARTNER!AD9)</f>
        <v/>
      </c>
      <c r="AE477" s="13">
        <f>+IF(MAILPARTNER!AE9="","",MAILPARTNER!AE9)</f>
        <v>0.125</v>
      </c>
      <c r="AF477" s="13">
        <f>+IF(MAILPARTNER!AF9="","",MAILPARTNER!AF9)</f>
        <v>0.15625</v>
      </c>
      <c r="AG477" s="14" t="str">
        <f>+IF(MAILPARTNER!AG9="","",MAILPARTNER!AG9)</f>
        <v/>
      </c>
      <c r="AH477" s="20" t="str">
        <f>+IF(MAILPARTNER!AH9="","",MAILPARTNER!AH9)</f>
        <v/>
      </c>
      <c r="AI477" s="19">
        <f>+IF(MAILPARTNER!AI9="","",MAILPARTNER!AI9)</f>
        <v>0.91666666666666663</v>
      </c>
      <c r="AJ477" s="13">
        <f>+IF(MAILPARTNER!AJ9="","",MAILPARTNER!AJ9)</f>
        <v>0.26041666666666669</v>
      </c>
      <c r="AK477" s="14" t="str">
        <f>+IF(MAILPARTNER!AK9="","",MAILPARTNER!AK9)</f>
        <v/>
      </c>
      <c r="AL477" s="14" t="str">
        <f>+IF(MAILPARTNER!AL9="","",MAILPARTNER!AL9)</f>
        <v/>
      </c>
      <c r="AM477" s="13">
        <f>+IF(MAILPARTNER!AM9="","",MAILPARTNER!AM9)</f>
        <v>0.125</v>
      </c>
      <c r="AN477" s="13">
        <f>+IF(MAILPARTNER!AN9="","",MAILPARTNER!AN9)</f>
        <v>0.15625</v>
      </c>
      <c r="AO477" s="14" t="str">
        <f>+IF(MAILPARTNER!AO9="","",MAILPARTNER!AO9)</f>
        <v/>
      </c>
      <c r="AP477" s="20" t="str">
        <f>+IF(MAILPARTNER!AP9="","",MAILPARTNER!AP9)</f>
        <v/>
      </c>
      <c r="AQ477" s="19">
        <f>+IF(MAILPARTNER!AQ9="","",MAILPARTNER!AQ9)</f>
        <v>0.91666666666666663</v>
      </c>
      <c r="AR477" s="13">
        <f>+IF(MAILPARTNER!AR9="","",MAILPARTNER!AR9)</f>
        <v>0.26041666666666669</v>
      </c>
      <c r="AS477" s="14" t="str">
        <f>+IF(MAILPARTNER!AS9="","",MAILPARTNER!AS9)</f>
        <v/>
      </c>
      <c r="AT477" s="14" t="str">
        <f>+IF(MAILPARTNER!AT9="","",MAILPARTNER!AT9)</f>
        <v/>
      </c>
      <c r="AU477" s="13">
        <f>+IF(MAILPARTNER!AU9="","",MAILPARTNER!AU9)</f>
        <v>0.125</v>
      </c>
      <c r="AV477" s="13">
        <f>+IF(MAILPARTNER!AV9="","",MAILPARTNER!AV9)</f>
        <v>0.15625</v>
      </c>
      <c r="AW477" s="14" t="str">
        <f>+IF(MAILPARTNER!AW9="","",MAILPARTNER!AW9)</f>
        <v/>
      </c>
      <c r="AX477" s="20" t="str">
        <f>+IF(MAILPARTNER!AX9="","",MAILPARTNER!AX9)</f>
        <v/>
      </c>
      <c r="AY477" s="19">
        <f>+IF(MAILPARTNER!AY9="","",MAILPARTNER!AY9)</f>
        <v>0.91666666666666663</v>
      </c>
      <c r="AZ477" s="13">
        <f>+IF(MAILPARTNER!AZ9="","",MAILPARTNER!AZ9)</f>
        <v>0.26041666666666669</v>
      </c>
      <c r="BA477" s="14" t="str">
        <f>+IF(MAILPARTNER!BA9="","",MAILPARTNER!BA9)</f>
        <v/>
      </c>
      <c r="BB477" s="14" t="str">
        <f>+IF(MAILPARTNER!BB9="","",MAILPARTNER!BB9)</f>
        <v/>
      </c>
      <c r="BC477" s="13">
        <f>+IF(MAILPARTNER!BC9="","",MAILPARTNER!BC9)</f>
        <v>0.125</v>
      </c>
      <c r="BD477" s="13">
        <f>+IF(MAILPARTNER!BD9="","",MAILPARTNER!BD9)</f>
        <v>0.15625</v>
      </c>
      <c r="BE477" s="14" t="str">
        <f>+IF(MAILPARTNER!BE9="","",MAILPARTNER!BE9)</f>
        <v/>
      </c>
      <c r="BF477" s="20" t="str">
        <f>+IF(MAILPARTNER!BF9="","",MAILPARTNER!BF9)</f>
        <v/>
      </c>
      <c r="BG477" s="19" t="str">
        <f>+IF(MAILPARTNER!BG9="","",MAILPARTNER!BG9)</f>
        <v/>
      </c>
      <c r="BH477" s="13" t="str">
        <f>+IF(MAILPARTNER!BH9="","",MAILPARTNER!BH9)</f>
        <v/>
      </c>
      <c r="BI477" s="14" t="str">
        <f>+IF(MAILPARTNER!BI9="","",MAILPARTNER!BI9)</f>
        <v/>
      </c>
      <c r="BJ477" s="14" t="str">
        <f>+IF(MAILPARTNER!BJ9="","",MAILPARTNER!BJ9)</f>
        <v/>
      </c>
      <c r="BK477" s="13" t="str">
        <f>+IF(MAILPARTNER!BK9="","",MAILPARTNER!BK9)</f>
        <v/>
      </c>
      <c r="BL477" s="13" t="str">
        <f>+IF(MAILPARTNER!BL9="","",MAILPARTNER!BL9)</f>
        <v/>
      </c>
      <c r="BM477" s="14" t="str">
        <f>+IF(MAILPARTNER!BM9="","",MAILPARTNER!BM9)</f>
        <v/>
      </c>
      <c r="BN477" s="20" t="str">
        <f>+IF(MAILPARTNER!BN9="","",MAILPARTNER!BN9)</f>
        <v/>
      </c>
      <c r="BO477" s="19">
        <f>+IF(MAILPARTNER!BO9="","",MAILPARTNER!BO9)</f>
        <v>0.91666666666666663</v>
      </c>
      <c r="BP477" s="13">
        <f>+IF(MAILPARTNER!BP9="","",MAILPARTNER!BP9)</f>
        <v>0.26041666666666669</v>
      </c>
      <c r="BQ477" s="14" t="str">
        <f>+IF(MAILPARTNER!BQ9="","",MAILPARTNER!BQ9)</f>
        <v/>
      </c>
      <c r="BR477" s="14" t="str">
        <f>+IF(MAILPARTNER!BR9="","",MAILPARTNER!BR9)</f>
        <v/>
      </c>
      <c r="BS477" s="13">
        <f>+IF(MAILPARTNER!BS9="","",MAILPARTNER!BS9)</f>
        <v>0.125</v>
      </c>
      <c r="BT477" s="13">
        <f>+IF(MAILPARTNER!BT9="","",MAILPARTNER!BT9)</f>
        <v>0.15625</v>
      </c>
      <c r="BU477" s="14" t="str">
        <f>+IF(MAILPARTNER!BU9="","",MAILPARTNER!BU9)</f>
        <v/>
      </c>
      <c r="BV477" s="20" t="str">
        <f>+IF(MAILPARTNER!BV9="","",MAILPARTNER!BV9)</f>
        <v/>
      </c>
      <c r="BW477" s="68" t="str">
        <f>+VLOOKUP(B477,GESEM!B:H,7,0)</f>
        <v>PARTNERCALL</v>
      </c>
      <c r="BX477" s="2" t="str">
        <f>+VLOOKUP(B477,GESEM!B:H,6,0)</f>
        <v>AGENTE</v>
      </c>
    </row>
    <row r="478" spans="1:76" ht="12" customHeight="1" x14ac:dyDescent="0.2">
      <c r="A478" s="31">
        <f t="shared" si="7"/>
        <v>472</v>
      </c>
      <c r="B478" s="74">
        <f>+MAILPARTNER!B10</f>
        <v>72403200</v>
      </c>
      <c r="C478" s="61" t="str">
        <f>+VLOOKUP(J478,TURNO!P:Q,2,0)</f>
        <v xml:space="preserve">PARTNERCALL </v>
      </c>
      <c r="D478" s="61" t="str">
        <f>+MAILPARTNER!D10</f>
        <v>Mañana</v>
      </c>
      <c r="E478" s="75">
        <f>+VLOOKUP(B478,GESEM!B:M,12,0)</f>
        <v>45100</v>
      </c>
      <c r="F478" s="61" t="str">
        <f>+MAILPARTNER!F10</f>
        <v>FULL TIME</v>
      </c>
      <c r="G478" s="61" t="str">
        <f>+MAILPARTNER!G10</f>
        <v>GESTION ADICIONAL</v>
      </c>
      <c r="H478" s="61" t="str">
        <f>+MAILPARTNER!H10</f>
        <v>L2</v>
      </c>
      <c r="I478" s="61" t="str">
        <f>+MAILPARTNER!I10</f>
        <v>MANRIQUE ASCENCIO FABRIZIO JOHNNY</v>
      </c>
      <c r="J478" s="61" t="str">
        <f>+MAILPARTNER!J10</f>
        <v>MAIL PARTNER</v>
      </c>
      <c r="K478" s="61" t="str">
        <f>+MAILPARTNER!K10</f>
        <v>MONTERO ESPINOZA RENATO ALONSO</v>
      </c>
      <c r="L478" s="61" t="str">
        <f>+MAILPARTNER!L10</f>
        <v xml:space="preserve">CARAZA MORENO JONATHAN </v>
      </c>
      <c r="M478" s="61" t="str">
        <f>+MAILPARTNER!M10</f>
        <v>Sábado</v>
      </c>
      <c r="N478" s="32">
        <f>+IF(MAILPARTNER!N10="","",MAILPARTNER!N10)</f>
        <v>0.44791666666666669</v>
      </c>
      <c r="O478" s="33">
        <f>+IF(MAILPARTNER!O10="","",MAILPARTNER!O10)</f>
        <v>0.79166666666666663</v>
      </c>
      <c r="P478" s="32">
        <f>+IF(MAILPARTNER!P10="","",MAILPARTNER!P10)</f>
        <v>0.70833333333333337</v>
      </c>
      <c r="Q478" s="33">
        <f>+IF(MAILPARTNER!Q10="","",MAILPARTNER!Q10)</f>
        <v>0.73958333333333337</v>
      </c>
      <c r="R478" s="34" t="str">
        <f>+VLOOKUP(B478,GESEM!B:R,9,0)</f>
        <v>ACTIVO</v>
      </c>
      <c r="S478" s="19">
        <f>+IF(MAILPARTNER!S10="","",MAILPARTNER!S10)</f>
        <v>0.44791666666666669</v>
      </c>
      <c r="T478" s="14">
        <f>+IF(MAILPARTNER!T10="","",MAILPARTNER!T10)</f>
        <v>0.79166666666666663</v>
      </c>
      <c r="U478" s="14" t="str">
        <f>+IF(MAILPARTNER!U10="","",MAILPARTNER!U10)</f>
        <v/>
      </c>
      <c r="V478" s="14" t="str">
        <f>+IF(MAILPARTNER!V10="","",MAILPARTNER!V10)</f>
        <v/>
      </c>
      <c r="W478" s="14">
        <f>+IF(MAILPARTNER!W10="","",MAILPARTNER!W10)</f>
        <v>0.70833333333333337</v>
      </c>
      <c r="X478" s="14">
        <f>+IF(MAILPARTNER!X10="","",MAILPARTNER!X10)</f>
        <v>0.73958333333333337</v>
      </c>
      <c r="Y478" s="14" t="str">
        <f>+IF(MAILPARTNER!Y10="","",MAILPARTNER!Y10)</f>
        <v/>
      </c>
      <c r="Z478" s="20" t="str">
        <f>+IF(MAILPARTNER!Z10="","",MAILPARTNER!Z10)</f>
        <v/>
      </c>
      <c r="AA478" s="19">
        <f>+IF(MAILPARTNER!AA10="","",MAILPARTNER!AA10)</f>
        <v>0.44791666666666669</v>
      </c>
      <c r="AB478" s="13">
        <f>+IF(MAILPARTNER!AB10="","",MAILPARTNER!AB10)</f>
        <v>0.79166666666666663</v>
      </c>
      <c r="AC478" s="14" t="str">
        <f>+IF(MAILPARTNER!AC10="","",MAILPARTNER!AC10)</f>
        <v/>
      </c>
      <c r="AD478" s="14" t="str">
        <f>+IF(MAILPARTNER!AD10="","",MAILPARTNER!AD10)</f>
        <v/>
      </c>
      <c r="AE478" s="13">
        <f>+IF(MAILPARTNER!AE10="","",MAILPARTNER!AE10)</f>
        <v>0.70833333333333337</v>
      </c>
      <c r="AF478" s="13">
        <f>+IF(MAILPARTNER!AF10="","",MAILPARTNER!AF10)</f>
        <v>0.73958333333333337</v>
      </c>
      <c r="AG478" s="14" t="str">
        <f>+IF(MAILPARTNER!AG10="","",MAILPARTNER!AG10)</f>
        <v/>
      </c>
      <c r="AH478" s="20" t="str">
        <f>+IF(MAILPARTNER!AH10="","",MAILPARTNER!AH10)</f>
        <v/>
      </c>
      <c r="AI478" s="19">
        <f>+IF(MAILPARTNER!AI10="","",MAILPARTNER!AI10)</f>
        <v>0.44791666666666669</v>
      </c>
      <c r="AJ478" s="13">
        <f>+IF(MAILPARTNER!AJ10="","",MAILPARTNER!AJ10)</f>
        <v>0.79166666666666663</v>
      </c>
      <c r="AK478" s="14" t="str">
        <f>+IF(MAILPARTNER!AK10="","",MAILPARTNER!AK10)</f>
        <v/>
      </c>
      <c r="AL478" s="14" t="str">
        <f>+IF(MAILPARTNER!AL10="","",MAILPARTNER!AL10)</f>
        <v/>
      </c>
      <c r="AM478" s="13">
        <f>+IF(MAILPARTNER!AM10="","",MAILPARTNER!AM10)</f>
        <v>0.70833333333333337</v>
      </c>
      <c r="AN478" s="13">
        <f>+IF(MAILPARTNER!AN10="","",MAILPARTNER!AN10)</f>
        <v>0.73958333333333337</v>
      </c>
      <c r="AO478" s="14" t="str">
        <f>+IF(MAILPARTNER!AO10="","",MAILPARTNER!AO10)</f>
        <v/>
      </c>
      <c r="AP478" s="20" t="str">
        <f>+IF(MAILPARTNER!AP10="","",MAILPARTNER!AP10)</f>
        <v/>
      </c>
      <c r="AQ478" s="19">
        <f>+IF(MAILPARTNER!AQ10="","",MAILPARTNER!AQ10)</f>
        <v>0.44791666666666669</v>
      </c>
      <c r="AR478" s="13">
        <f>+IF(MAILPARTNER!AR10="","",MAILPARTNER!AR10)</f>
        <v>0.79166666666666663</v>
      </c>
      <c r="AS478" s="14" t="str">
        <f>+IF(MAILPARTNER!AS10="","",MAILPARTNER!AS10)</f>
        <v/>
      </c>
      <c r="AT478" s="14" t="str">
        <f>+IF(MAILPARTNER!AT10="","",MAILPARTNER!AT10)</f>
        <v/>
      </c>
      <c r="AU478" s="13">
        <f>+IF(MAILPARTNER!AU10="","",MAILPARTNER!AU10)</f>
        <v>0.70833333333333337</v>
      </c>
      <c r="AV478" s="13">
        <f>+IF(MAILPARTNER!AV10="","",MAILPARTNER!AV10)</f>
        <v>0.73958333333333337</v>
      </c>
      <c r="AW478" s="14" t="str">
        <f>+IF(MAILPARTNER!AW10="","",MAILPARTNER!AW10)</f>
        <v/>
      </c>
      <c r="AX478" s="20" t="str">
        <f>+IF(MAILPARTNER!AX10="","",MAILPARTNER!AX10)</f>
        <v/>
      </c>
      <c r="AY478" s="19">
        <f>+IF(MAILPARTNER!AY10="","",MAILPARTNER!AY10)</f>
        <v>0.44791666666666669</v>
      </c>
      <c r="AZ478" s="13">
        <f>+IF(MAILPARTNER!AZ10="","",MAILPARTNER!AZ10)</f>
        <v>0.79166666666666663</v>
      </c>
      <c r="BA478" s="14" t="str">
        <f>+IF(MAILPARTNER!BA10="","",MAILPARTNER!BA10)</f>
        <v/>
      </c>
      <c r="BB478" s="14" t="str">
        <f>+IF(MAILPARTNER!BB10="","",MAILPARTNER!BB10)</f>
        <v/>
      </c>
      <c r="BC478" s="13">
        <f>+IF(MAILPARTNER!BC10="","",MAILPARTNER!BC10)</f>
        <v>0.70833333333333337</v>
      </c>
      <c r="BD478" s="13">
        <f>+IF(MAILPARTNER!BD10="","",MAILPARTNER!BD10)</f>
        <v>0.73958333333333337</v>
      </c>
      <c r="BE478" s="14" t="str">
        <f>+IF(MAILPARTNER!BE10="","",MAILPARTNER!BE10)</f>
        <v/>
      </c>
      <c r="BF478" s="20" t="str">
        <f>+IF(MAILPARTNER!BF10="","",MAILPARTNER!BF10)</f>
        <v/>
      </c>
      <c r="BG478" s="19" t="str">
        <f>+IF(MAILPARTNER!BG10="","",MAILPARTNER!BG10)</f>
        <v/>
      </c>
      <c r="BH478" s="13" t="str">
        <f>+IF(MAILPARTNER!BH10="","",MAILPARTNER!BH10)</f>
        <v/>
      </c>
      <c r="BI478" s="14" t="str">
        <f>+IF(MAILPARTNER!BI10="","",MAILPARTNER!BI10)</f>
        <v/>
      </c>
      <c r="BJ478" s="14" t="str">
        <f>+IF(MAILPARTNER!BJ10="","",MAILPARTNER!BJ10)</f>
        <v/>
      </c>
      <c r="BK478" s="13" t="str">
        <f>+IF(MAILPARTNER!BK10="","",MAILPARTNER!BK10)</f>
        <v/>
      </c>
      <c r="BL478" s="13" t="str">
        <f>+IF(MAILPARTNER!BL10="","",MAILPARTNER!BL10)</f>
        <v/>
      </c>
      <c r="BM478" s="14" t="str">
        <f>+IF(MAILPARTNER!BM10="","",MAILPARTNER!BM10)</f>
        <v/>
      </c>
      <c r="BN478" s="20" t="str">
        <f>+IF(MAILPARTNER!BN10="","",MAILPARTNER!BN10)</f>
        <v/>
      </c>
      <c r="BO478" s="19">
        <f>+IF(MAILPARTNER!BO10="","",MAILPARTNER!BO10)</f>
        <v>0.44791666666666669</v>
      </c>
      <c r="BP478" s="13">
        <f>+IF(MAILPARTNER!BP10="","",MAILPARTNER!BP10)</f>
        <v>0.79166666666666663</v>
      </c>
      <c r="BQ478" s="14" t="str">
        <f>+IF(MAILPARTNER!BQ10="","",MAILPARTNER!BQ10)</f>
        <v/>
      </c>
      <c r="BR478" s="14" t="str">
        <f>+IF(MAILPARTNER!BR10="","",MAILPARTNER!BR10)</f>
        <v/>
      </c>
      <c r="BS478" s="13">
        <f>+IF(MAILPARTNER!BS10="","",MAILPARTNER!BS10)</f>
        <v>0.70833333333333337</v>
      </c>
      <c r="BT478" s="13">
        <f>+IF(MAILPARTNER!BT10="","",MAILPARTNER!BT10)</f>
        <v>0.73958333333333337</v>
      </c>
      <c r="BU478" s="14" t="str">
        <f>+IF(MAILPARTNER!BU10="","",MAILPARTNER!BU10)</f>
        <v/>
      </c>
      <c r="BV478" s="20" t="str">
        <f>+IF(MAILPARTNER!BV10="","",MAILPARTNER!BV10)</f>
        <v/>
      </c>
      <c r="BW478" s="68" t="str">
        <f>+VLOOKUP(B478,GESEM!B:H,7,0)</f>
        <v>PARTNERCALL</v>
      </c>
      <c r="BX478" s="2" t="str">
        <f>+VLOOKUP(B478,GESEM!B:H,6,0)</f>
        <v>AGENTE</v>
      </c>
    </row>
    <row r="479" spans="1:76" ht="12" customHeight="1" x14ac:dyDescent="0.2">
      <c r="A479" s="31">
        <f t="shared" si="7"/>
        <v>473</v>
      </c>
      <c r="B479" s="74">
        <f>+MAILPARTNER!B11</f>
        <v>43713203</v>
      </c>
      <c r="C479" s="61" t="str">
        <f>+VLOOKUP(J479,TURNO!P:Q,2,0)</f>
        <v xml:space="preserve">PARTNERCALL </v>
      </c>
      <c r="D479" s="61" t="str">
        <f>+MAILPARTNER!D11</f>
        <v>Mañana</v>
      </c>
      <c r="E479" s="75">
        <f>+VLOOKUP(B479,GESEM!B:M,12,0)</f>
        <v>43497</v>
      </c>
      <c r="F479" s="61" t="str">
        <f>+MAILPARTNER!F11</f>
        <v>FULL TIME</v>
      </c>
      <c r="G479" s="61" t="str">
        <f>+MAILPARTNER!G11</f>
        <v>GESTION ADICIONAL</v>
      </c>
      <c r="H479" s="61" t="str">
        <f>+MAILPARTNER!H11</f>
        <v>L2</v>
      </c>
      <c r="I479" s="61" t="str">
        <f>+MAILPARTNER!I11</f>
        <v>QUINTE VILA JESSICA</v>
      </c>
      <c r="J479" s="61" t="str">
        <f>+MAILPARTNER!J11</f>
        <v>MAIL PARTNER</v>
      </c>
      <c r="K479" s="61" t="str">
        <f>+MAILPARTNER!K11</f>
        <v>ÑIQUEN DEL AGUILA WALTERS DAVID</v>
      </c>
      <c r="L479" s="61" t="str">
        <f>+MAILPARTNER!L11</f>
        <v xml:space="preserve">CARAZA MORENO JONATHAN </v>
      </c>
      <c r="M479" s="61" t="str">
        <f>+MAILPARTNER!M11</f>
        <v>Miércoles</v>
      </c>
      <c r="N479" s="32">
        <f>+IF(MAILPARTNER!N11="","",MAILPARTNER!N11)</f>
        <v>0.29166666666666669</v>
      </c>
      <c r="O479" s="33">
        <f>+IF(MAILPARTNER!O11="","",MAILPARTNER!O11)</f>
        <v>0.63541666666666663</v>
      </c>
      <c r="P479" s="32">
        <f>+IF(MAILPARTNER!P11="","",MAILPARTNER!P11)</f>
        <v>0.5</v>
      </c>
      <c r="Q479" s="33">
        <f>+IF(MAILPARTNER!Q11="","",MAILPARTNER!Q11)</f>
        <v>0.53125</v>
      </c>
      <c r="R479" s="34" t="str">
        <f>+VLOOKUP(B479,GESEM!B:R,9,0)</f>
        <v>ACTIVO</v>
      </c>
      <c r="S479" s="19">
        <f>+IF(MAILPARTNER!S11="","",MAILPARTNER!S11)</f>
        <v>0.29166666666666669</v>
      </c>
      <c r="T479" s="14">
        <f>+IF(MAILPARTNER!T11="","",MAILPARTNER!T11)</f>
        <v>0.63541666666666663</v>
      </c>
      <c r="U479" s="14" t="str">
        <f>+IF(MAILPARTNER!U11="","",MAILPARTNER!U11)</f>
        <v/>
      </c>
      <c r="V479" s="14" t="str">
        <f>+IF(MAILPARTNER!V11="","",MAILPARTNER!V11)</f>
        <v/>
      </c>
      <c r="W479" s="14">
        <f>+IF(MAILPARTNER!W11="","",MAILPARTNER!W11)</f>
        <v>0.5</v>
      </c>
      <c r="X479" s="14">
        <f>+IF(MAILPARTNER!X11="","",MAILPARTNER!X11)</f>
        <v>0.53125</v>
      </c>
      <c r="Y479" s="14" t="str">
        <f>+IF(MAILPARTNER!Y11="","",MAILPARTNER!Y11)</f>
        <v/>
      </c>
      <c r="Z479" s="20" t="str">
        <f>+IF(MAILPARTNER!Z11="","",MAILPARTNER!Z11)</f>
        <v/>
      </c>
      <c r="AA479" s="19">
        <f>+IF(MAILPARTNER!AA11="","",MAILPARTNER!AA11)</f>
        <v>0.29166666666666669</v>
      </c>
      <c r="AB479" s="13">
        <f>+IF(MAILPARTNER!AB11="","",MAILPARTNER!AB11)</f>
        <v>0.63541666666666663</v>
      </c>
      <c r="AC479" s="14" t="str">
        <f>+IF(MAILPARTNER!AC11="","",MAILPARTNER!AC11)</f>
        <v/>
      </c>
      <c r="AD479" s="14" t="str">
        <f>+IF(MAILPARTNER!AD11="","",MAILPARTNER!AD11)</f>
        <v/>
      </c>
      <c r="AE479" s="13">
        <f>+IF(MAILPARTNER!AE11="","",MAILPARTNER!AE11)</f>
        <v>0.5</v>
      </c>
      <c r="AF479" s="13">
        <f>+IF(MAILPARTNER!AF11="","",MAILPARTNER!AF11)</f>
        <v>0.53125</v>
      </c>
      <c r="AG479" s="14" t="str">
        <f>+IF(MAILPARTNER!AG11="","",MAILPARTNER!AG11)</f>
        <v/>
      </c>
      <c r="AH479" s="20" t="str">
        <f>+IF(MAILPARTNER!AH11="","",MAILPARTNER!AH11)</f>
        <v/>
      </c>
      <c r="AI479" s="19" t="str">
        <f>+IF(MAILPARTNER!AI11="","",MAILPARTNER!AI11)</f>
        <v/>
      </c>
      <c r="AJ479" s="13" t="str">
        <f>+IF(MAILPARTNER!AJ11="","",MAILPARTNER!AJ11)</f>
        <v/>
      </c>
      <c r="AK479" s="14" t="str">
        <f>+IF(MAILPARTNER!AK11="","",MAILPARTNER!AK11)</f>
        <v/>
      </c>
      <c r="AL479" s="14" t="str">
        <f>+IF(MAILPARTNER!AL11="","",MAILPARTNER!AL11)</f>
        <v/>
      </c>
      <c r="AM479" s="13" t="str">
        <f>+IF(MAILPARTNER!AM11="","",MAILPARTNER!AM11)</f>
        <v/>
      </c>
      <c r="AN479" s="13" t="str">
        <f>+IF(MAILPARTNER!AN11="","",MAILPARTNER!AN11)</f>
        <v/>
      </c>
      <c r="AO479" s="14" t="str">
        <f>+IF(MAILPARTNER!AO11="","",MAILPARTNER!AO11)</f>
        <v/>
      </c>
      <c r="AP479" s="20" t="str">
        <f>+IF(MAILPARTNER!AP11="","",MAILPARTNER!AP11)</f>
        <v/>
      </c>
      <c r="AQ479" s="19">
        <f>+IF(MAILPARTNER!AQ11="","",MAILPARTNER!AQ11)</f>
        <v>0.29166666666666669</v>
      </c>
      <c r="AR479" s="13">
        <f>+IF(MAILPARTNER!AR11="","",MAILPARTNER!AR11)</f>
        <v>0.63541666666666663</v>
      </c>
      <c r="AS479" s="14" t="str">
        <f>+IF(MAILPARTNER!AS11="","",MAILPARTNER!AS11)</f>
        <v/>
      </c>
      <c r="AT479" s="14" t="str">
        <f>+IF(MAILPARTNER!AT11="","",MAILPARTNER!AT11)</f>
        <v/>
      </c>
      <c r="AU479" s="13">
        <f>+IF(MAILPARTNER!AU11="","",MAILPARTNER!AU11)</f>
        <v>0.5</v>
      </c>
      <c r="AV479" s="13">
        <f>+IF(MAILPARTNER!AV11="","",MAILPARTNER!AV11)</f>
        <v>0.53125</v>
      </c>
      <c r="AW479" s="14" t="str">
        <f>+IF(MAILPARTNER!AW11="","",MAILPARTNER!AW11)</f>
        <v/>
      </c>
      <c r="AX479" s="20" t="str">
        <f>+IF(MAILPARTNER!AX11="","",MAILPARTNER!AX11)</f>
        <v/>
      </c>
      <c r="AY479" s="19">
        <f>+IF(MAILPARTNER!AY11="","",MAILPARTNER!AY11)</f>
        <v>0.29166666666666669</v>
      </c>
      <c r="AZ479" s="13">
        <f>+IF(MAILPARTNER!AZ11="","",MAILPARTNER!AZ11)</f>
        <v>0.63541666666666663</v>
      </c>
      <c r="BA479" s="14" t="str">
        <f>+IF(MAILPARTNER!BA11="","",MAILPARTNER!BA11)</f>
        <v/>
      </c>
      <c r="BB479" s="14" t="str">
        <f>+IF(MAILPARTNER!BB11="","",MAILPARTNER!BB11)</f>
        <v/>
      </c>
      <c r="BC479" s="13">
        <f>+IF(MAILPARTNER!BC11="","",MAILPARTNER!BC11)</f>
        <v>0.5</v>
      </c>
      <c r="BD479" s="13">
        <f>+IF(MAILPARTNER!BD11="","",MAILPARTNER!BD11)</f>
        <v>0.53125</v>
      </c>
      <c r="BE479" s="14" t="str">
        <f>+IF(MAILPARTNER!BE11="","",MAILPARTNER!BE11)</f>
        <v/>
      </c>
      <c r="BF479" s="20" t="str">
        <f>+IF(MAILPARTNER!BF11="","",MAILPARTNER!BF11)</f>
        <v/>
      </c>
      <c r="BG479" s="19">
        <f>+IF(MAILPARTNER!BG11="","",MAILPARTNER!BG11)</f>
        <v>0.29166666666666669</v>
      </c>
      <c r="BH479" s="13">
        <f>+IF(MAILPARTNER!BH11="","",MAILPARTNER!BH11)</f>
        <v>0.63541666666666663</v>
      </c>
      <c r="BI479" s="14" t="str">
        <f>+IF(MAILPARTNER!BI11="","",MAILPARTNER!BI11)</f>
        <v/>
      </c>
      <c r="BJ479" s="14" t="str">
        <f>+IF(MAILPARTNER!BJ11="","",MAILPARTNER!BJ11)</f>
        <v/>
      </c>
      <c r="BK479" s="13">
        <f>+IF(MAILPARTNER!BK11="","",MAILPARTNER!BK11)</f>
        <v>0.5</v>
      </c>
      <c r="BL479" s="13">
        <f>+IF(MAILPARTNER!BL11="","",MAILPARTNER!BL11)</f>
        <v>0.53125</v>
      </c>
      <c r="BM479" s="14" t="str">
        <f>+IF(MAILPARTNER!BM11="","",MAILPARTNER!BM11)</f>
        <v/>
      </c>
      <c r="BN479" s="20" t="str">
        <f>+IF(MAILPARTNER!BN11="","",MAILPARTNER!BN11)</f>
        <v/>
      </c>
      <c r="BO479" s="19">
        <f>+IF(MAILPARTNER!BO11="","",MAILPARTNER!BO11)</f>
        <v>0.29166666666666669</v>
      </c>
      <c r="BP479" s="13">
        <f>+IF(MAILPARTNER!BP11="","",MAILPARTNER!BP11)</f>
        <v>0.63541666666666663</v>
      </c>
      <c r="BQ479" s="14" t="str">
        <f>+IF(MAILPARTNER!BQ11="","",MAILPARTNER!BQ11)</f>
        <v/>
      </c>
      <c r="BR479" s="14" t="str">
        <f>+IF(MAILPARTNER!BR11="","",MAILPARTNER!BR11)</f>
        <v/>
      </c>
      <c r="BS479" s="13">
        <f>+IF(MAILPARTNER!BS11="","",MAILPARTNER!BS11)</f>
        <v>0.5</v>
      </c>
      <c r="BT479" s="13">
        <f>+IF(MAILPARTNER!BT11="","",MAILPARTNER!BT11)</f>
        <v>0.53125</v>
      </c>
      <c r="BU479" s="14" t="str">
        <f>+IF(MAILPARTNER!BU11="","",MAILPARTNER!BU11)</f>
        <v/>
      </c>
      <c r="BV479" s="20" t="str">
        <f>+IF(MAILPARTNER!BV11="","",MAILPARTNER!BV11)</f>
        <v/>
      </c>
      <c r="BW479" s="68" t="str">
        <f>+VLOOKUP(B479,GESEM!B:H,7,0)</f>
        <v>PARTNERCALL</v>
      </c>
      <c r="BX479" s="2" t="str">
        <f>+VLOOKUP(B479,GESEM!B:H,6,0)</f>
        <v>AGENTE</v>
      </c>
    </row>
    <row r="480" spans="1:76" ht="12" customHeight="1" x14ac:dyDescent="0.2">
      <c r="A480" s="31">
        <f t="shared" si="7"/>
        <v>474</v>
      </c>
      <c r="B480" s="74">
        <f>+MAILPARTNER!B12</f>
        <v>72493717</v>
      </c>
      <c r="C480" s="61" t="str">
        <f>+VLOOKUP(J480,TURNO!P:Q,2,0)</f>
        <v xml:space="preserve">PARTNERCALL </v>
      </c>
      <c r="D480" s="61" t="str">
        <f>+MAILPARTNER!D12</f>
        <v>Mañana</v>
      </c>
      <c r="E480" s="75">
        <f>+VLOOKUP(B480,GESEM!B:M,12,0)</f>
        <v>45141</v>
      </c>
      <c r="F480" s="61" t="str">
        <f>+MAILPARTNER!F12</f>
        <v>FULL TIME</v>
      </c>
      <c r="G480" s="61">
        <f>+MAILPARTNER!G12</f>
        <v>0</v>
      </c>
      <c r="H480" s="61">
        <f>+MAILPARTNER!H12</f>
        <v>0</v>
      </c>
      <c r="I480" s="61" t="str">
        <f>+MAILPARTNER!I12</f>
        <v>PAREDES ALEGRE MAYELI CLAUDIA</v>
      </c>
      <c r="J480" s="61" t="str">
        <f>+MAILPARTNER!J12</f>
        <v>MAIL PARTNER</v>
      </c>
      <c r="K480" s="61" t="str">
        <f>+MAILPARTNER!K12</f>
        <v>ÑIQUEN DEL AGUILA WALTERS DAVID</v>
      </c>
      <c r="L480" s="61" t="str">
        <f>+MAILPARTNER!L12</f>
        <v xml:space="preserve">CARAZA MORENO JONATHAN </v>
      </c>
      <c r="M480" s="61" t="str">
        <f>+MAILPARTNER!M12</f>
        <v>Sábado</v>
      </c>
      <c r="N480" s="32">
        <f>+IF(MAILPARTNER!N12="","",MAILPARTNER!N12)</f>
        <v>0.36458333333333331</v>
      </c>
      <c r="O480" s="33">
        <f>+IF(MAILPARTNER!O12="","",MAILPARTNER!O12)</f>
        <v>0.70833333333333337</v>
      </c>
      <c r="P480" s="32">
        <f>+IF(MAILPARTNER!P12="","",MAILPARTNER!P12)</f>
        <v>0.58333333333333337</v>
      </c>
      <c r="Q480" s="33">
        <f>+IF(MAILPARTNER!Q12="","",MAILPARTNER!Q12)</f>
        <v>0.61458333333333337</v>
      </c>
      <c r="R480" s="34" t="str">
        <f>+VLOOKUP(B480,GESEM!B:R,9,0)</f>
        <v>ACTIVO</v>
      </c>
      <c r="S480" s="19">
        <f>+IF(MAILPARTNER!S12="","",MAILPARTNER!S12)</f>
        <v>0.36458333333333331</v>
      </c>
      <c r="T480" s="14">
        <f>+IF(MAILPARTNER!T12="","",MAILPARTNER!T12)</f>
        <v>0.70833333333333337</v>
      </c>
      <c r="U480" s="14" t="str">
        <f>+IF(MAILPARTNER!U12="","",MAILPARTNER!U12)</f>
        <v/>
      </c>
      <c r="V480" s="14" t="str">
        <f>+IF(MAILPARTNER!V12="","",MAILPARTNER!V12)</f>
        <v/>
      </c>
      <c r="W480" s="14">
        <f>+IF(MAILPARTNER!W12="","",MAILPARTNER!W12)</f>
        <v>0.58333333333333337</v>
      </c>
      <c r="X480" s="14">
        <f>+IF(MAILPARTNER!X12="","",MAILPARTNER!X12)</f>
        <v>0.61458333333333337</v>
      </c>
      <c r="Y480" s="14" t="str">
        <f>+IF(MAILPARTNER!Y12="","",MAILPARTNER!Y12)</f>
        <v/>
      </c>
      <c r="Z480" s="20" t="str">
        <f>+IF(MAILPARTNER!Z12="","",MAILPARTNER!Z12)</f>
        <v/>
      </c>
      <c r="AA480" s="19">
        <f>+IF(MAILPARTNER!AA12="","",MAILPARTNER!AA12)</f>
        <v>0.36458333333333331</v>
      </c>
      <c r="AB480" s="13">
        <f>+IF(MAILPARTNER!AB12="","",MAILPARTNER!AB12)</f>
        <v>0.70833333333333337</v>
      </c>
      <c r="AC480" s="14" t="str">
        <f>+IF(MAILPARTNER!AC12="","",MAILPARTNER!AC12)</f>
        <v/>
      </c>
      <c r="AD480" s="14" t="str">
        <f>+IF(MAILPARTNER!AD12="","",MAILPARTNER!AD12)</f>
        <v/>
      </c>
      <c r="AE480" s="13">
        <f>+IF(MAILPARTNER!AE12="","",MAILPARTNER!AE12)</f>
        <v>0.58333333333333337</v>
      </c>
      <c r="AF480" s="13">
        <f>+IF(MAILPARTNER!AF12="","",MAILPARTNER!AF12)</f>
        <v>0.61458333333333337</v>
      </c>
      <c r="AG480" s="14" t="str">
        <f>+IF(MAILPARTNER!AG12="","",MAILPARTNER!AG12)</f>
        <v/>
      </c>
      <c r="AH480" s="20" t="str">
        <f>+IF(MAILPARTNER!AH12="","",MAILPARTNER!AH12)</f>
        <v/>
      </c>
      <c r="AI480" s="19">
        <f>+IF(MAILPARTNER!AI12="","",MAILPARTNER!AI12)</f>
        <v>0.36458333333333331</v>
      </c>
      <c r="AJ480" s="13">
        <f>+IF(MAILPARTNER!AJ12="","",MAILPARTNER!AJ12)</f>
        <v>0.70833333333333337</v>
      </c>
      <c r="AK480" s="14" t="str">
        <f>+IF(MAILPARTNER!AK12="","",MAILPARTNER!AK12)</f>
        <v/>
      </c>
      <c r="AL480" s="14" t="str">
        <f>+IF(MAILPARTNER!AL12="","",MAILPARTNER!AL12)</f>
        <v/>
      </c>
      <c r="AM480" s="13">
        <f>+IF(MAILPARTNER!AM12="","",MAILPARTNER!AM12)</f>
        <v>0.58333333333333337</v>
      </c>
      <c r="AN480" s="13">
        <f>+IF(MAILPARTNER!AN12="","",MAILPARTNER!AN12)</f>
        <v>0.61458333333333337</v>
      </c>
      <c r="AO480" s="14" t="str">
        <f>+IF(MAILPARTNER!AO12="","",MAILPARTNER!AO12)</f>
        <v/>
      </c>
      <c r="AP480" s="20" t="str">
        <f>+IF(MAILPARTNER!AP12="","",MAILPARTNER!AP12)</f>
        <v/>
      </c>
      <c r="AQ480" s="19">
        <f>+IF(MAILPARTNER!AQ12="","",MAILPARTNER!AQ12)</f>
        <v>0.36458333333333331</v>
      </c>
      <c r="AR480" s="13">
        <f>+IF(MAILPARTNER!AR12="","",MAILPARTNER!AR12)</f>
        <v>0.70833333333333337</v>
      </c>
      <c r="AS480" s="14" t="str">
        <f>+IF(MAILPARTNER!AS12="","",MAILPARTNER!AS12)</f>
        <v/>
      </c>
      <c r="AT480" s="14" t="str">
        <f>+IF(MAILPARTNER!AT12="","",MAILPARTNER!AT12)</f>
        <v/>
      </c>
      <c r="AU480" s="13">
        <f>+IF(MAILPARTNER!AU12="","",MAILPARTNER!AU12)</f>
        <v>0.58333333333333337</v>
      </c>
      <c r="AV480" s="13">
        <f>+IF(MAILPARTNER!AV12="","",MAILPARTNER!AV12)</f>
        <v>0.61458333333333337</v>
      </c>
      <c r="AW480" s="14" t="str">
        <f>+IF(MAILPARTNER!AW12="","",MAILPARTNER!AW12)</f>
        <v/>
      </c>
      <c r="AX480" s="20" t="str">
        <f>+IF(MAILPARTNER!AX12="","",MAILPARTNER!AX12)</f>
        <v/>
      </c>
      <c r="AY480" s="19">
        <f>+IF(MAILPARTNER!AY12="","",MAILPARTNER!AY12)</f>
        <v>0.36458333333333331</v>
      </c>
      <c r="AZ480" s="13">
        <f>+IF(MAILPARTNER!AZ12="","",MAILPARTNER!AZ12)</f>
        <v>0.70833333333333337</v>
      </c>
      <c r="BA480" s="14" t="str">
        <f>+IF(MAILPARTNER!BA12="","",MAILPARTNER!BA12)</f>
        <v/>
      </c>
      <c r="BB480" s="14" t="str">
        <f>+IF(MAILPARTNER!BB12="","",MAILPARTNER!BB12)</f>
        <v/>
      </c>
      <c r="BC480" s="13">
        <f>+IF(MAILPARTNER!BC12="","",MAILPARTNER!BC12)</f>
        <v>0.58333333333333337</v>
      </c>
      <c r="BD480" s="13">
        <f>+IF(MAILPARTNER!BD12="","",MAILPARTNER!BD12)</f>
        <v>0.61458333333333337</v>
      </c>
      <c r="BE480" s="14" t="str">
        <f>+IF(MAILPARTNER!BE12="","",MAILPARTNER!BE12)</f>
        <v/>
      </c>
      <c r="BF480" s="20" t="str">
        <f>+IF(MAILPARTNER!BF12="","",MAILPARTNER!BF12)</f>
        <v/>
      </c>
      <c r="BG480" s="19" t="str">
        <f>+IF(MAILPARTNER!BG12="","",MAILPARTNER!BG12)</f>
        <v/>
      </c>
      <c r="BH480" s="13" t="str">
        <f>+IF(MAILPARTNER!BH12="","",MAILPARTNER!BH12)</f>
        <v/>
      </c>
      <c r="BI480" s="14" t="str">
        <f>+IF(MAILPARTNER!BI12="","",MAILPARTNER!BI12)</f>
        <v/>
      </c>
      <c r="BJ480" s="14" t="str">
        <f>+IF(MAILPARTNER!BJ12="","",MAILPARTNER!BJ12)</f>
        <v/>
      </c>
      <c r="BK480" s="13" t="str">
        <f>+IF(MAILPARTNER!BK12="","",MAILPARTNER!BK12)</f>
        <v/>
      </c>
      <c r="BL480" s="13" t="str">
        <f>+IF(MAILPARTNER!BL12="","",MAILPARTNER!BL12)</f>
        <v/>
      </c>
      <c r="BM480" s="14" t="str">
        <f>+IF(MAILPARTNER!BM12="","",MAILPARTNER!BM12)</f>
        <v/>
      </c>
      <c r="BN480" s="20" t="str">
        <f>+IF(MAILPARTNER!BN12="","",MAILPARTNER!BN12)</f>
        <v/>
      </c>
      <c r="BO480" s="19">
        <f>+IF(MAILPARTNER!BO12="","",MAILPARTNER!BO12)</f>
        <v>0.36458333333333331</v>
      </c>
      <c r="BP480" s="13">
        <f>+IF(MAILPARTNER!BP12="","",MAILPARTNER!BP12)</f>
        <v>0.70833333333333337</v>
      </c>
      <c r="BQ480" s="14" t="str">
        <f>+IF(MAILPARTNER!BQ12="","",MAILPARTNER!BQ12)</f>
        <v/>
      </c>
      <c r="BR480" s="14" t="str">
        <f>+IF(MAILPARTNER!BR12="","",MAILPARTNER!BR12)</f>
        <v/>
      </c>
      <c r="BS480" s="13">
        <f>+IF(MAILPARTNER!BS12="","",MAILPARTNER!BS12)</f>
        <v>0.58333333333333337</v>
      </c>
      <c r="BT480" s="13">
        <f>+IF(MAILPARTNER!BT12="","",MAILPARTNER!BT12)</f>
        <v>0.61458333333333337</v>
      </c>
      <c r="BU480" s="14" t="str">
        <f>+IF(MAILPARTNER!BU12="","",MAILPARTNER!BU12)</f>
        <v/>
      </c>
      <c r="BV480" s="20" t="str">
        <f>+IF(MAILPARTNER!BV12="","",MAILPARTNER!BV12)</f>
        <v/>
      </c>
      <c r="BW480" s="68" t="str">
        <f>+VLOOKUP(B480,GESEM!B:H,7,0)</f>
        <v>MAIL PARTNER</v>
      </c>
      <c r="BX480" s="2" t="str">
        <f>+VLOOKUP(B480,GESEM!B:H,6,0)</f>
        <v>AGENTE</v>
      </c>
    </row>
    <row r="481" spans="1:76" ht="12" customHeight="1" x14ac:dyDescent="0.2">
      <c r="A481" s="31">
        <f t="shared" si="7"/>
        <v>475</v>
      </c>
      <c r="B481" s="74">
        <f>+MAILPARTNER!B13</f>
        <v>71871031</v>
      </c>
      <c r="C481" s="61" t="str">
        <f>+VLOOKUP(J481,TURNO!P:Q,2,0)</f>
        <v xml:space="preserve">PARTNERCALL </v>
      </c>
      <c r="D481" s="61" t="str">
        <f>+MAILPARTNER!D13</f>
        <v>Mañana</v>
      </c>
      <c r="E481" s="75">
        <f>+VLOOKUP(B481,GESEM!B:M,12,0)</f>
        <v>45177</v>
      </c>
      <c r="F481" s="61" t="str">
        <f>+MAILPARTNER!F13</f>
        <v>FULL TIME</v>
      </c>
      <c r="G481" s="61" t="str">
        <f>+MAILPARTNER!G13</f>
        <v>GESTION ADICIONAL</v>
      </c>
      <c r="H481" s="61" t="str">
        <f>+MAILPARTNER!H13</f>
        <v>L2 / SOLO MAIL - NO MULTISKILL</v>
      </c>
      <c r="I481" s="61" t="str">
        <f>+MAILPARTNER!I13</f>
        <v>ESPINOZA CHAPILLIQUEN YURI DIADEMA</v>
      </c>
      <c r="J481" s="61" t="str">
        <f>+MAILPARTNER!J13</f>
        <v>MAIL PARTNER</v>
      </c>
      <c r="K481" s="61" t="str">
        <f>+MAILPARTNER!K13</f>
        <v xml:space="preserve">VILCA ARTEAGA NOEMI </v>
      </c>
      <c r="L481" s="61" t="str">
        <f>+MAILPARTNER!L13</f>
        <v xml:space="preserve">CARAZA MORENO JONATHAN </v>
      </c>
      <c r="M481" s="61" t="str">
        <f>+MAILPARTNER!M13</f>
        <v>Domingo</v>
      </c>
      <c r="N481" s="32">
        <f>+IF(MAILPARTNER!N13="","",MAILPARTNER!N13)</f>
        <v>0.25</v>
      </c>
      <c r="O481" s="33">
        <f>+IF(MAILPARTNER!O13="","",MAILPARTNER!O13)</f>
        <v>0.59375</v>
      </c>
      <c r="P481" s="32">
        <f>+IF(MAILPARTNER!P13="","",MAILPARTNER!P13)</f>
        <v>0.33333333333333331</v>
      </c>
      <c r="Q481" s="33">
        <f>+IF(MAILPARTNER!Q13="","",MAILPARTNER!Q13)</f>
        <v>0.36458333333333331</v>
      </c>
      <c r="R481" s="34" t="str">
        <f>+VLOOKUP(B481,GESEM!B:R,9,0)</f>
        <v>ACTIVO</v>
      </c>
      <c r="S481" s="19">
        <f>+IF(MAILPARTNER!S13="","",MAILPARTNER!S13)</f>
        <v>0.25</v>
      </c>
      <c r="T481" s="14">
        <f>+IF(MAILPARTNER!T13="","",MAILPARTNER!T13)</f>
        <v>0.59375</v>
      </c>
      <c r="U481" s="14" t="str">
        <f>+IF(MAILPARTNER!U13="","",MAILPARTNER!U13)</f>
        <v/>
      </c>
      <c r="V481" s="14" t="str">
        <f>+IF(MAILPARTNER!V13="","",MAILPARTNER!V13)</f>
        <v/>
      </c>
      <c r="W481" s="14">
        <f>+IF(MAILPARTNER!W13="","",MAILPARTNER!W13)</f>
        <v>0.33333333333333331</v>
      </c>
      <c r="X481" s="14">
        <f>+IF(MAILPARTNER!X13="","",MAILPARTNER!X13)</f>
        <v>0.36458333333333331</v>
      </c>
      <c r="Y481" s="14" t="str">
        <f>+IF(MAILPARTNER!Y13="","",MAILPARTNER!Y13)</f>
        <v/>
      </c>
      <c r="Z481" s="20" t="str">
        <f>+IF(MAILPARTNER!Z13="","",MAILPARTNER!Z13)</f>
        <v/>
      </c>
      <c r="AA481" s="19">
        <f>+IF(MAILPARTNER!AA13="","",MAILPARTNER!AA13)</f>
        <v>0.25</v>
      </c>
      <c r="AB481" s="13">
        <f>+IF(MAILPARTNER!AB13="","",MAILPARTNER!AB13)</f>
        <v>0.59375</v>
      </c>
      <c r="AC481" s="14" t="str">
        <f>+IF(MAILPARTNER!AC13="","",MAILPARTNER!AC13)</f>
        <v/>
      </c>
      <c r="AD481" s="14" t="str">
        <f>+IF(MAILPARTNER!AD13="","",MAILPARTNER!AD13)</f>
        <v/>
      </c>
      <c r="AE481" s="13">
        <f>+IF(MAILPARTNER!AE13="","",MAILPARTNER!AE13)</f>
        <v>0.33333333333333331</v>
      </c>
      <c r="AF481" s="13">
        <f>+IF(MAILPARTNER!AF13="","",MAILPARTNER!AF13)</f>
        <v>0.36458333333333331</v>
      </c>
      <c r="AG481" s="14" t="str">
        <f>+IF(MAILPARTNER!AG13="","",MAILPARTNER!AG13)</f>
        <v/>
      </c>
      <c r="AH481" s="20" t="str">
        <f>+IF(MAILPARTNER!AH13="","",MAILPARTNER!AH13)</f>
        <v/>
      </c>
      <c r="AI481" s="19">
        <f>+IF(MAILPARTNER!AI13="","",MAILPARTNER!AI13)</f>
        <v>0.25</v>
      </c>
      <c r="AJ481" s="13">
        <f>+IF(MAILPARTNER!AJ13="","",MAILPARTNER!AJ13)</f>
        <v>0.59375</v>
      </c>
      <c r="AK481" s="14" t="str">
        <f>+IF(MAILPARTNER!AK13="","",MAILPARTNER!AK13)</f>
        <v/>
      </c>
      <c r="AL481" s="14" t="str">
        <f>+IF(MAILPARTNER!AL13="","",MAILPARTNER!AL13)</f>
        <v/>
      </c>
      <c r="AM481" s="13">
        <f>+IF(MAILPARTNER!AM13="","",MAILPARTNER!AM13)</f>
        <v>0.33333333333333331</v>
      </c>
      <c r="AN481" s="13">
        <f>+IF(MAILPARTNER!AN13="","",MAILPARTNER!AN13)</f>
        <v>0.36458333333333331</v>
      </c>
      <c r="AO481" s="14" t="str">
        <f>+IF(MAILPARTNER!AO13="","",MAILPARTNER!AO13)</f>
        <v/>
      </c>
      <c r="AP481" s="20" t="str">
        <f>+IF(MAILPARTNER!AP13="","",MAILPARTNER!AP13)</f>
        <v/>
      </c>
      <c r="AQ481" s="19">
        <f>+IF(MAILPARTNER!AQ13="","",MAILPARTNER!AQ13)</f>
        <v>0.25</v>
      </c>
      <c r="AR481" s="13">
        <f>+IF(MAILPARTNER!AR13="","",MAILPARTNER!AR13)</f>
        <v>0.59375</v>
      </c>
      <c r="AS481" s="14" t="str">
        <f>+IF(MAILPARTNER!AS13="","",MAILPARTNER!AS13)</f>
        <v/>
      </c>
      <c r="AT481" s="14" t="str">
        <f>+IF(MAILPARTNER!AT13="","",MAILPARTNER!AT13)</f>
        <v/>
      </c>
      <c r="AU481" s="13">
        <f>+IF(MAILPARTNER!AU13="","",MAILPARTNER!AU13)</f>
        <v>0.33333333333333331</v>
      </c>
      <c r="AV481" s="13">
        <f>+IF(MAILPARTNER!AV13="","",MAILPARTNER!AV13)</f>
        <v>0.36458333333333331</v>
      </c>
      <c r="AW481" s="14" t="str">
        <f>+IF(MAILPARTNER!AW13="","",MAILPARTNER!AW13)</f>
        <v/>
      </c>
      <c r="AX481" s="20" t="str">
        <f>+IF(MAILPARTNER!AX13="","",MAILPARTNER!AX13)</f>
        <v/>
      </c>
      <c r="AY481" s="19">
        <f>+IF(MAILPARTNER!AY13="","",MAILPARTNER!AY13)</f>
        <v>0.25</v>
      </c>
      <c r="AZ481" s="13">
        <f>+IF(MAILPARTNER!AZ13="","",MAILPARTNER!AZ13)</f>
        <v>0.59375</v>
      </c>
      <c r="BA481" s="14" t="str">
        <f>+IF(MAILPARTNER!BA13="","",MAILPARTNER!BA13)</f>
        <v/>
      </c>
      <c r="BB481" s="14" t="str">
        <f>+IF(MAILPARTNER!BB13="","",MAILPARTNER!BB13)</f>
        <v/>
      </c>
      <c r="BC481" s="13">
        <f>+IF(MAILPARTNER!BC13="","",MAILPARTNER!BC13)</f>
        <v>0.33333333333333331</v>
      </c>
      <c r="BD481" s="13">
        <f>+IF(MAILPARTNER!BD13="","",MAILPARTNER!BD13)</f>
        <v>0.36458333333333331</v>
      </c>
      <c r="BE481" s="14" t="str">
        <f>+IF(MAILPARTNER!BE13="","",MAILPARTNER!BE13)</f>
        <v/>
      </c>
      <c r="BF481" s="20" t="str">
        <f>+IF(MAILPARTNER!BF13="","",MAILPARTNER!BF13)</f>
        <v/>
      </c>
      <c r="BG481" s="19">
        <f>+IF(MAILPARTNER!BG13="","",MAILPARTNER!BG13)</f>
        <v>0.25</v>
      </c>
      <c r="BH481" s="13">
        <f>+IF(MAILPARTNER!BH13="","",MAILPARTNER!BH13)</f>
        <v>0.59375</v>
      </c>
      <c r="BI481" s="14" t="str">
        <f>+IF(MAILPARTNER!BI13="","",MAILPARTNER!BI13)</f>
        <v/>
      </c>
      <c r="BJ481" s="14" t="str">
        <f>+IF(MAILPARTNER!BJ13="","",MAILPARTNER!BJ13)</f>
        <v/>
      </c>
      <c r="BK481" s="13">
        <f>+IF(MAILPARTNER!BK13="","",MAILPARTNER!BK13)</f>
        <v>0.33333333333333331</v>
      </c>
      <c r="BL481" s="13">
        <f>+IF(MAILPARTNER!BL13="","",MAILPARTNER!BL13)</f>
        <v>0.36458333333333331</v>
      </c>
      <c r="BM481" s="14" t="str">
        <f>+IF(MAILPARTNER!BM13="","",MAILPARTNER!BM13)</f>
        <v/>
      </c>
      <c r="BN481" s="20" t="str">
        <f>+IF(MAILPARTNER!BN13="","",MAILPARTNER!BN13)</f>
        <v/>
      </c>
      <c r="BO481" s="19" t="str">
        <f>+IF(MAILPARTNER!BO13="","",MAILPARTNER!BO13)</f>
        <v/>
      </c>
      <c r="BP481" s="13" t="str">
        <f>+IF(MAILPARTNER!BP13="","",MAILPARTNER!BP13)</f>
        <v/>
      </c>
      <c r="BQ481" s="14" t="str">
        <f>+IF(MAILPARTNER!BQ13="","",MAILPARTNER!BQ13)</f>
        <v/>
      </c>
      <c r="BR481" s="14" t="str">
        <f>+IF(MAILPARTNER!BR13="","",MAILPARTNER!BR13)</f>
        <v/>
      </c>
      <c r="BS481" s="13" t="str">
        <f>+IF(MAILPARTNER!BS13="","",MAILPARTNER!BS13)</f>
        <v/>
      </c>
      <c r="BT481" s="13" t="str">
        <f>+IF(MAILPARTNER!BT13="","",MAILPARTNER!BT13)</f>
        <v/>
      </c>
      <c r="BU481" s="14" t="str">
        <f>+IF(MAILPARTNER!BU13="","",MAILPARTNER!BU13)</f>
        <v/>
      </c>
      <c r="BV481" s="20" t="str">
        <f>+IF(MAILPARTNER!BV13="","",MAILPARTNER!BV13)</f>
        <v/>
      </c>
      <c r="BW481" s="68" t="str">
        <f>+VLOOKUP(B481,GESEM!B:H,7,0)</f>
        <v>PARTNERCALL</v>
      </c>
      <c r="BX481" s="2" t="str">
        <f>+VLOOKUP(B481,GESEM!B:H,6,0)</f>
        <v>AGENTE</v>
      </c>
    </row>
    <row r="482" spans="1:76" ht="12" customHeight="1" x14ac:dyDescent="0.2">
      <c r="A482" s="31">
        <f t="shared" si="7"/>
        <v>476</v>
      </c>
      <c r="B482" s="74">
        <f>+MAILPARTNER!B14</f>
        <v>72550131</v>
      </c>
      <c r="C482" s="61" t="str">
        <f>+VLOOKUP(J482,TURNO!P:Q,2,0)</f>
        <v xml:space="preserve">PARTNERCALL </v>
      </c>
      <c r="D482" s="61" t="str">
        <f>+MAILPARTNER!D14</f>
        <v>Mañana</v>
      </c>
      <c r="E482" s="75">
        <f>+VLOOKUP(B482,GESEM!B:M,12,0)</f>
        <v>45170</v>
      </c>
      <c r="F482" s="61" t="str">
        <f>+MAILPARTNER!F14</f>
        <v>FULL TIME</v>
      </c>
      <c r="G482" s="61" t="str">
        <f>+MAILPARTNER!G14</f>
        <v>GESTION ADICIONAL</v>
      </c>
      <c r="H482" s="61" t="str">
        <f>+MAILPARTNER!H14</f>
        <v>L2 / SOLO MAIL - NO MULTISKILL</v>
      </c>
      <c r="I482" s="61" t="str">
        <f>+MAILPARTNER!I14</f>
        <v>MAGUIÑO ALVA DIANA MARIA</v>
      </c>
      <c r="J482" s="61" t="str">
        <f>+MAILPARTNER!J14</f>
        <v>MAIL PARTNER</v>
      </c>
      <c r="K482" s="61" t="str">
        <f>+MAILPARTNER!K14</f>
        <v>DUEÑAS LEANDRO ANGGY LEIDY MIRELLA</v>
      </c>
      <c r="L482" s="61" t="str">
        <f>+MAILPARTNER!L14</f>
        <v xml:space="preserve">CARAZA MORENO JONATHAN </v>
      </c>
      <c r="M482" s="61" t="str">
        <f>+MAILPARTNER!M14</f>
        <v>Sábado</v>
      </c>
      <c r="N482" s="32">
        <f>+IF(MAILPARTNER!N14="","",MAILPARTNER!N14)</f>
        <v>0.45833333333333331</v>
      </c>
      <c r="O482" s="33">
        <f>+IF(MAILPARTNER!O14="","",MAILPARTNER!O14)</f>
        <v>0.80208333333333337</v>
      </c>
      <c r="P482" s="32">
        <f>+IF(MAILPARTNER!P14="","",MAILPARTNER!P14)</f>
        <v>0.625</v>
      </c>
      <c r="Q482" s="33">
        <f>+IF(MAILPARTNER!Q14="","",MAILPARTNER!Q14)</f>
        <v>0.65625</v>
      </c>
      <c r="R482" s="34" t="str">
        <f>+VLOOKUP(B482,GESEM!B:R,9,0)</f>
        <v>ACTIVO</v>
      </c>
      <c r="S482" s="19">
        <f>+IF(MAILPARTNER!S14="","",MAILPARTNER!S14)</f>
        <v>0.45833333333333331</v>
      </c>
      <c r="T482" s="14">
        <f>+IF(MAILPARTNER!T14="","",MAILPARTNER!T14)</f>
        <v>0.80208333333333337</v>
      </c>
      <c r="U482" s="14" t="str">
        <f>+IF(MAILPARTNER!U14="","",MAILPARTNER!U14)</f>
        <v/>
      </c>
      <c r="V482" s="14" t="str">
        <f>+IF(MAILPARTNER!V14="","",MAILPARTNER!V14)</f>
        <v/>
      </c>
      <c r="W482" s="14">
        <f>+IF(MAILPARTNER!W14="","",MAILPARTNER!W14)</f>
        <v>0.625</v>
      </c>
      <c r="X482" s="14">
        <f>+IF(MAILPARTNER!X14="","",MAILPARTNER!X14)</f>
        <v>0.65625</v>
      </c>
      <c r="Y482" s="14" t="str">
        <f>+IF(MAILPARTNER!Y14="","",MAILPARTNER!Y14)</f>
        <v/>
      </c>
      <c r="Z482" s="20" t="str">
        <f>+IF(MAILPARTNER!Z14="","",MAILPARTNER!Z14)</f>
        <v/>
      </c>
      <c r="AA482" s="19">
        <f>+IF(MAILPARTNER!AA14="","",MAILPARTNER!AA14)</f>
        <v>0.45833333333333331</v>
      </c>
      <c r="AB482" s="13">
        <f>+IF(MAILPARTNER!AB14="","",MAILPARTNER!AB14)</f>
        <v>0.80208333333333337</v>
      </c>
      <c r="AC482" s="14" t="str">
        <f>+IF(MAILPARTNER!AC14="","",MAILPARTNER!AC14)</f>
        <v/>
      </c>
      <c r="AD482" s="14" t="str">
        <f>+IF(MAILPARTNER!AD14="","",MAILPARTNER!AD14)</f>
        <v/>
      </c>
      <c r="AE482" s="13">
        <f>+IF(MAILPARTNER!AE14="","",MAILPARTNER!AE14)</f>
        <v>0.625</v>
      </c>
      <c r="AF482" s="13">
        <f>+IF(MAILPARTNER!AF14="","",MAILPARTNER!AF14)</f>
        <v>0.65625</v>
      </c>
      <c r="AG482" s="14" t="str">
        <f>+IF(MAILPARTNER!AG14="","",MAILPARTNER!AG14)</f>
        <v/>
      </c>
      <c r="AH482" s="20" t="str">
        <f>+IF(MAILPARTNER!AH14="","",MAILPARTNER!AH14)</f>
        <v/>
      </c>
      <c r="AI482" s="19">
        <f>+IF(MAILPARTNER!AI14="","",MAILPARTNER!AI14)</f>
        <v>0.45833333333333331</v>
      </c>
      <c r="AJ482" s="13">
        <f>+IF(MAILPARTNER!AJ14="","",MAILPARTNER!AJ14)</f>
        <v>0.80208333333333337</v>
      </c>
      <c r="AK482" s="14" t="str">
        <f>+IF(MAILPARTNER!AK14="","",MAILPARTNER!AK14)</f>
        <v/>
      </c>
      <c r="AL482" s="14" t="str">
        <f>+IF(MAILPARTNER!AL14="","",MAILPARTNER!AL14)</f>
        <v/>
      </c>
      <c r="AM482" s="13">
        <f>+IF(MAILPARTNER!AM14="","",MAILPARTNER!AM14)</f>
        <v>0.625</v>
      </c>
      <c r="AN482" s="13">
        <f>+IF(MAILPARTNER!AN14="","",MAILPARTNER!AN14)</f>
        <v>0.65625</v>
      </c>
      <c r="AO482" s="14" t="str">
        <f>+IF(MAILPARTNER!AO14="","",MAILPARTNER!AO14)</f>
        <v/>
      </c>
      <c r="AP482" s="20" t="str">
        <f>+IF(MAILPARTNER!AP14="","",MAILPARTNER!AP14)</f>
        <v/>
      </c>
      <c r="AQ482" s="19">
        <f>+IF(MAILPARTNER!AQ14="","",MAILPARTNER!AQ14)</f>
        <v>0.45833333333333331</v>
      </c>
      <c r="AR482" s="13">
        <f>+IF(MAILPARTNER!AR14="","",MAILPARTNER!AR14)</f>
        <v>0.80208333333333337</v>
      </c>
      <c r="AS482" s="14" t="str">
        <f>+IF(MAILPARTNER!AS14="","",MAILPARTNER!AS14)</f>
        <v/>
      </c>
      <c r="AT482" s="14" t="str">
        <f>+IF(MAILPARTNER!AT14="","",MAILPARTNER!AT14)</f>
        <v/>
      </c>
      <c r="AU482" s="13">
        <f>+IF(MAILPARTNER!AU14="","",MAILPARTNER!AU14)</f>
        <v>0.625</v>
      </c>
      <c r="AV482" s="13">
        <f>+IF(MAILPARTNER!AV14="","",MAILPARTNER!AV14)</f>
        <v>0.65625</v>
      </c>
      <c r="AW482" s="14" t="str">
        <f>+IF(MAILPARTNER!AW14="","",MAILPARTNER!AW14)</f>
        <v/>
      </c>
      <c r="AX482" s="20" t="str">
        <f>+IF(MAILPARTNER!AX14="","",MAILPARTNER!AX14)</f>
        <v/>
      </c>
      <c r="AY482" s="19">
        <f>+IF(MAILPARTNER!AY14="","",MAILPARTNER!AY14)</f>
        <v>0.45833333333333331</v>
      </c>
      <c r="AZ482" s="13">
        <f>+IF(MAILPARTNER!AZ14="","",MAILPARTNER!AZ14)</f>
        <v>0.80208333333333337</v>
      </c>
      <c r="BA482" s="14" t="str">
        <f>+IF(MAILPARTNER!BA14="","",MAILPARTNER!BA14)</f>
        <v/>
      </c>
      <c r="BB482" s="14" t="str">
        <f>+IF(MAILPARTNER!BB14="","",MAILPARTNER!BB14)</f>
        <v/>
      </c>
      <c r="BC482" s="13">
        <f>+IF(MAILPARTNER!BC14="","",MAILPARTNER!BC14)</f>
        <v>0.625</v>
      </c>
      <c r="BD482" s="13">
        <f>+IF(MAILPARTNER!BD14="","",MAILPARTNER!BD14)</f>
        <v>0.65625</v>
      </c>
      <c r="BE482" s="14" t="str">
        <f>+IF(MAILPARTNER!BE14="","",MAILPARTNER!BE14)</f>
        <v/>
      </c>
      <c r="BF482" s="20" t="str">
        <f>+IF(MAILPARTNER!BF14="","",MAILPARTNER!BF14)</f>
        <v/>
      </c>
      <c r="BG482" s="19" t="str">
        <f>+IF(MAILPARTNER!BG14="","",MAILPARTNER!BG14)</f>
        <v/>
      </c>
      <c r="BH482" s="13" t="str">
        <f>+IF(MAILPARTNER!BH14="","",MAILPARTNER!BH14)</f>
        <v/>
      </c>
      <c r="BI482" s="14" t="str">
        <f>+IF(MAILPARTNER!BI14="","",MAILPARTNER!BI14)</f>
        <v/>
      </c>
      <c r="BJ482" s="14" t="str">
        <f>+IF(MAILPARTNER!BJ14="","",MAILPARTNER!BJ14)</f>
        <v/>
      </c>
      <c r="BK482" s="13" t="str">
        <f>+IF(MAILPARTNER!BK14="","",MAILPARTNER!BK14)</f>
        <v/>
      </c>
      <c r="BL482" s="13" t="str">
        <f>+IF(MAILPARTNER!BL14="","",MAILPARTNER!BL14)</f>
        <v/>
      </c>
      <c r="BM482" s="14" t="str">
        <f>+IF(MAILPARTNER!BM14="","",MAILPARTNER!BM14)</f>
        <v/>
      </c>
      <c r="BN482" s="20" t="str">
        <f>+IF(MAILPARTNER!BN14="","",MAILPARTNER!BN14)</f>
        <v/>
      </c>
      <c r="BO482" s="19">
        <f>+IF(MAILPARTNER!BO14="","",MAILPARTNER!BO14)</f>
        <v>0.45833333333333331</v>
      </c>
      <c r="BP482" s="13">
        <f>+IF(MAILPARTNER!BP14="","",MAILPARTNER!BP14)</f>
        <v>0.80208333333333337</v>
      </c>
      <c r="BQ482" s="14" t="str">
        <f>+IF(MAILPARTNER!BQ14="","",MAILPARTNER!BQ14)</f>
        <v/>
      </c>
      <c r="BR482" s="14" t="str">
        <f>+IF(MAILPARTNER!BR14="","",MAILPARTNER!BR14)</f>
        <v/>
      </c>
      <c r="BS482" s="13">
        <f>+IF(MAILPARTNER!BS14="","",MAILPARTNER!BS14)</f>
        <v>0.625</v>
      </c>
      <c r="BT482" s="13">
        <f>+IF(MAILPARTNER!BT14="","",MAILPARTNER!BT14)</f>
        <v>0.65625</v>
      </c>
      <c r="BU482" s="14" t="str">
        <f>+IF(MAILPARTNER!BU14="","",MAILPARTNER!BU14)</f>
        <v/>
      </c>
      <c r="BV482" s="20" t="str">
        <f>+IF(MAILPARTNER!BV14="","",MAILPARTNER!BV14)</f>
        <v/>
      </c>
      <c r="BW482" s="68" t="str">
        <f>+VLOOKUP(B482,GESEM!B:H,7,0)</f>
        <v>PARTNERCALL</v>
      </c>
      <c r="BX482" s="2" t="str">
        <f>+VLOOKUP(B482,GESEM!B:H,6,0)</f>
        <v>AGENTE</v>
      </c>
    </row>
    <row r="483" spans="1:76" ht="12" customHeight="1" x14ac:dyDescent="0.2">
      <c r="A483" s="31">
        <f t="shared" si="7"/>
        <v>477</v>
      </c>
      <c r="B483" s="74">
        <f>+MAILPARTNER!B15</f>
        <v>76322791</v>
      </c>
      <c r="C483" s="61" t="str">
        <f>+VLOOKUP(J483,TURNO!P:Q,2,0)</f>
        <v xml:space="preserve">PARTNERCALL </v>
      </c>
      <c r="D483" s="61" t="str">
        <f>+MAILPARTNER!D15</f>
        <v>Tarde</v>
      </c>
      <c r="E483" s="75">
        <f>+VLOOKUP(B483,GESEM!B:M,12,0)</f>
        <v>45378</v>
      </c>
      <c r="F483" s="61" t="str">
        <f>+MAILPARTNER!F15</f>
        <v>PART TIME</v>
      </c>
      <c r="G483" s="61" t="str">
        <f>+MAILPARTNER!G15</f>
        <v>GESTION ADICIONAL</v>
      </c>
      <c r="H483" s="61" t="str">
        <f>+MAILPARTNER!H15</f>
        <v>SOLO MAIL - NO MULTISKILL</v>
      </c>
      <c r="I483" s="61" t="str">
        <f>+MAILPARTNER!I15</f>
        <v>GUTIERREZ LLACZA HEIDY JHOJAIRA</v>
      </c>
      <c r="J483" s="61" t="str">
        <f>+MAILPARTNER!J15</f>
        <v>MAIL PARTNER</v>
      </c>
      <c r="K483" s="61" t="str">
        <f>+MAILPARTNER!K15</f>
        <v>DUEÑAS LEANDRO ANGGY LEIDY MIRELLA</v>
      </c>
      <c r="L483" s="61" t="str">
        <f>+MAILPARTNER!L15</f>
        <v xml:space="preserve">CARAZA MORENO JONATHAN </v>
      </c>
      <c r="M483" s="61" t="str">
        <f>+MAILPARTNER!M15</f>
        <v>Sábado</v>
      </c>
      <c r="N483" s="32">
        <f>+IF(MAILPARTNER!N15="","",MAILPARTNER!N15)</f>
        <v>0.75</v>
      </c>
      <c r="O483" s="33">
        <f>+IF(MAILPARTNER!O15="","",MAILPARTNER!O15)</f>
        <v>0.91319444444444442</v>
      </c>
      <c r="P483" s="32" t="str">
        <f>+IF(MAILPARTNER!P15="","",MAILPARTNER!P15)</f>
        <v/>
      </c>
      <c r="Q483" s="33" t="str">
        <f>+IF(MAILPARTNER!Q15="","",MAILPARTNER!Q15)</f>
        <v/>
      </c>
      <c r="R483" s="34" t="str">
        <f>+VLOOKUP(B483,GESEM!B:R,9,0)</f>
        <v>ACTIVO</v>
      </c>
      <c r="S483" s="19">
        <f>+IF(MAILPARTNER!S15="","",MAILPARTNER!S15)</f>
        <v>0.75</v>
      </c>
      <c r="T483" s="14">
        <f>+IF(MAILPARTNER!T15="","",MAILPARTNER!T15)</f>
        <v>0.91319444444444442</v>
      </c>
      <c r="U483" s="14" t="str">
        <f>+IF(MAILPARTNER!U15="","",MAILPARTNER!U15)</f>
        <v/>
      </c>
      <c r="V483" s="14" t="str">
        <f>+IF(MAILPARTNER!V15="","",MAILPARTNER!V15)</f>
        <v/>
      </c>
      <c r="W483" s="14" t="str">
        <f>+IF(MAILPARTNER!W15="","",MAILPARTNER!W15)</f>
        <v/>
      </c>
      <c r="X483" s="14" t="str">
        <f>+IF(MAILPARTNER!X15="","",MAILPARTNER!X15)</f>
        <v/>
      </c>
      <c r="Y483" s="14" t="str">
        <f>+IF(MAILPARTNER!Y15="","",MAILPARTNER!Y15)</f>
        <v/>
      </c>
      <c r="Z483" s="20" t="str">
        <f>+IF(MAILPARTNER!Z15="","",MAILPARTNER!Z15)</f>
        <v/>
      </c>
      <c r="AA483" s="19">
        <f>+IF(MAILPARTNER!AA15="","",MAILPARTNER!AA15)</f>
        <v>0.75</v>
      </c>
      <c r="AB483" s="13">
        <f>+IF(MAILPARTNER!AB15="","",MAILPARTNER!AB15)</f>
        <v>0.91319444444444442</v>
      </c>
      <c r="AC483" s="14" t="str">
        <f>+IF(MAILPARTNER!AC15="","",MAILPARTNER!AC15)</f>
        <v/>
      </c>
      <c r="AD483" s="14" t="str">
        <f>+IF(MAILPARTNER!AD15="","",MAILPARTNER!AD15)</f>
        <v/>
      </c>
      <c r="AE483" s="13" t="str">
        <f>+IF(MAILPARTNER!AE15="","",MAILPARTNER!AE15)</f>
        <v/>
      </c>
      <c r="AF483" s="13" t="str">
        <f>+IF(MAILPARTNER!AF15="","",MAILPARTNER!AF15)</f>
        <v/>
      </c>
      <c r="AG483" s="14" t="str">
        <f>+IF(MAILPARTNER!AG15="","",MAILPARTNER!AG15)</f>
        <v/>
      </c>
      <c r="AH483" s="20" t="str">
        <f>+IF(MAILPARTNER!AH15="","",MAILPARTNER!AH15)</f>
        <v/>
      </c>
      <c r="AI483" s="19">
        <f>+IF(MAILPARTNER!AI15="","",MAILPARTNER!AI15)</f>
        <v>0.75</v>
      </c>
      <c r="AJ483" s="13">
        <f>+IF(MAILPARTNER!AJ15="","",MAILPARTNER!AJ15)</f>
        <v>0.91319444444444442</v>
      </c>
      <c r="AK483" s="14" t="str">
        <f>+IF(MAILPARTNER!AK15="","",MAILPARTNER!AK15)</f>
        <v/>
      </c>
      <c r="AL483" s="14" t="str">
        <f>+IF(MAILPARTNER!AL15="","",MAILPARTNER!AL15)</f>
        <v/>
      </c>
      <c r="AM483" s="13" t="str">
        <f>+IF(MAILPARTNER!AM15="","",MAILPARTNER!AM15)</f>
        <v/>
      </c>
      <c r="AN483" s="13" t="str">
        <f>+IF(MAILPARTNER!AN15="","",MAILPARTNER!AN15)</f>
        <v/>
      </c>
      <c r="AO483" s="14" t="str">
        <f>+IF(MAILPARTNER!AO15="","",MAILPARTNER!AO15)</f>
        <v/>
      </c>
      <c r="AP483" s="20" t="str">
        <f>+IF(MAILPARTNER!AP15="","",MAILPARTNER!AP15)</f>
        <v/>
      </c>
      <c r="AQ483" s="19">
        <f>+IF(MAILPARTNER!AQ15="","",MAILPARTNER!AQ15)</f>
        <v>0.75</v>
      </c>
      <c r="AR483" s="13">
        <f>+IF(MAILPARTNER!AR15="","",MAILPARTNER!AR15)</f>
        <v>0.91319444444444442</v>
      </c>
      <c r="AS483" s="14" t="str">
        <f>+IF(MAILPARTNER!AS15="","",MAILPARTNER!AS15)</f>
        <v/>
      </c>
      <c r="AT483" s="14" t="str">
        <f>+IF(MAILPARTNER!AT15="","",MAILPARTNER!AT15)</f>
        <v/>
      </c>
      <c r="AU483" s="13" t="str">
        <f>+IF(MAILPARTNER!AU15="","",MAILPARTNER!AU15)</f>
        <v/>
      </c>
      <c r="AV483" s="13" t="str">
        <f>+IF(MAILPARTNER!AV15="","",MAILPARTNER!AV15)</f>
        <v/>
      </c>
      <c r="AW483" s="14" t="str">
        <f>+IF(MAILPARTNER!AW15="","",MAILPARTNER!AW15)</f>
        <v/>
      </c>
      <c r="AX483" s="20" t="str">
        <f>+IF(MAILPARTNER!AX15="","",MAILPARTNER!AX15)</f>
        <v/>
      </c>
      <c r="AY483" s="19">
        <f>+IF(MAILPARTNER!AY15="","",MAILPARTNER!AY15)</f>
        <v>0.75</v>
      </c>
      <c r="AZ483" s="13">
        <f>+IF(MAILPARTNER!AZ15="","",MAILPARTNER!AZ15)</f>
        <v>0.91319444444444442</v>
      </c>
      <c r="BA483" s="14" t="str">
        <f>+IF(MAILPARTNER!BA15="","",MAILPARTNER!BA15)</f>
        <v/>
      </c>
      <c r="BB483" s="14" t="str">
        <f>+IF(MAILPARTNER!BB15="","",MAILPARTNER!BB15)</f>
        <v/>
      </c>
      <c r="BC483" s="13" t="str">
        <f>+IF(MAILPARTNER!BC15="","",MAILPARTNER!BC15)</f>
        <v/>
      </c>
      <c r="BD483" s="13" t="str">
        <f>+IF(MAILPARTNER!BD15="","",MAILPARTNER!BD15)</f>
        <v/>
      </c>
      <c r="BE483" s="14" t="str">
        <f>+IF(MAILPARTNER!BE15="","",MAILPARTNER!BE15)</f>
        <v/>
      </c>
      <c r="BF483" s="20" t="str">
        <f>+IF(MAILPARTNER!BF15="","",MAILPARTNER!BF15)</f>
        <v/>
      </c>
      <c r="BG483" s="19" t="str">
        <f>+IF(MAILPARTNER!BG15="","",MAILPARTNER!BG15)</f>
        <v/>
      </c>
      <c r="BH483" s="13" t="str">
        <f>+IF(MAILPARTNER!BH15="","",MAILPARTNER!BH15)</f>
        <v/>
      </c>
      <c r="BI483" s="14" t="str">
        <f>+IF(MAILPARTNER!BI15="","",MAILPARTNER!BI15)</f>
        <v/>
      </c>
      <c r="BJ483" s="14" t="str">
        <f>+IF(MAILPARTNER!BJ15="","",MAILPARTNER!BJ15)</f>
        <v/>
      </c>
      <c r="BK483" s="13" t="str">
        <f>+IF(MAILPARTNER!BK15="","",MAILPARTNER!BK15)</f>
        <v/>
      </c>
      <c r="BL483" s="13" t="str">
        <f>+IF(MAILPARTNER!BL15="","",MAILPARTNER!BL15)</f>
        <v/>
      </c>
      <c r="BM483" s="14" t="str">
        <f>+IF(MAILPARTNER!BM15="","",MAILPARTNER!BM15)</f>
        <v/>
      </c>
      <c r="BN483" s="20" t="str">
        <f>+IF(MAILPARTNER!BN15="","",MAILPARTNER!BN15)</f>
        <v/>
      </c>
      <c r="BO483" s="19">
        <f>+IF(MAILPARTNER!BO15="","",MAILPARTNER!BO15)</f>
        <v>0.75</v>
      </c>
      <c r="BP483" s="13">
        <f>+IF(MAILPARTNER!BP15="","",MAILPARTNER!BP15)</f>
        <v>0.91319444444444442</v>
      </c>
      <c r="BQ483" s="14" t="str">
        <f>+IF(MAILPARTNER!BQ15="","",MAILPARTNER!BQ15)</f>
        <v/>
      </c>
      <c r="BR483" s="14" t="str">
        <f>+IF(MAILPARTNER!BR15="","",MAILPARTNER!BR15)</f>
        <v/>
      </c>
      <c r="BS483" s="13" t="str">
        <f>+IF(MAILPARTNER!BS15="","",MAILPARTNER!BS15)</f>
        <v/>
      </c>
      <c r="BT483" s="13" t="str">
        <f>+IF(MAILPARTNER!BT15="","",MAILPARTNER!BT15)</f>
        <v/>
      </c>
      <c r="BU483" s="14" t="str">
        <f>+IF(MAILPARTNER!BU15="","",MAILPARTNER!BU15)</f>
        <v/>
      </c>
      <c r="BV483" s="20" t="str">
        <f>+IF(MAILPARTNER!BV15="","",MAILPARTNER!BV15)</f>
        <v/>
      </c>
      <c r="BW483" s="68" t="str">
        <f>+VLOOKUP(B483,GESEM!B:H,7,0)</f>
        <v>MAIL PARTNER</v>
      </c>
      <c r="BX483" s="2" t="str">
        <f>+VLOOKUP(B483,GESEM!B:H,6,0)</f>
        <v>AGENTE</v>
      </c>
    </row>
    <row r="484" spans="1:76" ht="12" customHeight="1" x14ac:dyDescent="0.2">
      <c r="A484" s="31">
        <f t="shared" si="7"/>
        <v>478</v>
      </c>
      <c r="B484" s="74">
        <f>+MAILPARTNER!B16</f>
        <v>47245890</v>
      </c>
      <c r="C484" s="61" t="str">
        <f>+VLOOKUP(J484,TURNO!P:Q,2,0)</f>
        <v xml:space="preserve">PARTNERCALL </v>
      </c>
      <c r="D484" s="61" t="str">
        <f>+MAILPARTNER!D16</f>
        <v>Mañana</v>
      </c>
      <c r="E484" s="75">
        <f>+VLOOKUP(B484,GESEM!B:M,12,0)</f>
        <v>45490</v>
      </c>
      <c r="F484" s="61" t="str">
        <f>+MAILPARTNER!F16</f>
        <v>FULL TIME</v>
      </c>
      <c r="G484" s="61">
        <f>+MAILPARTNER!G16</f>
        <v>0</v>
      </c>
      <c r="H484" s="61">
        <f>+MAILPARTNER!H16</f>
        <v>0</v>
      </c>
      <c r="I484" s="61" t="str">
        <f>+MAILPARTNER!I16</f>
        <v>RUIZ DIAZ SHIRLEY SILVANA</v>
      </c>
      <c r="J484" s="61" t="str">
        <f>+MAILPARTNER!J16</f>
        <v>MAIL PARTNER</v>
      </c>
      <c r="K484" s="61" t="str">
        <f>+MAILPARTNER!K16</f>
        <v>ÑIQUEN DEL AGUILA WALTERS DAVID</v>
      </c>
      <c r="L484" s="61" t="str">
        <f>+MAILPARTNER!L16</f>
        <v xml:space="preserve">CARAZA MORENO JONATHAN </v>
      </c>
      <c r="M484" s="61" t="str">
        <f>+MAILPARTNER!M16</f>
        <v>Domingo</v>
      </c>
      <c r="N484" s="32">
        <f>+IF(MAILPARTNER!N16="","",MAILPARTNER!N16)</f>
        <v>0.25</v>
      </c>
      <c r="O484" s="33">
        <f>+IF(MAILPARTNER!O16="","",MAILPARTNER!O16)</f>
        <v>0.59375</v>
      </c>
      <c r="P484" s="32">
        <f>+IF(MAILPARTNER!P16="","",MAILPARTNER!P16)</f>
        <v>0.375</v>
      </c>
      <c r="Q484" s="33">
        <f>+IF(MAILPARTNER!Q16="","",MAILPARTNER!Q16)</f>
        <v>0.40625</v>
      </c>
      <c r="R484" s="34" t="str">
        <f>+VLOOKUP(B484,GESEM!B:R,9,0)</f>
        <v>ACTIVO</v>
      </c>
      <c r="S484" s="19">
        <f>+IF(MAILPARTNER!S16="","",MAILPARTNER!S16)</f>
        <v>0.25</v>
      </c>
      <c r="T484" s="14">
        <f>+IF(MAILPARTNER!T16="","",MAILPARTNER!T16)</f>
        <v>0.59375</v>
      </c>
      <c r="U484" s="14" t="str">
        <f>+IF(MAILPARTNER!U16="","",MAILPARTNER!U16)</f>
        <v/>
      </c>
      <c r="V484" s="14" t="str">
        <f>+IF(MAILPARTNER!V16="","",MAILPARTNER!V16)</f>
        <v/>
      </c>
      <c r="W484" s="14">
        <f>+IF(MAILPARTNER!W16="","",MAILPARTNER!W16)</f>
        <v>0.375</v>
      </c>
      <c r="X484" s="14">
        <f>+IF(MAILPARTNER!X16="","",MAILPARTNER!X16)</f>
        <v>0.40625</v>
      </c>
      <c r="Y484" s="14" t="str">
        <f>+IF(MAILPARTNER!Y16="","",MAILPARTNER!Y16)</f>
        <v/>
      </c>
      <c r="Z484" s="20" t="str">
        <f>+IF(MAILPARTNER!Z16="","",MAILPARTNER!Z16)</f>
        <v/>
      </c>
      <c r="AA484" s="19">
        <f>+IF(MAILPARTNER!AA16="","",MAILPARTNER!AA16)</f>
        <v>0.25</v>
      </c>
      <c r="AB484" s="13">
        <f>+IF(MAILPARTNER!AB16="","",MAILPARTNER!AB16)</f>
        <v>0.59375</v>
      </c>
      <c r="AC484" s="14" t="str">
        <f>+IF(MAILPARTNER!AC16="","",MAILPARTNER!AC16)</f>
        <v/>
      </c>
      <c r="AD484" s="14" t="str">
        <f>+IF(MAILPARTNER!AD16="","",MAILPARTNER!AD16)</f>
        <v/>
      </c>
      <c r="AE484" s="13">
        <f>+IF(MAILPARTNER!AE16="","",MAILPARTNER!AE16)</f>
        <v>0.375</v>
      </c>
      <c r="AF484" s="13">
        <f>+IF(MAILPARTNER!AF16="","",MAILPARTNER!AF16)</f>
        <v>0.40625</v>
      </c>
      <c r="AG484" s="14" t="str">
        <f>+IF(MAILPARTNER!AG16="","",MAILPARTNER!AG16)</f>
        <v/>
      </c>
      <c r="AH484" s="20" t="str">
        <f>+IF(MAILPARTNER!AH16="","",MAILPARTNER!AH16)</f>
        <v/>
      </c>
      <c r="AI484" s="19">
        <f>+IF(MAILPARTNER!AI16="","",MAILPARTNER!AI16)</f>
        <v>0.25</v>
      </c>
      <c r="AJ484" s="13">
        <f>+IF(MAILPARTNER!AJ16="","",MAILPARTNER!AJ16)</f>
        <v>0.59375</v>
      </c>
      <c r="AK484" s="14" t="str">
        <f>+IF(MAILPARTNER!AK16="","",MAILPARTNER!AK16)</f>
        <v/>
      </c>
      <c r="AL484" s="14" t="str">
        <f>+IF(MAILPARTNER!AL16="","",MAILPARTNER!AL16)</f>
        <v/>
      </c>
      <c r="AM484" s="13">
        <f>+IF(MAILPARTNER!AM16="","",MAILPARTNER!AM16)</f>
        <v>0.375</v>
      </c>
      <c r="AN484" s="13">
        <f>+IF(MAILPARTNER!AN16="","",MAILPARTNER!AN16)</f>
        <v>0.40625</v>
      </c>
      <c r="AO484" s="14" t="str">
        <f>+IF(MAILPARTNER!AO16="","",MAILPARTNER!AO16)</f>
        <v/>
      </c>
      <c r="AP484" s="20" t="str">
        <f>+IF(MAILPARTNER!AP16="","",MAILPARTNER!AP16)</f>
        <v/>
      </c>
      <c r="AQ484" s="19">
        <f>+IF(MAILPARTNER!AQ16="","",MAILPARTNER!AQ16)</f>
        <v>0.25</v>
      </c>
      <c r="AR484" s="13">
        <f>+IF(MAILPARTNER!AR16="","",MAILPARTNER!AR16)</f>
        <v>0.59375</v>
      </c>
      <c r="AS484" s="14" t="str">
        <f>+IF(MAILPARTNER!AS16="","",MAILPARTNER!AS16)</f>
        <v/>
      </c>
      <c r="AT484" s="14" t="str">
        <f>+IF(MAILPARTNER!AT16="","",MAILPARTNER!AT16)</f>
        <v/>
      </c>
      <c r="AU484" s="13">
        <f>+IF(MAILPARTNER!AU16="","",MAILPARTNER!AU16)</f>
        <v>0.375</v>
      </c>
      <c r="AV484" s="13">
        <f>+IF(MAILPARTNER!AV16="","",MAILPARTNER!AV16)</f>
        <v>0.40625</v>
      </c>
      <c r="AW484" s="14" t="str">
        <f>+IF(MAILPARTNER!AW16="","",MAILPARTNER!AW16)</f>
        <v/>
      </c>
      <c r="AX484" s="20" t="str">
        <f>+IF(MAILPARTNER!AX16="","",MAILPARTNER!AX16)</f>
        <v/>
      </c>
      <c r="AY484" s="19">
        <f>+IF(MAILPARTNER!AY16="","",MAILPARTNER!AY16)</f>
        <v>0.25</v>
      </c>
      <c r="AZ484" s="13">
        <f>+IF(MAILPARTNER!AZ16="","",MAILPARTNER!AZ16)</f>
        <v>0.59375</v>
      </c>
      <c r="BA484" s="14" t="str">
        <f>+IF(MAILPARTNER!BA16="","",MAILPARTNER!BA16)</f>
        <v/>
      </c>
      <c r="BB484" s="14" t="str">
        <f>+IF(MAILPARTNER!BB16="","",MAILPARTNER!BB16)</f>
        <v/>
      </c>
      <c r="BC484" s="13">
        <f>+IF(MAILPARTNER!BC16="","",MAILPARTNER!BC16)</f>
        <v>0.375</v>
      </c>
      <c r="BD484" s="13">
        <f>+IF(MAILPARTNER!BD16="","",MAILPARTNER!BD16)</f>
        <v>0.40625</v>
      </c>
      <c r="BE484" s="14" t="str">
        <f>+IF(MAILPARTNER!BE16="","",MAILPARTNER!BE16)</f>
        <v/>
      </c>
      <c r="BF484" s="20" t="str">
        <f>+IF(MAILPARTNER!BF16="","",MAILPARTNER!BF16)</f>
        <v/>
      </c>
      <c r="BG484" s="19">
        <f>+IF(MAILPARTNER!BG16="","",MAILPARTNER!BG16)</f>
        <v>0.25</v>
      </c>
      <c r="BH484" s="13">
        <f>+IF(MAILPARTNER!BH16="","",MAILPARTNER!BH16)</f>
        <v>0.59375</v>
      </c>
      <c r="BI484" s="14" t="str">
        <f>+IF(MAILPARTNER!BI16="","",MAILPARTNER!BI16)</f>
        <v/>
      </c>
      <c r="BJ484" s="14" t="str">
        <f>+IF(MAILPARTNER!BJ16="","",MAILPARTNER!BJ16)</f>
        <v/>
      </c>
      <c r="BK484" s="13">
        <f>+IF(MAILPARTNER!BK16="","",MAILPARTNER!BK16)</f>
        <v>0.375</v>
      </c>
      <c r="BL484" s="13">
        <f>+IF(MAILPARTNER!BL16="","",MAILPARTNER!BL16)</f>
        <v>0.40625</v>
      </c>
      <c r="BM484" s="14" t="str">
        <f>+IF(MAILPARTNER!BM16="","",MAILPARTNER!BM16)</f>
        <v/>
      </c>
      <c r="BN484" s="20" t="str">
        <f>+IF(MAILPARTNER!BN16="","",MAILPARTNER!BN16)</f>
        <v/>
      </c>
      <c r="BO484" s="19" t="str">
        <f>+IF(MAILPARTNER!BO16="","",MAILPARTNER!BO16)</f>
        <v/>
      </c>
      <c r="BP484" s="13" t="str">
        <f>+IF(MAILPARTNER!BP16="","",MAILPARTNER!BP16)</f>
        <v/>
      </c>
      <c r="BQ484" s="14" t="str">
        <f>+IF(MAILPARTNER!BQ16="","",MAILPARTNER!BQ16)</f>
        <v/>
      </c>
      <c r="BR484" s="14" t="str">
        <f>+IF(MAILPARTNER!BR16="","",MAILPARTNER!BR16)</f>
        <v/>
      </c>
      <c r="BS484" s="13" t="str">
        <f>+IF(MAILPARTNER!BS16="","",MAILPARTNER!BS16)</f>
        <v/>
      </c>
      <c r="BT484" s="13" t="str">
        <f>+IF(MAILPARTNER!BT16="","",MAILPARTNER!BT16)</f>
        <v/>
      </c>
      <c r="BU484" s="14" t="str">
        <f>+IF(MAILPARTNER!BU16="","",MAILPARTNER!BU16)</f>
        <v/>
      </c>
      <c r="BV484" s="20" t="str">
        <f>+IF(MAILPARTNER!BV16="","",MAILPARTNER!BV16)</f>
        <v/>
      </c>
      <c r="BW484" s="68" t="str">
        <f>+VLOOKUP(B484,GESEM!B:H,7,0)</f>
        <v>PARTNERCALL</v>
      </c>
      <c r="BX484" s="2" t="str">
        <f>+VLOOKUP(B484,GESEM!B:H,6,0)</f>
        <v>AGENTE</v>
      </c>
    </row>
    <row r="485" spans="1:76" ht="12" customHeight="1" x14ac:dyDescent="0.2">
      <c r="A485" s="31">
        <f t="shared" si="7"/>
        <v>479</v>
      </c>
      <c r="B485" s="74">
        <f>+MAILPARTNER!B17</f>
        <v>73125479</v>
      </c>
      <c r="C485" s="61" t="str">
        <f>+VLOOKUP(J485,TURNO!P:Q,2,0)</f>
        <v xml:space="preserve">PARTNERCALL </v>
      </c>
      <c r="D485" s="61" t="str">
        <f>+MAILPARTNER!D17</f>
        <v>Mañana</v>
      </c>
      <c r="E485" s="75">
        <f>+VLOOKUP(B485,GESEM!B:M,12,0)</f>
        <v>45576</v>
      </c>
      <c r="F485" s="61" t="str">
        <f>+MAILPARTNER!F17</f>
        <v>FULL TIME</v>
      </c>
      <c r="G485" s="61">
        <f>+MAILPARTNER!G17</f>
        <v>0</v>
      </c>
      <c r="H485" s="61">
        <f>+MAILPARTNER!H17</f>
        <v>0</v>
      </c>
      <c r="I485" s="61" t="str">
        <f>+MAILPARTNER!I17</f>
        <v>OSORIO COLLANQUE XIOMARA JAZMIN</v>
      </c>
      <c r="J485" s="61" t="str">
        <f>+MAILPARTNER!J17</f>
        <v>MAIL PARTNER</v>
      </c>
      <c r="K485" s="61" t="str">
        <f>+MAILPARTNER!K17</f>
        <v xml:space="preserve">VILCA ARTEAGA NOEMI </v>
      </c>
      <c r="L485" s="61" t="str">
        <f>+MAILPARTNER!L17</f>
        <v xml:space="preserve">CARAZA MORENO JONATHAN </v>
      </c>
      <c r="M485" s="61" t="str">
        <f>+MAILPARTNER!M17</f>
        <v>Martes</v>
      </c>
      <c r="N485" s="32">
        <f>+IF(MAILPARTNER!N17="","",MAILPARTNER!N17)</f>
        <v>0.29166666666666669</v>
      </c>
      <c r="O485" s="33">
        <f>+IF(MAILPARTNER!O17="","",MAILPARTNER!O17)</f>
        <v>0.63541666666666663</v>
      </c>
      <c r="P485" s="32">
        <f>+IF(MAILPARTNER!P17="","",MAILPARTNER!P17)</f>
        <v>0.45833333333333331</v>
      </c>
      <c r="Q485" s="33">
        <f>+IF(MAILPARTNER!Q17="","",MAILPARTNER!Q17)</f>
        <v>0.48958333333333331</v>
      </c>
      <c r="R485" s="34" t="str">
        <f>+VLOOKUP(B485,GESEM!B:R,9,0)</f>
        <v>ACTIVO</v>
      </c>
      <c r="S485" s="19">
        <f>+IF(MAILPARTNER!S17="","",MAILPARTNER!S17)</f>
        <v>0.29166666666666669</v>
      </c>
      <c r="T485" s="14">
        <f>+IF(MAILPARTNER!T17="","",MAILPARTNER!T17)</f>
        <v>0.63541666666666663</v>
      </c>
      <c r="U485" s="14" t="str">
        <f>+IF(MAILPARTNER!U17="","",MAILPARTNER!U17)</f>
        <v/>
      </c>
      <c r="V485" s="14" t="str">
        <f>+IF(MAILPARTNER!V17="","",MAILPARTNER!V17)</f>
        <v/>
      </c>
      <c r="W485" s="14">
        <f>+IF(MAILPARTNER!W17="","",MAILPARTNER!W17)</f>
        <v>0.45833333333333331</v>
      </c>
      <c r="X485" s="14">
        <f>+IF(MAILPARTNER!X17="","",MAILPARTNER!X17)</f>
        <v>0.48958333333333331</v>
      </c>
      <c r="Y485" s="14" t="str">
        <f>+IF(MAILPARTNER!Y17="","",MAILPARTNER!Y17)</f>
        <v/>
      </c>
      <c r="Z485" s="20" t="str">
        <f>+IF(MAILPARTNER!Z17="","",MAILPARTNER!Z17)</f>
        <v/>
      </c>
      <c r="AA485" s="19" t="str">
        <f>+IF(MAILPARTNER!AA17="","",MAILPARTNER!AA17)</f>
        <v/>
      </c>
      <c r="AB485" s="13" t="str">
        <f>+IF(MAILPARTNER!AB17="","",MAILPARTNER!AB17)</f>
        <v/>
      </c>
      <c r="AC485" s="14" t="str">
        <f>+IF(MAILPARTNER!AC17="","",MAILPARTNER!AC17)</f>
        <v/>
      </c>
      <c r="AD485" s="14" t="str">
        <f>+IF(MAILPARTNER!AD17="","",MAILPARTNER!AD17)</f>
        <v/>
      </c>
      <c r="AE485" s="13" t="str">
        <f>+IF(MAILPARTNER!AE17="","",MAILPARTNER!AE17)</f>
        <v/>
      </c>
      <c r="AF485" s="13" t="str">
        <f>+IF(MAILPARTNER!AF17="","",MAILPARTNER!AF17)</f>
        <v/>
      </c>
      <c r="AG485" s="14" t="str">
        <f>+IF(MAILPARTNER!AG17="","",MAILPARTNER!AG17)</f>
        <v/>
      </c>
      <c r="AH485" s="20" t="str">
        <f>+IF(MAILPARTNER!AH17="","",MAILPARTNER!AH17)</f>
        <v/>
      </c>
      <c r="AI485" s="19">
        <f>+IF(MAILPARTNER!AI17="","",MAILPARTNER!AI17)</f>
        <v>0.29166666666666669</v>
      </c>
      <c r="AJ485" s="13">
        <f>+IF(MAILPARTNER!AJ17="","",MAILPARTNER!AJ17)</f>
        <v>0.63541666666666663</v>
      </c>
      <c r="AK485" s="14" t="str">
        <f>+IF(MAILPARTNER!AK17="","",MAILPARTNER!AK17)</f>
        <v/>
      </c>
      <c r="AL485" s="14" t="str">
        <f>+IF(MAILPARTNER!AL17="","",MAILPARTNER!AL17)</f>
        <v/>
      </c>
      <c r="AM485" s="13">
        <f>+IF(MAILPARTNER!AM17="","",MAILPARTNER!AM17)</f>
        <v>0.45833333333333331</v>
      </c>
      <c r="AN485" s="13">
        <f>+IF(MAILPARTNER!AN17="","",MAILPARTNER!AN17)</f>
        <v>0.48958333333333331</v>
      </c>
      <c r="AO485" s="14" t="str">
        <f>+IF(MAILPARTNER!AO17="","",MAILPARTNER!AO17)</f>
        <v/>
      </c>
      <c r="AP485" s="20" t="str">
        <f>+IF(MAILPARTNER!AP17="","",MAILPARTNER!AP17)</f>
        <v/>
      </c>
      <c r="AQ485" s="19">
        <f>+IF(MAILPARTNER!AQ17="","",MAILPARTNER!AQ17)</f>
        <v>0.29166666666666669</v>
      </c>
      <c r="AR485" s="13">
        <f>+IF(MAILPARTNER!AR17="","",MAILPARTNER!AR17)</f>
        <v>0.63541666666666663</v>
      </c>
      <c r="AS485" s="14" t="str">
        <f>+IF(MAILPARTNER!AS17="","",MAILPARTNER!AS17)</f>
        <v/>
      </c>
      <c r="AT485" s="14" t="str">
        <f>+IF(MAILPARTNER!AT17="","",MAILPARTNER!AT17)</f>
        <v/>
      </c>
      <c r="AU485" s="13">
        <f>+IF(MAILPARTNER!AU17="","",MAILPARTNER!AU17)</f>
        <v>0.45833333333333331</v>
      </c>
      <c r="AV485" s="13">
        <f>+IF(MAILPARTNER!AV17="","",MAILPARTNER!AV17)</f>
        <v>0.48958333333333331</v>
      </c>
      <c r="AW485" s="14" t="str">
        <f>+IF(MAILPARTNER!AW17="","",MAILPARTNER!AW17)</f>
        <v/>
      </c>
      <c r="AX485" s="20" t="str">
        <f>+IF(MAILPARTNER!AX17="","",MAILPARTNER!AX17)</f>
        <v/>
      </c>
      <c r="AY485" s="19">
        <f>+IF(MAILPARTNER!AY17="","",MAILPARTNER!AY17)</f>
        <v>0.29166666666666669</v>
      </c>
      <c r="AZ485" s="13">
        <f>+IF(MAILPARTNER!AZ17="","",MAILPARTNER!AZ17)</f>
        <v>0.63541666666666663</v>
      </c>
      <c r="BA485" s="14" t="str">
        <f>+IF(MAILPARTNER!BA17="","",MAILPARTNER!BA17)</f>
        <v/>
      </c>
      <c r="BB485" s="14" t="str">
        <f>+IF(MAILPARTNER!BB17="","",MAILPARTNER!BB17)</f>
        <v/>
      </c>
      <c r="BC485" s="13">
        <f>+IF(MAILPARTNER!BC17="","",MAILPARTNER!BC17)</f>
        <v>0.45833333333333331</v>
      </c>
      <c r="BD485" s="13">
        <f>+IF(MAILPARTNER!BD17="","",MAILPARTNER!BD17)</f>
        <v>0.48958333333333331</v>
      </c>
      <c r="BE485" s="14" t="str">
        <f>+IF(MAILPARTNER!BE17="","",MAILPARTNER!BE17)</f>
        <v/>
      </c>
      <c r="BF485" s="20" t="str">
        <f>+IF(MAILPARTNER!BF17="","",MAILPARTNER!BF17)</f>
        <v/>
      </c>
      <c r="BG485" s="19">
        <f>+IF(MAILPARTNER!BG17="","",MAILPARTNER!BG17)</f>
        <v>0.29166666666666669</v>
      </c>
      <c r="BH485" s="13">
        <f>+IF(MAILPARTNER!BH17="","",MAILPARTNER!BH17)</f>
        <v>0.63541666666666663</v>
      </c>
      <c r="BI485" s="14" t="str">
        <f>+IF(MAILPARTNER!BI17="","",MAILPARTNER!BI17)</f>
        <v/>
      </c>
      <c r="BJ485" s="14" t="str">
        <f>+IF(MAILPARTNER!BJ17="","",MAILPARTNER!BJ17)</f>
        <v/>
      </c>
      <c r="BK485" s="13">
        <f>+IF(MAILPARTNER!BK17="","",MAILPARTNER!BK17)</f>
        <v>0.45833333333333331</v>
      </c>
      <c r="BL485" s="13">
        <f>+IF(MAILPARTNER!BL17="","",MAILPARTNER!BL17)</f>
        <v>0.48958333333333331</v>
      </c>
      <c r="BM485" s="14" t="str">
        <f>+IF(MAILPARTNER!BM17="","",MAILPARTNER!BM17)</f>
        <v/>
      </c>
      <c r="BN485" s="20" t="str">
        <f>+IF(MAILPARTNER!BN17="","",MAILPARTNER!BN17)</f>
        <v/>
      </c>
      <c r="BO485" s="19">
        <f>+IF(MAILPARTNER!BO17="","",MAILPARTNER!BO17)</f>
        <v>0.29166666666666669</v>
      </c>
      <c r="BP485" s="13">
        <f>+IF(MAILPARTNER!BP17="","",MAILPARTNER!BP17)</f>
        <v>0.63541666666666663</v>
      </c>
      <c r="BQ485" s="14" t="str">
        <f>+IF(MAILPARTNER!BQ17="","",MAILPARTNER!BQ17)</f>
        <v/>
      </c>
      <c r="BR485" s="14" t="str">
        <f>+IF(MAILPARTNER!BR17="","",MAILPARTNER!BR17)</f>
        <v/>
      </c>
      <c r="BS485" s="13">
        <f>+IF(MAILPARTNER!BS17="","",MAILPARTNER!BS17)</f>
        <v>0.45833333333333331</v>
      </c>
      <c r="BT485" s="13">
        <f>+IF(MAILPARTNER!BT17="","",MAILPARTNER!BT17)</f>
        <v>0.48958333333333331</v>
      </c>
      <c r="BU485" s="14" t="str">
        <f>+IF(MAILPARTNER!BU17="","",MAILPARTNER!BU17)</f>
        <v/>
      </c>
      <c r="BV485" s="20" t="str">
        <f>+IF(MAILPARTNER!BV17="","",MAILPARTNER!BV17)</f>
        <v/>
      </c>
      <c r="BW485" s="68" t="str">
        <f>+VLOOKUP(B485,GESEM!B:H,7,0)</f>
        <v>PARTNERCALL</v>
      </c>
      <c r="BX485" s="2" t="str">
        <f>+VLOOKUP(B485,GESEM!B:H,6,0)</f>
        <v>AGENTE</v>
      </c>
    </row>
    <row r="486" spans="1:76" ht="12" customHeight="1" x14ac:dyDescent="0.2">
      <c r="A486" s="31">
        <f t="shared" si="7"/>
        <v>480</v>
      </c>
      <c r="B486" s="74">
        <f>+MAILPARTNER!B18</f>
        <v>45701144</v>
      </c>
      <c r="C486" s="61" t="str">
        <f>+VLOOKUP(J486,TURNO!P:Q,2,0)</f>
        <v xml:space="preserve">PARTNERCALL </v>
      </c>
      <c r="D486" s="61" t="str">
        <f>+MAILPARTNER!D18</f>
        <v>Mañana</v>
      </c>
      <c r="E486" s="75">
        <f>+VLOOKUP(B486,GESEM!B:M,12,0)</f>
        <v>45700</v>
      </c>
      <c r="F486" s="61" t="str">
        <f>+MAILPARTNER!F18</f>
        <v>PART TIME</v>
      </c>
      <c r="G486" s="61">
        <f>+MAILPARTNER!G18</f>
        <v>0</v>
      </c>
      <c r="H486" s="61">
        <f>+MAILPARTNER!H18</f>
        <v>0</v>
      </c>
      <c r="I486" s="61" t="str">
        <f>+MAILPARTNER!I18</f>
        <v>CASTILLO FLORES EVELYN SOFIA</v>
      </c>
      <c r="J486" s="61" t="str">
        <f>+MAILPARTNER!J18</f>
        <v>MAIL PARTNER</v>
      </c>
      <c r="K486" s="61" t="str">
        <f>+MAILPARTNER!K18</f>
        <v>ÑIQUEN DEL AGUILA WALTERS DAVID</v>
      </c>
      <c r="L486" s="61" t="str">
        <f>+MAILPARTNER!L18</f>
        <v xml:space="preserve">CARAZA MORENO JONATHAN </v>
      </c>
      <c r="M486" s="61" t="str">
        <f>+MAILPARTNER!M18</f>
        <v>Miércoles</v>
      </c>
      <c r="N486" s="32">
        <f>+IF(MAILPARTNER!N18="","",MAILPARTNER!N18)</f>
        <v>0.29166666666666669</v>
      </c>
      <c r="O486" s="33">
        <f>+IF(MAILPARTNER!O18="","",MAILPARTNER!O18)</f>
        <v>0.4548611111111111</v>
      </c>
      <c r="P486" s="32" t="str">
        <f>+IF(MAILPARTNER!P18="","",MAILPARTNER!P18)</f>
        <v/>
      </c>
      <c r="Q486" s="33" t="str">
        <f>+IF(MAILPARTNER!Q18="","",MAILPARTNER!Q18)</f>
        <v/>
      </c>
      <c r="R486" s="34" t="str">
        <f>+VLOOKUP(B486,GESEM!B:R,9,0)</f>
        <v>ACTIVO</v>
      </c>
      <c r="S486" s="19">
        <f>+IF(MAILPARTNER!S18="","",MAILPARTNER!S18)</f>
        <v>0.29166666666666669</v>
      </c>
      <c r="T486" s="14">
        <f>+IF(MAILPARTNER!T18="","",MAILPARTNER!T18)</f>
        <v>0.4548611111111111</v>
      </c>
      <c r="U486" s="14" t="str">
        <f>+IF(MAILPARTNER!U18="","",MAILPARTNER!U18)</f>
        <v/>
      </c>
      <c r="V486" s="14" t="str">
        <f>+IF(MAILPARTNER!V18="","",MAILPARTNER!V18)</f>
        <v/>
      </c>
      <c r="W486" s="14" t="str">
        <f>+IF(MAILPARTNER!W18="","",MAILPARTNER!W18)</f>
        <v/>
      </c>
      <c r="X486" s="14" t="str">
        <f>+IF(MAILPARTNER!X18="","",MAILPARTNER!X18)</f>
        <v/>
      </c>
      <c r="Y486" s="14" t="str">
        <f>+IF(MAILPARTNER!Y18="","",MAILPARTNER!Y18)</f>
        <v/>
      </c>
      <c r="Z486" s="20" t="str">
        <f>+IF(MAILPARTNER!Z18="","",MAILPARTNER!Z18)</f>
        <v/>
      </c>
      <c r="AA486" s="19">
        <f>+IF(MAILPARTNER!AA18="","",MAILPARTNER!AA18)</f>
        <v>0.29166666666666669</v>
      </c>
      <c r="AB486" s="13">
        <f>+IF(MAILPARTNER!AB18="","",MAILPARTNER!AB18)</f>
        <v>0.4548611111111111</v>
      </c>
      <c r="AC486" s="14" t="str">
        <f>+IF(MAILPARTNER!AC18="","",MAILPARTNER!AC18)</f>
        <v/>
      </c>
      <c r="AD486" s="14" t="str">
        <f>+IF(MAILPARTNER!AD18="","",MAILPARTNER!AD18)</f>
        <v/>
      </c>
      <c r="AE486" s="13" t="str">
        <f>+IF(MAILPARTNER!AE18="","",MAILPARTNER!AE18)</f>
        <v/>
      </c>
      <c r="AF486" s="13" t="str">
        <f>+IF(MAILPARTNER!AF18="","",MAILPARTNER!AF18)</f>
        <v/>
      </c>
      <c r="AG486" s="14" t="str">
        <f>+IF(MAILPARTNER!AG18="","",MAILPARTNER!AG18)</f>
        <v/>
      </c>
      <c r="AH486" s="20" t="str">
        <f>+IF(MAILPARTNER!AH18="","",MAILPARTNER!AH18)</f>
        <v/>
      </c>
      <c r="AI486" s="19" t="str">
        <f>+IF(MAILPARTNER!AI18="","",MAILPARTNER!AI18)</f>
        <v/>
      </c>
      <c r="AJ486" s="13" t="str">
        <f>+IF(MAILPARTNER!AJ18="","",MAILPARTNER!AJ18)</f>
        <v/>
      </c>
      <c r="AK486" s="14" t="str">
        <f>+IF(MAILPARTNER!AK18="","",MAILPARTNER!AK18)</f>
        <v/>
      </c>
      <c r="AL486" s="14" t="str">
        <f>+IF(MAILPARTNER!AL18="","",MAILPARTNER!AL18)</f>
        <v/>
      </c>
      <c r="AM486" s="13" t="str">
        <f>+IF(MAILPARTNER!AM18="","",MAILPARTNER!AM18)</f>
        <v/>
      </c>
      <c r="AN486" s="13" t="str">
        <f>+IF(MAILPARTNER!AN18="","",MAILPARTNER!AN18)</f>
        <v/>
      </c>
      <c r="AO486" s="14" t="str">
        <f>+IF(MAILPARTNER!AO18="","",MAILPARTNER!AO18)</f>
        <v/>
      </c>
      <c r="AP486" s="20" t="str">
        <f>+IF(MAILPARTNER!AP18="","",MAILPARTNER!AP18)</f>
        <v/>
      </c>
      <c r="AQ486" s="19">
        <f>+IF(MAILPARTNER!AQ18="","",MAILPARTNER!AQ18)</f>
        <v>0.29166666666666669</v>
      </c>
      <c r="AR486" s="13">
        <f>+IF(MAILPARTNER!AR18="","",MAILPARTNER!AR18)</f>
        <v>0.4548611111111111</v>
      </c>
      <c r="AS486" s="14" t="str">
        <f>+IF(MAILPARTNER!AS18="","",MAILPARTNER!AS18)</f>
        <v/>
      </c>
      <c r="AT486" s="14" t="str">
        <f>+IF(MAILPARTNER!AT18="","",MAILPARTNER!AT18)</f>
        <v/>
      </c>
      <c r="AU486" s="13" t="str">
        <f>+IF(MAILPARTNER!AU18="","",MAILPARTNER!AU18)</f>
        <v/>
      </c>
      <c r="AV486" s="13" t="str">
        <f>+IF(MAILPARTNER!AV18="","",MAILPARTNER!AV18)</f>
        <v/>
      </c>
      <c r="AW486" s="14" t="str">
        <f>+IF(MAILPARTNER!AW18="","",MAILPARTNER!AW18)</f>
        <v/>
      </c>
      <c r="AX486" s="20" t="str">
        <f>+IF(MAILPARTNER!AX18="","",MAILPARTNER!AX18)</f>
        <v/>
      </c>
      <c r="AY486" s="19">
        <f>+IF(MAILPARTNER!AY18="","",MAILPARTNER!AY18)</f>
        <v>0.29166666666666669</v>
      </c>
      <c r="AZ486" s="13">
        <f>+IF(MAILPARTNER!AZ18="","",MAILPARTNER!AZ18)</f>
        <v>0.4548611111111111</v>
      </c>
      <c r="BA486" s="14" t="str">
        <f>+IF(MAILPARTNER!BA18="","",MAILPARTNER!BA18)</f>
        <v/>
      </c>
      <c r="BB486" s="14" t="str">
        <f>+IF(MAILPARTNER!BB18="","",MAILPARTNER!BB18)</f>
        <v/>
      </c>
      <c r="BC486" s="13" t="str">
        <f>+IF(MAILPARTNER!BC18="","",MAILPARTNER!BC18)</f>
        <v/>
      </c>
      <c r="BD486" s="13" t="str">
        <f>+IF(MAILPARTNER!BD18="","",MAILPARTNER!BD18)</f>
        <v/>
      </c>
      <c r="BE486" s="14" t="str">
        <f>+IF(MAILPARTNER!BE18="","",MAILPARTNER!BE18)</f>
        <v/>
      </c>
      <c r="BF486" s="20" t="str">
        <f>+IF(MAILPARTNER!BF18="","",MAILPARTNER!BF18)</f>
        <v/>
      </c>
      <c r="BG486" s="19">
        <f>+IF(MAILPARTNER!BG18="","",MAILPARTNER!BG18)</f>
        <v>0.29166666666666669</v>
      </c>
      <c r="BH486" s="13">
        <f>+IF(MAILPARTNER!BH18="","",MAILPARTNER!BH18)</f>
        <v>0.4548611111111111</v>
      </c>
      <c r="BI486" s="14" t="str">
        <f>+IF(MAILPARTNER!BI18="","",MAILPARTNER!BI18)</f>
        <v/>
      </c>
      <c r="BJ486" s="14" t="str">
        <f>+IF(MAILPARTNER!BJ18="","",MAILPARTNER!BJ18)</f>
        <v/>
      </c>
      <c r="BK486" s="13" t="str">
        <f>+IF(MAILPARTNER!BK18="","",MAILPARTNER!BK18)</f>
        <v/>
      </c>
      <c r="BL486" s="13" t="str">
        <f>+IF(MAILPARTNER!BL18="","",MAILPARTNER!BL18)</f>
        <v/>
      </c>
      <c r="BM486" s="14" t="str">
        <f>+IF(MAILPARTNER!BM18="","",MAILPARTNER!BM18)</f>
        <v/>
      </c>
      <c r="BN486" s="20" t="str">
        <f>+IF(MAILPARTNER!BN18="","",MAILPARTNER!BN18)</f>
        <v/>
      </c>
      <c r="BO486" s="19">
        <f>+IF(MAILPARTNER!BO18="","",MAILPARTNER!BO18)</f>
        <v>0.29166666666666669</v>
      </c>
      <c r="BP486" s="13">
        <f>+IF(MAILPARTNER!BP18="","",MAILPARTNER!BP18)</f>
        <v>0.4548611111111111</v>
      </c>
      <c r="BQ486" s="14" t="str">
        <f>+IF(MAILPARTNER!BQ18="","",MAILPARTNER!BQ18)</f>
        <v/>
      </c>
      <c r="BR486" s="14" t="str">
        <f>+IF(MAILPARTNER!BR18="","",MAILPARTNER!BR18)</f>
        <v/>
      </c>
      <c r="BS486" s="13" t="str">
        <f>+IF(MAILPARTNER!BS18="","",MAILPARTNER!BS18)</f>
        <v/>
      </c>
      <c r="BT486" s="13" t="str">
        <f>+IF(MAILPARTNER!BT18="","",MAILPARTNER!BT18)</f>
        <v/>
      </c>
      <c r="BU486" s="14" t="str">
        <f>+IF(MAILPARTNER!BU18="","",MAILPARTNER!BU18)</f>
        <v/>
      </c>
      <c r="BV486" s="20" t="str">
        <f>+IF(MAILPARTNER!BV18="","",MAILPARTNER!BV18)</f>
        <v/>
      </c>
      <c r="BW486" s="68" t="str">
        <f>+VLOOKUP(B486,GESEM!B:H,7,0)</f>
        <v>MAIL PARTNER</v>
      </c>
      <c r="BX486" s="2" t="str">
        <f>+VLOOKUP(B486,GESEM!B:H,6,0)</f>
        <v>AGENTE</v>
      </c>
    </row>
    <row r="487" spans="1:76" ht="12" customHeight="1" x14ac:dyDescent="0.2">
      <c r="A487" s="31">
        <f t="shared" si="7"/>
        <v>481</v>
      </c>
      <c r="B487" s="74">
        <f>+MAILPARTNER!B19</f>
        <v>48535293</v>
      </c>
      <c r="C487" s="61" t="str">
        <f>+VLOOKUP(J487,TURNO!P:Q,2,0)</f>
        <v xml:space="preserve">PARTNERCALL </v>
      </c>
      <c r="D487" s="61" t="str">
        <f>+MAILPARTNER!D19</f>
        <v>Mañana</v>
      </c>
      <c r="E487" s="75">
        <f>+VLOOKUP(B487,GESEM!B:M,12,0)</f>
        <v>45700</v>
      </c>
      <c r="F487" s="61" t="str">
        <f>+MAILPARTNER!F19</f>
        <v>PART TIME</v>
      </c>
      <c r="G487" s="61">
        <f>+MAILPARTNER!G19</f>
        <v>0</v>
      </c>
      <c r="H487" s="61">
        <f>+MAILPARTNER!H19</f>
        <v>0</v>
      </c>
      <c r="I487" s="61" t="str">
        <f>+MAILPARTNER!I19</f>
        <v>MARQUEZ SOLIS MONSERRAT ESTEFANI</v>
      </c>
      <c r="J487" s="61" t="str">
        <f>+MAILPARTNER!J19</f>
        <v>MAIL PARTNER</v>
      </c>
      <c r="K487" s="61" t="str">
        <f>+MAILPARTNER!K19</f>
        <v>ÑIQUEN DEL AGUILA WALTERS DAVID</v>
      </c>
      <c r="L487" s="61" t="str">
        <f>+MAILPARTNER!L19</f>
        <v xml:space="preserve">CARAZA MORENO JONATHAN </v>
      </c>
      <c r="M487" s="61" t="str">
        <f>+MAILPARTNER!M19</f>
        <v>Sábado</v>
      </c>
      <c r="N487" s="32">
        <f>+IF(MAILPARTNER!N19="","",MAILPARTNER!N19)</f>
        <v>0.29166666666666669</v>
      </c>
      <c r="O487" s="33">
        <f>+IF(MAILPARTNER!O19="","",MAILPARTNER!O19)</f>
        <v>0.4548611111111111</v>
      </c>
      <c r="P487" s="32" t="str">
        <f>+IF(MAILPARTNER!P19="","",MAILPARTNER!P19)</f>
        <v/>
      </c>
      <c r="Q487" s="33" t="str">
        <f>+IF(MAILPARTNER!Q19="","",MAILPARTNER!Q19)</f>
        <v/>
      </c>
      <c r="R487" s="34" t="str">
        <f>+VLOOKUP(B487,GESEM!B:R,9,0)</f>
        <v>ACTIVO</v>
      </c>
      <c r="S487" s="19">
        <f>+IF(MAILPARTNER!S19="","",MAILPARTNER!S19)</f>
        <v>0.29166666666666669</v>
      </c>
      <c r="T487" s="14">
        <f>+IF(MAILPARTNER!T19="","",MAILPARTNER!T19)</f>
        <v>0.4548611111111111</v>
      </c>
      <c r="U487" s="14" t="str">
        <f>+IF(MAILPARTNER!U19="","",MAILPARTNER!U19)</f>
        <v/>
      </c>
      <c r="V487" s="14" t="str">
        <f>+IF(MAILPARTNER!V19="","",MAILPARTNER!V19)</f>
        <v/>
      </c>
      <c r="W487" s="14" t="str">
        <f>+IF(MAILPARTNER!W19="","",MAILPARTNER!W19)</f>
        <v/>
      </c>
      <c r="X487" s="14" t="str">
        <f>+IF(MAILPARTNER!X19="","",MAILPARTNER!X19)</f>
        <v/>
      </c>
      <c r="Y487" s="14" t="str">
        <f>+IF(MAILPARTNER!Y19="","",MAILPARTNER!Y19)</f>
        <v/>
      </c>
      <c r="Z487" s="20" t="str">
        <f>+IF(MAILPARTNER!Z19="","",MAILPARTNER!Z19)</f>
        <v/>
      </c>
      <c r="AA487" s="19">
        <f>+IF(MAILPARTNER!AA19="","",MAILPARTNER!AA19)</f>
        <v>0.29166666666666669</v>
      </c>
      <c r="AB487" s="13">
        <f>+IF(MAILPARTNER!AB19="","",MAILPARTNER!AB19)</f>
        <v>0.4548611111111111</v>
      </c>
      <c r="AC487" s="14" t="str">
        <f>+IF(MAILPARTNER!AC19="","",MAILPARTNER!AC19)</f>
        <v/>
      </c>
      <c r="AD487" s="14" t="str">
        <f>+IF(MAILPARTNER!AD19="","",MAILPARTNER!AD19)</f>
        <v/>
      </c>
      <c r="AE487" s="13" t="str">
        <f>+IF(MAILPARTNER!AE19="","",MAILPARTNER!AE19)</f>
        <v/>
      </c>
      <c r="AF487" s="13" t="str">
        <f>+IF(MAILPARTNER!AF19="","",MAILPARTNER!AF19)</f>
        <v/>
      </c>
      <c r="AG487" s="14" t="str">
        <f>+IF(MAILPARTNER!AG19="","",MAILPARTNER!AG19)</f>
        <v/>
      </c>
      <c r="AH487" s="20" t="str">
        <f>+IF(MAILPARTNER!AH19="","",MAILPARTNER!AH19)</f>
        <v/>
      </c>
      <c r="AI487" s="19">
        <f>+IF(MAILPARTNER!AI19="","",MAILPARTNER!AI19)</f>
        <v>0.29166666666666669</v>
      </c>
      <c r="AJ487" s="13">
        <f>+IF(MAILPARTNER!AJ19="","",MAILPARTNER!AJ19)</f>
        <v>0.4548611111111111</v>
      </c>
      <c r="AK487" s="14" t="str">
        <f>+IF(MAILPARTNER!AK19="","",MAILPARTNER!AK19)</f>
        <v/>
      </c>
      <c r="AL487" s="14" t="str">
        <f>+IF(MAILPARTNER!AL19="","",MAILPARTNER!AL19)</f>
        <v/>
      </c>
      <c r="AM487" s="13" t="str">
        <f>+IF(MAILPARTNER!AM19="","",MAILPARTNER!AM19)</f>
        <v/>
      </c>
      <c r="AN487" s="13" t="str">
        <f>+IF(MAILPARTNER!AN19="","",MAILPARTNER!AN19)</f>
        <v/>
      </c>
      <c r="AO487" s="14" t="str">
        <f>+IF(MAILPARTNER!AO19="","",MAILPARTNER!AO19)</f>
        <v/>
      </c>
      <c r="AP487" s="20" t="str">
        <f>+IF(MAILPARTNER!AP19="","",MAILPARTNER!AP19)</f>
        <v/>
      </c>
      <c r="AQ487" s="19">
        <f>+IF(MAILPARTNER!AQ19="","",MAILPARTNER!AQ19)</f>
        <v>0.29166666666666669</v>
      </c>
      <c r="AR487" s="13">
        <f>+IF(MAILPARTNER!AR19="","",MAILPARTNER!AR19)</f>
        <v>0.4548611111111111</v>
      </c>
      <c r="AS487" s="14" t="str">
        <f>+IF(MAILPARTNER!AS19="","",MAILPARTNER!AS19)</f>
        <v/>
      </c>
      <c r="AT487" s="14" t="str">
        <f>+IF(MAILPARTNER!AT19="","",MAILPARTNER!AT19)</f>
        <v/>
      </c>
      <c r="AU487" s="13" t="str">
        <f>+IF(MAILPARTNER!AU19="","",MAILPARTNER!AU19)</f>
        <v/>
      </c>
      <c r="AV487" s="13" t="str">
        <f>+IF(MAILPARTNER!AV19="","",MAILPARTNER!AV19)</f>
        <v/>
      </c>
      <c r="AW487" s="14" t="str">
        <f>+IF(MAILPARTNER!AW19="","",MAILPARTNER!AW19)</f>
        <v/>
      </c>
      <c r="AX487" s="20" t="str">
        <f>+IF(MAILPARTNER!AX19="","",MAILPARTNER!AX19)</f>
        <v/>
      </c>
      <c r="AY487" s="19">
        <f>+IF(MAILPARTNER!AY19="","",MAILPARTNER!AY19)</f>
        <v>0.29166666666666669</v>
      </c>
      <c r="AZ487" s="13">
        <f>+IF(MAILPARTNER!AZ19="","",MAILPARTNER!AZ19)</f>
        <v>0.4548611111111111</v>
      </c>
      <c r="BA487" s="14" t="str">
        <f>+IF(MAILPARTNER!BA19="","",MAILPARTNER!BA19)</f>
        <v/>
      </c>
      <c r="BB487" s="14" t="str">
        <f>+IF(MAILPARTNER!BB19="","",MAILPARTNER!BB19)</f>
        <v/>
      </c>
      <c r="BC487" s="13" t="str">
        <f>+IF(MAILPARTNER!BC19="","",MAILPARTNER!BC19)</f>
        <v/>
      </c>
      <c r="BD487" s="13" t="str">
        <f>+IF(MAILPARTNER!BD19="","",MAILPARTNER!BD19)</f>
        <v/>
      </c>
      <c r="BE487" s="14" t="str">
        <f>+IF(MAILPARTNER!BE19="","",MAILPARTNER!BE19)</f>
        <v/>
      </c>
      <c r="BF487" s="20" t="str">
        <f>+IF(MAILPARTNER!BF19="","",MAILPARTNER!BF19)</f>
        <v/>
      </c>
      <c r="BG487" s="19" t="str">
        <f>+IF(MAILPARTNER!BG19="","",MAILPARTNER!BG19)</f>
        <v/>
      </c>
      <c r="BH487" s="13" t="str">
        <f>+IF(MAILPARTNER!BH19="","",MAILPARTNER!BH19)</f>
        <v/>
      </c>
      <c r="BI487" s="14" t="str">
        <f>+IF(MAILPARTNER!BI19="","",MAILPARTNER!BI19)</f>
        <v/>
      </c>
      <c r="BJ487" s="14" t="str">
        <f>+IF(MAILPARTNER!BJ19="","",MAILPARTNER!BJ19)</f>
        <v/>
      </c>
      <c r="BK487" s="13" t="str">
        <f>+IF(MAILPARTNER!BK19="","",MAILPARTNER!BK19)</f>
        <v/>
      </c>
      <c r="BL487" s="13" t="str">
        <f>+IF(MAILPARTNER!BL19="","",MAILPARTNER!BL19)</f>
        <v/>
      </c>
      <c r="BM487" s="14" t="str">
        <f>+IF(MAILPARTNER!BM19="","",MAILPARTNER!BM19)</f>
        <v/>
      </c>
      <c r="BN487" s="20" t="str">
        <f>+IF(MAILPARTNER!BN19="","",MAILPARTNER!BN19)</f>
        <v/>
      </c>
      <c r="BO487" s="19">
        <f>+IF(MAILPARTNER!BO19="","",MAILPARTNER!BO19)</f>
        <v>0.29166666666666669</v>
      </c>
      <c r="BP487" s="13">
        <f>+IF(MAILPARTNER!BP19="","",MAILPARTNER!BP19)</f>
        <v>0.4548611111111111</v>
      </c>
      <c r="BQ487" s="14" t="str">
        <f>+IF(MAILPARTNER!BQ19="","",MAILPARTNER!BQ19)</f>
        <v/>
      </c>
      <c r="BR487" s="14" t="str">
        <f>+IF(MAILPARTNER!BR19="","",MAILPARTNER!BR19)</f>
        <v/>
      </c>
      <c r="BS487" s="13" t="str">
        <f>+IF(MAILPARTNER!BS19="","",MAILPARTNER!BS19)</f>
        <v/>
      </c>
      <c r="BT487" s="13" t="str">
        <f>+IF(MAILPARTNER!BT19="","",MAILPARTNER!BT19)</f>
        <v/>
      </c>
      <c r="BU487" s="14" t="str">
        <f>+IF(MAILPARTNER!BU19="","",MAILPARTNER!BU19)</f>
        <v/>
      </c>
      <c r="BV487" s="20" t="str">
        <f>+IF(MAILPARTNER!BV19="","",MAILPARTNER!BV19)</f>
        <v/>
      </c>
      <c r="BW487" s="68" t="str">
        <f>+VLOOKUP(B487,GESEM!B:H,7,0)</f>
        <v>MAIL PARTNER</v>
      </c>
      <c r="BX487" s="2" t="str">
        <f>+VLOOKUP(B487,GESEM!B:H,6,0)</f>
        <v>AGENTE</v>
      </c>
    </row>
    <row r="488" spans="1:76" ht="12" customHeight="1" x14ac:dyDescent="0.2">
      <c r="A488" s="31">
        <f t="shared" si="7"/>
        <v>482</v>
      </c>
      <c r="B488" s="74">
        <f>+MAILPARTNER!B20</f>
        <v>43873079</v>
      </c>
      <c r="C488" s="61" t="str">
        <f>+VLOOKUP(J488,TURNO!P:Q,2,0)</f>
        <v xml:space="preserve">PARTNERCALL </v>
      </c>
      <c r="D488" s="61" t="str">
        <f>+MAILPARTNER!D20</f>
        <v>Mañana</v>
      </c>
      <c r="E488" s="75">
        <f>+VLOOKUP(B488,GESEM!B:M,12,0)</f>
        <v>45700</v>
      </c>
      <c r="F488" s="61" t="str">
        <f>+MAILPARTNER!F20</f>
        <v>PART TIME</v>
      </c>
      <c r="G488" s="61">
        <f>+MAILPARTNER!G20</f>
        <v>0</v>
      </c>
      <c r="H488" s="61">
        <f>+MAILPARTNER!H20</f>
        <v>0</v>
      </c>
      <c r="I488" s="61" t="str">
        <f>+MAILPARTNER!I20</f>
        <v>GONZALES VARGAS KATIA MARIBEL</v>
      </c>
      <c r="J488" s="61" t="str">
        <f>+MAILPARTNER!J20</f>
        <v>MAIL PARTNER</v>
      </c>
      <c r="K488" s="61" t="str">
        <f>+MAILPARTNER!K20</f>
        <v>ÑIQUEN DEL AGUILA WALTERS DAVID</v>
      </c>
      <c r="L488" s="61" t="str">
        <f>+MAILPARTNER!L20</f>
        <v xml:space="preserve">CARAZA MORENO JONATHAN </v>
      </c>
      <c r="M488" s="61" t="str">
        <f>+MAILPARTNER!M20</f>
        <v>Martes</v>
      </c>
      <c r="N488" s="32">
        <f>+IF(MAILPARTNER!N20="","",MAILPARTNER!N20)</f>
        <v>0.29166666666666669</v>
      </c>
      <c r="O488" s="33">
        <f>+IF(MAILPARTNER!O20="","",MAILPARTNER!O20)</f>
        <v>0.4548611111111111</v>
      </c>
      <c r="P488" s="32" t="str">
        <f>+IF(MAILPARTNER!P20="","",MAILPARTNER!P20)</f>
        <v/>
      </c>
      <c r="Q488" s="33" t="str">
        <f>+IF(MAILPARTNER!Q20="","",MAILPARTNER!Q20)</f>
        <v/>
      </c>
      <c r="R488" s="34" t="str">
        <f>+VLOOKUP(B488,GESEM!B:R,9,0)</f>
        <v>ACTIVO</v>
      </c>
      <c r="S488" s="19">
        <f>+IF(MAILPARTNER!S20="","",MAILPARTNER!S20)</f>
        <v>0.29166666666666669</v>
      </c>
      <c r="T488" s="14">
        <f>+IF(MAILPARTNER!T20="","",MAILPARTNER!T20)</f>
        <v>0.4548611111111111</v>
      </c>
      <c r="U488" s="14" t="str">
        <f>+IF(MAILPARTNER!U20="","",MAILPARTNER!U20)</f>
        <v/>
      </c>
      <c r="V488" s="14" t="str">
        <f>+IF(MAILPARTNER!V20="","",MAILPARTNER!V20)</f>
        <v/>
      </c>
      <c r="W488" s="14" t="str">
        <f>+IF(MAILPARTNER!W20="","",MAILPARTNER!W20)</f>
        <v/>
      </c>
      <c r="X488" s="14" t="str">
        <f>+IF(MAILPARTNER!X20="","",MAILPARTNER!X20)</f>
        <v/>
      </c>
      <c r="Y488" s="14" t="str">
        <f>+IF(MAILPARTNER!Y20="","",MAILPARTNER!Y20)</f>
        <v/>
      </c>
      <c r="Z488" s="20" t="str">
        <f>+IF(MAILPARTNER!Z20="","",MAILPARTNER!Z20)</f>
        <v/>
      </c>
      <c r="AA488" s="19" t="str">
        <f>+IF(MAILPARTNER!AA20="","",MAILPARTNER!AA20)</f>
        <v/>
      </c>
      <c r="AB488" s="13" t="str">
        <f>+IF(MAILPARTNER!AB20="","",MAILPARTNER!AB20)</f>
        <v/>
      </c>
      <c r="AC488" s="14" t="str">
        <f>+IF(MAILPARTNER!AC20="","",MAILPARTNER!AC20)</f>
        <v/>
      </c>
      <c r="AD488" s="14" t="str">
        <f>+IF(MAILPARTNER!AD20="","",MAILPARTNER!AD20)</f>
        <v/>
      </c>
      <c r="AE488" s="13" t="str">
        <f>+IF(MAILPARTNER!AE20="","",MAILPARTNER!AE20)</f>
        <v/>
      </c>
      <c r="AF488" s="13" t="str">
        <f>+IF(MAILPARTNER!AF20="","",MAILPARTNER!AF20)</f>
        <v/>
      </c>
      <c r="AG488" s="14" t="str">
        <f>+IF(MAILPARTNER!AG20="","",MAILPARTNER!AG20)</f>
        <v/>
      </c>
      <c r="AH488" s="20" t="str">
        <f>+IF(MAILPARTNER!AH20="","",MAILPARTNER!AH20)</f>
        <v/>
      </c>
      <c r="AI488" s="19">
        <f>+IF(MAILPARTNER!AI20="","",MAILPARTNER!AI20)</f>
        <v>0.29166666666666669</v>
      </c>
      <c r="AJ488" s="13">
        <f>+IF(MAILPARTNER!AJ20="","",MAILPARTNER!AJ20)</f>
        <v>0.4548611111111111</v>
      </c>
      <c r="AK488" s="14" t="str">
        <f>+IF(MAILPARTNER!AK20="","",MAILPARTNER!AK20)</f>
        <v/>
      </c>
      <c r="AL488" s="14" t="str">
        <f>+IF(MAILPARTNER!AL20="","",MAILPARTNER!AL20)</f>
        <v/>
      </c>
      <c r="AM488" s="13" t="str">
        <f>+IF(MAILPARTNER!AM20="","",MAILPARTNER!AM20)</f>
        <v/>
      </c>
      <c r="AN488" s="13" t="str">
        <f>+IF(MAILPARTNER!AN20="","",MAILPARTNER!AN20)</f>
        <v/>
      </c>
      <c r="AO488" s="14" t="str">
        <f>+IF(MAILPARTNER!AO20="","",MAILPARTNER!AO20)</f>
        <v/>
      </c>
      <c r="AP488" s="20" t="str">
        <f>+IF(MAILPARTNER!AP20="","",MAILPARTNER!AP20)</f>
        <v/>
      </c>
      <c r="AQ488" s="19">
        <f>+IF(MAILPARTNER!AQ20="","",MAILPARTNER!AQ20)</f>
        <v>0.29166666666666669</v>
      </c>
      <c r="AR488" s="13">
        <f>+IF(MAILPARTNER!AR20="","",MAILPARTNER!AR20)</f>
        <v>0.4548611111111111</v>
      </c>
      <c r="AS488" s="14" t="str">
        <f>+IF(MAILPARTNER!AS20="","",MAILPARTNER!AS20)</f>
        <v/>
      </c>
      <c r="AT488" s="14" t="str">
        <f>+IF(MAILPARTNER!AT20="","",MAILPARTNER!AT20)</f>
        <v/>
      </c>
      <c r="AU488" s="13" t="str">
        <f>+IF(MAILPARTNER!AU20="","",MAILPARTNER!AU20)</f>
        <v/>
      </c>
      <c r="AV488" s="13" t="str">
        <f>+IF(MAILPARTNER!AV20="","",MAILPARTNER!AV20)</f>
        <v/>
      </c>
      <c r="AW488" s="14" t="str">
        <f>+IF(MAILPARTNER!AW20="","",MAILPARTNER!AW20)</f>
        <v/>
      </c>
      <c r="AX488" s="20" t="str">
        <f>+IF(MAILPARTNER!AX20="","",MAILPARTNER!AX20)</f>
        <v/>
      </c>
      <c r="AY488" s="19">
        <f>+IF(MAILPARTNER!AY20="","",MAILPARTNER!AY20)</f>
        <v>0.29166666666666669</v>
      </c>
      <c r="AZ488" s="13">
        <f>+IF(MAILPARTNER!AZ20="","",MAILPARTNER!AZ20)</f>
        <v>0.4548611111111111</v>
      </c>
      <c r="BA488" s="14" t="str">
        <f>+IF(MAILPARTNER!BA20="","",MAILPARTNER!BA20)</f>
        <v/>
      </c>
      <c r="BB488" s="14" t="str">
        <f>+IF(MAILPARTNER!BB20="","",MAILPARTNER!BB20)</f>
        <v/>
      </c>
      <c r="BC488" s="13" t="str">
        <f>+IF(MAILPARTNER!BC20="","",MAILPARTNER!BC20)</f>
        <v/>
      </c>
      <c r="BD488" s="13" t="str">
        <f>+IF(MAILPARTNER!BD20="","",MAILPARTNER!BD20)</f>
        <v/>
      </c>
      <c r="BE488" s="14" t="str">
        <f>+IF(MAILPARTNER!BE20="","",MAILPARTNER!BE20)</f>
        <v/>
      </c>
      <c r="BF488" s="20" t="str">
        <f>+IF(MAILPARTNER!BF20="","",MAILPARTNER!BF20)</f>
        <v/>
      </c>
      <c r="BG488" s="19">
        <f>+IF(MAILPARTNER!BG20="","",MAILPARTNER!BG20)</f>
        <v>0.29166666666666669</v>
      </c>
      <c r="BH488" s="13">
        <f>+IF(MAILPARTNER!BH20="","",MAILPARTNER!BH20)</f>
        <v>0.4548611111111111</v>
      </c>
      <c r="BI488" s="14" t="str">
        <f>+IF(MAILPARTNER!BI20="","",MAILPARTNER!BI20)</f>
        <v/>
      </c>
      <c r="BJ488" s="14" t="str">
        <f>+IF(MAILPARTNER!BJ20="","",MAILPARTNER!BJ20)</f>
        <v/>
      </c>
      <c r="BK488" s="13" t="str">
        <f>+IF(MAILPARTNER!BK20="","",MAILPARTNER!BK20)</f>
        <v/>
      </c>
      <c r="BL488" s="13" t="str">
        <f>+IF(MAILPARTNER!BL20="","",MAILPARTNER!BL20)</f>
        <v/>
      </c>
      <c r="BM488" s="14" t="str">
        <f>+IF(MAILPARTNER!BM20="","",MAILPARTNER!BM20)</f>
        <v/>
      </c>
      <c r="BN488" s="20" t="str">
        <f>+IF(MAILPARTNER!BN20="","",MAILPARTNER!BN20)</f>
        <v/>
      </c>
      <c r="BO488" s="19">
        <f>+IF(MAILPARTNER!BO20="","",MAILPARTNER!BO20)</f>
        <v>0.29166666666666669</v>
      </c>
      <c r="BP488" s="13">
        <f>+IF(MAILPARTNER!BP20="","",MAILPARTNER!BP20)</f>
        <v>0.4548611111111111</v>
      </c>
      <c r="BQ488" s="14" t="str">
        <f>+IF(MAILPARTNER!BQ20="","",MAILPARTNER!BQ20)</f>
        <v/>
      </c>
      <c r="BR488" s="14" t="str">
        <f>+IF(MAILPARTNER!BR20="","",MAILPARTNER!BR20)</f>
        <v/>
      </c>
      <c r="BS488" s="13" t="str">
        <f>+IF(MAILPARTNER!BS20="","",MAILPARTNER!BS20)</f>
        <v/>
      </c>
      <c r="BT488" s="13" t="str">
        <f>+IF(MAILPARTNER!BT20="","",MAILPARTNER!BT20)</f>
        <v/>
      </c>
      <c r="BU488" s="14" t="str">
        <f>+IF(MAILPARTNER!BU20="","",MAILPARTNER!BU20)</f>
        <v/>
      </c>
      <c r="BV488" s="20" t="str">
        <f>+IF(MAILPARTNER!BV20="","",MAILPARTNER!BV20)</f>
        <v/>
      </c>
      <c r="BW488" s="68" t="str">
        <f>+VLOOKUP(B488,GESEM!B:H,7,0)</f>
        <v>MAIL PARTNER</v>
      </c>
      <c r="BX488" s="2" t="str">
        <f>+VLOOKUP(B488,GESEM!B:H,6,0)</f>
        <v>AGENTE</v>
      </c>
    </row>
    <row r="489" spans="1:76" ht="12" customHeight="1" x14ac:dyDescent="0.2">
      <c r="A489" s="31">
        <f t="shared" si="7"/>
        <v>483</v>
      </c>
      <c r="B489" s="74">
        <f>+MAILPARTNER!B21</f>
        <v>75295675</v>
      </c>
      <c r="C489" s="61" t="str">
        <f>+VLOOKUP(J489,TURNO!P:Q,2,0)</f>
        <v xml:space="preserve">PARTNERCALL </v>
      </c>
      <c r="D489" s="61" t="str">
        <f>+MAILPARTNER!D21</f>
        <v>Mañana</v>
      </c>
      <c r="E489" s="75">
        <f>+VLOOKUP(B489,GESEM!B:M,12,0)</f>
        <v>45700</v>
      </c>
      <c r="F489" s="61" t="str">
        <f>+MAILPARTNER!F21</f>
        <v>PART TIME</v>
      </c>
      <c r="G489" s="61">
        <f>+MAILPARTNER!G21</f>
        <v>0</v>
      </c>
      <c r="H489" s="61">
        <f>+MAILPARTNER!H21</f>
        <v>0</v>
      </c>
      <c r="I489" s="61" t="str">
        <f>+MAILPARTNER!I21</f>
        <v>PINTO RUTTI IRENE SARAI</v>
      </c>
      <c r="J489" s="61" t="str">
        <f>+MAILPARTNER!J21</f>
        <v>MAIL PARTNER</v>
      </c>
      <c r="K489" s="61" t="str">
        <f>+MAILPARTNER!K21</f>
        <v xml:space="preserve">VILCA ARTEAGA NOEMI </v>
      </c>
      <c r="L489" s="61" t="str">
        <f>+MAILPARTNER!L21</f>
        <v xml:space="preserve">CARAZA MORENO JONATHAN </v>
      </c>
      <c r="M489" s="61" t="str">
        <f>+MAILPARTNER!M21</f>
        <v>Martes</v>
      </c>
      <c r="N489" s="32">
        <f>+IF(MAILPARTNER!N21="","",MAILPARTNER!N21)</f>
        <v>0.25</v>
      </c>
      <c r="O489" s="33">
        <f>+IF(MAILPARTNER!O21="","",MAILPARTNER!O21)</f>
        <v>0.41319444444444442</v>
      </c>
      <c r="P489" s="32" t="str">
        <f>+IF(MAILPARTNER!P21="","",MAILPARTNER!P21)</f>
        <v/>
      </c>
      <c r="Q489" s="33" t="str">
        <f>+IF(MAILPARTNER!Q21="","",MAILPARTNER!Q21)</f>
        <v/>
      </c>
      <c r="R489" s="34" t="str">
        <f>+VLOOKUP(B489,GESEM!B:R,9,0)</f>
        <v>ACTIVO</v>
      </c>
      <c r="S489" s="19">
        <f>+IF(MAILPARTNER!S21="","",MAILPARTNER!S21)</f>
        <v>0.25</v>
      </c>
      <c r="T489" s="14">
        <f>+IF(MAILPARTNER!T21="","",MAILPARTNER!T21)</f>
        <v>0.41319444444444442</v>
      </c>
      <c r="U489" s="14" t="str">
        <f>+IF(MAILPARTNER!U21="","",MAILPARTNER!U21)</f>
        <v/>
      </c>
      <c r="V489" s="14" t="str">
        <f>+IF(MAILPARTNER!V21="","",MAILPARTNER!V21)</f>
        <v/>
      </c>
      <c r="W489" s="14" t="str">
        <f>+IF(MAILPARTNER!W21="","",MAILPARTNER!W21)</f>
        <v/>
      </c>
      <c r="X489" s="14" t="str">
        <f>+IF(MAILPARTNER!X21="","",MAILPARTNER!X21)</f>
        <v/>
      </c>
      <c r="Y489" s="14" t="str">
        <f>+IF(MAILPARTNER!Y21="","",MAILPARTNER!Y21)</f>
        <v/>
      </c>
      <c r="Z489" s="20" t="str">
        <f>+IF(MAILPARTNER!Z21="","",MAILPARTNER!Z21)</f>
        <v/>
      </c>
      <c r="AA489" s="19" t="str">
        <f>+IF(MAILPARTNER!AA21="","",MAILPARTNER!AA21)</f>
        <v/>
      </c>
      <c r="AB489" s="13" t="str">
        <f>+IF(MAILPARTNER!AB21="","",MAILPARTNER!AB21)</f>
        <v/>
      </c>
      <c r="AC489" s="14" t="str">
        <f>+IF(MAILPARTNER!AC21="","",MAILPARTNER!AC21)</f>
        <v/>
      </c>
      <c r="AD489" s="14" t="str">
        <f>+IF(MAILPARTNER!AD21="","",MAILPARTNER!AD21)</f>
        <v/>
      </c>
      <c r="AE489" s="13" t="str">
        <f>+IF(MAILPARTNER!AE21="","",MAILPARTNER!AE21)</f>
        <v/>
      </c>
      <c r="AF489" s="13" t="str">
        <f>+IF(MAILPARTNER!AF21="","",MAILPARTNER!AF21)</f>
        <v/>
      </c>
      <c r="AG489" s="14" t="str">
        <f>+IF(MAILPARTNER!AG21="","",MAILPARTNER!AG21)</f>
        <v/>
      </c>
      <c r="AH489" s="20" t="str">
        <f>+IF(MAILPARTNER!AH21="","",MAILPARTNER!AH21)</f>
        <v/>
      </c>
      <c r="AI489" s="19">
        <f>+IF(MAILPARTNER!AI21="","",MAILPARTNER!AI21)</f>
        <v>0.25</v>
      </c>
      <c r="AJ489" s="13">
        <f>+IF(MAILPARTNER!AJ21="","",MAILPARTNER!AJ21)</f>
        <v>0.41319444444444442</v>
      </c>
      <c r="AK489" s="14" t="str">
        <f>+IF(MAILPARTNER!AK21="","",MAILPARTNER!AK21)</f>
        <v/>
      </c>
      <c r="AL489" s="14" t="str">
        <f>+IF(MAILPARTNER!AL21="","",MAILPARTNER!AL21)</f>
        <v/>
      </c>
      <c r="AM489" s="13" t="str">
        <f>+IF(MAILPARTNER!AM21="","",MAILPARTNER!AM21)</f>
        <v/>
      </c>
      <c r="AN489" s="13" t="str">
        <f>+IF(MAILPARTNER!AN21="","",MAILPARTNER!AN21)</f>
        <v/>
      </c>
      <c r="AO489" s="14" t="str">
        <f>+IF(MAILPARTNER!AO21="","",MAILPARTNER!AO21)</f>
        <v/>
      </c>
      <c r="AP489" s="20" t="str">
        <f>+IF(MAILPARTNER!AP21="","",MAILPARTNER!AP21)</f>
        <v/>
      </c>
      <c r="AQ489" s="19">
        <f>+IF(MAILPARTNER!AQ21="","",MAILPARTNER!AQ21)</f>
        <v>0.25</v>
      </c>
      <c r="AR489" s="13">
        <f>+IF(MAILPARTNER!AR21="","",MAILPARTNER!AR21)</f>
        <v>0.41319444444444442</v>
      </c>
      <c r="AS489" s="14" t="str">
        <f>+IF(MAILPARTNER!AS21="","",MAILPARTNER!AS21)</f>
        <v/>
      </c>
      <c r="AT489" s="14" t="str">
        <f>+IF(MAILPARTNER!AT21="","",MAILPARTNER!AT21)</f>
        <v/>
      </c>
      <c r="AU489" s="13" t="str">
        <f>+IF(MAILPARTNER!AU21="","",MAILPARTNER!AU21)</f>
        <v/>
      </c>
      <c r="AV489" s="13" t="str">
        <f>+IF(MAILPARTNER!AV21="","",MAILPARTNER!AV21)</f>
        <v/>
      </c>
      <c r="AW489" s="14" t="str">
        <f>+IF(MAILPARTNER!AW21="","",MAILPARTNER!AW21)</f>
        <v/>
      </c>
      <c r="AX489" s="20" t="str">
        <f>+IF(MAILPARTNER!AX21="","",MAILPARTNER!AX21)</f>
        <v/>
      </c>
      <c r="AY489" s="19">
        <f>+IF(MAILPARTNER!AY21="","",MAILPARTNER!AY21)</f>
        <v>0.25</v>
      </c>
      <c r="AZ489" s="13">
        <f>+IF(MAILPARTNER!AZ21="","",MAILPARTNER!AZ21)</f>
        <v>0.41319444444444442</v>
      </c>
      <c r="BA489" s="14" t="str">
        <f>+IF(MAILPARTNER!BA21="","",MAILPARTNER!BA21)</f>
        <v/>
      </c>
      <c r="BB489" s="14" t="str">
        <f>+IF(MAILPARTNER!BB21="","",MAILPARTNER!BB21)</f>
        <v/>
      </c>
      <c r="BC489" s="13" t="str">
        <f>+IF(MAILPARTNER!BC21="","",MAILPARTNER!BC21)</f>
        <v/>
      </c>
      <c r="BD489" s="13" t="str">
        <f>+IF(MAILPARTNER!BD21="","",MAILPARTNER!BD21)</f>
        <v/>
      </c>
      <c r="BE489" s="14" t="str">
        <f>+IF(MAILPARTNER!BE21="","",MAILPARTNER!BE21)</f>
        <v/>
      </c>
      <c r="BF489" s="20" t="str">
        <f>+IF(MAILPARTNER!BF21="","",MAILPARTNER!BF21)</f>
        <v/>
      </c>
      <c r="BG489" s="19">
        <f>+IF(MAILPARTNER!BG21="","",MAILPARTNER!BG21)</f>
        <v>0.25</v>
      </c>
      <c r="BH489" s="13">
        <f>+IF(MAILPARTNER!BH21="","",MAILPARTNER!BH21)</f>
        <v>0.41319444444444442</v>
      </c>
      <c r="BI489" s="14" t="str">
        <f>+IF(MAILPARTNER!BI21="","",MAILPARTNER!BI21)</f>
        <v/>
      </c>
      <c r="BJ489" s="14" t="str">
        <f>+IF(MAILPARTNER!BJ21="","",MAILPARTNER!BJ21)</f>
        <v/>
      </c>
      <c r="BK489" s="13" t="str">
        <f>+IF(MAILPARTNER!BK21="","",MAILPARTNER!BK21)</f>
        <v/>
      </c>
      <c r="BL489" s="13" t="str">
        <f>+IF(MAILPARTNER!BL21="","",MAILPARTNER!BL21)</f>
        <v/>
      </c>
      <c r="BM489" s="14" t="str">
        <f>+IF(MAILPARTNER!BM21="","",MAILPARTNER!BM21)</f>
        <v/>
      </c>
      <c r="BN489" s="20" t="str">
        <f>+IF(MAILPARTNER!BN21="","",MAILPARTNER!BN21)</f>
        <v/>
      </c>
      <c r="BO489" s="19">
        <f>+IF(MAILPARTNER!BO21="","",MAILPARTNER!BO21)</f>
        <v>0.25</v>
      </c>
      <c r="BP489" s="13">
        <f>+IF(MAILPARTNER!BP21="","",MAILPARTNER!BP21)</f>
        <v>0.41319444444444442</v>
      </c>
      <c r="BQ489" s="14" t="str">
        <f>+IF(MAILPARTNER!BQ21="","",MAILPARTNER!BQ21)</f>
        <v/>
      </c>
      <c r="BR489" s="14" t="str">
        <f>+IF(MAILPARTNER!BR21="","",MAILPARTNER!BR21)</f>
        <v/>
      </c>
      <c r="BS489" s="13" t="str">
        <f>+IF(MAILPARTNER!BS21="","",MAILPARTNER!BS21)</f>
        <v/>
      </c>
      <c r="BT489" s="13" t="str">
        <f>+IF(MAILPARTNER!BT21="","",MAILPARTNER!BT21)</f>
        <v/>
      </c>
      <c r="BU489" s="14" t="str">
        <f>+IF(MAILPARTNER!BU21="","",MAILPARTNER!BU21)</f>
        <v/>
      </c>
      <c r="BV489" s="20" t="str">
        <f>+IF(MAILPARTNER!BV21="","",MAILPARTNER!BV21)</f>
        <v/>
      </c>
      <c r="BW489" s="68" t="str">
        <f>+VLOOKUP(B489,GESEM!B:H,7,0)</f>
        <v>MAIL PARTNER</v>
      </c>
      <c r="BX489" s="2" t="str">
        <f>+VLOOKUP(B489,GESEM!B:H,6,0)</f>
        <v>AGENTE</v>
      </c>
    </row>
    <row r="490" spans="1:76" ht="12" customHeight="1" x14ac:dyDescent="0.2">
      <c r="A490" s="31">
        <f t="shared" si="7"/>
        <v>484</v>
      </c>
      <c r="B490" s="74">
        <f>+PARTNERCALL!B7</f>
        <v>77334201</v>
      </c>
      <c r="C490" s="61" t="str">
        <f>+VLOOKUP(J490,TURNO!P:Q,2,0)</f>
        <v xml:space="preserve">PARTNERCALL </v>
      </c>
      <c r="D490" s="61" t="str">
        <f>+PARTNERCALL!D7</f>
        <v>Madrugada</v>
      </c>
      <c r="E490" s="75">
        <f>+VLOOKUP(B490,GESEM!B:M,12,0)</f>
        <v>43956</v>
      </c>
      <c r="F490" s="61" t="str">
        <f>+PARTNERCALL!F7</f>
        <v>FULL TIME</v>
      </c>
      <c r="G490" s="61">
        <f>+PARTNERCALL!G7</f>
        <v>0</v>
      </c>
      <c r="H490" s="61">
        <f>+PARTNERCALL!H7</f>
        <v>0</v>
      </c>
      <c r="I490" s="61" t="str">
        <f>+PARTNERCALL!I7</f>
        <v>NICOLAS JULCA KATERINE</v>
      </c>
      <c r="J490" s="61" t="str">
        <f>+PARTNERCALL!J7</f>
        <v>PARTNER CALL</v>
      </c>
      <c r="K490" s="61" t="str">
        <f>+PARTNERCALL!K7</f>
        <v>DUEÑAS LEANDRO ANGGY LEIDY MIRELLA</v>
      </c>
      <c r="L490" s="61" t="str">
        <f>+PARTNERCALL!L7</f>
        <v xml:space="preserve">CARAZA MORENO JONATHAN </v>
      </c>
      <c r="M490" s="61" t="str">
        <f>+PARTNERCALL!M7</f>
        <v>Miércoles</v>
      </c>
      <c r="N490" s="32">
        <f>+IF(PARTNERCALL!N7="","",PARTNERCALL!N7)</f>
        <v>0.91666666666666663</v>
      </c>
      <c r="O490" s="33">
        <f>+IF(PARTNERCALL!O7="","",PARTNERCALL!O7)</f>
        <v>0.26041666666666669</v>
      </c>
      <c r="P490" s="32">
        <f>+IF(PARTNERCALL!P7="","",PARTNERCALL!P7)</f>
        <v>0.125</v>
      </c>
      <c r="Q490" s="33">
        <f>+IF(PARTNERCALL!Q7="","",PARTNERCALL!Q7)</f>
        <v>0.15625</v>
      </c>
      <c r="R490" s="34" t="str">
        <f>+VLOOKUP(B490,GESEM!B:R,9,0)</f>
        <v>ACTIVO</v>
      </c>
      <c r="S490" s="19">
        <f>+IF(PARTNERCALL!S7="","",PARTNERCALL!S7)</f>
        <v>0.91666666666666663</v>
      </c>
      <c r="T490" s="14">
        <f>+IF(PARTNERCALL!T7="","",PARTNERCALL!T7)</f>
        <v>0.26041666666666669</v>
      </c>
      <c r="U490" s="14" t="str">
        <f>+IF(PARTNERCALL!U7="","",PARTNERCALL!U7)</f>
        <v/>
      </c>
      <c r="V490" s="14" t="str">
        <f>+IF(PARTNERCALL!V7="","",PARTNERCALL!V7)</f>
        <v/>
      </c>
      <c r="W490" s="14">
        <f>+IF(PARTNERCALL!W7="","",PARTNERCALL!W7)</f>
        <v>0.125</v>
      </c>
      <c r="X490" s="14">
        <f>+IF(PARTNERCALL!X7="","",PARTNERCALL!X7)</f>
        <v>0.15625</v>
      </c>
      <c r="Y490" s="14" t="str">
        <f>+IF(PARTNERCALL!Y7="","",PARTNERCALL!Y7)</f>
        <v/>
      </c>
      <c r="Z490" s="20" t="str">
        <f>+IF(PARTNERCALL!Z7="","",PARTNERCALL!Z7)</f>
        <v/>
      </c>
      <c r="AA490" s="19">
        <f>+IF(PARTNERCALL!AA7="","",PARTNERCALL!AA7)</f>
        <v>0.91666666666666663</v>
      </c>
      <c r="AB490" s="13">
        <f>+IF(PARTNERCALL!AB7="","",PARTNERCALL!AB7)</f>
        <v>0.26041666666666669</v>
      </c>
      <c r="AC490" s="14" t="str">
        <f>+IF(PARTNERCALL!AC7="","",PARTNERCALL!AC7)</f>
        <v/>
      </c>
      <c r="AD490" s="14" t="str">
        <f>+IF(PARTNERCALL!AD7="","",PARTNERCALL!AD7)</f>
        <v/>
      </c>
      <c r="AE490" s="13">
        <f>+IF(PARTNERCALL!AE7="","",PARTNERCALL!AE7)</f>
        <v>0.125</v>
      </c>
      <c r="AF490" s="13">
        <f>+IF(PARTNERCALL!AF7="","",PARTNERCALL!AF7)</f>
        <v>0.15625</v>
      </c>
      <c r="AG490" s="14" t="str">
        <f>+IF(PARTNERCALL!AG7="","",PARTNERCALL!AG7)</f>
        <v/>
      </c>
      <c r="AH490" s="20" t="str">
        <f>+IF(PARTNERCALL!AH7="","",PARTNERCALL!AH7)</f>
        <v/>
      </c>
      <c r="AI490" s="19" t="str">
        <f>+IF(PARTNERCALL!AI7="","",PARTNERCALL!AI7)</f>
        <v/>
      </c>
      <c r="AJ490" s="13" t="str">
        <f>+IF(PARTNERCALL!AJ7="","",PARTNERCALL!AJ7)</f>
        <v/>
      </c>
      <c r="AK490" s="14" t="str">
        <f>+IF(PARTNERCALL!AK7="","",PARTNERCALL!AK7)</f>
        <v/>
      </c>
      <c r="AL490" s="14" t="str">
        <f>+IF(PARTNERCALL!AL7="","",PARTNERCALL!AL7)</f>
        <v/>
      </c>
      <c r="AM490" s="13" t="str">
        <f>+IF(PARTNERCALL!AM7="","",PARTNERCALL!AM7)</f>
        <v/>
      </c>
      <c r="AN490" s="13" t="str">
        <f>+IF(PARTNERCALL!AN7="","",PARTNERCALL!AN7)</f>
        <v/>
      </c>
      <c r="AO490" s="14" t="str">
        <f>+IF(PARTNERCALL!AO7="","",PARTNERCALL!AO7)</f>
        <v/>
      </c>
      <c r="AP490" s="20" t="str">
        <f>+IF(PARTNERCALL!AP7="","",PARTNERCALL!AP7)</f>
        <v/>
      </c>
      <c r="AQ490" s="19">
        <f>+IF(PARTNERCALL!AQ7="","",PARTNERCALL!AQ7)</f>
        <v>0.91666666666666663</v>
      </c>
      <c r="AR490" s="13">
        <f>+IF(PARTNERCALL!AR7="","",PARTNERCALL!AR7)</f>
        <v>0.26041666666666669</v>
      </c>
      <c r="AS490" s="14" t="str">
        <f>+IF(PARTNERCALL!AS7="","",PARTNERCALL!AS7)</f>
        <v/>
      </c>
      <c r="AT490" s="14" t="str">
        <f>+IF(PARTNERCALL!AT7="","",PARTNERCALL!AT7)</f>
        <v/>
      </c>
      <c r="AU490" s="13">
        <f>+IF(PARTNERCALL!AU7="","",PARTNERCALL!AU7)</f>
        <v>0.125</v>
      </c>
      <c r="AV490" s="13">
        <f>+IF(PARTNERCALL!AV7="","",PARTNERCALL!AV7)</f>
        <v>0.15625</v>
      </c>
      <c r="AW490" s="14" t="str">
        <f>+IF(PARTNERCALL!AW7="","",PARTNERCALL!AW7)</f>
        <v/>
      </c>
      <c r="AX490" s="20" t="str">
        <f>+IF(PARTNERCALL!AX7="","",PARTNERCALL!AX7)</f>
        <v/>
      </c>
      <c r="AY490" s="19">
        <f>+IF(PARTNERCALL!AY7="","",PARTNERCALL!AY7)</f>
        <v>0.91666666666666663</v>
      </c>
      <c r="AZ490" s="13">
        <f>+IF(PARTNERCALL!AZ7="","",PARTNERCALL!AZ7)</f>
        <v>0.26041666666666669</v>
      </c>
      <c r="BA490" s="14" t="str">
        <f>+IF(PARTNERCALL!BA7="","",PARTNERCALL!BA7)</f>
        <v/>
      </c>
      <c r="BB490" s="14" t="str">
        <f>+IF(PARTNERCALL!BB7="","",PARTNERCALL!BB7)</f>
        <v/>
      </c>
      <c r="BC490" s="13">
        <f>+IF(PARTNERCALL!BC7="","",PARTNERCALL!BC7)</f>
        <v>0.125</v>
      </c>
      <c r="BD490" s="13">
        <f>+IF(PARTNERCALL!BD7="","",PARTNERCALL!BD7)</f>
        <v>0.15625</v>
      </c>
      <c r="BE490" s="14" t="str">
        <f>+IF(PARTNERCALL!BE7="","",PARTNERCALL!BE7)</f>
        <v/>
      </c>
      <c r="BF490" s="20" t="str">
        <f>+IF(PARTNERCALL!BF7="","",PARTNERCALL!BF7)</f>
        <v/>
      </c>
      <c r="BG490" s="19">
        <f>+IF(PARTNERCALL!BG7="","",PARTNERCALL!BG7)</f>
        <v>0.91666666666666663</v>
      </c>
      <c r="BH490" s="13">
        <f>+IF(PARTNERCALL!BH7="","",PARTNERCALL!BH7)</f>
        <v>0.26041666666666669</v>
      </c>
      <c r="BI490" s="14" t="str">
        <f>+IF(PARTNERCALL!BI7="","",PARTNERCALL!BI7)</f>
        <v/>
      </c>
      <c r="BJ490" s="14" t="str">
        <f>+IF(PARTNERCALL!BJ7="","",PARTNERCALL!BJ7)</f>
        <v/>
      </c>
      <c r="BK490" s="13">
        <f>+IF(PARTNERCALL!BK7="","",PARTNERCALL!BK7)</f>
        <v>0.125</v>
      </c>
      <c r="BL490" s="13">
        <f>+IF(PARTNERCALL!BL7="","",PARTNERCALL!BL7)</f>
        <v>0.15625</v>
      </c>
      <c r="BM490" s="14" t="str">
        <f>+IF(PARTNERCALL!BM7="","",PARTNERCALL!BM7)</f>
        <v/>
      </c>
      <c r="BN490" s="20" t="str">
        <f>+IF(PARTNERCALL!BN7="","",PARTNERCALL!BN7)</f>
        <v/>
      </c>
      <c r="BO490" s="19">
        <f>+IF(PARTNERCALL!BO7="","",PARTNERCALL!BO7)</f>
        <v>0.91666666666666663</v>
      </c>
      <c r="BP490" s="13">
        <f>+IF(PARTNERCALL!BP7="","",PARTNERCALL!BP7)</f>
        <v>0.26041666666666669</v>
      </c>
      <c r="BQ490" s="14" t="str">
        <f>+IF(PARTNERCALL!BQ7="","",PARTNERCALL!BQ7)</f>
        <v/>
      </c>
      <c r="BR490" s="14" t="str">
        <f>+IF(PARTNERCALL!BR7="","",PARTNERCALL!BR7)</f>
        <v/>
      </c>
      <c r="BS490" s="13">
        <f>+IF(PARTNERCALL!BS7="","",PARTNERCALL!BS7)</f>
        <v>0.125</v>
      </c>
      <c r="BT490" s="13">
        <f>+IF(PARTNERCALL!BT7="","",PARTNERCALL!BT7)</f>
        <v>0.15625</v>
      </c>
      <c r="BU490" s="14" t="str">
        <f>+IF(PARTNERCALL!BU7="","",PARTNERCALL!BU7)</f>
        <v/>
      </c>
      <c r="BV490" s="20" t="str">
        <f>+IF(PARTNERCALL!BV7="","",PARTNERCALL!BV7)</f>
        <v/>
      </c>
      <c r="BW490" s="68" t="str">
        <f>+VLOOKUP(B490,GESEM!B:H,7,0)</f>
        <v>PARTNERCALL</v>
      </c>
      <c r="BX490" s="2" t="str">
        <f>+VLOOKUP(B490,GESEM!B:H,6,0)</f>
        <v>AGENTE</v>
      </c>
    </row>
    <row r="491" spans="1:76" ht="12" customHeight="1" x14ac:dyDescent="0.2">
      <c r="A491" s="31">
        <f t="shared" si="7"/>
        <v>485</v>
      </c>
      <c r="B491" s="74">
        <f>+PARTNERCALL!B8</f>
        <v>72364338</v>
      </c>
      <c r="C491" s="61" t="str">
        <f>+VLOOKUP(J491,TURNO!P:Q,2,0)</f>
        <v xml:space="preserve">PARTNERCALL </v>
      </c>
      <c r="D491" s="61" t="str">
        <f>+PARTNERCALL!D8</f>
        <v>Madrugada</v>
      </c>
      <c r="E491" s="75">
        <f>+VLOOKUP(B491,GESEM!B:M,12,0)</f>
        <v>43743</v>
      </c>
      <c r="F491" s="61" t="str">
        <f>+PARTNERCALL!F8</f>
        <v>FULL TIME</v>
      </c>
      <c r="G491" s="61" t="str">
        <f>+PARTNERCALL!G8</f>
        <v xml:space="preserve">GESTION ADICIONAL </v>
      </c>
      <c r="H491" s="61" t="str">
        <f>+PARTNERCALL!H8</f>
        <v>PARTNER ONLINECALLS</v>
      </c>
      <c r="I491" s="61" t="str">
        <f>+PARTNERCALL!I8</f>
        <v>HUAMAN VASQUEZ JESUS ALEXANDER</v>
      </c>
      <c r="J491" s="61" t="str">
        <f>+PARTNERCALL!J8</f>
        <v>PARTNER CALL</v>
      </c>
      <c r="K491" s="61" t="str">
        <f>+PARTNERCALL!K8</f>
        <v>DUEÑAS LEANDRO ANGGY LEIDY MIRELLA</v>
      </c>
      <c r="L491" s="61" t="str">
        <f>+PARTNERCALL!L8</f>
        <v xml:space="preserve">CARAZA MORENO JONATHAN </v>
      </c>
      <c r="M491" s="61" t="str">
        <f>+PARTNERCALL!M8</f>
        <v>Martes</v>
      </c>
      <c r="N491" s="32">
        <f>+IF(PARTNERCALL!N8="","",PARTNERCALL!N8)</f>
        <v>0.91666666666666663</v>
      </c>
      <c r="O491" s="33">
        <f>+IF(PARTNERCALL!O8="","",PARTNERCALL!O8)</f>
        <v>0.26041666666666669</v>
      </c>
      <c r="P491" s="32">
        <f>+IF(PARTNERCALL!P8="","",PARTNERCALL!P8)</f>
        <v>8.3333333333333329E-2</v>
      </c>
      <c r="Q491" s="33">
        <f>+IF(PARTNERCALL!Q8="","",PARTNERCALL!Q8)</f>
        <v>0.11458333333333333</v>
      </c>
      <c r="R491" s="34" t="str">
        <f>+VLOOKUP(B491,GESEM!B:R,9,0)</f>
        <v>ACTIVO</v>
      </c>
      <c r="S491" s="19">
        <f>+IF(PARTNERCALL!S8="","",PARTNERCALL!S8)</f>
        <v>0.91666666666666663</v>
      </c>
      <c r="T491" s="14">
        <f>+IF(PARTNERCALL!T8="","",PARTNERCALL!T8)</f>
        <v>0.26041666666666669</v>
      </c>
      <c r="U491" s="14" t="str">
        <f>+IF(PARTNERCALL!U8="","",PARTNERCALL!U8)</f>
        <v/>
      </c>
      <c r="V491" s="14" t="str">
        <f>+IF(PARTNERCALL!V8="","",PARTNERCALL!V8)</f>
        <v/>
      </c>
      <c r="W491" s="14">
        <f>+IF(PARTNERCALL!W8="","",PARTNERCALL!W8)</f>
        <v>8.3333333333333329E-2</v>
      </c>
      <c r="X491" s="14">
        <f>+IF(PARTNERCALL!X8="","",PARTNERCALL!X8)</f>
        <v>0.11458333333333333</v>
      </c>
      <c r="Y491" s="14" t="str">
        <f>+IF(PARTNERCALL!Y8="","",PARTNERCALL!Y8)</f>
        <v/>
      </c>
      <c r="Z491" s="20" t="str">
        <f>+IF(PARTNERCALL!Z8="","",PARTNERCALL!Z8)</f>
        <v/>
      </c>
      <c r="AA491" s="19" t="str">
        <f>+IF(PARTNERCALL!AA8="","",PARTNERCALL!AA8)</f>
        <v/>
      </c>
      <c r="AB491" s="13" t="str">
        <f>+IF(PARTNERCALL!AB8="","",PARTNERCALL!AB8)</f>
        <v/>
      </c>
      <c r="AC491" s="14" t="str">
        <f>+IF(PARTNERCALL!AC8="","",PARTNERCALL!AC8)</f>
        <v/>
      </c>
      <c r="AD491" s="14" t="str">
        <f>+IF(PARTNERCALL!AD8="","",PARTNERCALL!AD8)</f>
        <v/>
      </c>
      <c r="AE491" s="13" t="str">
        <f>+IF(PARTNERCALL!AE8="","",PARTNERCALL!AE8)</f>
        <v/>
      </c>
      <c r="AF491" s="13" t="str">
        <f>+IF(PARTNERCALL!AF8="","",PARTNERCALL!AF8)</f>
        <v/>
      </c>
      <c r="AG491" s="14" t="str">
        <f>+IF(PARTNERCALL!AG8="","",PARTNERCALL!AG8)</f>
        <v/>
      </c>
      <c r="AH491" s="20" t="str">
        <f>+IF(PARTNERCALL!AH8="","",PARTNERCALL!AH8)</f>
        <v/>
      </c>
      <c r="AI491" s="19">
        <f>+IF(PARTNERCALL!AI8="","",PARTNERCALL!AI8)</f>
        <v>0.91666666666666663</v>
      </c>
      <c r="AJ491" s="13">
        <f>+IF(PARTNERCALL!AJ8="","",PARTNERCALL!AJ8)</f>
        <v>0.26041666666666669</v>
      </c>
      <c r="AK491" s="14" t="str">
        <f>+IF(PARTNERCALL!AK8="","",PARTNERCALL!AK8)</f>
        <v/>
      </c>
      <c r="AL491" s="14" t="str">
        <f>+IF(PARTNERCALL!AL8="","",PARTNERCALL!AL8)</f>
        <v/>
      </c>
      <c r="AM491" s="13">
        <f>+IF(PARTNERCALL!AM8="","",PARTNERCALL!AM8)</f>
        <v>8.3333333333333329E-2</v>
      </c>
      <c r="AN491" s="13">
        <f>+IF(PARTNERCALL!AN8="","",PARTNERCALL!AN8)</f>
        <v>0.11458333333333333</v>
      </c>
      <c r="AO491" s="14" t="str">
        <f>+IF(PARTNERCALL!AO8="","",PARTNERCALL!AO8)</f>
        <v/>
      </c>
      <c r="AP491" s="20" t="str">
        <f>+IF(PARTNERCALL!AP8="","",PARTNERCALL!AP8)</f>
        <v/>
      </c>
      <c r="AQ491" s="19">
        <f>+IF(PARTNERCALL!AQ8="","",PARTNERCALL!AQ8)</f>
        <v>0.91666666666666663</v>
      </c>
      <c r="AR491" s="13">
        <f>+IF(PARTNERCALL!AR8="","",PARTNERCALL!AR8)</f>
        <v>0.26041666666666669</v>
      </c>
      <c r="AS491" s="14" t="str">
        <f>+IF(PARTNERCALL!AS8="","",PARTNERCALL!AS8)</f>
        <v/>
      </c>
      <c r="AT491" s="14" t="str">
        <f>+IF(PARTNERCALL!AT8="","",PARTNERCALL!AT8)</f>
        <v/>
      </c>
      <c r="AU491" s="13">
        <f>+IF(PARTNERCALL!AU8="","",PARTNERCALL!AU8)</f>
        <v>8.3333333333333329E-2</v>
      </c>
      <c r="AV491" s="13">
        <f>+IF(PARTNERCALL!AV8="","",PARTNERCALL!AV8)</f>
        <v>0.11458333333333333</v>
      </c>
      <c r="AW491" s="14" t="str">
        <f>+IF(PARTNERCALL!AW8="","",PARTNERCALL!AW8)</f>
        <v/>
      </c>
      <c r="AX491" s="20" t="str">
        <f>+IF(PARTNERCALL!AX8="","",PARTNERCALL!AX8)</f>
        <v/>
      </c>
      <c r="AY491" s="19">
        <f>+IF(PARTNERCALL!AY8="","",PARTNERCALL!AY8)</f>
        <v>0.91666666666666663</v>
      </c>
      <c r="AZ491" s="13">
        <f>+IF(PARTNERCALL!AZ8="","",PARTNERCALL!AZ8)</f>
        <v>0.26041666666666669</v>
      </c>
      <c r="BA491" s="14" t="str">
        <f>+IF(PARTNERCALL!BA8="","",PARTNERCALL!BA8)</f>
        <v/>
      </c>
      <c r="BB491" s="14" t="str">
        <f>+IF(PARTNERCALL!BB8="","",PARTNERCALL!BB8)</f>
        <v/>
      </c>
      <c r="BC491" s="13">
        <f>+IF(PARTNERCALL!BC8="","",PARTNERCALL!BC8)</f>
        <v>8.3333333333333329E-2</v>
      </c>
      <c r="BD491" s="13">
        <f>+IF(PARTNERCALL!BD8="","",PARTNERCALL!BD8)</f>
        <v>0.11458333333333333</v>
      </c>
      <c r="BE491" s="14" t="str">
        <f>+IF(PARTNERCALL!BE8="","",PARTNERCALL!BE8)</f>
        <v/>
      </c>
      <c r="BF491" s="20" t="str">
        <f>+IF(PARTNERCALL!BF8="","",PARTNERCALL!BF8)</f>
        <v/>
      </c>
      <c r="BG491" s="19">
        <f>+IF(PARTNERCALL!BG8="","",PARTNERCALL!BG8)</f>
        <v>0.91666666666666663</v>
      </c>
      <c r="BH491" s="13">
        <f>+IF(PARTNERCALL!BH8="","",PARTNERCALL!BH8)</f>
        <v>0.26041666666666669</v>
      </c>
      <c r="BI491" s="14" t="str">
        <f>+IF(PARTNERCALL!BI8="","",PARTNERCALL!BI8)</f>
        <v/>
      </c>
      <c r="BJ491" s="14" t="str">
        <f>+IF(PARTNERCALL!BJ8="","",PARTNERCALL!BJ8)</f>
        <v/>
      </c>
      <c r="BK491" s="13">
        <f>+IF(PARTNERCALL!BK8="","",PARTNERCALL!BK8)</f>
        <v>8.3333333333333329E-2</v>
      </c>
      <c r="BL491" s="13">
        <f>+IF(PARTNERCALL!BL8="","",PARTNERCALL!BL8)</f>
        <v>0.11458333333333333</v>
      </c>
      <c r="BM491" s="14" t="str">
        <f>+IF(PARTNERCALL!BM8="","",PARTNERCALL!BM8)</f>
        <v/>
      </c>
      <c r="BN491" s="20" t="str">
        <f>+IF(PARTNERCALL!BN8="","",PARTNERCALL!BN8)</f>
        <v/>
      </c>
      <c r="BO491" s="19">
        <f>+IF(PARTNERCALL!BO8="","",PARTNERCALL!BO8)</f>
        <v>0.91666666666666663</v>
      </c>
      <c r="BP491" s="13">
        <f>+IF(PARTNERCALL!BP8="","",PARTNERCALL!BP8)</f>
        <v>0.26041666666666669</v>
      </c>
      <c r="BQ491" s="14" t="str">
        <f>+IF(PARTNERCALL!BQ8="","",PARTNERCALL!BQ8)</f>
        <v/>
      </c>
      <c r="BR491" s="14" t="str">
        <f>+IF(PARTNERCALL!BR8="","",PARTNERCALL!BR8)</f>
        <v/>
      </c>
      <c r="BS491" s="13">
        <f>+IF(PARTNERCALL!BS8="","",PARTNERCALL!BS8)</f>
        <v>8.3333333333333329E-2</v>
      </c>
      <c r="BT491" s="13">
        <f>+IF(PARTNERCALL!BT8="","",PARTNERCALL!BT8)</f>
        <v>0.11458333333333333</v>
      </c>
      <c r="BU491" s="14" t="str">
        <f>+IF(PARTNERCALL!BU8="","",PARTNERCALL!BU8)</f>
        <v/>
      </c>
      <c r="BV491" s="20" t="str">
        <f>+IF(PARTNERCALL!BV8="","",PARTNERCALL!BV8)</f>
        <v/>
      </c>
      <c r="BW491" s="68" t="str">
        <f>+VLOOKUP(B491,GESEM!B:H,7,0)</f>
        <v>PARTNERCALL</v>
      </c>
      <c r="BX491" s="2" t="str">
        <f>+VLOOKUP(B491,GESEM!B:H,6,0)</f>
        <v>AGENTE</v>
      </c>
    </row>
    <row r="492" spans="1:76" ht="12" customHeight="1" x14ac:dyDescent="0.2">
      <c r="A492" s="31">
        <f t="shared" si="7"/>
        <v>486</v>
      </c>
      <c r="B492" s="74">
        <f>+PARTNERCALL!B9</f>
        <v>48551956</v>
      </c>
      <c r="C492" s="61" t="str">
        <f>+VLOOKUP(J492,TURNO!P:Q,2,0)</f>
        <v xml:space="preserve">PARTNERCALL </v>
      </c>
      <c r="D492" s="61" t="str">
        <f>+PARTNERCALL!D9</f>
        <v>Madrugada</v>
      </c>
      <c r="E492" s="75">
        <f>+VLOOKUP(B492,GESEM!B:M,12,0)</f>
        <v>45141</v>
      </c>
      <c r="F492" s="61" t="str">
        <f>+PARTNERCALL!F9</f>
        <v>FULL TIME</v>
      </c>
      <c r="G492" s="61" t="str">
        <f>+PARTNERCALL!G9</f>
        <v>VAC</v>
      </c>
      <c r="H492" s="61" t="str">
        <f>+PARTNERCALL!H9</f>
        <v>01/05 - 31/05</v>
      </c>
      <c r="I492" s="61" t="str">
        <f>+PARTNERCALL!I9</f>
        <v>SALAZAR OBREGÓN ELSA JOHANNY</v>
      </c>
      <c r="J492" s="61" t="str">
        <f>+PARTNERCALL!J9</f>
        <v>PARTNER CALL</v>
      </c>
      <c r="K492" s="61" t="str">
        <f>+PARTNERCALL!K9</f>
        <v>MONTERO ESPINOZA RENATO ALONSO</v>
      </c>
      <c r="L492" s="61" t="str">
        <f>+PARTNERCALL!L9</f>
        <v xml:space="preserve">CARAZA MORENO JONATHAN </v>
      </c>
      <c r="M492" s="61" t="str">
        <f>+PARTNERCALL!M9</f>
        <v>Jueves</v>
      </c>
      <c r="N492" s="32">
        <f>+IF(PARTNERCALL!N9="","",PARTNERCALL!N9)</f>
        <v>0.91666666666666663</v>
      </c>
      <c r="O492" s="33">
        <f>+IF(PARTNERCALL!O9="","",PARTNERCALL!O9)</f>
        <v>0.26041666666666669</v>
      </c>
      <c r="P492" s="32">
        <f>+IF(PARTNERCALL!P9="","",PARTNERCALL!P9)</f>
        <v>4.1666666666666664E-2</v>
      </c>
      <c r="Q492" s="33">
        <f>+IF(PARTNERCALL!Q9="","",PARTNERCALL!Q9)</f>
        <v>7.2916666666666671E-2</v>
      </c>
      <c r="R492" s="34" t="str">
        <f>+VLOOKUP(B492,GESEM!B:R,9,0)</f>
        <v>ACTIVO</v>
      </c>
      <c r="S492" s="19">
        <f>+IF(PARTNERCALL!S9="","",PARTNERCALL!S9)</f>
        <v>0.91666666666666663</v>
      </c>
      <c r="T492" s="14">
        <f>+IF(PARTNERCALL!T9="","",PARTNERCALL!T9)</f>
        <v>0.26041666666666669</v>
      </c>
      <c r="U492" s="14" t="str">
        <f>+IF(PARTNERCALL!U9="","",PARTNERCALL!U9)</f>
        <v/>
      </c>
      <c r="V492" s="14" t="str">
        <f>+IF(PARTNERCALL!V9="","",PARTNERCALL!V9)</f>
        <v/>
      </c>
      <c r="W492" s="14">
        <f>+IF(PARTNERCALL!W9="","",PARTNERCALL!W9)</f>
        <v>4.1666666666666664E-2</v>
      </c>
      <c r="X492" s="14">
        <f>+IF(PARTNERCALL!X9="","",PARTNERCALL!X9)</f>
        <v>7.2916666666666671E-2</v>
      </c>
      <c r="Y492" s="14" t="str">
        <f>+IF(PARTNERCALL!Y9="","",PARTNERCALL!Y9)</f>
        <v/>
      </c>
      <c r="Z492" s="20" t="str">
        <f>+IF(PARTNERCALL!Z9="","",PARTNERCALL!Z9)</f>
        <v/>
      </c>
      <c r="AA492" s="19">
        <f>+IF(PARTNERCALL!AA9="","",PARTNERCALL!AA9)</f>
        <v>0.91666666666666663</v>
      </c>
      <c r="AB492" s="13">
        <f>+IF(PARTNERCALL!AB9="","",PARTNERCALL!AB9)</f>
        <v>0.26041666666666669</v>
      </c>
      <c r="AC492" s="14" t="str">
        <f>+IF(PARTNERCALL!AC9="","",PARTNERCALL!AC9)</f>
        <v/>
      </c>
      <c r="AD492" s="14" t="str">
        <f>+IF(PARTNERCALL!AD9="","",PARTNERCALL!AD9)</f>
        <v/>
      </c>
      <c r="AE492" s="13">
        <f>+IF(PARTNERCALL!AE9="","",PARTNERCALL!AE9)</f>
        <v>4.1666666666666664E-2</v>
      </c>
      <c r="AF492" s="13">
        <f>+IF(PARTNERCALL!AF9="","",PARTNERCALL!AF9)</f>
        <v>7.2916666666666671E-2</v>
      </c>
      <c r="AG492" s="14" t="str">
        <f>+IF(PARTNERCALL!AG9="","",PARTNERCALL!AG9)</f>
        <v/>
      </c>
      <c r="AH492" s="20" t="str">
        <f>+IF(PARTNERCALL!AH9="","",PARTNERCALL!AH9)</f>
        <v/>
      </c>
      <c r="AI492" s="19">
        <f>+IF(PARTNERCALL!AI9="","",PARTNERCALL!AI9)</f>
        <v>0.91666666666666663</v>
      </c>
      <c r="AJ492" s="13">
        <f>+IF(PARTNERCALL!AJ9="","",PARTNERCALL!AJ9)</f>
        <v>0.26041666666666669</v>
      </c>
      <c r="AK492" s="14" t="str">
        <f>+IF(PARTNERCALL!AK9="","",PARTNERCALL!AK9)</f>
        <v/>
      </c>
      <c r="AL492" s="14" t="str">
        <f>+IF(PARTNERCALL!AL9="","",PARTNERCALL!AL9)</f>
        <v/>
      </c>
      <c r="AM492" s="13">
        <f>+IF(PARTNERCALL!AM9="","",PARTNERCALL!AM9)</f>
        <v>4.1666666666666664E-2</v>
      </c>
      <c r="AN492" s="13">
        <f>+IF(PARTNERCALL!AN9="","",PARTNERCALL!AN9)</f>
        <v>7.2916666666666671E-2</v>
      </c>
      <c r="AO492" s="14" t="str">
        <f>+IF(PARTNERCALL!AO9="","",PARTNERCALL!AO9)</f>
        <v/>
      </c>
      <c r="AP492" s="20" t="str">
        <f>+IF(PARTNERCALL!AP9="","",PARTNERCALL!AP9)</f>
        <v/>
      </c>
      <c r="AQ492" s="19" t="str">
        <f>+IF(PARTNERCALL!AQ9="","",PARTNERCALL!AQ9)</f>
        <v/>
      </c>
      <c r="AR492" s="13" t="str">
        <f>+IF(PARTNERCALL!AR9="","",PARTNERCALL!AR9)</f>
        <v/>
      </c>
      <c r="AS492" s="14" t="str">
        <f>+IF(PARTNERCALL!AS9="","",PARTNERCALL!AS9)</f>
        <v/>
      </c>
      <c r="AT492" s="14" t="str">
        <f>+IF(PARTNERCALL!AT9="","",PARTNERCALL!AT9)</f>
        <v/>
      </c>
      <c r="AU492" s="13" t="str">
        <f>+IF(PARTNERCALL!AU9="","",PARTNERCALL!AU9)</f>
        <v/>
      </c>
      <c r="AV492" s="13" t="str">
        <f>+IF(PARTNERCALL!AV9="","",PARTNERCALL!AV9)</f>
        <v/>
      </c>
      <c r="AW492" s="14" t="str">
        <f>+IF(PARTNERCALL!AW9="","",PARTNERCALL!AW9)</f>
        <v/>
      </c>
      <c r="AX492" s="20" t="str">
        <f>+IF(PARTNERCALL!AX9="","",PARTNERCALL!AX9)</f>
        <v/>
      </c>
      <c r="AY492" s="19">
        <f>+IF(PARTNERCALL!AY9="","",PARTNERCALL!AY9)</f>
        <v>0.91666666666666663</v>
      </c>
      <c r="AZ492" s="13">
        <f>+IF(PARTNERCALL!AZ9="","",PARTNERCALL!AZ9)</f>
        <v>0.26041666666666669</v>
      </c>
      <c r="BA492" s="14" t="str">
        <f>+IF(PARTNERCALL!BA9="","",PARTNERCALL!BA9)</f>
        <v/>
      </c>
      <c r="BB492" s="14" t="str">
        <f>+IF(PARTNERCALL!BB9="","",PARTNERCALL!BB9)</f>
        <v/>
      </c>
      <c r="BC492" s="13">
        <f>+IF(PARTNERCALL!BC9="","",PARTNERCALL!BC9)</f>
        <v>4.1666666666666664E-2</v>
      </c>
      <c r="BD492" s="13">
        <f>+IF(PARTNERCALL!BD9="","",PARTNERCALL!BD9)</f>
        <v>7.2916666666666671E-2</v>
      </c>
      <c r="BE492" s="14" t="str">
        <f>+IF(PARTNERCALL!BE9="","",PARTNERCALL!BE9)</f>
        <v/>
      </c>
      <c r="BF492" s="20" t="str">
        <f>+IF(PARTNERCALL!BF9="","",PARTNERCALL!BF9)</f>
        <v/>
      </c>
      <c r="BG492" s="19">
        <f>+IF(PARTNERCALL!BG9="","",PARTNERCALL!BG9)</f>
        <v>0.91666666666666663</v>
      </c>
      <c r="BH492" s="13">
        <f>+IF(PARTNERCALL!BH9="","",PARTNERCALL!BH9)</f>
        <v>0.26041666666666669</v>
      </c>
      <c r="BI492" s="14" t="str">
        <f>+IF(PARTNERCALL!BI9="","",PARTNERCALL!BI9)</f>
        <v/>
      </c>
      <c r="BJ492" s="14" t="str">
        <f>+IF(PARTNERCALL!BJ9="","",PARTNERCALL!BJ9)</f>
        <v/>
      </c>
      <c r="BK492" s="13">
        <f>+IF(PARTNERCALL!BK9="","",PARTNERCALL!BK9)</f>
        <v>4.1666666666666664E-2</v>
      </c>
      <c r="BL492" s="13">
        <f>+IF(PARTNERCALL!BL9="","",PARTNERCALL!BL9)</f>
        <v>7.2916666666666671E-2</v>
      </c>
      <c r="BM492" s="14" t="str">
        <f>+IF(PARTNERCALL!BM9="","",PARTNERCALL!BM9)</f>
        <v/>
      </c>
      <c r="BN492" s="20" t="str">
        <f>+IF(PARTNERCALL!BN9="","",PARTNERCALL!BN9)</f>
        <v/>
      </c>
      <c r="BO492" s="19">
        <f>+IF(PARTNERCALL!BO9="","",PARTNERCALL!BO9)</f>
        <v>0.91666666666666663</v>
      </c>
      <c r="BP492" s="13">
        <f>+IF(PARTNERCALL!BP9="","",PARTNERCALL!BP9)</f>
        <v>0.26041666666666669</v>
      </c>
      <c r="BQ492" s="14" t="str">
        <f>+IF(PARTNERCALL!BQ9="","",PARTNERCALL!BQ9)</f>
        <v/>
      </c>
      <c r="BR492" s="14" t="str">
        <f>+IF(PARTNERCALL!BR9="","",PARTNERCALL!BR9)</f>
        <v/>
      </c>
      <c r="BS492" s="13">
        <f>+IF(PARTNERCALL!BS9="","",PARTNERCALL!BS9)</f>
        <v>4.1666666666666664E-2</v>
      </c>
      <c r="BT492" s="13">
        <f>+IF(PARTNERCALL!BT9="","",PARTNERCALL!BT9)</f>
        <v>7.2916666666666671E-2</v>
      </c>
      <c r="BU492" s="14" t="str">
        <f>+IF(PARTNERCALL!BU9="","",PARTNERCALL!BU9)</f>
        <v/>
      </c>
      <c r="BV492" s="20" t="str">
        <f>+IF(PARTNERCALL!BV9="","",PARTNERCALL!BV9)</f>
        <v/>
      </c>
      <c r="BW492" s="68" t="str">
        <f>+VLOOKUP(B492,GESEM!B:H,7,0)</f>
        <v>PARTNERCALL</v>
      </c>
      <c r="BX492" s="2" t="str">
        <f>+VLOOKUP(B492,GESEM!B:H,6,0)</f>
        <v>AGENTE</v>
      </c>
    </row>
    <row r="493" spans="1:76" ht="12" customHeight="1" x14ac:dyDescent="0.2">
      <c r="A493" s="31">
        <f t="shared" si="7"/>
        <v>487</v>
      </c>
      <c r="B493" s="74">
        <f>+PARTNERCALL!B10</f>
        <v>75272300</v>
      </c>
      <c r="C493" s="61" t="str">
        <f>+VLOOKUP(J493,TURNO!P:Q,2,0)</f>
        <v xml:space="preserve">PARTNERCALL </v>
      </c>
      <c r="D493" s="61" t="str">
        <f>+PARTNERCALL!D10</f>
        <v>Madrugada</v>
      </c>
      <c r="E493" s="75">
        <f>+VLOOKUP(B493,GESEM!B:M,12,0)</f>
        <v>45642</v>
      </c>
      <c r="F493" s="61" t="str">
        <f>+PARTNERCALL!F10</f>
        <v>FULL TIME</v>
      </c>
      <c r="G493" s="61">
        <f>+PARTNERCALL!G10</f>
        <v>0</v>
      </c>
      <c r="H493" s="61">
        <f>+PARTNERCALL!H10</f>
        <v>0</v>
      </c>
      <c r="I493" s="61" t="str">
        <f>+PARTNERCALL!I10</f>
        <v>TUFIÑO PISCOYA ESTEFANIA LUCIA</v>
      </c>
      <c r="J493" s="61" t="str">
        <f>+PARTNERCALL!J10</f>
        <v>PARTNER CALL</v>
      </c>
      <c r="K493" s="61" t="str">
        <f>+PARTNERCALL!K10</f>
        <v>DUEÑAS LEANDRO ANGGY LEIDY MIRELLA</v>
      </c>
      <c r="L493" s="61" t="str">
        <f>+PARTNERCALL!L10</f>
        <v xml:space="preserve">CARAZA MORENO JONATHAN </v>
      </c>
      <c r="M493" s="61" t="str">
        <f>+PARTNERCALL!M10</f>
        <v>Lunes</v>
      </c>
      <c r="N493" s="32">
        <f>+IF(PARTNERCALL!N10="","",PARTNERCALL!N10)</f>
        <v>0.91666666666666663</v>
      </c>
      <c r="O493" s="33">
        <f>+IF(PARTNERCALL!O10="","",PARTNERCALL!O10)</f>
        <v>0.26041666666666669</v>
      </c>
      <c r="P493" s="32">
        <f>+IF(PARTNERCALL!P10="","",PARTNERCALL!P10)</f>
        <v>0.16666666666666666</v>
      </c>
      <c r="Q493" s="33">
        <f>+IF(PARTNERCALL!Q10="","",PARTNERCALL!Q10)</f>
        <v>0.19791666666666666</v>
      </c>
      <c r="R493" s="34" t="str">
        <f>+VLOOKUP(B493,GESEM!B:R,9,0)</f>
        <v>ACTIVO</v>
      </c>
      <c r="S493" s="19" t="str">
        <f>+IF(PARTNERCALL!S10="","",PARTNERCALL!S10)</f>
        <v/>
      </c>
      <c r="T493" s="14" t="str">
        <f>+IF(PARTNERCALL!T10="","",PARTNERCALL!T10)</f>
        <v/>
      </c>
      <c r="U493" s="14" t="str">
        <f>+IF(PARTNERCALL!U10="","",PARTNERCALL!U10)</f>
        <v/>
      </c>
      <c r="V493" s="14" t="str">
        <f>+IF(PARTNERCALL!V10="","",PARTNERCALL!V10)</f>
        <v/>
      </c>
      <c r="W493" s="14" t="str">
        <f>+IF(PARTNERCALL!W10="","",PARTNERCALL!W10)</f>
        <v/>
      </c>
      <c r="X493" s="14" t="str">
        <f>+IF(PARTNERCALL!X10="","",PARTNERCALL!X10)</f>
        <v/>
      </c>
      <c r="Y493" s="14" t="str">
        <f>+IF(PARTNERCALL!Y10="","",PARTNERCALL!Y10)</f>
        <v/>
      </c>
      <c r="Z493" s="20" t="str">
        <f>+IF(PARTNERCALL!Z10="","",PARTNERCALL!Z10)</f>
        <v/>
      </c>
      <c r="AA493" s="19">
        <f>+IF(PARTNERCALL!AA10="","",PARTNERCALL!AA10)</f>
        <v>0.91666666666666663</v>
      </c>
      <c r="AB493" s="13">
        <f>+IF(PARTNERCALL!AB10="","",PARTNERCALL!AB10)</f>
        <v>0.26041666666666669</v>
      </c>
      <c r="AC493" s="14" t="str">
        <f>+IF(PARTNERCALL!AC10="","",PARTNERCALL!AC10)</f>
        <v/>
      </c>
      <c r="AD493" s="14" t="str">
        <f>+IF(PARTNERCALL!AD10="","",PARTNERCALL!AD10)</f>
        <v/>
      </c>
      <c r="AE493" s="13">
        <f>+IF(PARTNERCALL!AE10="","",PARTNERCALL!AE10)</f>
        <v>0.16666666666666666</v>
      </c>
      <c r="AF493" s="13">
        <f>+IF(PARTNERCALL!AF10="","",PARTNERCALL!AF10)</f>
        <v>0.19791666666666666</v>
      </c>
      <c r="AG493" s="14" t="str">
        <f>+IF(PARTNERCALL!AG10="","",PARTNERCALL!AG10)</f>
        <v/>
      </c>
      <c r="AH493" s="20" t="str">
        <f>+IF(PARTNERCALL!AH10="","",PARTNERCALL!AH10)</f>
        <v/>
      </c>
      <c r="AI493" s="19">
        <f>+IF(PARTNERCALL!AI10="","",PARTNERCALL!AI10)</f>
        <v>0.91666666666666663</v>
      </c>
      <c r="AJ493" s="13">
        <f>+IF(PARTNERCALL!AJ10="","",PARTNERCALL!AJ10)</f>
        <v>0.26041666666666669</v>
      </c>
      <c r="AK493" s="14" t="str">
        <f>+IF(PARTNERCALL!AK10="","",PARTNERCALL!AK10)</f>
        <v/>
      </c>
      <c r="AL493" s="14" t="str">
        <f>+IF(PARTNERCALL!AL10="","",PARTNERCALL!AL10)</f>
        <v/>
      </c>
      <c r="AM493" s="13">
        <f>+IF(PARTNERCALL!AM10="","",PARTNERCALL!AM10)</f>
        <v>0.16666666666666666</v>
      </c>
      <c r="AN493" s="13">
        <f>+IF(PARTNERCALL!AN10="","",PARTNERCALL!AN10)</f>
        <v>0.19791666666666666</v>
      </c>
      <c r="AO493" s="14" t="str">
        <f>+IF(PARTNERCALL!AO10="","",PARTNERCALL!AO10)</f>
        <v/>
      </c>
      <c r="AP493" s="20" t="str">
        <f>+IF(PARTNERCALL!AP10="","",PARTNERCALL!AP10)</f>
        <v/>
      </c>
      <c r="AQ493" s="19">
        <f>+IF(PARTNERCALL!AQ10="","",PARTNERCALL!AQ10)</f>
        <v>0.91666666666666663</v>
      </c>
      <c r="AR493" s="13">
        <f>+IF(PARTNERCALL!AR10="","",PARTNERCALL!AR10)</f>
        <v>0.26041666666666669</v>
      </c>
      <c r="AS493" s="14" t="str">
        <f>+IF(PARTNERCALL!AS10="","",PARTNERCALL!AS10)</f>
        <v/>
      </c>
      <c r="AT493" s="14" t="str">
        <f>+IF(PARTNERCALL!AT10="","",PARTNERCALL!AT10)</f>
        <v/>
      </c>
      <c r="AU493" s="13">
        <f>+IF(PARTNERCALL!AU10="","",PARTNERCALL!AU10)</f>
        <v>0.16666666666666666</v>
      </c>
      <c r="AV493" s="13">
        <f>+IF(PARTNERCALL!AV10="","",PARTNERCALL!AV10)</f>
        <v>0.19791666666666666</v>
      </c>
      <c r="AW493" s="14" t="str">
        <f>+IF(PARTNERCALL!AW10="","",PARTNERCALL!AW10)</f>
        <v/>
      </c>
      <c r="AX493" s="20" t="str">
        <f>+IF(PARTNERCALL!AX10="","",PARTNERCALL!AX10)</f>
        <v/>
      </c>
      <c r="AY493" s="19">
        <f>+IF(PARTNERCALL!AY10="","",PARTNERCALL!AY10)</f>
        <v>0.91666666666666663</v>
      </c>
      <c r="AZ493" s="13">
        <f>+IF(PARTNERCALL!AZ10="","",PARTNERCALL!AZ10)</f>
        <v>0.26041666666666669</v>
      </c>
      <c r="BA493" s="14" t="str">
        <f>+IF(PARTNERCALL!BA10="","",PARTNERCALL!BA10)</f>
        <v/>
      </c>
      <c r="BB493" s="14" t="str">
        <f>+IF(PARTNERCALL!BB10="","",PARTNERCALL!BB10)</f>
        <v/>
      </c>
      <c r="BC493" s="13">
        <f>+IF(PARTNERCALL!BC10="","",PARTNERCALL!BC10)</f>
        <v>0.16666666666666666</v>
      </c>
      <c r="BD493" s="13">
        <f>+IF(PARTNERCALL!BD10="","",PARTNERCALL!BD10)</f>
        <v>0.19791666666666666</v>
      </c>
      <c r="BE493" s="14" t="str">
        <f>+IF(PARTNERCALL!BE10="","",PARTNERCALL!BE10)</f>
        <v/>
      </c>
      <c r="BF493" s="20" t="str">
        <f>+IF(PARTNERCALL!BF10="","",PARTNERCALL!BF10)</f>
        <v/>
      </c>
      <c r="BG493" s="19">
        <f>+IF(PARTNERCALL!BG10="","",PARTNERCALL!BG10)</f>
        <v>0.91666666666666663</v>
      </c>
      <c r="BH493" s="13">
        <f>+IF(PARTNERCALL!BH10="","",PARTNERCALL!BH10)</f>
        <v>0.26041666666666669</v>
      </c>
      <c r="BI493" s="14" t="str">
        <f>+IF(PARTNERCALL!BI10="","",PARTNERCALL!BI10)</f>
        <v/>
      </c>
      <c r="BJ493" s="14" t="str">
        <f>+IF(PARTNERCALL!BJ10="","",PARTNERCALL!BJ10)</f>
        <v/>
      </c>
      <c r="BK493" s="13">
        <f>+IF(PARTNERCALL!BK10="","",PARTNERCALL!BK10)</f>
        <v>0.16666666666666666</v>
      </c>
      <c r="BL493" s="13">
        <f>+IF(PARTNERCALL!BL10="","",PARTNERCALL!BL10)</f>
        <v>0.19791666666666666</v>
      </c>
      <c r="BM493" s="14" t="str">
        <f>+IF(PARTNERCALL!BM10="","",PARTNERCALL!BM10)</f>
        <v/>
      </c>
      <c r="BN493" s="20" t="str">
        <f>+IF(PARTNERCALL!BN10="","",PARTNERCALL!BN10)</f>
        <v/>
      </c>
      <c r="BO493" s="19">
        <f>+IF(PARTNERCALL!BO10="","",PARTNERCALL!BO10)</f>
        <v>0.91666666666666663</v>
      </c>
      <c r="BP493" s="13">
        <f>+IF(PARTNERCALL!BP10="","",PARTNERCALL!BP10)</f>
        <v>0.26041666666666669</v>
      </c>
      <c r="BQ493" s="14" t="str">
        <f>+IF(PARTNERCALL!BQ10="","",PARTNERCALL!BQ10)</f>
        <v/>
      </c>
      <c r="BR493" s="14" t="str">
        <f>+IF(PARTNERCALL!BR10="","",PARTNERCALL!BR10)</f>
        <v/>
      </c>
      <c r="BS493" s="13">
        <f>+IF(PARTNERCALL!BS10="","",PARTNERCALL!BS10)</f>
        <v>0.16666666666666666</v>
      </c>
      <c r="BT493" s="13">
        <f>+IF(PARTNERCALL!BT10="","",PARTNERCALL!BT10)</f>
        <v>0.19791666666666666</v>
      </c>
      <c r="BU493" s="14" t="str">
        <f>+IF(PARTNERCALL!BU10="","",PARTNERCALL!BU10)</f>
        <v/>
      </c>
      <c r="BV493" s="20" t="str">
        <f>+IF(PARTNERCALL!BV10="","",PARTNERCALL!BV10)</f>
        <v/>
      </c>
      <c r="BW493" s="68" t="str">
        <f>+VLOOKUP(B493,GESEM!B:H,7,0)</f>
        <v>PARTNERCALL</v>
      </c>
      <c r="BX493" s="2" t="str">
        <f>+VLOOKUP(B493,GESEM!B:H,6,0)</f>
        <v>AGENTE</v>
      </c>
    </row>
    <row r="494" spans="1:76" ht="12" customHeight="1" x14ac:dyDescent="0.2">
      <c r="A494" s="31">
        <f t="shared" si="7"/>
        <v>488</v>
      </c>
      <c r="B494" s="74">
        <f>+PARTNERCALL!B11</f>
        <v>48289565</v>
      </c>
      <c r="C494" s="61" t="str">
        <f>+VLOOKUP(J494,TURNO!P:Q,2,0)</f>
        <v xml:space="preserve">PARTNERCALL </v>
      </c>
      <c r="D494" s="61" t="str">
        <f>+PARTNERCALL!D11</f>
        <v>Madrugada</v>
      </c>
      <c r="E494" s="75">
        <f>+VLOOKUP(B494,GESEM!B:M,12,0)</f>
        <v>43222</v>
      </c>
      <c r="F494" s="61" t="str">
        <f>+PARTNERCALL!F11</f>
        <v>FULL TIME</v>
      </c>
      <c r="G494" s="61" t="str">
        <f>+PARTNERCALL!G11</f>
        <v>GESTION ADICIONAL</v>
      </c>
      <c r="H494" s="61" t="str">
        <f>+PARTNERCALL!H11</f>
        <v>BK PARTNER ONLINECALLS / PRESENCIAL</v>
      </c>
      <c r="I494" s="61" t="str">
        <f>+PARTNERCALL!I11</f>
        <v>ANGASI INFANTE ANGIE</v>
      </c>
      <c r="J494" s="61" t="str">
        <f>+PARTNERCALL!J11</f>
        <v>PARTNER CALL</v>
      </c>
      <c r="K494" s="61" t="str">
        <f>+PARTNERCALL!K11</f>
        <v xml:space="preserve">VILCA ARTEAGA NOEMI </v>
      </c>
      <c r="L494" s="61" t="str">
        <f>+PARTNERCALL!L11</f>
        <v xml:space="preserve">CARAZA MORENO JONATHAN </v>
      </c>
      <c r="M494" s="61" t="str">
        <f>+PARTNERCALL!M11</f>
        <v>Viernes</v>
      </c>
      <c r="N494" s="32">
        <f>+IF(PARTNERCALL!N11="","",PARTNERCALL!N11)</f>
        <v>0.91666666666666663</v>
      </c>
      <c r="O494" s="33">
        <f>+IF(PARTNERCALL!O11="","",PARTNERCALL!O11)</f>
        <v>0.26041666666666669</v>
      </c>
      <c r="P494" s="32">
        <f>+IF(PARTNERCALL!P11="","",PARTNERCALL!P11)</f>
        <v>6.25E-2</v>
      </c>
      <c r="Q494" s="33">
        <f>+IF(PARTNERCALL!Q11="","",PARTNERCALL!Q11)</f>
        <v>9.375E-2</v>
      </c>
      <c r="R494" s="34" t="str">
        <f>+VLOOKUP(B494,GESEM!B:R,9,0)</f>
        <v>ACTIVO</v>
      </c>
      <c r="S494" s="19">
        <f>+IF(PARTNERCALL!S11="","",PARTNERCALL!S11)</f>
        <v>0.91666666666666663</v>
      </c>
      <c r="T494" s="14">
        <f>+IF(PARTNERCALL!T11="","",PARTNERCALL!T11)</f>
        <v>0.26041666666666669</v>
      </c>
      <c r="U494" s="14" t="str">
        <f>+IF(PARTNERCALL!U11="","",PARTNERCALL!U11)</f>
        <v/>
      </c>
      <c r="V494" s="14" t="str">
        <f>+IF(PARTNERCALL!V11="","",PARTNERCALL!V11)</f>
        <v/>
      </c>
      <c r="W494" s="14">
        <f>+IF(PARTNERCALL!W11="","",PARTNERCALL!W11)</f>
        <v>6.25E-2</v>
      </c>
      <c r="X494" s="14">
        <f>+IF(PARTNERCALL!X11="","",PARTNERCALL!X11)</f>
        <v>9.375E-2</v>
      </c>
      <c r="Y494" s="14" t="str">
        <f>+IF(PARTNERCALL!Y11="","",PARTNERCALL!Y11)</f>
        <v/>
      </c>
      <c r="Z494" s="20" t="str">
        <f>+IF(PARTNERCALL!Z11="","",PARTNERCALL!Z11)</f>
        <v/>
      </c>
      <c r="AA494" s="19">
        <f>+IF(PARTNERCALL!AA11="","",PARTNERCALL!AA11)</f>
        <v>0.91666666666666663</v>
      </c>
      <c r="AB494" s="13">
        <f>+IF(PARTNERCALL!AB11="","",PARTNERCALL!AB11)</f>
        <v>0.26041666666666669</v>
      </c>
      <c r="AC494" s="14" t="str">
        <f>+IF(PARTNERCALL!AC11="","",PARTNERCALL!AC11)</f>
        <v/>
      </c>
      <c r="AD494" s="14" t="str">
        <f>+IF(PARTNERCALL!AD11="","",PARTNERCALL!AD11)</f>
        <v/>
      </c>
      <c r="AE494" s="13">
        <f>+IF(PARTNERCALL!AE11="","",PARTNERCALL!AE11)</f>
        <v>6.25E-2</v>
      </c>
      <c r="AF494" s="13">
        <f>+IF(PARTNERCALL!AF11="","",PARTNERCALL!AF11)</f>
        <v>9.375E-2</v>
      </c>
      <c r="AG494" s="14" t="str">
        <f>+IF(PARTNERCALL!AG11="","",PARTNERCALL!AG11)</f>
        <v/>
      </c>
      <c r="AH494" s="20" t="str">
        <f>+IF(PARTNERCALL!AH11="","",PARTNERCALL!AH11)</f>
        <v/>
      </c>
      <c r="AI494" s="19">
        <f>+IF(PARTNERCALL!AI11="","",PARTNERCALL!AI11)</f>
        <v>0.91666666666666663</v>
      </c>
      <c r="AJ494" s="13">
        <f>+IF(PARTNERCALL!AJ11="","",PARTNERCALL!AJ11)</f>
        <v>0.26041666666666669</v>
      </c>
      <c r="AK494" s="14" t="str">
        <f>+IF(PARTNERCALL!AK11="","",PARTNERCALL!AK11)</f>
        <v/>
      </c>
      <c r="AL494" s="14" t="str">
        <f>+IF(PARTNERCALL!AL11="","",PARTNERCALL!AL11)</f>
        <v/>
      </c>
      <c r="AM494" s="13">
        <f>+IF(PARTNERCALL!AM11="","",PARTNERCALL!AM11)</f>
        <v>6.25E-2</v>
      </c>
      <c r="AN494" s="13">
        <f>+IF(PARTNERCALL!AN11="","",PARTNERCALL!AN11)</f>
        <v>9.375E-2</v>
      </c>
      <c r="AO494" s="14" t="str">
        <f>+IF(PARTNERCALL!AO11="","",PARTNERCALL!AO11)</f>
        <v/>
      </c>
      <c r="AP494" s="20" t="str">
        <f>+IF(PARTNERCALL!AP11="","",PARTNERCALL!AP11)</f>
        <v/>
      </c>
      <c r="AQ494" s="19">
        <f>+IF(PARTNERCALL!AQ11="","",PARTNERCALL!AQ11)</f>
        <v>0.91666666666666663</v>
      </c>
      <c r="AR494" s="13">
        <f>+IF(PARTNERCALL!AR11="","",PARTNERCALL!AR11)</f>
        <v>0.26041666666666669</v>
      </c>
      <c r="AS494" s="14" t="str">
        <f>+IF(PARTNERCALL!AS11="","",PARTNERCALL!AS11)</f>
        <v/>
      </c>
      <c r="AT494" s="14" t="str">
        <f>+IF(PARTNERCALL!AT11="","",PARTNERCALL!AT11)</f>
        <v/>
      </c>
      <c r="AU494" s="13">
        <f>+IF(PARTNERCALL!AU11="","",PARTNERCALL!AU11)</f>
        <v>6.25E-2</v>
      </c>
      <c r="AV494" s="13">
        <f>+IF(PARTNERCALL!AV11="","",PARTNERCALL!AV11)</f>
        <v>9.375E-2</v>
      </c>
      <c r="AW494" s="14" t="str">
        <f>+IF(PARTNERCALL!AW11="","",PARTNERCALL!AW11)</f>
        <v/>
      </c>
      <c r="AX494" s="20" t="str">
        <f>+IF(PARTNERCALL!AX11="","",PARTNERCALL!AX11)</f>
        <v/>
      </c>
      <c r="AY494" s="19" t="str">
        <f>+IF(PARTNERCALL!AY11="","",PARTNERCALL!AY11)</f>
        <v/>
      </c>
      <c r="AZ494" s="13" t="str">
        <f>+IF(PARTNERCALL!AZ11="","",PARTNERCALL!AZ11)</f>
        <v/>
      </c>
      <c r="BA494" s="14" t="str">
        <f>+IF(PARTNERCALL!BA11="","",PARTNERCALL!BA11)</f>
        <v/>
      </c>
      <c r="BB494" s="14" t="str">
        <f>+IF(PARTNERCALL!BB11="","",PARTNERCALL!BB11)</f>
        <v/>
      </c>
      <c r="BC494" s="13" t="str">
        <f>+IF(PARTNERCALL!BC11="","",PARTNERCALL!BC11)</f>
        <v/>
      </c>
      <c r="BD494" s="13" t="str">
        <f>+IF(PARTNERCALL!BD11="","",PARTNERCALL!BD11)</f>
        <v/>
      </c>
      <c r="BE494" s="14" t="str">
        <f>+IF(PARTNERCALL!BE11="","",PARTNERCALL!BE11)</f>
        <v/>
      </c>
      <c r="BF494" s="20" t="str">
        <f>+IF(PARTNERCALL!BF11="","",PARTNERCALL!BF11)</f>
        <v/>
      </c>
      <c r="BG494" s="19">
        <f>+IF(PARTNERCALL!BG11="","",PARTNERCALL!BG11)</f>
        <v>0.91666666666666663</v>
      </c>
      <c r="BH494" s="13">
        <f>+IF(PARTNERCALL!BH11="","",PARTNERCALL!BH11)</f>
        <v>0.26041666666666669</v>
      </c>
      <c r="BI494" s="14" t="str">
        <f>+IF(PARTNERCALL!BI11="","",PARTNERCALL!BI11)</f>
        <v/>
      </c>
      <c r="BJ494" s="14" t="str">
        <f>+IF(PARTNERCALL!BJ11="","",PARTNERCALL!BJ11)</f>
        <v/>
      </c>
      <c r="BK494" s="13">
        <f>+IF(PARTNERCALL!BK11="","",PARTNERCALL!BK11)</f>
        <v>6.25E-2</v>
      </c>
      <c r="BL494" s="13">
        <f>+IF(PARTNERCALL!BL11="","",PARTNERCALL!BL11)</f>
        <v>9.375E-2</v>
      </c>
      <c r="BM494" s="14" t="str">
        <f>+IF(PARTNERCALL!BM11="","",PARTNERCALL!BM11)</f>
        <v/>
      </c>
      <c r="BN494" s="20" t="str">
        <f>+IF(PARTNERCALL!BN11="","",PARTNERCALL!BN11)</f>
        <v/>
      </c>
      <c r="BO494" s="19">
        <f>+IF(PARTNERCALL!BO11="","",PARTNERCALL!BO11)</f>
        <v>0.91666666666666663</v>
      </c>
      <c r="BP494" s="13">
        <f>+IF(PARTNERCALL!BP11="","",PARTNERCALL!BP11)</f>
        <v>0.26041666666666669</v>
      </c>
      <c r="BQ494" s="14" t="str">
        <f>+IF(PARTNERCALL!BQ11="","",PARTNERCALL!BQ11)</f>
        <v/>
      </c>
      <c r="BR494" s="14" t="str">
        <f>+IF(PARTNERCALL!BR11="","",PARTNERCALL!BR11)</f>
        <v/>
      </c>
      <c r="BS494" s="13">
        <f>+IF(PARTNERCALL!BS11="","",PARTNERCALL!BS11)</f>
        <v>6.25E-2</v>
      </c>
      <c r="BT494" s="13">
        <f>+IF(PARTNERCALL!BT11="","",PARTNERCALL!BT11)</f>
        <v>9.375E-2</v>
      </c>
      <c r="BU494" s="14" t="str">
        <f>+IF(PARTNERCALL!BU11="","",PARTNERCALL!BU11)</f>
        <v/>
      </c>
      <c r="BV494" s="20" t="str">
        <f>+IF(PARTNERCALL!BV11="","",PARTNERCALL!BV11)</f>
        <v/>
      </c>
      <c r="BW494" s="68" t="str">
        <f>+VLOOKUP(B494,GESEM!B:H,7,0)</f>
        <v>PARTNERCALL</v>
      </c>
      <c r="BX494" s="2" t="str">
        <f>+VLOOKUP(B494,GESEM!B:H,6,0)</f>
        <v>AGENTE</v>
      </c>
    </row>
    <row r="495" spans="1:76" ht="12" customHeight="1" x14ac:dyDescent="0.2">
      <c r="A495" s="31">
        <f t="shared" si="7"/>
        <v>489</v>
      </c>
      <c r="B495" s="74">
        <f>+PARTNERCALL!B12</f>
        <v>74851122</v>
      </c>
      <c r="C495" s="61" t="str">
        <f>+VLOOKUP(J495,TURNO!P:Q,2,0)</f>
        <v xml:space="preserve">PARTNERCALL </v>
      </c>
      <c r="D495" s="61" t="str">
        <f>+PARTNERCALL!D12</f>
        <v>Madrugada</v>
      </c>
      <c r="E495" s="75">
        <f>+VLOOKUP(B495,GESEM!B:M,12,0)</f>
        <v>43879</v>
      </c>
      <c r="F495" s="61" t="str">
        <f>+PARTNERCALL!F12</f>
        <v>PART TIME</v>
      </c>
      <c r="G495" s="61" t="str">
        <f>+PARTNERCALL!G12</f>
        <v>B2B / GESTION ADICIONAL / PRESENCIAL</v>
      </c>
      <c r="H495" s="75" t="str">
        <f>+PARTNERCALL!H12</f>
        <v>PARTNER ONLINECALLS</v>
      </c>
      <c r="I495" s="61" t="str">
        <f>+PARTNERCALL!I12</f>
        <v>APONTE MATEO BRENDA XIOMARA</v>
      </c>
      <c r="J495" s="61" t="str">
        <f>+PARTNERCALL!J12</f>
        <v>PARTNER CALL</v>
      </c>
      <c r="K495" s="61" t="str">
        <f>+PARTNERCALL!K12</f>
        <v xml:space="preserve">VILCA ARTEAGA NOEMI </v>
      </c>
      <c r="L495" s="61" t="str">
        <f>+PARTNERCALL!L12</f>
        <v xml:space="preserve">CARAZA MORENO JONATHAN </v>
      </c>
      <c r="M495" s="61" t="str">
        <f>+PARTNERCALL!M12</f>
        <v>Miércoles</v>
      </c>
      <c r="N495" s="32">
        <f>+IF(PARTNERCALL!N12="","",PARTNERCALL!N12)</f>
        <v>8.3333333333333329E-2</v>
      </c>
      <c r="O495" s="33">
        <f>+IF(PARTNERCALL!O12="","",PARTNERCALL!O12)</f>
        <v>0.24652777777777779</v>
      </c>
      <c r="P495" s="32" t="str">
        <f>+IF(PARTNERCALL!P12="","",PARTNERCALL!P12)</f>
        <v/>
      </c>
      <c r="Q495" s="33" t="str">
        <f>+IF(PARTNERCALL!Q12="","",PARTNERCALL!Q12)</f>
        <v/>
      </c>
      <c r="R495" s="34" t="str">
        <f>+VLOOKUP(B495,GESEM!B:R,9,0)</f>
        <v>ACTIVO</v>
      </c>
      <c r="S495" s="19">
        <f>+IF(PARTNERCALL!S12="","",PARTNERCALL!S12)</f>
        <v>8.3333333333333329E-2</v>
      </c>
      <c r="T495" s="14">
        <f>+IF(PARTNERCALL!T12="","",PARTNERCALL!T12)</f>
        <v>0.24652777777777779</v>
      </c>
      <c r="U495" s="14" t="str">
        <f>+IF(PARTNERCALL!U12="","",PARTNERCALL!U12)</f>
        <v/>
      </c>
      <c r="V495" s="14" t="str">
        <f>+IF(PARTNERCALL!V12="","",PARTNERCALL!V12)</f>
        <v/>
      </c>
      <c r="W495" s="14" t="str">
        <f>+IF(PARTNERCALL!W12="","",PARTNERCALL!W12)</f>
        <v/>
      </c>
      <c r="X495" s="14" t="str">
        <f>+IF(PARTNERCALL!X12="","",PARTNERCALL!X12)</f>
        <v/>
      </c>
      <c r="Y495" s="14" t="str">
        <f>+IF(PARTNERCALL!Y12="","",PARTNERCALL!Y12)</f>
        <v/>
      </c>
      <c r="Z495" s="20" t="str">
        <f>+IF(PARTNERCALL!Z12="","",PARTNERCALL!Z12)</f>
        <v/>
      </c>
      <c r="AA495" s="19">
        <f>+IF(PARTNERCALL!AA12="","",PARTNERCALL!AA12)</f>
        <v>8.3333333333333329E-2</v>
      </c>
      <c r="AB495" s="13">
        <f>+IF(PARTNERCALL!AB12="","",PARTNERCALL!AB12)</f>
        <v>0.24652777777777779</v>
      </c>
      <c r="AC495" s="14" t="str">
        <f>+IF(PARTNERCALL!AC12="","",PARTNERCALL!AC12)</f>
        <v/>
      </c>
      <c r="AD495" s="14" t="str">
        <f>+IF(PARTNERCALL!AD12="","",PARTNERCALL!AD12)</f>
        <v/>
      </c>
      <c r="AE495" s="13" t="str">
        <f>+IF(PARTNERCALL!AE12="","",PARTNERCALL!AE12)</f>
        <v/>
      </c>
      <c r="AF495" s="13" t="str">
        <f>+IF(PARTNERCALL!AF12="","",PARTNERCALL!AF12)</f>
        <v/>
      </c>
      <c r="AG495" s="14" t="str">
        <f>+IF(PARTNERCALL!AG12="","",PARTNERCALL!AG12)</f>
        <v/>
      </c>
      <c r="AH495" s="20" t="str">
        <f>+IF(PARTNERCALL!AH12="","",PARTNERCALL!AH12)</f>
        <v/>
      </c>
      <c r="AI495" s="19" t="str">
        <f>+IF(PARTNERCALL!AI12="","",PARTNERCALL!AI12)</f>
        <v/>
      </c>
      <c r="AJ495" s="13" t="str">
        <f>+IF(PARTNERCALL!AJ12="","",PARTNERCALL!AJ12)</f>
        <v/>
      </c>
      <c r="AK495" s="14" t="str">
        <f>+IF(PARTNERCALL!AK12="","",PARTNERCALL!AK12)</f>
        <v/>
      </c>
      <c r="AL495" s="14" t="str">
        <f>+IF(PARTNERCALL!AL12="","",PARTNERCALL!AL12)</f>
        <v/>
      </c>
      <c r="AM495" s="13" t="str">
        <f>+IF(PARTNERCALL!AM12="","",PARTNERCALL!AM12)</f>
        <v/>
      </c>
      <c r="AN495" s="13" t="str">
        <f>+IF(PARTNERCALL!AN12="","",PARTNERCALL!AN12)</f>
        <v/>
      </c>
      <c r="AO495" s="14" t="str">
        <f>+IF(PARTNERCALL!AO12="","",PARTNERCALL!AO12)</f>
        <v/>
      </c>
      <c r="AP495" s="20" t="str">
        <f>+IF(PARTNERCALL!AP12="","",PARTNERCALL!AP12)</f>
        <v/>
      </c>
      <c r="AQ495" s="19">
        <f>+IF(PARTNERCALL!AQ12="","",PARTNERCALL!AQ12)</f>
        <v>8.3333333333333329E-2</v>
      </c>
      <c r="AR495" s="13">
        <f>+IF(PARTNERCALL!AR12="","",PARTNERCALL!AR12)</f>
        <v>0.24652777777777779</v>
      </c>
      <c r="AS495" s="14" t="str">
        <f>+IF(PARTNERCALL!AS12="","",PARTNERCALL!AS12)</f>
        <v/>
      </c>
      <c r="AT495" s="14" t="str">
        <f>+IF(PARTNERCALL!AT12="","",PARTNERCALL!AT12)</f>
        <v/>
      </c>
      <c r="AU495" s="13" t="str">
        <f>+IF(PARTNERCALL!AU12="","",PARTNERCALL!AU12)</f>
        <v/>
      </c>
      <c r="AV495" s="13" t="str">
        <f>+IF(PARTNERCALL!AV12="","",PARTNERCALL!AV12)</f>
        <v/>
      </c>
      <c r="AW495" s="14" t="str">
        <f>+IF(PARTNERCALL!AW12="","",PARTNERCALL!AW12)</f>
        <v/>
      </c>
      <c r="AX495" s="20" t="str">
        <f>+IF(PARTNERCALL!AX12="","",PARTNERCALL!AX12)</f>
        <v/>
      </c>
      <c r="AY495" s="19">
        <f>+IF(PARTNERCALL!AY12="","",PARTNERCALL!AY12)</f>
        <v>8.3333333333333329E-2</v>
      </c>
      <c r="AZ495" s="13">
        <f>+IF(PARTNERCALL!AZ12="","",PARTNERCALL!AZ12)</f>
        <v>0.24652777777777779</v>
      </c>
      <c r="BA495" s="14" t="str">
        <f>+IF(PARTNERCALL!BA12="","",PARTNERCALL!BA12)</f>
        <v/>
      </c>
      <c r="BB495" s="14" t="str">
        <f>+IF(PARTNERCALL!BB12="","",PARTNERCALL!BB12)</f>
        <v/>
      </c>
      <c r="BC495" s="13" t="str">
        <f>+IF(PARTNERCALL!BC12="","",PARTNERCALL!BC12)</f>
        <v/>
      </c>
      <c r="BD495" s="13" t="str">
        <f>+IF(PARTNERCALL!BD12="","",PARTNERCALL!BD12)</f>
        <v/>
      </c>
      <c r="BE495" s="14" t="str">
        <f>+IF(PARTNERCALL!BE12="","",PARTNERCALL!BE12)</f>
        <v/>
      </c>
      <c r="BF495" s="20" t="str">
        <f>+IF(PARTNERCALL!BF12="","",PARTNERCALL!BF12)</f>
        <v/>
      </c>
      <c r="BG495" s="19">
        <f>+IF(PARTNERCALL!BG12="","",PARTNERCALL!BG12)</f>
        <v>8.3333333333333329E-2</v>
      </c>
      <c r="BH495" s="13">
        <f>+IF(PARTNERCALL!BH12="","",PARTNERCALL!BH12)</f>
        <v>0.24652777777777779</v>
      </c>
      <c r="BI495" s="14" t="str">
        <f>+IF(PARTNERCALL!BI12="","",PARTNERCALL!BI12)</f>
        <v/>
      </c>
      <c r="BJ495" s="14" t="str">
        <f>+IF(PARTNERCALL!BJ12="","",PARTNERCALL!BJ12)</f>
        <v/>
      </c>
      <c r="BK495" s="13" t="str">
        <f>+IF(PARTNERCALL!BK12="","",PARTNERCALL!BK12)</f>
        <v/>
      </c>
      <c r="BL495" s="13" t="str">
        <f>+IF(PARTNERCALL!BL12="","",PARTNERCALL!BL12)</f>
        <v/>
      </c>
      <c r="BM495" s="14" t="str">
        <f>+IF(PARTNERCALL!BM12="","",PARTNERCALL!BM12)</f>
        <v/>
      </c>
      <c r="BN495" s="20" t="str">
        <f>+IF(PARTNERCALL!BN12="","",PARTNERCALL!BN12)</f>
        <v/>
      </c>
      <c r="BO495" s="19">
        <f>+IF(PARTNERCALL!BO12="","",PARTNERCALL!BO12)</f>
        <v>8.3333333333333329E-2</v>
      </c>
      <c r="BP495" s="13">
        <f>+IF(PARTNERCALL!BP12="","",PARTNERCALL!BP12)</f>
        <v>0.24652777777777779</v>
      </c>
      <c r="BQ495" s="14" t="str">
        <f>+IF(PARTNERCALL!BQ12="","",PARTNERCALL!BQ12)</f>
        <v/>
      </c>
      <c r="BR495" s="14" t="str">
        <f>+IF(PARTNERCALL!BR12="","",PARTNERCALL!BR12)</f>
        <v/>
      </c>
      <c r="BS495" s="13" t="str">
        <f>+IF(PARTNERCALL!BS12="","",PARTNERCALL!BS12)</f>
        <v/>
      </c>
      <c r="BT495" s="13" t="str">
        <f>+IF(PARTNERCALL!BT12="","",PARTNERCALL!BT12)</f>
        <v/>
      </c>
      <c r="BU495" s="14" t="str">
        <f>+IF(PARTNERCALL!BU12="","",PARTNERCALL!BU12)</f>
        <v/>
      </c>
      <c r="BV495" s="20" t="str">
        <f>+IF(PARTNERCALL!BV12="","",PARTNERCALL!BV12)</f>
        <v/>
      </c>
      <c r="BW495" s="68" t="str">
        <f>+VLOOKUP(B495,GESEM!B:H,7,0)</f>
        <v>PARTNERCALL</v>
      </c>
      <c r="BX495" s="2" t="str">
        <f>+VLOOKUP(B495,GESEM!B:H,6,0)</f>
        <v>AGENTE</v>
      </c>
    </row>
    <row r="496" spans="1:76" ht="12" hidden="1" customHeight="1" x14ac:dyDescent="0.2">
      <c r="A496" s="31">
        <f t="shared" si="7"/>
        <v>490</v>
      </c>
      <c r="B496" s="74">
        <f>+PARTNERCALL!B13</f>
        <v>73132988</v>
      </c>
      <c r="C496" s="61" t="str">
        <f>+VLOOKUP(J496,TURNO!P:Q,2,0)</f>
        <v xml:space="preserve">PARTNERCALL </v>
      </c>
      <c r="D496" s="61" t="str">
        <f>+PARTNERCALL!D13</f>
        <v>Tarde</v>
      </c>
      <c r="E496" s="75">
        <f>+VLOOKUP(B496,GESEM!B:M,12,0)</f>
        <v>45680</v>
      </c>
      <c r="F496" s="61" t="str">
        <f>+PARTNERCALL!F13</f>
        <v>PART TIME</v>
      </c>
      <c r="G496" s="61">
        <f>+PARTNERCALL!G13</f>
        <v>0</v>
      </c>
      <c r="H496" s="61">
        <f>+PARTNERCALL!H13</f>
        <v>0</v>
      </c>
      <c r="I496" s="61" t="str">
        <f>+PARTNERCALL!I13</f>
        <v>RAMIREZ CESPEDES CAMILA PILAR</v>
      </c>
      <c r="J496" s="61" t="str">
        <f>+PARTNERCALL!J13</f>
        <v>PARTNER CALL</v>
      </c>
      <c r="K496" s="61" t="str">
        <f>+PARTNERCALL!K13</f>
        <v xml:space="preserve">CARAZA MORENO JONATHAN </v>
      </c>
      <c r="L496" s="61" t="str">
        <f>+PARTNERCALL!L13</f>
        <v xml:space="preserve">CARAZA MORENO JONATHAN </v>
      </c>
      <c r="M496" s="61" t="str">
        <f>+PARTNERCALL!M13</f>
        <v>Domingo</v>
      </c>
      <c r="N496" s="32">
        <f>+IF(PARTNERCALL!N13="","",PARTNERCALL!N13)</f>
        <v>8.3333333333333329E-2</v>
      </c>
      <c r="O496" s="33">
        <f>+IF(PARTNERCALL!O13="","",PARTNERCALL!O13)</f>
        <v>0.24652777777777779</v>
      </c>
      <c r="P496" s="32" t="str">
        <f>+IF(PARTNERCALL!P13="","",PARTNERCALL!P13)</f>
        <v/>
      </c>
      <c r="Q496" s="33" t="str">
        <f>+IF(PARTNERCALL!Q13="","",PARTNERCALL!Q13)</f>
        <v/>
      </c>
      <c r="R496" s="34" t="str">
        <f>+VLOOKUP(B496,GESEM!B:R,9,0)</f>
        <v>INACTIVO</v>
      </c>
      <c r="S496" s="19">
        <f>+IF(PARTNERCALL!S13="","",PARTNERCALL!S13)</f>
        <v>8.3333333333333329E-2</v>
      </c>
      <c r="T496" s="14">
        <f>+IF(PARTNERCALL!T13="","",PARTNERCALL!T13)</f>
        <v>0.24652777777777779</v>
      </c>
      <c r="U496" s="14" t="str">
        <f>+IF(PARTNERCALL!U13="","",PARTNERCALL!U13)</f>
        <v/>
      </c>
      <c r="V496" s="14" t="str">
        <f>+IF(PARTNERCALL!V13="","",PARTNERCALL!V13)</f>
        <v/>
      </c>
      <c r="W496" s="14" t="str">
        <f>+IF(PARTNERCALL!W13="","",PARTNERCALL!W13)</f>
        <v/>
      </c>
      <c r="X496" s="14" t="str">
        <f>+IF(PARTNERCALL!X13="","",PARTNERCALL!X13)</f>
        <v/>
      </c>
      <c r="Y496" s="14" t="str">
        <f>+IF(PARTNERCALL!Y13="","",PARTNERCALL!Y13)</f>
        <v/>
      </c>
      <c r="Z496" s="20" t="str">
        <f>+IF(PARTNERCALL!Z13="","",PARTNERCALL!Z13)</f>
        <v/>
      </c>
      <c r="AA496" s="19">
        <f>+IF(PARTNERCALL!AA13="","",PARTNERCALL!AA13)</f>
        <v>8.3333333333333329E-2</v>
      </c>
      <c r="AB496" s="13">
        <f>+IF(PARTNERCALL!AB13="","",PARTNERCALL!AB13)</f>
        <v>0.24652777777777779</v>
      </c>
      <c r="AC496" s="14" t="str">
        <f>+IF(PARTNERCALL!AC13="","",PARTNERCALL!AC13)</f>
        <v/>
      </c>
      <c r="AD496" s="14" t="str">
        <f>+IF(PARTNERCALL!AD13="","",PARTNERCALL!AD13)</f>
        <v/>
      </c>
      <c r="AE496" s="13" t="str">
        <f>+IF(PARTNERCALL!AE13="","",PARTNERCALL!AE13)</f>
        <v/>
      </c>
      <c r="AF496" s="13" t="str">
        <f>+IF(PARTNERCALL!AF13="","",PARTNERCALL!AF13)</f>
        <v/>
      </c>
      <c r="AG496" s="14" t="str">
        <f>+IF(PARTNERCALL!AG13="","",PARTNERCALL!AG13)</f>
        <v/>
      </c>
      <c r="AH496" s="20" t="str">
        <f>+IF(PARTNERCALL!AH13="","",PARTNERCALL!AH13)</f>
        <v/>
      </c>
      <c r="AI496" s="19">
        <f>+IF(PARTNERCALL!AI13="","",PARTNERCALL!AI13)</f>
        <v>8.3333333333333329E-2</v>
      </c>
      <c r="AJ496" s="13">
        <f>+IF(PARTNERCALL!AJ13="","",PARTNERCALL!AJ13)</f>
        <v>0.24652777777777779</v>
      </c>
      <c r="AK496" s="14" t="str">
        <f>+IF(PARTNERCALL!AK13="","",PARTNERCALL!AK13)</f>
        <v/>
      </c>
      <c r="AL496" s="14" t="str">
        <f>+IF(PARTNERCALL!AL13="","",PARTNERCALL!AL13)</f>
        <v/>
      </c>
      <c r="AM496" s="13" t="str">
        <f>+IF(PARTNERCALL!AM13="","",PARTNERCALL!AM13)</f>
        <v/>
      </c>
      <c r="AN496" s="13" t="str">
        <f>+IF(PARTNERCALL!AN13="","",PARTNERCALL!AN13)</f>
        <v/>
      </c>
      <c r="AO496" s="14" t="str">
        <f>+IF(PARTNERCALL!AO13="","",PARTNERCALL!AO13)</f>
        <v/>
      </c>
      <c r="AP496" s="20" t="str">
        <f>+IF(PARTNERCALL!AP13="","",PARTNERCALL!AP13)</f>
        <v/>
      </c>
      <c r="AQ496" s="19">
        <f>+IF(PARTNERCALL!AQ13="","",PARTNERCALL!AQ13)</f>
        <v>8.3333333333333329E-2</v>
      </c>
      <c r="AR496" s="13">
        <f>+IF(PARTNERCALL!AR13="","",PARTNERCALL!AR13)</f>
        <v>0.24652777777777779</v>
      </c>
      <c r="AS496" s="14" t="str">
        <f>+IF(PARTNERCALL!AS13="","",PARTNERCALL!AS13)</f>
        <v/>
      </c>
      <c r="AT496" s="14" t="str">
        <f>+IF(PARTNERCALL!AT13="","",PARTNERCALL!AT13)</f>
        <v/>
      </c>
      <c r="AU496" s="13" t="str">
        <f>+IF(PARTNERCALL!AU13="","",PARTNERCALL!AU13)</f>
        <v/>
      </c>
      <c r="AV496" s="13" t="str">
        <f>+IF(PARTNERCALL!AV13="","",PARTNERCALL!AV13)</f>
        <v/>
      </c>
      <c r="AW496" s="14" t="str">
        <f>+IF(PARTNERCALL!AW13="","",PARTNERCALL!AW13)</f>
        <v/>
      </c>
      <c r="AX496" s="20" t="str">
        <f>+IF(PARTNERCALL!AX13="","",PARTNERCALL!AX13)</f>
        <v/>
      </c>
      <c r="AY496" s="19">
        <f>+IF(PARTNERCALL!AY13="","",PARTNERCALL!AY13)</f>
        <v>8.3333333333333329E-2</v>
      </c>
      <c r="AZ496" s="13">
        <f>+IF(PARTNERCALL!AZ13="","",PARTNERCALL!AZ13)</f>
        <v>0.24652777777777779</v>
      </c>
      <c r="BA496" s="14" t="str">
        <f>+IF(PARTNERCALL!BA13="","",PARTNERCALL!BA13)</f>
        <v/>
      </c>
      <c r="BB496" s="14" t="str">
        <f>+IF(PARTNERCALL!BB13="","",PARTNERCALL!BB13)</f>
        <v/>
      </c>
      <c r="BC496" s="13" t="str">
        <f>+IF(PARTNERCALL!BC13="","",PARTNERCALL!BC13)</f>
        <v/>
      </c>
      <c r="BD496" s="13" t="str">
        <f>+IF(PARTNERCALL!BD13="","",PARTNERCALL!BD13)</f>
        <v/>
      </c>
      <c r="BE496" s="14" t="str">
        <f>+IF(PARTNERCALL!BE13="","",PARTNERCALL!BE13)</f>
        <v/>
      </c>
      <c r="BF496" s="20" t="str">
        <f>+IF(PARTNERCALL!BF13="","",PARTNERCALL!BF13)</f>
        <v/>
      </c>
      <c r="BG496" s="19">
        <f>+IF(PARTNERCALL!BG13="","",PARTNERCALL!BG13)</f>
        <v>8.3333333333333329E-2</v>
      </c>
      <c r="BH496" s="13">
        <f>+IF(PARTNERCALL!BH13="","",PARTNERCALL!BH13)</f>
        <v>0.24652777777777779</v>
      </c>
      <c r="BI496" s="14" t="str">
        <f>+IF(PARTNERCALL!BI13="","",PARTNERCALL!BI13)</f>
        <v/>
      </c>
      <c r="BJ496" s="14" t="str">
        <f>+IF(PARTNERCALL!BJ13="","",PARTNERCALL!BJ13)</f>
        <v/>
      </c>
      <c r="BK496" s="13" t="str">
        <f>+IF(PARTNERCALL!BK13="","",PARTNERCALL!BK13)</f>
        <v/>
      </c>
      <c r="BL496" s="13" t="str">
        <f>+IF(PARTNERCALL!BL13="","",PARTNERCALL!BL13)</f>
        <v/>
      </c>
      <c r="BM496" s="14" t="str">
        <f>+IF(PARTNERCALL!BM13="","",PARTNERCALL!BM13)</f>
        <v/>
      </c>
      <c r="BN496" s="20" t="str">
        <f>+IF(PARTNERCALL!BN13="","",PARTNERCALL!BN13)</f>
        <v/>
      </c>
      <c r="BO496" s="19" t="str">
        <f>+IF(PARTNERCALL!BO13="","",PARTNERCALL!BO13)</f>
        <v/>
      </c>
      <c r="BP496" s="13" t="str">
        <f>+IF(PARTNERCALL!BP13="","",PARTNERCALL!BP13)</f>
        <v/>
      </c>
      <c r="BQ496" s="14" t="str">
        <f>+IF(PARTNERCALL!BQ13="","",PARTNERCALL!BQ13)</f>
        <v/>
      </c>
      <c r="BR496" s="14" t="str">
        <f>+IF(PARTNERCALL!BR13="","",PARTNERCALL!BR13)</f>
        <v/>
      </c>
      <c r="BS496" s="13" t="str">
        <f>+IF(PARTNERCALL!BS13="","",PARTNERCALL!BS13)</f>
        <v/>
      </c>
      <c r="BT496" s="13" t="str">
        <f>+IF(PARTNERCALL!BT13="","",PARTNERCALL!BT13)</f>
        <v/>
      </c>
      <c r="BU496" s="14" t="str">
        <f>+IF(PARTNERCALL!BU13="","",PARTNERCALL!BU13)</f>
        <v/>
      </c>
      <c r="BV496" s="20" t="str">
        <f>+IF(PARTNERCALL!BV13="","",PARTNERCALL!BV13)</f>
        <v/>
      </c>
      <c r="BW496" s="68" t="str">
        <f>+VLOOKUP(B496,GESEM!B:H,7,0)</f>
        <v>PARTNERCALL</v>
      </c>
      <c r="BX496" s="2" t="str">
        <f>+VLOOKUP(B496,GESEM!B:H,6,0)</f>
        <v>AGENTE</v>
      </c>
    </row>
    <row r="497" spans="1:76" ht="12" customHeight="1" x14ac:dyDescent="0.2">
      <c r="A497" s="31">
        <f t="shared" si="7"/>
        <v>491</v>
      </c>
      <c r="B497" s="74">
        <f>+PARTNERCALL!B14</f>
        <v>72669020</v>
      </c>
      <c r="C497" s="61" t="str">
        <f>+VLOOKUP(J497,TURNO!P:Q,2,0)</f>
        <v xml:space="preserve">PARTNERCALL </v>
      </c>
      <c r="D497" s="61" t="str">
        <f>+PARTNERCALL!D14</f>
        <v>Madrugada</v>
      </c>
      <c r="E497" s="75">
        <f>+VLOOKUP(B497,GESEM!B:M,12,0)</f>
        <v>43976</v>
      </c>
      <c r="F497" s="61" t="str">
        <f>+PARTNERCALL!F14</f>
        <v>PART TIME</v>
      </c>
      <c r="G497" s="61">
        <f>+PARTNERCALL!G14</f>
        <v>0</v>
      </c>
      <c r="H497" s="61">
        <f>+PARTNERCALL!H14</f>
        <v>0</v>
      </c>
      <c r="I497" s="61" t="str">
        <f>+PARTNERCALL!I14</f>
        <v>SALAZAR JULCA GERALDINE MARSOL</v>
      </c>
      <c r="J497" s="61" t="str">
        <f>+PARTNERCALL!J14</f>
        <v>PARTNER CALL</v>
      </c>
      <c r="K497" s="61" t="str">
        <f>+PARTNERCALL!K14</f>
        <v xml:space="preserve">VILCA ARTEAGA NOEMI </v>
      </c>
      <c r="L497" s="61" t="str">
        <f>+PARTNERCALL!L14</f>
        <v xml:space="preserve">CARAZA MORENO JONATHAN </v>
      </c>
      <c r="M497" s="61" t="str">
        <f>+PARTNERCALL!M14</f>
        <v>Jueves</v>
      </c>
      <c r="N497" s="32">
        <f>+IF(PARTNERCALL!N14="","",PARTNERCALL!N14)</f>
        <v>0.125</v>
      </c>
      <c r="O497" s="33">
        <f>+IF(PARTNERCALL!O14="","",PARTNERCALL!O14)</f>
        <v>0.28819444444444442</v>
      </c>
      <c r="P497" s="32" t="str">
        <f>+IF(PARTNERCALL!P14="","",PARTNERCALL!P14)</f>
        <v/>
      </c>
      <c r="Q497" s="33" t="str">
        <f>+IF(PARTNERCALL!Q14="","",PARTNERCALL!Q14)</f>
        <v/>
      </c>
      <c r="R497" s="34" t="str">
        <f>+VLOOKUP(B497,GESEM!B:R,9,0)</f>
        <v>ACTIVO</v>
      </c>
      <c r="S497" s="19">
        <f>+IF(PARTNERCALL!S14="","",PARTNERCALL!S14)</f>
        <v>0.125</v>
      </c>
      <c r="T497" s="14">
        <f>+IF(PARTNERCALL!T14="","",PARTNERCALL!T14)</f>
        <v>0.28819444444444442</v>
      </c>
      <c r="U497" s="14" t="str">
        <f>+IF(PARTNERCALL!U14="","",PARTNERCALL!U14)</f>
        <v/>
      </c>
      <c r="V497" s="14" t="str">
        <f>+IF(PARTNERCALL!V14="","",PARTNERCALL!V14)</f>
        <v/>
      </c>
      <c r="W497" s="14" t="str">
        <f>+IF(PARTNERCALL!W14="","",PARTNERCALL!W14)</f>
        <v/>
      </c>
      <c r="X497" s="14" t="str">
        <f>+IF(PARTNERCALL!X14="","",PARTNERCALL!X14)</f>
        <v/>
      </c>
      <c r="Y497" s="14" t="str">
        <f>+IF(PARTNERCALL!Y14="","",PARTNERCALL!Y14)</f>
        <v/>
      </c>
      <c r="Z497" s="20" t="str">
        <f>+IF(PARTNERCALL!Z14="","",PARTNERCALL!Z14)</f>
        <v/>
      </c>
      <c r="AA497" s="19">
        <f>+IF(PARTNERCALL!AA14="","",PARTNERCALL!AA14)</f>
        <v>0.125</v>
      </c>
      <c r="AB497" s="13">
        <f>+IF(PARTNERCALL!AB14="","",PARTNERCALL!AB14)</f>
        <v>0.28819444444444442</v>
      </c>
      <c r="AC497" s="14" t="str">
        <f>+IF(PARTNERCALL!AC14="","",PARTNERCALL!AC14)</f>
        <v/>
      </c>
      <c r="AD497" s="14" t="str">
        <f>+IF(PARTNERCALL!AD14="","",PARTNERCALL!AD14)</f>
        <v/>
      </c>
      <c r="AE497" s="13" t="str">
        <f>+IF(PARTNERCALL!AE14="","",PARTNERCALL!AE14)</f>
        <v/>
      </c>
      <c r="AF497" s="13" t="str">
        <f>+IF(PARTNERCALL!AF14="","",PARTNERCALL!AF14)</f>
        <v/>
      </c>
      <c r="AG497" s="14" t="str">
        <f>+IF(PARTNERCALL!AG14="","",PARTNERCALL!AG14)</f>
        <v/>
      </c>
      <c r="AH497" s="20" t="str">
        <f>+IF(PARTNERCALL!AH14="","",PARTNERCALL!AH14)</f>
        <v/>
      </c>
      <c r="AI497" s="19">
        <f>+IF(PARTNERCALL!AI14="","",PARTNERCALL!AI14)</f>
        <v>0.125</v>
      </c>
      <c r="AJ497" s="13">
        <f>+IF(PARTNERCALL!AJ14="","",PARTNERCALL!AJ14)</f>
        <v>0.28819444444444442</v>
      </c>
      <c r="AK497" s="14" t="str">
        <f>+IF(PARTNERCALL!AK14="","",PARTNERCALL!AK14)</f>
        <v/>
      </c>
      <c r="AL497" s="14" t="str">
        <f>+IF(PARTNERCALL!AL14="","",PARTNERCALL!AL14)</f>
        <v/>
      </c>
      <c r="AM497" s="13" t="str">
        <f>+IF(PARTNERCALL!AM14="","",PARTNERCALL!AM14)</f>
        <v/>
      </c>
      <c r="AN497" s="13" t="str">
        <f>+IF(PARTNERCALL!AN14="","",PARTNERCALL!AN14)</f>
        <v/>
      </c>
      <c r="AO497" s="14" t="str">
        <f>+IF(PARTNERCALL!AO14="","",PARTNERCALL!AO14)</f>
        <v/>
      </c>
      <c r="AP497" s="20" t="str">
        <f>+IF(PARTNERCALL!AP14="","",PARTNERCALL!AP14)</f>
        <v/>
      </c>
      <c r="AQ497" s="19" t="str">
        <f>+IF(PARTNERCALL!AQ14="","",PARTNERCALL!AQ14)</f>
        <v/>
      </c>
      <c r="AR497" s="13" t="str">
        <f>+IF(PARTNERCALL!AR14="","",PARTNERCALL!AR14)</f>
        <v/>
      </c>
      <c r="AS497" s="14" t="str">
        <f>+IF(PARTNERCALL!AS14="","",PARTNERCALL!AS14)</f>
        <v/>
      </c>
      <c r="AT497" s="14" t="str">
        <f>+IF(PARTNERCALL!AT14="","",PARTNERCALL!AT14)</f>
        <v/>
      </c>
      <c r="AU497" s="13" t="str">
        <f>+IF(PARTNERCALL!AU14="","",PARTNERCALL!AU14)</f>
        <v/>
      </c>
      <c r="AV497" s="13" t="str">
        <f>+IF(PARTNERCALL!AV14="","",PARTNERCALL!AV14)</f>
        <v/>
      </c>
      <c r="AW497" s="14" t="str">
        <f>+IF(PARTNERCALL!AW14="","",PARTNERCALL!AW14)</f>
        <v/>
      </c>
      <c r="AX497" s="20" t="str">
        <f>+IF(PARTNERCALL!AX14="","",PARTNERCALL!AX14)</f>
        <v/>
      </c>
      <c r="AY497" s="19">
        <f>+IF(PARTNERCALL!AY14="","",PARTNERCALL!AY14)</f>
        <v>0.125</v>
      </c>
      <c r="AZ497" s="13">
        <f>+IF(PARTNERCALL!AZ14="","",PARTNERCALL!AZ14)</f>
        <v>0.28819444444444442</v>
      </c>
      <c r="BA497" s="14" t="str">
        <f>+IF(PARTNERCALL!BA14="","",PARTNERCALL!BA14)</f>
        <v/>
      </c>
      <c r="BB497" s="14" t="str">
        <f>+IF(PARTNERCALL!BB14="","",PARTNERCALL!BB14)</f>
        <v/>
      </c>
      <c r="BC497" s="13" t="str">
        <f>+IF(PARTNERCALL!BC14="","",PARTNERCALL!BC14)</f>
        <v/>
      </c>
      <c r="BD497" s="13" t="str">
        <f>+IF(PARTNERCALL!BD14="","",PARTNERCALL!BD14)</f>
        <v/>
      </c>
      <c r="BE497" s="14" t="str">
        <f>+IF(PARTNERCALL!BE14="","",PARTNERCALL!BE14)</f>
        <v/>
      </c>
      <c r="BF497" s="20" t="str">
        <f>+IF(PARTNERCALL!BF14="","",PARTNERCALL!BF14)</f>
        <v/>
      </c>
      <c r="BG497" s="19">
        <f>+IF(PARTNERCALL!BG14="","",PARTNERCALL!BG14)</f>
        <v>0.125</v>
      </c>
      <c r="BH497" s="13">
        <f>+IF(PARTNERCALL!BH14="","",PARTNERCALL!BH14)</f>
        <v>0.28819444444444442</v>
      </c>
      <c r="BI497" s="14" t="str">
        <f>+IF(PARTNERCALL!BI14="","",PARTNERCALL!BI14)</f>
        <v/>
      </c>
      <c r="BJ497" s="14" t="str">
        <f>+IF(PARTNERCALL!BJ14="","",PARTNERCALL!BJ14)</f>
        <v/>
      </c>
      <c r="BK497" s="13" t="str">
        <f>+IF(PARTNERCALL!BK14="","",PARTNERCALL!BK14)</f>
        <v/>
      </c>
      <c r="BL497" s="13" t="str">
        <f>+IF(PARTNERCALL!BL14="","",PARTNERCALL!BL14)</f>
        <v/>
      </c>
      <c r="BM497" s="14" t="str">
        <f>+IF(PARTNERCALL!BM14="","",PARTNERCALL!BM14)</f>
        <v/>
      </c>
      <c r="BN497" s="20" t="str">
        <f>+IF(PARTNERCALL!BN14="","",PARTNERCALL!BN14)</f>
        <v/>
      </c>
      <c r="BO497" s="19">
        <f>+IF(PARTNERCALL!BO14="","",PARTNERCALL!BO14)</f>
        <v>0.125</v>
      </c>
      <c r="BP497" s="13">
        <f>+IF(PARTNERCALL!BP14="","",PARTNERCALL!BP14)</f>
        <v>0.28819444444444442</v>
      </c>
      <c r="BQ497" s="14" t="str">
        <f>+IF(PARTNERCALL!BQ14="","",PARTNERCALL!BQ14)</f>
        <v/>
      </c>
      <c r="BR497" s="14" t="str">
        <f>+IF(PARTNERCALL!BR14="","",PARTNERCALL!BR14)</f>
        <v/>
      </c>
      <c r="BS497" s="13" t="str">
        <f>+IF(PARTNERCALL!BS14="","",PARTNERCALL!BS14)</f>
        <v/>
      </c>
      <c r="BT497" s="13" t="str">
        <f>+IF(PARTNERCALL!BT14="","",PARTNERCALL!BT14)</f>
        <v/>
      </c>
      <c r="BU497" s="14" t="str">
        <f>+IF(PARTNERCALL!BU14="","",PARTNERCALL!BU14)</f>
        <v/>
      </c>
      <c r="BV497" s="20" t="str">
        <f>+IF(PARTNERCALL!BV14="","",PARTNERCALL!BV14)</f>
        <v/>
      </c>
      <c r="BW497" s="68" t="str">
        <f>+VLOOKUP(B497,GESEM!B:H,7,0)</f>
        <v>PARTNERCALL</v>
      </c>
      <c r="BX497" s="2" t="str">
        <f>+VLOOKUP(B497,GESEM!B:H,6,0)</f>
        <v>AGENTE</v>
      </c>
    </row>
    <row r="498" spans="1:76" ht="12" customHeight="1" x14ac:dyDescent="0.2">
      <c r="A498" s="31">
        <f t="shared" si="7"/>
        <v>492</v>
      </c>
      <c r="B498" s="74">
        <f>+PARTNERCALL!B15</f>
        <v>77702936</v>
      </c>
      <c r="C498" s="61" t="str">
        <f>+VLOOKUP(J498,TURNO!P:Q,2,0)</f>
        <v xml:space="preserve">PARTNERCALL </v>
      </c>
      <c r="D498" s="61" t="str">
        <f>+PARTNERCALL!D15</f>
        <v>Madrugada</v>
      </c>
      <c r="E498" s="75">
        <f>+VLOOKUP(B498,GESEM!B:M,12,0)</f>
        <v>44964</v>
      </c>
      <c r="F498" s="61" t="str">
        <f>+PARTNERCALL!F15</f>
        <v>PART TIME</v>
      </c>
      <c r="G498" s="61" t="str">
        <f>+PARTNERCALL!G15</f>
        <v>B2B</v>
      </c>
      <c r="H498" s="61">
        <f>+PARTNERCALL!H15</f>
        <v>0</v>
      </c>
      <c r="I498" s="61" t="str">
        <f>+PARTNERCALL!I15</f>
        <v>TESORE QUISPE ORIANA BELEN</v>
      </c>
      <c r="J498" s="61" t="str">
        <f>+PARTNERCALL!J15</f>
        <v>PARTNER CALL</v>
      </c>
      <c r="K498" s="61" t="str">
        <f>+PARTNERCALL!K15</f>
        <v>ÑIQUEN DEL AGUILA WALTERS DAVID</v>
      </c>
      <c r="L498" s="61" t="str">
        <f>+PARTNERCALL!L15</f>
        <v xml:space="preserve">CARAZA MORENO JONATHAN </v>
      </c>
      <c r="M498" s="61" t="str">
        <f>+PARTNERCALL!M15</f>
        <v>Domingo</v>
      </c>
      <c r="N498" s="32">
        <f>+IF(PARTNERCALL!N15="","",PARTNERCALL!N15)</f>
        <v>0.16666666666666666</v>
      </c>
      <c r="O498" s="33">
        <f>+IF(PARTNERCALL!O15="","",PARTNERCALL!O15)</f>
        <v>0.3298611111111111</v>
      </c>
      <c r="P498" s="32" t="str">
        <f>+IF(PARTNERCALL!P15="","",PARTNERCALL!P15)</f>
        <v/>
      </c>
      <c r="Q498" s="33" t="str">
        <f>+IF(PARTNERCALL!Q15="","",PARTNERCALL!Q15)</f>
        <v/>
      </c>
      <c r="R498" s="34" t="str">
        <f>+VLOOKUP(B498,GESEM!B:R,9,0)</f>
        <v>ACTIVO</v>
      </c>
      <c r="S498" s="19">
        <f>+IF(PARTNERCALL!S15="","",PARTNERCALL!S15)</f>
        <v>0.16666666666666666</v>
      </c>
      <c r="T498" s="14">
        <f>+IF(PARTNERCALL!T15="","",PARTNERCALL!T15)</f>
        <v>0.3298611111111111</v>
      </c>
      <c r="U498" s="14" t="str">
        <f>+IF(PARTNERCALL!U15="","",PARTNERCALL!U15)</f>
        <v/>
      </c>
      <c r="V498" s="14" t="str">
        <f>+IF(PARTNERCALL!V15="","",PARTNERCALL!V15)</f>
        <v/>
      </c>
      <c r="W498" s="14" t="str">
        <f>+IF(PARTNERCALL!W15="","",PARTNERCALL!W15)</f>
        <v/>
      </c>
      <c r="X498" s="14" t="str">
        <f>+IF(PARTNERCALL!X15="","",PARTNERCALL!X15)</f>
        <v/>
      </c>
      <c r="Y498" s="14" t="str">
        <f>+IF(PARTNERCALL!Y15="","",PARTNERCALL!Y15)</f>
        <v/>
      </c>
      <c r="Z498" s="20" t="str">
        <f>+IF(PARTNERCALL!Z15="","",PARTNERCALL!Z15)</f>
        <v/>
      </c>
      <c r="AA498" s="19">
        <f>+IF(PARTNERCALL!AA15="","",PARTNERCALL!AA15)</f>
        <v>0.16666666666666666</v>
      </c>
      <c r="AB498" s="13">
        <f>+IF(PARTNERCALL!AB15="","",PARTNERCALL!AB15)</f>
        <v>0.3298611111111111</v>
      </c>
      <c r="AC498" s="14" t="str">
        <f>+IF(PARTNERCALL!AC15="","",PARTNERCALL!AC15)</f>
        <v/>
      </c>
      <c r="AD498" s="14" t="str">
        <f>+IF(PARTNERCALL!AD15="","",PARTNERCALL!AD15)</f>
        <v/>
      </c>
      <c r="AE498" s="13" t="str">
        <f>+IF(PARTNERCALL!AE15="","",PARTNERCALL!AE15)</f>
        <v/>
      </c>
      <c r="AF498" s="13" t="str">
        <f>+IF(PARTNERCALL!AF15="","",PARTNERCALL!AF15)</f>
        <v/>
      </c>
      <c r="AG498" s="14" t="str">
        <f>+IF(PARTNERCALL!AG15="","",PARTNERCALL!AG15)</f>
        <v/>
      </c>
      <c r="AH498" s="20" t="str">
        <f>+IF(PARTNERCALL!AH15="","",PARTNERCALL!AH15)</f>
        <v/>
      </c>
      <c r="AI498" s="19">
        <f>+IF(PARTNERCALL!AI15="","",PARTNERCALL!AI15)</f>
        <v>0.16666666666666666</v>
      </c>
      <c r="AJ498" s="13">
        <f>+IF(PARTNERCALL!AJ15="","",PARTNERCALL!AJ15)</f>
        <v>0.3298611111111111</v>
      </c>
      <c r="AK498" s="14" t="str">
        <f>+IF(PARTNERCALL!AK15="","",PARTNERCALL!AK15)</f>
        <v/>
      </c>
      <c r="AL498" s="14" t="str">
        <f>+IF(PARTNERCALL!AL15="","",PARTNERCALL!AL15)</f>
        <v/>
      </c>
      <c r="AM498" s="13" t="str">
        <f>+IF(PARTNERCALL!AM15="","",PARTNERCALL!AM15)</f>
        <v/>
      </c>
      <c r="AN498" s="13" t="str">
        <f>+IF(PARTNERCALL!AN15="","",PARTNERCALL!AN15)</f>
        <v/>
      </c>
      <c r="AO498" s="14" t="str">
        <f>+IF(PARTNERCALL!AO15="","",PARTNERCALL!AO15)</f>
        <v/>
      </c>
      <c r="AP498" s="20" t="str">
        <f>+IF(PARTNERCALL!AP15="","",PARTNERCALL!AP15)</f>
        <v/>
      </c>
      <c r="AQ498" s="19">
        <f>+IF(PARTNERCALL!AQ15="","",PARTNERCALL!AQ15)</f>
        <v>0.16666666666666666</v>
      </c>
      <c r="AR498" s="13">
        <f>+IF(PARTNERCALL!AR15="","",PARTNERCALL!AR15)</f>
        <v>0.3298611111111111</v>
      </c>
      <c r="AS498" s="14" t="str">
        <f>+IF(PARTNERCALL!AS15="","",PARTNERCALL!AS15)</f>
        <v/>
      </c>
      <c r="AT498" s="14" t="str">
        <f>+IF(PARTNERCALL!AT15="","",PARTNERCALL!AT15)</f>
        <v/>
      </c>
      <c r="AU498" s="13" t="str">
        <f>+IF(PARTNERCALL!AU15="","",PARTNERCALL!AU15)</f>
        <v/>
      </c>
      <c r="AV498" s="13" t="str">
        <f>+IF(PARTNERCALL!AV15="","",PARTNERCALL!AV15)</f>
        <v/>
      </c>
      <c r="AW498" s="14" t="str">
        <f>+IF(PARTNERCALL!AW15="","",PARTNERCALL!AW15)</f>
        <v/>
      </c>
      <c r="AX498" s="20" t="str">
        <f>+IF(PARTNERCALL!AX15="","",PARTNERCALL!AX15)</f>
        <v/>
      </c>
      <c r="AY498" s="19">
        <f>+IF(PARTNERCALL!AY15="","",PARTNERCALL!AY15)</f>
        <v>0.16666666666666666</v>
      </c>
      <c r="AZ498" s="13">
        <f>+IF(PARTNERCALL!AZ15="","",PARTNERCALL!AZ15)</f>
        <v>0.3298611111111111</v>
      </c>
      <c r="BA498" s="14" t="str">
        <f>+IF(PARTNERCALL!BA15="","",PARTNERCALL!BA15)</f>
        <v/>
      </c>
      <c r="BB498" s="14" t="str">
        <f>+IF(PARTNERCALL!BB15="","",PARTNERCALL!BB15)</f>
        <v/>
      </c>
      <c r="BC498" s="13" t="str">
        <f>+IF(PARTNERCALL!BC15="","",PARTNERCALL!BC15)</f>
        <v/>
      </c>
      <c r="BD498" s="13" t="str">
        <f>+IF(PARTNERCALL!BD15="","",PARTNERCALL!BD15)</f>
        <v/>
      </c>
      <c r="BE498" s="14" t="str">
        <f>+IF(PARTNERCALL!BE15="","",PARTNERCALL!BE15)</f>
        <v/>
      </c>
      <c r="BF498" s="20" t="str">
        <f>+IF(PARTNERCALL!BF15="","",PARTNERCALL!BF15)</f>
        <v/>
      </c>
      <c r="BG498" s="19">
        <f>+IF(PARTNERCALL!BG15="","",PARTNERCALL!BG15)</f>
        <v>0.16666666666666666</v>
      </c>
      <c r="BH498" s="13">
        <f>+IF(PARTNERCALL!BH15="","",PARTNERCALL!BH15)</f>
        <v>0.3298611111111111</v>
      </c>
      <c r="BI498" s="14" t="str">
        <f>+IF(PARTNERCALL!BI15="","",PARTNERCALL!BI15)</f>
        <v/>
      </c>
      <c r="BJ498" s="14" t="str">
        <f>+IF(PARTNERCALL!BJ15="","",PARTNERCALL!BJ15)</f>
        <v/>
      </c>
      <c r="BK498" s="13" t="str">
        <f>+IF(PARTNERCALL!BK15="","",PARTNERCALL!BK15)</f>
        <v/>
      </c>
      <c r="BL498" s="13" t="str">
        <f>+IF(PARTNERCALL!BL15="","",PARTNERCALL!BL15)</f>
        <v/>
      </c>
      <c r="BM498" s="14" t="str">
        <f>+IF(PARTNERCALL!BM15="","",PARTNERCALL!BM15)</f>
        <v/>
      </c>
      <c r="BN498" s="20" t="str">
        <f>+IF(PARTNERCALL!BN15="","",PARTNERCALL!BN15)</f>
        <v/>
      </c>
      <c r="BO498" s="19" t="str">
        <f>+IF(PARTNERCALL!BO15="","",PARTNERCALL!BO15)</f>
        <v/>
      </c>
      <c r="BP498" s="13" t="str">
        <f>+IF(PARTNERCALL!BP15="","",PARTNERCALL!BP15)</f>
        <v/>
      </c>
      <c r="BQ498" s="14" t="str">
        <f>+IF(PARTNERCALL!BQ15="","",PARTNERCALL!BQ15)</f>
        <v/>
      </c>
      <c r="BR498" s="14" t="str">
        <f>+IF(PARTNERCALL!BR15="","",PARTNERCALL!BR15)</f>
        <v/>
      </c>
      <c r="BS498" s="13" t="str">
        <f>+IF(PARTNERCALL!BS15="","",PARTNERCALL!BS15)</f>
        <v/>
      </c>
      <c r="BT498" s="13" t="str">
        <f>+IF(PARTNERCALL!BT15="","",PARTNERCALL!BT15)</f>
        <v/>
      </c>
      <c r="BU498" s="14" t="str">
        <f>+IF(PARTNERCALL!BU15="","",PARTNERCALL!BU15)</f>
        <v/>
      </c>
      <c r="BV498" s="20" t="str">
        <f>+IF(PARTNERCALL!BV15="","",PARTNERCALL!BV15)</f>
        <v/>
      </c>
      <c r="BW498" s="68" t="str">
        <f>+VLOOKUP(B498,GESEM!B:H,7,0)</f>
        <v>PARTNERCALL</v>
      </c>
      <c r="BX498" s="2" t="str">
        <f>+VLOOKUP(B498,GESEM!B:H,6,0)</f>
        <v>AGENTE</v>
      </c>
    </row>
    <row r="499" spans="1:76" ht="12" customHeight="1" x14ac:dyDescent="0.2">
      <c r="A499" s="31">
        <f t="shared" si="7"/>
        <v>493</v>
      </c>
      <c r="B499" s="74">
        <f>+PARTNERCALL!B16</f>
        <v>71737434</v>
      </c>
      <c r="C499" s="61" t="str">
        <f>+VLOOKUP(J499,TURNO!P:Q,2,0)</f>
        <v xml:space="preserve">PARTNERCALL </v>
      </c>
      <c r="D499" s="61" t="str">
        <f>+PARTNERCALL!D16</f>
        <v>Madrugada</v>
      </c>
      <c r="E499" s="75">
        <f>+VLOOKUP(B499,GESEM!B:M,12,0)</f>
        <v>45680</v>
      </c>
      <c r="F499" s="61" t="str">
        <f>+PARTNERCALL!F16</f>
        <v>PART TIME</v>
      </c>
      <c r="G499" s="61">
        <f>+PARTNERCALL!G16</f>
        <v>0</v>
      </c>
      <c r="H499" s="61">
        <f>+PARTNERCALL!H16</f>
        <v>0</v>
      </c>
      <c r="I499" s="61" t="str">
        <f>+PARTNERCALL!I16</f>
        <v>CALMET CAJA CORAIMA LESLY</v>
      </c>
      <c r="J499" s="61" t="str">
        <f>+PARTNERCALL!J16</f>
        <v>PARTNER CALL</v>
      </c>
      <c r="K499" s="61" t="str">
        <f>+PARTNERCALL!K16</f>
        <v xml:space="preserve">VILCA ARTEAGA NOEMI </v>
      </c>
      <c r="L499" s="61" t="str">
        <f>+PARTNERCALL!L16</f>
        <v xml:space="preserve">CARAZA MORENO JONATHAN </v>
      </c>
      <c r="M499" s="61" t="str">
        <f>+PARTNERCALL!M16</f>
        <v>Lunes</v>
      </c>
      <c r="N499" s="32">
        <f>+IF(PARTNERCALL!N16="","",PARTNERCALL!N16)</f>
        <v>0.16666666666666666</v>
      </c>
      <c r="O499" s="33">
        <f>+IF(PARTNERCALL!O16="","",PARTNERCALL!O16)</f>
        <v>0.3298611111111111</v>
      </c>
      <c r="P499" s="32" t="str">
        <f>+IF(PARTNERCALL!P16="","",PARTNERCALL!P16)</f>
        <v/>
      </c>
      <c r="Q499" s="33" t="str">
        <f>+IF(PARTNERCALL!Q16="","",PARTNERCALL!Q16)</f>
        <v/>
      </c>
      <c r="R499" s="34" t="str">
        <f>+VLOOKUP(B499,GESEM!B:R,9,0)</f>
        <v>ACTIVO</v>
      </c>
      <c r="S499" s="19" t="str">
        <f>+IF(PARTNERCALL!S16="","",PARTNERCALL!S16)</f>
        <v/>
      </c>
      <c r="T499" s="14" t="str">
        <f>+IF(PARTNERCALL!T16="","",PARTNERCALL!T16)</f>
        <v/>
      </c>
      <c r="U499" s="14" t="str">
        <f>+IF(PARTNERCALL!U16="","",PARTNERCALL!U16)</f>
        <v/>
      </c>
      <c r="V499" s="14" t="str">
        <f>+IF(PARTNERCALL!V16="","",PARTNERCALL!V16)</f>
        <v/>
      </c>
      <c r="W499" s="14" t="str">
        <f>+IF(PARTNERCALL!W16="","",PARTNERCALL!W16)</f>
        <v/>
      </c>
      <c r="X499" s="14" t="str">
        <f>+IF(PARTNERCALL!X16="","",PARTNERCALL!X16)</f>
        <v/>
      </c>
      <c r="Y499" s="14" t="str">
        <f>+IF(PARTNERCALL!Y16="","",PARTNERCALL!Y16)</f>
        <v/>
      </c>
      <c r="Z499" s="20" t="str">
        <f>+IF(PARTNERCALL!Z16="","",PARTNERCALL!Z16)</f>
        <v/>
      </c>
      <c r="AA499" s="19">
        <f>+IF(PARTNERCALL!AA16="","",PARTNERCALL!AA16)</f>
        <v>0.16666666666666666</v>
      </c>
      <c r="AB499" s="13">
        <f>+IF(PARTNERCALL!AB16="","",PARTNERCALL!AB16)</f>
        <v>0.3298611111111111</v>
      </c>
      <c r="AC499" s="14" t="str">
        <f>+IF(PARTNERCALL!AC16="","",PARTNERCALL!AC16)</f>
        <v/>
      </c>
      <c r="AD499" s="14" t="str">
        <f>+IF(PARTNERCALL!AD16="","",PARTNERCALL!AD16)</f>
        <v/>
      </c>
      <c r="AE499" s="13" t="str">
        <f>+IF(PARTNERCALL!AE16="","",PARTNERCALL!AE16)</f>
        <v/>
      </c>
      <c r="AF499" s="13" t="str">
        <f>+IF(PARTNERCALL!AF16="","",PARTNERCALL!AF16)</f>
        <v/>
      </c>
      <c r="AG499" s="14" t="str">
        <f>+IF(PARTNERCALL!AG16="","",PARTNERCALL!AG16)</f>
        <v/>
      </c>
      <c r="AH499" s="20" t="str">
        <f>+IF(PARTNERCALL!AH16="","",PARTNERCALL!AH16)</f>
        <v/>
      </c>
      <c r="AI499" s="19">
        <f>+IF(PARTNERCALL!AI16="","",PARTNERCALL!AI16)</f>
        <v>0.16666666666666666</v>
      </c>
      <c r="AJ499" s="13">
        <f>+IF(PARTNERCALL!AJ16="","",PARTNERCALL!AJ16)</f>
        <v>0.3298611111111111</v>
      </c>
      <c r="AK499" s="14" t="str">
        <f>+IF(PARTNERCALL!AK16="","",PARTNERCALL!AK16)</f>
        <v/>
      </c>
      <c r="AL499" s="14" t="str">
        <f>+IF(PARTNERCALL!AL16="","",PARTNERCALL!AL16)</f>
        <v/>
      </c>
      <c r="AM499" s="13" t="str">
        <f>+IF(PARTNERCALL!AM16="","",PARTNERCALL!AM16)</f>
        <v/>
      </c>
      <c r="AN499" s="13" t="str">
        <f>+IF(PARTNERCALL!AN16="","",PARTNERCALL!AN16)</f>
        <v/>
      </c>
      <c r="AO499" s="14" t="str">
        <f>+IF(PARTNERCALL!AO16="","",PARTNERCALL!AO16)</f>
        <v/>
      </c>
      <c r="AP499" s="20" t="str">
        <f>+IF(PARTNERCALL!AP16="","",PARTNERCALL!AP16)</f>
        <v/>
      </c>
      <c r="AQ499" s="19">
        <f>+IF(PARTNERCALL!AQ16="","",PARTNERCALL!AQ16)</f>
        <v>0.16666666666666666</v>
      </c>
      <c r="AR499" s="13">
        <f>+IF(PARTNERCALL!AR16="","",PARTNERCALL!AR16)</f>
        <v>0.3298611111111111</v>
      </c>
      <c r="AS499" s="14" t="str">
        <f>+IF(PARTNERCALL!AS16="","",PARTNERCALL!AS16)</f>
        <v/>
      </c>
      <c r="AT499" s="14" t="str">
        <f>+IF(PARTNERCALL!AT16="","",PARTNERCALL!AT16)</f>
        <v/>
      </c>
      <c r="AU499" s="13" t="str">
        <f>+IF(PARTNERCALL!AU16="","",PARTNERCALL!AU16)</f>
        <v/>
      </c>
      <c r="AV499" s="13" t="str">
        <f>+IF(PARTNERCALL!AV16="","",PARTNERCALL!AV16)</f>
        <v/>
      </c>
      <c r="AW499" s="14" t="str">
        <f>+IF(PARTNERCALL!AW16="","",PARTNERCALL!AW16)</f>
        <v/>
      </c>
      <c r="AX499" s="20" t="str">
        <f>+IF(PARTNERCALL!AX16="","",PARTNERCALL!AX16)</f>
        <v/>
      </c>
      <c r="AY499" s="19">
        <f>+IF(PARTNERCALL!AY16="","",PARTNERCALL!AY16)</f>
        <v>0.16666666666666666</v>
      </c>
      <c r="AZ499" s="13">
        <f>+IF(PARTNERCALL!AZ16="","",PARTNERCALL!AZ16)</f>
        <v>0.3298611111111111</v>
      </c>
      <c r="BA499" s="14" t="str">
        <f>+IF(PARTNERCALL!BA16="","",PARTNERCALL!BA16)</f>
        <v/>
      </c>
      <c r="BB499" s="14" t="str">
        <f>+IF(PARTNERCALL!BB16="","",PARTNERCALL!BB16)</f>
        <v/>
      </c>
      <c r="BC499" s="13" t="str">
        <f>+IF(PARTNERCALL!BC16="","",PARTNERCALL!BC16)</f>
        <v/>
      </c>
      <c r="BD499" s="13" t="str">
        <f>+IF(PARTNERCALL!BD16="","",PARTNERCALL!BD16)</f>
        <v/>
      </c>
      <c r="BE499" s="14" t="str">
        <f>+IF(PARTNERCALL!BE16="","",PARTNERCALL!BE16)</f>
        <v/>
      </c>
      <c r="BF499" s="20" t="str">
        <f>+IF(PARTNERCALL!BF16="","",PARTNERCALL!BF16)</f>
        <v/>
      </c>
      <c r="BG499" s="19">
        <f>+IF(PARTNERCALL!BG16="","",PARTNERCALL!BG16)</f>
        <v>0.16666666666666666</v>
      </c>
      <c r="BH499" s="13">
        <f>+IF(PARTNERCALL!BH16="","",PARTNERCALL!BH16)</f>
        <v>0.3298611111111111</v>
      </c>
      <c r="BI499" s="14" t="str">
        <f>+IF(PARTNERCALL!BI16="","",PARTNERCALL!BI16)</f>
        <v/>
      </c>
      <c r="BJ499" s="14" t="str">
        <f>+IF(PARTNERCALL!BJ16="","",PARTNERCALL!BJ16)</f>
        <v/>
      </c>
      <c r="BK499" s="13" t="str">
        <f>+IF(PARTNERCALL!BK16="","",PARTNERCALL!BK16)</f>
        <v/>
      </c>
      <c r="BL499" s="13" t="str">
        <f>+IF(PARTNERCALL!BL16="","",PARTNERCALL!BL16)</f>
        <v/>
      </c>
      <c r="BM499" s="14" t="str">
        <f>+IF(PARTNERCALL!BM16="","",PARTNERCALL!BM16)</f>
        <v/>
      </c>
      <c r="BN499" s="20" t="str">
        <f>+IF(PARTNERCALL!BN16="","",PARTNERCALL!BN16)</f>
        <v/>
      </c>
      <c r="BO499" s="19">
        <f>+IF(PARTNERCALL!BO16="","",PARTNERCALL!BO16)</f>
        <v>0.16666666666666666</v>
      </c>
      <c r="BP499" s="13">
        <f>+IF(PARTNERCALL!BP16="","",PARTNERCALL!BP16)</f>
        <v>0.3298611111111111</v>
      </c>
      <c r="BQ499" s="14" t="str">
        <f>+IF(PARTNERCALL!BQ16="","",PARTNERCALL!BQ16)</f>
        <v/>
      </c>
      <c r="BR499" s="14" t="str">
        <f>+IF(PARTNERCALL!BR16="","",PARTNERCALL!BR16)</f>
        <v/>
      </c>
      <c r="BS499" s="13" t="str">
        <f>+IF(PARTNERCALL!BS16="","",PARTNERCALL!BS16)</f>
        <v/>
      </c>
      <c r="BT499" s="13" t="str">
        <f>+IF(PARTNERCALL!BT16="","",PARTNERCALL!BT16)</f>
        <v/>
      </c>
      <c r="BU499" s="14" t="str">
        <f>+IF(PARTNERCALL!BU16="","",PARTNERCALL!BU16)</f>
        <v/>
      </c>
      <c r="BV499" s="20" t="str">
        <f>+IF(PARTNERCALL!BV16="","",PARTNERCALL!BV16)</f>
        <v/>
      </c>
      <c r="BW499" s="68" t="str">
        <f>+VLOOKUP(B499,GESEM!B:H,7,0)</f>
        <v>PARTNERCALL</v>
      </c>
      <c r="BX499" s="2" t="str">
        <f>+VLOOKUP(B499,GESEM!B:H,6,0)</f>
        <v>AGENTE</v>
      </c>
    </row>
    <row r="500" spans="1:76" ht="12" customHeight="1" x14ac:dyDescent="0.2">
      <c r="A500" s="31">
        <f t="shared" si="7"/>
        <v>494</v>
      </c>
      <c r="B500" s="74">
        <f>+PARTNERCALL!B17</f>
        <v>71284748</v>
      </c>
      <c r="C500" s="61" t="str">
        <f>+VLOOKUP(J500,TURNO!P:Q,2,0)</f>
        <v xml:space="preserve">PARTNERCALL </v>
      </c>
      <c r="D500" s="61" t="str">
        <f>+PARTNERCALL!D17</f>
        <v>Madrugada</v>
      </c>
      <c r="E500" s="75">
        <f>+VLOOKUP(B500,GESEM!B:M,12,0)</f>
        <v>43974</v>
      </c>
      <c r="F500" s="61" t="str">
        <f>+PARTNERCALL!F17</f>
        <v>FULL TIME</v>
      </c>
      <c r="G500" s="61">
        <f>+PARTNERCALL!G17</f>
        <v>0</v>
      </c>
      <c r="H500" s="61">
        <f>+PARTNERCALL!H17</f>
        <v>0</v>
      </c>
      <c r="I500" s="61" t="str">
        <f>+PARTNERCALL!I17</f>
        <v>RAMOS BAZÁN ROSSEMERY</v>
      </c>
      <c r="J500" s="61" t="str">
        <f>+PARTNERCALL!J17</f>
        <v>PARTNER CALL</v>
      </c>
      <c r="K500" s="61" t="str">
        <f>+PARTNERCALL!K17</f>
        <v xml:space="preserve">VILCA ARTEAGA NOEMI </v>
      </c>
      <c r="L500" s="61" t="str">
        <f>+PARTNERCALL!L17</f>
        <v xml:space="preserve">CARAZA MORENO JONATHAN </v>
      </c>
      <c r="M500" s="61" t="str">
        <f>+PARTNERCALL!M17</f>
        <v>Miércoles</v>
      </c>
      <c r="N500" s="32">
        <f>+IF(PARTNERCALL!N17="","",PARTNERCALL!N17)</f>
        <v>0.20833333333333334</v>
      </c>
      <c r="O500" s="33">
        <f>+IF(PARTNERCALL!O17="","",PARTNERCALL!O17)</f>
        <v>0.55208333333333337</v>
      </c>
      <c r="P500" s="32">
        <f>+IF(PARTNERCALL!P17="","",PARTNERCALL!P17)</f>
        <v>0.29166666666666669</v>
      </c>
      <c r="Q500" s="33">
        <f>+IF(PARTNERCALL!Q17="","",PARTNERCALL!Q17)</f>
        <v>0.32291666666666669</v>
      </c>
      <c r="R500" s="34" t="str">
        <f>+VLOOKUP(B500,GESEM!B:R,9,0)</f>
        <v>ACTIVO</v>
      </c>
      <c r="S500" s="19">
        <f>+IF(PARTNERCALL!S17="","",PARTNERCALL!S17)</f>
        <v>0.20833333333333334</v>
      </c>
      <c r="T500" s="14">
        <f>+IF(PARTNERCALL!T17="","",PARTNERCALL!T17)</f>
        <v>0.55208333333333337</v>
      </c>
      <c r="U500" s="14" t="str">
        <f>+IF(PARTNERCALL!U17="","",PARTNERCALL!U17)</f>
        <v/>
      </c>
      <c r="V500" s="14" t="str">
        <f>+IF(PARTNERCALL!V17="","",PARTNERCALL!V17)</f>
        <v/>
      </c>
      <c r="W500" s="14">
        <f>+IF(PARTNERCALL!W17="","",PARTNERCALL!W17)</f>
        <v>0.29166666666666669</v>
      </c>
      <c r="X500" s="14">
        <f>+IF(PARTNERCALL!X17="","",PARTNERCALL!X17)</f>
        <v>0.32291666666666669</v>
      </c>
      <c r="Y500" s="14" t="str">
        <f>+IF(PARTNERCALL!Y17="","",PARTNERCALL!Y17)</f>
        <v/>
      </c>
      <c r="Z500" s="20" t="str">
        <f>+IF(PARTNERCALL!Z17="","",PARTNERCALL!Z17)</f>
        <v/>
      </c>
      <c r="AA500" s="19">
        <f>+IF(PARTNERCALL!AA17="","",PARTNERCALL!AA17)</f>
        <v>0.20833333333333334</v>
      </c>
      <c r="AB500" s="13">
        <f>+IF(PARTNERCALL!AB17="","",PARTNERCALL!AB17)</f>
        <v>0.55208333333333337</v>
      </c>
      <c r="AC500" s="14" t="str">
        <f>+IF(PARTNERCALL!AC17="","",PARTNERCALL!AC17)</f>
        <v/>
      </c>
      <c r="AD500" s="14" t="str">
        <f>+IF(PARTNERCALL!AD17="","",PARTNERCALL!AD17)</f>
        <v/>
      </c>
      <c r="AE500" s="13">
        <f>+IF(PARTNERCALL!AE17="","",PARTNERCALL!AE17)</f>
        <v>0.29166666666666669</v>
      </c>
      <c r="AF500" s="13">
        <f>+IF(PARTNERCALL!AF17="","",PARTNERCALL!AF17)</f>
        <v>0.32291666666666669</v>
      </c>
      <c r="AG500" s="14" t="str">
        <f>+IF(PARTNERCALL!AG17="","",PARTNERCALL!AG17)</f>
        <v/>
      </c>
      <c r="AH500" s="20" t="str">
        <f>+IF(PARTNERCALL!AH17="","",PARTNERCALL!AH17)</f>
        <v/>
      </c>
      <c r="AI500" s="19" t="str">
        <f>+IF(PARTNERCALL!AI17="","",PARTNERCALL!AI17)</f>
        <v/>
      </c>
      <c r="AJ500" s="13" t="str">
        <f>+IF(PARTNERCALL!AJ17="","",PARTNERCALL!AJ17)</f>
        <v/>
      </c>
      <c r="AK500" s="14" t="str">
        <f>+IF(PARTNERCALL!AK17="","",PARTNERCALL!AK17)</f>
        <v/>
      </c>
      <c r="AL500" s="14" t="str">
        <f>+IF(PARTNERCALL!AL17="","",PARTNERCALL!AL17)</f>
        <v/>
      </c>
      <c r="AM500" s="13" t="str">
        <f>+IF(PARTNERCALL!AM17="","",PARTNERCALL!AM17)</f>
        <v/>
      </c>
      <c r="AN500" s="13" t="str">
        <f>+IF(PARTNERCALL!AN17="","",PARTNERCALL!AN17)</f>
        <v/>
      </c>
      <c r="AO500" s="14" t="str">
        <f>+IF(PARTNERCALL!AO17="","",PARTNERCALL!AO17)</f>
        <v/>
      </c>
      <c r="AP500" s="20" t="str">
        <f>+IF(PARTNERCALL!AP17="","",PARTNERCALL!AP17)</f>
        <v/>
      </c>
      <c r="AQ500" s="19">
        <f>+IF(PARTNERCALL!AQ17="","",PARTNERCALL!AQ17)</f>
        <v>0.20833333333333334</v>
      </c>
      <c r="AR500" s="13">
        <f>+IF(PARTNERCALL!AR17="","",PARTNERCALL!AR17)</f>
        <v>0.55208333333333337</v>
      </c>
      <c r="AS500" s="14" t="str">
        <f>+IF(PARTNERCALL!AS17="","",PARTNERCALL!AS17)</f>
        <v/>
      </c>
      <c r="AT500" s="14" t="str">
        <f>+IF(PARTNERCALL!AT17="","",PARTNERCALL!AT17)</f>
        <v/>
      </c>
      <c r="AU500" s="13">
        <f>+IF(PARTNERCALL!AU17="","",PARTNERCALL!AU17)</f>
        <v>0.29166666666666669</v>
      </c>
      <c r="AV500" s="13">
        <f>+IF(PARTNERCALL!AV17="","",PARTNERCALL!AV17)</f>
        <v>0.32291666666666669</v>
      </c>
      <c r="AW500" s="14" t="str">
        <f>+IF(PARTNERCALL!AW17="","",PARTNERCALL!AW17)</f>
        <v/>
      </c>
      <c r="AX500" s="20" t="str">
        <f>+IF(PARTNERCALL!AX17="","",PARTNERCALL!AX17)</f>
        <v/>
      </c>
      <c r="AY500" s="19">
        <f>+IF(PARTNERCALL!AY17="","",PARTNERCALL!AY17)</f>
        <v>0.20833333333333334</v>
      </c>
      <c r="AZ500" s="13">
        <f>+IF(PARTNERCALL!AZ17="","",PARTNERCALL!AZ17)</f>
        <v>0.55208333333333337</v>
      </c>
      <c r="BA500" s="14" t="str">
        <f>+IF(PARTNERCALL!BA17="","",PARTNERCALL!BA17)</f>
        <v/>
      </c>
      <c r="BB500" s="14" t="str">
        <f>+IF(PARTNERCALL!BB17="","",PARTNERCALL!BB17)</f>
        <v/>
      </c>
      <c r="BC500" s="13">
        <f>+IF(PARTNERCALL!BC17="","",PARTNERCALL!BC17)</f>
        <v>0.29166666666666669</v>
      </c>
      <c r="BD500" s="13">
        <f>+IF(PARTNERCALL!BD17="","",PARTNERCALL!BD17)</f>
        <v>0.32291666666666669</v>
      </c>
      <c r="BE500" s="14" t="str">
        <f>+IF(PARTNERCALL!BE17="","",PARTNERCALL!BE17)</f>
        <v/>
      </c>
      <c r="BF500" s="20" t="str">
        <f>+IF(PARTNERCALL!BF17="","",PARTNERCALL!BF17)</f>
        <v/>
      </c>
      <c r="BG500" s="19">
        <f>+IF(PARTNERCALL!BG17="","",PARTNERCALL!BG17)</f>
        <v>0.20833333333333334</v>
      </c>
      <c r="BH500" s="13">
        <f>+IF(PARTNERCALL!BH17="","",PARTNERCALL!BH17)</f>
        <v>0.55208333333333337</v>
      </c>
      <c r="BI500" s="14" t="str">
        <f>+IF(PARTNERCALL!BI17="","",PARTNERCALL!BI17)</f>
        <v/>
      </c>
      <c r="BJ500" s="14" t="str">
        <f>+IF(PARTNERCALL!BJ17="","",PARTNERCALL!BJ17)</f>
        <v/>
      </c>
      <c r="BK500" s="13">
        <f>+IF(PARTNERCALL!BK17="","",PARTNERCALL!BK17)</f>
        <v>0.29166666666666669</v>
      </c>
      <c r="BL500" s="13">
        <f>+IF(PARTNERCALL!BL17="","",PARTNERCALL!BL17)</f>
        <v>0.32291666666666669</v>
      </c>
      <c r="BM500" s="14" t="str">
        <f>+IF(PARTNERCALL!BM17="","",PARTNERCALL!BM17)</f>
        <v/>
      </c>
      <c r="BN500" s="20" t="str">
        <f>+IF(PARTNERCALL!BN17="","",PARTNERCALL!BN17)</f>
        <v/>
      </c>
      <c r="BO500" s="19">
        <f>+IF(PARTNERCALL!BO17="","",PARTNERCALL!BO17)</f>
        <v>0.20833333333333334</v>
      </c>
      <c r="BP500" s="13">
        <f>+IF(PARTNERCALL!BP17="","",PARTNERCALL!BP17)</f>
        <v>0.55208333333333337</v>
      </c>
      <c r="BQ500" s="14" t="str">
        <f>+IF(PARTNERCALL!BQ17="","",PARTNERCALL!BQ17)</f>
        <v/>
      </c>
      <c r="BR500" s="14" t="str">
        <f>+IF(PARTNERCALL!BR17="","",PARTNERCALL!BR17)</f>
        <v/>
      </c>
      <c r="BS500" s="13">
        <f>+IF(PARTNERCALL!BS17="","",PARTNERCALL!BS17)</f>
        <v>0.29166666666666669</v>
      </c>
      <c r="BT500" s="13">
        <f>+IF(PARTNERCALL!BT17="","",PARTNERCALL!BT17)</f>
        <v>0.32291666666666669</v>
      </c>
      <c r="BU500" s="14" t="str">
        <f>+IF(PARTNERCALL!BU17="","",PARTNERCALL!BU17)</f>
        <v/>
      </c>
      <c r="BV500" s="20" t="str">
        <f>+IF(PARTNERCALL!BV17="","",PARTNERCALL!BV17)</f>
        <v/>
      </c>
      <c r="BW500" s="68" t="str">
        <f>+VLOOKUP(B500,GESEM!B:H,7,0)</f>
        <v>PARTNERCALL</v>
      </c>
      <c r="BX500" s="2" t="str">
        <f>+VLOOKUP(B500,GESEM!B:H,6,0)</f>
        <v>AGENTE</v>
      </c>
    </row>
    <row r="501" spans="1:76" ht="12" customHeight="1" x14ac:dyDescent="0.2">
      <c r="A501" s="31">
        <f t="shared" si="7"/>
        <v>495</v>
      </c>
      <c r="B501" s="74">
        <f>+PARTNERCALL!B18</f>
        <v>74582001</v>
      </c>
      <c r="C501" s="61" t="str">
        <f>+VLOOKUP(J501,TURNO!P:Q,2,0)</f>
        <v xml:space="preserve">PARTNERCALL </v>
      </c>
      <c r="D501" s="61" t="str">
        <f>+PARTNERCALL!D18</f>
        <v>Mañana</v>
      </c>
      <c r="E501" s="75">
        <f>+VLOOKUP(B501,GESEM!B:M,12,0)</f>
        <v>43796</v>
      </c>
      <c r="F501" s="61" t="str">
        <f>+PARTNERCALL!F18</f>
        <v>FULL TIME</v>
      </c>
      <c r="G501" s="61" t="str">
        <f>+PARTNERCALL!G18</f>
        <v>GESTION ADICIONAL</v>
      </c>
      <c r="H501" s="61" t="str">
        <f>+PARTNERCALL!H18</f>
        <v>PARTNER ONLINECALLS</v>
      </c>
      <c r="I501" s="61" t="str">
        <f>+PARTNERCALL!I18</f>
        <v>CARRION ZAQUINAULA ANDREA GIRELA</v>
      </c>
      <c r="J501" s="61" t="str">
        <f>+PARTNERCALL!J18</f>
        <v>PARTNER CALL</v>
      </c>
      <c r="K501" s="61" t="str">
        <f>+PARTNERCALL!K18</f>
        <v>ÑIQUEN DEL AGUILA WALTERS DAVID</v>
      </c>
      <c r="L501" s="61" t="str">
        <f>+PARTNERCALL!L18</f>
        <v xml:space="preserve">CARAZA MORENO JONATHAN </v>
      </c>
      <c r="M501" s="61" t="str">
        <f>+PARTNERCALL!M18</f>
        <v>Domingo</v>
      </c>
      <c r="N501" s="32">
        <f>+IF(PARTNERCALL!N18="","",PARTNERCALL!N18)</f>
        <v>0.25</v>
      </c>
      <c r="O501" s="33">
        <f>+IF(PARTNERCALL!O18="","",PARTNERCALL!O18)</f>
        <v>0.59375</v>
      </c>
      <c r="P501" s="32">
        <f>+IF(PARTNERCALL!P18="","",PARTNERCALL!P18)</f>
        <v>0.375</v>
      </c>
      <c r="Q501" s="33">
        <f>+IF(PARTNERCALL!Q18="","",PARTNERCALL!Q18)</f>
        <v>0.40625</v>
      </c>
      <c r="R501" s="34" t="str">
        <f>+VLOOKUP(B501,GESEM!B:R,9,0)</f>
        <v>ACTIVO</v>
      </c>
      <c r="S501" s="19">
        <f>+IF(PARTNERCALL!S18="","",PARTNERCALL!S18)</f>
        <v>0.25</v>
      </c>
      <c r="T501" s="14">
        <f>+IF(PARTNERCALL!T18="","",PARTNERCALL!T18)</f>
        <v>0.59375</v>
      </c>
      <c r="U501" s="14" t="str">
        <f>+IF(PARTNERCALL!U18="","",PARTNERCALL!U18)</f>
        <v/>
      </c>
      <c r="V501" s="14" t="str">
        <f>+IF(PARTNERCALL!V18="","",PARTNERCALL!V18)</f>
        <v/>
      </c>
      <c r="W501" s="14">
        <f>+IF(PARTNERCALL!W18="","",PARTNERCALL!W18)</f>
        <v>0.375</v>
      </c>
      <c r="X501" s="14">
        <f>+IF(PARTNERCALL!X18="","",PARTNERCALL!X18)</f>
        <v>0.40625</v>
      </c>
      <c r="Y501" s="14" t="str">
        <f>+IF(PARTNERCALL!Y18="","",PARTNERCALL!Y18)</f>
        <v/>
      </c>
      <c r="Z501" s="20" t="str">
        <f>+IF(PARTNERCALL!Z18="","",PARTNERCALL!Z18)</f>
        <v/>
      </c>
      <c r="AA501" s="19">
        <f>+IF(PARTNERCALL!AA18="","",PARTNERCALL!AA18)</f>
        <v>0.25</v>
      </c>
      <c r="AB501" s="13">
        <f>+IF(PARTNERCALL!AB18="","",PARTNERCALL!AB18)</f>
        <v>0.59375</v>
      </c>
      <c r="AC501" s="14" t="str">
        <f>+IF(PARTNERCALL!AC18="","",PARTNERCALL!AC18)</f>
        <v/>
      </c>
      <c r="AD501" s="14" t="str">
        <f>+IF(PARTNERCALL!AD18="","",PARTNERCALL!AD18)</f>
        <v/>
      </c>
      <c r="AE501" s="13">
        <f>+IF(PARTNERCALL!AE18="","",PARTNERCALL!AE18)</f>
        <v>0.375</v>
      </c>
      <c r="AF501" s="13">
        <f>+IF(PARTNERCALL!AF18="","",PARTNERCALL!AF18)</f>
        <v>0.40625</v>
      </c>
      <c r="AG501" s="14" t="str">
        <f>+IF(PARTNERCALL!AG18="","",PARTNERCALL!AG18)</f>
        <v/>
      </c>
      <c r="AH501" s="20" t="str">
        <f>+IF(PARTNERCALL!AH18="","",PARTNERCALL!AH18)</f>
        <v/>
      </c>
      <c r="AI501" s="19">
        <f>+IF(PARTNERCALL!AI18="","",PARTNERCALL!AI18)</f>
        <v>0.25</v>
      </c>
      <c r="AJ501" s="13">
        <f>+IF(PARTNERCALL!AJ18="","",PARTNERCALL!AJ18)</f>
        <v>0.59375</v>
      </c>
      <c r="AK501" s="14" t="str">
        <f>+IF(PARTNERCALL!AK18="","",PARTNERCALL!AK18)</f>
        <v/>
      </c>
      <c r="AL501" s="14" t="str">
        <f>+IF(PARTNERCALL!AL18="","",PARTNERCALL!AL18)</f>
        <v/>
      </c>
      <c r="AM501" s="13">
        <f>+IF(PARTNERCALL!AM18="","",PARTNERCALL!AM18)</f>
        <v>0.375</v>
      </c>
      <c r="AN501" s="13">
        <f>+IF(PARTNERCALL!AN18="","",PARTNERCALL!AN18)</f>
        <v>0.40625</v>
      </c>
      <c r="AO501" s="14" t="str">
        <f>+IF(PARTNERCALL!AO18="","",PARTNERCALL!AO18)</f>
        <v/>
      </c>
      <c r="AP501" s="20" t="str">
        <f>+IF(PARTNERCALL!AP18="","",PARTNERCALL!AP18)</f>
        <v/>
      </c>
      <c r="AQ501" s="19">
        <f>+IF(PARTNERCALL!AQ18="","",PARTNERCALL!AQ18)</f>
        <v>0.25</v>
      </c>
      <c r="AR501" s="13">
        <f>+IF(PARTNERCALL!AR18="","",PARTNERCALL!AR18)</f>
        <v>0.59375</v>
      </c>
      <c r="AS501" s="14" t="str">
        <f>+IF(PARTNERCALL!AS18="","",PARTNERCALL!AS18)</f>
        <v/>
      </c>
      <c r="AT501" s="14" t="str">
        <f>+IF(PARTNERCALL!AT18="","",PARTNERCALL!AT18)</f>
        <v/>
      </c>
      <c r="AU501" s="13">
        <f>+IF(PARTNERCALL!AU18="","",PARTNERCALL!AU18)</f>
        <v>0.375</v>
      </c>
      <c r="AV501" s="13">
        <f>+IF(PARTNERCALL!AV18="","",PARTNERCALL!AV18)</f>
        <v>0.40625</v>
      </c>
      <c r="AW501" s="14" t="str">
        <f>+IF(PARTNERCALL!AW18="","",PARTNERCALL!AW18)</f>
        <v/>
      </c>
      <c r="AX501" s="20" t="str">
        <f>+IF(PARTNERCALL!AX18="","",PARTNERCALL!AX18)</f>
        <v/>
      </c>
      <c r="AY501" s="19">
        <f>+IF(PARTNERCALL!AY18="","",PARTNERCALL!AY18)</f>
        <v>0.25</v>
      </c>
      <c r="AZ501" s="13">
        <f>+IF(PARTNERCALL!AZ18="","",PARTNERCALL!AZ18)</f>
        <v>0.59375</v>
      </c>
      <c r="BA501" s="14" t="str">
        <f>+IF(PARTNERCALL!BA18="","",PARTNERCALL!BA18)</f>
        <v/>
      </c>
      <c r="BB501" s="14" t="str">
        <f>+IF(PARTNERCALL!BB18="","",PARTNERCALL!BB18)</f>
        <v/>
      </c>
      <c r="BC501" s="13">
        <f>+IF(PARTNERCALL!BC18="","",PARTNERCALL!BC18)</f>
        <v>0.375</v>
      </c>
      <c r="BD501" s="13">
        <f>+IF(PARTNERCALL!BD18="","",PARTNERCALL!BD18)</f>
        <v>0.40625</v>
      </c>
      <c r="BE501" s="14" t="str">
        <f>+IF(PARTNERCALL!BE18="","",PARTNERCALL!BE18)</f>
        <v/>
      </c>
      <c r="BF501" s="20" t="str">
        <f>+IF(PARTNERCALL!BF18="","",PARTNERCALL!BF18)</f>
        <v/>
      </c>
      <c r="BG501" s="19">
        <f>+IF(PARTNERCALL!BG18="","",PARTNERCALL!BG18)</f>
        <v>0.25</v>
      </c>
      <c r="BH501" s="13">
        <f>+IF(PARTNERCALL!BH18="","",PARTNERCALL!BH18)</f>
        <v>0.59375</v>
      </c>
      <c r="BI501" s="14" t="str">
        <f>+IF(PARTNERCALL!BI18="","",PARTNERCALL!BI18)</f>
        <v/>
      </c>
      <c r="BJ501" s="14" t="str">
        <f>+IF(PARTNERCALL!BJ18="","",PARTNERCALL!BJ18)</f>
        <v/>
      </c>
      <c r="BK501" s="13">
        <f>+IF(PARTNERCALL!BK18="","",PARTNERCALL!BK18)</f>
        <v>0.375</v>
      </c>
      <c r="BL501" s="13">
        <f>+IF(PARTNERCALL!BL18="","",PARTNERCALL!BL18)</f>
        <v>0.40625</v>
      </c>
      <c r="BM501" s="14" t="str">
        <f>+IF(PARTNERCALL!BM18="","",PARTNERCALL!BM18)</f>
        <v/>
      </c>
      <c r="BN501" s="20" t="str">
        <f>+IF(PARTNERCALL!BN18="","",PARTNERCALL!BN18)</f>
        <v/>
      </c>
      <c r="BO501" s="19" t="str">
        <f>+IF(PARTNERCALL!BO18="","",PARTNERCALL!BO18)</f>
        <v/>
      </c>
      <c r="BP501" s="13" t="str">
        <f>+IF(PARTNERCALL!BP18="","",PARTNERCALL!BP18)</f>
        <v/>
      </c>
      <c r="BQ501" s="14" t="str">
        <f>+IF(PARTNERCALL!BQ18="","",PARTNERCALL!BQ18)</f>
        <v/>
      </c>
      <c r="BR501" s="14" t="str">
        <f>+IF(PARTNERCALL!BR18="","",PARTNERCALL!BR18)</f>
        <v/>
      </c>
      <c r="BS501" s="13" t="str">
        <f>+IF(PARTNERCALL!BS18="","",PARTNERCALL!BS18)</f>
        <v/>
      </c>
      <c r="BT501" s="13" t="str">
        <f>+IF(PARTNERCALL!BT18="","",PARTNERCALL!BT18)</f>
        <v/>
      </c>
      <c r="BU501" s="14" t="str">
        <f>+IF(PARTNERCALL!BU18="","",PARTNERCALL!BU18)</f>
        <v/>
      </c>
      <c r="BV501" s="20" t="str">
        <f>+IF(PARTNERCALL!BV18="","",PARTNERCALL!BV18)</f>
        <v/>
      </c>
      <c r="BW501" s="68" t="str">
        <f>+VLOOKUP(B501,GESEM!B:H,7,0)</f>
        <v>PARTNERCALL</v>
      </c>
      <c r="BX501" s="2" t="str">
        <f>+VLOOKUP(B501,GESEM!B:H,6,0)</f>
        <v>AGENTE</v>
      </c>
    </row>
    <row r="502" spans="1:76" ht="12" customHeight="1" x14ac:dyDescent="0.2">
      <c r="A502" s="31">
        <f t="shared" si="7"/>
        <v>496</v>
      </c>
      <c r="B502" s="74">
        <f>+PARTNERCALL!B19</f>
        <v>47348644</v>
      </c>
      <c r="C502" s="61" t="str">
        <f>+VLOOKUP(J502,TURNO!P:Q,2,0)</f>
        <v xml:space="preserve">PARTNERCALL </v>
      </c>
      <c r="D502" s="61" t="str">
        <f>+PARTNERCALL!D19</f>
        <v>Mañana</v>
      </c>
      <c r="E502" s="75">
        <f>+VLOOKUP(B502,GESEM!B:M,12,0)</f>
        <v>45490</v>
      </c>
      <c r="F502" s="61" t="str">
        <f>+PARTNERCALL!F19</f>
        <v>FULL TIME</v>
      </c>
      <c r="G502" s="61">
        <f>+PARTNERCALL!G19</f>
        <v>0</v>
      </c>
      <c r="H502" s="61">
        <f>+PARTNERCALL!H19</f>
        <v>0</v>
      </c>
      <c r="I502" s="61" t="str">
        <f>+PARTNERCALL!I19</f>
        <v>TEODOR VELASQUEZ MANUEL FREDDY</v>
      </c>
      <c r="J502" s="61" t="str">
        <f>+PARTNERCALL!J19</f>
        <v>PARTNER CALL</v>
      </c>
      <c r="K502" s="61" t="str">
        <f>+PARTNERCALL!K19</f>
        <v xml:space="preserve">VILCA ARTEAGA NOEMI </v>
      </c>
      <c r="L502" s="61" t="str">
        <f>+PARTNERCALL!L19</f>
        <v xml:space="preserve">CARAZA MORENO JONATHAN </v>
      </c>
      <c r="M502" s="61" t="str">
        <f>+PARTNERCALL!M19</f>
        <v>Martes</v>
      </c>
      <c r="N502" s="32">
        <f>+IF(PARTNERCALL!N19="","",PARTNERCALL!N19)</f>
        <v>0.25</v>
      </c>
      <c r="O502" s="33">
        <f>+IF(PARTNERCALL!O19="","",PARTNERCALL!O19)</f>
        <v>0.59375</v>
      </c>
      <c r="P502" s="32">
        <f>+IF(PARTNERCALL!P19="","",PARTNERCALL!P19)</f>
        <v>0.33333333333333331</v>
      </c>
      <c r="Q502" s="33">
        <f>+IF(PARTNERCALL!Q19="","",PARTNERCALL!Q19)</f>
        <v>0.36458333333333331</v>
      </c>
      <c r="R502" s="34" t="str">
        <f>+VLOOKUP(B502,GESEM!B:R,9,0)</f>
        <v>ACTIVO</v>
      </c>
      <c r="S502" s="19">
        <f>+IF(PARTNERCALL!S19="","",PARTNERCALL!S19)</f>
        <v>0.25</v>
      </c>
      <c r="T502" s="14">
        <f>+IF(PARTNERCALL!T19="","",PARTNERCALL!T19)</f>
        <v>0.59375</v>
      </c>
      <c r="U502" s="14" t="str">
        <f>+IF(PARTNERCALL!U19="","",PARTNERCALL!U19)</f>
        <v/>
      </c>
      <c r="V502" s="14" t="str">
        <f>+IF(PARTNERCALL!V19="","",PARTNERCALL!V19)</f>
        <v/>
      </c>
      <c r="W502" s="14">
        <f>+IF(PARTNERCALL!W19="","",PARTNERCALL!W19)</f>
        <v>0.33333333333333331</v>
      </c>
      <c r="X502" s="14">
        <f>+IF(PARTNERCALL!X19="","",PARTNERCALL!X19)</f>
        <v>0.36458333333333331</v>
      </c>
      <c r="Y502" s="14" t="str">
        <f>+IF(PARTNERCALL!Y19="","",PARTNERCALL!Y19)</f>
        <v/>
      </c>
      <c r="Z502" s="20" t="str">
        <f>+IF(PARTNERCALL!Z19="","",PARTNERCALL!Z19)</f>
        <v/>
      </c>
      <c r="AA502" s="19" t="str">
        <f>+IF(PARTNERCALL!AA19="","",PARTNERCALL!AA19)</f>
        <v/>
      </c>
      <c r="AB502" s="13" t="str">
        <f>+IF(PARTNERCALL!AB19="","",PARTNERCALL!AB19)</f>
        <v/>
      </c>
      <c r="AC502" s="14" t="str">
        <f>+IF(PARTNERCALL!AC19="","",PARTNERCALL!AC19)</f>
        <v/>
      </c>
      <c r="AD502" s="14" t="str">
        <f>+IF(PARTNERCALL!AD19="","",PARTNERCALL!AD19)</f>
        <v/>
      </c>
      <c r="AE502" s="13" t="str">
        <f>+IF(PARTNERCALL!AE19="","",PARTNERCALL!AE19)</f>
        <v/>
      </c>
      <c r="AF502" s="13" t="str">
        <f>+IF(PARTNERCALL!AF19="","",PARTNERCALL!AF19)</f>
        <v/>
      </c>
      <c r="AG502" s="14" t="str">
        <f>+IF(PARTNERCALL!AG19="","",PARTNERCALL!AG19)</f>
        <v/>
      </c>
      <c r="AH502" s="20" t="str">
        <f>+IF(PARTNERCALL!AH19="","",PARTNERCALL!AH19)</f>
        <v/>
      </c>
      <c r="AI502" s="19">
        <f>+IF(PARTNERCALL!AI19="","",PARTNERCALL!AI19)</f>
        <v>0.25</v>
      </c>
      <c r="AJ502" s="13">
        <f>+IF(PARTNERCALL!AJ19="","",PARTNERCALL!AJ19)</f>
        <v>0.59375</v>
      </c>
      <c r="AK502" s="14" t="str">
        <f>+IF(PARTNERCALL!AK19="","",PARTNERCALL!AK19)</f>
        <v/>
      </c>
      <c r="AL502" s="14" t="str">
        <f>+IF(PARTNERCALL!AL19="","",PARTNERCALL!AL19)</f>
        <v/>
      </c>
      <c r="AM502" s="13">
        <f>+IF(PARTNERCALL!AM19="","",PARTNERCALL!AM19)</f>
        <v>0.33333333333333331</v>
      </c>
      <c r="AN502" s="13">
        <f>+IF(PARTNERCALL!AN19="","",PARTNERCALL!AN19)</f>
        <v>0.36458333333333331</v>
      </c>
      <c r="AO502" s="14" t="str">
        <f>+IF(PARTNERCALL!AO19="","",PARTNERCALL!AO19)</f>
        <v/>
      </c>
      <c r="AP502" s="20" t="str">
        <f>+IF(PARTNERCALL!AP19="","",PARTNERCALL!AP19)</f>
        <v/>
      </c>
      <c r="AQ502" s="19">
        <f>+IF(PARTNERCALL!AQ19="","",PARTNERCALL!AQ19)</f>
        <v>0.25</v>
      </c>
      <c r="AR502" s="13">
        <f>+IF(PARTNERCALL!AR19="","",PARTNERCALL!AR19)</f>
        <v>0.59375</v>
      </c>
      <c r="AS502" s="14" t="str">
        <f>+IF(PARTNERCALL!AS19="","",PARTNERCALL!AS19)</f>
        <v/>
      </c>
      <c r="AT502" s="14" t="str">
        <f>+IF(PARTNERCALL!AT19="","",PARTNERCALL!AT19)</f>
        <v/>
      </c>
      <c r="AU502" s="13">
        <f>+IF(PARTNERCALL!AU19="","",PARTNERCALL!AU19)</f>
        <v>0.33333333333333331</v>
      </c>
      <c r="AV502" s="13">
        <f>+IF(PARTNERCALL!AV19="","",PARTNERCALL!AV19)</f>
        <v>0.36458333333333331</v>
      </c>
      <c r="AW502" s="14" t="str">
        <f>+IF(PARTNERCALL!AW19="","",PARTNERCALL!AW19)</f>
        <v/>
      </c>
      <c r="AX502" s="20" t="str">
        <f>+IF(PARTNERCALL!AX19="","",PARTNERCALL!AX19)</f>
        <v/>
      </c>
      <c r="AY502" s="19">
        <f>+IF(PARTNERCALL!AY19="","",PARTNERCALL!AY19)</f>
        <v>0.25</v>
      </c>
      <c r="AZ502" s="13">
        <f>+IF(PARTNERCALL!AZ19="","",PARTNERCALL!AZ19)</f>
        <v>0.59375</v>
      </c>
      <c r="BA502" s="14" t="str">
        <f>+IF(PARTNERCALL!BA19="","",PARTNERCALL!BA19)</f>
        <v/>
      </c>
      <c r="BB502" s="14" t="str">
        <f>+IF(PARTNERCALL!BB19="","",PARTNERCALL!BB19)</f>
        <v/>
      </c>
      <c r="BC502" s="13">
        <f>+IF(PARTNERCALL!BC19="","",PARTNERCALL!BC19)</f>
        <v>0.33333333333333331</v>
      </c>
      <c r="BD502" s="13">
        <f>+IF(PARTNERCALL!BD19="","",PARTNERCALL!BD19)</f>
        <v>0.36458333333333331</v>
      </c>
      <c r="BE502" s="14" t="str">
        <f>+IF(PARTNERCALL!BE19="","",PARTNERCALL!BE19)</f>
        <v/>
      </c>
      <c r="BF502" s="20" t="str">
        <f>+IF(PARTNERCALL!BF19="","",PARTNERCALL!BF19)</f>
        <v/>
      </c>
      <c r="BG502" s="19">
        <f>+IF(PARTNERCALL!BG19="","",PARTNERCALL!BG19)</f>
        <v>0.25</v>
      </c>
      <c r="BH502" s="13">
        <f>+IF(PARTNERCALL!BH19="","",PARTNERCALL!BH19)</f>
        <v>0.59375</v>
      </c>
      <c r="BI502" s="14" t="str">
        <f>+IF(PARTNERCALL!BI19="","",PARTNERCALL!BI19)</f>
        <v/>
      </c>
      <c r="BJ502" s="14" t="str">
        <f>+IF(PARTNERCALL!BJ19="","",PARTNERCALL!BJ19)</f>
        <v/>
      </c>
      <c r="BK502" s="13">
        <f>+IF(PARTNERCALL!BK19="","",PARTNERCALL!BK19)</f>
        <v>0.33333333333333331</v>
      </c>
      <c r="BL502" s="13">
        <f>+IF(PARTNERCALL!BL19="","",PARTNERCALL!BL19)</f>
        <v>0.36458333333333331</v>
      </c>
      <c r="BM502" s="14" t="str">
        <f>+IF(PARTNERCALL!BM19="","",PARTNERCALL!BM19)</f>
        <v/>
      </c>
      <c r="BN502" s="20" t="str">
        <f>+IF(PARTNERCALL!BN19="","",PARTNERCALL!BN19)</f>
        <v/>
      </c>
      <c r="BO502" s="19">
        <f>+IF(PARTNERCALL!BO19="","",PARTNERCALL!BO19)</f>
        <v>0.25</v>
      </c>
      <c r="BP502" s="13">
        <f>+IF(PARTNERCALL!BP19="","",PARTNERCALL!BP19)</f>
        <v>0.59375</v>
      </c>
      <c r="BQ502" s="14" t="str">
        <f>+IF(PARTNERCALL!BQ19="","",PARTNERCALL!BQ19)</f>
        <v/>
      </c>
      <c r="BR502" s="14" t="str">
        <f>+IF(PARTNERCALL!BR19="","",PARTNERCALL!BR19)</f>
        <v/>
      </c>
      <c r="BS502" s="13">
        <f>+IF(PARTNERCALL!BS19="","",PARTNERCALL!BS19)</f>
        <v>0.33333333333333331</v>
      </c>
      <c r="BT502" s="13">
        <f>+IF(PARTNERCALL!BT19="","",PARTNERCALL!BT19)</f>
        <v>0.36458333333333331</v>
      </c>
      <c r="BU502" s="14" t="str">
        <f>+IF(PARTNERCALL!BU19="","",PARTNERCALL!BU19)</f>
        <v/>
      </c>
      <c r="BV502" s="20" t="str">
        <f>+IF(PARTNERCALL!BV19="","",PARTNERCALL!BV19)</f>
        <v/>
      </c>
      <c r="BW502" s="68" t="str">
        <f>+VLOOKUP(B502,GESEM!B:H,7,0)</f>
        <v>PARTNERCALL</v>
      </c>
      <c r="BX502" s="2" t="str">
        <f>+VLOOKUP(B502,GESEM!B:H,6,0)</f>
        <v>AGENTE</v>
      </c>
    </row>
    <row r="503" spans="1:76" ht="12" customHeight="1" x14ac:dyDescent="0.2">
      <c r="A503" s="31">
        <f t="shared" si="7"/>
        <v>497</v>
      </c>
      <c r="B503" s="74">
        <f>+PARTNERCALL!B20</f>
        <v>72735819</v>
      </c>
      <c r="C503" s="61" t="str">
        <f>+VLOOKUP(J503,TURNO!P:Q,2,0)</f>
        <v xml:space="preserve">PARTNERCALL </v>
      </c>
      <c r="D503" s="61" t="str">
        <f>+PARTNERCALL!D20</f>
        <v>Mañana</v>
      </c>
      <c r="E503" s="75">
        <f>+VLOOKUP(B503,GESEM!B:M,12,0)</f>
        <v>45490</v>
      </c>
      <c r="F503" s="61" t="str">
        <f>+PARTNERCALL!F20</f>
        <v>FULL TIME</v>
      </c>
      <c r="G503" s="61">
        <f>+PARTNERCALL!G20</f>
        <v>0</v>
      </c>
      <c r="H503" s="61">
        <f>+PARTNERCALL!H20</f>
        <v>0</v>
      </c>
      <c r="I503" s="61" t="str">
        <f>+PARTNERCALL!I20</f>
        <v>MARQUEZ HUAMAN DIANA IBETH</v>
      </c>
      <c r="J503" s="61" t="str">
        <f>+PARTNERCALL!J20</f>
        <v>PARTNER CALL</v>
      </c>
      <c r="K503" s="61" t="str">
        <f>+PARTNERCALL!K20</f>
        <v>MONTERO ESPINOZA RENATO ALONSO</v>
      </c>
      <c r="L503" s="61" t="str">
        <f>+PARTNERCALL!L20</f>
        <v xml:space="preserve">CARAZA MORENO JONATHAN </v>
      </c>
      <c r="M503" s="61" t="str">
        <f>+PARTNERCALL!M20</f>
        <v>Martes</v>
      </c>
      <c r="N503" s="32">
        <f>+IF(PARTNERCALL!N20="","",PARTNERCALL!N20)</f>
        <v>0.25</v>
      </c>
      <c r="O503" s="33">
        <f>+IF(PARTNERCALL!O20="","",PARTNERCALL!O20)</f>
        <v>0.59375</v>
      </c>
      <c r="P503" s="32">
        <f>+IF(PARTNERCALL!P20="","",PARTNERCALL!P20)</f>
        <v>0.45833333333333331</v>
      </c>
      <c r="Q503" s="33">
        <f>+IF(PARTNERCALL!Q20="","",PARTNERCALL!Q20)</f>
        <v>0.48958333333333331</v>
      </c>
      <c r="R503" s="34" t="str">
        <f>+VLOOKUP(B503,GESEM!B:R,9,0)</f>
        <v>ACTIVO</v>
      </c>
      <c r="S503" s="19">
        <f>+IF(PARTNERCALL!S20="","",PARTNERCALL!S20)</f>
        <v>0.25</v>
      </c>
      <c r="T503" s="14">
        <f>+IF(PARTNERCALL!T20="","",PARTNERCALL!T20)</f>
        <v>0.59375</v>
      </c>
      <c r="U503" s="14" t="str">
        <f>+IF(PARTNERCALL!U20="","",PARTNERCALL!U20)</f>
        <v/>
      </c>
      <c r="V503" s="14" t="str">
        <f>+IF(PARTNERCALL!V20="","",PARTNERCALL!V20)</f>
        <v/>
      </c>
      <c r="W503" s="14">
        <f>+IF(PARTNERCALL!W20="","",PARTNERCALL!W20)</f>
        <v>0.45833333333333331</v>
      </c>
      <c r="X503" s="14">
        <f>+IF(PARTNERCALL!X20="","",PARTNERCALL!X20)</f>
        <v>0.48958333333333331</v>
      </c>
      <c r="Y503" s="14" t="str">
        <f>+IF(PARTNERCALL!Y20="","",PARTNERCALL!Y20)</f>
        <v/>
      </c>
      <c r="Z503" s="20" t="str">
        <f>+IF(PARTNERCALL!Z20="","",PARTNERCALL!Z20)</f>
        <v/>
      </c>
      <c r="AA503" s="19" t="str">
        <f>+IF(PARTNERCALL!AA20="","",PARTNERCALL!AA20)</f>
        <v/>
      </c>
      <c r="AB503" s="13" t="str">
        <f>+IF(PARTNERCALL!AB20="","",PARTNERCALL!AB20)</f>
        <v/>
      </c>
      <c r="AC503" s="14" t="str">
        <f>+IF(PARTNERCALL!AC20="","",PARTNERCALL!AC20)</f>
        <v/>
      </c>
      <c r="AD503" s="14" t="str">
        <f>+IF(PARTNERCALL!AD20="","",PARTNERCALL!AD20)</f>
        <v/>
      </c>
      <c r="AE503" s="13" t="str">
        <f>+IF(PARTNERCALL!AE20="","",PARTNERCALL!AE20)</f>
        <v/>
      </c>
      <c r="AF503" s="13" t="str">
        <f>+IF(PARTNERCALL!AF20="","",PARTNERCALL!AF20)</f>
        <v/>
      </c>
      <c r="AG503" s="14" t="str">
        <f>+IF(PARTNERCALL!AG20="","",PARTNERCALL!AG20)</f>
        <v/>
      </c>
      <c r="AH503" s="20" t="str">
        <f>+IF(PARTNERCALL!AH20="","",PARTNERCALL!AH20)</f>
        <v/>
      </c>
      <c r="AI503" s="19">
        <f>+IF(PARTNERCALL!AI20="","",PARTNERCALL!AI20)</f>
        <v>0.25</v>
      </c>
      <c r="AJ503" s="13">
        <f>+IF(PARTNERCALL!AJ20="","",PARTNERCALL!AJ20)</f>
        <v>0.59375</v>
      </c>
      <c r="AK503" s="14" t="str">
        <f>+IF(PARTNERCALL!AK20="","",PARTNERCALL!AK20)</f>
        <v/>
      </c>
      <c r="AL503" s="14" t="str">
        <f>+IF(PARTNERCALL!AL20="","",PARTNERCALL!AL20)</f>
        <v/>
      </c>
      <c r="AM503" s="13">
        <f>+IF(PARTNERCALL!AM20="","",PARTNERCALL!AM20)</f>
        <v>0.45833333333333331</v>
      </c>
      <c r="AN503" s="13">
        <f>+IF(PARTNERCALL!AN20="","",PARTNERCALL!AN20)</f>
        <v>0.48958333333333331</v>
      </c>
      <c r="AO503" s="14" t="str">
        <f>+IF(PARTNERCALL!AO20="","",PARTNERCALL!AO20)</f>
        <v/>
      </c>
      <c r="AP503" s="20" t="str">
        <f>+IF(PARTNERCALL!AP20="","",PARTNERCALL!AP20)</f>
        <v/>
      </c>
      <c r="AQ503" s="19">
        <f>+IF(PARTNERCALL!AQ20="","",PARTNERCALL!AQ20)</f>
        <v>0.25</v>
      </c>
      <c r="AR503" s="13">
        <f>+IF(PARTNERCALL!AR20="","",PARTNERCALL!AR20)</f>
        <v>0.59375</v>
      </c>
      <c r="AS503" s="14" t="str">
        <f>+IF(PARTNERCALL!AS20="","",PARTNERCALL!AS20)</f>
        <v/>
      </c>
      <c r="AT503" s="14" t="str">
        <f>+IF(PARTNERCALL!AT20="","",PARTNERCALL!AT20)</f>
        <v/>
      </c>
      <c r="AU503" s="13">
        <f>+IF(PARTNERCALL!AU20="","",PARTNERCALL!AU20)</f>
        <v>0.45833333333333331</v>
      </c>
      <c r="AV503" s="13">
        <f>+IF(PARTNERCALL!AV20="","",PARTNERCALL!AV20)</f>
        <v>0.48958333333333331</v>
      </c>
      <c r="AW503" s="14" t="str">
        <f>+IF(PARTNERCALL!AW20="","",PARTNERCALL!AW20)</f>
        <v/>
      </c>
      <c r="AX503" s="20" t="str">
        <f>+IF(PARTNERCALL!AX20="","",PARTNERCALL!AX20)</f>
        <v/>
      </c>
      <c r="AY503" s="19">
        <f>+IF(PARTNERCALL!AY20="","",PARTNERCALL!AY20)</f>
        <v>0.25</v>
      </c>
      <c r="AZ503" s="13">
        <f>+IF(PARTNERCALL!AZ20="","",PARTNERCALL!AZ20)</f>
        <v>0.59375</v>
      </c>
      <c r="BA503" s="14" t="str">
        <f>+IF(PARTNERCALL!BA20="","",PARTNERCALL!BA20)</f>
        <v/>
      </c>
      <c r="BB503" s="14" t="str">
        <f>+IF(PARTNERCALL!BB20="","",PARTNERCALL!BB20)</f>
        <v/>
      </c>
      <c r="BC503" s="13">
        <f>+IF(PARTNERCALL!BC20="","",PARTNERCALL!BC20)</f>
        <v>0.45833333333333331</v>
      </c>
      <c r="BD503" s="13">
        <f>+IF(PARTNERCALL!BD20="","",PARTNERCALL!BD20)</f>
        <v>0.48958333333333331</v>
      </c>
      <c r="BE503" s="14" t="str">
        <f>+IF(PARTNERCALL!BE20="","",PARTNERCALL!BE20)</f>
        <v/>
      </c>
      <c r="BF503" s="20" t="str">
        <f>+IF(PARTNERCALL!BF20="","",PARTNERCALL!BF20)</f>
        <v/>
      </c>
      <c r="BG503" s="19">
        <f>+IF(PARTNERCALL!BG20="","",PARTNERCALL!BG20)</f>
        <v>0.25</v>
      </c>
      <c r="BH503" s="13">
        <f>+IF(PARTNERCALL!BH20="","",PARTNERCALL!BH20)</f>
        <v>0.59375</v>
      </c>
      <c r="BI503" s="14" t="str">
        <f>+IF(PARTNERCALL!BI20="","",PARTNERCALL!BI20)</f>
        <v/>
      </c>
      <c r="BJ503" s="14" t="str">
        <f>+IF(PARTNERCALL!BJ20="","",PARTNERCALL!BJ20)</f>
        <v/>
      </c>
      <c r="BK503" s="13">
        <f>+IF(PARTNERCALL!BK20="","",PARTNERCALL!BK20)</f>
        <v>0.45833333333333331</v>
      </c>
      <c r="BL503" s="13">
        <f>+IF(PARTNERCALL!BL20="","",PARTNERCALL!BL20)</f>
        <v>0.48958333333333331</v>
      </c>
      <c r="BM503" s="14" t="str">
        <f>+IF(PARTNERCALL!BM20="","",PARTNERCALL!BM20)</f>
        <v/>
      </c>
      <c r="BN503" s="20" t="str">
        <f>+IF(PARTNERCALL!BN20="","",PARTNERCALL!BN20)</f>
        <v/>
      </c>
      <c r="BO503" s="19">
        <f>+IF(PARTNERCALL!BO20="","",PARTNERCALL!BO20)</f>
        <v>0.25</v>
      </c>
      <c r="BP503" s="13">
        <f>+IF(PARTNERCALL!BP20="","",PARTNERCALL!BP20)</f>
        <v>0.59375</v>
      </c>
      <c r="BQ503" s="14" t="str">
        <f>+IF(PARTNERCALL!BQ20="","",PARTNERCALL!BQ20)</f>
        <v/>
      </c>
      <c r="BR503" s="14" t="str">
        <f>+IF(PARTNERCALL!BR20="","",PARTNERCALL!BR20)</f>
        <v/>
      </c>
      <c r="BS503" s="13">
        <f>+IF(PARTNERCALL!BS20="","",PARTNERCALL!BS20)</f>
        <v>0.45833333333333331</v>
      </c>
      <c r="BT503" s="13">
        <f>+IF(PARTNERCALL!BT20="","",PARTNERCALL!BT20)</f>
        <v>0.48958333333333331</v>
      </c>
      <c r="BU503" s="14" t="str">
        <f>+IF(PARTNERCALL!BU20="","",PARTNERCALL!BU20)</f>
        <v/>
      </c>
      <c r="BV503" s="20" t="str">
        <f>+IF(PARTNERCALL!BV20="","",PARTNERCALL!BV20)</f>
        <v/>
      </c>
      <c r="BW503" s="68" t="str">
        <f>+VLOOKUP(B503,GESEM!B:H,7,0)</f>
        <v>PARTNERCALL</v>
      </c>
      <c r="BX503" s="2" t="str">
        <f>+VLOOKUP(B503,GESEM!B:H,6,0)</f>
        <v>AGENTE</v>
      </c>
    </row>
    <row r="504" spans="1:76" ht="12" customHeight="1" x14ac:dyDescent="0.2">
      <c r="A504" s="31">
        <f t="shared" si="7"/>
        <v>498</v>
      </c>
      <c r="B504" s="74">
        <f>+PARTNERCALL!B21</f>
        <v>72173383</v>
      </c>
      <c r="C504" s="61" t="str">
        <f>+VLOOKUP(J504,TURNO!P:Q,2,0)</f>
        <v xml:space="preserve">PARTNERCALL </v>
      </c>
      <c r="D504" s="61" t="str">
        <f>+PARTNERCALL!D21</f>
        <v>Mañana</v>
      </c>
      <c r="E504" s="75">
        <f>+VLOOKUP(B504,GESEM!B:M,12,0)</f>
        <v>44683</v>
      </c>
      <c r="F504" s="61" t="str">
        <f>+PARTNERCALL!F21</f>
        <v>FULL TIME</v>
      </c>
      <c r="G504" s="61" t="str">
        <f>+PARTNERCALL!G21</f>
        <v>GESTION ADICIONAL / PRESENCIAL</v>
      </c>
      <c r="H504" s="61" t="str">
        <f>+PARTNERCALL!H21</f>
        <v>BK PARTNER ONLINECALLS</v>
      </c>
      <c r="I504" s="61" t="str">
        <f>+PARTNERCALL!I21</f>
        <v>IPARRAGUIRRE ALCARRAZ JOSE ROBERTO</v>
      </c>
      <c r="J504" s="61" t="str">
        <f>+PARTNERCALL!J21</f>
        <v>PARTNER CALL</v>
      </c>
      <c r="K504" s="61" t="str">
        <f>+PARTNERCALL!K21</f>
        <v xml:space="preserve">VILCA ARTEAGA NOEMI </v>
      </c>
      <c r="L504" s="61" t="str">
        <f>+PARTNERCALL!L21</f>
        <v xml:space="preserve">CARAZA MORENO JONATHAN </v>
      </c>
      <c r="M504" s="61" t="str">
        <f>+PARTNERCALL!M21</f>
        <v>Jueves</v>
      </c>
      <c r="N504" s="32">
        <f>+IF(PARTNERCALL!N21="","",PARTNERCALL!N21)</f>
        <v>0.25</v>
      </c>
      <c r="O504" s="33">
        <f>+IF(PARTNERCALL!O21="","",PARTNERCALL!O21)</f>
        <v>0.59375</v>
      </c>
      <c r="P504" s="32">
        <f>+IF(PARTNERCALL!P21="","",PARTNERCALL!P21)</f>
        <v>0.33333333333333331</v>
      </c>
      <c r="Q504" s="33">
        <f>+IF(PARTNERCALL!Q21="","",PARTNERCALL!Q21)</f>
        <v>0.36458333333333331</v>
      </c>
      <c r="R504" s="34" t="str">
        <f>+VLOOKUP(B504,GESEM!B:R,9,0)</f>
        <v>ACTIVO</v>
      </c>
      <c r="S504" s="19">
        <f>+IF(PARTNERCALL!S21="","",PARTNERCALL!S21)</f>
        <v>0.25</v>
      </c>
      <c r="T504" s="14">
        <f>+IF(PARTNERCALL!T21="","",PARTNERCALL!T21)</f>
        <v>0.59375</v>
      </c>
      <c r="U504" s="14" t="str">
        <f>+IF(PARTNERCALL!U21="","",PARTNERCALL!U21)</f>
        <v/>
      </c>
      <c r="V504" s="14" t="str">
        <f>+IF(PARTNERCALL!V21="","",PARTNERCALL!V21)</f>
        <v/>
      </c>
      <c r="W504" s="14">
        <f>+IF(PARTNERCALL!W21="","",PARTNERCALL!W21)</f>
        <v>0.33333333333333331</v>
      </c>
      <c r="X504" s="14">
        <f>+IF(PARTNERCALL!X21="","",PARTNERCALL!X21)</f>
        <v>0.36458333333333331</v>
      </c>
      <c r="Y504" s="14" t="str">
        <f>+IF(PARTNERCALL!Y21="","",PARTNERCALL!Y21)</f>
        <v/>
      </c>
      <c r="Z504" s="20" t="str">
        <f>+IF(PARTNERCALL!Z21="","",PARTNERCALL!Z21)</f>
        <v/>
      </c>
      <c r="AA504" s="19">
        <f>+IF(PARTNERCALL!AA21="","",PARTNERCALL!AA21)</f>
        <v>0.25</v>
      </c>
      <c r="AB504" s="13">
        <f>+IF(PARTNERCALL!AB21="","",PARTNERCALL!AB21)</f>
        <v>0.59375</v>
      </c>
      <c r="AC504" s="14" t="str">
        <f>+IF(PARTNERCALL!AC21="","",PARTNERCALL!AC21)</f>
        <v/>
      </c>
      <c r="AD504" s="14" t="str">
        <f>+IF(PARTNERCALL!AD21="","",PARTNERCALL!AD21)</f>
        <v/>
      </c>
      <c r="AE504" s="13">
        <f>+IF(PARTNERCALL!AE21="","",PARTNERCALL!AE21)</f>
        <v>0.33333333333333331</v>
      </c>
      <c r="AF504" s="13">
        <f>+IF(PARTNERCALL!AF21="","",PARTNERCALL!AF21)</f>
        <v>0.36458333333333331</v>
      </c>
      <c r="AG504" s="14" t="str">
        <f>+IF(PARTNERCALL!AG21="","",PARTNERCALL!AG21)</f>
        <v/>
      </c>
      <c r="AH504" s="20" t="str">
        <f>+IF(PARTNERCALL!AH21="","",PARTNERCALL!AH21)</f>
        <v/>
      </c>
      <c r="AI504" s="19">
        <f>+IF(PARTNERCALL!AI21="","",PARTNERCALL!AI21)</f>
        <v>0.25</v>
      </c>
      <c r="AJ504" s="13">
        <f>+IF(PARTNERCALL!AJ21="","",PARTNERCALL!AJ21)</f>
        <v>0.59375</v>
      </c>
      <c r="AK504" s="14" t="str">
        <f>+IF(PARTNERCALL!AK21="","",PARTNERCALL!AK21)</f>
        <v/>
      </c>
      <c r="AL504" s="14" t="str">
        <f>+IF(PARTNERCALL!AL21="","",PARTNERCALL!AL21)</f>
        <v/>
      </c>
      <c r="AM504" s="13">
        <f>+IF(PARTNERCALL!AM21="","",PARTNERCALL!AM21)</f>
        <v>0.33333333333333331</v>
      </c>
      <c r="AN504" s="13">
        <f>+IF(PARTNERCALL!AN21="","",PARTNERCALL!AN21)</f>
        <v>0.36458333333333331</v>
      </c>
      <c r="AO504" s="14" t="str">
        <f>+IF(PARTNERCALL!AO21="","",PARTNERCALL!AO21)</f>
        <v/>
      </c>
      <c r="AP504" s="20" t="str">
        <f>+IF(PARTNERCALL!AP21="","",PARTNERCALL!AP21)</f>
        <v/>
      </c>
      <c r="AQ504" s="19" t="str">
        <f>+IF(PARTNERCALL!AQ21="","",PARTNERCALL!AQ21)</f>
        <v/>
      </c>
      <c r="AR504" s="13" t="str">
        <f>+IF(PARTNERCALL!AR21="","",PARTNERCALL!AR21)</f>
        <v/>
      </c>
      <c r="AS504" s="14" t="str">
        <f>+IF(PARTNERCALL!AS21="","",PARTNERCALL!AS21)</f>
        <v/>
      </c>
      <c r="AT504" s="14" t="str">
        <f>+IF(PARTNERCALL!AT21="","",PARTNERCALL!AT21)</f>
        <v/>
      </c>
      <c r="AU504" s="13">
        <f>+IF(PARTNERCALL!AU21="","",PARTNERCALL!AU21)</f>
        <v>0.33333333333333331</v>
      </c>
      <c r="AV504" s="13">
        <f>+IF(PARTNERCALL!AV21="","",PARTNERCALL!AV21)</f>
        <v>0.36458333333333331</v>
      </c>
      <c r="AW504" s="14" t="str">
        <f>+IF(PARTNERCALL!AW21="","",PARTNERCALL!AW21)</f>
        <v/>
      </c>
      <c r="AX504" s="20" t="str">
        <f>+IF(PARTNERCALL!AX21="","",PARTNERCALL!AX21)</f>
        <v/>
      </c>
      <c r="AY504" s="19">
        <f>+IF(PARTNERCALL!AY21="","",PARTNERCALL!AY21)</f>
        <v>0.25</v>
      </c>
      <c r="AZ504" s="13">
        <f>+IF(PARTNERCALL!AZ21="","",PARTNERCALL!AZ21)</f>
        <v>0.59375</v>
      </c>
      <c r="BA504" s="14" t="str">
        <f>+IF(PARTNERCALL!BA21="","",PARTNERCALL!BA21)</f>
        <v/>
      </c>
      <c r="BB504" s="14" t="str">
        <f>+IF(PARTNERCALL!BB21="","",PARTNERCALL!BB21)</f>
        <v/>
      </c>
      <c r="BC504" s="13">
        <f>+IF(PARTNERCALL!BC21="","",PARTNERCALL!BC21)</f>
        <v>0.33333333333333331</v>
      </c>
      <c r="BD504" s="13">
        <f>+IF(PARTNERCALL!BD21="","",PARTNERCALL!BD21)</f>
        <v>0.36458333333333331</v>
      </c>
      <c r="BE504" s="14" t="str">
        <f>+IF(PARTNERCALL!BE21="","",PARTNERCALL!BE21)</f>
        <v/>
      </c>
      <c r="BF504" s="20" t="str">
        <f>+IF(PARTNERCALL!BF21="","",PARTNERCALL!BF21)</f>
        <v/>
      </c>
      <c r="BG504" s="19">
        <f>+IF(PARTNERCALL!BG21="","",PARTNERCALL!BG21)</f>
        <v>0.25</v>
      </c>
      <c r="BH504" s="13">
        <f>+IF(PARTNERCALL!BH21="","",PARTNERCALL!BH21)</f>
        <v>0.59375</v>
      </c>
      <c r="BI504" s="14" t="str">
        <f>+IF(PARTNERCALL!BI21="","",PARTNERCALL!BI21)</f>
        <v/>
      </c>
      <c r="BJ504" s="14" t="str">
        <f>+IF(PARTNERCALL!BJ21="","",PARTNERCALL!BJ21)</f>
        <v/>
      </c>
      <c r="BK504" s="13">
        <f>+IF(PARTNERCALL!BK21="","",PARTNERCALL!BK21)</f>
        <v>0.33333333333333331</v>
      </c>
      <c r="BL504" s="13">
        <f>+IF(PARTNERCALL!BL21="","",PARTNERCALL!BL21)</f>
        <v>0.36458333333333331</v>
      </c>
      <c r="BM504" s="14" t="str">
        <f>+IF(PARTNERCALL!BM21="","",PARTNERCALL!BM21)</f>
        <v/>
      </c>
      <c r="BN504" s="20" t="str">
        <f>+IF(PARTNERCALL!BN21="","",PARTNERCALL!BN21)</f>
        <v/>
      </c>
      <c r="BO504" s="19">
        <f>+IF(PARTNERCALL!BO21="","",PARTNERCALL!BO21)</f>
        <v>0.25</v>
      </c>
      <c r="BP504" s="13">
        <f>+IF(PARTNERCALL!BP21="","",PARTNERCALL!BP21)</f>
        <v>0.59375</v>
      </c>
      <c r="BQ504" s="14" t="str">
        <f>+IF(PARTNERCALL!BQ21="","",PARTNERCALL!BQ21)</f>
        <v/>
      </c>
      <c r="BR504" s="14" t="str">
        <f>+IF(PARTNERCALL!BR21="","",PARTNERCALL!BR21)</f>
        <v/>
      </c>
      <c r="BS504" s="13">
        <f>+IF(PARTNERCALL!BS21="","",PARTNERCALL!BS21)</f>
        <v>0.33333333333333331</v>
      </c>
      <c r="BT504" s="13">
        <f>+IF(PARTNERCALL!BT21="","",PARTNERCALL!BT21)</f>
        <v>0.36458333333333331</v>
      </c>
      <c r="BU504" s="14" t="str">
        <f>+IF(PARTNERCALL!BU21="","",PARTNERCALL!BU21)</f>
        <v/>
      </c>
      <c r="BV504" s="20" t="str">
        <f>+IF(PARTNERCALL!BV21="","",PARTNERCALL!BV21)</f>
        <v/>
      </c>
      <c r="BW504" s="68" t="str">
        <f>+VLOOKUP(B504,GESEM!B:H,7,0)</f>
        <v>PARTNERCALL</v>
      </c>
      <c r="BX504" s="2" t="str">
        <f>+VLOOKUP(B504,GESEM!B:H,6,0)</f>
        <v>AGENTE</v>
      </c>
    </row>
    <row r="505" spans="1:76" ht="12" customHeight="1" x14ac:dyDescent="0.2">
      <c r="A505" s="31">
        <f t="shared" si="7"/>
        <v>499</v>
      </c>
      <c r="B505" s="74">
        <f>+PARTNERCALL!B22</f>
        <v>48095660</v>
      </c>
      <c r="C505" s="61" t="str">
        <f>+VLOOKUP(J505,TURNO!P:Q,2,0)</f>
        <v xml:space="preserve">PARTNERCALL </v>
      </c>
      <c r="D505" s="61" t="str">
        <f>+PARTNERCALL!D22</f>
        <v>Mañana</v>
      </c>
      <c r="E505" s="75">
        <f>+VLOOKUP(B505,GESEM!B:M,12,0)</f>
        <v>45700</v>
      </c>
      <c r="F505" s="61" t="str">
        <f>+PARTNERCALL!F22</f>
        <v>PART TIME</v>
      </c>
      <c r="G505" s="61">
        <f>+PARTNERCALL!G22</f>
        <v>0</v>
      </c>
      <c r="H505" s="61">
        <f>+PARTNERCALL!H22</f>
        <v>0</v>
      </c>
      <c r="I505" s="61" t="str">
        <f>+PARTNERCALL!I22</f>
        <v>AGUILAR NAVARRO INGRID MARISOL</v>
      </c>
      <c r="J505" s="61" t="str">
        <f>+PARTNERCALL!J22</f>
        <v>PARTNER CALL</v>
      </c>
      <c r="K505" s="61" t="str">
        <f>+PARTNERCALL!K22</f>
        <v xml:space="preserve">VILCA ARTEAGA NOEMI </v>
      </c>
      <c r="L505" s="61" t="str">
        <f>+PARTNERCALL!L22</f>
        <v xml:space="preserve">CARAZA MORENO JONATHAN </v>
      </c>
      <c r="M505" s="61" t="str">
        <f>+PARTNERCALL!M22</f>
        <v>Viernes</v>
      </c>
      <c r="N505" s="32">
        <f>+IF(PARTNERCALL!N22="","",PARTNERCALL!N22)</f>
        <v>0.25</v>
      </c>
      <c r="O505" s="33">
        <f>+IF(PARTNERCALL!O22="","",PARTNERCALL!O22)</f>
        <v>0.41319444444444442</v>
      </c>
      <c r="P505" s="32" t="str">
        <f>+IF(PARTNERCALL!P22="","",PARTNERCALL!P22)</f>
        <v/>
      </c>
      <c r="Q505" s="33" t="str">
        <f>+IF(PARTNERCALL!Q22="","",PARTNERCALL!Q22)</f>
        <v/>
      </c>
      <c r="R505" s="34" t="str">
        <f>+VLOOKUP(B505,GESEM!B:R,9,0)</f>
        <v>ACTIVO</v>
      </c>
      <c r="S505" s="19">
        <f>+IF(PARTNERCALL!S22="","",PARTNERCALL!S22)</f>
        <v>0.25</v>
      </c>
      <c r="T505" s="14">
        <f>+IF(PARTNERCALL!T22="","",PARTNERCALL!T22)</f>
        <v>0.41319444444444442</v>
      </c>
      <c r="U505" s="14" t="str">
        <f>+IF(PARTNERCALL!U22="","",PARTNERCALL!U22)</f>
        <v/>
      </c>
      <c r="V505" s="14" t="str">
        <f>+IF(PARTNERCALL!V22="","",PARTNERCALL!V22)</f>
        <v/>
      </c>
      <c r="W505" s="14" t="str">
        <f>+IF(PARTNERCALL!W22="","",PARTNERCALL!W22)</f>
        <v/>
      </c>
      <c r="X505" s="14" t="str">
        <f>+IF(PARTNERCALL!X22="","",PARTNERCALL!X22)</f>
        <v/>
      </c>
      <c r="Y505" s="14" t="str">
        <f>+IF(PARTNERCALL!Y22="","",PARTNERCALL!Y22)</f>
        <v/>
      </c>
      <c r="Z505" s="20" t="str">
        <f>+IF(PARTNERCALL!Z22="","",PARTNERCALL!Z22)</f>
        <v/>
      </c>
      <c r="AA505" s="19">
        <f>+IF(PARTNERCALL!AA22="","",PARTNERCALL!AA22)</f>
        <v>0.25</v>
      </c>
      <c r="AB505" s="13">
        <f>+IF(PARTNERCALL!AB22="","",PARTNERCALL!AB22)</f>
        <v>0.41319444444444442</v>
      </c>
      <c r="AC505" s="14" t="str">
        <f>+IF(PARTNERCALL!AC22="","",PARTNERCALL!AC22)</f>
        <v/>
      </c>
      <c r="AD505" s="14" t="str">
        <f>+IF(PARTNERCALL!AD22="","",PARTNERCALL!AD22)</f>
        <v/>
      </c>
      <c r="AE505" s="13" t="str">
        <f>+IF(PARTNERCALL!AE22="","",PARTNERCALL!AE22)</f>
        <v/>
      </c>
      <c r="AF505" s="13" t="str">
        <f>+IF(PARTNERCALL!AF22="","",PARTNERCALL!AF22)</f>
        <v/>
      </c>
      <c r="AG505" s="14" t="str">
        <f>+IF(PARTNERCALL!AG22="","",PARTNERCALL!AG22)</f>
        <v/>
      </c>
      <c r="AH505" s="20" t="str">
        <f>+IF(PARTNERCALL!AH22="","",PARTNERCALL!AH22)</f>
        <v/>
      </c>
      <c r="AI505" s="19">
        <f>+IF(PARTNERCALL!AI22="","",PARTNERCALL!AI22)</f>
        <v>0.25</v>
      </c>
      <c r="AJ505" s="13">
        <f>+IF(PARTNERCALL!AJ22="","",PARTNERCALL!AJ22)</f>
        <v>0.41319444444444442</v>
      </c>
      <c r="AK505" s="14" t="str">
        <f>+IF(PARTNERCALL!AK22="","",PARTNERCALL!AK22)</f>
        <v/>
      </c>
      <c r="AL505" s="14" t="str">
        <f>+IF(PARTNERCALL!AL22="","",PARTNERCALL!AL22)</f>
        <v/>
      </c>
      <c r="AM505" s="13" t="str">
        <f>+IF(PARTNERCALL!AM22="","",PARTNERCALL!AM22)</f>
        <v/>
      </c>
      <c r="AN505" s="13" t="str">
        <f>+IF(PARTNERCALL!AN22="","",PARTNERCALL!AN22)</f>
        <v/>
      </c>
      <c r="AO505" s="14" t="str">
        <f>+IF(PARTNERCALL!AO22="","",PARTNERCALL!AO22)</f>
        <v/>
      </c>
      <c r="AP505" s="20" t="str">
        <f>+IF(PARTNERCALL!AP22="","",PARTNERCALL!AP22)</f>
        <v/>
      </c>
      <c r="AQ505" s="19">
        <f>+IF(PARTNERCALL!AQ22="","",PARTNERCALL!AQ22)</f>
        <v>0.25</v>
      </c>
      <c r="AR505" s="13">
        <f>+IF(PARTNERCALL!AR22="","",PARTNERCALL!AR22)</f>
        <v>0.41319444444444442</v>
      </c>
      <c r="AS505" s="14" t="str">
        <f>+IF(PARTNERCALL!AS22="","",PARTNERCALL!AS22)</f>
        <v/>
      </c>
      <c r="AT505" s="14" t="str">
        <f>+IF(PARTNERCALL!AT22="","",PARTNERCALL!AT22)</f>
        <v/>
      </c>
      <c r="AU505" s="13" t="str">
        <f>+IF(PARTNERCALL!AU22="","",PARTNERCALL!AU22)</f>
        <v/>
      </c>
      <c r="AV505" s="13" t="str">
        <f>+IF(PARTNERCALL!AV22="","",PARTNERCALL!AV22)</f>
        <v/>
      </c>
      <c r="AW505" s="14" t="str">
        <f>+IF(PARTNERCALL!AW22="","",PARTNERCALL!AW22)</f>
        <v/>
      </c>
      <c r="AX505" s="20" t="str">
        <f>+IF(PARTNERCALL!AX22="","",PARTNERCALL!AX22)</f>
        <v/>
      </c>
      <c r="AY505" s="19" t="str">
        <f>+IF(PARTNERCALL!AY22="","",PARTNERCALL!AY22)</f>
        <v/>
      </c>
      <c r="AZ505" s="13" t="str">
        <f>+IF(PARTNERCALL!AZ22="","",PARTNERCALL!AZ22)</f>
        <v/>
      </c>
      <c r="BA505" s="14" t="str">
        <f>+IF(PARTNERCALL!BA22="","",PARTNERCALL!BA22)</f>
        <v/>
      </c>
      <c r="BB505" s="14" t="str">
        <f>+IF(PARTNERCALL!BB22="","",PARTNERCALL!BB22)</f>
        <v/>
      </c>
      <c r="BC505" s="13" t="str">
        <f>+IF(PARTNERCALL!BC22="","",PARTNERCALL!BC22)</f>
        <v/>
      </c>
      <c r="BD505" s="13" t="str">
        <f>+IF(PARTNERCALL!BD22="","",PARTNERCALL!BD22)</f>
        <v/>
      </c>
      <c r="BE505" s="14" t="str">
        <f>+IF(PARTNERCALL!BE22="","",PARTNERCALL!BE22)</f>
        <v/>
      </c>
      <c r="BF505" s="20" t="str">
        <f>+IF(PARTNERCALL!BF22="","",PARTNERCALL!BF22)</f>
        <v/>
      </c>
      <c r="BG505" s="19">
        <f>+IF(PARTNERCALL!BG22="","",PARTNERCALL!BG22)</f>
        <v>0.25</v>
      </c>
      <c r="BH505" s="13">
        <f>+IF(PARTNERCALL!BH22="","",PARTNERCALL!BH22)</f>
        <v>0.41319444444444442</v>
      </c>
      <c r="BI505" s="14" t="str">
        <f>+IF(PARTNERCALL!BI22="","",PARTNERCALL!BI22)</f>
        <v/>
      </c>
      <c r="BJ505" s="14" t="str">
        <f>+IF(PARTNERCALL!BJ22="","",PARTNERCALL!BJ22)</f>
        <v/>
      </c>
      <c r="BK505" s="13" t="str">
        <f>+IF(PARTNERCALL!BK22="","",PARTNERCALL!BK22)</f>
        <v/>
      </c>
      <c r="BL505" s="13" t="str">
        <f>+IF(PARTNERCALL!BL22="","",PARTNERCALL!BL22)</f>
        <v/>
      </c>
      <c r="BM505" s="14" t="str">
        <f>+IF(PARTNERCALL!BM22="","",PARTNERCALL!BM22)</f>
        <v/>
      </c>
      <c r="BN505" s="20" t="str">
        <f>+IF(PARTNERCALL!BN22="","",PARTNERCALL!BN22)</f>
        <v/>
      </c>
      <c r="BO505" s="19">
        <f>+IF(PARTNERCALL!BO22="","",PARTNERCALL!BO22)</f>
        <v>0.25</v>
      </c>
      <c r="BP505" s="13">
        <f>+IF(PARTNERCALL!BP22="","",PARTNERCALL!BP22)</f>
        <v>0.41319444444444442</v>
      </c>
      <c r="BQ505" s="14" t="str">
        <f>+IF(PARTNERCALL!BQ22="","",PARTNERCALL!BQ22)</f>
        <v/>
      </c>
      <c r="BR505" s="14" t="str">
        <f>+IF(PARTNERCALL!BR22="","",PARTNERCALL!BR22)</f>
        <v/>
      </c>
      <c r="BS505" s="13" t="str">
        <f>+IF(PARTNERCALL!BS22="","",PARTNERCALL!BS22)</f>
        <v/>
      </c>
      <c r="BT505" s="13" t="str">
        <f>+IF(PARTNERCALL!BT22="","",PARTNERCALL!BT22)</f>
        <v/>
      </c>
      <c r="BU505" s="14" t="str">
        <f>+IF(PARTNERCALL!BU22="","",PARTNERCALL!BU22)</f>
        <v/>
      </c>
      <c r="BV505" s="20" t="str">
        <f>+IF(PARTNERCALL!BV22="","",PARTNERCALL!BV22)</f>
        <v/>
      </c>
      <c r="BW505" s="68" t="str">
        <f>+VLOOKUP(B505,GESEM!B:H,7,0)</f>
        <v>PARTNERCALL</v>
      </c>
      <c r="BX505" s="2" t="str">
        <f>+VLOOKUP(B505,GESEM!B:H,6,0)</f>
        <v>AGENTE</v>
      </c>
    </row>
    <row r="506" spans="1:76" ht="12" customHeight="1" x14ac:dyDescent="0.2">
      <c r="A506" s="31">
        <f t="shared" si="7"/>
        <v>500</v>
      </c>
      <c r="B506" s="74">
        <f>+PARTNERCALL!B23</f>
        <v>47514703</v>
      </c>
      <c r="C506" s="61" t="str">
        <f>+VLOOKUP(J506,TURNO!P:Q,2,0)</f>
        <v xml:space="preserve">PARTNERCALL </v>
      </c>
      <c r="D506" s="61" t="str">
        <f>+PARTNERCALL!D23</f>
        <v>Mañana</v>
      </c>
      <c r="E506" s="75">
        <f>+VLOOKUP(B506,GESEM!B:M,12,0)</f>
        <v>45700</v>
      </c>
      <c r="F506" s="61" t="str">
        <f>+PARTNERCALL!F23</f>
        <v>PART TIME</v>
      </c>
      <c r="G506" s="61">
        <f>+PARTNERCALL!G23</f>
        <v>0</v>
      </c>
      <c r="H506" s="61">
        <f>+PARTNERCALL!H23</f>
        <v>0</v>
      </c>
      <c r="I506" s="61" t="str">
        <f>+PARTNERCALL!I23</f>
        <v>ARNAO VILCARROMERO ROY</v>
      </c>
      <c r="J506" s="61" t="str">
        <f>+PARTNERCALL!J23</f>
        <v>PARTNER CALL</v>
      </c>
      <c r="K506" s="61" t="str">
        <f>+PARTNERCALL!K23</f>
        <v xml:space="preserve">VILCA ARTEAGA NOEMI </v>
      </c>
      <c r="L506" s="61" t="str">
        <f>+PARTNERCALL!L23</f>
        <v xml:space="preserve">CARAZA MORENO JONATHAN </v>
      </c>
      <c r="M506" s="61" t="str">
        <f>+PARTNERCALL!M23</f>
        <v>Lunes</v>
      </c>
      <c r="N506" s="32">
        <f>+IF(PARTNERCALL!N23="","",PARTNERCALL!N23)</f>
        <v>0.25</v>
      </c>
      <c r="O506" s="33">
        <f>+IF(PARTNERCALL!O23="","",PARTNERCALL!O23)</f>
        <v>0.41319444444444442</v>
      </c>
      <c r="P506" s="32" t="str">
        <f>+IF(PARTNERCALL!P23="","",PARTNERCALL!P23)</f>
        <v/>
      </c>
      <c r="Q506" s="33" t="str">
        <f>+IF(PARTNERCALL!Q23="","",PARTNERCALL!Q23)</f>
        <v/>
      </c>
      <c r="R506" s="34" t="str">
        <f>+VLOOKUP(B506,GESEM!B:R,9,0)</f>
        <v>ACTIVO</v>
      </c>
      <c r="S506" s="19" t="str">
        <f>+IF(PARTNERCALL!S23="","",PARTNERCALL!S23)</f>
        <v/>
      </c>
      <c r="T506" s="14" t="str">
        <f>+IF(PARTNERCALL!T23="","",PARTNERCALL!T23)</f>
        <v/>
      </c>
      <c r="U506" s="14" t="str">
        <f>+IF(PARTNERCALL!U23="","",PARTNERCALL!U23)</f>
        <v/>
      </c>
      <c r="V506" s="14" t="str">
        <f>+IF(PARTNERCALL!V23="","",PARTNERCALL!V23)</f>
        <v/>
      </c>
      <c r="W506" s="14" t="str">
        <f>+IF(PARTNERCALL!W23="","",PARTNERCALL!W23)</f>
        <v/>
      </c>
      <c r="X506" s="14" t="str">
        <f>+IF(PARTNERCALL!X23="","",PARTNERCALL!X23)</f>
        <v/>
      </c>
      <c r="Y506" s="14" t="str">
        <f>+IF(PARTNERCALL!Y23="","",PARTNERCALL!Y23)</f>
        <v/>
      </c>
      <c r="Z506" s="20" t="str">
        <f>+IF(PARTNERCALL!Z23="","",PARTNERCALL!Z23)</f>
        <v/>
      </c>
      <c r="AA506" s="19">
        <f>+IF(PARTNERCALL!AA23="","",PARTNERCALL!AA23)</f>
        <v>0.25</v>
      </c>
      <c r="AB506" s="13">
        <f>+IF(PARTNERCALL!AB23="","",PARTNERCALL!AB23)</f>
        <v>0.41319444444444442</v>
      </c>
      <c r="AC506" s="14" t="str">
        <f>+IF(PARTNERCALL!AC23="","",PARTNERCALL!AC23)</f>
        <v/>
      </c>
      <c r="AD506" s="14" t="str">
        <f>+IF(PARTNERCALL!AD23="","",PARTNERCALL!AD23)</f>
        <v/>
      </c>
      <c r="AE506" s="13" t="str">
        <f>+IF(PARTNERCALL!AE23="","",PARTNERCALL!AE23)</f>
        <v/>
      </c>
      <c r="AF506" s="13" t="str">
        <f>+IF(PARTNERCALL!AF23="","",PARTNERCALL!AF23)</f>
        <v/>
      </c>
      <c r="AG506" s="14" t="str">
        <f>+IF(PARTNERCALL!AG23="","",PARTNERCALL!AG23)</f>
        <v/>
      </c>
      <c r="AH506" s="20" t="str">
        <f>+IF(PARTNERCALL!AH23="","",PARTNERCALL!AH23)</f>
        <v/>
      </c>
      <c r="AI506" s="19">
        <f>+IF(PARTNERCALL!AI23="","",PARTNERCALL!AI23)</f>
        <v>0.25</v>
      </c>
      <c r="AJ506" s="13">
        <f>+IF(PARTNERCALL!AJ23="","",PARTNERCALL!AJ23)</f>
        <v>0.41319444444444442</v>
      </c>
      <c r="AK506" s="14" t="str">
        <f>+IF(PARTNERCALL!AK23="","",PARTNERCALL!AK23)</f>
        <v/>
      </c>
      <c r="AL506" s="14" t="str">
        <f>+IF(PARTNERCALL!AL23="","",PARTNERCALL!AL23)</f>
        <v/>
      </c>
      <c r="AM506" s="13" t="str">
        <f>+IF(PARTNERCALL!AM23="","",PARTNERCALL!AM23)</f>
        <v/>
      </c>
      <c r="AN506" s="13" t="str">
        <f>+IF(PARTNERCALL!AN23="","",PARTNERCALL!AN23)</f>
        <v/>
      </c>
      <c r="AO506" s="14" t="str">
        <f>+IF(PARTNERCALL!AO23="","",PARTNERCALL!AO23)</f>
        <v/>
      </c>
      <c r="AP506" s="20" t="str">
        <f>+IF(PARTNERCALL!AP23="","",PARTNERCALL!AP23)</f>
        <v/>
      </c>
      <c r="AQ506" s="19">
        <f>+IF(PARTNERCALL!AQ23="","",PARTNERCALL!AQ23)</f>
        <v>0.25</v>
      </c>
      <c r="AR506" s="13">
        <f>+IF(PARTNERCALL!AR23="","",PARTNERCALL!AR23)</f>
        <v>0.41319444444444442</v>
      </c>
      <c r="AS506" s="14" t="str">
        <f>+IF(PARTNERCALL!AS23="","",PARTNERCALL!AS23)</f>
        <v/>
      </c>
      <c r="AT506" s="14" t="str">
        <f>+IF(PARTNERCALL!AT23="","",PARTNERCALL!AT23)</f>
        <v/>
      </c>
      <c r="AU506" s="13" t="str">
        <f>+IF(PARTNERCALL!AU23="","",PARTNERCALL!AU23)</f>
        <v/>
      </c>
      <c r="AV506" s="13" t="str">
        <f>+IF(PARTNERCALL!AV23="","",PARTNERCALL!AV23)</f>
        <v/>
      </c>
      <c r="AW506" s="14" t="str">
        <f>+IF(PARTNERCALL!AW23="","",PARTNERCALL!AW23)</f>
        <v/>
      </c>
      <c r="AX506" s="20" t="str">
        <f>+IF(PARTNERCALL!AX23="","",PARTNERCALL!AX23)</f>
        <v/>
      </c>
      <c r="AY506" s="19">
        <f>+IF(PARTNERCALL!AY23="","",PARTNERCALL!AY23)</f>
        <v>0.25</v>
      </c>
      <c r="AZ506" s="13">
        <f>+IF(PARTNERCALL!AZ23="","",PARTNERCALL!AZ23)</f>
        <v>0.41319444444444442</v>
      </c>
      <c r="BA506" s="14" t="str">
        <f>+IF(PARTNERCALL!BA23="","",PARTNERCALL!BA23)</f>
        <v/>
      </c>
      <c r="BB506" s="14" t="str">
        <f>+IF(PARTNERCALL!BB23="","",PARTNERCALL!BB23)</f>
        <v/>
      </c>
      <c r="BC506" s="13" t="str">
        <f>+IF(PARTNERCALL!BC23="","",PARTNERCALL!BC23)</f>
        <v/>
      </c>
      <c r="BD506" s="13" t="str">
        <f>+IF(PARTNERCALL!BD23="","",PARTNERCALL!BD23)</f>
        <v/>
      </c>
      <c r="BE506" s="14" t="str">
        <f>+IF(PARTNERCALL!BE23="","",PARTNERCALL!BE23)</f>
        <v/>
      </c>
      <c r="BF506" s="20" t="str">
        <f>+IF(PARTNERCALL!BF23="","",PARTNERCALL!BF23)</f>
        <v/>
      </c>
      <c r="BG506" s="19">
        <f>+IF(PARTNERCALL!BG23="","",PARTNERCALL!BG23)</f>
        <v>0.25</v>
      </c>
      <c r="BH506" s="13">
        <f>+IF(PARTNERCALL!BH23="","",PARTNERCALL!BH23)</f>
        <v>0.41319444444444442</v>
      </c>
      <c r="BI506" s="14" t="str">
        <f>+IF(PARTNERCALL!BI23="","",PARTNERCALL!BI23)</f>
        <v/>
      </c>
      <c r="BJ506" s="14" t="str">
        <f>+IF(PARTNERCALL!BJ23="","",PARTNERCALL!BJ23)</f>
        <v/>
      </c>
      <c r="BK506" s="13" t="str">
        <f>+IF(PARTNERCALL!BK23="","",PARTNERCALL!BK23)</f>
        <v/>
      </c>
      <c r="BL506" s="13" t="str">
        <f>+IF(PARTNERCALL!BL23="","",PARTNERCALL!BL23)</f>
        <v/>
      </c>
      <c r="BM506" s="14" t="str">
        <f>+IF(PARTNERCALL!BM23="","",PARTNERCALL!BM23)</f>
        <v/>
      </c>
      <c r="BN506" s="20" t="str">
        <f>+IF(PARTNERCALL!BN23="","",PARTNERCALL!BN23)</f>
        <v/>
      </c>
      <c r="BO506" s="19">
        <f>+IF(PARTNERCALL!BO23="","",PARTNERCALL!BO23)</f>
        <v>0.25</v>
      </c>
      <c r="BP506" s="13">
        <f>+IF(PARTNERCALL!BP23="","",PARTNERCALL!BP23)</f>
        <v>0.41319444444444442</v>
      </c>
      <c r="BQ506" s="14" t="str">
        <f>+IF(PARTNERCALL!BQ23="","",PARTNERCALL!BQ23)</f>
        <v/>
      </c>
      <c r="BR506" s="14" t="str">
        <f>+IF(PARTNERCALL!BR23="","",PARTNERCALL!BR23)</f>
        <v/>
      </c>
      <c r="BS506" s="13" t="str">
        <f>+IF(PARTNERCALL!BS23="","",PARTNERCALL!BS23)</f>
        <v/>
      </c>
      <c r="BT506" s="13" t="str">
        <f>+IF(PARTNERCALL!BT23="","",PARTNERCALL!BT23)</f>
        <v/>
      </c>
      <c r="BU506" s="14" t="str">
        <f>+IF(PARTNERCALL!BU23="","",PARTNERCALL!BU23)</f>
        <v/>
      </c>
      <c r="BV506" s="20" t="str">
        <f>+IF(PARTNERCALL!BV23="","",PARTNERCALL!BV23)</f>
        <v/>
      </c>
      <c r="BW506" s="68" t="str">
        <f>+VLOOKUP(B506,GESEM!B:H,7,0)</f>
        <v>PARTNERCALL</v>
      </c>
      <c r="BX506" s="2" t="str">
        <f>+VLOOKUP(B506,GESEM!B:H,6,0)</f>
        <v>AGENTE</v>
      </c>
    </row>
    <row r="507" spans="1:76" ht="12" customHeight="1" x14ac:dyDescent="0.2">
      <c r="A507" s="31">
        <f t="shared" si="7"/>
        <v>501</v>
      </c>
      <c r="B507" s="74">
        <f>+PARTNERCALL!B24</f>
        <v>1786688</v>
      </c>
      <c r="C507" s="61" t="str">
        <f>+VLOOKUP(J507,TURNO!P:Q,2,0)</f>
        <v xml:space="preserve">PARTNERCALL </v>
      </c>
      <c r="D507" s="61" t="str">
        <f>+PARTNERCALL!D24</f>
        <v>Mañana</v>
      </c>
      <c r="E507" s="75">
        <f>+VLOOKUP(B507,GESEM!B:M,12,0)</f>
        <v>45700</v>
      </c>
      <c r="F507" s="61" t="str">
        <f>+PARTNERCALL!F24</f>
        <v>PART TIME</v>
      </c>
      <c r="G507" s="61">
        <f>+PARTNERCALL!G24</f>
        <v>0</v>
      </c>
      <c r="H507" s="61">
        <f>+PARTNERCALL!H24</f>
        <v>0</v>
      </c>
      <c r="I507" s="61" t="str">
        <f>+PARTNERCALL!I24</f>
        <v>FERNÁNDEZ DE TORINO MARÍA FERNANDA</v>
      </c>
      <c r="J507" s="61" t="str">
        <f>+PARTNERCALL!J24</f>
        <v>PARTNER CALL</v>
      </c>
      <c r="K507" s="61" t="str">
        <f>+PARTNERCALL!K24</f>
        <v xml:space="preserve">VILCA ARTEAGA NOEMI </v>
      </c>
      <c r="L507" s="61" t="str">
        <f>+PARTNERCALL!L24</f>
        <v xml:space="preserve">CARAZA MORENO JONATHAN </v>
      </c>
      <c r="M507" s="61" t="str">
        <f>+PARTNERCALL!M24</f>
        <v>Martes</v>
      </c>
      <c r="N507" s="32">
        <f>+IF(PARTNERCALL!N24="","",PARTNERCALL!N24)</f>
        <v>0.25</v>
      </c>
      <c r="O507" s="33">
        <f>+IF(PARTNERCALL!O24="","",PARTNERCALL!O24)</f>
        <v>0.41319444444444442</v>
      </c>
      <c r="P507" s="32" t="str">
        <f>+IF(PARTNERCALL!P24="","",PARTNERCALL!P24)</f>
        <v/>
      </c>
      <c r="Q507" s="33" t="str">
        <f>+IF(PARTNERCALL!Q24="","",PARTNERCALL!Q24)</f>
        <v/>
      </c>
      <c r="R507" s="34" t="str">
        <f>+VLOOKUP(B507,GESEM!B:R,9,0)</f>
        <v>ACTIVO</v>
      </c>
      <c r="S507" s="19">
        <f>+IF(PARTNERCALL!S24="","",PARTNERCALL!S24)</f>
        <v>0.25</v>
      </c>
      <c r="T507" s="14">
        <f>+IF(PARTNERCALL!T24="","",PARTNERCALL!T24)</f>
        <v>0.41319444444444442</v>
      </c>
      <c r="U507" s="14" t="str">
        <f>+IF(PARTNERCALL!U24="","",PARTNERCALL!U24)</f>
        <v/>
      </c>
      <c r="V507" s="14" t="str">
        <f>+IF(PARTNERCALL!V24="","",PARTNERCALL!V24)</f>
        <v/>
      </c>
      <c r="W507" s="14" t="str">
        <f>+IF(PARTNERCALL!W24="","",PARTNERCALL!W24)</f>
        <v/>
      </c>
      <c r="X507" s="14" t="str">
        <f>+IF(PARTNERCALL!X24="","",PARTNERCALL!X24)</f>
        <v/>
      </c>
      <c r="Y507" s="14" t="str">
        <f>+IF(PARTNERCALL!Y24="","",PARTNERCALL!Y24)</f>
        <v/>
      </c>
      <c r="Z507" s="20" t="str">
        <f>+IF(PARTNERCALL!Z24="","",PARTNERCALL!Z24)</f>
        <v/>
      </c>
      <c r="AA507" s="19" t="str">
        <f>+IF(PARTNERCALL!AA24="","",PARTNERCALL!AA24)</f>
        <v/>
      </c>
      <c r="AB507" s="13" t="str">
        <f>+IF(PARTNERCALL!AB24="","",PARTNERCALL!AB24)</f>
        <v/>
      </c>
      <c r="AC507" s="14" t="str">
        <f>+IF(PARTNERCALL!AC24="","",PARTNERCALL!AC24)</f>
        <v/>
      </c>
      <c r="AD507" s="14" t="str">
        <f>+IF(PARTNERCALL!AD24="","",PARTNERCALL!AD24)</f>
        <v/>
      </c>
      <c r="AE507" s="13" t="str">
        <f>+IF(PARTNERCALL!AE24="","",PARTNERCALL!AE24)</f>
        <v/>
      </c>
      <c r="AF507" s="13" t="str">
        <f>+IF(PARTNERCALL!AF24="","",PARTNERCALL!AF24)</f>
        <v/>
      </c>
      <c r="AG507" s="14" t="str">
        <f>+IF(PARTNERCALL!AG24="","",PARTNERCALL!AG24)</f>
        <v/>
      </c>
      <c r="AH507" s="20" t="str">
        <f>+IF(PARTNERCALL!AH24="","",PARTNERCALL!AH24)</f>
        <v/>
      </c>
      <c r="AI507" s="19">
        <f>+IF(PARTNERCALL!AI24="","",PARTNERCALL!AI24)</f>
        <v>0.25</v>
      </c>
      <c r="AJ507" s="13">
        <f>+IF(PARTNERCALL!AJ24="","",PARTNERCALL!AJ24)</f>
        <v>0.41319444444444442</v>
      </c>
      <c r="AK507" s="14" t="str">
        <f>+IF(PARTNERCALL!AK24="","",PARTNERCALL!AK24)</f>
        <v/>
      </c>
      <c r="AL507" s="14" t="str">
        <f>+IF(PARTNERCALL!AL24="","",PARTNERCALL!AL24)</f>
        <v/>
      </c>
      <c r="AM507" s="13" t="str">
        <f>+IF(PARTNERCALL!AM24="","",PARTNERCALL!AM24)</f>
        <v/>
      </c>
      <c r="AN507" s="13" t="str">
        <f>+IF(PARTNERCALL!AN24="","",PARTNERCALL!AN24)</f>
        <v/>
      </c>
      <c r="AO507" s="14" t="str">
        <f>+IF(PARTNERCALL!AO24="","",PARTNERCALL!AO24)</f>
        <v/>
      </c>
      <c r="AP507" s="20" t="str">
        <f>+IF(PARTNERCALL!AP24="","",PARTNERCALL!AP24)</f>
        <v/>
      </c>
      <c r="AQ507" s="19">
        <f>+IF(PARTNERCALL!AQ24="","",PARTNERCALL!AQ24)</f>
        <v>0.25</v>
      </c>
      <c r="AR507" s="13">
        <f>+IF(PARTNERCALL!AR24="","",PARTNERCALL!AR24)</f>
        <v>0.41319444444444442</v>
      </c>
      <c r="AS507" s="14" t="str">
        <f>+IF(PARTNERCALL!AS24="","",PARTNERCALL!AS24)</f>
        <v/>
      </c>
      <c r="AT507" s="14" t="str">
        <f>+IF(PARTNERCALL!AT24="","",PARTNERCALL!AT24)</f>
        <v/>
      </c>
      <c r="AU507" s="13" t="str">
        <f>+IF(PARTNERCALL!AU24="","",PARTNERCALL!AU24)</f>
        <v/>
      </c>
      <c r="AV507" s="13" t="str">
        <f>+IF(PARTNERCALL!AV24="","",PARTNERCALL!AV24)</f>
        <v/>
      </c>
      <c r="AW507" s="14" t="str">
        <f>+IF(PARTNERCALL!AW24="","",PARTNERCALL!AW24)</f>
        <v/>
      </c>
      <c r="AX507" s="20" t="str">
        <f>+IF(PARTNERCALL!AX24="","",PARTNERCALL!AX24)</f>
        <v/>
      </c>
      <c r="AY507" s="19">
        <f>+IF(PARTNERCALL!AY24="","",PARTNERCALL!AY24)</f>
        <v>0.25</v>
      </c>
      <c r="AZ507" s="13">
        <f>+IF(PARTNERCALL!AZ24="","",PARTNERCALL!AZ24)</f>
        <v>0.41319444444444442</v>
      </c>
      <c r="BA507" s="14" t="str">
        <f>+IF(PARTNERCALL!BA24="","",PARTNERCALL!BA24)</f>
        <v/>
      </c>
      <c r="BB507" s="14" t="str">
        <f>+IF(PARTNERCALL!BB24="","",PARTNERCALL!BB24)</f>
        <v/>
      </c>
      <c r="BC507" s="13" t="str">
        <f>+IF(PARTNERCALL!BC24="","",PARTNERCALL!BC24)</f>
        <v/>
      </c>
      <c r="BD507" s="13" t="str">
        <f>+IF(PARTNERCALL!BD24="","",PARTNERCALL!BD24)</f>
        <v/>
      </c>
      <c r="BE507" s="14" t="str">
        <f>+IF(PARTNERCALL!BE24="","",PARTNERCALL!BE24)</f>
        <v/>
      </c>
      <c r="BF507" s="20" t="str">
        <f>+IF(PARTNERCALL!BF24="","",PARTNERCALL!BF24)</f>
        <v/>
      </c>
      <c r="BG507" s="19">
        <f>+IF(PARTNERCALL!BG24="","",PARTNERCALL!BG24)</f>
        <v>0.25</v>
      </c>
      <c r="BH507" s="13">
        <f>+IF(PARTNERCALL!BH24="","",PARTNERCALL!BH24)</f>
        <v>0.41319444444444442</v>
      </c>
      <c r="BI507" s="14" t="str">
        <f>+IF(PARTNERCALL!BI24="","",PARTNERCALL!BI24)</f>
        <v/>
      </c>
      <c r="BJ507" s="14" t="str">
        <f>+IF(PARTNERCALL!BJ24="","",PARTNERCALL!BJ24)</f>
        <v/>
      </c>
      <c r="BK507" s="13" t="str">
        <f>+IF(PARTNERCALL!BK24="","",PARTNERCALL!BK24)</f>
        <v/>
      </c>
      <c r="BL507" s="13" t="str">
        <f>+IF(PARTNERCALL!BL24="","",PARTNERCALL!BL24)</f>
        <v/>
      </c>
      <c r="BM507" s="14" t="str">
        <f>+IF(PARTNERCALL!BM24="","",PARTNERCALL!BM24)</f>
        <v/>
      </c>
      <c r="BN507" s="20" t="str">
        <f>+IF(PARTNERCALL!BN24="","",PARTNERCALL!BN24)</f>
        <v/>
      </c>
      <c r="BO507" s="19">
        <f>+IF(PARTNERCALL!BO24="","",PARTNERCALL!BO24)</f>
        <v>0.25</v>
      </c>
      <c r="BP507" s="13">
        <f>+IF(PARTNERCALL!BP24="","",PARTNERCALL!BP24)</f>
        <v>0.41319444444444442</v>
      </c>
      <c r="BQ507" s="14" t="str">
        <f>+IF(PARTNERCALL!BQ24="","",PARTNERCALL!BQ24)</f>
        <v/>
      </c>
      <c r="BR507" s="14" t="str">
        <f>+IF(PARTNERCALL!BR24="","",PARTNERCALL!BR24)</f>
        <v/>
      </c>
      <c r="BS507" s="13" t="str">
        <f>+IF(PARTNERCALL!BS24="","",PARTNERCALL!BS24)</f>
        <v/>
      </c>
      <c r="BT507" s="13" t="str">
        <f>+IF(PARTNERCALL!BT24="","",PARTNERCALL!BT24)</f>
        <v/>
      </c>
      <c r="BU507" s="14" t="str">
        <f>+IF(PARTNERCALL!BU24="","",PARTNERCALL!BU24)</f>
        <v/>
      </c>
      <c r="BV507" s="20" t="str">
        <f>+IF(PARTNERCALL!BV24="","",PARTNERCALL!BV24)</f>
        <v/>
      </c>
      <c r="BW507" s="68" t="str">
        <f>+VLOOKUP(B507,GESEM!B:H,7,0)</f>
        <v>PARTNERCALL</v>
      </c>
      <c r="BX507" s="2" t="str">
        <f>+VLOOKUP(B507,GESEM!B:H,6,0)</f>
        <v>AGENTE</v>
      </c>
    </row>
    <row r="508" spans="1:76" ht="12" customHeight="1" x14ac:dyDescent="0.2">
      <c r="A508" s="31">
        <f t="shared" si="7"/>
        <v>502</v>
      </c>
      <c r="B508" s="74">
        <f>+PARTNERCALL!B25</f>
        <v>40911934</v>
      </c>
      <c r="C508" s="61" t="str">
        <f>+VLOOKUP(J508,TURNO!P:Q,2,0)</f>
        <v xml:space="preserve">PARTNERCALL </v>
      </c>
      <c r="D508" s="61" t="str">
        <f>+PARTNERCALL!D25</f>
        <v>Mañana</v>
      </c>
      <c r="E508" s="75">
        <f>+VLOOKUP(B508,GESEM!B:M,12,0)</f>
        <v>45700</v>
      </c>
      <c r="F508" s="61" t="str">
        <f>+PARTNERCALL!F25</f>
        <v>PART TIME</v>
      </c>
      <c r="G508" s="61">
        <f>+PARTNERCALL!G25</f>
        <v>0</v>
      </c>
      <c r="H508" s="61">
        <f>+PARTNERCALL!H25</f>
        <v>0</v>
      </c>
      <c r="I508" s="61" t="str">
        <f>+PARTNERCALL!I25</f>
        <v>SIPIRAN BORJA DE CHAVEZ NATALY YANINA</v>
      </c>
      <c r="J508" s="61" t="str">
        <f>+PARTNERCALL!J25</f>
        <v>PARTNER CALL</v>
      </c>
      <c r="K508" s="61" t="str">
        <f>+PARTNERCALL!K25</f>
        <v xml:space="preserve">VILCA ARTEAGA NOEMI </v>
      </c>
      <c r="L508" s="61" t="str">
        <f>+PARTNERCALL!L25</f>
        <v xml:space="preserve">CARAZA MORENO JONATHAN </v>
      </c>
      <c r="M508" s="61" t="str">
        <f>+PARTNERCALL!M25</f>
        <v>Martes</v>
      </c>
      <c r="N508" s="32">
        <f>+IF(PARTNERCALL!N25="","",PARTNERCALL!N25)</f>
        <v>0.25</v>
      </c>
      <c r="O508" s="33">
        <f>+IF(PARTNERCALL!O25="","",PARTNERCALL!O25)</f>
        <v>0.41319444444444442</v>
      </c>
      <c r="P508" s="32" t="str">
        <f>+IF(PARTNERCALL!P25="","",PARTNERCALL!P25)</f>
        <v/>
      </c>
      <c r="Q508" s="33" t="str">
        <f>+IF(PARTNERCALL!Q25="","",PARTNERCALL!Q25)</f>
        <v/>
      </c>
      <c r="R508" s="34" t="str">
        <f>+VLOOKUP(B508,GESEM!B:R,9,0)</f>
        <v>ACTIVO</v>
      </c>
      <c r="S508" s="19">
        <f>+IF(PARTNERCALL!S25="","",PARTNERCALL!S25)</f>
        <v>0.25</v>
      </c>
      <c r="T508" s="14">
        <f>+IF(PARTNERCALL!T25="","",PARTNERCALL!T25)</f>
        <v>0.41319444444444442</v>
      </c>
      <c r="U508" s="14" t="str">
        <f>+IF(PARTNERCALL!U25="","",PARTNERCALL!U25)</f>
        <v/>
      </c>
      <c r="V508" s="14" t="str">
        <f>+IF(PARTNERCALL!V25="","",PARTNERCALL!V25)</f>
        <v/>
      </c>
      <c r="W508" s="14" t="str">
        <f>+IF(PARTNERCALL!W25="","",PARTNERCALL!W25)</f>
        <v/>
      </c>
      <c r="X508" s="14" t="str">
        <f>+IF(PARTNERCALL!X25="","",PARTNERCALL!X25)</f>
        <v/>
      </c>
      <c r="Y508" s="14" t="str">
        <f>+IF(PARTNERCALL!Y25="","",PARTNERCALL!Y25)</f>
        <v/>
      </c>
      <c r="Z508" s="20" t="str">
        <f>+IF(PARTNERCALL!Z25="","",PARTNERCALL!Z25)</f>
        <v/>
      </c>
      <c r="AA508" s="19" t="str">
        <f>+IF(PARTNERCALL!AA25="","",PARTNERCALL!AA25)</f>
        <v/>
      </c>
      <c r="AB508" s="13" t="str">
        <f>+IF(PARTNERCALL!AB25="","",PARTNERCALL!AB25)</f>
        <v/>
      </c>
      <c r="AC508" s="14" t="str">
        <f>+IF(PARTNERCALL!AC25="","",PARTNERCALL!AC25)</f>
        <v/>
      </c>
      <c r="AD508" s="14" t="str">
        <f>+IF(PARTNERCALL!AD25="","",PARTNERCALL!AD25)</f>
        <v/>
      </c>
      <c r="AE508" s="13" t="str">
        <f>+IF(PARTNERCALL!AE25="","",PARTNERCALL!AE25)</f>
        <v/>
      </c>
      <c r="AF508" s="13" t="str">
        <f>+IF(PARTNERCALL!AF25="","",PARTNERCALL!AF25)</f>
        <v/>
      </c>
      <c r="AG508" s="14" t="str">
        <f>+IF(PARTNERCALL!AG25="","",PARTNERCALL!AG25)</f>
        <v/>
      </c>
      <c r="AH508" s="20" t="str">
        <f>+IF(PARTNERCALL!AH25="","",PARTNERCALL!AH25)</f>
        <v/>
      </c>
      <c r="AI508" s="19">
        <f>+IF(PARTNERCALL!AI25="","",PARTNERCALL!AI25)</f>
        <v>0.25</v>
      </c>
      <c r="AJ508" s="13">
        <f>+IF(PARTNERCALL!AJ25="","",PARTNERCALL!AJ25)</f>
        <v>0.41319444444444442</v>
      </c>
      <c r="AK508" s="14" t="str">
        <f>+IF(PARTNERCALL!AK25="","",PARTNERCALL!AK25)</f>
        <v/>
      </c>
      <c r="AL508" s="14" t="str">
        <f>+IF(PARTNERCALL!AL25="","",PARTNERCALL!AL25)</f>
        <v/>
      </c>
      <c r="AM508" s="13" t="str">
        <f>+IF(PARTNERCALL!AM25="","",PARTNERCALL!AM25)</f>
        <v/>
      </c>
      <c r="AN508" s="13" t="str">
        <f>+IF(PARTNERCALL!AN25="","",PARTNERCALL!AN25)</f>
        <v/>
      </c>
      <c r="AO508" s="14" t="str">
        <f>+IF(PARTNERCALL!AO25="","",PARTNERCALL!AO25)</f>
        <v/>
      </c>
      <c r="AP508" s="20" t="str">
        <f>+IF(PARTNERCALL!AP25="","",PARTNERCALL!AP25)</f>
        <v/>
      </c>
      <c r="AQ508" s="19">
        <f>+IF(PARTNERCALL!AQ25="","",PARTNERCALL!AQ25)</f>
        <v>0.25</v>
      </c>
      <c r="AR508" s="13">
        <f>+IF(PARTNERCALL!AR25="","",PARTNERCALL!AR25)</f>
        <v>0.41319444444444442</v>
      </c>
      <c r="AS508" s="14" t="str">
        <f>+IF(PARTNERCALL!AS25="","",PARTNERCALL!AS25)</f>
        <v/>
      </c>
      <c r="AT508" s="14" t="str">
        <f>+IF(PARTNERCALL!AT25="","",PARTNERCALL!AT25)</f>
        <v/>
      </c>
      <c r="AU508" s="13" t="str">
        <f>+IF(PARTNERCALL!AU25="","",PARTNERCALL!AU25)</f>
        <v/>
      </c>
      <c r="AV508" s="13" t="str">
        <f>+IF(PARTNERCALL!AV25="","",PARTNERCALL!AV25)</f>
        <v/>
      </c>
      <c r="AW508" s="14" t="str">
        <f>+IF(PARTNERCALL!AW25="","",PARTNERCALL!AW25)</f>
        <v/>
      </c>
      <c r="AX508" s="20" t="str">
        <f>+IF(PARTNERCALL!AX25="","",PARTNERCALL!AX25)</f>
        <v/>
      </c>
      <c r="AY508" s="19">
        <f>+IF(PARTNERCALL!AY25="","",PARTNERCALL!AY25)</f>
        <v>0.25</v>
      </c>
      <c r="AZ508" s="13">
        <f>+IF(PARTNERCALL!AZ25="","",PARTNERCALL!AZ25)</f>
        <v>0.41319444444444442</v>
      </c>
      <c r="BA508" s="14" t="str">
        <f>+IF(PARTNERCALL!BA25="","",PARTNERCALL!BA25)</f>
        <v/>
      </c>
      <c r="BB508" s="14" t="str">
        <f>+IF(PARTNERCALL!BB25="","",PARTNERCALL!BB25)</f>
        <v/>
      </c>
      <c r="BC508" s="13" t="str">
        <f>+IF(PARTNERCALL!BC25="","",PARTNERCALL!BC25)</f>
        <v/>
      </c>
      <c r="BD508" s="13" t="str">
        <f>+IF(PARTNERCALL!BD25="","",PARTNERCALL!BD25)</f>
        <v/>
      </c>
      <c r="BE508" s="14" t="str">
        <f>+IF(PARTNERCALL!BE25="","",PARTNERCALL!BE25)</f>
        <v/>
      </c>
      <c r="BF508" s="20" t="str">
        <f>+IF(PARTNERCALL!BF25="","",PARTNERCALL!BF25)</f>
        <v/>
      </c>
      <c r="BG508" s="19">
        <f>+IF(PARTNERCALL!BG25="","",PARTNERCALL!BG25)</f>
        <v>0.25</v>
      </c>
      <c r="BH508" s="13">
        <f>+IF(PARTNERCALL!BH25="","",PARTNERCALL!BH25)</f>
        <v>0.41319444444444442</v>
      </c>
      <c r="BI508" s="14" t="str">
        <f>+IF(PARTNERCALL!BI25="","",PARTNERCALL!BI25)</f>
        <v/>
      </c>
      <c r="BJ508" s="14" t="str">
        <f>+IF(PARTNERCALL!BJ25="","",PARTNERCALL!BJ25)</f>
        <v/>
      </c>
      <c r="BK508" s="13" t="str">
        <f>+IF(PARTNERCALL!BK25="","",PARTNERCALL!BK25)</f>
        <v/>
      </c>
      <c r="BL508" s="13" t="str">
        <f>+IF(PARTNERCALL!BL25="","",PARTNERCALL!BL25)</f>
        <v/>
      </c>
      <c r="BM508" s="14" t="str">
        <f>+IF(PARTNERCALL!BM25="","",PARTNERCALL!BM25)</f>
        <v/>
      </c>
      <c r="BN508" s="20" t="str">
        <f>+IF(PARTNERCALL!BN25="","",PARTNERCALL!BN25)</f>
        <v/>
      </c>
      <c r="BO508" s="19">
        <f>+IF(PARTNERCALL!BO25="","",PARTNERCALL!BO25)</f>
        <v>0.25</v>
      </c>
      <c r="BP508" s="13">
        <f>+IF(PARTNERCALL!BP25="","",PARTNERCALL!BP25)</f>
        <v>0.41319444444444442</v>
      </c>
      <c r="BQ508" s="14" t="str">
        <f>+IF(PARTNERCALL!BQ25="","",PARTNERCALL!BQ25)</f>
        <v/>
      </c>
      <c r="BR508" s="14" t="str">
        <f>+IF(PARTNERCALL!BR25="","",PARTNERCALL!BR25)</f>
        <v/>
      </c>
      <c r="BS508" s="13" t="str">
        <f>+IF(PARTNERCALL!BS25="","",PARTNERCALL!BS25)</f>
        <v/>
      </c>
      <c r="BT508" s="13" t="str">
        <f>+IF(PARTNERCALL!BT25="","",PARTNERCALL!BT25)</f>
        <v/>
      </c>
      <c r="BU508" s="14" t="str">
        <f>+IF(PARTNERCALL!BU25="","",PARTNERCALL!BU25)</f>
        <v/>
      </c>
      <c r="BV508" s="20" t="str">
        <f>+IF(PARTNERCALL!BV25="","",PARTNERCALL!BV25)</f>
        <v/>
      </c>
      <c r="BW508" s="68" t="str">
        <f>+VLOOKUP(B508,GESEM!B:H,7,0)</f>
        <v>PARTNERCALL</v>
      </c>
      <c r="BX508" s="2" t="str">
        <f>+VLOOKUP(B508,GESEM!B:H,6,0)</f>
        <v>AGENTE</v>
      </c>
    </row>
    <row r="509" spans="1:76" ht="12" customHeight="1" x14ac:dyDescent="0.2">
      <c r="A509" s="31">
        <f t="shared" si="7"/>
        <v>503</v>
      </c>
      <c r="B509" s="74">
        <f>+PARTNERCALL!B26</f>
        <v>45865188</v>
      </c>
      <c r="C509" s="61" t="str">
        <f>+VLOOKUP(J509,TURNO!P:Q,2,0)</f>
        <v xml:space="preserve">PARTNERCALL </v>
      </c>
      <c r="D509" s="61" t="str">
        <f>+PARTNERCALL!D26</f>
        <v>Mañana</v>
      </c>
      <c r="E509" s="75">
        <f>+VLOOKUP(B509,GESEM!B:M,12,0)</f>
        <v>45028</v>
      </c>
      <c r="F509" s="61" t="str">
        <f>+PARTNERCALL!F26</f>
        <v>FULL TIME</v>
      </c>
      <c r="G509" s="61" t="str">
        <f>+PARTNERCALL!G26</f>
        <v>VAC</v>
      </c>
      <c r="H509" s="61" t="str">
        <f>+PARTNERCALL!H26</f>
        <v>01/06 - 30/06</v>
      </c>
      <c r="I509" s="61" t="str">
        <f>+PARTNERCALL!I26</f>
        <v>TORRES OSTOS SILVIA PATRICIA</v>
      </c>
      <c r="J509" s="61" t="str">
        <f>+PARTNERCALL!J26</f>
        <v>PARTNER CALL</v>
      </c>
      <c r="K509" s="61" t="str">
        <f>+PARTNERCALL!K26</f>
        <v>ÑIQUEN DEL AGUILA WALTERS DAVID</v>
      </c>
      <c r="L509" s="61" t="str">
        <f>+PARTNERCALL!L26</f>
        <v xml:space="preserve">CARAZA MORENO JONATHAN </v>
      </c>
      <c r="M509" s="61" t="str">
        <f>+PARTNERCALL!M26</f>
        <v>Lunes</v>
      </c>
      <c r="N509" s="32">
        <f>+IF(PARTNERCALL!N26="","",PARTNERCALL!N26)</f>
        <v>0.29166666666666669</v>
      </c>
      <c r="O509" s="33">
        <f>+IF(PARTNERCALL!O26="","",PARTNERCALL!O26)</f>
        <v>0.63541666666666663</v>
      </c>
      <c r="P509" s="32">
        <f>+IF(PARTNERCALL!P26="","",PARTNERCALL!P26)</f>
        <v>0.5</v>
      </c>
      <c r="Q509" s="33">
        <f>+IF(PARTNERCALL!Q26="","",PARTNERCALL!Q26)</f>
        <v>0.53125</v>
      </c>
      <c r="R509" s="34" t="str">
        <f>+VLOOKUP(B509,GESEM!B:R,9,0)</f>
        <v>ACTIVO</v>
      </c>
      <c r="S509" s="19" t="str">
        <f>+IF(PARTNERCALL!S26="","",PARTNERCALL!S26)</f>
        <v/>
      </c>
      <c r="T509" s="14" t="str">
        <f>+IF(PARTNERCALL!T26="","",PARTNERCALL!T26)</f>
        <v/>
      </c>
      <c r="U509" s="14" t="str">
        <f>+IF(PARTNERCALL!U26="","",PARTNERCALL!U26)</f>
        <v/>
      </c>
      <c r="V509" s="14" t="str">
        <f>+IF(PARTNERCALL!V26="","",PARTNERCALL!V26)</f>
        <v/>
      </c>
      <c r="W509" s="14" t="str">
        <f>+IF(PARTNERCALL!W26="","",PARTNERCALL!W26)</f>
        <v/>
      </c>
      <c r="X509" s="14" t="str">
        <f>+IF(PARTNERCALL!X26="","",PARTNERCALL!X26)</f>
        <v/>
      </c>
      <c r="Y509" s="14" t="str">
        <f>+IF(PARTNERCALL!Y26="","",PARTNERCALL!Y26)</f>
        <v/>
      </c>
      <c r="Z509" s="20" t="str">
        <f>+IF(PARTNERCALL!Z26="","",PARTNERCALL!Z26)</f>
        <v/>
      </c>
      <c r="AA509" s="19">
        <f>+IF(PARTNERCALL!AA26="","",PARTNERCALL!AA26)</f>
        <v>0.29166666666666669</v>
      </c>
      <c r="AB509" s="13">
        <f>+IF(PARTNERCALL!AB26="","",PARTNERCALL!AB26)</f>
        <v>0.63541666666666663</v>
      </c>
      <c r="AC509" s="14" t="str">
        <f>+IF(PARTNERCALL!AC26="","",PARTNERCALL!AC26)</f>
        <v/>
      </c>
      <c r="AD509" s="14" t="str">
        <f>+IF(PARTNERCALL!AD26="","",PARTNERCALL!AD26)</f>
        <v/>
      </c>
      <c r="AE509" s="13">
        <f>+IF(PARTNERCALL!AE26="","",PARTNERCALL!AE26)</f>
        <v>0.5</v>
      </c>
      <c r="AF509" s="13">
        <f>+IF(PARTNERCALL!AF26="","",PARTNERCALL!AF26)</f>
        <v>0.53125</v>
      </c>
      <c r="AG509" s="14" t="str">
        <f>+IF(PARTNERCALL!AG26="","",PARTNERCALL!AG26)</f>
        <v/>
      </c>
      <c r="AH509" s="20" t="str">
        <f>+IF(PARTNERCALL!AH26="","",PARTNERCALL!AH26)</f>
        <v/>
      </c>
      <c r="AI509" s="19">
        <f>+IF(PARTNERCALL!AI26="","",PARTNERCALL!AI26)</f>
        <v>0.29166666666666669</v>
      </c>
      <c r="AJ509" s="13">
        <f>+IF(PARTNERCALL!AJ26="","",PARTNERCALL!AJ26)</f>
        <v>0.63541666666666663</v>
      </c>
      <c r="AK509" s="14" t="str">
        <f>+IF(PARTNERCALL!AK26="","",PARTNERCALL!AK26)</f>
        <v/>
      </c>
      <c r="AL509" s="14" t="str">
        <f>+IF(PARTNERCALL!AL26="","",PARTNERCALL!AL26)</f>
        <v/>
      </c>
      <c r="AM509" s="13">
        <f>+IF(PARTNERCALL!AM26="","",PARTNERCALL!AM26)</f>
        <v>0.5</v>
      </c>
      <c r="AN509" s="13">
        <f>+IF(PARTNERCALL!AN26="","",PARTNERCALL!AN26)</f>
        <v>0.53125</v>
      </c>
      <c r="AO509" s="14" t="str">
        <f>+IF(PARTNERCALL!AO26="","",PARTNERCALL!AO26)</f>
        <v/>
      </c>
      <c r="AP509" s="20" t="str">
        <f>+IF(PARTNERCALL!AP26="","",PARTNERCALL!AP26)</f>
        <v/>
      </c>
      <c r="AQ509" s="19">
        <f>+IF(PARTNERCALL!AQ26="","",PARTNERCALL!AQ26)</f>
        <v>0.29166666666666669</v>
      </c>
      <c r="AR509" s="13">
        <f>+IF(PARTNERCALL!AR26="","",PARTNERCALL!AR26)</f>
        <v>0.63541666666666663</v>
      </c>
      <c r="AS509" s="14" t="str">
        <f>+IF(PARTNERCALL!AS26="","",PARTNERCALL!AS26)</f>
        <v/>
      </c>
      <c r="AT509" s="14" t="str">
        <f>+IF(PARTNERCALL!AT26="","",PARTNERCALL!AT26)</f>
        <v/>
      </c>
      <c r="AU509" s="13">
        <f>+IF(PARTNERCALL!AU26="","",PARTNERCALL!AU26)</f>
        <v>0.5</v>
      </c>
      <c r="AV509" s="13">
        <f>+IF(PARTNERCALL!AV26="","",PARTNERCALL!AV26)</f>
        <v>0.53125</v>
      </c>
      <c r="AW509" s="14" t="str">
        <f>+IF(PARTNERCALL!AW26="","",PARTNERCALL!AW26)</f>
        <v/>
      </c>
      <c r="AX509" s="20" t="str">
        <f>+IF(PARTNERCALL!AX26="","",PARTNERCALL!AX26)</f>
        <v/>
      </c>
      <c r="AY509" s="19">
        <f>+IF(PARTNERCALL!AY26="","",PARTNERCALL!AY26)</f>
        <v>0.29166666666666669</v>
      </c>
      <c r="AZ509" s="13">
        <f>+IF(PARTNERCALL!AZ26="","",PARTNERCALL!AZ26)</f>
        <v>0.63541666666666663</v>
      </c>
      <c r="BA509" s="14" t="str">
        <f>+IF(PARTNERCALL!BA26="","",PARTNERCALL!BA26)</f>
        <v/>
      </c>
      <c r="BB509" s="14" t="str">
        <f>+IF(PARTNERCALL!BB26="","",PARTNERCALL!BB26)</f>
        <v/>
      </c>
      <c r="BC509" s="13">
        <f>+IF(PARTNERCALL!BC26="","",PARTNERCALL!BC26)</f>
        <v>0.5</v>
      </c>
      <c r="BD509" s="13">
        <f>+IF(PARTNERCALL!BD26="","",PARTNERCALL!BD26)</f>
        <v>0.53125</v>
      </c>
      <c r="BE509" s="14" t="str">
        <f>+IF(PARTNERCALL!BE26="","",PARTNERCALL!BE26)</f>
        <v/>
      </c>
      <c r="BF509" s="20" t="str">
        <f>+IF(PARTNERCALL!BF26="","",PARTNERCALL!BF26)</f>
        <v/>
      </c>
      <c r="BG509" s="19">
        <f>+IF(PARTNERCALL!BG26="","",PARTNERCALL!BG26)</f>
        <v>0.29166666666666669</v>
      </c>
      <c r="BH509" s="13">
        <f>+IF(PARTNERCALL!BH26="","",PARTNERCALL!BH26)</f>
        <v>0.63541666666666663</v>
      </c>
      <c r="BI509" s="14" t="str">
        <f>+IF(PARTNERCALL!BI26="","",PARTNERCALL!BI26)</f>
        <v/>
      </c>
      <c r="BJ509" s="14" t="str">
        <f>+IF(PARTNERCALL!BJ26="","",PARTNERCALL!BJ26)</f>
        <v/>
      </c>
      <c r="BK509" s="13">
        <f>+IF(PARTNERCALL!BK26="","",PARTNERCALL!BK26)</f>
        <v>0.5</v>
      </c>
      <c r="BL509" s="13">
        <f>+IF(PARTNERCALL!BL26="","",PARTNERCALL!BL26)</f>
        <v>0.53125</v>
      </c>
      <c r="BM509" s="14" t="str">
        <f>+IF(PARTNERCALL!BM26="","",PARTNERCALL!BM26)</f>
        <v/>
      </c>
      <c r="BN509" s="20" t="str">
        <f>+IF(PARTNERCALL!BN26="","",PARTNERCALL!BN26)</f>
        <v/>
      </c>
      <c r="BO509" s="19">
        <f>+IF(PARTNERCALL!BO26="","",PARTNERCALL!BO26)</f>
        <v>0.29166666666666669</v>
      </c>
      <c r="BP509" s="13">
        <f>+IF(PARTNERCALL!BP26="","",PARTNERCALL!BP26)</f>
        <v>0.63541666666666663</v>
      </c>
      <c r="BQ509" s="14" t="str">
        <f>+IF(PARTNERCALL!BQ26="","",PARTNERCALL!BQ26)</f>
        <v/>
      </c>
      <c r="BR509" s="14" t="str">
        <f>+IF(PARTNERCALL!BR26="","",PARTNERCALL!BR26)</f>
        <v/>
      </c>
      <c r="BS509" s="13">
        <f>+IF(PARTNERCALL!BS26="","",PARTNERCALL!BS26)</f>
        <v>0.5</v>
      </c>
      <c r="BT509" s="13">
        <f>+IF(PARTNERCALL!BT26="","",PARTNERCALL!BT26)</f>
        <v>0.53125</v>
      </c>
      <c r="BU509" s="14" t="str">
        <f>+IF(PARTNERCALL!BU26="","",PARTNERCALL!BU26)</f>
        <v/>
      </c>
      <c r="BV509" s="20" t="str">
        <f>+IF(PARTNERCALL!BV26="","",PARTNERCALL!BV26)</f>
        <v/>
      </c>
      <c r="BW509" s="68" t="str">
        <f>+VLOOKUP(B509,GESEM!B:H,7,0)</f>
        <v>PARTNERCALL</v>
      </c>
      <c r="BX509" s="2" t="str">
        <f>+VLOOKUP(B509,GESEM!B:H,6,0)</f>
        <v>AGENTE</v>
      </c>
    </row>
    <row r="510" spans="1:76" ht="12" customHeight="1" x14ac:dyDescent="0.2">
      <c r="A510" s="31">
        <f t="shared" si="7"/>
        <v>504</v>
      </c>
      <c r="B510" s="74">
        <f>+PARTNERCALL!B27</f>
        <v>47790865</v>
      </c>
      <c r="C510" s="61" t="str">
        <f>+VLOOKUP(J510,TURNO!P:Q,2,0)</f>
        <v xml:space="preserve">PARTNERCALL </v>
      </c>
      <c r="D510" s="61" t="str">
        <f>+PARTNERCALL!D27</f>
        <v>Mañana</v>
      </c>
      <c r="E510" s="75">
        <f>+VLOOKUP(B510,GESEM!B:M,12,0)</f>
        <v>45365</v>
      </c>
      <c r="F510" s="61" t="str">
        <f>+PARTNERCALL!F27</f>
        <v>FULL TIME</v>
      </c>
      <c r="G510" s="61">
        <f>+PARTNERCALL!G27</f>
        <v>0</v>
      </c>
      <c r="H510" s="61">
        <f>+PARTNERCALL!H27</f>
        <v>0</v>
      </c>
      <c r="I510" s="61" t="str">
        <f>+PARTNERCALL!I27</f>
        <v>PAZ SALAZAR KAZUKO RAQUEL</v>
      </c>
      <c r="J510" s="61" t="str">
        <f>+PARTNERCALL!J27</f>
        <v>PARTNER CALL</v>
      </c>
      <c r="K510" s="61" t="str">
        <f>+PARTNERCALL!K27</f>
        <v>MONTERO ESPINOZA RENATO ALONSO</v>
      </c>
      <c r="L510" s="61" t="str">
        <f>+PARTNERCALL!L27</f>
        <v xml:space="preserve">CARAZA MORENO JONATHAN </v>
      </c>
      <c r="M510" s="61" t="str">
        <f>+PARTNERCALL!M27</f>
        <v>Viernes</v>
      </c>
      <c r="N510" s="32">
        <f>+IF(PARTNERCALL!N27="","",PARTNERCALL!N27)</f>
        <v>0.29166666666666669</v>
      </c>
      <c r="O510" s="33">
        <f>+IF(PARTNERCALL!O27="","",PARTNERCALL!O27)</f>
        <v>0.63541666666666663</v>
      </c>
      <c r="P510" s="32">
        <f>+IF(PARTNERCALL!P27="","",PARTNERCALL!P27)</f>
        <v>0.54166666666666663</v>
      </c>
      <c r="Q510" s="33">
        <f>+IF(PARTNERCALL!Q27="","",PARTNERCALL!Q27)</f>
        <v>0.57291666666666663</v>
      </c>
      <c r="R510" s="34" t="str">
        <f>+VLOOKUP(B510,GESEM!B:R,9,0)</f>
        <v>ACTIVO</v>
      </c>
      <c r="S510" s="19">
        <f>+IF(PARTNERCALL!S27="","",PARTNERCALL!S27)</f>
        <v>0.29166666666666669</v>
      </c>
      <c r="T510" s="14">
        <f>+IF(PARTNERCALL!T27="","",PARTNERCALL!T27)</f>
        <v>0.63541666666666663</v>
      </c>
      <c r="U510" s="14" t="str">
        <f>+IF(PARTNERCALL!U27="","",PARTNERCALL!U27)</f>
        <v/>
      </c>
      <c r="V510" s="14" t="str">
        <f>+IF(PARTNERCALL!V27="","",PARTNERCALL!V27)</f>
        <v/>
      </c>
      <c r="W510" s="14">
        <f>+IF(PARTNERCALL!W27="","",PARTNERCALL!W27)</f>
        <v>0.54166666666666663</v>
      </c>
      <c r="X510" s="14">
        <f>+IF(PARTNERCALL!X27="","",PARTNERCALL!X27)</f>
        <v>0.57291666666666663</v>
      </c>
      <c r="Y510" s="14" t="str">
        <f>+IF(PARTNERCALL!Y27="","",PARTNERCALL!Y27)</f>
        <v/>
      </c>
      <c r="Z510" s="20" t="str">
        <f>+IF(PARTNERCALL!Z27="","",PARTNERCALL!Z27)</f>
        <v/>
      </c>
      <c r="AA510" s="19">
        <f>+IF(PARTNERCALL!AA27="","",PARTNERCALL!AA27)</f>
        <v>0.29166666666666669</v>
      </c>
      <c r="AB510" s="13">
        <f>+IF(PARTNERCALL!AB27="","",PARTNERCALL!AB27)</f>
        <v>0.63541666666666663</v>
      </c>
      <c r="AC510" s="14" t="str">
        <f>+IF(PARTNERCALL!AC27="","",PARTNERCALL!AC27)</f>
        <v/>
      </c>
      <c r="AD510" s="14" t="str">
        <f>+IF(PARTNERCALL!AD27="","",PARTNERCALL!AD27)</f>
        <v/>
      </c>
      <c r="AE510" s="13">
        <f>+IF(PARTNERCALL!AE27="","",PARTNERCALL!AE27)</f>
        <v>0.54166666666666663</v>
      </c>
      <c r="AF510" s="13">
        <f>+IF(PARTNERCALL!AF27="","",PARTNERCALL!AF27)</f>
        <v>0.57291666666666663</v>
      </c>
      <c r="AG510" s="14" t="str">
        <f>+IF(PARTNERCALL!AG27="","",PARTNERCALL!AG27)</f>
        <v/>
      </c>
      <c r="AH510" s="20" t="str">
        <f>+IF(PARTNERCALL!AH27="","",PARTNERCALL!AH27)</f>
        <v/>
      </c>
      <c r="AI510" s="19">
        <f>+IF(PARTNERCALL!AI27="","",PARTNERCALL!AI27)</f>
        <v>0.29166666666666669</v>
      </c>
      <c r="AJ510" s="13">
        <f>+IF(PARTNERCALL!AJ27="","",PARTNERCALL!AJ27)</f>
        <v>0.63541666666666663</v>
      </c>
      <c r="AK510" s="14" t="str">
        <f>+IF(PARTNERCALL!AK27="","",PARTNERCALL!AK27)</f>
        <v/>
      </c>
      <c r="AL510" s="14" t="str">
        <f>+IF(PARTNERCALL!AL27="","",PARTNERCALL!AL27)</f>
        <v/>
      </c>
      <c r="AM510" s="13">
        <f>+IF(PARTNERCALL!AM27="","",PARTNERCALL!AM27)</f>
        <v>0.54166666666666663</v>
      </c>
      <c r="AN510" s="13">
        <f>+IF(PARTNERCALL!AN27="","",PARTNERCALL!AN27)</f>
        <v>0.57291666666666663</v>
      </c>
      <c r="AO510" s="14" t="str">
        <f>+IF(PARTNERCALL!AO27="","",PARTNERCALL!AO27)</f>
        <v/>
      </c>
      <c r="AP510" s="20" t="str">
        <f>+IF(PARTNERCALL!AP27="","",PARTNERCALL!AP27)</f>
        <v/>
      </c>
      <c r="AQ510" s="19">
        <f>+IF(PARTNERCALL!AQ27="","",PARTNERCALL!AQ27)</f>
        <v>0.29166666666666669</v>
      </c>
      <c r="AR510" s="13">
        <f>+IF(PARTNERCALL!AR27="","",PARTNERCALL!AR27)</f>
        <v>0.63541666666666663</v>
      </c>
      <c r="AS510" s="14" t="str">
        <f>+IF(PARTNERCALL!AS27="","",PARTNERCALL!AS27)</f>
        <v/>
      </c>
      <c r="AT510" s="14" t="str">
        <f>+IF(PARTNERCALL!AT27="","",PARTNERCALL!AT27)</f>
        <v/>
      </c>
      <c r="AU510" s="13">
        <f>+IF(PARTNERCALL!AU27="","",PARTNERCALL!AU27)</f>
        <v>0.54166666666666663</v>
      </c>
      <c r="AV510" s="13">
        <f>+IF(PARTNERCALL!AV27="","",PARTNERCALL!AV27)</f>
        <v>0.57291666666666663</v>
      </c>
      <c r="AW510" s="14" t="str">
        <f>+IF(PARTNERCALL!AW27="","",PARTNERCALL!AW27)</f>
        <v/>
      </c>
      <c r="AX510" s="20" t="str">
        <f>+IF(PARTNERCALL!AX27="","",PARTNERCALL!AX27)</f>
        <v/>
      </c>
      <c r="AY510" s="19" t="str">
        <f>+IF(PARTNERCALL!AY27="","",PARTNERCALL!AY27)</f>
        <v/>
      </c>
      <c r="AZ510" s="13" t="str">
        <f>+IF(PARTNERCALL!AZ27="","",PARTNERCALL!AZ27)</f>
        <v/>
      </c>
      <c r="BA510" s="14" t="str">
        <f>+IF(PARTNERCALL!BA27="","",PARTNERCALL!BA27)</f>
        <v/>
      </c>
      <c r="BB510" s="14" t="str">
        <f>+IF(PARTNERCALL!BB27="","",PARTNERCALL!BB27)</f>
        <v/>
      </c>
      <c r="BC510" s="13" t="str">
        <f>+IF(PARTNERCALL!BC27="","",PARTNERCALL!BC27)</f>
        <v/>
      </c>
      <c r="BD510" s="13" t="str">
        <f>+IF(PARTNERCALL!BD27="","",PARTNERCALL!BD27)</f>
        <v/>
      </c>
      <c r="BE510" s="14" t="str">
        <f>+IF(PARTNERCALL!BE27="","",PARTNERCALL!BE27)</f>
        <v/>
      </c>
      <c r="BF510" s="20" t="str">
        <f>+IF(PARTNERCALL!BF27="","",PARTNERCALL!BF27)</f>
        <v/>
      </c>
      <c r="BG510" s="19">
        <f>+IF(PARTNERCALL!BG27="","",PARTNERCALL!BG27)</f>
        <v>0.29166666666666669</v>
      </c>
      <c r="BH510" s="13">
        <f>+IF(PARTNERCALL!BH27="","",PARTNERCALL!BH27)</f>
        <v>0.63541666666666663</v>
      </c>
      <c r="BI510" s="14" t="str">
        <f>+IF(PARTNERCALL!BI27="","",PARTNERCALL!BI27)</f>
        <v/>
      </c>
      <c r="BJ510" s="14" t="str">
        <f>+IF(PARTNERCALL!BJ27="","",PARTNERCALL!BJ27)</f>
        <v/>
      </c>
      <c r="BK510" s="13">
        <f>+IF(PARTNERCALL!BK27="","",PARTNERCALL!BK27)</f>
        <v>0.54166666666666663</v>
      </c>
      <c r="BL510" s="13">
        <f>+IF(PARTNERCALL!BL27="","",PARTNERCALL!BL27)</f>
        <v>0.57291666666666663</v>
      </c>
      <c r="BM510" s="14" t="str">
        <f>+IF(PARTNERCALL!BM27="","",PARTNERCALL!BM27)</f>
        <v/>
      </c>
      <c r="BN510" s="20" t="str">
        <f>+IF(PARTNERCALL!BN27="","",PARTNERCALL!BN27)</f>
        <v/>
      </c>
      <c r="BO510" s="19">
        <f>+IF(PARTNERCALL!BO27="","",PARTNERCALL!BO27)</f>
        <v>0.29166666666666669</v>
      </c>
      <c r="BP510" s="13">
        <f>+IF(PARTNERCALL!BP27="","",PARTNERCALL!BP27)</f>
        <v>0.63541666666666663</v>
      </c>
      <c r="BQ510" s="14" t="str">
        <f>+IF(PARTNERCALL!BQ27="","",PARTNERCALL!BQ27)</f>
        <v/>
      </c>
      <c r="BR510" s="14" t="str">
        <f>+IF(PARTNERCALL!BR27="","",PARTNERCALL!BR27)</f>
        <v/>
      </c>
      <c r="BS510" s="13">
        <f>+IF(PARTNERCALL!BS27="","",PARTNERCALL!BS27)</f>
        <v>0.54166666666666663</v>
      </c>
      <c r="BT510" s="13">
        <f>+IF(PARTNERCALL!BT27="","",PARTNERCALL!BT27)</f>
        <v>0.57291666666666663</v>
      </c>
      <c r="BU510" s="14" t="str">
        <f>+IF(PARTNERCALL!BU27="","",PARTNERCALL!BU27)</f>
        <v/>
      </c>
      <c r="BV510" s="20" t="str">
        <f>+IF(PARTNERCALL!BV27="","",PARTNERCALL!BV27)</f>
        <v/>
      </c>
      <c r="BW510" s="68" t="str">
        <f>+VLOOKUP(B510,GESEM!B:H,7,0)</f>
        <v>PARTNERCALL</v>
      </c>
      <c r="BX510" s="2" t="str">
        <f>+VLOOKUP(B510,GESEM!B:H,6,0)</f>
        <v>AGENTE</v>
      </c>
    </row>
    <row r="511" spans="1:76" ht="12" customHeight="1" x14ac:dyDescent="0.2">
      <c r="A511" s="31">
        <f t="shared" si="7"/>
        <v>505</v>
      </c>
      <c r="B511" s="74">
        <f>+PARTNERCALL!B28</f>
        <v>2490397</v>
      </c>
      <c r="C511" s="61" t="str">
        <f>+VLOOKUP(J511,TURNO!P:Q,2,0)</f>
        <v xml:space="preserve">PARTNERCALL </v>
      </c>
      <c r="D511" s="61" t="str">
        <f>+PARTNERCALL!D28</f>
        <v>Mañana</v>
      </c>
      <c r="E511" s="75">
        <f>+VLOOKUP(B511,GESEM!B:M,12,0)</f>
        <v>45700</v>
      </c>
      <c r="F511" s="61" t="str">
        <f>+PARTNERCALL!F28</f>
        <v>PART TIME</v>
      </c>
      <c r="G511" s="61">
        <f>+PARTNERCALL!G28</f>
        <v>0</v>
      </c>
      <c r="H511" s="61">
        <f>+PARTNERCALL!H28</f>
        <v>0</v>
      </c>
      <c r="I511" s="61" t="str">
        <f>+PARTNERCALL!I28</f>
        <v>GOMEZ SUNIAGA DAMARIS</v>
      </c>
      <c r="J511" s="61" t="str">
        <f>+PARTNERCALL!J28</f>
        <v>PARTNER CALL</v>
      </c>
      <c r="K511" s="61" t="str">
        <f>+PARTNERCALL!K28</f>
        <v>ÑIQUEN DEL AGUILA WALTERS DAVID</v>
      </c>
      <c r="L511" s="61" t="str">
        <f>+PARTNERCALL!L28</f>
        <v xml:space="preserve">CARAZA MORENO JONATHAN </v>
      </c>
      <c r="M511" s="61" t="str">
        <f>+PARTNERCALL!M28</f>
        <v>Lunes</v>
      </c>
      <c r="N511" s="32">
        <f>+IF(PARTNERCALL!N28="","",PARTNERCALL!N28)</f>
        <v>0.29166666666666669</v>
      </c>
      <c r="O511" s="33">
        <f>+IF(PARTNERCALL!O28="","",PARTNERCALL!O28)</f>
        <v>0.4548611111111111</v>
      </c>
      <c r="P511" s="32" t="str">
        <f>+IF(PARTNERCALL!P28="","",PARTNERCALL!P28)</f>
        <v/>
      </c>
      <c r="Q511" s="33" t="str">
        <f>+IF(PARTNERCALL!Q28="","",PARTNERCALL!Q28)</f>
        <v/>
      </c>
      <c r="R511" s="34" t="str">
        <f>+VLOOKUP(B511,GESEM!B:R,9,0)</f>
        <v>ACTIVO</v>
      </c>
      <c r="S511" s="19" t="str">
        <f>+IF(PARTNERCALL!S28="","",PARTNERCALL!S28)</f>
        <v/>
      </c>
      <c r="T511" s="14" t="str">
        <f>+IF(PARTNERCALL!T28="","",PARTNERCALL!T28)</f>
        <v/>
      </c>
      <c r="U511" s="14" t="str">
        <f>+IF(PARTNERCALL!U28="","",PARTNERCALL!U28)</f>
        <v/>
      </c>
      <c r="V511" s="14" t="str">
        <f>+IF(PARTNERCALL!V28="","",PARTNERCALL!V28)</f>
        <v/>
      </c>
      <c r="W511" s="14" t="str">
        <f>+IF(PARTNERCALL!W28="","",PARTNERCALL!W28)</f>
        <v/>
      </c>
      <c r="X511" s="14" t="str">
        <f>+IF(PARTNERCALL!X28="","",PARTNERCALL!X28)</f>
        <v/>
      </c>
      <c r="Y511" s="14" t="str">
        <f>+IF(PARTNERCALL!Y28="","",PARTNERCALL!Y28)</f>
        <v/>
      </c>
      <c r="Z511" s="20" t="str">
        <f>+IF(PARTNERCALL!Z28="","",PARTNERCALL!Z28)</f>
        <v/>
      </c>
      <c r="AA511" s="19">
        <f>+IF(PARTNERCALL!AA28="","",PARTNERCALL!AA28)</f>
        <v>0.29166666666666669</v>
      </c>
      <c r="AB511" s="13">
        <f>+IF(PARTNERCALL!AB28="","",PARTNERCALL!AB28)</f>
        <v>0.4548611111111111</v>
      </c>
      <c r="AC511" s="14" t="str">
        <f>+IF(PARTNERCALL!AC28="","",PARTNERCALL!AC28)</f>
        <v/>
      </c>
      <c r="AD511" s="14" t="str">
        <f>+IF(PARTNERCALL!AD28="","",PARTNERCALL!AD28)</f>
        <v/>
      </c>
      <c r="AE511" s="13" t="str">
        <f>+IF(PARTNERCALL!AE28="","",PARTNERCALL!AE28)</f>
        <v/>
      </c>
      <c r="AF511" s="13" t="str">
        <f>+IF(PARTNERCALL!AF28="","",PARTNERCALL!AF28)</f>
        <v/>
      </c>
      <c r="AG511" s="14" t="str">
        <f>+IF(PARTNERCALL!AG28="","",PARTNERCALL!AG28)</f>
        <v/>
      </c>
      <c r="AH511" s="20" t="str">
        <f>+IF(PARTNERCALL!AH28="","",PARTNERCALL!AH28)</f>
        <v/>
      </c>
      <c r="AI511" s="19">
        <f>+IF(PARTNERCALL!AI28="","",PARTNERCALL!AI28)</f>
        <v>0.29166666666666669</v>
      </c>
      <c r="AJ511" s="13">
        <f>+IF(PARTNERCALL!AJ28="","",PARTNERCALL!AJ28)</f>
        <v>0.4548611111111111</v>
      </c>
      <c r="AK511" s="14" t="str">
        <f>+IF(PARTNERCALL!AK28="","",PARTNERCALL!AK28)</f>
        <v/>
      </c>
      <c r="AL511" s="14" t="str">
        <f>+IF(PARTNERCALL!AL28="","",PARTNERCALL!AL28)</f>
        <v/>
      </c>
      <c r="AM511" s="13" t="str">
        <f>+IF(PARTNERCALL!AM28="","",PARTNERCALL!AM28)</f>
        <v/>
      </c>
      <c r="AN511" s="13" t="str">
        <f>+IF(PARTNERCALL!AN28="","",PARTNERCALL!AN28)</f>
        <v/>
      </c>
      <c r="AO511" s="14" t="str">
        <f>+IF(PARTNERCALL!AO28="","",PARTNERCALL!AO28)</f>
        <v/>
      </c>
      <c r="AP511" s="20" t="str">
        <f>+IF(PARTNERCALL!AP28="","",PARTNERCALL!AP28)</f>
        <v/>
      </c>
      <c r="AQ511" s="19">
        <f>+IF(PARTNERCALL!AQ28="","",PARTNERCALL!AQ28)</f>
        <v>0.29166666666666669</v>
      </c>
      <c r="AR511" s="13">
        <f>+IF(PARTNERCALL!AR28="","",PARTNERCALL!AR28)</f>
        <v>0.4548611111111111</v>
      </c>
      <c r="AS511" s="14" t="str">
        <f>+IF(PARTNERCALL!AS28="","",PARTNERCALL!AS28)</f>
        <v/>
      </c>
      <c r="AT511" s="14" t="str">
        <f>+IF(PARTNERCALL!AT28="","",PARTNERCALL!AT28)</f>
        <v/>
      </c>
      <c r="AU511" s="13" t="str">
        <f>+IF(PARTNERCALL!AU28="","",PARTNERCALL!AU28)</f>
        <v/>
      </c>
      <c r="AV511" s="13" t="str">
        <f>+IF(PARTNERCALL!AV28="","",PARTNERCALL!AV28)</f>
        <v/>
      </c>
      <c r="AW511" s="14" t="str">
        <f>+IF(PARTNERCALL!AW28="","",PARTNERCALL!AW28)</f>
        <v/>
      </c>
      <c r="AX511" s="20" t="str">
        <f>+IF(PARTNERCALL!AX28="","",PARTNERCALL!AX28)</f>
        <v/>
      </c>
      <c r="AY511" s="19">
        <f>+IF(PARTNERCALL!AY28="","",PARTNERCALL!AY28)</f>
        <v>0.29166666666666669</v>
      </c>
      <c r="AZ511" s="13">
        <f>+IF(PARTNERCALL!AZ28="","",PARTNERCALL!AZ28)</f>
        <v>0.4548611111111111</v>
      </c>
      <c r="BA511" s="14" t="str">
        <f>+IF(PARTNERCALL!BA28="","",PARTNERCALL!BA28)</f>
        <v/>
      </c>
      <c r="BB511" s="14" t="str">
        <f>+IF(PARTNERCALL!BB28="","",PARTNERCALL!BB28)</f>
        <v/>
      </c>
      <c r="BC511" s="13" t="str">
        <f>+IF(PARTNERCALL!BC28="","",PARTNERCALL!BC28)</f>
        <v/>
      </c>
      <c r="BD511" s="13" t="str">
        <f>+IF(PARTNERCALL!BD28="","",PARTNERCALL!BD28)</f>
        <v/>
      </c>
      <c r="BE511" s="14" t="str">
        <f>+IF(PARTNERCALL!BE28="","",PARTNERCALL!BE28)</f>
        <v/>
      </c>
      <c r="BF511" s="20" t="str">
        <f>+IF(PARTNERCALL!BF28="","",PARTNERCALL!BF28)</f>
        <v/>
      </c>
      <c r="BG511" s="19">
        <f>+IF(PARTNERCALL!BG28="","",PARTNERCALL!BG28)</f>
        <v>0.29166666666666669</v>
      </c>
      <c r="BH511" s="13">
        <f>+IF(PARTNERCALL!BH28="","",PARTNERCALL!BH28)</f>
        <v>0.4548611111111111</v>
      </c>
      <c r="BI511" s="14" t="str">
        <f>+IF(PARTNERCALL!BI28="","",PARTNERCALL!BI28)</f>
        <v/>
      </c>
      <c r="BJ511" s="14" t="str">
        <f>+IF(PARTNERCALL!BJ28="","",PARTNERCALL!BJ28)</f>
        <v/>
      </c>
      <c r="BK511" s="13" t="str">
        <f>+IF(PARTNERCALL!BK28="","",PARTNERCALL!BK28)</f>
        <v/>
      </c>
      <c r="BL511" s="13" t="str">
        <f>+IF(PARTNERCALL!BL28="","",PARTNERCALL!BL28)</f>
        <v/>
      </c>
      <c r="BM511" s="14" t="str">
        <f>+IF(PARTNERCALL!BM28="","",PARTNERCALL!BM28)</f>
        <v/>
      </c>
      <c r="BN511" s="20" t="str">
        <f>+IF(PARTNERCALL!BN28="","",PARTNERCALL!BN28)</f>
        <v/>
      </c>
      <c r="BO511" s="19">
        <f>+IF(PARTNERCALL!BO28="","",PARTNERCALL!BO28)</f>
        <v>0.29166666666666669</v>
      </c>
      <c r="BP511" s="13">
        <f>+IF(PARTNERCALL!BP28="","",PARTNERCALL!BP28)</f>
        <v>0.4548611111111111</v>
      </c>
      <c r="BQ511" s="14" t="str">
        <f>+IF(PARTNERCALL!BQ28="","",PARTNERCALL!BQ28)</f>
        <v/>
      </c>
      <c r="BR511" s="14" t="str">
        <f>+IF(PARTNERCALL!BR28="","",PARTNERCALL!BR28)</f>
        <v/>
      </c>
      <c r="BS511" s="13" t="str">
        <f>+IF(PARTNERCALL!BS28="","",PARTNERCALL!BS28)</f>
        <v/>
      </c>
      <c r="BT511" s="13" t="str">
        <f>+IF(PARTNERCALL!BT28="","",PARTNERCALL!BT28)</f>
        <v/>
      </c>
      <c r="BU511" s="14" t="str">
        <f>+IF(PARTNERCALL!BU28="","",PARTNERCALL!BU28)</f>
        <v/>
      </c>
      <c r="BV511" s="20" t="str">
        <f>+IF(PARTNERCALL!BV28="","",PARTNERCALL!BV28)</f>
        <v/>
      </c>
      <c r="BW511" s="68" t="str">
        <f>+VLOOKUP(B511,GESEM!B:H,7,0)</f>
        <v>PARTNERCALL</v>
      </c>
      <c r="BX511" s="2" t="str">
        <f>+VLOOKUP(B511,GESEM!B:H,6,0)</f>
        <v>AGENTE</v>
      </c>
    </row>
    <row r="512" spans="1:76" ht="12" customHeight="1" x14ac:dyDescent="0.2">
      <c r="A512" s="31">
        <f t="shared" si="7"/>
        <v>506</v>
      </c>
      <c r="B512" s="74">
        <f>+PARTNERCALL!B29</f>
        <v>73149382</v>
      </c>
      <c r="C512" s="61" t="str">
        <f>+VLOOKUP(J512,TURNO!P:Q,2,0)</f>
        <v xml:space="preserve">PARTNERCALL </v>
      </c>
      <c r="D512" s="61" t="str">
        <f>+PARTNERCALL!D29</f>
        <v>Mañana</v>
      </c>
      <c r="E512" s="75">
        <f>+VLOOKUP(B512,GESEM!B:M,12,0)</f>
        <v>45700</v>
      </c>
      <c r="F512" s="61" t="str">
        <f>+PARTNERCALL!F29</f>
        <v>PART TIME</v>
      </c>
      <c r="G512" s="61">
        <f>+PARTNERCALL!G29</f>
        <v>0</v>
      </c>
      <c r="H512" s="61">
        <f>+PARTNERCALL!H29</f>
        <v>0</v>
      </c>
      <c r="I512" s="61" t="str">
        <f>+PARTNERCALL!I29</f>
        <v>HUAMAN COTOS ZAIDA MILUSKA ISABEL</v>
      </c>
      <c r="J512" s="61" t="str">
        <f>+PARTNERCALL!J29</f>
        <v>PARTNER CALL</v>
      </c>
      <c r="K512" s="61" t="str">
        <f>+PARTNERCALL!K29</f>
        <v>ÑIQUEN DEL AGUILA WALTERS DAVID</v>
      </c>
      <c r="L512" s="61" t="str">
        <f>+PARTNERCALL!L29</f>
        <v xml:space="preserve">CARAZA MORENO JONATHAN </v>
      </c>
      <c r="M512" s="61" t="str">
        <f>+PARTNERCALL!M29</f>
        <v>Sábado</v>
      </c>
      <c r="N512" s="32">
        <f>+IF(PARTNERCALL!N29="","",PARTNERCALL!N29)</f>
        <v>0.29166666666666669</v>
      </c>
      <c r="O512" s="33">
        <f>+IF(PARTNERCALL!O29="","",PARTNERCALL!O29)</f>
        <v>0.4548611111111111</v>
      </c>
      <c r="P512" s="32" t="str">
        <f>+IF(PARTNERCALL!P29="","",PARTNERCALL!P29)</f>
        <v/>
      </c>
      <c r="Q512" s="33" t="str">
        <f>+IF(PARTNERCALL!Q29="","",PARTNERCALL!Q29)</f>
        <v/>
      </c>
      <c r="R512" s="34" t="str">
        <f>+VLOOKUP(B512,GESEM!B:R,9,0)</f>
        <v>ACTIVO</v>
      </c>
      <c r="S512" s="19">
        <f>+IF(PARTNERCALL!S29="","",PARTNERCALL!S29)</f>
        <v>0.29166666666666669</v>
      </c>
      <c r="T512" s="14">
        <f>+IF(PARTNERCALL!T29="","",PARTNERCALL!T29)</f>
        <v>0.4548611111111111</v>
      </c>
      <c r="U512" s="14" t="str">
        <f>+IF(PARTNERCALL!U29="","",PARTNERCALL!U29)</f>
        <v/>
      </c>
      <c r="V512" s="14" t="str">
        <f>+IF(PARTNERCALL!V29="","",PARTNERCALL!V29)</f>
        <v/>
      </c>
      <c r="W512" s="14" t="str">
        <f>+IF(PARTNERCALL!W29="","",PARTNERCALL!W29)</f>
        <v/>
      </c>
      <c r="X512" s="14" t="str">
        <f>+IF(PARTNERCALL!X29="","",PARTNERCALL!X29)</f>
        <v/>
      </c>
      <c r="Y512" s="14" t="str">
        <f>+IF(PARTNERCALL!Y29="","",PARTNERCALL!Y29)</f>
        <v/>
      </c>
      <c r="Z512" s="20" t="str">
        <f>+IF(PARTNERCALL!Z29="","",PARTNERCALL!Z29)</f>
        <v/>
      </c>
      <c r="AA512" s="19">
        <f>+IF(PARTNERCALL!AA29="","",PARTNERCALL!AA29)</f>
        <v>0.29166666666666669</v>
      </c>
      <c r="AB512" s="13">
        <f>+IF(PARTNERCALL!AB29="","",PARTNERCALL!AB29)</f>
        <v>0.4548611111111111</v>
      </c>
      <c r="AC512" s="14" t="str">
        <f>+IF(PARTNERCALL!AC29="","",PARTNERCALL!AC29)</f>
        <v/>
      </c>
      <c r="AD512" s="14" t="str">
        <f>+IF(PARTNERCALL!AD29="","",PARTNERCALL!AD29)</f>
        <v/>
      </c>
      <c r="AE512" s="13" t="str">
        <f>+IF(PARTNERCALL!AE29="","",PARTNERCALL!AE29)</f>
        <v/>
      </c>
      <c r="AF512" s="13" t="str">
        <f>+IF(PARTNERCALL!AF29="","",PARTNERCALL!AF29)</f>
        <v/>
      </c>
      <c r="AG512" s="14" t="str">
        <f>+IF(PARTNERCALL!AG29="","",PARTNERCALL!AG29)</f>
        <v/>
      </c>
      <c r="AH512" s="20" t="str">
        <f>+IF(PARTNERCALL!AH29="","",PARTNERCALL!AH29)</f>
        <v/>
      </c>
      <c r="AI512" s="19">
        <f>+IF(PARTNERCALL!AI29="","",PARTNERCALL!AI29)</f>
        <v>0.29166666666666669</v>
      </c>
      <c r="AJ512" s="13">
        <f>+IF(PARTNERCALL!AJ29="","",PARTNERCALL!AJ29)</f>
        <v>0.4548611111111111</v>
      </c>
      <c r="AK512" s="14" t="str">
        <f>+IF(PARTNERCALL!AK29="","",PARTNERCALL!AK29)</f>
        <v/>
      </c>
      <c r="AL512" s="14" t="str">
        <f>+IF(PARTNERCALL!AL29="","",PARTNERCALL!AL29)</f>
        <v/>
      </c>
      <c r="AM512" s="13" t="str">
        <f>+IF(PARTNERCALL!AM29="","",PARTNERCALL!AM29)</f>
        <v/>
      </c>
      <c r="AN512" s="13" t="str">
        <f>+IF(PARTNERCALL!AN29="","",PARTNERCALL!AN29)</f>
        <v/>
      </c>
      <c r="AO512" s="14" t="str">
        <f>+IF(PARTNERCALL!AO29="","",PARTNERCALL!AO29)</f>
        <v/>
      </c>
      <c r="AP512" s="20" t="str">
        <f>+IF(PARTNERCALL!AP29="","",PARTNERCALL!AP29)</f>
        <v/>
      </c>
      <c r="AQ512" s="19">
        <f>+IF(PARTNERCALL!AQ29="","",PARTNERCALL!AQ29)</f>
        <v>0.29166666666666669</v>
      </c>
      <c r="AR512" s="13">
        <f>+IF(PARTNERCALL!AR29="","",PARTNERCALL!AR29)</f>
        <v>0.4548611111111111</v>
      </c>
      <c r="AS512" s="14" t="str">
        <f>+IF(PARTNERCALL!AS29="","",PARTNERCALL!AS29)</f>
        <v/>
      </c>
      <c r="AT512" s="14" t="str">
        <f>+IF(PARTNERCALL!AT29="","",PARTNERCALL!AT29)</f>
        <v/>
      </c>
      <c r="AU512" s="13" t="str">
        <f>+IF(PARTNERCALL!AU29="","",PARTNERCALL!AU29)</f>
        <v/>
      </c>
      <c r="AV512" s="13" t="str">
        <f>+IF(PARTNERCALL!AV29="","",PARTNERCALL!AV29)</f>
        <v/>
      </c>
      <c r="AW512" s="14" t="str">
        <f>+IF(PARTNERCALL!AW29="","",PARTNERCALL!AW29)</f>
        <v/>
      </c>
      <c r="AX512" s="20" t="str">
        <f>+IF(PARTNERCALL!AX29="","",PARTNERCALL!AX29)</f>
        <v/>
      </c>
      <c r="AY512" s="19">
        <f>+IF(PARTNERCALL!AY29="","",PARTNERCALL!AY29)</f>
        <v>0.29166666666666669</v>
      </c>
      <c r="AZ512" s="13">
        <f>+IF(PARTNERCALL!AZ29="","",PARTNERCALL!AZ29)</f>
        <v>0.4548611111111111</v>
      </c>
      <c r="BA512" s="14" t="str">
        <f>+IF(PARTNERCALL!BA29="","",PARTNERCALL!BA29)</f>
        <v/>
      </c>
      <c r="BB512" s="14" t="str">
        <f>+IF(PARTNERCALL!BB29="","",PARTNERCALL!BB29)</f>
        <v/>
      </c>
      <c r="BC512" s="13" t="str">
        <f>+IF(PARTNERCALL!BC29="","",PARTNERCALL!BC29)</f>
        <v/>
      </c>
      <c r="BD512" s="13" t="str">
        <f>+IF(PARTNERCALL!BD29="","",PARTNERCALL!BD29)</f>
        <v/>
      </c>
      <c r="BE512" s="14" t="str">
        <f>+IF(PARTNERCALL!BE29="","",PARTNERCALL!BE29)</f>
        <v/>
      </c>
      <c r="BF512" s="20" t="str">
        <f>+IF(PARTNERCALL!BF29="","",PARTNERCALL!BF29)</f>
        <v/>
      </c>
      <c r="BG512" s="19" t="str">
        <f>+IF(PARTNERCALL!BG29="","",PARTNERCALL!BG29)</f>
        <v/>
      </c>
      <c r="BH512" s="13" t="str">
        <f>+IF(PARTNERCALL!BH29="","",PARTNERCALL!BH29)</f>
        <v/>
      </c>
      <c r="BI512" s="14" t="str">
        <f>+IF(PARTNERCALL!BI29="","",PARTNERCALL!BI29)</f>
        <v/>
      </c>
      <c r="BJ512" s="14" t="str">
        <f>+IF(PARTNERCALL!BJ29="","",PARTNERCALL!BJ29)</f>
        <v/>
      </c>
      <c r="BK512" s="13" t="str">
        <f>+IF(PARTNERCALL!BK29="","",PARTNERCALL!BK29)</f>
        <v/>
      </c>
      <c r="BL512" s="13" t="str">
        <f>+IF(PARTNERCALL!BL29="","",PARTNERCALL!BL29)</f>
        <v/>
      </c>
      <c r="BM512" s="14" t="str">
        <f>+IF(PARTNERCALL!BM29="","",PARTNERCALL!BM29)</f>
        <v/>
      </c>
      <c r="BN512" s="20" t="str">
        <f>+IF(PARTNERCALL!BN29="","",PARTNERCALL!BN29)</f>
        <v/>
      </c>
      <c r="BO512" s="19">
        <f>+IF(PARTNERCALL!BO29="","",PARTNERCALL!BO29)</f>
        <v>0.29166666666666669</v>
      </c>
      <c r="BP512" s="13">
        <f>+IF(PARTNERCALL!BP29="","",PARTNERCALL!BP29)</f>
        <v>0.4548611111111111</v>
      </c>
      <c r="BQ512" s="14" t="str">
        <f>+IF(PARTNERCALL!BQ29="","",PARTNERCALL!BQ29)</f>
        <v/>
      </c>
      <c r="BR512" s="14" t="str">
        <f>+IF(PARTNERCALL!BR29="","",PARTNERCALL!BR29)</f>
        <v/>
      </c>
      <c r="BS512" s="13" t="str">
        <f>+IF(PARTNERCALL!BS29="","",PARTNERCALL!BS29)</f>
        <v/>
      </c>
      <c r="BT512" s="13" t="str">
        <f>+IF(PARTNERCALL!BT29="","",PARTNERCALL!BT29)</f>
        <v/>
      </c>
      <c r="BU512" s="14" t="str">
        <f>+IF(PARTNERCALL!BU29="","",PARTNERCALL!BU29)</f>
        <v/>
      </c>
      <c r="BV512" s="20" t="str">
        <f>+IF(PARTNERCALL!BV29="","",PARTNERCALL!BV29)</f>
        <v/>
      </c>
      <c r="BW512" s="68" t="str">
        <f>+VLOOKUP(B512,GESEM!B:H,7,0)</f>
        <v>PARTNERCALL</v>
      </c>
      <c r="BX512" s="2" t="str">
        <f>+VLOOKUP(B512,GESEM!B:H,6,0)</f>
        <v>AGENTE</v>
      </c>
    </row>
    <row r="513" spans="1:76" ht="12" customHeight="1" x14ac:dyDescent="0.2">
      <c r="A513" s="31">
        <f t="shared" si="7"/>
        <v>507</v>
      </c>
      <c r="B513" s="74">
        <f>+PARTNERCALL!B30</f>
        <v>10686635</v>
      </c>
      <c r="C513" s="61" t="str">
        <f>+VLOOKUP(J513,TURNO!P:Q,2,0)</f>
        <v xml:space="preserve">PARTNERCALL </v>
      </c>
      <c r="D513" s="61" t="str">
        <f>+PARTNERCALL!D30</f>
        <v>Mañana</v>
      </c>
      <c r="E513" s="75">
        <f>+VLOOKUP(B513,GESEM!B:M,12,0)</f>
        <v>45680</v>
      </c>
      <c r="F513" s="61" t="str">
        <f>+PARTNERCALL!F30</f>
        <v>PART TIME</v>
      </c>
      <c r="G513" s="61">
        <f>+PARTNERCALL!G30</f>
        <v>0</v>
      </c>
      <c r="H513" s="61">
        <f>+PARTNERCALL!H30</f>
        <v>0</v>
      </c>
      <c r="I513" s="61" t="str">
        <f>+PARTNERCALL!I30</f>
        <v>FLORES OLIVOS ROY ERNESTO</v>
      </c>
      <c r="J513" s="61" t="str">
        <f>+PARTNERCALL!J30</f>
        <v>PARTNER CALL</v>
      </c>
      <c r="K513" s="61" t="str">
        <f>+PARTNERCALL!K30</f>
        <v>ÑIQUEN DEL AGUILA WALTERS DAVID</v>
      </c>
      <c r="L513" s="61" t="str">
        <f>+PARTNERCALL!L30</f>
        <v xml:space="preserve">CARAZA MORENO JONATHAN </v>
      </c>
      <c r="M513" s="61" t="str">
        <f>+PARTNERCALL!M30</f>
        <v>Martes</v>
      </c>
      <c r="N513" s="32">
        <f>+IF(PARTNERCALL!N30="","",PARTNERCALL!N30)</f>
        <v>0.29166666666666669</v>
      </c>
      <c r="O513" s="33">
        <f>+IF(PARTNERCALL!O30="","",PARTNERCALL!O30)</f>
        <v>0.4548611111111111</v>
      </c>
      <c r="P513" s="32" t="str">
        <f>+IF(PARTNERCALL!P30="","",PARTNERCALL!P30)</f>
        <v/>
      </c>
      <c r="Q513" s="33" t="str">
        <f>+IF(PARTNERCALL!Q30="","",PARTNERCALL!Q30)</f>
        <v/>
      </c>
      <c r="R513" s="34" t="str">
        <f>+VLOOKUP(B513,GESEM!B:R,9,0)</f>
        <v>ACTIVO</v>
      </c>
      <c r="S513" s="19">
        <f>+IF(PARTNERCALL!S30="","",PARTNERCALL!S30)</f>
        <v>0.29166666666666669</v>
      </c>
      <c r="T513" s="14">
        <f>+IF(PARTNERCALL!T30="","",PARTNERCALL!T30)</f>
        <v>0.4548611111111111</v>
      </c>
      <c r="U513" s="14" t="str">
        <f>+IF(PARTNERCALL!U30="","",PARTNERCALL!U30)</f>
        <v/>
      </c>
      <c r="V513" s="14" t="str">
        <f>+IF(PARTNERCALL!V30="","",PARTNERCALL!V30)</f>
        <v/>
      </c>
      <c r="W513" s="14" t="str">
        <f>+IF(PARTNERCALL!W30="","",PARTNERCALL!W30)</f>
        <v/>
      </c>
      <c r="X513" s="14" t="str">
        <f>+IF(PARTNERCALL!X30="","",PARTNERCALL!X30)</f>
        <v/>
      </c>
      <c r="Y513" s="14" t="str">
        <f>+IF(PARTNERCALL!Y30="","",PARTNERCALL!Y30)</f>
        <v/>
      </c>
      <c r="Z513" s="20" t="str">
        <f>+IF(PARTNERCALL!Z30="","",PARTNERCALL!Z30)</f>
        <v/>
      </c>
      <c r="AA513" s="19" t="str">
        <f>+IF(PARTNERCALL!AA30="","",PARTNERCALL!AA30)</f>
        <v/>
      </c>
      <c r="AB513" s="13" t="str">
        <f>+IF(PARTNERCALL!AB30="","",PARTNERCALL!AB30)</f>
        <v/>
      </c>
      <c r="AC513" s="14" t="str">
        <f>+IF(PARTNERCALL!AC30="","",PARTNERCALL!AC30)</f>
        <v/>
      </c>
      <c r="AD513" s="14" t="str">
        <f>+IF(PARTNERCALL!AD30="","",PARTNERCALL!AD30)</f>
        <v/>
      </c>
      <c r="AE513" s="13" t="str">
        <f>+IF(PARTNERCALL!AE30="","",PARTNERCALL!AE30)</f>
        <v/>
      </c>
      <c r="AF513" s="13" t="str">
        <f>+IF(PARTNERCALL!AF30="","",PARTNERCALL!AF30)</f>
        <v/>
      </c>
      <c r="AG513" s="14" t="str">
        <f>+IF(PARTNERCALL!AG30="","",PARTNERCALL!AG30)</f>
        <v/>
      </c>
      <c r="AH513" s="20" t="str">
        <f>+IF(PARTNERCALL!AH30="","",PARTNERCALL!AH30)</f>
        <v/>
      </c>
      <c r="AI513" s="19">
        <f>+IF(PARTNERCALL!AI30="","",PARTNERCALL!AI30)</f>
        <v>0.29166666666666669</v>
      </c>
      <c r="AJ513" s="13">
        <f>+IF(PARTNERCALL!AJ30="","",PARTNERCALL!AJ30)</f>
        <v>0.4548611111111111</v>
      </c>
      <c r="AK513" s="14" t="str">
        <f>+IF(PARTNERCALL!AK30="","",PARTNERCALL!AK30)</f>
        <v/>
      </c>
      <c r="AL513" s="14" t="str">
        <f>+IF(PARTNERCALL!AL30="","",PARTNERCALL!AL30)</f>
        <v/>
      </c>
      <c r="AM513" s="13" t="str">
        <f>+IF(PARTNERCALL!AM30="","",PARTNERCALL!AM30)</f>
        <v/>
      </c>
      <c r="AN513" s="13" t="str">
        <f>+IF(PARTNERCALL!AN30="","",PARTNERCALL!AN30)</f>
        <v/>
      </c>
      <c r="AO513" s="14" t="str">
        <f>+IF(PARTNERCALL!AO30="","",PARTNERCALL!AO30)</f>
        <v/>
      </c>
      <c r="AP513" s="20" t="str">
        <f>+IF(PARTNERCALL!AP30="","",PARTNERCALL!AP30)</f>
        <v/>
      </c>
      <c r="AQ513" s="19">
        <f>+IF(PARTNERCALL!AQ30="","",PARTNERCALL!AQ30)</f>
        <v>0.29166666666666669</v>
      </c>
      <c r="AR513" s="13">
        <f>+IF(PARTNERCALL!AR30="","",PARTNERCALL!AR30)</f>
        <v>0.4548611111111111</v>
      </c>
      <c r="AS513" s="14" t="str">
        <f>+IF(PARTNERCALL!AS30="","",PARTNERCALL!AS30)</f>
        <v/>
      </c>
      <c r="AT513" s="14" t="str">
        <f>+IF(PARTNERCALL!AT30="","",PARTNERCALL!AT30)</f>
        <v/>
      </c>
      <c r="AU513" s="13" t="str">
        <f>+IF(PARTNERCALL!AU30="","",PARTNERCALL!AU30)</f>
        <v/>
      </c>
      <c r="AV513" s="13" t="str">
        <f>+IF(PARTNERCALL!AV30="","",PARTNERCALL!AV30)</f>
        <v/>
      </c>
      <c r="AW513" s="14" t="str">
        <f>+IF(PARTNERCALL!AW30="","",PARTNERCALL!AW30)</f>
        <v/>
      </c>
      <c r="AX513" s="20" t="str">
        <f>+IF(PARTNERCALL!AX30="","",PARTNERCALL!AX30)</f>
        <v/>
      </c>
      <c r="AY513" s="19">
        <f>+IF(PARTNERCALL!AY30="","",PARTNERCALL!AY30)</f>
        <v>0.29166666666666669</v>
      </c>
      <c r="AZ513" s="13">
        <f>+IF(PARTNERCALL!AZ30="","",PARTNERCALL!AZ30)</f>
        <v>0.4548611111111111</v>
      </c>
      <c r="BA513" s="14" t="str">
        <f>+IF(PARTNERCALL!BA30="","",PARTNERCALL!BA30)</f>
        <v/>
      </c>
      <c r="BB513" s="14" t="str">
        <f>+IF(PARTNERCALL!BB30="","",PARTNERCALL!BB30)</f>
        <v/>
      </c>
      <c r="BC513" s="13" t="str">
        <f>+IF(PARTNERCALL!BC30="","",PARTNERCALL!BC30)</f>
        <v/>
      </c>
      <c r="BD513" s="13" t="str">
        <f>+IF(PARTNERCALL!BD30="","",PARTNERCALL!BD30)</f>
        <v/>
      </c>
      <c r="BE513" s="14" t="str">
        <f>+IF(PARTNERCALL!BE30="","",PARTNERCALL!BE30)</f>
        <v/>
      </c>
      <c r="BF513" s="20" t="str">
        <f>+IF(PARTNERCALL!BF30="","",PARTNERCALL!BF30)</f>
        <v/>
      </c>
      <c r="BG513" s="19">
        <f>+IF(PARTNERCALL!BG30="","",PARTNERCALL!BG30)</f>
        <v>0.29166666666666669</v>
      </c>
      <c r="BH513" s="13">
        <f>+IF(PARTNERCALL!BH30="","",PARTNERCALL!BH30)</f>
        <v>0.4548611111111111</v>
      </c>
      <c r="BI513" s="14" t="str">
        <f>+IF(PARTNERCALL!BI30="","",PARTNERCALL!BI30)</f>
        <v/>
      </c>
      <c r="BJ513" s="14" t="str">
        <f>+IF(PARTNERCALL!BJ30="","",PARTNERCALL!BJ30)</f>
        <v/>
      </c>
      <c r="BK513" s="13" t="str">
        <f>+IF(PARTNERCALL!BK30="","",PARTNERCALL!BK30)</f>
        <v/>
      </c>
      <c r="BL513" s="13" t="str">
        <f>+IF(PARTNERCALL!BL30="","",PARTNERCALL!BL30)</f>
        <v/>
      </c>
      <c r="BM513" s="14" t="str">
        <f>+IF(PARTNERCALL!BM30="","",PARTNERCALL!BM30)</f>
        <v/>
      </c>
      <c r="BN513" s="20" t="str">
        <f>+IF(PARTNERCALL!BN30="","",PARTNERCALL!BN30)</f>
        <v/>
      </c>
      <c r="BO513" s="19">
        <f>+IF(PARTNERCALL!BO30="","",PARTNERCALL!BO30)</f>
        <v>0.29166666666666669</v>
      </c>
      <c r="BP513" s="13">
        <f>+IF(PARTNERCALL!BP30="","",PARTNERCALL!BP30)</f>
        <v>0.4548611111111111</v>
      </c>
      <c r="BQ513" s="14" t="str">
        <f>+IF(PARTNERCALL!BQ30="","",PARTNERCALL!BQ30)</f>
        <v/>
      </c>
      <c r="BR513" s="14" t="str">
        <f>+IF(PARTNERCALL!BR30="","",PARTNERCALL!BR30)</f>
        <v/>
      </c>
      <c r="BS513" s="13" t="str">
        <f>+IF(PARTNERCALL!BS30="","",PARTNERCALL!BS30)</f>
        <v/>
      </c>
      <c r="BT513" s="13" t="str">
        <f>+IF(PARTNERCALL!BT30="","",PARTNERCALL!BT30)</f>
        <v/>
      </c>
      <c r="BU513" s="14" t="str">
        <f>+IF(PARTNERCALL!BU30="","",PARTNERCALL!BU30)</f>
        <v/>
      </c>
      <c r="BV513" s="20" t="str">
        <f>+IF(PARTNERCALL!BV30="","",PARTNERCALL!BV30)</f>
        <v/>
      </c>
      <c r="BW513" s="68" t="str">
        <f>+VLOOKUP(B513,GESEM!B:H,7,0)</f>
        <v>PARTNERCALL</v>
      </c>
      <c r="BX513" s="2" t="str">
        <f>+VLOOKUP(B513,GESEM!B:H,6,0)</f>
        <v>AGENTE</v>
      </c>
    </row>
    <row r="514" spans="1:76" ht="12" customHeight="1" x14ac:dyDescent="0.2">
      <c r="A514" s="31">
        <f t="shared" si="7"/>
        <v>508</v>
      </c>
      <c r="B514" s="74">
        <f>+PARTNERCALL!B31</f>
        <v>47516022</v>
      </c>
      <c r="C514" s="61" t="str">
        <f>+VLOOKUP(J514,TURNO!P:Q,2,0)</f>
        <v xml:space="preserve">PARTNERCALL </v>
      </c>
      <c r="D514" s="61" t="str">
        <f>+PARTNERCALL!D31</f>
        <v>Mañana</v>
      </c>
      <c r="E514" s="75">
        <f>+VLOOKUP(B514,GESEM!B:M,12,0)</f>
        <v>45700</v>
      </c>
      <c r="F514" s="61" t="str">
        <f>+PARTNERCALL!F31</f>
        <v>PART TIME</v>
      </c>
      <c r="G514" s="61">
        <f>+PARTNERCALL!G31</f>
        <v>0</v>
      </c>
      <c r="H514" s="61">
        <f>+PARTNERCALL!H31</f>
        <v>0</v>
      </c>
      <c r="I514" s="61" t="str">
        <f>+PARTNERCALL!I31</f>
        <v>ELESCANO GARCÍA DE CAMPOS YSABEL RUBY</v>
      </c>
      <c r="J514" s="61" t="str">
        <f>+PARTNERCALL!J31</f>
        <v>PARTNER CALL</v>
      </c>
      <c r="K514" s="61" t="str">
        <f>+PARTNERCALL!K31</f>
        <v>ÑIQUEN DEL AGUILA WALTERS DAVID</v>
      </c>
      <c r="L514" s="61" t="str">
        <f>+PARTNERCALL!L31</f>
        <v xml:space="preserve">CARAZA MORENO JONATHAN </v>
      </c>
      <c r="M514" s="61" t="str">
        <f>+PARTNERCALL!M31</f>
        <v>Lunes</v>
      </c>
      <c r="N514" s="32">
        <f>+IF(PARTNERCALL!N31="","",PARTNERCALL!N31)</f>
        <v>0.375</v>
      </c>
      <c r="O514" s="33">
        <f>+IF(PARTNERCALL!O31="","",PARTNERCALL!O31)</f>
        <v>0.53819444444444442</v>
      </c>
      <c r="P514" s="32" t="str">
        <f>+IF(PARTNERCALL!P31="","",PARTNERCALL!P31)</f>
        <v/>
      </c>
      <c r="Q514" s="33" t="str">
        <f>+IF(PARTNERCALL!Q31="","",PARTNERCALL!Q31)</f>
        <v/>
      </c>
      <c r="R514" s="34" t="str">
        <f>+VLOOKUP(B514,GESEM!B:R,9,0)</f>
        <v>ACTIVO</v>
      </c>
      <c r="S514" s="19" t="str">
        <f>+IF(PARTNERCALL!S31="","",PARTNERCALL!S31)</f>
        <v/>
      </c>
      <c r="T514" s="14" t="str">
        <f>+IF(PARTNERCALL!T31="","",PARTNERCALL!T31)</f>
        <v/>
      </c>
      <c r="U514" s="14" t="str">
        <f>+IF(PARTNERCALL!U31="","",PARTNERCALL!U31)</f>
        <v/>
      </c>
      <c r="V514" s="14" t="str">
        <f>+IF(PARTNERCALL!V31="","",PARTNERCALL!V31)</f>
        <v/>
      </c>
      <c r="W514" s="14" t="str">
        <f>+IF(PARTNERCALL!W31="","",PARTNERCALL!W31)</f>
        <v/>
      </c>
      <c r="X514" s="14" t="str">
        <f>+IF(PARTNERCALL!X31="","",PARTNERCALL!X31)</f>
        <v/>
      </c>
      <c r="Y514" s="14" t="str">
        <f>+IF(PARTNERCALL!Y31="","",PARTNERCALL!Y31)</f>
        <v/>
      </c>
      <c r="Z514" s="20" t="str">
        <f>+IF(PARTNERCALL!Z31="","",PARTNERCALL!Z31)</f>
        <v/>
      </c>
      <c r="AA514" s="19">
        <f>+IF(PARTNERCALL!AA31="","",PARTNERCALL!AA31)</f>
        <v>0.375</v>
      </c>
      <c r="AB514" s="13">
        <f>+IF(PARTNERCALL!AB31="","",PARTNERCALL!AB31)</f>
        <v>0.53819444444444442</v>
      </c>
      <c r="AC514" s="14" t="str">
        <f>+IF(PARTNERCALL!AC31="","",PARTNERCALL!AC31)</f>
        <v/>
      </c>
      <c r="AD514" s="14" t="str">
        <f>+IF(PARTNERCALL!AD31="","",PARTNERCALL!AD31)</f>
        <v/>
      </c>
      <c r="AE514" s="13" t="str">
        <f>+IF(PARTNERCALL!AE31="","",PARTNERCALL!AE31)</f>
        <v/>
      </c>
      <c r="AF514" s="13" t="str">
        <f>+IF(PARTNERCALL!AF31="","",PARTNERCALL!AF31)</f>
        <v/>
      </c>
      <c r="AG514" s="14" t="str">
        <f>+IF(PARTNERCALL!AG31="","",PARTNERCALL!AG31)</f>
        <v/>
      </c>
      <c r="AH514" s="20" t="str">
        <f>+IF(PARTNERCALL!AH31="","",PARTNERCALL!AH31)</f>
        <v/>
      </c>
      <c r="AI514" s="19">
        <f>+IF(PARTNERCALL!AI31="","",PARTNERCALL!AI31)</f>
        <v>0.375</v>
      </c>
      <c r="AJ514" s="13">
        <f>+IF(PARTNERCALL!AJ31="","",PARTNERCALL!AJ31)</f>
        <v>0.53819444444444442</v>
      </c>
      <c r="AK514" s="14" t="str">
        <f>+IF(PARTNERCALL!AK31="","",PARTNERCALL!AK31)</f>
        <v/>
      </c>
      <c r="AL514" s="14" t="str">
        <f>+IF(PARTNERCALL!AL31="","",PARTNERCALL!AL31)</f>
        <v/>
      </c>
      <c r="AM514" s="13" t="str">
        <f>+IF(PARTNERCALL!AM31="","",PARTNERCALL!AM31)</f>
        <v/>
      </c>
      <c r="AN514" s="13" t="str">
        <f>+IF(PARTNERCALL!AN31="","",PARTNERCALL!AN31)</f>
        <v/>
      </c>
      <c r="AO514" s="14" t="str">
        <f>+IF(PARTNERCALL!AO31="","",PARTNERCALL!AO31)</f>
        <v/>
      </c>
      <c r="AP514" s="20" t="str">
        <f>+IF(PARTNERCALL!AP31="","",PARTNERCALL!AP31)</f>
        <v/>
      </c>
      <c r="AQ514" s="19">
        <f>+IF(PARTNERCALL!AQ31="","",PARTNERCALL!AQ31)</f>
        <v>0.375</v>
      </c>
      <c r="AR514" s="13">
        <f>+IF(PARTNERCALL!AR31="","",PARTNERCALL!AR31)</f>
        <v>0.53819444444444442</v>
      </c>
      <c r="AS514" s="14" t="str">
        <f>+IF(PARTNERCALL!AS31="","",PARTNERCALL!AS31)</f>
        <v/>
      </c>
      <c r="AT514" s="14" t="str">
        <f>+IF(PARTNERCALL!AT31="","",PARTNERCALL!AT31)</f>
        <v/>
      </c>
      <c r="AU514" s="13" t="str">
        <f>+IF(PARTNERCALL!AU31="","",PARTNERCALL!AU31)</f>
        <v/>
      </c>
      <c r="AV514" s="13" t="str">
        <f>+IF(PARTNERCALL!AV31="","",PARTNERCALL!AV31)</f>
        <v/>
      </c>
      <c r="AW514" s="14" t="str">
        <f>+IF(PARTNERCALL!AW31="","",PARTNERCALL!AW31)</f>
        <v/>
      </c>
      <c r="AX514" s="20" t="str">
        <f>+IF(PARTNERCALL!AX31="","",PARTNERCALL!AX31)</f>
        <v/>
      </c>
      <c r="AY514" s="19">
        <f>+IF(PARTNERCALL!AY31="","",PARTNERCALL!AY31)</f>
        <v>0.375</v>
      </c>
      <c r="AZ514" s="13">
        <f>+IF(PARTNERCALL!AZ31="","",PARTNERCALL!AZ31)</f>
        <v>0.53819444444444442</v>
      </c>
      <c r="BA514" s="14" t="str">
        <f>+IF(PARTNERCALL!BA31="","",PARTNERCALL!BA31)</f>
        <v/>
      </c>
      <c r="BB514" s="14" t="str">
        <f>+IF(PARTNERCALL!BB31="","",PARTNERCALL!BB31)</f>
        <v/>
      </c>
      <c r="BC514" s="13" t="str">
        <f>+IF(PARTNERCALL!BC31="","",PARTNERCALL!BC31)</f>
        <v/>
      </c>
      <c r="BD514" s="13" t="str">
        <f>+IF(PARTNERCALL!BD31="","",PARTNERCALL!BD31)</f>
        <v/>
      </c>
      <c r="BE514" s="14" t="str">
        <f>+IF(PARTNERCALL!BE31="","",PARTNERCALL!BE31)</f>
        <v/>
      </c>
      <c r="BF514" s="20" t="str">
        <f>+IF(PARTNERCALL!BF31="","",PARTNERCALL!BF31)</f>
        <v/>
      </c>
      <c r="BG514" s="19">
        <f>+IF(PARTNERCALL!BG31="","",PARTNERCALL!BG31)</f>
        <v>0.375</v>
      </c>
      <c r="BH514" s="13">
        <f>+IF(PARTNERCALL!BH31="","",PARTNERCALL!BH31)</f>
        <v>0.53819444444444442</v>
      </c>
      <c r="BI514" s="14" t="str">
        <f>+IF(PARTNERCALL!BI31="","",PARTNERCALL!BI31)</f>
        <v/>
      </c>
      <c r="BJ514" s="14" t="str">
        <f>+IF(PARTNERCALL!BJ31="","",PARTNERCALL!BJ31)</f>
        <v/>
      </c>
      <c r="BK514" s="13" t="str">
        <f>+IF(PARTNERCALL!BK31="","",PARTNERCALL!BK31)</f>
        <v/>
      </c>
      <c r="BL514" s="13" t="str">
        <f>+IF(PARTNERCALL!BL31="","",PARTNERCALL!BL31)</f>
        <v/>
      </c>
      <c r="BM514" s="14" t="str">
        <f>+IF(PARTNERCALL!BM31="","",PARTNERCALL!BM31)</f>
        <v/>
      </c>
      <c r="BN514" s="20" t="str">
        <f>+IF(PARTNERCALL!BN31="","",PARTNERCALL!BN31)</f>
        <v/>
      </c>
      <c r="BO514" s="19">
        <f>+IF(PARTNERCALL!BO31="","",PARTNERCALL!BO31)</f>
        <v>0.375</v>
      </c>
      <c r="BP514" s="13">
        <f>+IF(PARTNERCALL!BP31="","",PARTNERCALL!BP31)</f>
        <v>0.53819444444444442</v>
      </c>
      <c r="BQ514" s="14" t="str">
        <f>+IF(PARTNERCALL!BQ31="","",PARTNERCALL!BQ31)</f>
        <v/>
      </c>
      <c r="BR514" s="14" t="str">
        <f>+IF(PARTNERCALL!BR31="","",PARTNERCALL!BR31)</f>
        <v/>
      </c>
      <c r="BS514" s="13" t="str">
        <f>+IF(PARTNERCALL!BS31="","",PARTNERCALL!BS31)</f>
        <v/>
      </c>
      <c r="BT514" s="13" t="str">
        <f>+IF(PARTNERCALL!BT31="","",PARTNERCALL!BT31)</f>
        <v/>
      </c>
      <c r="BU514" s="14" t="str">
        <f>+IF(PARTNERCALL!BU31="","",PARTNERCALL!BU31)</f>
        <v/>
      </c>
      <c r="BV514" s="20" t="str">
        <f>+IF(PARTNERCALL!BV31="","",PARTNERCALL!BV31)</f>
        <v/>
      </c>
      <c r="BW514" s="68" t="str">
        <f>+VLOOKUP(B514,GESEM!B:H,7,0)</f>
        <v>PARTNERCALL</v>
      </c>
      <c r="BX514" s="2" t="str">
        <f>+VLOOKUP(B514,GESEM!B:H,6,0)</f>
        <v>AGENTE</v>
      </c>
    </row>
    <row r="515" spans="1:76" ht="12" customHeight="1" x14ac:dyDescent="0.2">
      <c r="A515" s="31">
        <f t="shared" si="7"/>
        <v>509</v>
      </c>
      <c r="B515" s="74">
        <f>+PARTNERCALL!B32</f>
        <v>75197285</v>
      </c>
      <c r="C515" s="61" t="str">
        <f>+VLOOKUP(J515,TURNO!P:Q,2,0)</f>
        <v xml:space="preserve">PARTNERCALL </v>
      </c>
      <c r="D515" s="61" t="str">
        <f>+PARTNERCALL!D32</f>
        <v>Mañana</v>
      </c>
      <c r="E515" s="75">
        <f>+VLOOKUP(B515,GESEM!B:M,12,0)</f>
        <v>45490</v>
      </c>
      <c r="F515" s="61" t="str">
        <f>+PARTNERCALL!F32</f>
        <v>FULL TIME</v>
      </c>
      <c r="G515" s="61" t="str">
        <f>+PARTNERCALL!G32</f>
        <v>GESTION ADICIONAL</v>
      </c>
      <c r="H515" s="61" t="str">
        <f>+PARTNERCALL!H32</f>
        <v>L2</v>
      </c>
      <c r="I515" s="61" t="str">
        <f>+PARTNERCALL!I32</f>
        <v>LA MADRID DAVILA ALBA LUCIA</v>
      </c>
      <c r="J515" s="61" t="str">
        <f>+PARTNERCALL!J32</f>
        <v>PARTNER CALL</v>
      </c>
      <c r="K515" s="61" t="str">
        <f>+PARTNERCALL!K32</f>
        <v>DUEÑAS LEANDRO ANGGY LEIDY MIRELLA</v>
      </c>
      <c r="L515" s="61" t="str">
        <f>+PARTNERCALL!L32</f>
        <v xml:space="preserve">CARAZA MORENO JONATHAN </v>
      </c>
      <c r="M515" s="61" t="str">
        <f>+PARTNERCALL!M32</f>
        <v>Lunes</v>
      </c>
      <c r="N515" s="32">
        <f>+IF(PARTNERCALL!N32="","",PARTNERCALL!N32)</f>
        <v>0.45833333333333331</v>
      </c>
      <c r="O515" s="33">
        <f>+IF(PARTNERCALL!O32="","",PARTNERCALL!O32)</f>
        <v>0.80208333333333337</v>
      </c>
      <c r="P515" s="32">
        <f>+IF(PARTNERCALL!P32="","",PARTNERCALL!P32)</f>
        <v>0.54166666666666663</v>
      </c>
      <c r="Q515" s="33">
        <f>+IF(PARTNERCALL!Q32="","",PARTNERCALL!Q32)</f>
        <v>0.57291666666666663</v>
      </c>
      <c r="R515" s="34" t="str">
        <f>+VLOOKUP(B515,GESEM!B:R,9,0)</f>
        <v>ACTIVO</v>
      </c>
      <c r="S515" s="19" t="str">
        <f>+IF(PARTNERCALL!S32="","",PARTNERCALL!S32)</f>
        <v/>
      </c>
      <c r="T515" s="14" t="str">
        <f>+IF(PARTNERCALL!T32="","",PARTNERCALL!T32)</f>
        <v/>
      </c>
      <c r="U515" s="14" t="str">
        <f>+IF(PARTNERCALL!U32="","",PARTNERCALL!U32)</f>
        <v/>
      </c>
      <c r="V515" s="14" t="str">
        <f>+IF(PARTNERCALL!V32="","",PARTNERCALL!V32)</f>
        <v/>
      </c>
      <c r="W515" s="14" t="str">
        <f>+IF(PARTNERCALL!W32="","",PARTNERCALL!W32)</f>
        <v/>
      </c>
      <c r="X515" s="14" t="str">
        <f>+IF(PARTNERCALL!X32="","",PARTNERCALL!X32)</f>
        <v/>
      </c>
      <c r="Y515" s="14" t="str">
        <f>+IF(PARTNERCALL!Y32="","",PARTNERCALL!Y32)</f>
        <v/>
      </c>
      <c r="Z515" s="20" t="str">
        <f>+IF(PARTNERCALL!Z32="","",PARTNERCALL!Z32)</f>
        <v/>
      </c>
      <c r="AA515" s="19">
        <f>+IF(PARTNERCALL!AA32="","",PARTNERCALL!AA32)</f>
        <v>0.45833333333333331</v>
      </c>
      <c r="AB515" s="13">
        <f>+IF(PARTNERCALL!AB32="","",PARTNERCALL!AB32)</f>
        <v>0.80208333333333337</v>
      </c>
      <c r="AC515" s="14" t="str">
        <f>+IF(PARTNERCALL!AC32="","",PARTNERCALL!AC32)</f>
        <v/>
      </c>
      <c r="AD515" s="14" t="str">
        <f>+IF(PARTNERCALL!AD32="","",PARTNERCALL!AD32)</f>
        <v/>
      </c>
      <c r="AE515" s="13">
        <f>+IF(PARTNERCALL!AE32="","",PARTNERCALL!AE32)</f>
        <v>0.54166666666666663</v>
      </c>
      <c r="AF515" s="13">
        <f>+IF(PARTNERCALL!AF32="","",PARTNERCALL!AF32)</f>
        <v>0.57291666666666663</v>
      </c>
      <c r="AG515" s="14" t="str">
        <f>+IF(PARTNERCALL!AG32="","",PARTNERCALL!AG32)</f>
        <v/>
      </c>
      <c r="AH515" s="20" t="str">
        <f>+IF(PARTNERCALL!AH32="","",PARTNERCALL!AH32)</f>
        <v/>
      </c>
      <c r="AI515" s="19">
        <f>+IF(PARTNERCALL!AI32="","",PARTNERCALL!AI32)</f>
        <v>0.45833333333333331</v>
      </c>
      <c r="AJ515" s="13">
        <f>+IF(PARTNERCALL!AJ32="","",PARTNERCALL!AJ32)</f>
        <v>0.80208333333333337</v>
      </c>
      <c r="AK515" s="14" t="str">
        <f>+IF(PARTNERCALL!AK32="","",PARTNERCALL!AK32)</f>
        <v/>
      </c>
      <c r="AL515" s="14" t="str">
        <f>+IF(PARTNERCALL!AL32="","",PARTNERCALL!AL32)</f>
        <v/>
      </c>
      <c r="AM515" s="13">
        <f>+IF(PARTNERCALL!AM32="","",PARTNERCALL!AM32)</f>
        <v>0.54166666666666663</v>
      </c>
      <c r="AN515" s="13">
        <f>+IF(PARTNERCALL!AN32="","",PARTNERCALL!AN32)</f>
        <v>0.57291666666666663</v>
      </c>
      <c r="AO515" s="14" t="str">
        <f>+IF(PARTNERCALL!AO32="","",PARTNERCALL!AO32)</f>
        <v/>
      </c>
      <c r="AP515" s="20" t="str">
        <f>+IF(PARTNERCALL!AP32="","",PARTNERCALL!AP32)</f>
        <v/>
      </c>
      <c r="AQ515" s="19">
        <f>+IF(PARTNERCALL!AQ32="","",PARTNERCALL!AQ32)</f>
        <v>0.45833333333333331</v>
      </c>
      <c r="AR515" s="13">
        <f>+IF(PARTNERCALL!AR32="","",PARTNERCALL!AR32)</f>
        <v>0.80208333333333337</v>
      </c>
      <c r="AS515" s="14" t="str">
        <f>+IF(PARTNERCALL!AS32="","",PARTNERCALL!AS32)</f>
        <v/>
      </c>
      <c r="AT515" s="14" t="str">
        <f>+IF(PARTNERCALL!AT32="","",PARTNERCALL!AT32)</f>
        <v/>
      </c>
      <c r="AU515" s="13">
        <f>+IF(PARTNERCALL!AU32="","",PARTNERCALL!AU32)</f>
        <v>0.54166666666666663</v>
      </c>
      <c r="AV515" s="13">
        <f>+IF(PARTNERCALL!AV32="","",PARTNERCALL!AV32)</f>
        <v>0.57291666666666663</v>
      </c>
      <c r="AW515" s="14" t="str">
        <f>+IF(PARTNERCALL!AW32="","",PARTNERCALL!AW32)</f>
        <v/>
      </c>
      <c r="AX515" s="20" t="str">
        <f>+IF(PARTNERCALL!AX32="","",PARTNERCALL!AX32)</f>
        <v/>
      </c>
      <c r="AY515" s="19">
        <f>+IF(PARTNERCALL!AY32="","",PARTNERCALL!AY32)</f>
        <v>0.45833333333333331</v>
      </c>
      <c r="AZ515" s="13">
        <f>+IF(PARTNERCALL!AZ32="","",PARTNERCALL!AZ32)</f>
        <v>0.80208333333333337</v>
      </c>
      <c r="BA515" s="14" t="str">
        <f>+IF(PARTNERCALL!BA32="","",PARTNERCALL!BA32)</f>
        <v/>
      </c>
      <c r="BB515" s="14" t="str">
        <f>+IF(PARTNERCALL!BB32="","",PARTNERCALL!BB32)</f>
        <v/>
      </c>
      <c r="BC515" s="13">
        <f>+IF(PARTNERCALL!BC32="","",PARTNERCALL!BC32)</f>
        <v>0.54166666666666663</v>
      </c>
      <c r="BD515" s="13">
        <f>+IF(PARTNERCALL!BD32="","",PARTNERCALL!BD32)</f>
        <v>0.57291666666666663</v>
      </c>
      <c r="BE515" s="14" t="str">
        <f>+IF(PARTNERCALL!BE32="","",PARTNERCALL!BE32)</f>
        <v/>
      </c>
      <c r="BF515" s="20" t="str">
        <f>+IF(PARTNERCALL!BF32="","",PARTNERCALL!BF32)</f>
        <v/>
      </c>
      <c r="BG515" s="19">
        <f>+IF(PARTNERCALL!BG32="","",PARTNERCALL!BG32)</f>
        <v>0.45833333333333331</v>
      </c>
      <c r="BH515" s="13">
        <f>+IF(PARTNERCALL!BH32="","",PARTNERCALL!BH32)</f>
        <v>0.80208333333333337</v>
      </c>
      <c r="BI515" s="14" t="str">
        <f>+IF(PARTNERCALL!BI32="","",PARTNERCALL!BI32)</f>
        <v/>
      </c>
      <c r="BJ515" s="14" t="str">
        <f>+IF(PARTNERCALL!BJ32="","",PARTNERCALL!BJ32)</f>
        <v/>
      </c>
      <c r="BK515" s="13">
        <f>+IF(PARTNERCALL!BK32="","",PARTNERCALL!BK32)</f>
        <v>0.54166666666666663</v>
      </c>
      <c r="BL515" s="13">
        <f>+IF(PARTNERCALL!BL32="","",PARTNERCALL!BL32)</f>
        <v>0.57291666666666663</v>
      </c>
      <c r="BM515" s="14" t="str">
        <f>+IF(PARTNERCALL!BM32="","",PARTNERCALL!BM32)</f>
        <v/>
      </c>
      <c r="BN515" s="20" t="str">
        <f>+IF(PARTNERCALL!BN32="","",PARTNERCALL!BN32)</f>
        <v/>
      </c>
      <c r="BO515" s="19">
        <f>+IF(PARTNERCALL!BO32="","",PARTNERCALL!BO32)</f>
        <v>0.45833333333333331</v>
      </c>
      <c r="BP515" s="13">
        <f>+IF(PARTNERCALL!BP32="","",PARTNERCALL!BP32)</f>
        <v>0.80208333333333337</v>
      </c>
      <c r="BQ515" s="14" t="str">
        <f>+IF(PARTNERCALL!BQ32="","",PARTNERCALL!BQ32)</f>
        <v/>
      </c>
      <c r="BR515" s="14" t="str">
        <f>+IF(PARTNERCALL!BR32="","",PARTNERCALL!BR32)</f>
        <v/>
      </c>
      <c r="BS515" s="13">
        <f>+IF(PARTNERCALL!BS32="","",PARTNERCALL!BS32)</f>
        <v>0.54166666666666663</v>
      </c>
      <c r="BT515" s="13">
        <f>+IF(PARTNERCALL!BT32="","",PARTNERCALL!BT32)</f>
        <v>0.57291666666666663</v>
      </c>
      <c r="BU515" s="14" t="str">
        <f>+IF(PARTNERCALL!BU32="","",PARTNERCALL!BU32)</f>
        <v/>
      </c>
      <c r="BV515" s="20" t="str">
        <f>+IF(PARTNERCALL!BV32="","",PARTNERCALL!BV32)</f>
        <v/>
      </c>
      <c r="BW515" s="68" t="str">
        <f>+VLOOKUP(B515,GESEM!B:H,7,0)</f>
        <v>PARTNERCALL</v>
      </c>
      <c r="BX515" s="2" t="str">
        <f>+VLOOKUP(B515,GESEM!B:H,6,0)</f>
        <v>AGENTE</v>
      </c>
    </row>
    <row r="516" spans="1:76" ht="12" customHeight="1" x14ac:dyDescent="0.2">
      <c r="A516" s="31">
        <f t="shared" si="7"/>
        <v>510</v>
      </c>
      <c r="B516" s="74">
        <f>+PARTNERCALL!B33</f>
        <v>74360802</v>
      </c>
      <c r="C516" s="61" t="str">
        <f>+VLOOKUP(J516,TURNO!P:Q,2,0)</f>
        <v xml:space="preserve">PARTNERCALL </v>
      </c>
      <c r="D516" s="61" t="str">
        <f>+PARTNERCALL!D33</f>
        <v>Mañana</v>
      </c>
      <c r="E516" s="75">
        <f>+VLOOKUP(B516,GESEM!B:M,12,0)</f>
        <v>45642</v>
      </c>
      <c r="F516" s="61" t="str">
        <f>+PARTNERCALL!F33</f>
        <v>FULL TIME</v>
      </c>
      <c r="G516" s="61">
        <f>+PARTNERCALL!G33</f>
        <v>0</v>
      </c>
      <c r="H516" s="61">
        <f>+PARTNERCALL!H33</f>
        <v>0</v>
      </c>
      <c r="I516" s="61" t="str">
        <f>+PARTNERCALL!I33</f>
        <v>SANCHEZ BRITO SAMANTHA ESTHER</v>
      </c>
      <c r="J516" s="61" t="str">
        <f>+PARTNERCALL!J33</f>
        <v>PARTNER CALL</v>
      </c>
      <c r="K516" s="61" t="str">
        <f>+PARTNERCALL!K33</f>
        <v>MONTERO ESPINOZA RENATO ALONSO</v>
      </c>
      <c r="L516" s="61" t="str">
        <f>+PARTNERCALL!L33</f>
        <v xml:space="preserve">CARAZA MORENO JONATHAN </v>
      </c>
      <c r="M516" s="61" t="str">
        <f>+PARTNERCALL!M33</f>
        <v>Viernes</v>
      </c>
      <c r="N516" s="32">
        <f>+IF(PARTNERCALL!N33="","",PARTNERCALL!N33)</f>
        <v>0.45833333333333331</v>
      </c>
      <c r="O516" s="33">
        <f>+IF(PARTNERCALL!O33="","",PARTNERCALL!O33)</f>
        <v>0.80208333333333337</v>
      </c>
      <c r="P516" s="32">
        <f>+IF(PARTNERCALL!P33="","",PARTNERCALL!P33)</f>
        <v>0.58333333333333337</v>
      </c>
      <c r="Q516" s="33">
        <f>+IF(PARTNERCALL!Q33="","",PARTNERCALL!Q33)</f>
        <v>0.61458333333333337</v>
      </c>
      <c r="R516" s="34" t="str">
        <f>+VLOOKUP(B516,GESEM!B:R,9,0)</f>
        <v>ACTIVO</v>
      </c>
      <c r="S516" s="19">
        <f>+IF(PARTNERCALL!S33="","",PARTNERCALL!S33)</f>
        <v>0.45833333333333331</v>
      </c>
      <c r="T516" s="14">
        <f>+IF(PARTNERCALL!T33="","",PARTNERCALL!T33)</f>
        <v>0.80208333333333337</v>
      </c>
      <c r="U516" s="14" t="str">
        <f>+IF(PARTNERCALL!U33="","",PARTNERCALL!U33)</f>
        <v/>
      </c>
      <c r="V516" s="14" t="str">
        <f>+IF(PARTNERCALL!V33="","",PARTNERCALL!V33)</f>
        <v/>
      </c>
      <c r="W516" s="14">
        <f>+IF(PARTNERCALL!W33="","",PARTNERCALL!W33)</f>
        <v>0.58333333333333337</v>
      </c>
      <c r="X516" s="14">
        <f>+IF(PARTNERCALL!X33="","",PARTNERCALL!X33)</f>
        <v>0.61458333333333337</v>
      </c>
      <c r="Y516" s="14" t="str">
        <f>+IF(PARTNERCALL!Y33="","",PARTNERCALL!Y33)</f>
        <v/>
      </c>
      <c r="Z516" s="20" t="str">
        <f>+IF(PARTNERCALL!Z33="","",PARTNERCALL!Z33)</f>
        <v/>
      </c>
      <c r="AA516" s="19">
        <f>+IF(PARTNERCALL!AA33="","",PARTNERCALL!AA33)</f>
        <v>0.45833333333333331</v>
      </c>
      <c r="AB516" s="13">
        <f>+IF(PARTNERCALL!AB33="","",PARTNERCALL!AB33)</f>
        <v>0.80208333333333337</v>
      </c>
      <c r="AC516" s="14" t="str">
        <f>+IF(PARTNERCALL!AC33="","",PARTNERCALL!AC33)</f>
        <v/>
      </c>
      <c r="AD516" s="14" t="str">
        <f>+IF(PARTNERCALL!AD33="","",PARTNERCALL!AD33)</f>
        <v/>
      </c>
      <c r="AE516" s="13">
        <f>+IF(PARTNERCALL!AE33="","",PARTNERCALL!AE33)</f>
        <v>0.58333333333333337</v>
      </c>
      <c r="AF516" s="13">
        <f>+IF(PARTNERCALL!AF33="","",PARTNERCALL!AF33)</f>
        <v>0.61458333333333337</v>
      </c>
      <c r="AG516" s="14" t="str">
        <f>+IF(PARTNERCALL!AG33="","",PARTNERCALL!AG33)</f>
        <v/>
      </c>
      <c r="AH516" s="20" t="str">
        <f>+IF(PARTNERCALL!AH33="","",PARTNERCALL!AH33)</f>
        <v/>
      </c>
      <c r="AI516" s="19">
        <f>+IF(PARTNERCALL!AI33="","",PARTNERCALL!AI33)</f>
        <v>0.45833333333333331</v>
      </c>
      <c r="AJ516" s="13">
        <f>+IF(PARTNERCALL!AJ33="","",PARTNERCALL!AJ33)</f>
        <v>0.80208333333333337</v>
      </c>
      <c r="AK516" s="14" t="str">
        <f>+IF(PARTNERCALL!AK33="","",PARTNERCALL!AK33)</f>
        <v/>
      </c>
      <c r="AL516" s="14" t="str">
        <f>+IF(PARTNERCALL!AL33="","",PARTNERCALL!AL33)</f>
        <v/>
      </c>
      <c r="AM516" s="13">
        <f>+IF(PARTNERCALL!AM33="","",PARTNERCALL!AM33)</f>
        <v>0.58333333333333337</v>
      </c>
      <c r="AN516" s="13">
        <f>+IF(PARTNERCALL!AN33="","",PARTNERCALL!AN33)</f>
        <v>0.61458333333333337</v>
      </c>
      <c r="AO516" s="14" t="str">
        <f>+IF(PARTNERCALL!AO33="","",PARTNERCALL!AO33)</f>
        <v/>
      </c>
      <c r="AP516" s="20" t="str">
        <f>+IF(PARTNERCALL!AP33="","",PARTNERCALL!AP33)</f>
        <v/>
      </c>
      <c r="AQ516" s="19">
        <f>+IF(PARTNERCALL!AQ33="","",PARTNERCALL!AQ33)</f>
        <v>0.45833333333333331</v>
      </c>
      <c r="AR516" s="13">
        <f>+IF(PARTNERCALL!AR33="","",PARTNERCALL!AR33)</f>
        <v>0.80208333333333337</v>
      </c>
      <c r="AS516" s="14" t="str">
        <f>+IF(PARTNERCALL!AS33="","",PARTNERCALL!AS33)</f>
        <v/>
      </c>
      <c r="AT516" s="14" t="str">
        <f>+IF(PARTNERCALL!AT33="","",PARTNERCALL!AT33)</f>
        <v/>
      </c>
      <c r="AU516" s="13">
        <f>+IF(PARTNERCALL!AU33="","",PARTNERCALL!AU33)</f>
        <v>0.58333333333333337</v>
      </c>
      <c r="AV516" s="13">
        <f>+IF(PARTNERCALL!AV33="","",PARTNERCALL!AV33)</f>
        <v>0.61458333333333337</v>
      </c>
      <c r="AW516" s="14" t="str">
        <f>+IF(PARTNERCALL!AW33="","",PARTNERCALL!AW33)</f>
        <v/>
      </c>
      <c r="AX516" s="20" t="str">
        <f>+IF(PARTNERCALL!AX33="","",PARTNERCALL!AX33)</f>
        <v/>
      </c>
      <c r="AY516" s="19" t="str">
        <f>+IF(PARTNERCALL!AY33="","",PARTNERCALL!AY33)</f>
        <v/>
      </c>
      <c r="AZ516" s="13" t="str">
        <f>+IF(PARTNERCALL!AZ33="","",PARTNERCALL!AZ33)</f>
        <v/>
      </c>
      <c r="BA516" s="14" t="str">
        <f>+IF(PARTNERCALL!BA33="","",PARTNERCALL!BA33)</f>
        <v/>
      </c>
      <c r="BB516" s="14" t="str">
        <f>+IF(PARTNERCALL!BB33="","",PARTNERCALL!BB33)</f>
        <v/>
      </c>
      <c r="BC516" s="13" t="str">
        <f>+IF(PARTNERCALL!BC33="","",PARTNERCALL!BC33)</f>
        <v/>
      </c>
      <c r="BD516" s="13" t="str">
        <f>+IF(PARTNERCALL!BD33="","",PARTNERCALL!BD33)</f>
        <v/>
      </c>
      <c r="BE516" s="14" t="str">
        <f>+IF(PARTNERCALL!BE33="","",PARTNERCALL!BE33)</f>
        <v/>
      </c>
      <c r="BF516" s="20" t="str">
        <f>+IF(PARTNERCALL!BF33="","",PARTNERCALL!BF33)</f>
        <v/>
      </c>
      <c r="BG516" s="19">
        <f>+IF(PARTNERCALL!BG33="","",PARTNERCALL!BG33)</f>
        <v>0.45833333333333331</v>
      </c>
      <c r="BH516" s="13">
        <f>+IF(PARTNERCALL!BH33="","",PARTNERCALL!BH33)</f>
        <v>0.80208333333333337</v>
      </c>
      <c r="BI516" s="14" t="str">
        <f>+IF(PARTNERCALL!BI33="","",PARTNERCALL!BI33)</f>
        <v/>
      </c>
      <c r="BJ516" s="14" t="str">
        <f>+IF(PARTNERCALL!BJ33="","",PARTNERCALL!BJ33)</f>
        <v/>
      </c>
      <c r="BK516" s="13">
        <f>+IF(PARTNERCALL!BK33="","",PARTNERCALL!BK33)</f>
        <v>0.58333333333333337</v>
      </c>
      <c r="BL516" s="13">
        <f>+IF(PARTNERCALL!BL33="","",PARTNERCALL!BL33)</f>
        <v>0.61458333333333337</v>
      </c>
      <c r="BM516" s="14" t="str">
        <f>+IF(PARTNERCALL!BM33="","",PARTNERCALL!BM33)</f>
        <v/>
      </c>
      <c r="BN516" s="20" t="str">
        <f>+IF(PARTNERCALL!BN33="","",PARTNERCALL!BN33)</f>
        <v/>
      </c>
      <c r="BO516" s="19">
        <f>+IF(PARTNERCALL!BO33="","",PARTNERCALL!BO33)</f>
        <v>0.45833333333333331</v>
      </c>
      <c r="BP516" s="13">
        <f>+IF(PARTNERCALL!BP33="","",PARTNERCALL!BP33)</f>
        <v>0.80208333333333337</v>
      </c>
      <c r="BQ516" s="14" t="str">
        <f>+IF(PARTNERCALL!BQ33="","",PARTNERCALL!BQ33)</f>
        <v/>
      </c>
      <c r="BR516" s="14" t="str">
        <f>+IF(PARTNERCALL!BR33="","",PARTNERCALL!BR33)</f>
        <v/>
      </c>
      <c r="BS516" s="13">
        <f>+IF(PARTNERCALL!BS33="","",PARTNERCALL!BS33)</f>
        <v>0.58333333333333337</v>
      </c>
      <c r="BT516" s="13">
        <f>+IF(PARTNERCALL!BT33="","",PARTNERCALL!BT33)</f>
        <v>0.61458333333333337</v>
      </c>
      <c r="BU516" s="14" t="str">
        <f>+IF(PARTNERCALL!BU33="","",PARTNERCALL!BU33)</f>
        <v/>
      </c>
      <c r="BV516" s="20" t="str">
        <f>+IF(PARTNERCALL!BV33="","",PARTNERCALL!BV33)</f>
        <v/>
      </c>
      <c r="BW516" s="68" t="str">
        <f>+VLOOKUP(B516,GESEM!B:H,7,0)</f>
        <v>PARTNERCALL</v>
      </c>
      <c r="BX516" s="2" t="str">
        <f>+VLOOKUP(B516,GESEM!B:H,6,0)</f>
        <v>AGENTE</v>
      </c>
    </row>
    <row r="517" spans="1:76" ht="12" customHeight="1" x14ac:dyDescent="0.2">
      <c r="A517" s="31">
        <f t="shared" si="7"/>
        <v>511</v>
      </c>
      <c r="B517" s="74">
        <f>+PARTNERCALL!B34</f>
        <v>60750668</v>
      </c>
      <c r="C517" s="61" t="str">
        <f>+VLOOKUP(J517,TURNO!P:Q,2,0)</f>
        <v xml:space="preserve">PARTNERCALL </v>
      </c>
      <c r="D517" s="61" t="str">
        <f>+PARTNERCALL!D34</f>
        <v>Tarde</v>
      </c>
      <c r="E517" s="75">
        <f>+VLOOKUP(B517,GESEM!B:M,12,0)</f>
        <v>45700</v>
      </c>
      <c r="F517" s="61" t="str">
        <f>+PARTNERCALL!F34</f>
        <v>PART TIME</v>
      </c>
      <c r="G517" s="61">
        <f>+PARTNERCALL!G34</f>
        <v>0</v>
      </c>
      <c r="H517" s="61">
        <f>+PARTNERCALL!H34</f>
        <v>0</v>
      </c>
      <c r="I517" s="61" t="str">
        <f>+PARTNERCALL!I34</f>
        <v>LOAYZA RIMARI ESTEFANY</v>
      </c>
      <c r="J517" s="61" t="str">
        <f>+PARTNERCALL!J34</f>
        <v>PARTNER CALL</v>
      </c>
      <c r="K517" s="61" t="str">
        <f>+PARTNERCALL!K34</f>
        <v>MONTERO ESPINOZA RENATO ALONSO</v>
      </c>
      <c r="L517" s="61" t="str">
        <f>+PARTNERCALL!L34</f>
        <v xml:space="preserve">CARAZA MORENO JONATHAN </v>
      </c>
      <c r="M517" s="61" t="str">
        <f>+PARTNERCALL!M34</f>
        <v>Martes</v>
      </c>
      <c r="N517" s="32">
        <f>+IF(PARTNERCALL!N34="","",PARTNERCALL!N34)</f>
        <v>0.54166666666666663</v>
      </c>
      <c r="O517" s="33">
        <f>+IF(PARTNERCALL!O34="","",PARTNERCALL!O34)</f>
        <v>0.70486111111111116</v>
      </c>
      <c r="P517" s="32" t="str">
        <f>+IF(PARTNERCALL!P34="","",PARTNERCALL!P34)</f>
        <v/>
      </c>
      <c r="Q517" s="33" t="str">
        <f>+IF(PARTNERCALL!Q34="","",PARTNERCALL!Q34)</f>
        <v/>
      </c>
      <c r="R517" s="34" t="str">
        <f>+VLOOKUP(B517,GESEM!B:R,9,0)</f>
        <v>ACTIVO</v>
      </c>
      <c r="S517" s="19">
        <f>+IF(PARTNERCALL!S34="","",PARTNERCALL!S34)</f>
        <v>0.54166666666666663</v>
      </c>
      <c r="T517" s="14">
        <f>+IF(PARTNERCALL!T34="","",PARTNERCALL!T34)</f>
        <v>0.70486111111111116</v>
      </c>
      <c r="U517" s="14" t="str">
        <f>+IF(PARTNERCALL!U34="","",PARTNERCALL!U34)</f>
        <v/>
      </c>
      <c r="V517" s="14" t="str">
        <f>+IF(PARTNERCALL!V34="","",PARTNERCALL!V34)</f>
        <v/>
      </c>
      <c r="W517" s="14" t="str">
        <f>+IF(PARTNERCALL!W34="","",PARTNERCALL!W34)</f>
        <v/>
      </c>
      <c r="X517" s="14" t="str">
        <f>+IF(PARTNERCALL!X34="","",PARTNERCALL!X34)</f>
        <v/>
      </c>
      <c r="Y517" s="14" t="str">
        <f>+IF(PARTNERCALL!Y34="","",PARTNERCALL!Y34)</f>
        <v/>
      </c>
      <c r="Z517" s="20" t="str">
        <f>+IF(PARTNERCALL!Z34="","",PARTNERCALL!Z34)</f>
        <v/>
      </c>
      <c r="AA517" s="19" t="str">
        <f>+IF(PARTNERCALL!AA34="","",PARTNERCALL!AA34)</f>
        <v/>
      </c>
      <c r="AB517" s="13" t="str">
        <f>+IF(PARTNERCALL!AB34="","",PARTNERCALL!AB34)</f>
        <v/>
      </c>
      <c r="AC517" s="14" t="str">
        <f>+IF(PARTNERCALL!AC34="","",PARTNERCALL!AC34)</f>
        <v/>
      </c>
      <c r="AD517" s="14" t="str">
        <f>+IF(PARTNERCALL!AD34="","",PARTNERCALL!AD34)</f>
        <v/>
      </c>
      <c r="AE517" s="13" t="str">
        <f>+IF(PARTNERCALL!AE34="","",PARTNERCALL!AE34)</f>
        <v/>
      </c>
      <c r="AF517" s="13" t="str">
        <f>+IF(PARTNERCALL!AF34="","",PARTNERCALL!AF34)</f>
        <v/>
      </c>
      <c r="AG517" s="14" t="str">
        <f>+IF(PARTNERCALL!AG34="","",PARTNERCALL!AG34)</f>
        <v/>
      </c>
      <c r="AH517" s="20" t="str">
        <f>+IF(PARTNERCALL!AH34="","",PARTNERCALL!AH34)</f>
        <v/>
      </c>
      <c r="AI517" s="19">
        <f>+IF(PARTNERCALL!AI34="","",PARTNERCALL!AI34)</f>
        <v>0.54166666666666663</v>
      </c>
      <c r="AJ517" s="13">
        <f>+IF(PARTNERCALL!AJ34="","",PARTNERCALL!AJ34)</f>
        <v>0.70486111111111116</v>
      </c>
      <c r="AK517" s="14" t="str">
        <f>+IF(PARTNERCALL!AK34="","",PARTNERCALL!AK34)</f>
        <v/>
      </c>
      <c r="AL517" s="14" t="str">
        <f>+IF(PARTNERCALL!AL34="","",PARTNERCALL!AL34)</f>
        <v/>
      </c>
      <c r="AM517" s="13" t="str">
        <f>+IF(PARTNERCALL!AM34="","",PARTNERCALL!AM34)</f>
        <v/>
      </c>
      <c r="AN517" s="13" t="str">
        <f>+IF(PARTNERCALL!AN34="","",PARTNERCALL!AN34)</f>
        <v/>
      </c>
      <c r="AO517" s="14" t="str">
        <f>+IF(PARTNERCALL!AO34="","",PARTNERCALL!AO34)</f>
        <v/>
      </c>
      <c r="AP517" s="20" t="str">
        <f>+IF(PARTNERCALL!AP34="","",PARTNERCALL!AP34)</f>
        <v/>
      </c>
      <c r="AQ517" s="19">
        <f>+IF(PARTNERCALL!AQ34="","",PARTNERCALL!AQ34)</f>
        <v>0.54166666666666663</v>
      </c>
      <c r="AR517" s="13">
        <f>+IF(PARTNERCALL!AR34="","",PARTNERCALL!AR34)</f>
        <v>0.70486111111111116</v>
      </c>
      <c r="AS517" s="14" t="str">
        <f>+IF(PARTNERCALL!AS34="","",PARTNERCALL!AS34)</f>
        <v/>
      </c>
      <c r="AT517" s="14" t="str">
        <f>+IF(PARTNERCALL!AT34="","",PARTNERCALL!AT34)</f>
        <v/>
      </c>
      <c r="AU517" s="13" t="str">
        <f>+IF(PARTNERCALL!AU34="","",PARTNERCALL!AU34)</f>
        <v/>
      </c>
      <c r="AV517" s="13" t="str">
        <f>+IF(PARTNERCALL!AV34="","",PARTNERCALL!AV34)</f>
        <v/>
      </c>
      <c r="AW517" s="14" t="str">
        <f>+IF(PARTNERCALL!AW34="","",PARTNERCALL!AW34)</f>
        <v/>
      </c>
      <c r="AX517" s="20" t="str">
        <f>+IF(PARTNERCALL!AX34="","",PARTNERCALL!AX34)</f>
        <v/>
      </c>
      <c r="AY517" s="19">
        <f>+IF(PARTNERCALL!AY34="","",PARTNERCALL!AY34)</f>
        <v>0.54166666666666663</v>
      </c>
      <c r="AZ517" s="13">
        <f>+IF(PARTNERCALL!AZ34="","",PARTNERCALL!AZ34)</f>
        <v>0.70486111111111116</v>
      </c>
      <c r="BA517" s="14" t="str">
        <f>+IF(PARTNERCALL!BA34="","",PARTNERCALL!BA34)</f>
        <v/>
      </c>
      <c r="BB517" s="14" t="str">
        <f>+IF(PARTNERCALL!BB34="","",PARTNERCALL!BB34)</f>
        <v/>
      </c>
      <c r="BC517" s="13" t="str">
        <f>+IF(PARTNERCALL!BC34="","",PARTNERCALL!BC34)</f>
        <v/>
      </c>
      <c r="BD517" s="13" t="str">
        <f>+IF(PARTNERCALL!BD34="","",PARTNERCALL!BD34)</f>
        <v/>
      </c>
      <c r="BE517" s="14" t="str">
        <f>+IF(PARTNERCALL!BE34="","",PARTNERCALL!BE34)</f>
        <v/>
      </c>
      <c r="BF517" s="20" t="str">
        <f>+IF(PARTNERCALL!BF34="","",PARTNERCALL!BF34)</f>
        <v/>
      </c>
      <c r="BG517" s="19">
        <f>+IF(PARTNERCALL!BG34="","",PARTNERCALL!BG34)</f>
        <v>0.54166666666666663</v>
      </c>
      <c r="BH517" s="13">
        <f>+IF(PARTNERCALL!BH34="","",PARTNERCALL!BH34)</f>
        <v>0.70486111111111116</v>
      </c>
      <c r="BI517" s="14" t="str">
        <f>+IF(PARTNERCALL!BI34="","",PARTNERCALL!BI34)</f>
        <v/>
      </c>
      <c r="BJ517" s="14" t="str">
        <f>+IF(PARTNERCALL!BJ34="","",PARTNERCALL!BJ34)</f>
        <v/>
      </c>
      <c r="BK517" s="13" t="str">
        <f>+IF(PARTNERCALL!BK34="","",PARTNERCALL!BK34)</f>
        <v/>
      </c>
      <c r="BL517" s="13" t="str">
        <f>+IF(PARTNERCALL!BL34="","",PARTNERCALL!BL34)</f>
        <v/>
      </c>
      <c r="BM517" s="14" t="str">
        <f>+IF(PARTNERCALL!BM34="","",PARTNERCALL!BM34)</f>
        <v/>
      </c>
      <c r="BN517" s="20" t="str">
        <f>+IF(PARTNERCALL!BN34="","",PARTNERCALL!BN34)</f>
        <v/>
      </c>
      <c r="BO517" s="19">
        <f>+IF(PARTNERCALL!BO34="","",PARTNERCALL!BO34)</f>
        <v>0.54166666666666663</v>
      </c>
      <c r="BP517" s="13">
        <f>+IF(PARTNERCALL!BP34="","",PARTNERCALL!BP34)</f>
        <v>0.70486111111111116</v>
      </c>
      <c r="BQ517" s="14" t="str">
        <f>+IF(PARTNERCALL!BQ34="","",PARTNERCALL!BQ34)</f>
        <v/>
      </c>
      <c r="BR517" s="14" t="str">
        <f>+IF(PARTNERCALL!BR34="","",PARTNERCALL!BR34)</f>
        <v/>
      </c>
      <c r="BS517" s="13" t="str">
        <f>+IF(PARTNERCALL!BS34="","",PARTNERCALL!BS34)</f>
        <v/>
      </c>
      <c r="BT517" s="13" t="str">
        <f>+IF(PARTNERCALL!BT34="","",PARTNERCALL!BT34)</f>
        <v/>
      </c>
      <c r="BU517" s="14" t="str">
        <f>+IF(PARTNERCALL!BU34="","",PARTNERCALL!BU34)</f>
        <v/>
      </c>
      <c r="BV517" s="20" t="str">
        <f>+IF(PARTNERCALL!BV34="","",PARTNERCALL!BV34)</f>
        <v/>
      </c>
      <c r="BW517" s="68" t="str">
        <f>+VLOOKUP(B517,GESEM!B:H,7,0)</f>
        <v>PARTNERCALL</v>
      </c>
      <c r="BX517" s="2" t="str">
        <f>+VLOOKUP(B517,GESEM!B:H,6,0)</f>
        <v>AGENTE</v>
      </c>
    </row>
    <row r="518" spans="1:76" ht="12" customHeight="1" x14ac:dyDescent="0.2">
      <c r="A518" s="31">
        <f t="shared" si="7"/>
        <v>512</v>
      </c>
      <c r="B518" s="74">
        <f>+PARTNERCALL!B35</f>
        <v>75911747</v>
      </c>
      <c r="C518" s="61" t="str">
        <f>+VLOOKUP(J518,TURNO!P:Q,2,0)</f>
        <v xml:space="preserve">PARTNERCALL </v>
      </c>
      <c r="D518" s="61" t="str">
        <f>+PARTNERCALL!D35</f>
        <v>Tarde</v>
      </c>
      <c r="E518" s="75">
        <f>+VLOOKUP(B518,GESEM!B:M,12,0)</f>
        <v>45261</v>
      </c>
      <c r="F518" s="61" t="str">
        <f>+PARTNERCALL!F35</f>
        <v>PART TIME</v>
      </c>
      <c r="G518" s="61">
        <f>+PARTNERCALL!G35</f>
        <v>0</v>
      </c>
      <c r="H518" s="61">
        <f>+PARTNERCALL!H35</f>
        <v>0</v>
      </c>
      <c r="I518" s="61" t="str">
        <f>+PARTNERCALL!I35</f>
        <v>ESTRADA MONTALVO JOSE JESUS</v>
      </c>
      <c r="J518" s="61" t="str">
        <f>+PARTNERCALL!J35</f>
        <v>PARTNER CALL</v>
      </c>
      <c r="K518" s="61" t="str">
        <f>+PARTNERCALL!K35</f>
        <v>MONTERO ESPINOZA RENATO ALONSO</v>
      </c>
      <c r="L518" s="61" t="str">
        <f>+PARTNERCALL!L35</f>
        <v xml:space="preserve">CARAZA MORENO JONATHAN </v>
      </c>
      <c r="M518" s="61" t="str">
        <f>+PARTNERCALL!M35</f>
        <v>Sábado</v>
      </c>
      <c r="N518" s="32">
        <f>+IF(PARTNERCALL!N35="","",PARTNERCALL!N35)</f>
        <v>0.54166666666666663</v>
      </c>
      <c r="O518" s="33">
        <f>+IF(PARTNERCALL!O35="","",PARTNERCALL!O35)</f>
        <v>0.70486111111111116</v>
      </c>
      <c r="P518" s="32" t="str">
        <f>+IF(PARTNERCALL!P35="","",PARTNERCALL!P35)</f>
        <v/>
      </c>
      <c r="Q518" s="33" t="str">
        <f>+IF(PARTNERCALL!Q35="","",PARTNERCALL!Q35)</f>
        <v/>
      </c>
      <c r="R518" s="34" t="str">
        <f>+VLOOKUP(B518,GESEM!B:R,9,0)</f>
        <v>ACTIVO</v>
      </c>
      <c r="S518" s="19">
        <f>+IF(PARTNERCALL!S35="","",PARTNERCALL!S35)</f>
        <v>0.54166666666666663</v>
      </c>
      <c r="T518" s="14">
        <f>+IF(PARTNERCALL!T35="","",PARTNERCALL!T35)</f>
        <v>0.70486111111111116</v>
      </c>
      <c r="U518" s="14" t="str">
        <f>+IF(PARTNERCALL!U35="","",PARTNERCALL!U35)</f>
        <v/>
      </c>
      <c r="V518" s="14" t="str">
        <f>+IF(PARTNERCALL!V35="","",PARTNERCALL!V35)</f>
        <v/>
      </c>
      <c r="W518" s="14" t="str">
        <f>+IF(PARTNERCALL!W35="","",PARTNERCALL!W35)</f>
        <v/>
      </c>
      <c r="X518" s="14" t="str">
        <f>+IF(PARTNERCALL!X35="","",PARTNERCALL!X35)</f>
        <v/>
      </c>
      <c r="Y518" s="14" t="str">
        <f>+IF(PARTNERCALL!Y35="","",PARTNERCALL!Y35)</f>
        <v/>
      </c>
      <c r="Z518" s="20" t="str">
        <f>+IF(PARTNERCALL!Z35="","",PARTNERCALL!Z35)</f>
        <v/>
      </c>
      <c r="AA518" s="19">
        <f>+IF(PARTNERCALL!AA35="","",PARTNERCALL!AA35)</f>
        <v>0.54166666666666663</v>
      </c>
      <c r="AB518" s="13">
        <f>+IF(PARTNERCALL!AB35="","",PARTNERCALL!AB35)</f>
        <v>0.70486111111111116</v>
      </c>
      <c r="AC518" s="14" t="str">
        <f>+IF(PARTNERCALL!AC35="","",PARTNERCALL!AC35)</f>
        <v/>
      </c>
      <c r="AD518" s="14" t="str">
        <f>+IF(PARTNERCALL!AD35="","",PARTNERCALL!AD35)</f>
        <v/>
      </c>
      <c r="AE518" s="13" t="str">
        <f>+IF(PARTNERCALL!AE35="","",PARTNERCALL!AE35)</f>
        <v/>
      </c>
      <c r="AF518" s="13" t="str">
        <f>+IF(PARTNERCALL!AF35="","",PARTNERCALL!AF35)</f>
        <v/>
      </c>
      <c r="AG518" s="14" t="str">
        <f>+IF(PARTNERCALL!AG35="","",PARTNERCALL!AG35)</f>
        <v/>
      </c>
      <c r="AH518" s="20" t="str">
        <f>+IF(PARTNERCALL!AH35="","",PARTNERCALL!AH35)</f>
        <v/>
      </c>
      <c r="AI518" s="19">
        <f>+IF(PARTNERCALL!AI35="","",PARTNERCALL!AI35)</f>
        <v>0.54166666666666663</v>
      </c>
      <c r="AJ518" s="13">
        <f>+IF(PARTNERCALL!AJ35="","",PARTNERCALL!AJ35)</f>
        <v>0.70486111111111116</v>
      </c>
      <c r="AK518" s="14" t="str">
        <f>+IF(PARTNERCALL!AK35="","",PARTNERCALL!AK35)</f>
        <v/>
      </c>
      <c r="AL518" s="14" t="str">
        <f>+IF(PARTNERCALL!AL35="","",PARTNERCALL!AL35)</f>
        <v/>
      </c>
      <c r="AM518" s="13" t="str">
        <f>+IF(PARTNERCALL!AM35="","",PARTNERCALL!AM35)</f>
        <v/>
      </c>
      <c r="AN518" s="13" t="str">
        <f>+IF(PARTNERCALL!AN35="","",PARTNERCALL!AN35)</f>
        <v/>
      </c>
      <c r="AO518" s="14" t="str">
        <f>+IF(PARTNERCALL!AO35="","",PARTNERCALL!AO35)</f>
        <v/>
      </c>
      <c r="AP518" s="20" t="str">
        <f>+IF(PARTNERCALL!AP35="","",PARTNERCALL!AP35)</f>
        <v/>
      </c>
      <c r="AQ518" s="19">
        <f>+IF(PARTNERCALL!AQ35="","",PARTNERCALL!AQ35)</f>
        <v>0.54166666666666663</v>
      </c>
      <c r="AR518" s="13">
        <f>+IF(PARTNERCALL!AR35="","",PARTNERCALL!AR35)</f>
        <v>0.70486111111111116</v>
      </c>
      <c r="AS518" s="14" t="str">
        <f>+IF(PARTNERCALL!AS35="","",PARTNERCALL!AS35)</f>
        <v/>
      </c>
      <c r="AT518" s="14" t="str">
        <f>+IF(PARTNERCALL!AT35="","",PARTNERCALL!AT35)</f>
        <v/>
      </c>
      <c r="AU518" s="13" t="str">
        <f>+IF(PARTNERCALL!AU35="","",PARTNERCALL!AU35)</f>
        <v/>
      </c>
      <c r="AV518" s="13" t="str">
        <f>+IF(PARTNERCALL!AV35="","",PARTNERCALL!AV35)</f>
        <v/>
      </c>
      <c r="AW518" s="14" t="str">
        <f>+IF(PARTNERCALL!AW35="","",PARTNERCALL!AW35)</f>
        <v/>
      </c>
      <c r="AX518" s="20" t="str">
        <f>+IF(PARTNERCALL!AX35="","",PARTNERCALL!AX35)</f>
        <v/>
      </c>
      <c r="AY518" s="19">
        <f>+IF(PARTNERCALL!AY35="","",PARTNERCALL!AY35)</f>
        <v>0.54166666666666663</v>
      </c>
      <c r="AZ518" s="13">
        <f>+IF(PARTNERCALL!AZ35="","",PARTNERCALL!AZ35)</f>
        <v>0.70486111111111116</v>
      </c>
      <c r="BA518" s="14" t="str">
        <f>+IF(PARTNERCALL!BA35="","",PARTNERCALL!BA35)</f>
        <v/>
      </c>
      <c r="BB518" s="14" t="str">
        <f>+IF(PARTNERCALL!BB35="","",PARTNERCALL!BB35)</f>
        <v/>
      </c>
      <c r="BC518" s="13" t="str">
        <f>+IF(PARTNERCALL!BC35="","",PARTNERCALL!BC35)</f>
        <v/>
      </c>
      <c r="BD518" s="13" t="str">
        <f>+IF(PARTNERCALL!BD35="","",PARTNERCALL!BD35)</f>
        <v/>
      </c>
      <c r="BE518" s="14" t="str">
        <f>+IF(PARTNERCALL!BE35="","",PARTNERCALL!BE35)</f>
        <v/>
      </c>
      <c r="BF518" s="20" t="str">
        <f>+IF(PARTNERCALL!BF35="","",PARTNERCALL!BF35)</f>
        <v/>
      </c>
      <c r="BG518" s="19" t="str">
        <f>+IF(PARTNERCALL!BG35="","",PARTNERCALL!BG35)</f>
        <v/>
      </c>
      <c r="BH518" s="13" t="str">
        <f>+IF(PARTNERCALL!BH35="","",PARTNERCALL!BH35)</f>
        <v/>
      </c>
      <c r="BI518" s="14" t="str">
        <f>+IF(PARTNERCALL!BI35="","",PARTNERCALL!BI35)</f>
        <v/>
      </c>
      <c r="BJ518" s="14" t="str">
        <f>+IF(PARTNERCALL!BJ35="","",PARTNERCALL!BJ35)</f>
        <v/>
      </c>
      <c r="BK518" s="13" t="str">
        <f>+IF(PARTNERCALL!BK35="","",PARTNERCALL!BK35)</f>
        <v/>
      </c>
      <c r="BL518" s="13" t="str">
        <f>+IF(PARTNERCALL!BL35="","",PARTNERCALL!BL35)</f>
        <v/>
      </c>
      <c r="BM518" s="14" t="str">
        <f>+IF(PARTNERCALL!BM35="","",PARTNERCALL!BM35)</f>
        <v/>
      </c>
      <c r="BN518" s="20" t="str">
        <f>+IF(PARTNERCALL!BN35="","",PARTNERCALL!BN35)</f>
        <v/>
      </c>
      <c r="BO518" s="19">
        <f>+IF(PARTNERCALL!BO35="","",PARTNERCALL!BO35)</f>
        <v>0.54166666666666663</v>
      </c>
      <c r="BP518" s="13">
        <f>+IF(PARTNERCALL!BP35="","",PARTNERCALL!BP35)</f>
        <v>0.70486111111111116</v>
      </c>
      <c r="BQ518" s="14" t="str">
        <f>+IF(PARTNERCALL!BQ35="","",PARTNERCALL!BQ35)</f>
        <v/>
      </c>
      <c r="BR518" s="14" t="str">
        <f>+IF(PARTNERCALL!BR35="","",PARTNERCALL!BR35)</f>
        <v/>
      </c>
      <c r="BS518" s="13" t="str">
        <f>+IF(PARTNERCALL!BS35="","",PARTNERCALL!BS35)</f>
        <v/>
      </c>
      <c r="BT518" s="13" t="str">
        <f>+IF(PARTNERCALL!BT35="","",PARTNERCALL!BT35)</f>
        <v/>
      </c>
      <c r="BU518" s="14" t="str">
        <f>+IF(PARTNERCALL!BU35="","",PARTNERCALL!BU35)</f>
        <v/>
      </c>
      <c r="BV518" s="20" t="str">
        <f>+IF(PARTNERCALL!BV35="","",PARTNERCALL!BV35)</f>
        <v/>
      </c>
      <c r="BW518" s="68" t="str">
        <f>+VLOOKUP(B518,GESEM!B:H,7,0)</f>
        <v>PARTNERCALL</v>
      </c>
      <c r="BX518" s="2" t="str">
        <f>+VLOOKUP(B518,GESEM!B:H,6,0)</f>
        <v>AGENTE</v>
      </c>
    </row>
    <row r="519" spans="1:76" ht="12" customHeight="1" x14ac:dyDescent="0.2">
      <c r="A519" s="31">
        <f t="shared" si="7"/>
        <v>513</v>
      </c>
      <c r="B519" s="74">
        <f>+PARTNERCALL!B36</f>
        <v>73447612</v>
      </c>
      <c r="C519" s="61" t="str">
        <f>+VLOOKUP(J519,TURNO!P:Q,2,0)</f>
        <v xml:space="preserve">PARTNERCALL </v>
      </c>
      <c r="D519" s="61" t="str">
        <f>+PARTNERCALL!D36</f>
        <v>Tarde</v>
      </c>
      <c r="E519" s="75">
        <f>+VLOOKUP(B519,GESEM!B:M,12,0)</f>
        <v>45680</v>
      </c>
      <c r="F519" s="61" t="str">
        <f>+PARTNERCALL!F36</f>
        <v>PART TIME</v>
      </c>
      <c r="G519" s="61">
        <f>+PARTNERCALL!G36</f>
        <v>0</v>
      </c>
      <c r="H519" s="61">
        <f>+PARTNERCALL!H36</f>
        <v>0</v>
      </c>
      <c r="I519" s="61" t="str">
        <f>+PARTNERCALL!I36</f>
        <v>CACERES ALBUJAR PIERINA JANET</v>
      </c>
      <c r="J519" s="61" t="str">
        <f>+PARTNERCALL!J36</f>
        <v>PARTNER CALL</v>
      </c>
      <c r="K519" s="61" t="str">
        <f>+PARTNERCALL!K36</f>
        <v>ÑIQUEN DEL AGUILA WALTERS DAVID</v>
      </c>
      <c r="L519" s="61" t="str">
        <f>+PARTNERCALL!L36</f>
        <v xml:space="preserve">CARAZA MORENO JONATHAN </v>
      </c>
      <c r="M519" s="61" t="str">
        <f>+PARTNERCALL!M36</f>
        <v>Sábado</v>
      </c>
      <c r="N519" s="32">
        <f>+IF(PARTNERCALL!N36="","",PARTNERCALL!N36)</f>
        <v>0.54166666666666663</v>
      </c>
      <c r="O519" s="33">
        <f>+IF(PARTNERCALL!O36="","",PARTNERCALL!O36)</f>
        <v>0.70486111111111116</v>
      </c>
      <c r="P519" s="32" t="str">
        <f>+IF(PARTNERCALL!P36="","",PARTNERCALL!P36)</f>
        <v/>
      </c>
      <c r="Q519" s="33" t="str">
        <f>+IF(PARTNERCALL!Q36="","",PARTNERCALL!Q36)</f>
        <v/>
      </c>
      <c r="R519" s="34" t="str">
        <f>+VLOOKUP(B519,GESEM!B:R,9,0)</f>
        <v>ACTIVO</v>
      </c>
      <c r="S519" s="19">
        <f>+IF(PARTNERCALL!S36="","",PARTNERCALL!S36)</f>
        <v>0.54166666666666663</v>
      </c>
      <c r="T519" s="14">
        <f>+IF(PARTNERCALL!T36="","",PARTNERCALL!T36)</f>
        <v>0.70486111111111116</v>
      </c>
      <c r="U519" s="14" t="str">
        <f>+IF(PARTNERCALL!U36="","",PARTNERCALL!U36)</f>
        <v/>
      </c>
      <c r="V519" s="14" t="str">
        <f>+IF(PARTNERCALL!V36="","",PARTNERCALL!V36)</f>
        <v/>
      </c>
      <c r="W519" s="14" t="str">
        <f>+IF(PARTNERCALL!W36="","",PARTNERCALL!W36)</f>
        <v/>
      </c>
      <c r="X519" s="14" t="str">
        <f>+IF(PARTNERCALL!X36="","",PARTNERCALL!X36)</f>
        <v/>
      </c>
      <c r="Y519" s="14" t="str">
        <f>+IF(PARTNERCALL!Y36="","",PARTNERCALL!Y36)</f>
        <v/>
      </c>
      <c r="Z519" s="20" t="str">
        <f>+IF(PARTNERCALL!Z36="","",PARTNERCALL!Z36)</f>
        <v/>
      </c>
      <c r="AA519" s="19">
        <f>+IF(PARTNERCALL!AA36="","",PARTNERCALL!AA36)</f>
        <v>0.54166666666666663</v>
      </c>
      <c r="AB519" s="13">
        <f>+IF(PARTNERCALL!AB36="","",PARTNERCALL!AB36)</f>
        <v>0.70486111111111116</v>
      </c>
      <c r="AC519" s="14" t="str">
        <f>+IF(PARTNERCALL!AC36="","",PARTNERCALL!AC36)</f>
        <v/>
      </c>
      <c r="AD519" s="14" t="str">
        <f>+IF(PARTNERCALL!AD36="","",PARTNERCALL!AD36)</f>
        <v/>
      </c>
      <c r="AE519" s="13" t="str">
        <f>+IF(PARTNERCALL!AE36="","",PARTNERCALL!AE36)</f>
        <v/>
      </c>
      <c r="AF519" s="13" t="str">
        <f>+IF(PARTNERCALL!AF36="","",PARTNERCALL!AF36)</f>
        <v/>
      </c>
      <c r="AG519" s="14" t="str">
        <f>+IF(PARTNERCALL!AG36="","",PARTNERCALL!AG36)</f>
        <v/>
      </c>
      <c r="AH519" s="20" t="str">
        <f>+IF(PARTNERCALL!AH36="","",PARTNERCALL!AH36)</f>
        <v/>
      </c>
      <c r="AI519" s="19">
        <f>+IF(PARTNERCALL!AI36="","",PARTNERCALL!AI36)</f>
        <v>0.54166666666666663</v>
      </c>
      <c r="AJ519" s="13">
        <f>+IF(PARTNERCALL!AJ36="","",PARTNERCALL!AJ36)</f>
        <v>0.70486111111111116</v>
      </c>
      <c r="AK519" s="14" t="str">
        <f>+IF(PARTNERCALL!AK36="","",PARTNERCALL!AK36)</f>
        <v/>
      </c>
      <c r="AL519" s="14" t="str">
        <f>+IF(PARTNERCALL!AL36="","",PARTNERCALL!AL36)</f>
        <v/>
      </c>
      <c r="AM519" s="13" t="str">
        <f>+IF(PARTNERCALL!AM36="","",PARTNERCALL!AM36)</f>
        <v/>
      </c>
      <c r="AN519" s="13" t="str">
        <f>+IF(PARTNERCALL!AN36="","",PARTNERCALL!AN36)</f>
        <v/>
      </c>
      <c r="AO519" s="14" t="str">
        <f>+IF(PARTNERCALL!AO36="","",PARTNERCALL!AO36)</f>
        <v/>
      </c>
      <c r="AP519" s="20" t="str">
        <f>+IF(PARTNERCALL!AP36="","",PARTNERCALL!AP36)</f>
        <v/>
      </c>
      <c r="AQ519" s="19">
        <f>+IF(PARTNERCALL!AQ36="","",PARTNERCALL!AQ36)</f>
        <v>0.54166666666666663</v>
      </c>
      <c r="AR519" s="13">
        <f>+IF(PARTNERCALL!AR36="","",PARTNERCALL!AR36)</f>
        <v>0.70486111111111116</v>
      </c>
      <c r="AS519" s="14" t="str">
        <f>+IF(PARTNERCALL!AS36="","",PARTNERCALL!AS36)</f>
        <v/>
      </c>
      <c r="AT519" s="14" t="str">
        <f>+IF(PARTNERCALL!AT36="","",PARTNERCALL!AT36)</f>
        <v/>
      </c>
      <c r="AU519" s="13" t="str">
        <f>+IF(PARTNERCALL!AU36="","",PARTNERCALL!AU36)</f>
        <v/>
      </c>
      <c r="AV519" s="13" t="str">
        <f>+IF(PARTNERCALL!AV36="","",PARTNERCALL!AV36)</f>
        <v/>
      </c>
      <c r="AW519" s="14" t="str">
        <f>+IF(PARTNERCALL!AW36="","",PARTNERCALL!AW36)</f>
        <v/>
      </c>
      <c r="AX519" s="20" t="str">
        <f>+IF(PARTNERCALL!AX36="","",PARTNERCALL!AX36)</f>
        <v/>
      </c>
      <c r="AY519" s="19">
        <f>+IF(PARTNERCALL!AY36="","",PARTNERCALL!AY36)</f>
        <v>0.54166666666666663</v>
      </c>
      <c r="AZ519" s="13">
        <f>+IF(PARTNERCALL!AZ36="","",PARTNERCALL!AZ36)</f>
        <v>0.70486111111111116</v>
      </c>
      <c r="BA519" s="14" t="str">
        <f>+IF(PARTNERCALL!BA36="","",PARTNERCALL!BA36)</f>
        <v/>
      </c>
      <c r="BB519" s="14" t="str">
        <f>+IF(PARTNERCALL!BB36="","",PARTNERCALL!BB36)</f>
        <v/>
      </c>
      <c r="BC519" s="13" t="str">
        <f>+IF(PARTNERCALL!BC36="","",PARTNERCALL!BC36)</f>
        <v/>
      </c>
      <c r="BD519" s="13" t="str">
        <f>+IF(PARTNERCALL!BD36="","",PARTNERCALL!BD36)</f>
        <v/>
      </c>
      <c r="BE519" s="14" t="str">
        <f>+IF(PARTNERCALL!BE36="","",PARTNERCALL!BE36)</f>
        <v/>
      </c>
      <c r="BF519" s="20" t="str">
        <f>+IF(PARTNERCALL!BF36="","",PARTNERCALL!BF36)</f>
        <v/>
      </c>
      <c r="BG519" s="19" t="str">
        <f>+IF(PARTNERCALL!BG36="","",PARTNERCALL!BG36)</f>
        <v/>
      </c>
      <c r="BH519" s="13" t="str">
        <f>+IF(PARTNERCALL!BH36="","",PARTNERCALL!BH36)</f>
        <v/>
      </c>
      <c r="BI519" s="14" t="str">
        <f>+IF(PARTNERCALL!BI36="","",PARTNERCALL!BI36)</f>
        <v/>
      </c>
      <c r="BJ519" s="14" t="str">
        <f>+IF(PARTNERCALL!BJ36="","",PARTNERCALL!BJ36)</f>
        <v/>
      </c>
      <c r="BK519" s="13" t="str">
        <f>+IF(PARTNERCALL!BK36="","",PARTNERCALL!BK36)</f>
        <v/>
      </c>
      <c r="BL519" s="13" t="str">
        <f>+IF(PARTNERCALL!BL36="","",PARTNERCALL!BL36)</f>
        <v/>
      </c>
      <c r="BM519" s="14" t="str">
        <f>+IF(PARTNERCALL!BM36="","",PARTNERCALL!BM36)</f>
        <v/>
      </c>
      <c r="BN519" s="20" t="str">
        <f>+IF(PARTNERCALL!BN36="","",PARTNERCALL!BN36)</f>
        <v/>
      </c>
      <c r="BO519" s="19">
        <f>+IF(PARTNERCALL!BO36="","",PARTNERCALL!BO36)</f>
        <v>0.54166666666666663</v>
      </c>
      <c r="BP519" s="13">
        <f>+IF(PARTNERCALL!BP36="","",PARTNERCALL!BP36)</f>
        <v>0.70486111111111116</v>
      </c>
      <c r="BQ519" s="14" t="str">
        <f>+IF(PARTNERCALL!BQ36="","",PARTNERCALL!BQ36)</f>
        <v/>
      </c>
      <c r="BR519" s="14" t="str">
        <f>+IF(PARTNERCALL!BR36="","",PARTNERCALL!BR36)</f>
        <v/>
      </c>
      <c r="BS519" s="13" t="str">
        <f>+IF(PARTNERCALL!BS36="","",PARTNERCALL!BS36)</f>
        <v/>
      </c>
      <c r="BT519" s="13" t="str">
        <f>+IF(PARTNERCALL!BT36="","",PARTNERCALL!BT36)</f>
        <v/>
      </c>
      <c r="BU519" s="14" t="str">
        <f>+IF(PARTNERCALL!BU36="","",PARTNERCALL!BU36)</f>
        <v/>
      </c>
      <c r="BV519" s="20" t="str">
        <f>+IF(PARTNERCALL!BV36="","",PARTNERCALL!BV36)</f>
        <v/>
      </c>
      <c r="BW519" s="68" t="str">
        <f>+VLOOKUP(B519,GESEM!B:H,7,0)</f>
        <v>PARTNERCALL</v>
      </c>
      <c r="BX519" s="2" t="str">
        <f>+VLOOKUP(B519,GESEM!B:H,6,0)</f>
        <v>AGENTE</v>
      </c>
    </row>
    <row r="520" spans="1:76" ht="12" customHeight="1" x14ac:dyDescent="0.2">
      <c r="A520" s="31">
        <f t="shared" ref="A520:A583" si="8">+A519+1</f>
        <v>514</v>
      </c>
      <c r="B520" s="74">
        <f>+PARTNERCALL!B37</f>
        <v>72983016</v>
      </c>
      <c r="C520" s="61" t="str">
        <f>+VLOOKUP(J520,TURNO!P:Q,2,0)</f>
        <v xml:space="preserve">PARTNERCALL </v>
      </c>
      <c r="D520" s="61" t="str">
        <f>+PARTNERCALL!D37</f>
        <v>Tarde</v>
      </c>
      <c r="E520" s="75">
        <f>+VLOOKUP(B520,GESEM!B:M,12,0)</f>
        <v>45680</v>
      </c>
      <c r="F520" s="61" t="str">
        <f>+PARTNERCALL!F37</f>
        <v>PART TIME</v>
      </c>
      <c r="G520" s="61">
        <f>+PARTNERCALL!G37</f>
        <v>0</v>
      </c>
      <c r="H520" s="61">
        <f>+PARTNERCALL!H37</f>
        <v>0</v>
      </c>
      <c r="I520" s="61" t="str">
        <f>+PARTNERCALL!I37</f>
        <v>TORRES NARVAEZ ITALO YOSHUE</v>
      </c>
      <c r="J520" s="61" t="str">
        <f>+PARTNERCALL!J37</f>
        <v>PARTNER CALL</v>
      </c>
      <c r="K520" s="61" t="str">
        <f>+PARTNERCALL!K37</f>
        <v>MONTERO ESPINOZA RENATO ALONSO</v>
      </c>
      <c r="L520" s="61" t="str">
        <f>+PARTNERCALL!L37</f>
        <v xml:space="preserve">CARAZA MORENO JONATHAN </v>
      </c>
      <c r="M520" s="61" t="str">
        <f>+PARTNERCALL!M37</f>
        <v>Sábado</v>
      </c>
      <c r="N520" s="32">
        <f>+IF(PARTNERCALL!N37="","",PARTNERCALL!N37)</f>
        <v>0.54166666666666663</v>
      </c>
      <c r="O520" s="33">
        <f>+IF(PARTNERCALL!O37="","",PARTNERCALL!O37)</f>
        <v>0.70486111111111116</v>
      </c>
      <c r="P520" s="32" t="str">
        <f>+IF(PARTNERCALL!P37="","",PARTNERCALL!P37)</f>
        <v/>
      </c>
      <c r="Q520" s="33" t="str">
        <f>+IF(PARTNERCALL!Q37="","",PARTNERCALL!Q37)</f>
        <v/>
      </c>
      <c r="R520" s="34" t="str">
        <f>+VLOOKUP(B520,GESEM!B:R,9,0)</f>
        <v>ACTIVO</v>
      </c>
      <c r="S520" s="19">
        <f>+IF(PARTNERCALL!S37="","",PARTNERCALL!S37)</f>
        <v>0.54166666666666663</v>
      </c>
      <c r="T520" s="14">
        <f>+IF(PARTNERCALL!T37="","",PARTNERCALL!T37)</f>
        <v>0.70486111111111116</v>
      </c>
      <c r="U520" s="14" t="str">
        <f>+IF(PARTNERCALL!U37="","",PARTNERCALL!U37)</f>
        <v/>
      </c>
      <c r="V520" s="14" t="str">
        <f>+IF(PARTNERCALL!V37="","",PARTNERCALL!V37)</f>
        <v/>
      </c>
      <c r="W520" s="14" t="str">
        <f>+IF(PARTNERCALL!W37="","",PARTNERCALL!W37)</f>
        <v/>
      </c>
      <c r="X520" s="14" t="str">
        <f>+IF(PARTNERCALL!X37="","",PARTNERCALL!X37)</f>
        <v/>
      </c>
      <c r="Y520" s="14" t="str">
        <f>+IF(PARTNERCALL!Y37="","",PARTNERCALL!Y37)</f>
        <v/>
      </c>
      <c r="Z520" s="20" t="str">
        <f>+IF(PARTNERCALL!Z37="","",PARTNERCALL!Z37)</f>
        <v/>
      </c>
      <c r="AA520" s="19">
        <f>+IF(PARTNERCALL!AA37="","",PARTNERCALL!AA37)</f>
        <v>0.54166666666666663</v>
      </c>
      <c r="AB520" s="13">
        <f>+IF(PARTNERCALL!AB37="","",PARTNERCALL!AB37)</f>
        <v>0.70486111111111116</v>
      </c>
      <c r="AC520" s="14" t="str">
        <f>+IF(PARTNERCALL!AC37="","",PARTNERCALL!AC37)</f>
        <v/>
      </c>
      <c r="AD520" s="14" t="str">
        <f>+IF(PARTNERCALL!AD37="","",PARTNERCALL!AD37)</f>
        <v/>
      </c>
      <c r="AE520" s="13" t="str">
        <f>+IF(PARTNERCALL!AE37="","",PARTNERCALL!AE37)</f>
        <v/>
      </c>
      <c r="AF520" s="13" t="str">
        <f>+IF(PARTNERCALL!AF37="","",PARTNERCALL!AF37)</f>
        <v/>
      </c>
      <c r="AG520" s="14" t="str">
        <f>+IF(PARTNERCALL!AG37="","",PARTNERCALL!AG37)</f>
        <v/>
      </c>
      <c r="AH520" s="20" t="str">
        <f>+IF(PARTNERCALL!AH37="","",PARTNERCALL!AH37)</f>
        <v/>
      </c>
      <c r="AI520" s="19">
        <f>+IF(PARTNERCALL!AI37="","",PARTNERCALL!AI37)</f>
        <v>0.54166666666666663</v>
      </c>
      <c r="AJ520" s="13">
        <f>+IF(PARTNERCALL!AJ37="","",PARTNERCALL!AJ37)</f>
        <v>0.70486111111111116</v>
      </c>
      <c r="AK520" s="14" t="str">
        <f>+IF(PARTNERCALL!AK37="","",PARTNERCALL!AK37)</f>
        <v/>
      </c>
      <c r="AL520" s="14" t="str">
        <f>+IF(PARTNERCALL!AL37="","",PARTNERCALL!AL37)</f>
        <v/>
      </c>
      <c r="AM520" s="13" t="str">
        <f>+IF(PARTNERCALL!AM37="","",PARTNERCALL!AM37)</f>
        <v/>
      </c>
      <c r="AN520" s="13" t="str">
        <f>+IF(PARTNERCALL!AN37="","",PARTNERCALL!AN37)</f>
        <v/>
      </c>
      <c r="AO520" s="14" t="str">
        <f>+IF(PARTNERCALL!AO37="","",PARTNERCALL!AO37)</f>
        <v/>
      </c>
      <c r="AP520" s="20" t="str">
        <f>+IF(PARTNERCALL!AP37="","",PARTNERCALL!AP37)</f>
        <v/>
      </c>
      <c r="AQ520" s="19">
        <f>+IF(PARTNERCALL!AQ37="","",PARTNERCALL!AQ37)</f>
        <v>0.54166666666666663</v>
      </c>
      <c r="AR520" s="13">
        <f>+IF(PARTNERCALL!AR37="","",PARTNERCALL!AR37)</f>
        <v>0.70486111111111116</v>
      </c>
      <c r="AS520" s="14" t="str">
        <f>+IF(PARTNERCALL!AS37="","",PARTNERCALL!AS37)</f>
        <v/>
      </c>
      <c r="AT520" s="14" t="str">
        <f>+IF(PARTNERCALL!AT37="","",PARTNERCALL!AT37)</f>
        <v/>
      </c>
      <c r="AU520" s="13" t="str">
        <f>+IF(PARTNERCALL!AU37="","",PARTNERCALL!AU37)</f>
        <v/>
      </c>
      <c r="AV520" s="13" t="str">
        <f>+IF(PARTNERCALL!AV37="","",PARTNERCALL!AV37)</f>
        <v/>
      </c>
      <c r="AW520" s="14" t="str">
        <f>+IF(PARTNERCALL!AW37="","",PARTNERCALL!AW37)</f>
        <v/>
      </c>
      <c r="AX520" s="20" t="str">
        <f>+IF(PARTNERCALL!AX37="","",PARTNERCALL!AX37)</f>
        <v/>
      </c>
      <c r="AY520" s="19">
        <f>+IF(PARTNERCALL!AY37="","",PARTNERCALL!AY37)</f>
        <v>0.54166666666666663</v>
      </c>
      <c r="AZ520" s="13">
        <f>+IF(PARTNERCALL!AZ37="","",PARTNERCALL!AZ37)</f>
        <v>0.70486111111111116</v>
      </c>
      <c r="BA520" s="14" t="str">
        <f>+IF(PARTNERCALL!BA37="","",PARTNERCALL!BA37)</f>
        <v/>
      </c>
      <c r="BB520" s="14" t="str">
        <f>+IF(PARTNERCALL!BB37="","",PARTNERCALL!BB37)</f>
        <v/>
      </c>
      <c r="BC520" s="13" t="str">
        <f>+IF(PARTNERCALL!BC37="","",PARTNERCALL!BC37)</f>
        <v/>
      </c>
      <c r="BD520" s="13" t="str">
        <f>+IF(PARTNERCALL!BD37="","",PARTNERCALL!BD37)</f>
        <v/>
      </c>
      <c r="BE520" s="14" t="str">
        <f>+IF(PARTNERCALL!BE37="","",PARTNERCALL!BE37)</f>
        <v/>
      </c>
      <c r="BF520" s="20" t="str">
        <f>+IF(PARTNERCALL!BF37="","",PARTNERCALL!BF37)</f>
        <v/>
      </c>
      <c r="BG520" s="19" t="str">
        <f>+IF(PARTNERCALL!BG37="","",PARTNERCALL!BG37)</f>
        <v/>
      </c>
      <c r="BH520" s="13" t="str">
        <f>+IF(PARTNERCALL!BH37="","",PARTNERCALL!BH37)</f>
        <v/>
      </c>
      <c r="BI520" s="14" t="str">
        <f>+IF(PARTNERCALL!BI37="","",PARTNERCALL!BI37)</f>
        <v/>
      </c>
      <c r="BJ520" s="14" t="str">
        <f>+IF(PARTNERCALL!BJ37="","",PARTNERCALL!BJ37)</f>
        <v/>
      </c>
      <c r="BK520" s="13" t="str">
        <f>+IF(PARTNERCALL!BK37="","",PARTNERCALL!BK37)</f>
        <v/>
      </c>
      <c r="BL520" s="13" t="str">
        <f>+IF(PARTNERCALL!BL37="","",PARTNERCALL!BL37)</f>
        <v/>
      </c>
      <c r="BM520" s="14" t="str">
        <f>+IF(PARTNERCALL!BM37="","",PARTNERCALL!BM37)</f>
        <v/>
      </c>
      <c r="BN520" s="20" t="str">
        <f>+IF(PARTNERCALL!BN37="","",PARTNERCALL!BN37)</f>
        <v/>
      </c>
      <c r="BO520" s="19">
        <f>+IF(PARTNERCALL!BO37="","",PARTNERCALL!BO37)</f>
        <v>0.54166666666666663</v>
      </c>
      <c r="BP520" s="13">
        <f>+IF(PARTNERCALL!BP37="","",PARTNERCALL!BP37)</f>
        <v>0.70486111111111116</v>
      </c>
      <c r="BQ520" s="14" t="str">
        <f>+IF(PARTNERCALL!BQ37="","",PARTNERCALL!BQ37)</f>
        <v/>
      </c>
      <c r="BR520" s="14" t="str">
        <f>+IF(PARTNERCALL!BR37="","",PARTNERCALL!BR37)</f>
        <v/>
      </c>
      <c r="BS520" s="13" t="str">
        <f>+IF(PARTNERCALL!BS37="","",PARTNERCALL!BS37)</f>
        <v/>
      </c>
      <c r="BT520" s="13" t="str">
        <f>+IF(PARTNERCALL!BT37="","",PARTNERCALL!BT37)</f>
        <v/>
      </c>
      <c r="BU520" s="14" t="str">
        <f>+IF(PARTNERCALL!BU37="","",PARTNERCALL!BU37)</f>
        <v/>
      </c>
      <c r="BV520" s="20" t="str">
        <f>+IF(PARTNERCALL!BV37="","",PARTNERCALL!BV37)</f>
        <v/>
      </c>
      <c r="BW520" s="68" t="str">
        <f>+VLOOKUP(B520,GESEM!B:H,7,0)</f>
        <v>PARTNERCALL</v>
      </c>
      <c r="BX520" s="2" t="str">
        <f>+VLOOKUP(B520,GESEM!B:H,6,0)</f>
        <v>AGENTE</v>
      </c>
    </row>
    <row r="521" spans="1:76" ht="12" customHeight="1" x14ac:dyDescent="0.2">
      <c r="A521" s="31">
        <f t="shared" si="8"/>
        <v>515</v>
      </c>
      <c r="B521" s="74">
        <f>+PARTNERCALL!B38</f>
        <v>77819603</v>
      </c>
      <c r="C521" s="61" t="str">
        <f>+VLOOKUP(J521,TURNO!P:Q,2,0)</f>
        <v xml:space="preserve">PARTNERCALL </v>
      </c>
      <c r="D521" s="61" t="str">
        <f>+PARTNERCALL!D38</f>
        <v>Tarde</v>
      </c>
      <c r="E521" s="75">
        <f>+VLOOKUP(B521,GESEM!B:M,12,0)</f>
        <v>45709</v>
      </c>
      <c r="F521" s="61" t="str">
        <f>+PARTNERCALL!F38</f>
        <v>PART TIME</v>
      </c>
      <c r="G521" s="61">
        <f>+PARTNERCALL!G38</f>
        <v>0</v>
      </c>
      <c r="H521" s="61">
        <f>+PARTNERCALL!H38</f>
        <v>0</v>
      </c>
      <c r="I521" s="61" t="str">
        <f>+PARTNERCALL!I38</f>
        <v>PANTA VILLAGOMEZ ARIANA JOANNE</v>
      </c>
      <c r="J521" s="61" t="str">
        <f>+PARTNERCALL!J38</f>
        <v>PARTNER CALL</v>
      </c>
      <c r="K521" s="61" t="str">
        <f>+PARTNERCALL!K38</f>
        <v>MONTERO ESPINOZA RENATO ALONSO</v>
      </c>
      <c r="L521" s="61" t="str">
        <f>+PARTNERCALL!L38</f>
        <v xml:space="preserve">CARAZA MORENO JONATHAN </v>
      </c>
      <c r="M521" s="61" t="str">
        <f>+PARTNERCALL!M38</f>
        <v>Martes</v>
      </c>
      <c r="N521" s="32">
        <f>+IF(PARTNERCALL!N38="","",PARTNERCALL!N38)</f>
        <v>0.54166666666666663</v>
      </c>
      <c r="O521" s="33">
        <f>+IF(PARTNERCALL!O38="","",PARTNERCALL!O38)</f>
        <v>0.70486111111111116</v>
      </c>
      <c r="P521" s="32" t="str">
        <f>+IF(PARTNERCALL!P38="","",PARTNERCALL!P38)</f>
        <v/>
      </c>
      <c r="Q521" s="33" t="str">
        <f>+IF(PARTNERCALL!Q38="","",PARTNERCALL!Q38)</f>
        <v/>
      </c>
      <c r="R521" s="34" t="str">
        <f>+VLOOKUP(B521,GESEM!B:R,9,0)</f>
        <v>ACTIVO</v>
      </c>
      <c r="S521" s="19">
        <f>+IF(PARTNERCALL!S38="","",PARTNERCALL!S38)</f>
        <v>0.54166666666666663</v>
      </c>
      <c r="T521" s="14">
        <f>+IF(PARTNERCALL!T38="","",PARTNERCALL!T38)</f>
        <v>0.70486111111111116</v>
      </c>
      <c r="U521" s="14" t="str">
        <f>+IF(PARTNERCALL!U38="","",PARTNERCALL!U38)</f>
        <v/>
      </c>
      <c r="V521" s="14" t="str">
        <f>+IF(PARTNERCALL!V38="","",PARTNERCALL!V38)</f>
        <v/>
      </c>
      <c r="W521" s="14" t="str">
        <f>+IF(PARTNERCALL!W38="","",PARTNERCALL!W38)</f>
        <v/>
      </c>
      <c r="X521" s="14" t="str">
        <f>+IF(PARTNERCALL!X38="","",PARTNERCALL!X38)</f>
        <v/>
      </c>
      <c r="Y521" s="14" t="str">
        <f>+IF(PARTNERCALL!Y38="","",PARTNERCALL!Y38)</f>
        <v/>
      </c>
      <c r="Z521" s="20" t="str">
        <f>+IF(PARTNERCALL!Z38="","",PARTNERCALL!Z38)</f>
        <v/>
      </c>
      <c r="AA521" s="19" t="str">
        <f>+IF(PARTNERCALL!AA38="","",PARTNERCALL!AA38)</f>
        <v/>
      </c>
      <c r="AB521" s="13" t="str">
        <f>+IF(PARTNERCALL!AB38="","",PARTNERCALL!AB38)</f>
        <v/>
      </c>
      <c r="AC521" s="14" t="str">
        <f>+IF(PARTNERCALL!AC38="","",PARTNERCALL!AC38)</f>
        <v/>
      </c>
      <c r="AD521" s="14" t="str">
        <f>+IF(PARTNERCALL!AD38="","",PARTNERCALL!AD38)</f>
        <v/>
      </c>
      <c r="AE521" s="13" t="str">
        <f>+IF(PARTNERCALL!AE38="","",PARTNERCALL!AE38)</f>
        <v/>
      </c>
      <c r="AF521" s="13" t="str">
        <f>+IF(PARTNERCALL!AF38="","",PARTNERCALL!AF38)</f>
        <v/>
      </c>
      <c r="AG521" s="14" t="str">
        <f>+IF(PARTNERCALL!AG38="","",PARTNERCALL!AG38)</f>
        <v/>
      </c>
      <c r="AH521" s="20" t="str">
        <f>+IF(PARTNERCALL!AH38="","",PARTNERCALL!AH38)</f>
        <v/>
      </c>
      <c r="AI521" s="19">
        <f>+IF(PARTNERCALL!AI38="","",PARTNERCALL!AI38)</f>
        <v>0.54166666666666663</v>
      </c>
      <c r="AJ521" s="13">
        <f>+IF(PARTNERCALL!AJ38="","",PARTNERCALL!AJ38)</f>
        <v>0.70486111111111116</v>
      </c>
      <c r="AK521" s="14" t="str">
        <f>+IF(PARTNERCALL!AK38="","",PARTNERCALL!AK38)</f>
        <v/>
      </c>
      <c r="AL521" s="14" t="str">
        <f>+IF(PARTNERCALL!AL38="","",PARTNERCALL!AL38)</f>
        <v/>
      </c>
      <c r="AM521" s="13" t="str">
        <f>+IF(PARTNERCALL!AM38="","",PARTNERCALL!AM38)</f>
        <v/>
      </c>
      <c r="AN521" s="13" t="str">
        <f>+IF(PARTNERCALL!AN38="","",PARTNERCALL!AN38)</f>
        <v/>
      </c>
      <c r="AO521" s="14" t="str">
        <f>+IF(PARTNERCALL!AO38="","",PARTNERCALL!AO38)</f>
        <v/>
      </c>
      <c r="AP521" s="20" t="str">
        <f>+IF(PARTNERCALL!AP38="","",PARTNERCALL!AP38)</f>
        <v/>
      </c>
      <c r="AQ521" s="19">
        <f>+IF(PARTNERCALL!AQ38="","",PARTNERCALL!AQ38)</f>
        <v>0.54166666666666663</v>
      </c>
      <c r="AR521" s="13">
        <f>+IF(PARTNERCALL!AR38="","",PARTNERCALL!AR38)</f>
        <v>0.70486111111111116</v>
      </c>
      <c r="AS521" s="14" t="str">
        <f>+IF(PARTNERCALL!AS38="","",PARTNERCALL!AS38)</f>
        <v/>
      </c>
      <c r="AT521" s="14" t="str">
        <f>+IF(PARTNERCALL!AT38="","",PARTNERCALL!AT38)</f>
        <v/>
      </c>
      <c r="AU521" s="13" t="str">
        <f>+IF(PARTNERCALL!AU38="","",PARTNERCALL!AU38)</f>
        <v/>
      </c>
      <c r="AV521" s="13" t="str">
        <f>+IF(PARTNERCALL!AV38="","",PARTNERCALL!AV38)</f>
        <v/>
      </c>
      <c r="AW521" s="14" t="str">
        <f>+IF(PARTNERCALL!AW38="","",PARTNERCALL!AW38)</f>
        <v/>
      </c>
      <c r="AX521" s="20" t="str">
        <f>+IF(PARTNERCALL!AX38="","",PARTNERCALL!AX38)</f>
        <v/>
      </c>
      <c r="AY521" s="19">
        <f>+IF(PARTNERCALL!AY38="","",PARTNERCALL!AY38)</f>
        <v>0.54166666666666663</v>
      </c>
      <c r="AZ521" s="13">
        <f>+IF(PARTNERCALL!AZ38="","",PARTNERCALL!AZ38)</f>
        <v>0.70486111111111116</v>
      </c>
      <c r="BA521" s="14" t="str">
        <f>+IF(PARTNERCALL!BA38="","",PARTNERCALL!BA38)</f>
        <v/>
      </c>
      <c r="BB521" s="14" t="str">
        <f>+IF(PARTNERCALL!BB38="","",PARTNERCALL!BB38)</f>
        <v/>
      </c>
      <c r="BC521" s="13" t="str">
        <f>+IF(PARTNERCALL!BC38="","",PARTNERCALL!BC38)</f>
        <v/>
      </c>
      <c r="BD521" s="13" t="str">
        <f>+IF(PARTNERCALL!BD38="","",PARTNERCALL!BD38)</f>
        <v/>
      </c>
      <c r="BE521" s="14" t="str">
        <f>+IF(PARTNERCALL!BE38="","",PARTNERCALL!BE38)</f>
        <v/>
      </c>
      <c r="BF521" s="20" t="str">
        <f>+IF(PARTNERCALL!BF38="","",PARTNERCALL!BF38)</f>
        <v/>
      </c>
      <c r="BG521" s="19">
        <f>+IF(PARTNERCALL!BG38="","",PARTNERCALL!BG38)</f>
        <v>0.54166666666666663</v>
      </c>
      <c r="BH521" s="13">
        <f>+IF(PARTNERCALL!BH38="","",PARTNERCALL!BH38)</f>
        <v>0.70486111111111116</v>
      </c>
      <c r="BI521" s="14" t="str">
        <f>+IF(PARTNERCALL!BI38="","",PARTNERCALL!BI38)</f>
        <v/>
      </c>
      <c r="BJ521" s="14" t="str">
        <f>+IF(PARTNERCALL!BJ38="","",PARTNERCALL!BJ38)</f>
        <v/>
      </c>
      <c r="BK521" s="13" t="str">
        <f>+IF(PARTNERCALL!BK38="","",PARTNERCALL!BK38)</f>
        <v/>
      </c>
      <c r="BL521" s="13" t="str">
        <f>+IF(PARTNERCALL!BL38="","",PARTNERCALL!BL38)</f>
        <v/>
      </c>
      <c r="BM521" s="14" t="str">
        <f>+IF(PARTNERCALL!BM38="","",PARTNERCALL!BM38)</f>
        <v/>
      </c>
      <c r="BN521" s="20" t="str">
        <f>+IF(PARTNERCALL!BN38="","",PARTNERCALL!BN38)</f>
        <v/>
      </c>
      <c r="BO521" s="19">
        <f>+IF(PARTNERCALL!BO38="","",PARTNERCALL!BO38)</f>
        <v>0.54166666666666663</v>
      </c>
      <c r="BP521" s="13">
        <f>+IF(PARTNERCALL!BP38="","",PARTNERCALL!BP38)</f>
        <v>0.70486111111111116</v>
      </c>
      <c r="BQ521" s="14" t="str">
        <f>+IF(PARTNERCALL!BQ38="","",PARTNERCALL!BQ38)</f>
        <v/>
      </c>
      <c r="BR521" s="14" t="str">
        <f>+IF(PARTNERCALL!BR38="","",PARTNERCALL!BR38)</f>
        <v/>
      </c>
      <c r="BS521" s="13" t="str">
        <f>+IF(PARTNERCALL!BS38="","",PARTNERCALL!BS38)</f>
        <v/>
      </c>
      <c r="BT521" s="13" t="str">
        <f>+IF(PARTNERCALL!BT38="","",PARTNERCALL!BT38)</f>
        <v/>
      </c>
      <c r="BU521" s="14" t="str">
        <f>+IF(PARTNERCALL!BU38="","",PARTNERCALL!BU38)</f>
        <v/>
      </c>
      <c r="BV521" s="20" t="str">
        <f>+IF(PARTNERCALL!BV38="","",PARTNERCALL!BV38)</f>
        <v/>
      </c>
      <c r="BW521" s="68" t="str">
        <f>+VLOOKUP(B521,GESEM!B:H,7,0)</f>
        <v>PARTNERCALL</v>
      </c>
      <c r="BX521" s="2" t="str">
        <f>+VLOOKUP(B521,GESEM!B:H,6,0)</f>
        <v>AGENTE</v>
      </c>
    </row>
    <row r="522" spans="1:76" ht="12" customHeight="1" x14ac:dyDescent="0.2">
      <c r="A522" s="31">
        <f t="shared" si="8"/>
        <v>516</v>
      </c>
      <c r="B522" s="74">
        <f>+PARTNERCALL!B39</f>
        <v>42328576</v>
      </c>
      <c r="C522" s="61" t="str">
        <f>+VLOOKUP(J522,TURNO!P:Q,2,0)</f>
        <v xml:space="preserve">PARTNERCALL </v>
      </c>
      <c r="D522" s="61" t="str">
        <f>+PARTNERCALL!D39</f>
        <v>Tarde</v>
      </c>
      <c r="E522" s="75">
        <f>+VLOOKUP(B522,GESEM!B:M,12,0)</f>
        <v>45709</v>
      </c>
      <c r="F522" s="61" t="str">
        <f>+PARTNERCALL!F39</f>
        <v>PART TIME</v>
      </c>
      <c r="G522" s="61">
        <f>+PARTNERCALL!G39</f>
        <v>0</v>
      </c>
      <c r="H522" s="61">
        <f>+PARTNERCALL!H39</f>
        <v>0</v>
      </c>
      <c r="I522" s="61" t="str">
        <f>+PARTNERCALL!I39</f>
        <v>AURELIO MENACHO CATHARINE</v>
      </c>
      <c r="J522" s="61" t="str">
        <f>+PARTNERCALL!J39</f>
        <v>PARTNER CALL</v>
      </c>
      <c r="K522" s="61" t="str">
        <f>+PARTNERCALL!K39</f>
        <v>DUEÑAS LEANDRO ANGGY LEIDY MIRELLA</v>
      </c>
      <c r="L522" s="61" t="str">
        <f>+PARTNERCALL!L39</f>
        <v xml:space="preserve">CARAZA MORENO JONATHAN </v>
      </c>
      <c r="M522" s="61" t="str">
        <f>+PARTNERCALL!M39</f>
        <v>Lunes</v>
      </c>
      <c r="N522" s="32">
        <f>+IF(PARTNERCALL!N39="","",PARTNERCALL!N39)</f>
        <v>0.54166666666666663</v>
      </c>
      <c r="O522" s="33">
        <f>+IF(PARTNERCALL!O39="","",PARTNERCALL!O39)</f>
        <v>0.70486111111111116</v>
      </c>
      <c r="P522" s="32" t="str">
        <f>+IF(PARTNERCALL!P39="","",PARTNERCALL!P39)</f>
        <v/>
      </c>
      <c r="Q522" s="33" t="str">
        <f>+IF(PARTNERCALL!Q39="","",PARTNERCALL!Q39)</f>
        <v/>
      </c>
      <c r="R522" s="34" t="str">
        <f>+VLOOKUP(B522,GESEM!B:R,9,0)</f>
        <v>ACTIVO</v>
      </c>
      <c r="S522" s="19" t="str">
        <f>+IF(PARTNERCALL!S39="","",PARTNERCALL!S39)</f>
        <v/>
      </c>
      <c r="T522" s="14" t="str">
        <f>+IF(PARTNERCALL!T39="","",PARTNERCALL!T39)</f>
        <v/>
      </c>
      <c r="U522" s="14" t="str">
        <f>+IF(PARTNERCALL!U39="","",PARTNERCALL!U39)</f>
        <v/>
      </c>
      <c r="V522" s="14" t="str">
        <f>+IF(PARTNERCALL!V39="","",PARTNERCALL!V39)</f>
        <v/>
      </c>
      <c r="W522" s="14" t="str">
        <f>+IF(PARTNERCALL!W39="","",PARTNERCALL!W39)</f>
        <v/>
      </c>
      <c r="X522" s="14" t="str">
        <f>+IF(PARTNERCALL!X39="","",PARTNERCALL!X39)</f>
        <v/>
      </c>
      <c r="Y522" s="14" t="str">
        <f>+IF(PARTNERCALL!Y39="","",PARTNERCALL!Y39)</f>
        <v/>
      </c>
      <c r="Z522" s="20" t="str">
        <f>+IF(PARTNERCALL!Z39="","",PARTNERCALL!Z39)</f>
        <v/>
      </c>
      <c r="AA522" s="19">
        <f>+IF(PARTNERCALL!AA39="","",PARTNERCALL!AA39)</f>
        <v>0.54166666666666663</v>
      </c>
      <c r="AB522" s="13">
        <f>+IF(PARTNERCALL!AB39="","",PARTNERCALL!AB39)</f>
        <v>0.70486111111111116</v>
      </c>
      <c r="AC522" s="14" t="str">
        <f>+IF(PARTNERCALL!AC39="","",PARTNERCALL!AC39)</f>
        <v/>
      </c>
      <c r="AD522" s="14" t="str">
        <f>+IF(PARTNERCALL!AD39="","",PARTNERCALL!AD39)</f>
        <v/>
      </c>
      <c r="AE522" s="13" t="str">
        <f>+IF(PARTNERCALL!AE39="","",PARTNERCALL!AE39)</f>
        <v/>
      </c>
      <c r="AF522" s="13" t="str">
        <f>+IF(PARTNERCALL!AF39="","",PARTNERCALL!AF39)</f>
        <v/>
      </c>
      <c r="AG522" s="14" t="str">
        <f>+IF(PARTNERCALL!AG39="","",PARTNERCALL!AG39)</f>
        <v/>
      </c>
      <c r="AH522" s="20" t="str">
        <f>+IF(PARTNERCALL!AH39="","",PARTNERCALL!AH39)</f>
        <v/>
      </c>
      <c r="AI522" s="19">
        <f>+IF(PARTNERCALL!AI39="","",PARTNERCALL!AI39)</f>
        <v>0.54166666666666663</v>
      </c>
      <c r="AJ522" s="13">
        <f>+IF(PARTNERCALL!AJ39="","",PARTNERCALL!AJ39)</f>
        <v>0.70486111111111116</v>
      </c>
      <c r="AK522" s="14" t="str">
        <f>+IF(PARTNERCALL!AK39="","",PARTNERCALL!AK39)</f>
        <v/>
      </c>
      <c r="AL522" s="14" t="str">
        <f>+IF(PARTNERCALL!AL39="","",PARTNERCALL!AL39)</f>
        <v/>
      </c>
      <c r="AM522" s="13" t="str">
        <f>+IF(PARTNERCALL!AM39="","",PARTNERCALL!AM39)</f>
        <v/>
      </c>
      <c r="AN522" s="13" t="str">
        <f>+IF(PARTNERCALL!AN39="","",PARTNERCALL!AN39)</f>
        <v/>
      </c>
      <c r="AO522" s="14" t="str">
        <f>+IF(PARTNERCALL!AO39="","",PARTNERCALL!AO39)</f>
        <v/>
      </c>
      <c r="AP522" s="20" t="str">
        <f>+IF(PARTNERCALL!AP39="","",PARTNERCALL!AP39)</f>
        <v/>
      </c>
      <c r="AQ522" s="19">
        <f>+IF(PARTNERCALL!AQ39="","",PARTNERCALL!AQ39)</f>
        <v>0.54166666666666663</v>
      </c>
      <c r="AR522" s="13">
        <f>+IF(PARTNERCALL!AR39="","",PARTNERCALL!AR39)</f>
        <v>0.70486111111111116</v>
      </c>
      <c r="AS522" s="14" t="str">
        <f>+IF(PARTNERCALL!AS39="","",PARTNERCALL!AS39)</f>
        <v/>
      </c>
      <c r="AT522" s="14" t="str">
        <f>+IF(PARTNERCALL!AT39="","",PARTNERCALL!AT39)</f>
        <v/>
      </c>
      <c r="AU522" s="13" t="str">
        <f>+IF(PARTNERCALL!AU39="","",PARTNERCALL!AU39)</f>
        <v/>
      </c>
      <c r="AV522" s="13" t="str">
        <f>+IF(PARTNERCALL!AV39="","",PARTNERCALL!AV39)</f>
        <v/>
      </c>
      <c r="AW522" s="14" t="str">
        <f>+IF(PARTNERCALL!AW39="","",PARTNERCALL!AW39)</f>
        <v/>
      </c>
      <c r="AX522" s="20" t="str">
        <f>+IF(PARTNERCALL!AX39="","",PARTNERCALL!AX39)</f>
        <v/>
      </c>
      <c r="AY522" s="19">
        <f>+IF(PARTNERCALL!AY39="","",PARTNERCALL!AY39)</f>
        <v>0.54166666666666663</v>
      </c>
      <c r="AZ522" s="13">
        <f>+IF(PARTNERCALL!AZ39="","",PARTNERCALL!AZ39)</f>
        <v>0.70486111111111116</v>
      </c>
      <c r="BA522" s="14" t="str">
        <f>+IF(PARTNERCALL!BA39="","",PARTNERCALL!BA39)</f>
        <v/>
      </c>
      <c r="BB522" s="14" t="str">
        <f>+IF(PARTNERCALL!BB39="","",PARTNERCALL!BB39)</f>
        <v/>
      </c>
      <c r="BC522" s="13" t="str">
        <f>+IF(PARTNERCALL!BC39="","",PARTNERCALL!BC39)</f>
        <v/>
      </c>
      <c r="BD522" s="13" t="str">
        <f>+IF(PARTNERCALL!BD39="","",PARTNERCALL!BD39)</f>
        <v/>
      </c>
      <c r="BE522" s="14" t="str">
        <f>+IF(PARTNERCALL!BE39="","",PARTNERCALL!BE39)</f>
        <v/>
      </c>
      <c r="BF522" s="20" t="str">
        <f>+IF(PARTNERCALL!BF39="","",PARTNERCALL!BF39)</f>
        <v/>
      </c>
      <c r="BG522" s="19">
        <f>+IF(PARTNERCALL!BG39="","",PARTNERCALL!BG39)</f>
        <v>0.54166666666666663</v>
      </c>
      <c r="BH522" s="13">
        <f>+IF(PARTNERCALL!BH39="","",PARTNERCALL!BH39)</f>
        <v>0.70486111111111116</v>
      </c>
      <c r="BI522" s="14" t="str">
        <f>+IF(PARTNERCALL!BI39="","",PARTNERCALL!BI39)</f>
        <v/>
      </c>
      <c r="BJ522" s="14" t="str">
        <f>+IF(PARTNERCALL!BJ39="","",PARTNERCALL!BJ39)</f>
        <v/>
      </c>
      <c r="BK522" s="13" t="str">
        <f>+IF(PARTNERCALL!BK39="","",PARTNERCALL!BK39)</f>
        <v/>
      </c>
      <c r="BL522" s="13" t="str">
        <f>+IF(PARTNERCALL!BL39="","",PARTNERCALL!BL39)</f>
        <v/>
      </c>
      <c r="BM522" s="14" t="str">
        <f>+IF(PARTNERCALL!BM39="","",PARTNERCALL!BM39)</f>
        <v/>
      </c>
      <c r="BN522" s="20" t="str">
        <f>+IF(PARTNERCALL!BN39="","",PARTNERCALL!BN39)</f>
        <v/>
      </c>
      <c r="BO522" s="19">
        <f>+IF(PARTNERCALL!BO39="","",PARTNERCALL!BO39)</f>
        <v>0.54166666666666663</v>
      </c>
      <c r="BP522" s="13">
        <f>+IF(PARTNERCALL!BP39="","",PARTNERCALL!BP39)</f>
        <v>0.70486111111111116</v>
      </c>
      <c r="BQ522" s="14" t="str">
        <f>+IF(PARTNERCALL!BQ39="","",PARTNERCALL!BQ39)</f>
        <v/>
      </c>
      <c r="BR522" s="14" t="str">
        <f>+IF(PARTNERCALL!BR39="","",PARTNERCALL!BR39)</f>
        <v/>
      </c>
      <c r="BS522" s="13" t="str">
        <f>+IF(PARTNERCALL!BS39="","",PARTNERCALL!BS39)</f>
        <v/>
      </c>
      <c r="BT522" s="13" t="str">
        <f>+IF(PARTNERCALL!BT39="","",PARTNERCALL!BT39)</f>
        <v/>
      </c>
      <c r="BU522" s="14" t="str">
        <f>+IF(PARTNERCALL!BU39="","",PARTNERCALL!BU39)</f>
        <v/>
      </c>
      <c r="BV522" s="20" t="str">
        <f>+IF(PARTNERCALL!BV39="","",PARTNERCALL!BV39)</f>
        <v/>
      </c>
      <c r="BW522" s="68" t="str">
        <f>+VLOOKUP(B522,GESEM!B:H,7,0)</f>
        <v>PARTNERCALL</v>
      </c>
      <c r="BX522" s="2" t="str">
        <f>+VLOOKUP(B522,GESEM!B:H,6,0)</f>
        <v>AGENTE</v>
      </c>
    </row>
    <row r="523" spans="1:76" ht="12" customHeight="1" x14ac:dyDescent="0.2">
      <c r="A523" s="31">
        <f t="shared" si="8"/>
        <v>517</v>
      </c>
      <c r="B523" s="74">
        <f>+PARTNERCALL!B40</f>
        <v>45379714</v>
      </c>
      <c r="C523" s="61" t="str">
        <f>+VLOOKUP(J523,TURNO!P:Q,2,0)</f>
        <v xml:space="preserve">PARTNERCALL </v>
      </c>
      <c r="D523" s="61" t="str">
        <f>+PARTNERCALL!D40</f>
        <v>Tarde</v>
      </c>
      <c r="E523" s="75">
        <f>+VLOOKUP(B523,GESEM!B:M,12,0)</f>
        <v>45709</v>
      </c>
      <c r="F523" s="61" t="str">
        <f>+PARTNERCALL!F40</f>
        <v>PART TIME</v>
      </c>
      <c r="G523" s="61">
        <f>+PARTNERCALL!G40</f>
        <v>0</v>
      </c>
      <c r="H523" s="61">
        <f>+PARTNERCALL!H40</f>
        <v>0</v>
      </c>
      <c r="I523" s="61" t="str">
        <f>+PARTNERCALL!I40</f>
        <v>CCOICCA ANARA RAQUEL DIANA</v>
      </c>
      <c r="J523" s="61" t="str">
        <f>+PARTNERCALL!J40</f>
        <v>PARTNER CALL</v>
      </c>
      <c r="K523" s="61" t="str">
        <f>+PARTNERCALL!K40</f>
        <v>DUEÑAS LEANDRO ANGGY LEIDY MIRELLA</v>
      </c>
      <c r="L523" s="61" t="str">
        <f>+PARTNERCALL!L40</f>
        <v xml:space="preserve">CARAZA MORENO JONATHAN </v>
      </c>
      <c r="M523" s="61" t="str">
        <f>+PARTNERCALL!M40</f>
        <v>Martes</v>
      </c>
      <c r="N523" s="32">
        <f>+IF(PARTNERCALL!N40="","",PARTNERCALL!N40)</f>
        <v>0.58333333333333337</v>
      </c>
      <c r="O523" s="33">
        <f>+IF(PARTNERCALL!O40="","",PARTNERCALL!O40)</f>
        <v>0.74652777777777779</v>
      </c>
      <c r="P523" s="32" t="str">
        <f>+IF(PARTNERCALL!P40="","",PARTNERCALL!P40)</f>
        <v/>
      </c>
      <c r="Q523" s="33" t="str">
        <f>+IF(PARTNERCALL!Q40="","",PARTNERCALL!Q40)</f>
        <v/>
      </c>
      <c r="R523" s="34" t="str">
        <f>+VLOOKUP(B523,GESEM!B:R,9,0)</f>
        <v>ACTIVO</v>
      </c>
      <c r="S523" s="19">
        <f>+IF(PARTNERCALL!S40="","",PARTNERCALL!S40)</f>
        <v>0.58333333333333337</v>
      </c>
      <c r="T523" s="14">
        <f>+IF(PARTNERCALL!T40="","",PARTNERCALL!T40)</f>
        <v>0.74652777777777779</v>
      </c>
      <c r="U523" s="14" t="str">
        <f>+IF(PARTNERCALL!U40="","",PARTNERCALL!U40)</f>
        <v/>
      </c>
      <c r="V523" s="14" t="str">
        <f>+IF(PARTNERCALL!V40="","",PARTNERCALL!V40)</f>
        <v/>
      </c>
      <c r="W523" s="14" t="str">
        <f>+IF(PARTNERCALL!W40="","",PARTNERCALL!W40)</f>
        <v/>
      </c>
      <c r="X523" s="14" t="str">
        <f>+IF(PARTNERCALL!X40="","",PARTNERCALL!X40)</f>
        <v/>
      </c>
      <c r="Y523" s="14" t="str">
        <f>+IF(PARTNERCALL!Y40="","",PARTNERCALL!Y40)</f>
        <v/>
      </c>
      <c r="Z523" s="20" t="str">
        <f>+IF(PARTNERCALL!Z40="","",PARTNERCALL!Z40)</f>
        <v/>
      </c>
      <c r="AA523" s="19" t="str">
        <f>+IF(PARTNERCALL!AA40="","",PARTNERCALL!AA40)</f>
        <v/>
      </c>
      <c r="AB523" s="13" t="str">
        <f>+IF(PARTNERCALL!AB40="","",PARTNERCALL!AB40)</f>
        <v/>
      </c>
      <c r="AC523" s="14" t="str">
        <f>+IF(PARTNERCALL!AC40="","",PARTNERCALL!AC40)</f>
        <v/>
      </c>
      <c r="AD523" s="14" t="str">
        <f>+IF(PARTNERCALL!AD40="","",PARTNERCALL!AD40)</f>
        <v/>
      </c>
      <c r="AE523" s="13" t="str">
        <f>+IF(PARTNERCALL!AE40="","",PARTNERCALL!AE40)</f>
        <v/>
      </c>
      <c r="AF523" s="13" t="str">
        <f>+IF(PARTNERCALL!AF40="","",PARTNERCALL!AF40)</f>
        <v/>
      </c>
      <c r="AG523" s="14" t="str">
        <f>+IF(PARTNERCALL!AG40="","",PARTNERCALL!AG40)</f>
        <v/>
      </c>
      <c r="AH523" s="20" t="str">
        <f>+IF(PARTNERCALL!AH40="","",PARTNERCALL!AH40)</f>
        <v/>
      </c>
      <c r="AI523" s="19">
        <f>+IF(PARTNERCALL!AI40="","",PARTNERCALL!AI40)</f>
        <v>0.58333333333333337</v>
      </c>
      <c r="AJ523" s="13">
        <f>+IF(PARTNERCALL!AJ40="","",PARTNERCALL!AJ40)</f>
        <v>0.74652777777777779</v>
      </c>
      <c r="AK523" s="14" t="str">
        <f>+IF(PARTNERCALL!AK40="","",PARTNERCALL!AK40)</f>
        <v/>
      </c>
      <c r="AL523" s="14" t="str">
        <f>+IF(PARTNERCALL!AL40="","",PARTNERCALL!AL40)</f>
        <v/>
      </c>
      <c r="AM523" s="13" t="str">
        <f>+IF(PARTNERCALL!AM40="","",PARTNERCALL!AM40)</f>
        <v/>
      </c>
      <c r="AN523" s="13" t="str">
        <f>+IF(PARTNERCALL!AN40="","",PARTNERCALL!AN40)</f>
        <v/>
      </c>
      <c r="AO523" s="14" t="str">
        <f>+IF(PARTNERCALL!AO40="","",PARTNERCALL!AO40)</f>
        <v/>
      </c>
      <c r="AP523" s="20" t="str">
        <f>+IF(PARTNERCALL!AP40="","",PARTNERCALL!AP40)</f>
        <v/>
      </c>
      <c r="AQ523" s="19">
        <f>+IF(PARTNERCALL!AQ40="","",PARTNERCALL!AQ40)</f>
        <v>0.58333333333333337</v>
      </c>
      <c r="AR523" s="13">
        <f>+IF(PARTNERCALL!AR40="","",PARTNERCALL!AR40)</f>
        <v>0.74652777777777779</v>
      </c>
      <c r="AS523" s="14" t="str">
        <f>+IF(PARTNERCALL!AS40="","",PARTNERCALL!AS40)</f>
        <v/>
      </c>
      <c r="AT523" s="14" t="str">
        <f>+IF(PARTNERCALL!AT40="","",PARTNERCALL!AT40)</f>
        <v/>
      </c>
      <c r="AU523" s="13" t="str">
        <f>+IF(PARTNERCALL!AU40="","",PARTNERCALL!AU40)</f>
        <v/>
      </c>
      <c r="AV523" s="13" t="str">
        <f>+IF(PARTNERCALL!AV40="","",PARTNERCALL!AV40)</f>
        <v/>
      </c>
      <c r="AW523" s="14" t="str">
        <f>+IF(PARTNERCALL!AW40="","",PARTNERCALL!AW40)</f>
        <v/>
      </c>
      <c r="AX523" s="20" t="str">
        <f>+IF(PARTNERCALL!AX40="","",PARTNERCALL!AX40)</f>
        <v/>
      </c>
      <c r="AY523" s="19">
        <f>+IF(PARTNERCALL!AY40="","",PARTNERCALL!AY40)</f>
        <v>0.58333333333333337</v>
      </c>
      <c r="AZ523" s="13">
        <f>+IF(PARTNERCALL!AZ40="","",PARTNERCALL!AZ40)</f>
        <v>0.74652777777777779</v>
      </c>
      <c r="BA523" s="14" t="str">
        <f>+IF(PARTNERCALL!BA40="","",PARTNERCALL!BA40)</f>
        <v/>
      </c>
      <c r="BB523" s="14" t="str">
        <f>+IF(PARTNERCALL!BB40="","",PARTNERCALL!BB40)</f>
        <v/>
      </c>
      <c r="BC523" s="13" t="str">
        <f>+IF(PARTNERCALL!BC40="","",PARTNERCALL!BC40)</f>
        <v/>
      </c>
      <c r="BD523" s="13" t="str">
        <f>+IF(PARTNERCALL!BD40="","",PARTNERCALL!BD40)</f>
        <v/>
      </c>
      <c r="BE523" s="14" t="str">
        <f>+IF(PARTNERCALL!BE40="","",PARTNERCALL!BE40)</f>
        <v/>
      </c>
      <c r="BF523" s="20" t="str">
        <f>+IF(PARTNERCALL!BF40="","",PARTNERCALL!BF40)</f>
        <v/>
      </c>
      <c r="BG523" s="19">
        <f>+IF(PARTNERCALL!BG40="","",PARTNERCALL!BG40)</f>
        <v>0.58333333333333337</v>
      </c>
      <c r="BH523" s="13">
        <f>+IF(PARTNERCALL!BH40="","",PARTNERCALL!BH40)</f>
        <v>0.74652777777777779</v>
      </c>
      <c r="BI523" s="14" t="str">
        <f>+IF(PARTNERCALL!BI40="","",PARTNERCALL!BI40)</f>
        <v/>
      </c>
      <c r="BJ523" s="14" t="str">
        <f>+IF(PARTNERCALL!BJ40="","",PARTNERCALL!BJ40)</f>
        <v/>
      </c>
      <c r="BK523" s="13" t="str">
        <f>+IF(PARTNERCALL!BK40="","",PARTNERCALL!BK40)</f>
        <v/>
      </c>
      <c r="BL523" s="13" t="str">
        <f>+IF(PARTNERCALL!BL40="","",PARTNERCALL!BL40)</f>
        <v/>
      </c>
      <c r="BM523" s="14" t="str">
        <f>+IF(PARTNERCALL!BM40="","",PARTNERCALL!BM40)</f>
        <v/>
      </c>
      <c r="BN523" s="20" t="str">
        <f>+IF(PARTNERCALL!BN40="","",PARTNERCALL!BN40)</f>
        <v/>
      </c>
      <c r="BO523" s="19">
        <f>+IF(PARTNERCALL!BO40="","",PARTNERCALL!BO40)</f>
        <v>0.58333333333333337</v>
      </c>
      <c r="BP523" s="13">
        <f>+IF(PARTNERCALL!BP40="","",PARTNERCALL!BP40)</f>
        <v>0.74652777777777779</v>
      </c>
      <c r="BQ523" s="14" t="str">
        <f>+IF(PARTNERCALL!BQ40="","",PARTNERCALL!BQ40)</f>
        <v/>
      </c>
      <c r="BR523" s="14" t="str">
        <f>+IF(PARTNERCALL!BR40="","",PARTNERCALL!BR40)</f>
        <v/>
      </c>
      <c r="BS523" s="13" t="str">
        <f>+IF(PARTNERCALL!BS40="","",PARTNERCALL!BS40)</f>
        <v/>
      </c>
      <c r="BT523" s="13" t="str">
        <f>+IF(PARTNERCALL!BT40="","",PARTNERCALL!BT40)</f>
        <v/>
      </c>
      <c r="BU523" s="14" t="str">
        <f>+IF(PARTNERCALL!BU40="","",PARTNERCALL!BU40)</f>
        <v/>
      </c>
      <c r="BV523" s="20" t="str">
        <f>+IF(PARTNERCALL!BV40="","",PARTNERCALL!BV40)</f>
        <v/>
      </c>
      <c r="BW523" s="68" t="str">
        <f>+VLOOKUP(B523,GESEM!B:H,7,0)</f>
        <v>PARTNERCALL</v>
      </c>
      <c r="BX523" s="2" t="str">
        <f>+VLOOKUP(B523,GESEM!B:H,6,0)</f>
        <v>AGENTE</v>
      </c>
    </row>
    <row r="524" spans="1:76" ht="12" customHeight="1" x14ac:dyDescent="0.2">
      <c r="A524" s="31">
        <f t="shared" si="8"/>
        <v>518</v>
      </c>
      <c r="B524" s="74">
        <f>+PARTNERCALL!B41</f>
        <v>46285165</v>
      </c>
      <c r="C524" s="61" t="str">
        <f>+VLOOKUP(J524,TURNO!P:Q,2,0)</f>
        <v xml:space="preserve">PARTNERCALL </v>
      </c>
      <c r="D524" s="61" t="str">
        <f>+PARTNERCALL!D41</f>
        <v>Tarde</v>
      </c>
      <c r="E524" s="75">
        <f>+VLOOKUP(B524,GESEM!B:M,12,0)</f>
        <v>45709</v>
      </c>
      <c r="F524" s="61" t="str">
        <f>+PARTNERCALL!F41</f>
        <v>PART TIME</v>
      </c>
      <c r="G524" s="61">
        <f>+PARTNERCALL!G41</f>
        <v>0</v>
      </c>
      <c r="H524" s="61">
        <f>+PARTNERCALL!H41</f>
        <v>0</v>
      </c>
      <c r="I524" s="61" t="str">
        <f>+PARTNERCALL!I41</f>
        <v>ASAN WU RICARDO ALFREDO</v>
      </c>
      <c r="J524" s="61" t="str">
        <f>+PARTNERCALL!J41</f>
        <v>PARTNER CALL</v>
      </c>
      <c r="K524" s="61" t="str">
        <f>+PARTNERCALL!K41</f>
        <v>MONTERO ESPINOZA RENATO ALONSO</v>
      </c>
      <c r="L524" s="61" t="str">
        <f>+PARTNERCALL!L41</f>
        <v xml:space="preserve">CARAZA MORENO JONATHAN </v>
      </c>
      <c r="M524" s="61" t="str">
        <f>+PARTNERCALL!M41</f>
        <v>Martes</v>
      </c>
      <c r="N524" s="32">
        <f>+IF(PARTNERCALL!N41="","",PARTNERCALL!N41)</f>
        <v>0.54166666666666663</v>
      </c>
      <c r="O524" s="33">
        <f>+IF(PARTNERCALL!O41="","",PARTNERCALL!O41)</f>
        <v>0.70486111111111116</v>
      </c>
      <c r="P524" s="32" t="str">
        <f>+IF(PARTNERCALL!P41="","",PARTNERCALL!P41)</f>
        <v/>
      </c>
      <c r="Q524" s="33" t="str">
        <f>+IF(PARTNERCALL!Q41="","",PARTNERCALL!Q41)</f>
        <v/>
      </c>
      <c r="R524" s="34" t="str">
        <f>+VLOOKUP(B524,GESEM!B:R,9,0)</f>
        <v>ACTIVO</v>
      </c>
      <c r="S524" s="19">
        <f>+IF(PARTNERCALL!S41="","",PARTNERCALL!S41)</f>
        <v>0.54166666666666663</v>
      </c>
      <c r="T524" s="14">
        <f>+IF(PARTNERCALL!T41="","",PARTNERCALL!T41)</f>
        <v>0.70486111111111116</v>
      </c>
      <c r="U524" s="14" t="str">
        <f>+IF(PARTNERCALL!U41="","",PARTNERCALL!U41)</f>
        <v/>
      </c>
      <c r="V524" s="14" t="str">
        <f>+IF(PARTNERCALL!V41="","",PARTNERCALL!V41)</f>
        <v/>
      </c>
      <c r="W524" s="14" t="str">
        <f>+IF(PARTNERCALL!W41="","",PARTNERCALL!W41)</f>
        <v/>
      </c>
      <c r="X524" s="14" t="str">
        <f>+IF(PARTNERCALL!X41="","",PARTNERCALL!X41)</f>
        <v/>
      </c>
      <c r="Y524" s="14" t="str">
        <f>+IF(PARTNERCALL!Y41="","",PARTNERCALL!Y41)</f>
        <v/>
      </c>
      <c r="Z524" s="20" t="str">
        <f>+IF(PARTNERCALL!Z41="","",PARTNERCALL!Z41)</f>
        <v/>
      </c>
      <c r="AA524" s="19" t="str">
        <f>+IF(PARTNERCALL!AA41="","",PARTNERCALL!AA41)</f>
        <v/>
      </c>
      <c r="AB524" s="13" t="str">
        <f>+IF(PARTNERCALL!AB41="","",PARTNERCALL!AB41)</f>
        <v/>
      </c>
      <c r="AC524" s="14" t="str">
        <f>+IF(PARTNERCALL!AC41="","",PARTNERCALL!AC41)</f>
        <v/>
      </c>
      <c r="AD524" s="14" t="str">
        <f>+IF(PARTNERCALL!AD41="","",PARTNERCALL!AD41)</f>
        <v/>
      </c>
      <c r="AE524" s="13" t="str">
        <f>+IF(PARTNERCALL!AE41="","",PARTNERCALL!AE41)</f>
        <v/>
      </c>
      <c r="AF524" s="13" t="str">
        <f>+IF(PARTNERCALL!AF41="","",PARTNERCALL!AF41)</f>
        <v/>
      </c>
      <c r="AG524" s="14" t="str">
        <f>+IF(PARTNERCALL!AG41="","",PARTNERCALL!AG41)</f>
        <v/>
      </c>
      <c r="AH524" s="20" t="str">
        <f>+IF(PARTNERCALL!AH41="","",PARTNERCALL!AH41)</f>
        <v/>
      </c>
      <c r="AI524" s="19">
        <f>+IF(PARTNERCALL!AI41="","",PARTNERCALL!AI41)</f>
        <v>0.54166666666666663</v>
      </c>
      <c r="AJ524" s="13">
        <f>+IF(PARTNERCALL!AJ41="","",PARTNERCALL!AJ41)</f>
        <v>0.70486111111111116</v>
      </c>
      <c r="AK524" s="14" t="str">
        <f>+IF(PARTNERCALL!AK41="","",PARTNERCALL!AK41)</f>
        <v/>
      </c>
      <c r="AL524" s="14" t="str">
        <f>+IF(PARTNERCALL!AL41="","",PARTNERCALL!AL41)</f>
        <v/>
      </c>
      <c r="AM524" s="13" t="str">
        <f>+IF(PARTNERCALL!AM41="","",PARTNERCALL!AM41)</f>
        <v/>
      </c>
      <c r="AN524" s="13" t="str">
        <f>+IF(PARTNERCALL!AN41="","",PARTNERCALL!AN41)</f>
        <v/>
      </c>
      <c r="AO524" s="14" t="str">
        <f>+IF(PARTNERCALL!AO41="","",PARTNERCALL!AO41)</f>
        <v/>
      </c>
      <c r="AP524" s="20" t="str">
        <f>+IF(PARTNERCALL!AP41="","",PARTNERCALL!AP41)</f>
        <v/>
      </c>
      <c r="AQ524" s="19">
        <f>+IF(PARTNERCALL!AQ41="","",PARTNERCALL!AQ41)</f>
        <v>0.54166666666666663</v>
      </c>
      <c r="AR524" s="13">
        <f>+IF(PARTNERCALL!AR41="","",PARTNERCALL!AR41)</f>
        <v>0.70486111111111116</v>
      </c>
      <c r="AS524" s="14" t="str">
        <f>+IF(PARTNERCALL!AS41="","",PARTNERCALL!AS41)</f>
        <v/>
      </c>
      <c r="AT524" s="14" t="str">
        <f>+IF(PARTNERCALL!AT41="","",PARTNERCALL!AT41)</f>
        <v/>
      </c>
      <c r="AU524" s="13" t="str">
        <f>+IF(PARTNERCALL!AU41="","",PARTNERCALL!AU41)</f>
        <v/>
      </c>
      <c r="AV524" s="13" t="str">
        <f>+IF(PARTNERCALL!AV41="","",PARTNERCALL!AV41)</f>
        <v/>
      </c>
      <c r="AW524" s="14" t="str">
        <f>+IF(PARTNERCALL!AW41="","",PARTNERCALL!AW41)</f>
        <v/>
      </c>
      <c r="AX524" s="20" t="str">
        <f>+IF(PARTNERCALL!AX41="","",PARTNERCALL!AX41)</f>
        <v/>
      </c>
      <c r="AY524" s="19">
        <f>+IF(PARTNERCALL!AY41="","",PARTNERCALL!AY41)</f>
        <v>0.54166666666666663</v>
      </c>
      <c r="AZ524" s="13">
        <f>+IF(PARTNERCALL!AZ41="","",PARTNERCALL!AZ41)</f>
        <v>0.70486111111111116</v>
      </c>
      <c r="BA524" s="14" t="str">
        <f>+IF(PARTNERCALL!BA41="","",PARTNERCALL!BA41)</f>
        <v/>
      </c>
      <c r="BB524" s="14" t="str">
        <f>+IF(PARTNERCALL!BB41="","",PARTNERCALL!BB41)</f>
        <v/>
      </c>
      <c r="BC524" s="13" t="str">
        <f>+IF(PARTNERCALL!BC41="","",PARTNERCALL!BC41)</f>
        <v/>
      </c>
      <c r="BD524" s="13" t="str">
        <f>+IF(PARTNERCALL!BD41="","",PARTNERCALL!BD41)</f>
        <v/>
      </c>
      <c r="BE524" s="14" t="str">
        <f>+IF(PARTNERCALL!BE41="","",PARTNERCALL!BE41)</f>
        <v/>
      </c>
      <c r="BF524" s="20" t="str">
        <f>+IF(PARTNERCALL!BF41="","",PARTNERCALL!BF41)</f>
        <v/>
      </c>
      <c r="BG524" s="19">
        <f>+IF(PARTNERCALL!BG41="","",PARTNERCALL!BG41)</f>
        <v>0.54166666666666663</v>
      </c>
      <c r="BH524" s="13">
        <f>+IF(PARTNERCALL!BH41="","",PARTNERCALL!BH41)</f>
        <v>0.70486111111111116</v>
      </c>
      <c r="BI524" s="14" t="str">
        <f>+IF(PARTNERCALL!BI41="","",PARTNERCALL!BI41)</f>
        <v/>
      </c>
      <c r="BJ524" s="14" t="str">
        <f>+IF(PARTNERCALL!BJ41="","",PARTNERCALL!BJ41)</f>
        <v/>
      </c>
      <c r="BK524" s="13" t="str">
        <f>+IF(PARTNERCALL!BK41="","",PARTNERCALL!BK41)</f>
        <v/>
      </c>
      <c r="BL524" s="13" t="str">
        <f>+IF(PARTNERCALL!BL41="","",PARTNERCALL!BL41)</f>
        <v/>
      </c>
      <c r="BM524" s="14" t="str">
        <f>+IF(PARTNERCALL!BM41="","",PARTNERCALL!BM41)</f>
        <v/>
      </c>
      <c r="BN524" s="20" t="str">
        <f>+IF(PARTNERCALL!BN41="","",PARTNERCALL!BN41)</f>
        <v/>
      </c>
      <c r="BO524" s="19">
        <f>+IF(PARTNERCALL!BO41="","",PARTNERCALL!BO41)</f>
        <v>0.54166666666666663</v>
      </c>
      <c r="BP524" s="13">
        <f>+IF(PARTNERCALL!BP41="","",PARTNERCALL!BP41)</f>
        <v>0.70486111111111116</v>
      </c>
      <c r="BQ524" s="14" t="str">
        <f>+IF(PARTNERCALL!BQ41="","",PARTNERCALL!BQ41)</f>
        <v/>
      </c>
      <c r="BR524" s="14" t="str">
        <f>+IF(PARTNERCALL!BR41="","",PARTNERCALL!BR41)</f>
        <v/>
      </c>
      <c r="BS524" s="13" t="str">
        <f>+IF(PARTNERCALL!BS41="","",PARTNERCALL!BS41)</f>
        <v/>
      </c>
      <c r="BT524" s="13" t="str">
        <f>+IF(PARTNERCALL!BT41="","",PARTNERCALL!BT41)</f>
        <v/>
      </c>
      <c r="BU524" s="14" t="str">
        <f>+IF(PARTNERCALL!BU41="","",PARTNERCALL!BU41)</f>
        <v/>
      </c>
      <c r="BV524" s="20" t="str">
        <f>+IF(PARTNERCALL!BV41="","",PARTNERCALL!BV41)</f>
        <v/>
      </c>
      <c r="BW524" s="68" t="str">
        <f>+VLOOKUP(B524,GESEM!B:H,7,0)</f>
        <v>PARTNERCALL</v>
      </c>
      <c r="BX524" s="2" t="str">
        <f>+VLOOKUP(B524,GESEM!B:H,6,0)</f>
        <v>AGENTE</v>
      </c>
    </row>
    <row r="525" spans="1:76" ht="12" customHeight="1" x14ac:dyDescent="0.2">
      <c r="A525" s="31">
        <f t="shared" si="8"/>
        <v>519</v>
      </c>
      <c r="B525" s="74">
        <f>+PARTNERCALL!B42</f>
        <v>70418362</v>
      </c>
      <c r="C525" s="61" t="str">
        <f>+VLOOKUP(J525,TURNO!P:Q,2,0)</f>
        <v xml:space="preserve">PARTNERCALL </v>
      </c>
      <c r="D525" s="61" t="str">
        <f>+PARTNERCALL!D42</f>
        <v>Tarde</v>
      </c>
      <c r="E525" s="75">
        <f>+VLOOKUP(B525,GESEM!B:M,12,0)</f>
        <v>45709</v>
      </c>
      <c r="F525" s="61" t="str">
        <f>+PARTNERCALL!F42</f>
        <v>PART TIME</v>
      </c>
      <c r="G525" s="61">
        <f>+PARTNERCALL!G42</f>
        <v>0</v>
      </c>
      <c r="H525" s="61">
        <f>+PARTNERCALL!H42</f>
        <v>0</v>
      </c>
      <c r="I525" s="61" t="str">
        <f>+PARTNERCALL!I42</f>
        <v>VIVANCO MIRANDA THAMIRIS JANETH</v>
      </c>
      <c r="J525" s="61" t="str">
        <f>+PARTNERCALL!J42</f>
        <v>PARTNER CALL</v>
      </c>
      <c r="K525" s="61" t="str">
        <f>+PARTNERCALL!K42</f>
        <v>MONTERO ESPINOZA RENATO ALONSO</v>
      </c>
      <c r="L525" s="61" t="str">
        <f>+PARTNERCALL!L42</f>
        <v xml:space="preserve">CARAZA MORENO JONATHAN </v>
      </c>
      <c r="M525" s="61" t="str">
        <f>+PARTNERCALL!M42</f>
        <v>Lunes</v>
      </c>
      <c r="N525" s="32">
        <f>+IF(PARTNERCALL!N42="","",PARTNERCALL!N42)</f>
        <v>0.54166666666666663</v>
      </c>
      <c r="O525" s="33">
        <f>+IF(PARTNERCALL!O42="","",PARTNERCALL!O42)</f>
        <v>0.70486111111111116</v>
      </c>
      <c r="P525" s="32" t="str">
        <f>+IF(PARTNERCALL!P42="","",PARTNERCALL!P42)</f>
        <v/>
      </c>
      <c r="Q525" s="33" t="str">
        <f>+IF(PARTNERCALL!Q42="","",PARTNERCALL!Q42)</f>
        <v/>
      </c>
      <c r="R525" s="34" t="str">
        <f>+VLOOKUP(B525,GESEM!B:R,9,0)</f>
        <v>ACTIVO</v>
      </c>
      <c r="S525" s="19" t="str">
        <f>+IF(PARTNERCALL!S42="","",PARTNERCALL!S42)</f>
        <v/>
      </c>
      <c r="T525" s="14" t="str">
        <f>+IF(PARTNERCALL!T42="","",PARTNERCALL!T42)</f>
        <v/>
      </c>
      <c r="U525" s="14" t="str">
        <f>+IF(PARTNERCALL!U42="","",PARTNERCALL!U42)</f>
        <v/>
      </c>
      <c r="V525" s="14" t="str">
        <f>+IF(PARTNERCALL!V42="","",PARTNERCALL!V42)</f>
        <v/>
      </c>
      <c r="W525" s="14" t="str">
        <f>+IF(PARTNERCALL!W42="","",PARTNERCALL!W42)</f>
        <v/>
      </c>
      <c r="X525" s="14" t="str">
        <f>+IF(PARTNERCALL!X42="","",PARTNERCALL!X42)</f>
        <v/>
      </c>
      <c r="Y525" s="14" t="str">
        <f>+IF(PARTNERCALL!Y42="","",PARTNERCALL!Y42)</f>
        <v/>
      </c>
      <c r="Z525" s="20" t="str">
        <f>+IF(PARTNERCALL!Z42="","",PARTNERCALL!Z42)</f>
        <v/>
      </c>
      <c r="AA525" s="19">
        <f>+IF(PARTNERCALL!AA42="","",PARTNERCALL!AA42)</f>
        <v>0.54166666666666663</v>
      </c>
      <c r="AB525" s="13">
        <f>+IF(PARTNERCALL!AB42="","",PARTNERCALL!AB42)</f>
        <v>0.70486111111111116</v>
      </c>
      <c r="AC525" s="14" t="str">
        <f>+IF(PARTNERCALL!AC42="","",PARTNERCALL!AC42)</f>
        <v/>
      </c>
      <c r="AD525" s="14" t="str">
        <f>+IF(PARTNERCALL!AD42="","",PARTNERCALL!AD42)</f>
        <v/>
      </c>
      <c r="AE525" s="13" t="str">
        <f>+IF(PARTNERCALL!AE42="","",PARTNERCALL!AE42)</f>
        <v/>
      </c>
      <c r="AF525" s="13" t="str">
        <f>+IF(PARTNERCALL!AF42="","",PARTNERCALL!AF42)</f>
        <v/>
      </c>
      <c r="AG525" s="14" t="str">
        <f>+IF(PARTNERCALL!AG42="","",PARTNERCALL!AG42)</f>
        <v/>
      </c>
      <c r="AH525" s="20" t="str">
        <f>+IF(PARTNERCALL!AH42="","",PARTNERCALL!AH42)</f>
        <v/>
      </c>
      <c r="AI525" s="19">
        <f>+IF(PARTNERCALL!AI42="","",PARTNERCALL!AI42)</f>
        <v>0.54166666666666663</v>
      </c>
      <c r="AJ525" s="13">
        <f>+IF(PARTNERCALL!AJ42="","",PARTNERCALL!AJ42)</f>
        <v>0.70486111111111116</v>
      </c>
      <c r="AK525" s="14" t="str">
        <f>+IF(PARTNERCALL!AK42="","",PARTNERCALL!AK42)</f>
        <v/>
      </c>
      <c r="AL525" s="14" t="str">
        <f>+IF(PARTNERCALL!AL42="","",PARTNERCALL!AL42)</f>
        <v/>
      </c>
      <c r="AM525" s="13" t="str">
        <f>+IF(PARTNERCALL!AM42="","",PARTNERCALL!AM42)</f>
        <v/>
      </c>
      <c r="AN525" s="13" t="str">
        <f>+IF(PARTNERCALL!AN42="","",PARTNERCALL!AN42)</f>
        <v/>
      </c>
      <c r="AO525" s="14" t="str">
        <f>+IF(PARTNERCALL!AO42="","",PARTNERCALL!AO42)</f>
        <v/>
      </c>
      <c r="AP525" s="20" t="str">
        <f>+IF(PARTNERCALL!AP42="","",PARTNERCALL!AP42)</f>
        <v/>
      </c>
      <c r="AQ525" s="19">
        <f>+IF(PARTNERCALL!AQ42="","",PARTNERCALL!AQ42)</f>
        <v>0.54166666666666663</v>
      </c>
      <c r="AR525" s="13">
        <f>+IF(PARTNERCALL!AR42="","",PARTNERCALL!AR42)</f>
        <v>0.70486111111111116</v>
      </c>
      <c r="AS525" s="14" t="str">
        <f>+IF(PARTNERCALL!AS42="","",PARTNERCALL!AS42)</f>
        <v/>
      </c>
      <c r="AT525" s="14" t="str">
        <f>+IF(PARTNERCALL!AT42="","",PARTNERCALL!AT42)</f>
        <v/>
      </c>
      <c r="AU525" s="13" t="str">
        <f>+IF(PARTNERCALL!AU42="","",PARTNERCALL!AU42)</f>
        <v/>
      </c>
      <c r="AV525" s="13" t="str">
        <f>+IF(PARTNERCALL!AV42="","",PARTNERCALL!AV42)</f>
        <v/>
      </c>
      <c r="AW525" s="14" t="str">
        <f>+IF(PARTNERCALL!AW42="","",PARTNERCALL!AW42)</f>
        <v/>
      </c>
      <c r="AX525" s="20" t="str">
        <f>+IF(PARTNERCALL!AX42="","",PARTNERCALL!AX42)</f>
        <v/>
      </c>
      <c r="AY525" s="19">
        <f>+IF(PARTNERCALL!AY42="","",PARTNERCALL!AY42)</f>
        <v>0.54166666666666663</v>
      </c>
      <c r="AZ525" s="13">
        <f>+IF(PARTNERCALL!AZ42="","",PARTNERCALL!AZ42)</f>
        <v>0.70486111111111116</v>
      </c>
      <c r="BA525" s="14" t="str">
        <f>+IF(PARTNERCALL!BA42="","",PARTNERCALL!BA42)</f>
        <v/>
      </c>
      <c r="BB525" s="14" t="str">
        <f>+IF(PARTNERCALL!BB42="","",PARTNERCALL!BB42)</f>
        <v/>
      </c>
      <c r="BC525" s="13" t="str">
        <f>+IF(PARTNERCALL!BC42="","",PARTNERCALL!BC42)</f>
        <v/>
      </c>
      <c r="BD525" s="13" t="str">
        <f>+IF(PARTNERCALL!BD42="","",PARTNERCALL!BD42)</f>
        <v/>
      </c>
      <c r="BE525" s="14" t="str">
        <f>+IF(PARTNERCALL!BE42="","",PARTNERCALL!BE42)</f>
        <v/>
      </c>
      <c r="BF525" s="20" t="str">
        <f>+IF(PARTNERCALL!BF42="","",PARTNERCALL!BF42)</f>
        <v/>
      </c>
      <c r="BG525" s="19">
        <f>+IF(PARTNERCALL!BG42="","",PARTNERCALL!BG42)</f>
        <v>0.54166666666666663</v>
      </c>
      <c r="BH525" s="13">
        <f>+IF(PARTNERCALL!BH42="","",PARTNERCALL!BH42)</f>
        <v>0.70486111111111116</v>
      </c>
      <c r="BI525" s="14" t="str">
        <f>+IF(PARTNERCALL!BI42="","",PARTNERCALL!BI42)</f>
        <v/>
      </c>
      <c r="BJ525" s="14" t="str">
        <f>+IF(PARTNERCALL!BJ42="","",PARTNERCALL!BJ42)</f>
        <v/>
      </c>
      <c r="BK525" s="13" t="str">
        <f>+IF(PARTNERCALL!BK42="","",PARTNERCALL!BK42)</f>
        <v/>
      </c>
      <c r="BL525" s="13" t="str">
        <f>+IF(PARTNERCALL!BL42="","",PARTNERCALL!BL42)</f>
        <v/>
      </c>
      <c r="BM525" s="14" t="str">
        <f>+IF(PARTNERCALL!BM42="","",PARTNERCALL!BM42)</f>
        <v/>
      </c>
      <c r="BN525" s="20" t="str">
        <f>+IF(PARTNERCALL!BN42="","",PARTNERCALL!BN42)</f>
        <v/>
      </c>
      <c r="BO525" s="19">
        <f>+IF(PARTNERCALL!BO42="","",PARTNERCALL!BO42)</f>
        <v>0.54166666666666663</v>
      </c>
      <c r="BP525" s="13">
        <f>+IF(PARTNERCALL!BP42="","",PARTNERCALL!BP42)</f>
        <v>0.70486111111111116</v>
      </c>
      <c r="BQ525" s="14" t="str">
        <f>+IF(PARTNERCALL!BQ42="","",PARTNERCALL!BQ42)</f>
        <v/>
      </c>
      <c r="BR525" s="14" t="str">
        <f>+IF(PARTNERCALL!BR42="","",PARTNERCALL!BR42)</f>
        <v/>
      </c>
      <c r="BS525" s="13" t="str">
        <f>+IF(PARTNERCALL!BS42="","",PARTNERCALL!BS42)</f>
        <v/>
      </c>
      <c r="BT525" s="13" t="str">
        <f>+IF(PARTNERCALL!BT42="","",PARTNERCALL!BT42)</f>
        <v/>
      </c>
      <c r="BU525" s="14" t="str">
        <f>+IF(PARTNERCALL!BU42="","",PARTNERCALL!BU42)</f>
        <v/>
      </c>
      <c r="BV525" s="20" t="str">
        <f>+IF(PARTNERCALL!BV42="","",PARTNERCALL!BV42)</f>
        <v/>
      </c>
      <c r="BW525" s="68" t="str">
        <f>+VLOOKUP(B525,GESEM!B:H,7,0)</f>
        <v>PARTNERCALL</v>
      </c>
      <c r="BX525" s="2" t="str">
        <f>+VLOOKUP(B525,GESEM!B:H,6,0)</f>
        <v>AGENTE</v>
      </c>
    </row>
    <row r="526" spans="1:76" ht="12" customHeight="1" x14ac:dyDescent="0.2">
      <c r="A526" s="31">
        <f t="shared" si="8"/>
        <v>520</v>
      </c>
      <c r="B526" s="74">
        <f>+PARTNERCALL!B43</f>
        <v>71237680</v>
      </c>
      <c r="C526" s="61" t="str">
        <f>+VLOOKUP(J526,TURNO!P:Q,2,0)</f>
        <v xml:space="preserve">PARTNERCALL </v>
      </c>
      <c r="D526" s="61" t="str">
        <f>+PARTNERCALL!D43</f>
        <v>Tarde</v>
      </c>
      <c r="E526" s="75">
        <f>+VLOOKUP(B526,GESEM!B:M,12,0)</f>
        <v>45700</v>
      </c>
      <c r="F526" s="61" t="str">
        <f>+PARTNERCALL!F43</f>
        <v>PART TIME</v>
      </c>
      <c r="G526" s="61">
        <f>+PARTNERCALL!G43</f>
        <v>0</v>
      </c>
      <c r="H526" s="61">
        <f>+PARTNERCALL!H43</f>
        <v>0</v>
      </c>
      <c r="I526" s="61" t="str">
        <f>+PARTNERCALL!I43</f>
        <v>LIVIAS ACEVEDO ANDREA ELIZABETH</v>
      </c>
      <c r="J526" s="61" t="str">
        <f>+PARTNERCALL!J43</f>
        <v>PARTNER CALL</v>
      </c>
      <c r="K526" s="61" t="str">
        <f>+PARTNERCALL!K43</f>
        <v>MONTERO ESPINOZA RENATO ALONSO</v>
      </c>
      <c r="L526" s="61" t="str">
        <f>+PARTNERCALL!L43</f>
        <v xml:space="preserve">CARAZA MORENO JONATHAN </v>
      </c>
      <c r="M526" s="61" t="str">
        <f>+PARTNERCALL!M43</f>
        <v>Martes</v>
      </c>
      <c r="N526" s="32">
        <f>+IF(PARTNERCALL!N43="","",PARTNERCALL!N43)</f>
        <v>0.54166666666666663</v>
      </c>
      <c r="O526" s="33">
        <f>+IF(PARTNERCALL!O43="","",PARTNERCALL!O43)</f>
        <v>0.70486111111111116</v>
      </c>
      <c r="P526" s="32" t="str">
        <f>+IF(PARTNERCALL!P43="","",PARTNERCALL!P43)</f>
        <v/>
      </c>
      <c r="Q526" s="33" t="str">
        <f>+IF(PARTNERCALL!Q43="","",PARTNERCALL!Q43)</f>
        <v/>
      </c>
      <c r="R526" s="34" t="str">
        <f>+VLOOKUP(B526,GESEM!B:R,9,0)</f>
        <v>ACTIVO</v>
      </c>
      <c r="S526" s="19">
        <f>+IF(PARTNERCALL!S43="","",PARTNERCALL!S43)</f>
        <v>0.54166666666666663</v>
      </c>
      <c r="T526" s="14">
        <f>+IF(PARTNERCALL!T43="","",PARTNERCALL!T43)</f>
        <v>0.70486111111111116</v>
      </c>
      <c r="U526" s="14" t="str">
        <f>+IF(PARTNERCALL!U43="","",PARTNERCALL!U43)</f>
        <v/>
      </c>
      <c r="V526" s="14" t="str">
        <f>+IF(PARTNERCALL!V43="","",PARTNERCALL!V43)</f>
        <v/>
      </c>
      <c r="W526" s="14" t="str">
        <f>+IF(PARTNERCALL!W43="","",PARTNERCALL!W43)</f>
        <v/>
      </c>
      <c r="X526" s="14" t="str">
        <f>+IF(PARTNERCALL!X43="","",PARTNERCALL!X43)</f>
        <v/>
      </c>
      <c r="Y526" s="14" t="str">
        <f>+IF(PARTNERCALL!Y43="","",PARTNERCALL!Y43)</f>
        <v/>
      </c>
      <c r="Z526" s="20" t="str">
        <f>+IF(PARTNERCALL!Z43="","",PARTNERCALL!Z43)</f>
        <v/>
      </c>
      <c r="AA526" s="19" t="str">
        <f>+IF(PARTNERCALL!AA43="","",PARTNERCALL!AA43)</f>
        <v/>
      </c>
      <c r="AB526" s="13" t="str">
        <f>+IF(PARTNERCALL!AB43="","",PARTNERCALL!AB43)</f>
        <v/>
      </c>
      <c r="AC526" s="14" t="str">
        <f>+IF(PARTNERCALL!AC43="","",PARTNERCALL!AC43)</f>
        <v/>
      </c>
      <c r="AD526" s="14" t="str">
        <f>+IF(PARTNERCALL!AD43="","",PARTNERCALL!AD43)</f>
        <v/>
      </c>
      <c r="AE526" s="13" t="str">
        <f>+IF(PARTNERCALL!AE43="","",PARTNERCALL!AE43)</f>
        <v/>
      </c>
      <c r="AF526" s="13" t="str">
        <f>+IF(PARTNERCALL!AF43="","",PARTNERCALL!AF43)</f>
        <v/>
      </c>
      <c r="AG526" s="14" t="str">
        <f>+IF(PARTNERCALL!AG43="","",PARTNERCALL!AG43)</f>
        <v/>
      </c>
      <c r="AH526" s="20" t="str">
        <f>+IF(PARTNERCALL!AH43="","",PARTNERCALL!AH43)</f>
        <v/>
      </c>
      <c r="AI526" s="19">
        <f>+IF(PARTNERCALL!AI43="","",PARTNERCALL!AI43)</f>
        <v>0.54166666666666663</v>
      </c>
      <c r="AJ526" s="13">
        <f>+IF(PARTNERCALL!AJ43="","",PARTNERCALL!AJ43)</f>
        <v>0.70486111111111116</v>
      </c>
      <c r="AK526" s="14" t="str">
        <f>+IF(PARTNERCALL!AK43="","",PARTNERCALL!AK43)</f>
        <v/>
      </c>
      <c r="AL526" s="14" t="str">
        <f>+IF(PARTNERCALL!AL43="","",PARTNERCALL!AL43)</f>
        <v/>
      </c>
      <c r="AM526" s="13" t="str">
        <f>+IF(PARTNERCALL!AM43="","",PARTNERCALL!AM43)</f>
        <v/>
      </c>
      <c r="AN526" s="13" t="str">
        <f>+IF(PARTNERCALL!AN43="","",PARTNERCALL!AN43)</f>
        <v/>
      </c>
      <c r="AO526" s="14" t="str">
        <f>+IF(PARTNERCALL!AO43="","",PARTNERCALL!AO43)</f>
        <v/>
      </c>
      <c r="AP526" s="20" t="str">
        <f>+IF(PARTNERCALL!AP43="","",PARTNERCALL!AP43)</f>
        <v/>
      </c>
      <c r="AQ526" s="19">
        <f>+IF(PARTNERCALL!AQ43="","",PARTNERCALL!AQ43)</f>
        <v>0.54166666666666663</v>
      </c>
      <c r="AR526" s="13">
        <f>+IF(PARTNERCALL!AR43="","",PARTNERCALL!AR43)</f>
        <v>0.70486111111111116</v>
      </c>
      <c r="AS526" s="14" t="str">
        <f>+IF(PARTNERCALL!AS43="","",PARTNERCALL!AS43)</f>
        <v/>
      </c>
      <c r="AT526" s="14" t="str">
        <f>+IF(PARTNERCALL!AT43="","",PARTNERCALL!AT43)</f>
        <v/>
      </c>
      <c r="AU526" s="13" t="str">
        <f>+IF(PARTNERCALL!AU43="","",PARTNERCALL!AU43)</f>
        <v/>
      </c>
      <c r="AV526" s="13" t="str">
        <f>+IF(PARTNERCALL!AV43="","",PARTNERCALL!AV43)</f>
        <v/>
      </c>
      <c r="AW526" s="14" t="str">
        <f>+IF(PARTNERCALL!AW43="","",PARTNERCALL!AW43)</f>
        <v/>
      </c>
      <c r="AX526" s="20" t="str">
        <f>+IF(PARTNERCALL!AX43="","",PARTNERCALL!AX43)</f>
        <v/>
      </c>
      <c r="AY526" s="19">
        <f>+IF(PARTNERCALL!AY43="","",PARTNERCALL!AY43)</f>
        <v>0.54166666666666663</v>
      </c>
      <c r="AZ526" s="13">
        <f>+IF(PARTNERCALL!AZ43="","",PARTNERCALL!AZ43)</f>
        <v>0.70486111111111116</v>
      </c>
      <c r="BA526" s="14" t="str">
        <f>+IF(PARTNERCALL!BA43="","",PARTNERCALL!BA43)</f>
        <v/>
      </c>
      <c r="BB526" s="14" t="str">
        <f>+IF(PARTNERCALL!BB43="","",PARTNERCALL!BB43)</f>
        <v/>
      </c>
      <c r="BC526" s="13" t="str">
        <f>+IF(PARTNERCALL!BC43="","",PARTNERCALL!BC43)</f>
        <v/>
      </c>
      <c r="BD526" s="13" t="str">
        <f>+IF(PARTNERCALL!BD43="","",PARTNERCALL!BD43)</f>
        <v/>
      </c>
      <c r="BE526" s="14" t="str">
        <f>+IF(PARTNERCALL!BE43="","",PARTNERCALL!BE43)</f>
        <v/>
      </c>
      <c r="BF526" s="20" t="str">
        <f>+IF(PARTNERCALL!BF43="","",PARTNERCALL!BF43)</f>
        <v/>
      </c>
      <c r="BG526" s="19">
        <f>+IF(PARTNERCALL!BG43="","",PARTNERCALL!BG43)</f>
        <v>0.54166666666666663</v>
      </c>
      <c r="BH526" s="13">
        <f>+IF(PARTNERCALL!BH43="","",PARTNERCALL!BH43)</f>
        <v>0.70486111111111116</v>
      </c>
      <c r="BI526" s="14" t="str">
        <f>+IF(PARTNERCALL!BI43="","",PARTNERCALL!BI43)</f>
        <v/>
      </c>
      <c r="BJ526" s="14" t="str">
        <f>+IF(PARTNERCALL!BJ43="","",PARTNERCALL!BJ43)</f>
        <v/>
      </c>
      <c r="BK526" s="13" t="str">
        <f>+IF(PARTNERCALL!BK43="","",PARTNERCALL!BK43)</f>
        <v/>
      </c>
      <c r="BL526" s="13" t="str">
        <f>+IF(PARTNERCALL!BL43="","",PARTNERCALL!BL43)</f>
        <v/>
      </c>
      <c r="BM526" s="14" t="str">
        <f>+IF(PARTNERCALL!BM43="","",PARTNERCALL!BM43)</f>
        <v/>
      </c>
      <c r="BN526" s="20" t="str">
        <f>+IF(PARTNERCALL!BN43="","",PARTNERCALL!BN43)</f>
        <v/>
      </c>
      <c r="BO526" s="19">
        <f>+IF(PARTNERCALL!BO43="","",PARTNERCALL!BO43)</f>
        <v>0.54166666666666663</v>
      </c>
      <c r="BP526" s="13">
        <f>+IF(PARTNERCALL!BP43="","",PARTNERCALL!BP43)</f>
        <v>0.70486111111111116</v>
      </c>
      <c r="BQ526" s="14" t="str">
        <f>+IF(PARTNERCALL!BQ43="","",PARTNERCALL!BQ43)</f>
        <v/>
      </c>
      <c r="BR526" s="14" t="str">
        <f>+IF(PARTNERCALL!BR43="","",PARTNERCALL!BR43)</f>
        <v/>
      </c>
      <c r="BS526" s="13" t="str">
        <f>+IF(PARTNERCALL!BS43="","",PARTNERCALL!BS43)</f>
        <v/>
      </c>
      <c r="BT526" s="13" t="str">
        <f>+IF(PARTNERCALL!BT43="","",PARTNERCALL!BT43)</f>
        <v/>
      </c>
      <c r="BU526" s="14" t="str">
        <f>+IF(PARTNERCALL!BU43="","",PARTNERCALL!BU43)</f>
        <v/>
      </c>
      <c r="BV526" s="20" t="str">
        <f>+IF(PARTNERCALL!BV43="","",PARTNERCALL!BV43)</f>
        <v/>
      </c>
      <c r="BW526" s="68" t="str">
        <f>+VLOOKUP(B526,GESEM!B:H,7,0)</f>
        <v>PARTNERCALL</v>
      </c>
      <c r="BX526" s="2" t="str">
        <f>+VLOOKUP(B526,GESEM!B:H,6,0)</f>
        <v>AGENTE</v>
      </c>
    </row>
    <row r="527" spans="1:76" ht="12" customHeight="1" x14ac:dyDescent="0.2">
      <c r="A527" s="31">
        <f t="shared" si="8"/>
        <v>521</v>
      </c>
      <c r="B527" s="74">
        <f>+PARTNERCALL!B44</f>
        <v>70570865</v>
      </c>
      <c r="C527" s="61" t="str">
        <f>+VLOOKUP(J527,TURNO!P:Q,2,0)</f>
        <v xml:space="preserve">PARTNERCALL </v>
      </c>
      <c r="D527" s="61" t="str">
        <f>+PARTNERCALL!D44</f>
        <v>Tarde</v>
      </c>
      <c r="E527" s="75">
        <f>+VLOOKUP(B527,GESEM!B:M,12,0)</f>
        <v>45709</v>
      </c>
      <c r="F527" s="61" t="str">
        <f>+PARTNERCALL!F44</f>
        <v>PART TIME</v>
      </c>
      <c r="G527" s="61">
        <f>+PARTNERCALL!G44</f>
        <v>0</v>
      </c>
      <c r="H527" s="61">
        <f>+PARTNERCALL!H44</f>
        <v>0</v>
      </c>
      <c r="I527" s="61" t="str">
        <f>+PARTNERCALL!I44</f>
        <v>MOSTACERO GRADOS ADRIAN ANTERO GUILLERMO</v>
      </c>
      <c r="J527" s="61" t="str">
        <f>+PARTNERCALL!J44</f>
        <v>PARTNER CALL</v>
      </c>
      <c r="K527" s="61" t="str">
        <f>+PARTNERCALL!K44</f>
        <v>DUEÑAS LEANDRO ANGGY LEIDY MIRELLA</v>
      </c>
      <c r="L527" s="61" t="str">
        <f>+PARTNERCALL!L44</f>
        <v xml:space="preserve">CARAZA MORENO JONATHAN </v>
      </c>
      <c r="M527" s="61" t="str">
        <f>+PARTNERCALL!M44</f>
        <v>Lunes</v>
      </c>
      <c r="N527" s="32">
        <f>+IF(PARTNERCALL!N44="","",PARTNERCALL!N44)</f>
        <v>0.66666666666666663</v>
      </c>
      <c r="O527" s="33">
        <f>+IF(PARTNERCALL!O44="","",PARTNERCALL!O44)</f>
        <v>0.82986111111111116</v>
      </c>
      <c r="P527" s="32" t="str">
        <f>+IF(PARTNERCALL!P44="","",PARTNERCALL!P44)</f>
        <v/>
      </c>
      <c r="Q527" s="33" t="str">
        <f>+IF(PARTNERCALL!Q44="","",PARTNERCALL!Q44)</f>
        <v/>
      </c>
      <c r="R527" s="34" t="str">
        <f>+VLOOKUP(B527,GESEM!B:R,9,0)</f>
        <v>ACTIVO</v>
      </c>
      <c r="S527" s="19" t="str">
        <f>+IF(PARTNERCALL!S44="","",PARTNERCALL!S44)</f>
        <v/>
      </c>
      <c r="T527" s="14" t="str">
        <f>+IF(PARTNERCALL!T44="","",PARTNERCALL!T44)</f>
        <v/>
      </c>
      <c r="U527" s="14" t="str">
        <f>+IF(PARTNERCALL!U44="","",PARTNERCALL!U44)</f>
        <v/>
      </c>
      <c r="V527" s="14" t="str">
        <f>+IF(PARTNERCALL!V44="","",PARTNERCALL!V44)</f>
        <v/>
      </c>
      <c r="W527" s="14" t="str">
        <f>+IF(PARTNERCALL!W44="","",PARTNERCALL!W44)</f>
        <v/>
      </c>
      <c r="X527" s="14" t="str">
        <f>+IF(PARTNERCALL!X44="","",PARTNERCALL!X44)</f>
        <v/>
      </c>
      <c r="Y527" s="14" t="str">
        <f>+IF(PARTNERCALL!Y44="","",PARTNERCALL!Y44)</f>
        <v/>
      </c>
      <c r="Z527" s="20" t="str">
        <f>+IF(PARTNERCALL!Z44="","",PARTNERCALL!Z44)</f>
        <v/>
      </c>
      <c r="AA527" s="19">
        <f>+IF(PARTNERCALL!AA44="","",PARTNERCALL!AA44)</f>
        <v>0.66666666666666663</v>
      </c>
      <c r="AB527" s="13">
        <f>+IF(PARTNERCALL!AB44="","",PARTNERCALL!AB44)</f>
        <v>0.82986111111111116</v>
      </c>
      <c r="AC527" s="14" t="str">
        <f>+IF(PARTNERCALL!AC44="","",PARTNERCALL!AC44)</f>
        <v/>
      </c>
      <c r="AD527" s="14" t="str">
        <f>+IF(PARTNERCALL!AD44="","",PARTNERCALL!AD44)</f>
        <v/>
      </c>
      <c r="AE527" s="13" t="str">
        <f>+IF(PARTNERCALL!AE44="","",PARTNERCALL!AE44)</f>
        <v/>
      </c>
      <c r="AF527" s="13" t="str">
        <f>+IF(PARTNERCALL!AF44="","",PARTNERCALL!AF44)</f>
        <v/>
      </c>
      <c r="AG527" s="14" t="str">
        <f>+IF(PARTNERCALL!AG44="","",PARTNERCALL!AG44)</f>
        <v/>
      </c>
      <c r="AH527" s="20" t="str">
        <f>+IF(PARTNERCALL!AH44="","",PARTNERCALL!AH44)</f>
        <v/>
      </c>
      <c r="AI527" s="19">
        <f>+IF(PARTNERCALL!AI44="","",PARTNERCALL!AI44)</f>
        <v>0.66666666666666663</v>
      </c>
      <c r="AJ527" s="13">
        <f>+IF(PARTNERCALL!AJ44="","",PARTNERCALL!AJ44)</f>
        <v>0.82986111111111116</v>
      </c>
      <c r="AK527" s="14" t="str">
        <f>+IF(PARTNERCALL!AK44="","",PARTNERCALL!AK44)</f>
        <v/>
      </c>
      <c r="AL527" s="14" t="str">
        <f>+IF(PARTNERCALL!AL44="","",PARTNERCALL!AL44)</f>
        <v/>
      </c>
      <c r="AM527" s="13" t="str">
        <f>+IF(PARTNERCALL!AM44="","",PARTNERCALL!AM44)</f>
        <v/>
      </c>
      <c r="AN527" s="13" t="str">
        <f>+IF(PARTNERCALL!AN44="","",PARTNERCALL!AN44)</f>
        <v/>
      </c>
      <c r="AO527" s="14" t="str">
        <f>+IF(PARTNERCALL!AO44="","",PARTNERCALL!AO44)</f>
        <v/>
      </c>
      <c r="AP527" s="20" t="str">
        <f>+IF(PARTNERCALL!AP44="","",PARTNERCALL!AP44)</f>
        <v/>
      </c>
      <c r="AQ527" s="19">
        <f>+IF(PARTNERCALL!AQ44="","",PARTNERCALL!AQ44)</f>
        <v>0.66666666666666663</v>
      </c>
      <c r="AR527" s="13">
        <f>+IF(PARTNERCALL!AR44="","",PARTNERCALL!AR44)</f>
        <v>0.82986111111111116</v>
      </c>
      <c r="AS527" s="14" t="str">
        <f>+IF(PARTNERCALL!AS44="","",PARTNERCALL!AS44)</f>
        <v/>
      </c>
      <c r="AT527" s="14" t="str">
        <f>+IF(PARTNERCALL!AT44="","",PARTNERCALL!AT44)</f>
        <v/>
      </c>
      <c r="AU527" s="13" t="str">
        <f>+IF(PARTNERCALL!AU44="","",PARTNERCALL!AU44)</f>
        <v/>
      </c>
      <c r="AV527" s="13" t="str">
        <f>+IF(PARTNERCALL!AV44="","",PARTNERCALL!AV44)</f>
        <v/>
      </c>
      <c r="AW527" s="14" t="str">
        <f>+IF(PARTNERCALL!AW44="","",PARTNERCALL!AW44)</f>
        <v/>
      </c>
      <c r="AX527" s="20" t="str">
        <f>+IF(PARTNERCALL!AX44="","",PARTNERCALL!AX44)</f>
        <v/>
      </c>
      <c r="AY527" s="19">
        <f>+IF(PARTNERCALL!AY44="","",PARTNERCALL!AY44)</f>
        <v>0.66666666666666663</v>
      </c>
      <c r="AZ527" s="13">
        <f>+IF(PARTNERCALL!AZ44="","",PARTNERCALL!AZ44)</f>
        <v>0.82986111111111116</v>
      </c>
      <c r="BA527" s="14" t="str">
        <f>+IF(PARTNERCALL!BA44="","",PARTNERCALL!BA44)</f>
        <v/>
      </c>
      <c r="BB527" s="14" t="str">
        <f>+IF(PARTNERCALL!BB44="","",PARTNERCALL!BB44)</f>
        <v/>
      </c>
      <c r="BC527" s="13" t="str">
        <f>+IF(PARTNERCALL!BC44="","",PARTNERCALL!BC44)</f>
        <v/>
      </c>
      <c r="BD527" s="13" t="str">
        <f>+IF(PARTNERCALL!BD44="","",PARTNERCALL!BD44)</f>
        <v/>
      </c>
      <c r="BE527" s="14" t="str">
        <f>+IF(PARTNERCALL!BE44="","",PARTNERCALL!BE44)</f>
        <v/>
      </c>
      <c r="BF527" s="20" t="str">
        <f>+IF(PARTNERCALL!BF44="","",PARTNERCALL!BF44)</f>
        <v/>
      </c>
      <c r="BG527" s="19">
        <f>+IF(PARTNERCALL!BG44="","",PARTNERCALL!BG44)</f>
        <v>0.66666666666666663</v>
      </c>
      <c r="BH527" s="13">
        <f>+IF(PARTNERCALL!BH44="","",PARTNERCALL!BH44)</f>
        <v>0.82986111111111116</v>
      </c>
      <c r="BI527" s="14" t="str">
        <f>+IF(PARTNERCALL!BI44="","",PARTNERCALL!BI44)</f>
        <v/>
      </c>
      <c r="BJ527" s="14" t="str">
        <f>+IF(PARTNERCALL!BJ44="","",PARTNERCALL!BJ44)</f>
        <v/>
      </c>
      <c r="BK527" s="13" t="str">
        <f>+IF(PARTNERCALL!BK44="","",PARTNERCALL!BK44)</f>
        <v/>
      </c>
      <c r="BL527" s="13" t="str">
        <f>+IF(PARTNERCALL!BL44="","",PARTNERCALL!BL44)</f>
        <v/>
      </c>
      <c r="BM527" s="14" t="str">
        <f>+IF(PARTNERCALL!BM44="","",PARTNERCALL!BM44)</f>
        <v/>
      </c>
      <c r="BN527" s="20" t="str">
        <f>+IF(PARTNERCALL!BN44="","",PARTNERCALL!BN44)</f>
        <v/>
      </c>
      <c r="BO527" s="19">
        <f>+IF(PARTNERCALL!BO44="","",PARTNERCALL!BO44)</f>
        <v>0.66666666666666663</v>
      </c>
      <c r="BP527" s="13">
        <f>+IF(PARTNERCALL!BP44="","",PARTNERCALL!BP44)</f>
        <v>0.82986111111111116</v>
      </c>
      <c r="BQ527" s="14" t="str">
        <f>+IF(PARTNERCALL!BQ44="","",PARTNERCALL!BQ44)</f>
        <v/>
      </c>
      <c r="BR527" s="14" t="str">
        <f>+IF(PARTNERCALL!BR44="","",PARTNERCALL!BR44)</f>
        <v/>
      </c>
      <c r="BS527" s="13" t="str">
        <f>+IF(PARTNERCALL!BS44="","",PARTNERCALL!BS44)</f>
        <v/>
      </c>
      <c r="BT527" s="13" t="str">
        <f>+IF(PARTNERCALL!BT44="","",PARTNERCALL!BT44)</f>
        <v/>
      </c>
      <c r="BU527" s="14" t="str">
        <f>+IF(PARTNERCALL!BU44="","",PARTNERCALL!BU44)</f>
        <v/>
      </c>
      <c r="BV527" s="20" t="str">
        <f>+IF(PARTNERCALL!BV44="","",PARTNERCALL!BV44)</f>
        <v/>
      </c>
      <c r="BW527" s="68" t="str">
        <f>+VLOOKUP(B527,GESEM!B:H,7,0)</f>
        <v>PARTNERCALL</v>
      </c>
      <c r="BX527" s="2" t="str">
        <f>+VLOOKUP(B527,GESEM!B:H,6,0)</f>
        <v>AGENTE</v>
      </c>
    </row>
    <row r="528" spans="1:76" ht="12" customHeight="1" x14ac:dyDescent="0.2">
      <c r="A528" s="31">
        <f t="shared" si="8"/>
        <v>522</v>
      </c>
      <c r="B528" s="74">
        <f>+PARTNERCALL!B45</f>
        <v>73090285</v>
      </c>
      <c r="C528" s="61" t="str">
        <f>+VLOOKUP(J528,TURNO!P:Q,2,0)</f>
        <v xml:space="preserve">PARTNERCALL </v>
      </c>
      <c r="D528" s="61" t="str">
        <f>+PARTNERCALL!D45</f>
        <v>Madrugada</v>
      </c>
      <c r="E528" s="75">
        <f>+VLOOKUP(B528,GESEM!B:M,12,0)</f>
        <v>45028</v>
      </c>
      <c r="F528" s="61" t="str">
        <f>+PARTNERCALL!F45</f>
        <v>FULL TIME</v>
      </c>
      <c r="G528" s="61" t="str">
        <f>+PARTNERCALL!G45</f>
        <v>APOYO A OPERACIONES</v>
      </c>
      <c r="H528" s="61">
        <f>+PARTNERCALL!H45</f>
        <v>0</v>
      </c>
      <c r="I528" s="61" t="str">
        <f>+PARTNERCALL!I45</f>
        <v>TERRY GARCIA ROBERT JESUS</v>
      </c>
      <c r="J528" s="61" t="str">
        <f>+PARTNERCALL!J45</f>
        <v>PARTNER CALL</v>
      </c>
      <c r="K528" s="61" t="str">
        <f>+PARTNERCALL!K45</f>
        <v>DUEÑAS LEANDRO ANGGY LEIDY MIRELLA</v>
      </c>
      <c r="L528" s="61" t="str">
        <f>+PARTNERCALL!L45</f>
        <v xml:space="preserve">CARAZA MORENO JONATHAN </v>
      </c>
      <c r="M528" s="61" t="str">
        <f>+PARTNERCALL!M45</f>
        <v>Jueves</v>
      </c>
      <c r="N528" s="32">
        <f>+IF(PARTNERCALL!N45="","",PARTNERCALL!N45)</f>
        <v>0.91666666666666663</v>
      </c>
      <c r="O528" s="33">
        <f>+IF(PARTNERCALL!O45="","",PARTNERCALL!O45)</f>
        <v>0.26041666666666669</v>
      </c>
      <c r="P528" s="32">
        <f>+IF(PARTNERCALL!P45="","",PARTNERCALL!P45)</f>
        <v>8.3333333333333329E-2</v>
      </c>
      <c r="Q528" s="33">
        <f>+IF(PARTNERCALL!Q45="","",PARTNERCALL!Q45)</f>
        <v>0.11458333333333333</v>
      </c>
      <c r="R528" s="34" t="str">
        <f>+VLOOKUP(B528,GESEM!B:R,9,0)</f>
        <v>ACTIVO</v>
      </c>
      <c r="S528" s="19">
        <f>+IF(PARTNERCALL!S45="","",PARTNERCALL!S45)</f>
        <v>0.91666666666666663</v>
      </c>
      <c r="T528" s="14">
        <f>+IF(PARTNERCALL!T45="","",PARTNERCALL!T45)</f>
        <v>0.26041666666666669</v>
      </c>
      <c r="U528" s="14" t="str">
        <f>+IF(PARTNERCALL!U45="","",PARTNERCALL!U45)</f>
        <v/>
      </c>
      <c r="V528" s="14" t="str">
        <f>+IF(PARTNERCALL!V45="","",PARTNERCALL!V45)</f>
        <v/>
      </c>
      <c r="W528" s="14">
        <f>+IF(PARTNERCALL!W45="","",PARTNERCALL!W45)</f>
        <v>8.3333333333333329E-2</v>
      </c>
      <c r="X528" s="14">
        <f>+IF(PARTNERCALL!X45="","",PARTNERCALL!X45)</f>
        <v>0.11458333333333333</v>
      </c>
      <c r="Y528" s="14" t="str">
        <f>+IF(PARTNERCALL!Y45="","",PARTNERCALL!Y45)</f>
        <v/>
      </c>
      <c r="Z528" s="20" t="str">
        <f>+IF(PARTNERCALL!Z45="","",PARTNERCALL!Z45)</f>
        <v/>
      </c>
      <c r="AA528" s="19">
        <f>+IF(PARTNERCALL!AA45="","",PARTNERCALL!AA45)</f>
        <v>0.91666666666666663</v>
      </c>
      <c r="AB528" s="13">
        <f>+IF(PARTNERCALL!AB45="","",PARTNERCALL!AB45)</f>
        <v>0.26041666666666669</v>
      </c>
      <c r="AC528" s="14" t="str">
        <f>+IF(PARTNERCALL!AC45="","",PARTNERCALL!AC45)</f>
        <v/>
      </c>
      <c r="AD528" s="14" t="str">
        <f>+IF(PARTNERCALL!AD45="","",PARTNERCALL!AD45)</f>
        <v/>
      </c>
      <c r="AE528" s="13">
        <f>+IF(PARTNERCALL!AE45="","",PARTNERCALL!AE45)</f>
        <v>8.3333333333333329E-2</v>
      </c>
      <c r="AF528" s="13">
        <f>+IF(PARTNERCALL!AF45="","",PARTNERCALL!AF45)</f>
        <v>0.11458333333333333</v>
      </c>
      <c r="AG528" s="14" t="str">
        <f>+IF(PARTNERCALL!AG45="","",PARTNERCALL!AG45)</f>
        <v/>
      </c>
      <c r="AH528" s="20" t="str">
        <f>+IF(PARTNERCALL!AH45="","",PARTNERCALL!AH45)</f>
        <v/>
      </c>
      <c r="AI528" s="19">
        <f>+IF(PARTNERCALL!AI45="","",PARTNERCALL!AI45)</f>
        <v>0.91666666666666663</v>
      </c>
      <c r="AJ528" s="13">
        <f>+IF(PARTNERCALL!AJ45="","",PARTNERCALL!AJ45)</f>
        <v>0.26041666666666669</v>
      </c>
      <c r="AK528" s="14" t="str">
        <f>+IF(PARTNERCALL!AK45="","",PARTNERCALL!AK45)</f>
        <v/>
      </c>
      <c r="AL528" s="14" t="str">
        <f>+IF(PARTNERCALL!AL45="","",PARTNERCALL!AL45)</f>
        <v/>
      </c>
      <c r="AM528" s="13">
        <f>+IF(PARTNERCALL!AM45="","",PARTNERCALL!AM45)</f>
        <v>8.3333333333333329E-2</v>
      </c>
      <c r="AN528" s="13">
        <f>+IF(PARTNERCALL!AN45="","",PARTNERCALL!AN45)</f>
        <v>0.11458333333333333</v>
      </c>
      <c r="AO528" s="14" t="str">
        <f>+IF(PARTNERCALL!AO45="","",PARTNERCALL!AO45)</f>
        <v/>
      </c>
      <c r="AP528" s="20" t="str">
        <f>+IF(PARTNERCALL!AP45="","",PARTNERCALL!AP45)</f>
        <v/>
      </c>
      <c r="AQ528" s="19" t="str">
        <f>+IF(PARTNERCALL!AQ45="","",PARTNERCALL!AQ45)</f>
        <v/>
      </c>
      <c r="AR528" s="13" t="str">
        <f>+IF(PARTNERCALL!AR45="","",PARTNERCALL!AR45)</f>
        <v/>
      </c>
      <c r="AS528" s="14" t="str">
        <f>+IF(PARTNERCALL!AS45="","",PARTNERCALL!AS45)</f>
        <v/>
      </c>
      <c r="AT528" s="14" t="str">
        <f>+IF(PARTNERCALL!AT45="","",PARTNERCALL!AT45)</f>
        <v/>
      </c>
      <c r="AU528" s="13" t="str">
        <f>+IF(PARTNERCALL!AU45="","",PARTNERCALL!AU45)</f>
        <v/>
      </c>
      <c r="AV528" s="13" t="str">
        <f>+IF(PARTNERCALL!AV45="","",PARTNERCALL!AV45)</f>
        <v/>
      </c>
      <c r="AW528" s="14" t="str">
        <f>+IF(PARTNERCALL!AW45="","",PARTNERCALL!AW45)</f>
        <v/>
      </c>
      <c r="AX528" s="20" t="str">
        <f>+IF(PARTNERCALL!AX45="","",PARTNERCALL!AX45)</f>
        <v/>
      </c>
      <c r="AY528" s="19">
        <f>+IF(PARTNERCALL!AY45="","",PARTNERCALL!AY45)</f>
        <v>0.91666666666666663</v>
      </c>
      <c r="AZ528" s="13">
        <f>+IF(PARTNERCALL!AZ45="","",PARTNERCALL!AZ45)</f>
        <v>0.26041666666666669</v>
      </c>
      <c r="BA528" s="14" t="str">
        <f>+IF(PARTNERCALL!BA45="","",PARTNERCALL!BA45)</f>
        <v/>
      </c>
      <c r="BB528" s="14" t="str">
        <f>+IF(PARTNERCALL!BB45="","",PARTNERCALL!BB45)</f>
        <v/>
      </c>
      <c r="BC528" s="13">
        <f>+IF(PARTNERCALL!BC45="","",PARTNERCALL!BC45)</f>
        <v>8.3333333333333329E-2</v>
      </c>
      <c r="BD528" s="13">
        <f>+IF(PARTNERCALL!BD45="","",PARTNERCALL!BD45)</f>
        <v>0.11458333333333333</v>
      </c>
      <c r="BE528" s="14" t="str">
        <f>+IF(PARTNERCALL!BE45="","",PARTNERCALL!BE45)</f>
        <v/>
      </c>
      <c r="BF528" s="20" t="str">
        <f>+IF(PARTNERCALL!BF45="","",PARTNERCALL!BF45)</f>
        <v/>
      </c>
      <c r="BG528" s="19">
        <f>+IF(PARTNERCALL!BG45="","",PARTNERCALL!BG45)</f>
        <v>0.91666666666666663</v>
      </c>
      <c r="BH528" s="13">
        <f>+IF(PARTNERCALL!BH45="","",PARTNERCALL!BH45)</f>
        <v>0.26041666666666669</v>
      </c>
      <c r="BI528" s="14" t="str">
        <f>+IF(PARTNERCALL!BI45="","",PARTNERCALL!BI45)</f>
        <v/>
      </c>
      <c r="BJ528" s="14" t="str">
        <f>+IF(PARTNERCALL!BJ45="","",PARTNERCALL!BJ45)</f>
        <v/>
      </c>
      <c r="BK528" s="13">
        <f>+IF(PARTNERCALL!BK45="","",PARTNERCALL!BK45)</f>
        <v>8.3333333333333329E-2</v>
      </c>
      <c r="BL528" s="13">
        <f>+IF(PARTNERCALL!BL45="","",PARTNERCALL!BL45)</f>
        <v>0.11458333333333333</v>
      </c>
      <c r="BM528" s="14" t="str">
        <f>+IF(PARTNERCALL!BM45="","",PARTNERCALL!BM45)</f>
        <v/>
      </c>
      <c r="BN528" s="20" t="str">
        <f>+IF(PARTNERCALL!BN45="","",PARTNERCALL!BN45)</f>
        <v/>
      </c>
      <c r="BO528" s="19">
        <f>+IF(PARTNERCALL!BO45="","",PARTNERCALL!BO45)</f>
        <v>0.91666666666666663</v>
      </c>
      <c r="BP528" s="13">
        <f>+IF(PARTNERCALL!BP45="","",PARTNERCALL!BP45)</f>
        <v>0.26041666666666669</v>
      </c>
      <c r="BQ528" s="14" t="str">
        <f>+IF(PARTNERCALL!BQ45="","",PARTNERCALL!BQ45)</f>
        <v/>
      </c>
      <c r="BR528" s="14" t="str">
        <f>+IF(PARTNERCALL!BR45="","",PARTNERCALL!BR45)</f>
        <v/>
      </c>
      <c r="BS528" s="13">
        <f>+IF(PARTNERCALL!BS45="","",PARTNERCALL!BS45)</f>
        <v>8.3333333333333329E-2</v>
      </c>
      <c r="BT528" s="13">
        <f>+IF(PARTNERCALL!BT45="","",PARTNERCALL!BT45)</f>
        <v>0.11458333333333333</v>
      </c>
      <c r="BU528" s="14" t="str">
        <f>+IF(PARTNERCALL!BU45="","",PARTNERCALL!BU45)</f>
        <v/>
      </c>
      <c r="BV528" s="20" t="str">
        <f>+IF(PARTNERCALL!BV45="","",PARTNERCALL!BV45)</f>
        <v/>
      </c>
      <c r="BW528" s="68" t="str">
        <f>+VLOOKUP(B528,GESEM!B:H,7,0)</f>
        <v>PARTNERCALL</v>
      </c>
      <c r="BX528" s="2" t="str">
        <f>+VLOOKUP(B528,GESEM!B:H,6,0)</f>
        <v>AGENTE</v>
      </c>
    </row>
    <row r="529" spans="1:76" ht="12" customHeight="1" x14ac:dyDescent="0.2">
      <c r="A529" s="31">
        <f t="shared" si="8"/>
        <v>523</v>
      </c>
      <c r="B529" s="74">
        <f>+PARTNERCALL!B46</f>
        <v>46717936</v>
      </c>
      <c r="C529" s="61" t="str">
        <f>+VLOOKUP(J529,TURNO!P:Q,2,0)</f>
        <v xml:space="preserve">PARTNERCALL </v>
      </c>
      <c r="D529" s="61" t="str">
        <f>+PARTNERCALL!D46</f>
        <v>Tarde</v>
      </c>
      <c r="E529" s="75">
        <f>+VLOOKUP(B529,GESEM!B:M,12,0)</f>
        <v>45352</v>
      </c>
      <c r="F529" s="61" t="str">
        <f>+PARTNERCALL!F46</f>
        <v>PART TIME</v>
      </c>
      <c r="G529" s="61">
        <f>+PARTNERCALL!G46</f>
        <v>0</v>
      </c>
      <c r="H529" s="61">
        <f>+PARTNERCALL!H46</f>
        <v>0</v>
      </c>
      <c r="I529" s="61" t="str">
        <f>+PARTNERCALL!I46</f>
        <v>ESCUDERO CRUZADO PAMELA JESUS</v>
      </c>
      <c r="J529" s="61" t="str">
        <f>+PARTNERCALL!J46</f>
        <v>PARTNER CALL</v>
      </c>
      <c r="K529" s="61" t="str">
        <f>+PARTNERCALL!K46</f>
        <v>MONTERO ESPINOZA RENATO ALONSO</v>
      </c>
      <c r="L529" s="61" t="str">
        <f>+PARTNERCALL!L46</f>
        <v xml:space="preserve">CARAZA MORENO JONATHAN </v>
      </c>
      <c r="M529" s="61" t="str">
        <f>+PARTNERCALL!M46</f>
        <v>Lunes</v>
      </c>
      <c r="N529" s="32">
        <f>+IF(PARTNERCALL!N46="","",PARTNERCALL!N46)</f>
        <v>0.58333333333333337</v>
      </c>
      <c r="O529" s="33">
        <f>+IF(PARTNERCALL!O46="","",PARTNERCALL!O46)</f>
        <v>0.74652777777777779</v>
      </c>
      <c r="P529" s="32" t="str">
        <f>+IF(PARTNERCALL!P46="","",PARTNERCALL!P46)</f>
        <v/>
      </c>
      <c r="Q529" s="33" t="str">
        <f>+IF(PARTNERCALL!Q46="","",PARTNERCALL!Q46)</f>
        <v/>
      </c>
      <c r="R529" s="34" t="str">
        <f>+VLOOKUP(B529,GESEM!B:R,9,0)</f>
        <v>ACTIVO</v>
      </c>
      <c r="S529" s="19" t="str">
        <f>+IF(PARTNERCALL!S46="","",PARTNERCALL!S46)</f>
        <v/>
      </c>
      <c r="T529" s="14" t="str">
        <f>+IF(PARTNERCALL!T46="","",PARTNERCALL!T46)</f>
        <v/>
      </c>
      <c r="U529" s="14" t="str">
        <f>+IF(PARTNERCALL!U46="","",PARTNERCALL!U46)</f>
        <v/>
      </c>
      <c r="V529" s="14" t="str">
        <f>+IF(PARTNERCALL!V46="","",PARTNERCALL!V46)</f>
        <v/>
      </c>
      <c r="W529" s="14" t="str">
        <f>+IF(PARTNERCALL!W46="","",PARTNERCALL!W46)</f>
        <v/>
      </c>
      <c r="X529" s="14" t="str">
        <f>+IF(PARTNERCALL!X46="","",PARTNERCALL!X46)</f>
        <v/>
      </c>
      <c r="Y529" s="14" t="str">
        <f>+IF(PARTNERCALL!Y46="","",PARTNERCALL!Y46)</f>
        <v/>
      </c>
      <c r="Z529" s="20" t="str">
        <f>+IF(PARTNERCALL!Z46="","",PARTNERCALL!Z46)</f>
        <v/>
      </c>
      <c r="AA529" s="19">
        <f>+IF(PARTNERCALL!AA46="","",PARTNERCALL!AA46)</f>
        <v>0.58333333333333337</v>
      </c>
      <c r="AB529" s="13">
        <f>+IF(PARTNERCALL!AB46="","",PARTNERCALL!AB46)</f>
        <v>0.74652777777777779</v>
      </c>
      <c r="AC529" s="14" t="str">
        <f>+IF(PARTNERCALL!AC46="","",PARTNERCALL!AC46)</f>
        <v/>
      </c>
      <c r="AD529" s="14" t="str">
        <f>+IF(PARTNERCALL!AD46="","",PARTNERCALL!AD46)</f>
        <v/>
      </c>
      <c r="AE529" s="13" t="str">
        <f>+IF(PARTNERCALL!AE46="","",PARTNERCALL!AE46)</f>
        <v/>
      </c>
      <c r="AF529" s="13" t="str">
        <f>+IF(PARTNERCALL!AF46="","",PARTNERCALL!AF46)</f>
        <v/>
      </c>
      <c r="AG529" s="14" t="str">
        <f>+IF(PARTNERCALL!AG46="","",PARTNERCALL!AG46)</f>
        <v/>
      </c>
      <c r="AH529" s="20" t="str">
        <f>+IF(PARTNERCALL!AH46="","",PARTNERCALL!AH46)</f>
        <v/>
      </c>
      <c r="AI529" s="19">
        <f>+IF(PARTNERCALL!AI46="","",PARTNERCALL!AI46)</f>
        <v>0.58333333333333337</v>
      </c>
      <c r="AJ529" s="13">
        <f>+IF(PARTNERCALL!AJ46="","",PARTNERCALL!AJ46)</f>
        <v>0.74652777777777779</v>
      </c>
      <c r="AK529" s="14" t="str">
        <f>+IF(PARTNERCALL!AK46="","",PARTNERCALL!AK46)</f>
        <v/>
      </c>
      <c r="AL529" s="14" t="str">
        <f>+IF(PARTNERCALL!AL46="","",PARTNERCALL!AL46)</f>
        <v/>
      </c>
      <c r="AM529" s="13" t="str">
        <f>+IF(PARTNERCALL!AM46="","",PARTNERCALL!AM46)</f>
        <v/>
      </c>
      <c r="AN529" s="13" t="str">
        <f>+IF(PARTNERCALL!AN46="","",PARTNERCALL!AN46)</f>
        <v/>
      </c>
      <c r="AO529" s="14" t="str">
        <f>+IF(PARTNERCALL!AO46="","",PARTNERCALL!AO46)</f>
        <v/>
      </c>
      <c r="AP529" s="20" t="str">
        <f>+IF(PARTNERCALL!AP46="","",PARTNERCALL!AP46)</f>
        <v/>
      </c>
      <c r="AQ529" s="19">
        <f>+IF(PARTNERCALL!AQ46="","",PARTNERCALL!AQ46)</f>
        <v>0.58333333333333337</v>
      </c>
      <c r="AR529" s="13">
        <f>+IF(PARTNERCALL!AR46="","",PARTNERCALL!AR46)</f>
        <v>0.74652777777777779</v>
      </c>
      <c r="AS529" s="14" t="str">
        <f>+IF(PARTNERCALL!AS46="","",PARTNERCALL!AS46)</f>
        <v/>
      </c>
      <c r="AT529" s="14" t="str">
        <f>+IF(PARTNERCALL!AT46="","",PARTNERCALL!AT46)</f>
        <v/>
      </c>
      <c r="AU529" s="13" t="str">
        <f>+IF(PARTNERCALL!AU46="","",PARTNERCALL!AU46)</f>
        <v/>
      </c>
      <c r="AV529" s="13" t="str">
        <f>+IF(PARTNERCALL!AV46="","",PARTNERCALL!AV46)</f>
        <v/>
      </c>
      <c r="AW529" s="14" t="str">
        <f>+IF(PARTNERCALL!AW46="","",PARTNERCALL!AW46)</f>
        <v/>
      </c>
      <c r="AX529" s="20" t="str">
        <f>+IF(PARTNERCALL!AX46="","",PARTNERCALL!AX46)</f>
        <v/>
      </c>
      <c r="AY529" s="19">
        <f>+IF(PARTNERCALL!AY46="","",PARTNERCALL!AY46)</f>
        <v>0.58333333333333337</v>
      </c>
      <c r="AZ529" s="13">
        <f>+IF(PARTNERCALL!AZ46="","",PARTNERCALL!AZ46)</f>
        <v>0.74652777777777779</v>
      </c>
      <c r="BA529" s="14" t="str">
        <f>+IF(PARTNERCALL!BA46="","",PARTNERCALL!BA46)</f>
        <v/>
      </c>
      <c r="BB529" s="14" t="str">
        <f>+IF(PARTNERCALL!BB46="","",PARTNERCALL!BB46)</f>
        <v/>
      </c>
      <c r="BC529" s="13" t="str">
        <f>+IF(PARTNERCALL!BC46="","",PARTNERCALL!BC46)</f>
        <v/>
      </c>
      <c r="BD529" s="13" t="str">
        <f>+IF(PARTNERCALL!BD46="","",PARTNERCALL!BD46)</f>
        <v/>
      </c>
      <c r="BE529" s="14" t="str">
        <f>+IF(PARTNERCALL!BE46="","",PARTNERCALL!BE46)</f>
        <v/>
      </c>
      <c r="BF529" s="20" t="str">
        <f>+IF(PARTNERCALL!BF46="","",PARTNERCALL!BF46)</f>
        <v/>
      </c>
      <c r="BG529" s="19">
        <f>+IF(PARTNERCALL!BG46="","",PARTNERCALL!BG46)</f>
        <v>0.58333333333333337</v>
      </c>
      <c r="BH529" s="13">
        <f>+IF(PARTNERCALL!BH46="","",PARTNERCALL!BH46)</f>
        <v>0.74652777777777779</v>
      </c>
      <c r="BI529" s="14" t="str">
        <f>+IF(PARTNERCALL!BI46="","",PARTNERCALL!BI46)</f>
        <v/>
      </c>
      <c r="BJ529" s="14" t="str">
        <f>+IF(PARTNERCALL!BJ46="","",PARTNERCALL!BJ46)</f>
        <v/>
      </c>
      <c r="BK529" s="13" t="str">
        <f>+IF(PARTNERCALL!BK46="","",PARTNERCALL!BK46)</f>
        <v/>
      </c>
      <c r="BL529" s="13" t="str">
        <f>+IF(PARTNERCALL!BL46="","",PARTNERCALL!BL46)</f>
        <v/>
      </c>
      <c r="BM529" s="14" t="str">
        <f>+IF(PARTNERCALL!BM46="","",PARTNERCALL!BM46)</f>
        <v/>
      </c>
      <c r="BN529" s="20" t="str">
        <f>+IF(PARTNERCALL!BN46="","",PARTNERCALL!BN46)</f>
        <v/>
      </c>
      <c r="BO529" s="19">
        <f>+IF(PARTNERCALL!BO46="","",PARTNERCALL!BO46)</f>
        <v>0.58333333333333337</v>
      </c>
      <c r="BP529" s="13">
        <f>+IF(PARTNERCALL!BP46="","",PARTNERCALL!BP46)</f>
        <v>0.74652777777777779</v>
      </c>
      <c r="BQ529" s="14" t="str">
        <f>+IF(PARTNERCALL!BQ46="","",PARTNERCALL!BQ46)</f>
        <v/>
      </c>
      <c r="BR529" s="14" t="str">
        <f>+IF(PARTNERCALL!BR46="","",PARTNERCALL!BR46)</f>
        <v/>
      </c>
      <c r="BS529" s="13" t="str">
        <f>+IF(PARTNERCALL!BS46="","",PARTNERCALL!BS46)</f>
        <v/>
      </c>
      <c r="BT529" s="13" t="str">
        <f>+IF(PARTNERCALL!BT46="","",PARTNERCALL!BT46)</f>
        <v/>
      </c>
      <c r="BU529" s="14" t="str">
        <f>+IF(PARTNERCALL!BU46="","",PARTNERCALL!BU46)</f>
        <v/>
      </c>
      <c r="BV529" s="20" t="str">
        <f>+IF(PARTNERCALL!BV46="","",PARTNERCALL!BV46)</f>
        <v/>
      </c>
      <c r="BW529" s="68" t="str">
        <f>+VLOOKUP(B529,GESEM!B:H,7,0)</f>
        <v>PARTNERCALL</v>
      </c>
      <c r="BX529" s="2" t="str">
        <f>+VLOOKUP(B529,GESEM!B:H,6,0)</f>
        <v>AGENTE</v>
      </c>
    </row>
    <row r="530" spans="1:76" ht="12" customHeight="1" x14ac:dyDescent="0.2">
      <c r="A530" s="31">
        <f t="shared" si="8"/>
        <v>524</v>
      </c>
      <c r="B530" s="74">
        <f>+PARTNERCALL!B47</f>
        <v>71387969</v>
      </c>
      <c r="C530" s="61" t="str">
        <f>+VLOOKUP(J530,TURNO!P:Q,2,0)</f>
        <v xml:space="preserve">PARTNERCALL </v>
      </c>
      <c r="D530" s="61" t="str">
        <f>+PARTNERCALL!D47</f>
        <v>Tarde</v>
      </c>
      <c r="E530" s="75">
        <f>+VLOOKUP(B530,GESEM!B:M,12,0)</f>
        <v>45680</v>
      </c>
      <c r="F530" s="61" t="str">
        <f>+PARTNERCALL!F47</f>
        <v>PART TIME</v>
      </c>
      <c r="G530" s="61">
        <f>+PARTNERCALL!G47</f>
        <v>0</v>
      </c>
      <c r="H530" s="61">
        <f>+PARTNERCALL!H47</f>
        <v>0</v>
      </c>
      <c r="I530" s="61" t="str">
        <f>+PARTNERCALL!I47</f>
        <v>DE LA CRUZ MAGAN JANITZA SAYURI</v>
      </c>
      <c r="J530" s="61" t="str">
        <f>+PARTNERCALL!J47</f>
        <v>PARTNER CALL</v>
      </c>
      <c r="K530" s="61" t="str">
        <f>+PARTNERCALL!K47</f>
        <v>DUEÑAS LEANDRO ANGGY LEIDY MIRELLA</v>
      </c>
      <c r="L530" s="61" t="str">
        <f>+PARTNERCALL!L47</f>
        <v xml:space="preserve">CARAZA MORENO JONATHAN </v>
      </c>
      <c r="M530" s="61" t="str">
        <f>+PARTNERCALL!M47</f>
        <v>Jueves</v>
      </c>
      <c r="N530" s="32">
        <f>+IF(PARTNERCALL!N47="","",PARTNERCALL!N47)</f>
        <v>0.625</v>
      </c>
      <c r="O530" s="33">
        <f>+IF(PARTNERCALL!O47="","",PARTNERCALL!O47)</f>
        <v>0.78819444444444442</v>
      </c>
      <c r="P530" s="32" t="str">
        <f>+IF(PARTNERCALL!P47="","",PARTNERCALL!P47)</f>
        <v/>
      </c>
      <c r="Q530" s="33" t="str">
        <f>+IF(PARTNERCALL!Q47="","",PARTNERCALL!Q47)</f>
        <v/>
      </c>
      <c r="R530" s="34" t="str">
        <f>+VLOOKUP(B530,GESEM!B:R,9,0)</f>
        <v>ACTIVO</v>
      </c>
      <c r="S530" s="19">
        <f>+IF(PARTNERCALL!S47="","",PARTNERCALL!S47)</f>
        <v>0.625</v>
      </c>
      <c r="T530" s="14">
        <f>+IF(PARTNERCALL!T47="","",PARTNERCALL!T47)</f>
        <v>0.78819444444444442</v>
      </c>
      <c r="U530" s="14" t="str">
        <f>+IF(PARTNERCALL!U47="","",PARTNERCALL!U47)</f>
        <v/>
      </c>
      <c r="V530" s="14" t="str">
        <f>+IF(PARTNERCALL!V47="","",PARTNERCALL!V47)</f>
        <v/>
      </c>
      <c r="W530" s="14" t="str">
        <f>+IF(PARTNERCALL!W47="","",PARTNERCALL!W47)</f>
        <v/>
      </c>
      <c r="X530" s="14" t="str">
        <f>+IF(PARTNERCALL!X47="","",PARTNERCALL!X47)</f>
        <v/>
      </c>
      <c r="Y530" s="14" t="str">
        <f>+IF(PARTNERCALL!Y47="","",PARTNERCALL!Y47)</f>
        <v/>
      </c>
      <c r="Z530" s="20" t="str">
        <f>+IF(PARTNERCALL!Z47="","",PARTNERCALL!Z47)</f>
        <v/>
      </c>
      <c r="AA530" s="19">
        <f>+IF(PARTNERCALL!AA47="","",PARTNERCALL!AA47)</f>
        <v>0.625</v>
      </c>
      <c r="AB530" s="13">
        <f>+IF(PARTNERCALL!AB47="","",PARTNERCALL!AB47)</f>
        <v>0.78819444444444442</v>
      </c>
      <c r="AC530" s="14" t="str">
        <f>+IF(PARTNERCALL!AC47="","",PARTNERCALL!AC47)</f>
        <v/>
      </c>
      <c r="AD530" s="14" t="str">
        <f>+IF(PARTNERCALL!AD47="","",PARTNERCALL!AD47)</f>
        <v/>
      </c>
      <c r="AE530" s="13" t="str">
        <f>+IF(PARTNERCALL!AE47="","",PARTNERCALL!AE47)</f>
        <v/>
      </c>
      <c r="AF530" s="13" t="str">
        <f>+IF(PARTNERCALL!AF47="","",PARTNERCALL!AF47)</f>
        <v/>
      </c>
      <c r="AG530" s="14" t="str">
        <f>+IF(PARTNERCALL!AG47="","",PARTNERCALL!AG47)</f>
        <v/>
      </c>
      <c r="AH530" s="20" t="str">
        <f>+IF(PARTNERCALL!AH47="","",PARTNERCALL!AH47)</f>
        <v/>
      </c>
      <c r="AI530" s="19">
        <f>+IF(PARTNERCALL!AI47="","",PARTNERCALL!AI47)</f>
        <v>0.625</v>
      </c>
      <c r="AJ530" s="13">
        <f>+IF(PARTNERCALL!AJ47="","",PARTNERCALL!AJ47)</f>
        <v>0.78819444444444442</v>
      </c>
      <c r="AK530" s="14" t="str">
        <f>+IF(PARTNERCALL!AK47="","",PARTNERCALL!AK47)</f>
        <v/>
      </c>
      <c r="AL530" s="14" t="str">
        <f>+IF(PARTNERCALL!AL47="","",PARTNERCALL!AL47)</f>
        <v/>
      </c>
      <c r="AM530" s="13" t="str">
        <f>+IF(PARTNERCALL!AM47="","",PARTNERCALL!AM47)</f>
        <v/>
      </c>
      <c r="AN530" s="13" t="str">
        <f>+IF(PARTNERCALL!AN47="","",PARTNERCALL!AN47)</f>
        <v/>
      </c>
      <c r="AO530" s="14" t="str">
        <f>+IF(PARTNERCALL!AO47="","",PARTNERCALL!AO47)</f>
        <v/>
      </c>
      <c r="AP530" s="20" t="str">
        <f>+IF(PARTNERCALL!AP47="","",PARTNERCALL!AP47)</f>
        <v/>
      </c>
      <c r="AQ530" s="19" t="str">
        <f>+IF(PARTNERCALL!AQ47="","",PARTNERCALL!AQ47)</f>
        <v/>
      </c>
      <c r="AR530" s="13" t="str">
        <f>+IF(PARTNERCALL!AR47="","",PARTNERCALL!AR47)</f>
        <v/>
      </c>
      <c r="AS530" s="14" t="str">
        <f>+IF(PARTNERCALL!AS47="","",PARTNERCALL!AS47)</f>
        <v/>
      </c>
      <c r="AT530" s="14" t="str">
        <f>+IF(PARTNERCALL!AT47="","",PARTNERCALL!AT47)</f>
        <v/>
      </c>
      <c r="AU530" s="13" t="str">
        <f>+IF(PARTNERCALL!AU47="","",PARTNERCALL!AU47)</f>
        <v/>
      </c>
      <c r="AV530" s="13" t="str">
        <f>+IF(PARTNERCALL!AV47="","",PARTNERCALL!AV47)</f>
        <v/>
      </c>
      <c r="AW530" s="14" t="str">
        <f>+IF(PARTNERCALL!AW47="","",PARTNERCALL!AW47)</f>
        <v/>
      </c>
      <c r="AX530" s="20" t="str">
        <f>+IF(PARTNERCALL!AX47="","",PARTNERCALL!AX47)</f>
        <v/>
      </c>
      <c r="AY530" s="19">
        <f>+IF(PARTNERCALL!AY47="","",PARTNERCALL!AY47)</f>
        <v>0.625</v>
      </c>
      <c r="AZ530" s="13">
        <f>+IF(PARTNERCALL!AZ47="","",PARTNERCALL!AZ47)</f>
        <v>0.78819444444444442</v>
      </c>
      <c r="BA530" s="14" t="str">
        <f>+IF(PARTNERCALL!BA47="","",PARTNERCALL!BA47)</f>
        <v/>
      </c>
      <c r="BB530" s="14" t="str">
        <f>+IF(PARTNERCALL!BB47="","",PARTNERCALL!BB47)</f>
        <v/>
      </c>
      <c r="BC530" s="13" t="str">
        <f>+IF(PARTNERCALL!BC47="","",PARTNERCALL!BC47)</f>
        <v/>
      </c>
      <c r="BD530" s="13" t="str">
        <f>+IF(PARTNERCALL!BD47="","",PARTNERCALL!BD47)</f>
        <v/>
      </c>
      <c r="BE530" s="14" t="str">
        <f>+IF(PARTNERCALL!BE47="","",PARTNERCALL!BE47)</f>
        <v/>
      </c>
      <c r="BF530" s="20" t="str">
        <f>+IF(PARTNERCALL!BF47="","",PARTNERCALL!BF47)</f>
        <v/>
      </c>
      <c r="BG530" s="19">
        <f>+IF(PARTNERCALL!BG47="","",PARTNERCALL!BG47)</f>
        <v>0.625</v>
      </c>
      <c r="BH530" s="13">
        <f>+IF(PARTNERCALL!BH47="","",PARTNERCALL!BH47)</f>
        <v>0.78819444444444442</v>
      </c>
      <c r="BI530" s="14" t="str">
        <f>+IF(PARTNERCALL!BI47="","",PARTNERCALL!BI47)</f>
        <v/>
      </c>
      <c r="BJ530" s="14" t="str">
        <f>+IF(PARTNERCALL!BJ47="","",PARTNERCALL!BJ47)</f>
        <v/>
      </c>
      <c r="BK530" s="13" t="str">
        <f>+IF(PARTNERCALL!BK47="","",PARTNERCALL!BK47)</f>
        <v/>
      </c>
      <c r="BL530" s="13" t="str">
        <f>+IF(PARTNERCALL!BL47="","",PARTNERCALL!BL47)</f>
        <v/>
      </c>
      <c r="BM530" s="14" t="str">
        <f>+IF(PARTNERCALL!BM47="","",PARTNERCALL!BM47)</f>
        <v/>
      </c>
      <c r="BN530" s="20" t="str">
        <f>+IF(PARTNERCALL!BN47="","",PARTNERCALL!BN47)</f>
        <v/>
      </c>
      <c r="BO530" s="19">
        <f>+IF(PARTNERCALL!BO47="","",PARTNERCALL!BO47)</f>
        <v>0.625</v>
      </c>
      <c r="BP530" s="13">
        <f>+IF(PARTNERCALL!BP47="","",PARTNERCALL!BP47)</f>
        <v>0.78819444444444442</v>
      </c>
      <c r="BQ530" s="14" t="str">
        <f>+IF(PARTNERCALL!BQ47="","",PARTNERCALL!BQ47)</f>
        <v/>
      </c>
      <c r="BR530" s="14" t="str">
        <f>+IF(PARTNERCALL!BR47="","",PARTNERCALL!BR47)</f>
        <v/>
      </c>
      <c r="BS530" s="13" t="str">
        <f>+IF(PARTNERCALL!BS47="","",PARTNERCALL!BS47)</f>
        <v/>
      </c>
      <c r="BT530" s="13" t="str">
        <f>+IF(PARTNERCALL!BT47="","",PARTNERCALL!BT47)</f>
        <v/>
      </c>
      <c r="BU530" s="14" t="str">
        <f>+IF(PARTNERCALL!BU47="","",PARTNERCALL!BU47)</f>
        <v/>
      </c>
      <c r="BV530" s="20" t="str">
        <f>+IF(PARTNERCALL!BV47="","",PARTNERCALL!BV47)</f>
        <v/>
      </c>
      <c r="BW530" s="68" t="str">
        <f>+VLOOKUP(B530,GESEM!B:H,7,0)</f>
        <v>PARTNERCALL</v>
      </c>
      <c r="BX530" s="2" t="str">
        <f>+VLOOKUP(B530,GESEM!B:H,6,0)</f>
        <v>AGENTE</v>
      </c>
    </row>
    <row r="531" spans="1:76" ht="12" customHeight="1" x14ac:dyDescent="0.2">
      <c r="A531" s="31">
        <f t="shared" si="8"/>
        <v>525</v>
      </c>
      <c r="B531" s="74">
        <f>+PARTNERCALL!B48</f>
        <v>73290882</v>
      </c>
      <c r="C531" s="61" t="str">
        <f>+VLOOKUP(J531,TURNO!P:Q,2,0)</f>
        <v xml:space="preserve">PARTNERCALL </v>
      </c>
      <c r="D531" s="61" t="str">
        <f>+PARTNERCALL!D48</f>
        <v>Tarde</v>
      </c>
      <c r="E531" s="75">
        <f>+VLOOKUP(B531,GESEM!B:M,12,0)</f>
        <v>44502</v>
      </c>
      <c r="F531" s="61" t="str">
        <f>+PARTNERCALL!F48</f>
        <v>PART TIME</v>
      </c>
      <c r="G531" s="61" t="str">
        <f>+PARTNERCALL!G48</f>
        <v>GESTION ADICIONAL</v>
      </c>
      <c r="H531" s="61" t="str">
        <f>+PARTNERCALL!H48</f>
        <v>PARTNER ONLINECALLS</v>
      </c>
      <c r="I531" s="61" t="str">
        <f>+PARTNERCALL!I48</f>
        <v>CALIXTO RODRIGUEZ JAHAYRA KATHERINE</v>
      </c>
      <c r="J531" s="61" t="str">
        <f>+PARTNERCALL!J48</f>
        <v>PARTNER CALL</v>
      </c>
      <c r="K531" s="61" t="str">
        <f>+PARTNERCALL!K48</f>
        <v>DUEÑAS LEANDRO ANGGY LEIDY MIRELLA</v>
      </c>
      <c r="L531" s="61" t="str">
        <f>+PARTNERCALL!L48</f>
        <v xml:space="preserve">CARAZA MORENO JONATHAN </v>
      </c>
      <c r="M531" s="61" t="str">
        <f>+PARTNERCALL!M48</f>
        <v>Martes</v>
      </c>
      <c r="N531" s="32">
        <f>+IF(PARTNERCALL!N48="","",PARTNERCALL!N48)</f>
        <v>0.61458333333333337</v>
      </c>
      <c r="O531" s="33">
        <f>+IF(PARTNERCALL!O48="","",PARTNERCALL!O48)</f>
        <v>0.77777777777777779</v>
      </c>
      <c r="P531" s="32" t="str">
        <f>+IF(PARTNERCALL!P48="","",PARTNERCALL!P48)</f>
        <v/>
      </c>
      <c r="Q531" s="33" t="str">
        <f>+IF(PARTNERCALL!Q48="","",PARTNERCALL!Q48)</f>
        <v/>
      </c>
      <c r="R531" s="34" t="str">
        <f>+VLOOKUP(B531,GESEM!B:R,9,0)</f>
        <v>ACTIVO</v>
      </c>
      <c r="S531" s="19">
        <f>+IF(PARTNERCALL!S48="","",PARTNERCALL!S48)</f>
        <v>0.61458333333333337</v>
      </c>
      <c r="T531" s="14">
        <f>+IF(PARTNERCALL!T48="","",PARTNERCALL!T48)</f>
        <v>0.77777777777777779</v>
      </c>
      <c r="U531" s="14" t="str">
        <f>+IF(PARTNERCALL!U48="","",PARTNERCALL!U48)</f>
        <v/>
      </c>
      <c r="V531" s="14" t="str">
        <f>+IF(PARTNERCALL!V48="","",PARTNERCALL!V48)</f>
        <v/>
      </c>
      <c r="W531" s="14" t="str">
        <f>+IF(PARTNERCALL!W48="","",PARTNERCALL!W48)</f>
        <v/>
      </c>
      <c r="X531" s="14" t="str">
        <f>+IF(PARTNERCALL!X48="","",PARTNERCALL!X48)</f>
        <v/>
      </c>
      <c r="Y531" s="14" t="str">
        <f>+IF(PARTNERCALL!Y48="","",PARTNERCALL!Y48)</f>
        <v/>
      </c>
      <c r="Z531" s="20" t="str">
        <f>+IF(PARTNERCALL!Z48="","",PARTNERCALL!Z48)</f>
        <v/>
      </c>
      <c r="AA531" s="19" t="str">
        <f>+IF(PARTNERCALL!AA48="","",PARTNERCALL!AA48)</f>
        <v/>
      </c>
      <c r="AB531" s="13" t="str">
        <f>+IF(PARTNERCALL!AB48="","",PARTNERCALL!AB48)</f>
        <v/>
      </c>
      <c r="AC531" s="14" t="str">
        <f>+IF(PARTNERCALL!AC48="","",PARTNERCALL!AC48)</f>
        <v/>
      </c>
      <c r="AD531" s="14" t="str">
        <f>+IF(PARTNERCALL!AD48="","",PARTNERCALL!AD48)</f>
        <v/>
      </c>
      <c r="AE531" s="13" t="str">
        <f>+IF(PARTNERCALL!AE48="","",PARTNERCALL!AE48)</f>
        <v/>
      </c>
      <c r="AF531" s="13" t="str">
        <f>+IF(PARTNERCALL!AF48="","",PARTNERCALL!AF48)</f>
        <v/>
      </c>
      <c r="AG531" s="14" t="str">
        <f>+IF(PARTNERCALL!AG48="","",PARTNERCALL!AG48)</f>
        <v/>
      </c>
      <c r="AH531" s="20" t="str">
        <f>+IF(PARTNERCALL!AH48="","",PARTNERCALL!AH48)</f>
        <v/>
      </c>
      <c r="AI531" s="19">
        <f>+IF(PARTNERCALL!AI48="","",PARTNERCALL!AI48)</f>
        <v>0.61458333333333337</v>
      </c>
      <c r="AJ531" s="13">
        <f>+IF(PARTNERCALL!AJ48="","",PARTNERCALL!AJ48)</f>
        <v>0.77777777777777779</v>
      </c>
      <c r="AK531" s="14" t="str">
        <f>+IF(PARTNERCALL!AK48="","",PARTNERCALL!AK48)</f>
        <v/>
      </c>
      <c r="AL531" s="14" t="str">
        <f>+IF(PARTNERCALL!AL48="","",PARTNERCALL!AL48)</f>
        <v/>
      </c>
      <c r="AM531" s="13" t="str">
        <f>+IF(PARTNERCALL!AM48="","",PARTNERCALL!AM48)</f>
        <v/>
      </c>
      <c r="AN531" s="13" t="str">
        <f>+IF(PARTNERCALL!AN48="","",PARTNERCALL!AN48)</f>
        <v/>
      </c>
      <c r="AO531" s="14" t="str">
        <f>+IF(PARTNERCALL!AO48="","",PARTNERCALL!AO48)</f>
        <v/>
      </c>
      <c r="AP531" s="20" t="str">
        <f>+IF(PARTNERCALL!AP48="","",PARTNERCALL!AP48)</f>
        <v/>
      </c>
      <c r="AQ531" s="19">
        <f>+IF(PARTNERCALL!AQ48="","",PARTNERCALL!AQ48)</f>
        <v>0.61458333333333337</v>
      </c>
      <c r="AR531" s="13">
        <f>+IF(PARTNERCALL!AR48="","",PARTNERCALL!AR48)</f>
        <v>0.77777777777777779</v>
      </c>
      <c r="AS531" s="14" t="str">
        <f>+IF(PARTNERCALL!AS48="","",PARTNERCALL!AS48)</f>
        <v/>
      </c>
      <c r="AT531" s="14" t="str">
        <f>+IF(PARTNERCALL!AT48="","",PARTNERCALL!AT48)</f>
        <v/>
      </c>
      <c r="AU531" s="13" t="str">
        <f>+IF(PARTNERCALL!AU48="","",PARTNERCALL!AU48)</f>
        <v/>
      </c>
      <c r="AV531" s="13" t="str">
        <f>+IF(PARTNERCALL!AV48="","",PARTNERCALL!AV48)</f>
        <v/>
      </c>
      <c r="AW531" s="14" t="str">
        <f>+IF(PARTNERCALL!AW48="","",PARTNERCALL!AW48)</f>
        <v/>
      </c>
      <c r="AX531" s="20" t="str">
        <f>+IF(PARTNERCALL!AX48="","",PARTNERCALL!AX48)</f>
        <v/>
      </c>
      <c r="AY531" s="19">
        <f>+IF(PARTNERCALL!AY48="","",PARTNERCALL!AY48)</f>
        <v>0.61458333333333337</v>
      </c>
      <c r="AZ531" s="13">
        <f>+IF(PARTNERCALL!AZ48="","",PARTNERCALL!AZ48)</f>
        <v>0.77777777777777779</v>
      </c>
      <c r="BA531" s="14" t="str">
        <f>+IF(PARTNERCALL!BA48="","",PARTNERCALL!BA48)</f>
        <v/>
      </c>
      <c r="BB531" s="14" t="str">
        <f>+IF(PARTNERCALL!BB48="","",PARTNERCALL!BB48)</f>
        <v/>
      </c>
      <c r="BC531" s="13" t="str">
        <f>+IF(PARTNERCALL!BC48="","",PARTNERCALL!BC48)</f>
        <v/>
      </c>
      <c r="BD531" s="13" t="str">
        <f>+IF(PARTNERCALL!BD48="","",PARTNERCALL!BD48)</f>
        <v/>
      </c>
      <c r="BE531" s="14" t="str">
        <f>+IF(PARTNERCALL!BE48="","",PARTNERCALL!BE48)</f>
        <v/>
      </c>
      <c r="BF531" s="20" t="str">
        <f>+IF(PARTNERCALL!BF48="","",PARTNERCALL!BF48)</f>
        <v/>
      </c>
      <c r="BG531" s="19">
        <f>+IF(PARTNERCALL!BG48="","",PARTNERCALL!BG48)</f>
        <v>0.61458333333333337</v>
      </c>
      <c r="BH531" s="13">
        <f>+IF(PARTNERCALL!BH48="","",PARTNERCALL!BH48)</f>
        <v>0.77777777777777779</v>
      </c>
      <c r="BI531" s="14" t="str">
        <f>+IF(PARTNERCALL!BI48="","",PARTNERCALL!BI48)</f>
        <v/>
      </c>
      <c r="BJ531" s="14" t="str">
        <f>+IF(PARTNERCALL!BJ48="","",PARTNERCALL!BJ48)</f>
        <v/>
      </c>
      <c r="BK531" s="13" t="str">
        <f>+IF(PARTNERCALL!BK48="","",PARTNERCALL!BK48)</f>
        <v/>
      </c>
      <c r="BL531" s="13" t="str">
        <f>+IF(PARTNERCALL!BL48="","",PARTNERCALL!BL48)</f>
        <v/>
      </c>
      <c r="BM531" s="14" t="str">
        <f>+IF(PARTNERCALL!BM48="","",PARTNERCALL!BM48)</f>
        <v/>
      </c>
      <c r="BN531" s="20" t="str">
        <f>+IF(PARTNERCALL!BN48="","",PARTNERCALL!BN48)</f>
        <v/>
      </c>
      <c r="BO531" s="19">
        <f>+IF(PARTNERCALL!BO48="","",PARTNERCALL!BO48)</f>
        <v>0.61458333333333337</v>
      </c>
      <c r="BP531" s="13">
        <f>+IF(PARTNERCALL!BP48="","",PARTNERCALL!BP48)</f>
        <v>0.77777777777777779</v>
      </c>
      <c r="BQ531" s="14" t="str">
        <f>+IF(PARTNERCALL!BQ48="","",PARTNERCALL!BQ48)</f>
        <v/>
      </c>
      <c r="BR531" s="14" t="str">
        <f>+IF(PARTNERCALL!BR48="","",PARTNERCALL!BR48)</f>
        <v/>
      </c>
      <c r="BS531" s="13" t="str">
        <f>+IF(PARTNERCALL!BS48="","",PARTNERCALL!BS48)</f>
        <v/>
      </c>
      <c r="BT531" s="13" t="str">
        <f>+IF(PARTNERCALL!BT48="","",PARTNERCALL!BT48)</f>
        <v/>
      </c>
      <c r="BU531" s="14" t="str">
        <f>+IF(PARTNERCALL!BU48="","",PARTNERCALL!BU48)</f>
        <v/>
      </c>
      <c r="BV531" s="20" t="str">
        <f>+IF(PARTNERCALL!BV48="","",PARTNERCALL!BV48)</f>
        <v/>
      </c>
      <c r="BW531" s="68" t="str">
        <f>+VLOOKUP(B531,GESEM!B:H,7,0)</f>
        <v>PARTNERCALL</v>
      </c>
      <c r="BX531" s="2" t="str">
        <f>+VLOOKUP(B531,GESEM!B:H,6,0)</f>
        <v>AGENTE</v>
      </c>
    </row>
    <row r="532" spans="1:76" ht="12" customHeight="1" x14ac:dyDescent="0.2">
      <c r="A532" s="31">
        <f t="shared" si="8"/>
        <v>526</v>
      </c>
      <c r="B532" s="74">
        <f>+PARTNERCALL!B49</f>
        <v>74850534</v>
      </c>
      <c r="C532" s="61" t="str">
        <f>+VLOOKUP(J532,TURNO!P:Q,2,0)</f>
        <v xml:space="preserve">PARTNERCALL </v>
      </c>
      <c r="D532" s="61" t="str">
        <f>+PARTNERCALL!D49</f>
        <v>Tarde</v>
      </c>
      <c r="E532" s="75">
        <f>+VLOOKUP(B532,GESEM!B:M,12,0)</f>
        <v>45709</v>
      </c>
      <c r="F532" s="61" t="str">
        <f>+PARTNERCALL!F49</f>
        <v>PART TIME</v>
      </c>
      <c r="G532" s="61">
        <f>+PARTNERCALL!G49</f>
        <v>0</v>
      </c>
      <c r="H532" s="61">
        <f>+PARTNERCALL!H49</f>
        <v>0</v>
      </c>
      <c r="I532" s="61" t="str">
        <f>+PARTNERCALL!I49</f>
        <v>MENDOZA RAMOS FLAVIA ESMERALDA</v>
      </c>
      <c r="J532" s="61" t="str">
        <f>+PARTNERCALL!J49</f>
        <v>PARTNER CALL</v>
      </c>
      <c r="K532" s="61" t="str">
        <f>+PARTNERCALL!K49</f>
        <v>DUEÑAS LEANDRO ANGGY LEIDY MIRELLA</v>
      </c>
      <c r="L532" s="61" t="str">
        <f>+PARTNERCALL!L49</f>
        <v xml:space="preserve">CARAZA MORENO JONATHAN </v>
      </c>
      <c r="M532" s="61" t="str">
        <f>+PARTNERCALL!M49</f>
        <v>Lunes</v>
      </c>
      <c r="N532" s="32">
        <f>+IF(PARTNERCALL!N49="","",PARTNERCALL!N49)</f>
        <v>0.75</v>
      </c>
      <c r="O532" s="33">
        <f>+IF(PARTNERCALL!O49="","",PARTNERCALL!O49)</f>
        <v>0.91319444444444442</v>
      </c>
      <c r="P532" s="32" t="str">
        <f>+IF(PARTNERCALL!P49="","",PARTNERCALL!P49)</f>
        <v/>
      </c>
      <c r="Q532" s="33" t="str">
        <f>+IF(PARTNERCALL!Q49="","",PARTNERCALL!Q49)</f>
        <v/>
      </c>
      <c r="R532" s="34" t="str">
        <f>+VLOOKUP(B532,GESEM!B:R,9,0)</f>
        <v>ACTIVO</v>
      </c>
      <c r="S532" s="19" t="str">
        <f>+IF(PARTNERCALL!S49="","",PARTNERCALL!S49)</f>
        <v/>
      </c>
      <c r="T532" s="14" t="str">
        <f>+IF(PARTNERCALL!T49="","",PARTNERCALL!T49)</f>
        <v/>
      </c>
      <c r="U532" s="14" t="str">
        <f>+IF(PARTNERCALL!U49="","",PARTNERCALL!U49)</f>
        <v/>
      </c>
      <c r="V532" s="14" t="str">
        <f>+IF(PARTNERCALL!V49="","",PARTNERCALL!V49)</f>
        <v/>
      </c>
      <c r="W532" s="14" t="str">
        <f>+IF(PARTNERCALL!W49="","",PARTNERCALL!W49)</f>
        <v/>
      </c>
      <c r="X532" s="14" t="str">
        <f>+IF(PARTNERCALL!X49="","",PARTNERCALL!X49)</f>
        <v/>
      </c>
      <c r="Y532" s="14" t="str">
        <f>+IF(PARTNERCALL!Y49="","",PARTNERCALL!Y49)</f>
        <v/>
      </c>
      <c r="Z532" s="20" t="str">
        <f>+IF(PARTNERCALL!Z49="","",PARTNERCALL!Z49)</f>
        <v/>
      </c>
      <c r="AA532" s="19">
        <f>+IF(PARTNERCALL!AA49="","",PARTNERCALL!AA49)</f>
        <v>0.75</v>
      </c>
      <c r="AB532" s="13">
        <f>+IF(PARTNERCALL!AB49="","",PARTNERCALL!AB49)</f>
        <v>0.91319444444444442</v>
      </c>
      <c r="AC532" s="14" t="str">
        <f>+IF(PARTNERCALL!AC49="","",PARTNERCALL!AC49)</f>
        <v/>
      </c>
      <c r="AD532" s="14" t="str">
        <f>+IF(PARTNERCALL!AD49="","",PARTNERCALL!AD49)</f>
        <v/>
      </c>
      <c r="AE532" s="13" t="str">
        <f>+IF(PARTNERCALL!AE49="","",PARTNERCALL!AE49)</f>
        <v/>
      </c>
      <c r="AF532" s="13" t="str">
        <f>+IF(PARTNERCALL!AF49="","",PARTNERCALL!AF49)</f>
        <v/>
      </c>
      <c r="AG532" s="14" t="str">
        <f>+IF(PARTNERCALL!AG49="","",PARTNERCALL!AG49)</f>
        <v/>
      </c>
      <c r="AH532" s="20" t="str">
        <f>+IF(PARTNERCALL!AH49="","",PARTNERCALL!AH49)</f>
        <v/>
      </c>
      <c r="AI532" s="19">
        <f>+IF(PARTNERCALL!AI49="","",PARTNERCALL!AI49)</f>
        <v>0.75</v>
      </c>
      <c r="AJ532" s="13">
        <f>+IF(PARTNERCALL!AJ49="","",PARTNERCALL!AJ49)</f>
        <v>0.91319444444444442</v>
      </c>
      <c r="AK532" s="14" t="str">
        <f>+IF(PARTNERCALL!AK49="","",PARTNERCALL!AK49)</f>
        <v/>
      </c>
      <c r="AL532" s="14" t="str">
        <f>+IF(PARTNERCALL!AL49="","",PARTNERCALL!AL49)</f>
        <v/>
      </c>
      <c r="AM532" s="13" t="str">
        <f>+IF(PARTNERCALL!AM49="","",PARTNERCALL!AM49)</f>
        <v/>
      </c>
      <c r="AN532" s="13" t="str">
        <f>+IF(PARTNERCALL!AN49="","",PARTNERCALL!AN49)</f>
        <v/>
      </c>
      <c r="AO532" s="14" t="str">
        <f>+IF(PARTNERCALL!AO49="","",PARTNERCALL!AO49)</f>
        <v/>
      </c>
      <c r="AP532" s="20" t="str">
        <f>+IF(PARTNERCALL!AP49="","",PARTNERCALL!AP49)</f>
        <v/>
      </c>
      <c r="AQ532" s="19">
        <f>+IF(PARTNERCALL!AQ49="","",PARTNERCALL!AQ49)</f>
        <v>0.75</v>
      </c>
      <c r="AR532" s="13">
        <f>+IF(PARTNERCALL!AR49="","",PARTNERCALL!AR49)</f>
        <v>0.91319444444444442</v>
      </c>
      <c r="AS532" s="14" t="str">
        <f>+IF(PARTNERCALL!AS49="","",PARTNERCALL!AS49)</f>
        <v/>
      </c>
      <c r="AT532" s="14" t="str">
        <f>+IF(PARTNERCALL!AT49="","",PARTNERCALL!AT49)</f>
        <v/>
      </c>
      <c r="AU532" s="13" t="str">
        <f>+IF(PARTNERCALL!AU49="","",PARTNERCALL!AU49)</f>
        <v/>
      </c>
      <c r="AV532" s="13" t="str">
        <f>+IF(PARTNERCALL!AV49="","",PARTNERCALL!AV49)</f>
        <v/>
      </c>
      <c r="AW532" s="14" t="str">
        <f>+IF(PARTNERCALL!AW49="","",PARTNERCALL!AW49)</f>
        <v/>
      </c>
      <c r="AX532" s="20" t="str">
        <f>+IF(PARTNERCALL!AX49="","",PARTNERCALL!AX49)</f>
        <v/>
      </c>
      <c r="AY532" s="19">
        <f>+IF(PARTNERCALL!AY49="","",PARTNERCALL!AY49)</f>
        <v>0.75</v>
      </c>
      <c r="AZ532" s="13">
        <f>+IF(PARTNERCALL!AZ49="","",PARTNERCALL!AZ49)</f>
        <v>0.91319444444444442</v>
      </c>
      <c r="BA532" s="14" t="str">
        <f>+IF(PARTNERCALL!BA49="","",PARTNERCALL!BA49)</f>
        <v/>
      </c>
      <c r="BB532" s="14" t="str">
        <f>+IF(PARTNERCALL!BB49="","",PARTNERCALL!BB49)</f>
        <v/>
      </c>
      <c r="BC532" s="13" t="str">
        <f>+IF(PARTNERCALL!BC49="","",PARTNERCALL!BC49)</f>
        <v/>
      </c>
      <c r="BD532" s="13" t="str">
        <f>+IF(PARTNERCALL!BD49="","",PARTNERCALL!BD49)</f>
        <v/>
      </c>
      <c r="BE532" s="14" t="str">
        <f>+IF(PARTNERCALL!BE49="","",PARTNERCALL!BE49)</f>
        <v/>
      </c>
      <c r="BF532" s="20" t="str">
        <f>+IF(PARTNERCALL!BF49="","",PARTNERCALL!BF49)</f>
        <v/>
      </c>
      <c r="BG532" s="19">
        <f>+IF(PARTNERCALL!BG49="","",PARTNERCALL!BG49)</f>
        <v>0.75</v>
      </c>
      <c r="BH532" s="13">
        <f>+IF(PARTNERCALL!BH49="","",PARTNERCALL!BH49)</f>
        <v>0.91319444444444442</v>
      </c>
      <c r="BI532" s="14" t="str">
        <f>+IF(PARTNERCALL!BI49="","",PARTNERCALL!BI49)</f>
        <v/>
      </c>
      <c r="BJ532" s="14" t="str">
        <f>+IF(PARTNERCALL!BJ49="","",PARTNERCALL!BJ49)</f>
        <v/>
      </c>
      <c r="BK532" s="13" t="str">
        <f>+IF(PARTNERCALL!BK49="","",PARTNERCALL!BK49)</f>
        <v/>
      </c>
      <c r="BL532" s="13" t="str">
        <f>+IF(PARTNERCALL!BL49="","",PARTNERCALL!BL49)</f>
        <v/>
      </c>
      <c r="BM532" s="14" t="str">
        <f>+IF(PARTNERCALL!BM49="","",PARTNERCALL!BM49)</f>
        <v/>
      </c>
      <c r="BN532" s="20" t="str">
        <f>+IF(PARTNERCALL!BN49="","",PARTNERCALL!BN49)</f>
        <v/>
      </c>
      <c r="BO532" s="19">
        <f>+IF(PARTNERCALL!BO49="","",PARTNERCALL!BO49)</f>
        <v>0.75</v>
      </c>
      <c r="BP532" s="13">
        <f>+IF(PARTNERCALL!BP49="","",PARTNERCALL!BP49)</f>
        <v>0.91319444444444442</v>
      </c>
      <c r="BQ532" s="14" t="str">
        <f>+IF(PARTNERCALL!BQ49="","",PARTNERCALL!BQ49)</f>
        <v/>
      </c>
      <c r="BR532" s="14" t="str">
        <f>+IF(PARTNERCALL!BR49="","",PARTNERCALL!BR49)</f>
        <v/>
      </c>
      <c r="BS532" s="13" t="str">
        <f>+IF(PARTNERCALL!BS49="","",PARTNERCALL!BS49)</f>
        <v/>
      </c>
      <c r="BT532" s="13" t="str">
        <f>+IF(PARTNERCALL!BT49="","",PARTNERCALL!BT49)</f>
        <v/>
      </c>
      <c r="BU532" s="14" t="str">
        <f>+IF(PARTNERCALL!BU49="","",PARTNERCALL!BU49)</f>
        <v/>
      </c>
      <c r="BV532" s="20" t="str">
        <f>+IF(PARTNERCALL!BV49="","",PARTNERCALL!BV49)</f>
        <v/>
      </c>
      <c r="BW532" s="68" t="str">
        <f>+VLOOKUP(B532,GESEM!B:H,7,0)</f>
        <v>PARTNERCALL</v>
      </c>
      <c r="BX532" s="2" t="str">
        <f>+VLOOKUP(B532,GESEM!B:H,6,0)</f>
        <v>AGENTE</v>
      </c>
    </row>
    <row r="533" spans="1:76" ht="12" customHeight="1" x14ac:dyDescent="0.2">
      <c r="A533" s="31">
        <f t="shared" si="8"/>
        <v>527</v>
      </c>
      <c r="B533" s="74">
        <f>+PARTNERCALL!B50</f>
        <v>10740231</v>
      </c>
      <c r="C533" s="61" t="str">
        <f>+VLOOKUP(J533,TURNO!P:Q,2,0)</f>
        <v xml:space="preserve">PARTNERCALL </v>
      </c>
      <c r="D533" s="61" t="str">
        <f>+PARTNERCALL!D50</f>
        <v>Tarde</v>
      </c>
      <c r="E533" s="75">
        <f>+VLOOKUP(B533,GESEM!B:M,12,0)</f>
        <v>45680</v>
      </c>
      <c r="F533" s="61" t="str">
        <f>+PARTNERCALL!F50</f>
        <v>PART TIME</v>
      </c>
      <c r="G533" s="61">
        <f>+PARTNERCALL!G50</f>
        <v>0</v>
      </c>
      <c r="H533" s="61">
        <f>+PARTNERCALL!H50</f>
        <v>0</v>
      </c>
      <c r="I533" s="61" t="str">
        <f>+PARTNERCALL!I50</f>
        <v>ROMERO RAMIREZ ETTEY COSETH</v>
      </c>
      <c r="J533" s="61" t="str">
        <f>+PARTNERCALL!J50</f>
        <v>PARTNER CALL</v>
      </c>
      <c r="K533" s="61" t="str">
        <f>+PARTNERCALL!K50</f>
        <v>DUEÑAS LEANDRO ANGGY LEIDY MIRELLA</v>
      </c>
      <c r="L533" s="61" t="str">
        <f>+PARTNERCALL!L50</f>
        <v xml:space="preserve">CARAZA MORENO JONATHAN </v>
      </c>
      <c r="M533" s="61" t="str">
        <f>+PARTNERCALL!M50</f>
        <v>Domingo</v>
      </c>
      <c r="N533" s="32">
        <f>+IF(PARTNERCALL!N50="","",PARTNERCALL!N50)</f>
        <v>0.75</v>
      </c>
      <c r="O533" s="33">
        <f>+IF(PARTNERCALL!O50="","",PARTNERCALL!O50)</f>
        <v>0.91319444444444442</v>
      </c>
      <c r="P533" s="32" t="str">
        <f>+IF(PARTNERCALL!P50="","",PARTNERCALL!P50)</f>
        <v/>
      </c>
      <c r="Q533" s="33" t="str">
        <f>+IF(PARTNERCALL!Q50="","",PARTNERCALL!Q50)</f>
        <v/>
      </c>
      <c r="R533" s="34" t="str">
        <f>+VLOOKUP(B533,GESEM!B:R,9,0)</f>
        <v>ACTIVO</v>
      </c>
      <c r="S533" s="19">
        <f>+IF(PARTNERCALL!S50="","",PARTNERCALL!S50)</f>
        <v>0.75</v>
      </c>
      <c r="T533" s="14">
        <f>+IF(PARTNERCALL!T50="","",PARTNERCALL!T50)</f>
        <v>0.91319444444444442</v>
      </c>
      <c r="U533" s="14" t="str">
        <f>+IF(PARTNERCALL!U50="","",PARTNERCALL!U50)</f>
        <v/>
      </c>
      <c r="V533" s="14" t="str">
        <f>+IF(PARTNERCALL!V50="","",PARTNERCALL!V50)</f>
        <v/>
      </c>
      <c r="W533" s="14" t="str">
        <f>+IF(PARTNERCALL!W50="","",PARTNERCALL!W50)</f>
        <v/>
      </c>
      <c r="X533" s="14" t="str">
        <f>+IF(PARTNERCALL!X50="","",PARTNERCALL!X50)</f>
        <v/>
      </c>
      <c r="Y533" s="14" t="str">
        <f>+IF(PARTNERCALL!Y50="","",PARTNERCALL!Y50)</f>
        <v/>
      </c>
      <c r="Z533" s="20" t="str">
        <f>+IF(PARTNERCALL!Z50="","",PARTNERCALL!Z50)</f>
        <v/>
      </c>
      <c r="AA533" s="19">
        <f>+IF(PARTNERCALL!AA50="","",PARTNERCALL!AA50)</f>
        <v>0.75</v>
      </c>
      <c r="AB533" s="13">
        <f>+IF(PARTNERCALL!AB50="","",PARTNERCALL!AB50)</f>
        <v>0.91319444444444442</v>
      </c>
      <c r="AC533" s="14" t="str">
        <f>+IF(PARTNERCALL!AC50="","",PARTNERCALL!AC50)</f>
        <v/>
      </c>
      <c r="AD533" s="14" t="str">
        <f>+IF(PARTNERCALL!AD50="","",PARTNERCALL!AD50)</f>
        <v/>
      </c>
      <c r="AE533" s="13" t="str">
        <f>+IF(PARTNERCALL!AE50="","",PARTNERCALL!AE50)</f>
        <v/>
      </c>
      <c r="AF533" s="13" t="str">
        <f>+IF(PARTNERCALL!AF50="","",PARTNERCALL!AF50)</f>
        <v/>
      </c>
      <c r="AG533" s="14" t="str">
        <f>+IF(PARTNERCALL!AG50="","",PARTNERCALL!AG50)</f>
        <v/>
      </c>
      <c r="AH533" s="20" t="str">
        <f>+IF(PARTNERCALL!AH50="","",PARTNERCALL!AH50)</f>
        <v/>
      </c>
      <c r="AI533" s="19">
        <f>+IF(PARTNERCALL!AI50="","",PARTNERCALL!AI50)</f>
        <v>0.75</v>
      </c>
      <c r="AJ533" s="13">
        <f>+IF(PARTNERCALL!AJ50="","",PARTNERCALL!AJ50)</f>
        <v>0.91319444444444442</v>
      </c>
      <c r="AK533" s="14" t="str">
        <f>+IF(PARTNERCALL!AK50="","",PARTNERCALL!AK50)</f>
        <v/>
      </c>
      <c r="AL533" s="14" t="str">
        <f>+IF(PARTNERCALL!AL50="","",PARTNERCALL!AL50)</f>
        <v/>
      </c>
      <c r="AM533" s="13" t="str">
        <f>+IF(PARTNERCALL!AM50="","",PARTNERCALL!AM50)</f>
        <v/>
      </c>
      <c r="AN533" s="13" t="str">
        <f>+IF(PARTNERCALL!AN50="","",PARTNERCALL!AN50)</f>
        <v/>
      </c>
      <c r="AO533" s="14" t="str">
        <f>+IF(PARTNERCALL!AO50="","",PARTNERCALL!AO50)</f>
        <v/>
      </c>
      <c r="AP533" s="20" t="str">
        <f>+IF(PARTNERCALL!AP50="","",PARTNERCALL!AP50)</f>
        <v/>
      </c>
      <c r="AQ533" s="19">
        <f>+IF(PARTNERCALL!AQ50="","",PARTNERCALL!AQ50)</f>
        <v>0.75</v>
      </c>
      <c r="AR533" s="13">
        <f>+IF(PARTNERCALL!AR50="","",PARTNERCALL!AR50)</f>
        <v>0.91319444444444442</v>
      </c>
      <c r="AS533" s="14" t="str">
        <f>+IF(PARTNERCALL!AS50="","",PARTNERCALL!AS50)</f>
        <v/>
      </c>
      <c r="AT533" s="14" t="str">
        <f>+IF(PARTNERCALL!AT50="","",PARTNERCALL!AT50)</f>
        <v/>
      </c>
      <c r="AU533" s="13" t="str">
        <f>+IF(PARTNERCALL!AU50="","",PARTNERCALL!AU50)</f>
        <v/>
      </c>
      <c r="AV533" s="13" t="str">
        <f>+IF(PARTNERCALL!AV50="","",PARTNERCALL!AV50)</f>
        <v/>
      </c>
      <c r="AW533" s="14" t="str">
        <f>+IF(PARTNERCALL!AW50="","",PARTNERCALL!AW50)</f>
        <v/>
      </c>
      <c r="AX533" s="20" t="str">
        <f>+IF(PARTNERCALL!AX50="","",PARTNERCALL!AX50)</f>
        <v/>
      </c>
      <c r="AY533" s="19">
        <f>+IF(PARTNERCALL!AY50="","",PARTNERCALL!AY50)</f>
        <v>0.75</v>
      </c>
      <c r="AZ533" s="13">
        <f>+IF(PARTNERCALL!AZ50="","",PARTNERCALL!AZ50)</f>
        <v>0.91319444444444442</v>
      </c>
      <c r="BA533" s="14" t="str">
        <f>+IF(PARTNERCALL!BA50="","",PARTNERCALL!BA50)</f>
        <v/>
      </c>
      <c r="BB533" s="14" t="str">
        <f>+IF(PARTNERCALL!BB50="","",PARTNERCALL!BB50)</f>
        <v/>
      </c>
      <c r="BC533" s="13" t="str">
        <f>+IF(PARTNERCALL!BC50="","",PARTNERCALL!BC50)</f>
        <v/>
      </c>
      <c r="BD533" s="13" t="str">
        <f>+IF(PARTNERCALL!BD50="","",PARTNERCALL!BD50)</f>
        <v/>
      </c>
      <c r="BE533" s="14" t="str">
        <f>+IF(PARTNERCALL!BE50="","",PARTNERCALL!BE50)</f>
        <v/>
      </c>
      <c r="BF533" s="20" t="str">
        <f>+IF(PARTNERCALL!BF50="","",PARTNERCALL!BF50)</f>
        <v/>
      </c>
      <c r="BG533" s="19">
        <f>+IF(PARTNERCALL!BG50="","",PARTNERCALL!BG50)</f>
        <v>0.75</v>
      </c>
      <c r="BH533" s="13">
        <f>+IF(PARTNERCALL!BH50="","",PARTNERCALL!BH50)</f>
        <v>0.91319444444444442</v>
      </c>
      <c r="BI533" s="14" t="str">
        <f>+IF(PARTNERCALL!BI50="","",PARTNERCALL!BI50)</f>
        <v/>
      </c>
      <c r="BJ533" s="14" t="str">
        <f>+IF(PARTNERCALL!BJ50="","",PARTNERCALL!BJ50)</f>
        <v/>
      </c>
      <c r="BK533" s="13" t="str">
        <f>+IF(PARTNERCALL!BK50="","",PARTNERCALL!BK50)</f>
        <v/>
      </c>
      <c r="BL533" s="13" t="str">
        <f>+IF(PARTNERCALL!BL50="","",PARTNERCALL!BL50)</f>
        <v/>
      </c>
      <c r="BM533" s="14" t="str">
        <f>+IF(PARTNERCALL!BM50="","",PARTNERCALL!BM50)</f>
        <v/>
      </c>
      <c r="BN533" s="20" t="str">
        <f>+IF(PARTNERCALL!BN50="","",PARTNERCALL!BN50)</f>
        <v/>
      </c>
      <c r="BO533" s="19" t="str">
        <f>+IF(PARTNERCALL!BO50="","",PARTNERCALL!BO50)</f>
        <v/>
      </c>
      <c r="BP533" s="13" t="str">
        <f>+IF(PARTNERCALL!BP50="","",PARTNERCALL!BP50)</f>
        <v/>
      </c>
      <c r="BQ533" s="14" t="str">
        <f>+IF(PARTNERCALL!BQ50="","",PARTNERCALL!BQ50)</f>
        <v/>
      </c>
      <c r="BR533" s="14" t="str">
        <f>+IF(PARTNERCALL!BR50="","",PARTNERCALL!BR50)</f>
        <v/>
      </c>
      <c r="BS533" s="13" t="str">
        <f>+IF(PARTNERCALL!BS50="","",PARTNERCALL!BS50)</f>
        <v/>
      </c>
      <c r="BT533" s="13" t="str">
        <f>+IF(PARTNERCALL!BT50="","",PARTNERCALL!BT50)</f>
        <v/>
      </c>
      <c r="BU533" s="14" t="str">
        <f>+IF(PARTNERCALL!BU50="","",PARTNERCALL!BU50)</f>
        <v/>
      </c>
      <c r="BV533" s="20" t="str">
        <f>+IF(PARTNERCALL!BV50="","",PARTNERCALL!BV50)</f>
        <v/>
      </c>
      <c r="BW533" s="68" t="str">
        <f>+VLOOKUP(B533,GESEM!B:H,7,0)</f>
        <v>PARTNERCALL</v>
      </c>
      <c r="BX533" s="2" t="str">
        <f>+VLOOKUP(B533,GESEM!B:H,6,0)</f>
        <v>AGENTE</v>
      </c>
    </row>
    <row r="534" spans="1:76" ht="12" customHeight="1" x14ac:dyDescent="0.2">
      <c r="A534" s="31">
        <f t="shared" si="8"/>
        <v>528</v>
      </c>
      <c r="B534" s="74">
        <f>+PARTNERCALL!B51</f>
        <v>71409638</v>
      </c>
      <c r="C534" s="61" t="str">
        <f>+VLOOKUP(J534,TURNO!P:Q,2,0)</f>
        <v xml:space="preserve">PARTNERCALL </v>
      </c>
      <c r="D534" s="61" t="str">
        <f>+PARTNERCALL!D51</f>
        <v>Tarde</v>
      </c>
      <c r="E534" s="75">
        <f>+VLOOKUP(B534,GESEM!B:M,12,0)</f>
        <v>45745</v>
      </c>
      <c r="F534" s="61" t="str">
        <f>+PARTNERCALL!F51</f>
        <v>PART TIME</v>
      </c>
      <c r="G534" s="61">
        <f>+PARTNERCALL!G51</f>
        <v>0</v>
      </c>
      <c r="H534" s="61">
        <f>+PARTNERCALL!H51</f>
        <v>0</v>
      </c>
      <c r="I534" s="61" t="str">
        <f>+PARTNERCALL!I51</f>
        <v>AGURTO VERGARA JHEISON JOSEPH</v>
      </c>
      <c r="J534" s="61" t="str">
        <f>+PARTNERCALL!J51</f>
        <v>PARTNER CALL</v>
      </c>
      <c r="K534" s="61" t="str">
        <f>+PARTNERCALL!K51</f>
        <v xml:space="preserve">CARAZA MORENO JONATHAN </v>
      </c>
      <c r="L534" s="61" t="str">
        <f>+PARTNERCALL!L51</f>
        <v xml:space="preserve">CARAZA MORENO JONATHAN </v>
      </c>
      <c r="M534" s="61" t="str">
        <f>+PARTNERCALL!M51</f>
        <v>Martes</v>
      </c>
      <c r="N534" s="32">
        <f>+IF(PARTNERCALL!N51="","",PARTNERCALL!N51)</f>
        <v>0.125</v>
      </c>
      <c r="O534" s="33">
        <f>+IF(PARTNERCALL!O51="","",PARTNERCALL!O51)</f>
        <v>0.28819444444444442</v>
      </c>
      <c r="P534" s="32" t="str">
        <f>+IF(PARTNERCALL!P51="","",PARTNERCALL!P51)</f>
        <v/>
      </c>
      <c r="Q534" s="33" t="str">
        <f>+IF(PARTNERCALL!Q51="","",PARTNERCALL!Q51)</f>
        <v/>
      </c>
      <c r="R534" s="34" t="str">
        <f>+VLOOKUP(B534,GESEM!B:R,9,0)</f>
        <v>ACTIVO</v>
      </c>
      <c r="S534" s="19">
        <f>+IF(PARTNERCALL!S51="","",PARTNERCALL!S51)</f>
        <v>0.125</v>
      </c>
      <c r="T534" s="14">
        <f>+IF(PARTNERCALL!T51="","",PARTNERCALL!T51)</f>
        <v>0.28819444444444442</v>
      </c>
      <c r="U534" s="14" t="str">
        <f>+IF(PARTNERCALL!U51="","",PARTNERCALL!U51)</f>
        <v/>
      </c>
      <c r="V534" s="14" t="str">
        <f>+IF(PARTNERCALL!V51="","",PARTNERCALL!V51)</f>
        <v/>
      </c>
      <c r="W534" s="14" t="str">
        <f>+IF(PARTNERCALL!W51="","",PARTNERCALL!W51)</f>
        <v/>
      </c>
      <c r="X534" s="14" t="str">
        <f>+IF(PARTNERCALL!X51="","",PARTNERCALL!X51)</f>
        <v/>
      </c>
      <c r="Y534" s="14" t="str">
        <f>+IF(PARTNERCALL!Y51="","",PARTNERCALL!Y51)</f>
        <v/>
      </c>
      <c r="Z534" s="20" t="str">
        <f>+IF(PARTNERCALL!Z51="","",PARTNERCALL!Z51)</f>
        <v/>
      </c>
      <c r="AA534" s="19" t="str">
        <f>+IF(PARTNERCALL!AA51="","",PARTNERCALL!AA51)</f>
        <v/>
      </c>
      <c r="AB534" s="13" t="str">
        <f>+IF(PARTNERCALL!AB51="","",PARTNERCALL!AB51)</f>
        <v/>
      </c>
      <c r="AC534" s="14" t="str">
        <f>+IF(PARTNERCALL!AC51="","",PARTNERCALL!AC51)</f>
        <v/>
      </c>
      <c r="AD534" s="14" t="str">
        <f>+IF(PARTNERCALL!AD51="","",PARTNERCALL!AD51)</f>
        <v/>
      </c>
      <c r="AE534" s="13" t="str">
        <f>+IF(PARTNERCALL!AE51="","",PARTNERCALL!AE51)</f>
        <v/>
      </c>
      <c r="AF534" s="13" t="str">
        <f>+IF(PARTNERCALL!AF51="","",PARTNERCALL!AF51)</f>
        <v/>
      </c>
      <c r="AG534" s="14" t="str">
        <f>+IF(PARTNERCALL!AG51="","",PARTNERCALL!AG51)</f>
        <v/>
      </c>
      <c r="AH534" s="20" t="str">
        <f>+IF(PARTNERCALL!AH51="","",PARTNERCALL!AH51)</f>
        <v/>
      </c>
      <c r="AI534" s="19">
        <f>+IF(PARTNERCALL!AI51="","",PARTNERCALL!AI51)</f>
        <v>0.125</v>
      </c>
      <c r="AJ534" s="13">
        <f>+IF(PARTNERCALL!AJ51="","",PARTNERCALL!AJ51)</f>
        <v>0.28819444444444442</v>
      </c>
      <c r="AK534" s="14" t="str">
        <f>+IF(PARTNERCALL!AK51="","",PARTNERCALL!AK51)</f>
        <v/>
      </c>
      <c r="AL534" s="14" t="str">
        <f>+IF(PARTNERCALL!AL51="","",PARTNERCALL!AL51)</f>
        <v/>
      </c>
      <c r="AM534" s="13" t="str">
        <f>+IF(PARTNERCALL!AM51="","",PARTNERCALL!AM51)</f>
        <v/>
      </c>
      <c r="AN534" s="13" t="str">
        <f>+IF(PARTNERCALL!AN51="","",PARTNERCALL!AN51)</f>
        <v/>
      </c>
      <c r="AO534" s="14" t="str">
        <f>+IF(PARTNERCALL!AO51="","",PARTNERCALL!AO51)</f>
        <v/>
      </c>
      <c r="AP534" s="20" t="str">
        <f>+IF(PARTNERCALL!AP51="","",PARTNERCALL!AP51)</f>
        <v/>
      </c>
      <c r="AQ534" s="19">
        <f>+IF(PARTNERCALL!AQ51="","",PARTNERCALL!AQ51)</f>
        <v>0.125</v>
      </c>
      <c r="AR534" s="13">
        <f>+IF(PARTNERCALL!AR51="","",PARTNERCALL!AR51)</f>
        <v>0.28819444444444442</v>
      </c>
      <c r="AS534" s="14" t="str">
        <f>+IF(PARTNERCALL!AS51="","",PARTNERCALL!AS51)</f>
        <v/>
      </c>
      <c r="AT534" s="14" t="str">
        <f>+IF(PARTNERCALL!AT51="","",PARTNERCALL!AT51)</f>
        <v/>
      </c>
      <c r="AU534" s="13" t="str">
        <f>+IF(PARTNERCALL!AU51="","",PARTNERCALL!AU51)</f>
        <v/>
      </c>
      <c r="AV534" s="13" t="str">
        <f>+IF(PARTNERCALL!AV51="","",PARTNERCALL!AV51)</f>
        <v/>
      </c>
      <c r="AW534" s="14" t="str">
        <f>+IF(PARTNERCALL!AW51="","",PARTNERCALL!AW51)</f>
        <v/>
      </c>
      <c r="AX534" s="20" t="str">
        <f>+IF(PARTNERCALL!AX51="","",PARTNERCALL!AX51)</f>
        <v/>
      </c>
      <c r="AY534" s="19">
        <f>+IF(PARTNERCALL!AY51="","",PARTNERCALL!AY51)</f>
        <v>0.125</v>
      </c>
      <c r="AZ534" s="13">
        <f>+IF(PARTNERCALL!AZ51="","",PARTNERCALL!AZ51)</f>
        <v>0.28819444444444442</v>
      </c>
      <c r="BA534" s="14" t="str">
        <f>+IF(PARTNERCALL!BA51="","",PARTNERCALL!BA51)</f>
        <v/>
      </c>
      <c r="BB534" s="14" t="str">
        <f>+IF(PARTNERCALL!BB51="","",PARTNERCALL!BB51)</f>
        <v/>
      </c>
      <c r="BC534" s="13" t="str">
        <f>+IF(PARTNERCALL!BC51="","",PARTNERCALL!BC51)</f>
        <v/>
      </c>
      <c r="BD534" s="13" t="str">
        <f>+IF(PARTNERCALL!BD51="","",PARTNERCALL!BD51)</f>
        <v/>
      </c>
      <c r="BE534" s="14" t="str">
        <f>+IF(PARTNERCALL!BE51="","",PARTNERCALL!BE51)</f>
        <v/>
      </c>
      <c r="BF534" s="20" t="str">
        <f>+IF(PARTNERCALL!BF51="","",PARTNERCALL!BF51)</f>
        <v/>
      </c>
      <c r="BG534" s="19">
        <f>+IF(PARTNERCALL!BG51="","",PARTNERCALL!BG51)</f>
        <v>0.125</v>
      </c>
      <c r="BH534" s="13">
        <f>+IF(PARTNERCALL!BH51="","",PARTNERCALL!BH51)</f>
        <v>0.28819444444444442</v>
      </c>
      <c r="BI534" s="14" t="str">
        <f>+IF(PARTNERCALL!BI51="","",PARTNERCALL!BI51)</f>
        <v/>
      </c>
      <c r="BJ534" s="14" t="str">
        <f>+IF(PARTNERCALL!BJ51="","",PARTNERCALL!BJ51)</f>
        <v/>
      </c>
      <c r="BK534" s="13" t="str">
        <f>+IF(PARTNERCALL!BK51="","",PARTNERCALL!BK51)</f>
        <v/>
      </c>
      <c r="BL534" s="13" t="str">
        <f>+IF(PARTNERCALL!BL51="","",PARTNERCALL!BL51)</f>
        <v/>
      </c>
      <c r="BM534" s="14" t="str">
        <f>+IF(PARTNERCALL!BM51="","",PARTNERCALL!BM51)</f>
        <v/>
      </c>
      <c r="BN534" s="20" t="str">
        <f>+IF(PARTNERCALL!BN51="","",PARTNERCALL!BN51)</f>
        <v/>
      </c>
      <c r="BO534" s="19">
        <f>+IF(PARTNERCALL!BO51="","",PARTNERCALL!BO51)</f>
        <v>0.125</v>
      </c>
      <c r="BP534" s="13">
        <f>+IF(PARTNERCALL!BP51="","",PARTNERCALL!BP51)</f>
        <v>0.28819444444444442</v>
      </c>
      <c r="BQ534" s="14" t="str">
        <f>+IF(PARTNERCALL!BQ51="","",PARTNERCALL!BQ51)</f>
        <v/>
      </c>
      <c r="BR534" s="14" t="str">
        <f>+IF(PARTNERCALL!BR51="","",PARTNERCALL!BR51)</f>
        <v/>
      </c>
      <c r="BS534" s="13" t="str">
        <f>+IF(PARTNERCALL!BS51="","",PARTNERCALL!BS51)</f>
        <v/>
      </c>
      <c r="BT534" s="13" t="str">
        <f>+IF(PARTNERCALL!BT51="","",PARTNERCALL!BT51)</f>
        <v/>
      </c>
      <c r="BU534" s="14" t="str">
        <f>+IF(PARTNERCALL!BU51="","",PARTNERCALL!BU51)</f>
        <v/>
      </c>
      <c r="BV534" s="20" t="str">
        <f>+IF(PARTNERCALL!BV51="","",PARTNERCALL!BV51)</f>
        <v/>
      </c>
      <c r="BW534" s="68" t="str">
        <f>+VLOOKUP(B534,GESEM!B:H,7,0)</f>
        <v>PARTNERCALL</v>
      </c>
      <c r="BX534" s="2" t="str">
        <f>+VLOOKUP(B534,GESEM!B:H,6,0)</f>
        <v>AGENTE</v>
      </c>
    </row>
    <row r="535" spans="1:76" ht="12" customHeight="1" x14ac:dyDescent="0.2">
      <c r="A535" s="31">
        <f t="shared" si="8"/>
        <v>529</v>
      </c>
      <c r="B535" s="74">
        <f>+PARTNERCALL!B52</f>
        <v>71425481</v>
      </c>
      <c r="C535" s="61" t="str">
        <f>+VLOOKUP(J535,TURNO!P:Q,2,0)</f>
        <v xml:space="preserve">PARTNERCALL </v>
      </c>
      <c r="D535" s="61" t="str">
        <f>+PARTNERCALL!D52</f>
        <v>Tarde</v>
      </c>
      <c r="E535" s="75">
        <f>+VLOOKUP(B535,GESEM!B:M,12,0)</f>
        <v>45745</v>
      </c>
      <c r="F535" s="61" t="str">
        <f>+PARTNERCALL!F52</f>
        <v>PART TIME</v>
      </c>
      <c r="G535" s="61">
        <f>+PARTNERCALL!G52</f>
        <v>0</v>
      </c>
      <c r="H535" s="61">
        <f>+PARTNERCALL!H52</f>
        <v>0</v>
      </c>
      <c r="I535" s="61" t="str">
        <f>+PARTNERCALL!I52</f>
        <v>BORJAS CHUQUIZUTA AHYLEN KYARA</v>
      </c>
      <c r="J535" s="61" t="str">
        <f>+PARTNERCALL!J52</f>
        <v>PARTNER CALL</v>
      </c>
      <c r="K535" s="61" t="str">
        <f>+PARTNERCALL!K52</f>
        <v xml:space="preserve">CARAZA MORENO JONATHAN </v>
      </c>
      <c r="L535" s="61" t="str">
        <f>+PARTNERCALL!L52</f>
        <v xml:space="preserve">CARAZA MORENO JONATHAN </v>
      </c>
      <c r="M535" s="61" t="str">
        <f>+PARTNERCALL!M52</f>
        <v>Lunes</v>
      </c>
      <c r="N535" s="32">
        <f>+IF(PARTNERCALL!N52="","",PARTNERCALL!N52)</f>
        <v>0.125</v>
      </c>
      <c r="O535" s="33">
        <f>+IF(PARTNERCALL!O52="","",PARTNERCALL!O52)</f>
        <v>0.28819444444444442</v>
      </c>
      <c r="P535" s="32" t="str">
        <f>+IF(PARTNERCALL!P52="","",PARTNERCALL!P52)</f>
        <v/>
      </c>
      <c r="Q535" s="33" t="str">
        <f>+IF(PARTNERCALL!Q52="","",PARTNERCALL!Q52)</f>
        <v/>
      </c>
      <c r="R535" s="34" t="str">
        <f>+VLOOKUP(B535,GESEM!B:R,9,0)</f>
        <v>ACTIVO</v>
      </c>
      <c r="S535" s="19" t="str">
        <f>+IF(PARTNERCALL!S52="","",PARTNERCALL!S52)</f>
        <v/>
      </c>
      <c r="T535" s="14" t="str">
        <f>+IF(PARTNERCALL!T52="","",PARTNERCALL!T52)</f>
        <v/>
      </c>
      <c r="U535" s="14" t="str">
        <f>+IF(PARTNERCALL!U52="","",PARTNERCALL!U52)</f>
        <v/>
      </c>
      <c r="V535" s="14" t="str">
        <f>+IF(PARTNERCALL!V52="","",PARTNERCALL!V52)</f>
        <v/>
      </c>
      <c r="W535" s="14" t="str">
        <f>+IF(PARTNERCALL!W52="","",PARTNERCALL!W52)</f>
        <v/>
      </c>
      <c r="X535" s="14" t="str">
        <f>+IF(PARTNERCALL!X52="","",PARTNERCALL!X52)</f>
        <v/>
      </c>
      <c r="Y535" s="14" t="str">
        <f>+IF(PARTNERCALL!Y52="","",PARTNERCALL!Y52)</f>
        <v/>
      </c>
      <c r="Z535" s="20" t="str">
        <f>+IF(PARTNERCALL!Z52="","",PARTNERCALL!Z52)</f>
        <v/>
      </c>
      <c r="AA535" s="19">
        <f>+IF(PARTNERCALL!AA52="","",PARTNERCALL!AA52)</f>
        <v>0.125</v>
      </c>
      <c r="AB535" s="13">
        <f>+IF(PARTNERCALL!AB52="","",PARTNERCALL!AB52)</f>
        <v>0.28819444444444442</v>
      </c>
      <c r="AC535" s="14" t="str">
        <f>+IF(PARTNERCALL!AC52="","",PARTNERCALL!AC52)</f>
        <v/>
      </c>
      <c r="AD535" s="14" t="str">
        <f>+IF(PARTNERCALL!AD52="","",PARTNERCALL!AD52)</f>
        <v/>
      </c>
      <c r="AE535" s="13" t="str">
        <f>+IF(PARTNERCALL!AE52="","",PARTNERCALL!AE52)</f>
        <v/>
      </c>
      <c r="AF535" s="13" t="str">
        <f>+IF(PARTNERCALL!AF52="","",PARTNERCALL!AF52)</f>
        <v/>
      </c>
      <c r="AG535" s="14" t="str">
        <f>+IF(PARTNERCALL!AG52="","",PARTNERCALL!AG52)</f>
        <v/>
      </c>
      <c r="AH535" s="20" t="str">
        <f>+IF(PARTNERCALL!AH52="","",PARTNERCALL!AH52)</f>
        <v/>
      </c>
      <c r="AI535" s="19">
        <f>+IF(PARTNERCALL!AI52="","",PARTNERCALL!AI52)</f>
        <v>0.125</v>
      </c>
      <c r="AJ535" s="13">
        <f>+IF(PARTNERCALL!AJ52="","",PARTNERCALL!AJ52)</f>
        <v>0.28819444444444442</v>
      </c>
      <c r="AK535" s="14" t="str">
        <f>+IF(PARTNERCALL!AK52="","",PARTNERCALL!AK52)</f>
        <v/>
      </c>
      <c r="AL535" s="14" t="str">
        <f>+IF(PARTNERCALL!AL52="","",PARTNERCALL!AL52)</f>
        <v/>
      </c>
      <c r="AM535" s="13" t="str">
        <f>+IF(PARTNERCALL!AM52="","",PARTNERCALL!AM52)</f>
        <v/>
      </c>
      <c r="AN535" s="13" t="str">
        <f>+IF(PARTNERCALL!AN52="","",PARTNERCALL!AN52)</f>
        <v/>
      </c>
      <c r="AO535" s="14" t="str">
        <f>+IF(PARTNERCALL!AO52="","",PARTNERCALL!AO52)</f>
        <v/>
      </c>
      <c r="AP535" s="20" t="str">
        <f>+IF(PARTNERCALL!AP52="","",PARTNERCALL!AP52)</f>
        <v/>
      </c>
      <c r="AQ535" s="19">
        <f>+IF(PARTNERCALL!AQ52="","",PARTNERCALL!AQ52)</f>
        <v>0.125</v>
      </c>
      <c r="AR535" s="13">
        <f>+IF(PARTNERCALL!AR52="","",PARTNERCALL!AR52)</f>
        <v>0.28819444444444442</v>
      </c>
      <c r="AS535" s="14" t="str">
        <f>+IF(PARTNERCALL!AS52="","",PARTNERCALL!AS52)</f>
        <v/>
      </c>
      <c r="AT535" s="14" t="str">
        <f>+IF(PARTNERCALL!AT52="","",PARTNERCALL!AT52)</f>
        <v/>
      </c>
      <c r="AU535" s="13" t="str">
        <f>+IF(PARTNERCALL!AU52="","",PARTNERCALL!AU52)</f>
        <v/>
      </c>
      <c r="AV535" s="13" t="str">
        <f>+IF(PARTNERCALL!AV52="","",PARTNERCALL!AV52)</f>
        <v/>
      </c>
      <c r="AW535" s="14" t="str">
        <f>+IF(PARTNERCALL!AW52="","",PARTNERCALL!AW52)</f>
        <v/>
      </c>
      <c r="AX535" s="20" t="str">
        <f>+IF(PARTNERCALL!AX52="","",PARTNERCALL!AX52)</f>
        <v/>
      </c>
      <c r="AY535" s="19">
        <f>+IF(PARTNERCALL!AY52="","",PARTNERCALL!AY52)</f>
        <v>0.125</v>
      </c>
      <c r="AZ535" s="13">
        <f>+IF(PARTNERCALL!AZ52="","",PARTNERCALL!AZ52)</f>
        <v>0.28819444444444442</v>
      </c>
      <c r="BA535" s="14" t="str">
        <f>+IF(PARTNERCALL!BA52="","",PARTNERCALL!BA52)</f>
        <v/>
      </c>
      <c r="BB535" s="14" t="str">
        <f>+IF(PARTNERCALL!BB52="","",PARTNERCALL!BB52)</f>
        <v/>
      </c>
      <c r="BC535" s="13" t="str">
        <f>+IF(PARTNERCALL!BC52="","",PARTNERCALL!BC52)</f>
        <v/>
      </c>
      <c r="BD535" s="13" t="str">
        <f>+IF(PARTNERCALL!BD52="","",PARTNERCALL!BD52)</f>
        <v/>
      </c>
      <c r="BE535" s="14" t="str">
        <f>+IF(PARTNERCALL!BE52="","",PARTNERCALL!BE52)</f>
        <v/>
      </c>
      <c r="BF535" s="20" t="str">
        <f>+IF(PARTNERCALL!BF52="","",PARTNERCALL!BF52)</f>
        <v/>
      </c>
      <c r="BG535" s="19">
        <f>+IF(PARTNERCALL!BG52="","",PARTNERCALL!BG52)</f>
        <v>0.125</v>
      </c>
      <c r="BH535" s="13">
        <f>+IF(PARTNERCALL!BH52="","",PARTNERCALL!BH52)</f>
        <v>0.28819444444444442</v>
      </c>
      <c r="BI535" s="14" t="str">
        <f>+IF(PARTNERCALL!BI52="","",PARTNERCALL!BI52)</f>
        <v/>
      </c>
      <c r="BJ535" s="14" t="str">
        <f>+IF(PARTNERCALL!BJ52="","",PARTNERCALL!BJ52)</f>
        <v/>
      </c>
      <c r="BK535" s="13" t="str">
        <f>+IF(PARTNERCALL!BK52="","",PARTNERCALL!BK52)</f>
        <v/>
      </c>
      <c r="BL535" s="13" t="str">
        <f>+IF(PARTNERCALL!BL52="","",PARTNERCALL!BL52)</f>
        <v/>
      </c>
      <c r="BM535" s="14" t="str">
        <f>+IF(PARTNERCALL!BM52="","",PARTNERCALL!BM52)</f>
        <v/>
      </c>
      <c r="BN535" s="20" t="str">
        <f>+IF(PARTNERCALL!BN52="","",PARTNERCALL!BN52)</f>
        <v/>
      </c>
      <c r="BO535" s="19">
        <f>+IF(PARTNERCALL!BO52="","",PARTNERCALL!BO52)</f>
        <v>0.125</v>
      </c>
      <c r="BP535" s="13">
        <f>+IF(PARTNERCALL!BP52="","",PARTNERCALL!BP52)</f>
        <v>0.28819444444444442</v>
      </c>
      <c r="BQ535" s="14" t="str">
        <f>+IF(PARTNERCALL!BQ52="","",PARTNERCALL!BQ52)</f>
        <v/>
      </c>
      <c r="BR535" s="14" t="str">
        <f>+IF(PARTNERCALL!BR52="","",PARTNERCALL!BR52)</f>
        <v/>
      </c>
      <c r="BS535" s="13" t="str">
        <f>+IF(PARTNERCALL!BS52="","",PARTNERCALL!BS52)</f>
        <v/>
      </c>
      <c r="BT535" s="13" t="str">
        <f>+IF(PARTNERCALL!BT52="","",PARTNERCALL!BT52)</f>
        <v/>
      </c>
      <c r="BU535" s="14" t="str">
        <f>+IF(PARTNERCALL!BU52="","",PARTNERCALL!BU52)</f>
        <v/>
      </c>
      <c r="BV535" s="20" t="str">
        <f>+IF(PARTNERCALL!BV52="","",PARTNERCALL!BV52)</f>
        <v/>
      </c>
      <c r="BW535" s="68" t="str">
        <f>+VLOOKUP(B535,GESEM!B:H,7,0)</f>
        <v>PARTNERCALL</v>
      </c>
      <c r="BX535" s="2" t="str">
        <f>+VLOOKUP(B535,GESEM!B:H,6,0)</f>
        <v>AGENTE</v>
      </c>
    </row>
    <row r="536" spans="1:76" ht="12" customHeight="1" x14ac:dyDescent="0.2">
      <c r="A536" s="31">
        <f t="shared" si="8"/>
        <v>530</v>
      </c>
      <c r="B536" s="74">
        <f>+PARTNERCALL!B53</f>
        <v>71489902</v>
      </c>
      <c r="C536" s="61" t="str">
        <f>+VLOOKUP(J536,TURNO!P:Q,2,0)</f>
        <v xml:space="preserve">PARTNERCALL </v>
      </c>
      <c r="D536" s="61" t="str">
        <f>+PARTNERCALL!D53</f>
        <v>Tarde</v>
      </c>
      <c r="E536" s="75">
        <f>+VLOOKUP(B536,GESEM!B:M,12,0)</f>
        <v>45745</v>
      </c>
      <c r="F536" s="61" t="str">
        <f>+PARTNERCALL!F53</f>
        <v>PART TIME</v>
      </c>
      <c r="G536" s="61">
        <f>+PARTNERCALL!G53</f>
        <v>0</v>
      </c>
      <c r="H536" s="61">
        <f>+PARTNERCALL!H53</f>
        <v>0</v>
      </c>
      <c r="I536" s="61" t="str">
        <f>+PARTNERCALL!I53</f>
        <v>CALLIRGOS FIESTAS RONNY DANIEL</v>
      </c>
      <c r="J536" s="61" t="str">
        <f>+PARTNERCALL!J53</f>
        <v>PARTNER CALL</v>
      </c>
      <c r="K536" s="61" t="str">
        <f>+PARTNERCALL!K53</f>
        <v xml:space="preserve">CARAZA MORENO JONATHAN </v>
      </c>
      <c r="L536" s="61" t="str">
        <f>+PARTNERCALL!L53</f>
        <v xml:space="preserve">CARAZA MORENO JONATHAN </v>
      </c>
      <c r="M536" s="61" t="str">
        <f>+PARTNERCALL!M53</f>
        <v>Viernes</v>
      </c>
      <c r="N536" s="32">
        <f>+IF(PARTNERCALL!N53="","",PARTNERCALL!N53)</f>
        <v>0.125</v>
      </c>
      <c r="O536" s="33">
        <f>+IF(PARTNERCALL!O53="","",PARTNERCALL!O53)</f>
        <v>0.28819444444444442</v>
      </c>
      <c r="P536" s="32" t="str">
        <f>+IF(PARTNERCALL!P53="","",PARTNERCALL!P53)</f>
        <v/>
      </c>
      <c r="Q536" s="33" t="str">
        <f>+IF(PARTNERCALL!Q53="","",PARTNERCALL!Q53)</f>
        <v/>
      </c>
      <c r="R536" s="34" t="str">
        <f>+VLOOKUP(B536,GESEM!B:R,9,0)</f>
        <v>ACTIVO</v>
      </c>
      <c r="S536" s="19">
        <f>+IF(PARTNERCALL!S53="","",PARTNERCALL!S53)</f>
        <v>0.125</v>
      </c>
      <c r="T536" s="14">
        <f>+IF(PARTNERCALL!T53="","",PARTNERCALL!T53)</f>
        <v>0.28819444444444442</v>
      </c>
      <c r="U536" s="14" t="str">
        <f>+IF(PARTNERCALL!U53="","",PARTNERCALL!U53)</f>
        <v/>
      </c>
      <c r="V536" s="14" t="str">
        <f>+IF(PARTNERCALL!V53="","",PARTNERCALL!V53)</f>
        <v/>
      </c>
      <c r="W536" s="14" t="str">
        <f>+IF(PARTNERCALL!W53="","",PARTNERCALL!W53)</f>
        <v/>
      </c>
      <c r="X536" s="14" t="str">
        <f>+IF(PARTNERCALL!X53="","",PARTNERCALL!X53)</f>
        <v/>
      </c>
      <c r="Y536" s="14" t="str">
        <f>+IF(PARTNERCALL!Y53="","",PARTNERCALL!Y53)</f>
        <v/>
      </c>
      <c r="Z536" s="20" t="str">
        <f>+IF(PARTNERCALL!Z53="","",PARTNERCALL!Z53)</f>
        <v/>
      </c>
      <c r="AA536" s="19">
        <f>+IF(PARTNERCALL!AA53="","",PARTNERCALL!AA53)</f>
        <v>0.125</v>
      </c>
      <c r="AB536" s="13">
        <f>+IF(PARTNERCALL!AB53="","",PARTNERCALL!AB53)</f>
        <v>0.28819444444444442</v>
      </c>
      <c r="AC536" s="14" t="str">
        <f>+IF(PARTNERCALL!AC53="","",PARTNERCALL!AC53)</f>
        <v/>
      </c>
      <c r="AD536" s="14" t="str">
        <f>+IF(PARTNERCALL!AD53="","",PARTNERCALL!AD53)</f>
        <v/>
      </c>
      <c r="AE536" s="13" t="str">
        <f>+IF(PARTNERCALL!AE53="","",PARTNERCALL!AE53)</f>
        <v/>
      </c>
      <c r="AF536" s="13" t="str">
        <f>+IF(PARTNERCALL!AF53="","",PARTNERCALL!AF53)</f>
        <v/>
      </c>
      <c r="AG536" s="14" t="str">
        <f>+IF(PARTNERCALL!AG53="","",PARTNERCALL!AG53)</f>
        <v/>
      </c>
      <c r="AH536" s="20" t="str">
        <f>+IF(PARTNERCALL!AH53="","",PARTNERCALL!AH53)</f>
        <v/>
      </c>
      <c r="AI536" s="19">
        <f>+IF(PARTNERCALL!AI53="","",PARTNERCALL!AI53)</f>
        <v>0.125</v>
      </c>
      <c r="AJ536" s="13">
        <f>+IF(PARTNERCALL!AJ53="","",PARTNERCALL!AJ53)</f>
        <v>0.28819444444444442</v>
      </c>
      <c r="AK536" s="14" t="str">
        <f>+IF(PARTNERCALL!AK53="","",PARTNERCALL!AK53)</f>
        <v/>
      </c>
      <c r="AL536" s="14" t="str">
        <f>+IF(PARTNERCALL!AL53="","",PARTNERCALL!AL53)</f>
        <v/>
      </c>
      <c r="AM536" s="13" t="str">
        <f>+IF(PARTNERCALL!AM53="","",PARTNERCALL!AM53)</f>
        <v/>
      </c>
      <c r="AN536" s="13" t="str">
        <f>+IF(PARTNERCALL!AN53="","",PARTNERCALL!AN53)</f>
        <v/>
      </c>
      <c r="AO536" s="14" t="str">
        <f>+IF(PARTNERCALL!AO53="","",PARTNERCALL!AO53)</f>
        <v/>
      </c>
      <c r="AP536" s="20" t="str">
        <f>+IF(PARTNERCALL!AP53="","",PARTNERCALL!AP53)</f>
        <v/>
      </c>
      <c r="AQ536" s="19">
        <f>+IF(PARTNERCALL!AQ53="","",PARTNERCALL!AQ53)</f>
        <v>0.125</v>
      </c>
      <c r="AR536" s="13">
        <f>+IF(PARTNERCALL!AR53="","",PARTNERCALL!AR53)</f>
        <v>0.28819444444444442</v>
      </c>
      <c r="AS536" s="14" t="str">
        <f>+IF(PARTNERCALL!AS53="","",PARTNERCALL!AS53)</f>
        <v/>
      </c>
      <c r="AT536" s="14" t="str">
        <f>+IF(PARTNERCALL!AT53="","",PARTNERCALL!AT53)</f>
        <v/>
      </c>
      <c r="AU536" s="13" t="str">
        <f>+IF(PARTNERCALL!AU53="","",PARTNERCALL!AU53)</f>
        <v/>
      </c>
      <c r="AV536" s="13" t="str">
        <f>+IF(PARTNERCALL!AV53="","",PARTNERCALL!AV53)</f>
        <v/>
      </c>
      <c r="AW536" s="14" t="str">
        <f>+IF(PARTNERCALL!AW53="","",PARTNERCALL!AW53)</f>
        <v/>
      </c>
      <c r="AX536" s="20" t="str">
        <f>+IF(PARTNERCALL!AX53="","",PARTNERCALL!AX53)</f>
        <v/>
      </c>
      <c r="AY536" s="19" t="str">
        <f>+IF(PARTNERCALL!AY53="","",PARTNERCALL!AY53)</f>
        <v/>
      </c>
      <c r="AZ536" s="13" t="str">
        <f>+IF(PARTNERCALL!AZ53="","",PARTNERCALL!AZ53)</f>
        <v/>
      </c>
      <c r="BA536" s="14" t="str">
        <f>+IF(PARTNERCALL!BA53="","",PARTNERCALL!BA53)</f>
        <v/>
      </c>
      <c r="BB536" s="14" t="str">
        <f>+IF(PARTNERCALL!BB53="","",PARTNERCALL!BB53)</f>
        <v/>
      </c>
      <c r="BC536" s="13" t="str">
        <f>+IF(PARTNERCALL!BC53="","",PARTNERCALL!BC53)</f>
        <v/>
      </c>
      <c r="BD536" s="13" t="str">
        <f>+IF(PARTNERCALL!BD53="","",PARTNERCALL!BD53)</f>
        <v/>
      </c>
      <c r="BE536" s="14" t="str">
        <f>+IF(PARTNERCALL!BE53="","",PARTNERCALL!BE53)</f>
        <v/>
      </c>
      <c r="BF536" s="20" t="str">
        <f>+IF(PARTNERCALL!BF53="","",PARTNERCALL!BF53)</f>
        <v/>
      </c>
      <c r="BG536" s="19">
        <f>+IF(PARTNERCALL!BG53="","",PARTNERCALL!BG53)</f>
        <v>0.125</v>
      </c>
      <c r="BH536" s="13">
        <f>+IF(PARTNERCALL!BH53="","",PARTNERCALL!BH53)</f>
        <v>0.28819444444444442</v>
      </c>
      <c r="BI536" s="14" t="str">
        <f>+IF(PARTNERCALL!BI53="","",PARTNERCALL!BI53)</f>
        <v/>
      </c>
      <c r="BJ536" s="14" t="str">
        <f>+IF(PARTNERCALL!BJ53="","",PARTNERCALL!BJ53)</f>
        <v/>
      </c>
      <c r="BK536" s="13" t="str">
        <f>+IF(PARTNERCALL!BK53="","",PARTNERCALL!BK53)</f>
        <v/>
      </c>
      <c r="BL536" s="13" t="str">
        <f>+IF(PARTNERCALL!BL53="","",PARTNERCALL!BL53)</f>
        <v/>
      </c>
      <c r="BM536" s="14" t="str">
        <f>+IF(PARTNERCALL!BM53="","",PARTNERCALL!BM53)</f>
        <v/>
      </c>
      <c r="BN536" s="20" t="str">
        <f>+IF(PARTNERCALL!BN53="","",PARTNERCALL!BN53)</f>
        <v/>
      </c>
      <c r="BO536" s="19">
        <f>+IF(PARTNERCALL!BO53="","",PARTNERCALL!BO53)</f>
        <v>0.125</v>
      </c>
      <c r="BP536" s="13">
        <f>+IF(PARTNERCALL!BP53="","",PARTNERCALL!BP53)</f>
        <v>0.28819444444444442</v>
      </c>
      <c r="BQ536" s="14" t="str">
        <f>+IF(PARTNERCALL!BQ53="","",PARTNERCALL!BQ53)</f>
        <v/>
      </c>
      <c r="BR536" s="14" t="str">
        <f>+IF(PARTNERCALL!BR53="","",PARTNERCALL!BR53)</f>
        <v/>
      </c>
      <c r="BS536" s="13" t="str">
        <f>+IF(PARTNERCALL!BS53="","",PARTNERCALL!BS53)</f>
        <v/>
      </c>
      <c r="BT536" s="13" t="str">
        <f>+IF(PARTNERCALL!BT53="","",PARTNERCALL!BT53)</f>
        <v/>
      </c>
      <c r="BU536" s="14" t="str">
        <f>+IF(PARTNERCALL!BU53="","",PARTNERCALL!BU53)</f>
        <v/>
      </c>
      <c r="BV536" s="20" t="str">
        <f>+IF(PARTNERCALL!BV53="","",PARTNERCALL!BV53)</f>
        <v/>
      </c>
      <c r="BW536" s="68" t="str">
        <f>+VLOOKUP(B536,GESEM!B:H,7,0)</f>
        <v>PARTNERCALL</v>
      </c>
      <c r="BX536" s="2" t="str">
        <f>+VLOOKUP(B536,GESEM!B:H,6,0)</f>
        <v>AGENTE</v>
      </c>
    </row>
    <row r="537" spans="1:76" ht="12" customHeight="1" x14ac:dyDescent="0.2">
      <c r="A537" s="31">
        <f t="shared" si="8"/>
        <v>531</v>
      </c>
      <c r="B537" s="74">
        <f>+PARTNERCALL!B54</f>
        <v>60976665</v>
      </c>
      <c r="C537" s="61" t="str">
        <f>+VLOOKUP(J537,TURNO!P:Q,2,0)</f>
        <v xml:space="preserve">PARTNERCALL </v>
      </c>
      <c r="D537" s="61" t="str">
        <f>+PARTNERCALL!D54</f>
        <v>Tarde</v>
      </c>
      <c r="E537" s="75">
        <f>+VLOOKUP(B537,GESEM!B:M,12,0)</f>
        <v>45745</v>
      </c>
      <c r="F537" s="61" t="str">
        <f>+PARTNERCALL!F54</f>
        <v>PART TIME</v>
      </c>
      <c r="G537" s="61">
        <f>+PARTNERCALL!G54</f>
        <v>0</v>
      </c>
      <c r="H537" s="61">
        <f>+PARTNERCALL!H54</f>
        <v>0</v>
      </c>
      <c r="I537" s="61" t="str">
        <f>+PARTNERCALL!I54</f>
        <v>LURITA ANCLAS MADELINE GERALDINE</v>
      </c>
      <c r="J537" s="61" t="str">
        <f>+PARTNERCALL!J54</f>
        <v>PARTNER CALL</v>
      </c>
      <c r="K537" s="61" t="str">
        <f>+PARTNERCALL!K54</f>
        <v xml:space="preserve">CARAZA MORENO JONATHAN </v>
      </c>
      <c r="L537" s="61" t="str">
        <f>+PARTNERCALL!L54</f>
        <v xml:space="preserve">CARAZA MORENO JONATHAN </v>
      </c>
      <c r="M537" s="61" t="str">
        <f>+PARTNERCALL!M54</f>
        <v>Martes</v>
      </c>
      <c r="N537" s="32">
        <f>+IF(PARTNERCALL!N54="","",PARTNERCALL!N54)</f>
        <v>0.125</v>
      </c>
      <c r="O537" s="33">
        <f>+IF(PARTNERCALL!O54="","",PARTNERCALL!O54)</f>
        <v>0.28819444444444442</v>
      </c>
      <c r="P537" s="32" t="str">
        <f>+IF(PARTNERCALL!P54="","",PARTNERCALL!P54)</f>
        <v/>
      </c>
      <c r="Q537" s="33" t="str">
        <f>+IF(PARTNERCALL!Q54="","",PARTNERCALL!Q54)</f>
        <v/>
      </c>
      <c r="R537" s="34" t="str">
        <f>+VLOOKUP(B537,GESEM!B:R,9,0)</f>
        <v>ACTIVO</v>
      </c>
      <c r="S537" s="19">
        <f>+IF(PARTNERCALL!S54="","",PARTNERCALL!S54)</f>
        <v>0.125</v>
      </c>
      <c r="T537" s="14">
        <f>+IF(PARTNERCALL!T54="","",PARTNERCALL!T54)</f>
        <v>0.28819444444444442</v>
      </c>
      <c r="U537" s="14" t="str">
        <f>+IF(PARTNERCALL!U54="","",PARTNERCALL!U54)</f>
        <v/>
      </c>
      <c r="V537" s="14" t="str">
        <f>+IF(PARTNERCALL!V54="","",PARTNERCALL!V54)</f>
        <v/>
      </c>
      <c r="W537" s="14" t="str">
        <f>+IF(PARTNERCALL!W54="","",PARTNERCALL!W54)</f>
        <v/>
      </c>
      <c r="X537" s="14" t="str">
        <f>+IF(PARTNERCALL!X54="","",PARTNERCALL!X54)</f>
        <v/>
      </c>
      <c r="Y537" s="14" t="str">
        <f>+IF(PARTNERCALL!Y54="","",PARTNERCALL!Y54)</f>
        <v/>
      </c>
      <c r="Z537" s="20" t="str">
        <f>+IF(PARTNERCALL!Z54="","",PARTNERCALL!Z54)</f>
        <v/>
      </c>
      <c r="AA537" s="19" t="str">
        <f>+IF(PARTNERCALL!AA54="","",PARTNERCALL!AA54)</f>
        <v/>
      </c>
      <c r="AB537" s="13" t="str">
        <f>+IF(PARTNERCALL!AB54="","",PARTNERCALL!AB54)</f>
        <v/>
      </c>
      <c r="AC537" s="14" t="str">
        <f>+IF(PARTNERCALL!AC54="","",PARTNERCALL!AC54)</f>
        <v/>
      </c>
      <c r="AD537" s="14" t="str">
        <f>+IF(PARTNERCALL!AD54="","",PARTNERCALL!AD54)</f>
        <v/>
      </c>
      <c r="AE537" s="13" t="str">
        <f>+IF(PARTNERCALL!AE54="","",PARTNERCALL!AE54)</f>
        <v/>
      </c>
      <c r="AF537" s="13" t="str">
        <f>+IF(PARTNERCALL!AF54="","",PARTNERCALL!AF54)</f>
        <v/>
      </c>
      <c r="AG537" s="14" t="str">
        <f>+IF(PARTNERCALL!AG54="","",PARTNERCALL!AG54)</f>
        <v/>
      </c>
      <c r="AH537" s="20" t="str">
        <f>+IF(PARTNERCALL!AH54="","",PARTNERCALL!AH54)</f>
        <v/>
      </c>
      <c r="AI537" s="19">
        <f>+IF(PARTNERCALL!AI54="","",PARTNERCALL!AI54)</f>
        <v>0.125</v>
      </c>
      <c r="AJ537" s="13">
        <f>+IF(PARTNERCALL!AJ54="","",PARTNERCALL!AJ54)</f>
        <v>0.28819444444444442</v>
      </c>
      <c r="AK537" s="14" t="str">
        <f>+IF(PARTNERCALL!AK54="","",PARTNERCALL!AK54)</f>
        <v/>
      </c>
      <c r="AL537" s="14" t="str">
        <f>+IF(PARTNERCALL!AL54="","",PARTNERCALL!AL54)</f>
        <v/>
      </c>
      <c r="AM537" s="13" t="str">
        <f>+IF(PARTNERCALL!AM54="","",PARTNERCALL!AM54)</f>
        <v/>
      </c>
      <c r="AN537" s="13" t="str">
        <f>+IF(PARTNERCALL!AN54="","",PARTNERCALL!AN54)</f>
        <v/>
      </c>
      <c r="AO537" s="14" t="str">
        <f>+IF(PARTNERCALL!AO54="","",PARTNERCALL!AO54)</f>
        <v/>
      </c>
      <c r="AP537" s="20" t="str">
        <f>+IF(PARTNERCALL!AP54="","",PARTNERCALL!AP54)</f>
        <v/>
      </c>
      <c r="AQ537" s="19">
        <f>+IF(PARTNERCALL!AQ54="","",PARTNERCALL!AQ54)</f>
        <v>0.125</v>
      </c>
      <c r="AR537" s="13">
        <f>+IF(PARTNERCALL!AR54="","",PARTNERCALL!AR54)</f>
        <v>0.28819444444444442</v>
      </c>
      <c r="AS537" s="14" t="str">
        <f>+IF(PARTNERCALL!AS54="","",PARTNERCALL!AS54)</f>
        <v/>
      </c>
      <c r="AT537" s="14" t="str">
        <f>+IF(PARTNERCALL!AT54="","",PARTNERCALL!AT54)</f>
        <v/>
      </c>
      <c r="AU537" s="13" t="str">
        <f>+IF(PARTNERCALL!AU54="","",PARTNERCALL!AU54)</f>
        <v/>
      </c>
      <c r="AV537" s="13" t="str">
        <f>+IF(PARTNERCALL!AV54="","",PARTNERCALL!AV54)</f>
        <v/>
      </c>
      <c r="AW537" s="14" t="str">
        <f>+IF(PARTNERCALL!AW54="","",PARTNERCALL!AW54)</f>
        <v/>
      </c>
      <c r="AX537" s="20" t="str">
        <f>+IF(PARTNERCALL!AX54="","",PARTNERCALL!AX54)</f>
        <v/>
      </c>
      <c r="AY537" s="19">
        <f>+IF(PARTNERCALL!AY54="","",PARTNERCALL!AY54)</f>
        <v>0.125</v>
      </c>
      <c r="AZ537" s="13">
        <f>+IF(PARTNERCALL!AZ54="","",PARTNERCALL!AZ54)</f>
        <v>0.28819444444444442</v>
      </c>
      <c r="BA537" s="14" t="str">
        <f>+IF(PARTNERCALL!BA54="","",PARTNERCALL!BA54)</f>
        <v/>
      </c>
      <c r="BB537" s="14" t="str">
        <f>+IF(PARTNERCALL!BB54="","",PARTNERCALL!BB54)</f>
        <v/>
      </c>
      <c r="BC537" s="13" t="str">
        <f>+IF(PARTNERCALL!BC54="","",PARTNERCALL!BC54)</f>
        <v/>
      </c>
      <c r="BD537" s="13" t="str">
        <f>+IF(PARTNERCALL!BD54="","",PARTNERCALL!BD54)</f>
        <v/>
      </c>
      <c r="BE537" s="14" t="str">
        <f>+IF(PARTNERCALL!BE54="","",PARTNERCALL!BE54)</f>
        <v/>
      </c>
      <c r="BF537" s="20" t="str">
        <f>+IF(PARTNERCALL!BF54="","",PARTNERCALL!BF54)</f>
        <v/>
      </c>
      <c r="BG537" s="19">
        <f>+IF(PARTNERCALL!BG54="","",PARTNERCALL!BG54)</f>
        <v>0.125</v>
      </c>
      <c r="BH537" s="13">
        <f>+IF(PARTNERCALL!BH54="","",PARTNERCALL!BH54)</f>
        <v>0.28819444444444442</v>
      </c>
      <c r="BI537" s="14" t="str">
        <f>+IF(PARTNERCALL!BI54="","",PARTNERCALL!BI54)</f>
        <v/>
      </c>
      <c r="BJ537" s="14" t="str">
        <f>+IF(PARTNERCALL!BJ54="","",PARTNERCALL!BJ54)</f>
        <v/>
      </c>
      <c r="BK537" s="13" t="str">
        <f>+IF(PARTNERCALL!BK54="","",PARTNERCALL!BK54)</f>
        <v/>
      </c>
      <c r="BL537" s="13" t="str">
        <f>+IF(PARTNERCALL!BL54="","",PARTNERCALL!BL54)</f>
        <v/>
      </c>
      <c r="BM537" s="14" t="str">
        <f>+IF(PARTNERCALL!BM54="","",PARTNERCALL!BM54)</f>
        <v/>
      </c>
      <c r="BN537" s="20" t="str">
        <f>+IF(PARTNERCALL!BN54="","",PARTNERCALL!BN54)</f>
        <v/>
      </c>
      <c r="BO537" s="19">
        <f>+IF(PARTNERCALL!BO54="","",PARTNERCALL!BO54)</f>
        <v>0.125</v>
      </c>
      <c r="BP537" s="13">
        <f>+IF(PARTNERCALL!BP54="","",PARTNERCALL!BP54)</f>
        <v>0.28819444444444442</v>
      </c>
      <c r="BQ537" s="14" t="str">
        <f>+IF(PARTNERCALL!BQ54="","",PARTNERCALL!BQ54)</f>
        <v/>
      </c>
      <c r="BR537" s="14" t="str">
        <f>+IF(PARTNERCALL!BR54="","",PARTNERCALL!BR54)</f>
        <v/>
      </c>
      <c r="BS537" s="13" t="str">
        <f>+IF(PARTNERCALL!BS54="","",PARTNERCALL!BS54)</f>
        <v/>
      </c>
      <c r="BT537" s="13" t="str">
        <f>+IF(PARTNERCALL!BT54="","",PARTNERCALL!BT54)</f>
        <v/>
      </c>
      <c r="BU537" s="14" t="str">
        <f>+IF(PARTNERCALL!BU54="","",PARTNERCALL!BU54)</f>
        <v/>
      </c>
      <c r="BV537" s="20" t="str">
        <f>+IF(PARTNERCALL!BV54="","",PARTNERCALL!BV54)</f>
        <v/>
      </c>
      <c r="BW537" s="68" t="str">
        <f>+VLOOKUP(B537,GESEM!B:H,7,0)</f>
        <v>PARTNERCALL</v>
      </c>
      <c r="BX537" s="2" t="str">
        <f>+VLOOKUP(B537,GESEM!B:H,6,0)</f>
        <v>AGENTE</v>
      </c>
    </row>
    <row r="538" spans="1:76" ht="12" customHeight="1" x14ac:dyDescent="0.2">
      <c r="A538" s="31">
        <f t="shared" si="8"/>
        <v>532</v>
      </c>
      <c r="B538" s="74">
        <f>+PARTNERCALL!B55</f>
        <v>45220346</v>
      </c>
      <c r="C538" s="61" t="str">
        <f>+VLOOKUP(J538,TURNO!P:Q,2,0)</f>
        <v xml:space="preserve">PARTNERCALL </v>
      </c>
      <c r="D538" s="61" t="str">
        <f>+PARTNERCALL!D55</f>
        <v>Tarde</v>
      </c>
      <c r="E538" s="75">
        <f>+VLOOKUP(B538,GESEM!B:M,12,0)</f>
        <v>45745</v>
      </c>
      <c r="F538" s="61" t="str">
        <f>+PARTNERCALL!F55</f>
        <v>PART TIME</v>
      </c>
      <c r="G538" s="61">
        <f>+PARTNERCALL!G55</f>
        <v>0</v>
      </c>
      <c r="H538" s="61">
        <f>+PARTNERCALL!H55</f>
        <v>0</v>
      </c>
      <c r="I538" s="61" t="str">
        <f>+PARTNERCALL!I55</f>
        <v>PEREZ PORTOCARRERO PRISCILLA FIORELLA</v>
      </c>
      <c r="J538" s="61" t="str">
        <f>+PARTNERCALL!J55</f>
        <v>PARTNER CALL</v>
      </c>
      <c r="K538" s="61" t="str">
        <f>+PARTNERCALL!K55</f>
        <v xml:space="preserve">CARAZA MORENO JONATHAN </v>
      </c>
      <c r="L538" s="61" t="str">
        <f>+PARTNERCALL!L55</f>
        <v xml:space="preserve">CARAZA MORENO JONATHAN </v>
      </c>
      <c r="M538" s="61" t="str">
        <f>+PARTNERCALL!M55</f>
        <v>Viernes</v>
      </c>
      <c r="N538" s="32">
        <f>+IF(PARTNERCALL!N55="","",PARTNERCALL!N55)</f>
        <v>0.125</v>
      </c>
      <c r="O538" s="33">
        <f>+IF(PARTNERCALL!O55="","",PARTNERCALL!O55)</f>
        <v>0.28819444444444442</v>
      </c>
      <c r="P538" s="32" t="str">
        <f>+IF(PARTNERCALL!P55="","",PARTNERCALL!P55)</f>
        <v/>
      </c>
      <c r="Q538" s="33" t="str">
        <f>+IF(PARTNERCALL!Q55="","",PARTNERCALL!Q55)</f>
        <v/>
      </c>
      <c r="R538" s="34" t="str">
        <f>+VLOOKUP(B538,GESEM!B:R,9,0)</f>
        <v>ACTIVO</v>
      </c>
      <c r="S538" s="19">
        <f>+IF(PARTNERCALL!S55="","",PARTNERCALL!S55)</f>
        <v>0.125</v>
      </c>
      <c r="T538" s="14">
        <f>+IF(PARTNERCALL!T55="","",PARTNERCALL!T55)</f>
        <v>0.28819444444444442</v>
      </c>
      <c r="U538" s="14" t="str">
        <f>+IF(PARTNERCALL!U55="","",PARTNERCALL!U55)</f>
        <v/>
      </c>
      <c r="V538" s="14" t="str">
        <f>+IF(PARTNERCALL!V55="","",PARTNERCALL!V55)</f>
        <v/>
      </c>
      <c r="W538" s="14" t="str">
        <f>+IF(PARTNERCALL!W55="","",PARTNERCALL!W55)</f>
        <v/>
      </c>
      <c r="X538" s="14" t="str">
        <f>+IF(PARTNERCALL!X55="","",PARTNERCALL!X55)</f>
        <v/>
      </c>
      <c r="Y538" s="14" t="str">
        <f>+IF(PARTNERCALL!Y55="","",PARTNERCALL!Y55)</f>
        <v/>
      </c>
      <c r="Z538" s="20" t="str">
        <f>+IF(PARTNERCALL!Z55="","",PARTNERCALL!Z55)</f>
        <v/>
      </c>
      <c r="AA538" s="19">
        <f>+IF(PARTNERCALL!AA55="","",PARTNERCALL!AA55)</f>
        <v>0.125</v>
      </c>
      <c r="AB538" s="13">
        <f>+IF(PARTNERCALL!AB55="","",PARTNERCALL!AB55)</f>
        <v>0.28819444444444442</v>
      </c>
      <c r="AC538" s="14" t="str">
        <f>+IF(PARTNERCALL!AC55="","",PARTNERCALL!AC55)</f>
        <v/>
      </c>
      <c r="AD538" s="14" t="str">
        <f>+IF(PARTNERCALL!AD55="","",PARTNERCALL!AD55)</f>
        <v/>
      </c>
      <c r="AE538" s="13" t="str">
        <f>+IF(PARTNERCALL!AE55="","",PARTNERCALL!AE55)</f>
        <v/>
      </c>
      <c r="AF538" s="13" t="str">
        <f>+IF(PARTNERCALL!AF55="","",PARTNERCALL!AF55)</f>
        <v/>
      </c>
      <c r="AG538" s="14" t="str">
        <f>+IF(PARTNERCALL!AG55="","",PARTNERCALL!AG55)</f>
        <v/>
      </c>
      <c r="AH538" s="20" t="str">
        <f>+IF(PARTNERCALL!AH55="","",PARTNERCALL!AH55)</f>
        <v/>
      </c>
      <c r="AI538" s="19">
        <f>+IF(PARTNERCALL!AI55="","",PARTNERCALL!AI55)</f>
        <v>0.125</v>
      </c>
      <c r="AJ538" s="13">
        <f>+IF(PARTNERCALL!AJ55="","",PARTNERCALL!AJ55)</f>
        <v>0.28819444444444442</v>
      </c>
      <c r="AK538" s="14" t="str">
        <f>+IF(PARTNERCALL!AK55="","",PARTNERCALL!AK55)</f>
        <v/>
      </c>
      <c r="AL538" s="14" t="str">
        <f>+IF(PARTNERCALL!AL55="","",PARTNERCALL!AL55)</f>
        <v/>
      </c>
      <c r="AM538" s="13" t="str">
        <f>+IF(PARTNERCALL!AM55="","",PARTNERCALL!AM55)</f>
        <v/>
      </c>
      <c r="AN538" s="13" t="str">
        <f>+IF(PARTNERCALL!AN55="","",PARTNERCALL!AN55)</f>
        <v/>
      </c>
      <c r="AO538" s="14" t="str">
        <f>+IF(PARTNERCALL!AO55="","",PARTNERCALL!AO55)</f>
        <v/>
      </c>
      <c r="AP538" s="20" t="str">
        <f>+IF(PARTNERCALL!AP55="","",PARTNERCALL!AP55)</f>
        <v/>
      </c>
      <c r="AQ538" s="19">
        <f>+IF(PARTNERCALL!AQ55="","",PARTNERCALL!AQ55)</f>
        <v>0.125</v>
      </c>
      <c r="AR538" s="13">
        <f>+IF(PARTNERCALL!AR55="","",PARTNERCALL!AR55)</f>
        <v>0.28819444444444442</v>
      </c>
      <c r="AS538" s="14" t="str">
        <f>+IF(PARTNERCALL!AS55="","",PARTNERCALL!AS55)</f>
        <v/>
      </c>
      <c r="AT538" s="14" t="str">
        <f>+IF(PARTNERCALL!AT55="","",PARTNERCALL!AT55)</f>
        <v/>
      </c>
      <c r="AU538" s="13" t="str">
        <f>+IF(PARTNERCALL!AU55="","",PARTNERCALL!AU55)</f>
        <v/>
      </c>
      <c r="AV538" s="13" t="str">
        <f>+IF(PARTNERCALL!AV55="","",PARTNERCALL!AV55)</f>
        <v/>
      </c>
      <c r="AW538" s="14" t="str">
        <f>+IF(PARTNERCALL!AW55="","",PARTNERCALL!AW55)</f>
        <v/>
      </c>
      <c r="AX538" s="20" t="str">
        <f>+IF(PARTNERCALL!AX55="","",PARTNERCALL!AX55)</f>
        <v/>
      </c>
      <c r="AY538" s="19" t="str">
        <f>+IF(PARTNERCALL!AY55="","",PARTNERCALL!AY55)</f>
        <v/>
      </c>
      <c r="AZ538" s="13" t="str">
        <f>+IF(PARTNERCALL!AZ55="","",PARTNERCALL!AZ55)</f>
        <v/>
      </c>
      <c r="BA538" s="14" t="str">
        <f>+IF(PARTNERCALL!BA55="","",PARTNERCALL!BA55)</f>
        <v/>
      </c>
      <c r="BB538" s="14" t="str">
        <f>+IF(PARTNERCALL!BB55="","",PARTNERCALL!BB55)</f>
        <v/>
      </c>
      <c r="BC538" s="13" t="str">
        <f>+IF(PARTNERCALL!BC55="","",PARTNERCALL!BC55)</f>
        <v/>
      </c>
      <c r="BD538" s="13" t="str">
        <f>+IF(PARTNERCALL!BD55="","",PARTNERCALL!BD55)</f>
        <v/>
      </c>
      <c r="BE538" s="14" t="str">
        <f>+IF(PARTNERCALL!BE55="","",PARTNERCALL!BE55)</f>
        <v/>
      </c>
      <c r="BF538" s="20" t="str">
        <f>+IF(PARTNERCALL!BF55="","",PARTNERCALL!BF55)</f>
        <v/>
      </c>
      <c r="BG538" s="19">
        <f>+IF(PARTNERCALL!BG55="","",PARTNERCALL!BG55)</f>
        <v>0.125</v>
      </c>
      <c r="BH538" s="13">
        <f>+IF(PARTNERCALL!BH55="","",PARTNERCALL!BH55)</f>
        <v>0.28819444444444442</v>
      </c>
      <c r="BI538" s="14" t="str">
        <f>+IF(PARTNERCALL!BI55="","",PARTNERCALL!BI55)</f>
        <v/>
      </c>
      <c r="BJ538" s="14" t="str">
        <f>+IF(PARTNERCALL!BJ55="","",PARTNERCALL!BJ55)</f>
        <v/>
      </c>
      <c r="BK538" s="13" t="str">
        <f>+IF(PARTNERCALL!BK55="","",PARTNERCALL!BK55)</f>
        <v/>
      </c>
      <c r="BL538" s="13" t="str">
        <f>+IF(PARTNERCALL!BL55="","",PARTNERCALL!BL55)</f>
        <v/>
      </c>
      <c r="BM538" s="14" t="str">
        <f>+IF(PARTNERCALL!BM55="","",PARTNERCALL!BM55)</f>
        <v/>
      </c>
      <c r="BN538" s="20" t="str">
        <f>+IF(PARTNERCALL!BN55="","",PARTNERCALL!BN55)</f>
        <v/>
      </c>
      <c r="BO538" s="19">
        <f>+IF(PARTNERCALL!BO55="","",PARTNERCALL!BO55)</f>
        <v>0.125</v>
      </c>
      <c r="BP538" s="13">
        <f>+IF(PARTNERCALL!BP55="","",PARTNERCALL!BP55)</f>
        <v>0.28819444444444442</v>
      </c>
      <c r="BQ538" s="14" t="str">
        <f>+IF(PARTNERCALL!BQ55="","",PARTNERCALL!BQ55)</f>
        <v/>
      </c>
      <c r="BR538" s="14" t="str">
        <f>+IF(PARTNERCALL!BR55="","",PARTNERCALL!BR55)</f>
        <v/>
      </c>
      <c r="BS538" s="13" t="str">
        <f>+IF(PARTNERCALL!BS55="","",PARTNERCALL!BS55)</f>
        <v/>
      </c>
      <c r="BT538" s="13" t="str">
        <f>+IF(PARTNERCALL!BT55="","",PARTNERCALL!BT55)</f>
        <v/>
      </c>
      <c r="BU538" s="14" t="str">
        <f>+IF(PARTNERCALL!BU55="","",PARTNERCALL!BU55)</f>
        <v/>
      </c>
      <c r="BV538" s="20" t="str">
        <f>+IF(PARTNERCALL!BV55="","",PARTNERCALL!BV55)</f>
        <v/>
      </c>
      <c r="BW538" s="68" t="str">
        <f>+VLOOKUP(B538,GESEM!B:H,7,0)</f>
        <v>PARTNERCALL</v>
      </c>
      <c r="BX538" s="2" t="str">
        <f>+VLOOKUP(B538,GESEM!B:H,6,0)</f>
        <v>AGENTE</v>
      </c>
    </row>
    <row r="539" spans="1:76" ht="12" customHeight="1" x14ac:dyDescent="0.2">
      <c r="A539" s="31">
        <f t="shared" si="8"/>
        <v>533</v>
      </c>
      <c r="B539" s="74">
        <f>+PARTNERCALL!B56</f>
        <v>47035789</v>
      </c>
      <c r="C539" s="61" t="str">
        <f>+VLOOKUP(J539,TURNO!P:Q,2,0)</f>
        <v xml:space="preserve">PARTNERCALL </v>
      </c>
      <c r="D539" s="61" t="str">
        <f>+PARTNERCALL!D56</f>
        <v>Tarde</v>
      </c>
      <c r="E539" s="75">
        <f>+VLOOKUP(B539,GESEM!B:M,12,0)</f>
        <v>45745</v>
      </c>
      <c r="F539" s="61" t="str">
        <f>+PARTNERCALL!F56</f>
        <v>PART TIME</v>
      </c>
      <c r="G539" s="61">
        <f>+PARTNERCALL!G56</f>
        <v>0</v>
      </c>
      <c r="H539" s="61">
        <f>+PARTNERCALL!H56</f>
        <v>0</v>
      </c>
      <c r="I539" s="61" t="str">
        <f>+PARTNERCALL!I56</f>
        <v>PRADO SANTIAGO SARA LIDIA</v>
      </c>
      <c r="J539" s="61" t="str">
        <f>+PARTNERCALL!J56</f>
        <v>PARTNER CALL</v>
      </c>
      <c r="K539" s="61" t="str">
        <f>+PARTNERCALL!K56</f>
        <v xml:space="preserve">CARAZA MORENO JONATHAN </v>
      </c>
      <c r="L539" s="61" t="str">
        <f>+PARTNERCALL!L56</f>
        <v xml:space="preserve">CARAZA MORENO JONATHAN </v>
      </c>
      <c r="M539" s="61" t="str">
        <f>+PARTNERCALL!M56</f>
        <v>Martes</v>
      </c>
      <c r="N539" s="32">
        <f>+IF(PARTNERCALL!N56="","",PARTNERCALL!N56)</f>
        <v>0.125</v>
      </c>
      <c r="O539" s="33">
        <f>+IF(PARTNERCALL!O56="","",PARTNERCALL!O56)</f>
        <v>0.28819444444444442</v>
      </c>
      <c r="P539" s="32" t="str">
        <f>+IF(PARTNERCALL!P56="","",PARTNERCALL!P56)</f>
        <v/>
      </c>
      <c r="Q539" s="33" t="str">
        <f>+IF(PARTNERCALL!Q56="","",PARTNERCALL!Q56)</f>
        <v/>
      </c>
      <c r="R539" s="34" t="str">
        <f>+VLOOKUP(B539,GESEM!B:R,9,0)</f>
        <v>ACTIVO</v>
      </c>
      <c r="S539" s="19">
        <f>+IF(PARTNERCALL!S56="","",PARTNERCALL!S56)</f>
        <v>0.125</v>
      </c>
      <c r="T539" s="14">
        <f>+IF(PARTNERCALL!T56="","",PARTNERCALL!T56)</f>
        <v>0.28819444444444442</v>
      </c>
      <c r="U539" s="14" t="str">
        <f>+IF(PARTNERCALL!U56="","",PARTNERCALL!U56)</f>
        <v/>
      </c>
      <c r="V539" s="14" t="str">
        <f>+IF(PARTNERCALL!V56="","",PARTNERCALL!V56)</f>
        <v/>
      </c>
      <c r="W539" s="14" t="str">
        <f>+IF(PARTNERCALL!W56="","",PARTNERCALL!W56)</f>
        <v/>
      </c>
      <c r="X539" s="14" t="str">
        <f>+IF(PARTNERCALL!X56="","",PARTNERCALL!X56)</f>
        <v/>
      </c>
      <c r="Y539" s="14" t="str">
        <f>+IF(PARTNERCALL!Y56="","",PARTNERCALL!Y56)</f>
        <v/>
      </c>
      <c r="Z539" s="20" t="str">
        <f>+IF(PARTNERCALL!Z56="","",PARTNERCALL!Z56)</f>
        <v/>
      </c>
      <c r="AA539" s="19" t="str">
        <f>+IF(PARTNERCALL!AA56="","",PARTNERCALL!AA56)</f>
        <v/>
      </c>
      <c r="AB539" s="13" t="str">
        <f>+IF(PARTNERCALL!AB56="","",PARTNERCALL!AB56)</f>
        <v/>
      </c>
      <c r="AC539" s="14" t="str">
        <f>+IF(PARTNERCALL!AC56="","",PARTNERCALL!AC56)</f>
        <v/>
      </c>
      <c r="AD539" s="14" t="str">
        <f>+IF(PARTNERCALL!AD56="","",PARTNERCALL!AD56)</f>
        <v/>
      </c>
      <c r="AE539" s="13" t="str">
        <f>+IF(PARTNERCALL!AE56="","",PARTNERCALL!AE56)</f>
        <v/>
      </c>
      <c r="AF539" s="13" t="str">
        <f>+IF(PARTNERCALL!AF56="","",PARTNERCALL!AF56)</f>
        <v/>
      </c>
      <c r="AG539" s="14" t="str">
        <f>+IF(PARTNERCALL!AG56="","",PARTNERCALL!AG56)</f>
        <v/>
      </c>
      <c r="AH539" s="20" t="str">
        <f>+IF(PARTNERCALL!AH56="","",PARTNERCALL!AH56)</f>
        <v/>
      </c>
      <c r="AI539" s="19">
        <f>+IF(PARTNERCALL!AI56="","",PARTNERCALL!AI56)</f>
        <v>0.125</v>
      </c>
      <c r="AJ539" s="13">
        <f>+IF(PARTNERCALL!AJ56="","",PARTNERCALL!AJ56)</f>
        <v>0.28819444444444442</v>
      </c>
      <c r="AK539" s="14" t="str">
        <f>+IF(PARTNERCALL!AK56="","",PARTNERCALL!AK56)</f>
        <v/>
      </c>
      <c r="AL539" s="14" t="str">
        <f>+IF(PARTNERCALL!AL56="","",PARTNERCALL!AL56)</f>
        <v/>
      </c>
      <c r="AM539" s="13" t="str">
        <f>+IF(PARTNERCALL!AM56="","",PARTNERCALL!AM56)</f>
        <v/>
      </c>
      <c r="AN539" s="13" t="str">
        <f>+IF(PARTNERCALL!AN56="","",PARTNERCALL!AN56)</f>
        <v/>
      </c>
      <c r="AO539" s="14" t="str">
        <f>+IF(PARTNERCALL!AO56="","",PARTNERCALL!AO56)</f>
        <v/>
      </c>
      <c r="AP539" s="20" t="str">
        <f>+IF(PARTNERCALL!AP56="","",PARTNERCALL!AP56)</f>
        <v/>
      </c>
      <c r="AQ539" s="19">
        <f>+IF(PARTNERCALL!AQ56="","",PARTNERCALL!AQ56)</f>
        <v>0.125</v>
      </c>
      <c r="AR539" s="13">
        <f>+IF(PARTNERCALL!AR56="","",PARTNERCALL!AR56)</f>
        <v>0.28819444444444442</v>
      </c>
      <c r="AS539" s="14" t="str">
        <f>+IF(PARTNERCALL!AS56="","",PARTNERCALL!AS56)</f>
        <v/>
      </c>
      <c r="AT539" s="14" t="str">
        <f>+IF(PARTNERCALL!AT56="","",PARTNERCALL!AT56)</f>
        <v/>
      </c>
      <c r="AU539" s="13" t="str">
        <f>+IF(PARTNERCALL!AU56="","",PARTNERCALL!AU56)</f>
        <v/>
      </c>
      <c r="AV539" s="13" t="str">
        <f>+IF(PARTNERCALL!AV56="","",PARTNERCALL!AV56)</f>
        <v/>
      </c>
      <c r="AW539" s="14" t="str">
        <f>+IF(PARTNERCALL!AW56="","",PARTNERCALL!AW56)</f>
        <v/>
      </c>
      <c r="AX539" s="20" t="str">
        <f>+IF(PARTNERCALL!AX56="","",PARTNERCALL!AX56)</f>
        <v/>
      </c>
      <c r="AY539" s="19">
        <f>+IF(PARTNERCALL!AY56="","",PARTNERCALL!AY56)</f>
        <v>0.125</v>
      </c>
      <c r="AZ539" s="13">
        <f>+IF(PARTNERCALL!AZ56="","",PARTNERCALL!AZ56)</f>
        <v>0.28819444444444442</v>
      </c>
      <c r="BA539" s="14" t="str">
        <f>+IF(PARTNERCALL!BA56="","",PARTNERCALL!BA56)</f>
        <v/>
      </c>
      <c r="BB539" s="14" t="str">
        <f>+IF(PARTNERCALL!BB56="","",PARTNERCALL!BB56)</f>
        <v/>
      </c>
      <c r="BC539" s="13" t="str">
        <f>+IF(PARTNERCALL!BC56="","",PARTNERCALL!BC56)</f>
        <v/>
      </c>
      <c r="BD539" s="13" t="str">
        <f>+IF(PARTNERCALL!BD56="","",PARTNERCALL!BD56)</f>
        <v/>
      </c>
      <c r="BE539" s="14" t="str">
        <f>+IF(PARTNERCALL!BE56="","",PARTNERCALL!BE56)</f>
        <v/>
      </c>
      <c r="BF539" s="20" t="str">
        <f>+IF(PARTNERCALL!BF56="","",PARTNERCALL!BF56)</f>
        <v/>
      </c>
      <c r="BG539" s="19">
        <f>+IF(PARTNERCALL!BG56="","",PARTNERCALL!BG56)</f>
        <v>0.125</v>
      </c>
      <c r="BH539" s="13">
        <f>+IF(PARTNERCALL!BH56="","",PARTNERCALL!BH56)</f>
        <v>0.28819444444444442</v>
      </c>
      <c r="BI539" s="14" t="str">
        <f>+IF(PARTNERCALL!BI56="","",PARTNERCALL!BI56)</f>
        <v/>
      </c>
      <c r="BJ539" s="14" t="str">
        <f>+IF(PARTNERCALL!BJ56="","",PARTNERCALL!BJ56)</f>
        <v/>
      </c>
      <c r="BK539" s="13" t="str">
        <f>+IF(PARTNERCALL!BK56="","",PARTNERCALL!BK56)</f>
        <v/>
      </c>
      <c r="BL539" s="13" t="str">
        <f>+IF(PARTNERCALL!BL56="","",PARTNERCALL!BL56)</f>
        <v/>
      </c>
      <c r="BM539" s="14" t="str">
        <f>+IF(PARTNERCALL!BM56="","",PARTNERCALL!BM56)</f>
        <v/>
      </c>
      <c r="BN539" s="20" t="str">
        <f>+IF(PARTNERCALL!BN56="","",PARTNERCALL!BN56)</f>
        <v/>
      </c>
      <c r="BO539" s="19">
        <f>+IF(PARTNERCALL!BO56="","",PARTNERCALL!BO56)</f>
        <v>0.125</v>
      </c>
      <c r="BP539" s="13">
        <f>+IF(PARTNERCALL!BP56="","",PARTNERCALL!BP56)</f>
        <v>0.28819444444444442</v>
      </c>
      <c r="BQ539" s="14" t="str">
        <f>+IF(PARTNERCALL!BQ56="","",PARTNERCALL!BQ56)</f>
        <v/>
      </c>
      <c r="BR539" s="14" t="str">
        <f>+IF(PARTNERCALL!BR56="","",PARTNERCALL!BR56)</f>
        <v/>
      </c>
      <c r="BS539" s="13" t="str">
        <f>+IF(PARTNERCALL!BS56="","",PARTNERCALL!BS56)</f>
        <v/>
      </c>
      <c r="BT539" s="13" t="str">
        <f>+IF(PARTNERCALL!BT56="","",PARTNERCALL!BT56)</f>
        <v/>
      </c>
      <c r="BU539" s="14" t="str">
        <f>+IF(PARTNERCALL!BU56="","",PARTNERCALL!BU56)</f>
        <v/>
      </c>
      <c r="BV539" s="20" t="str">
        <f>+IF(PARTNERCALL!BV56="","",PARTNERCALL!BV56)</f>
        <v/>
      </c>
      <c r="BW539" s="68" t="str">
        <f>+VLOOKUP(B539,GESEM!B:H,7,0)</f>
        <v>PARTNERCALL</v>
      </c>
      <c r="BX539" s="2" t="str">
        <f>+VLOOKUP(B539,GESEM!B:H,6,0)</f>
        <v>AGENTE</v>
      </c>
    </row>
    <row r="540" spans="1:76" ht="12" customHeight="1" x14ac:dyDescent="0.2">
      <c r="A540" s="31">
        <f t="shared" si="8"/>
        <v>534</v>
      </c>
      <c r="B540" s="74">
        <f>+PARTNERCALL!B57</f>
        <v>72013360</v>
      </c>
      <c r="C540" s="61" t="str">
        <f>+VLOOKUP(J540,TURNO!P:Q,2,0)</f>
        <v xml:space="preserve">PARTNERCALL </v>
      </c>
      <c r="D540" s="61" t="str">
        <f>+PARTNERCALL!D57</f>
        <v>Tarde</v>
      </c>
      <c r="E540" s="75">
        <f>+VLOOKUP(B540,GESEM!B:M,12,0)</f>
        <v>45745</v>
      </c>
      <c r="F540" s="61" t="str">
        <f>+PARTNERCALL!F57</f>
        <v>PART TIME</v>
      </c>
      <c r="G540" s="61">
        <f>+PARTNERCALL!G57</f>
        <v>0</v>
      </c>
      <c r="H540" s="61">
        <f>+PARTNERCALL!H57</f>
        <v>0</v>
      </c>
      <c r="I540" s="61" t="str">
        <f>+PARTNERCALL!I57</f>
        <v>GARCIA YANTAS DIEGO</v>
      </c>
      <c r="J540" s="61" t="str">
        <f>+PARTNERCALL!J57</f>
        <v>PARTNER CALL</v>
      </c>
      <c r="K540" s="61" t="str">
        <f>+PARTNERCALL!K57</f>
        <v xml:space="preserve">CARAZA MORENO JONATHAN </v>
      </c>
      <c r="L540" s="61" t="str">
        <f>+PARTNERCALL!L57</f>
        <v xml:space="preserve">CARAZA MORENO JONATHAN </v>
      </c>
      <c r="M540" s="61" t="str">
        <f>+PARTNERCALL!M57</f>
        <v>Martes</v>
      </c>
      <c r="N540" s="32">
        <f>+IF(PARTNERCALL!N57="","",PARTNERCALL!N57)</f>
        <v>0.125</v>
      </c>
      <c r="O540" s="33">
        <f>+IF(PARTNERCALL!O57="","",PARTNERCALL!O57)</f>
        <v>0.28819444444444442</v>
      </c>
      <c r="P540" s="32" t="str">
        <f>+IF(PARTNERCALL!P57="","",PARTNERCALL!P57)</f>
        <v/>
      </c>
      <c r="Q540" s="33" t="str">
        <f>+IF(PARTNERCALL!Q57="","",PARTNERCALL!Q57)</f>
        <v/>
      </c>
      <c r="R540" s="34" t="str">
        <f>+VLOOKUP(B540,GESEM!B:R,9,0)</f>
        <v>ACTIVO</v>
      </c>
      <c r="S540" s="19">
        <f>+IF(PARTNERCALL!S57="","",PARTNERCALL!S57)</f>
        <v>0.125</v>
      </c>
      <c r="T540" s="14">
        <f>+IF(PARTNERCALL!T57="","",PARTNERCALL!T57)</f>
        <v>0.28819444444444442</v>
      </c>
      <c r="U540" s="14" t="str">
        <f>+IF(PARTNERCALL!U57="","",PARTNERCALL!U57)</f>
        <v/>
      </c>
      <c r="V540" s="14" t="str">
        <f>+IF(PARTNERCALL!V57="","",PARTNERCALL!V57)</f>
        <v/>
      </c>
      <c r="W540" s="14" t="str">
        <f>+IF(PARTNERCALL!W57="","",PARTNERCALL!W57)</f>
        <v/>
      </c>
      <c r="X540" s="14" t="str">
        <f>+IF(PARTNERCALL!X57="","",PARTNERCALL!X57)</f>
        <v/>
      </c>
      <c r="Y540" s="14" t="str">
        <f>+IF(PARTNERCALL!Y57="","",PARTNERCALL!Y57)</f>
        <v/>
      </c>
      <c r="Z540" s="20" t="str">
        <f>+IF(PARTNERCALL!Z57="","",PARTNERCALL!Z57)</f>
        <v/>
      </c>
      <c r="AA540" s="19" t="str">
        <f>+IF(PARTNERCALL!AA57="","",PARTNERCALL!AA57)</f>
        <v/>
      </c>
      <c r="AB540" s="13" t="str">
        <f>+IF(PARTNERCALL!AB57="","",PARTNERCALL!AB57)</f>
        <v/>
      </c>
      <c r="AC540" s="14" t="str">
        <f>+IF(PARTNERCALL!AC57="","",PARTNERCALL!AC57)</f>
        <v/>
      </c>
      <c r="AD540" s="14" t="str">
        <f>+IF(PARTNERCALL!AD57="","",PARTNERCALL!AD57)</f>
        <v/>
      </c>
      <c r="AE540" s="13" t="str">
        <f>+IF(PARTNERCALL!AE57="","",PARTNERCALL!AE57)</f>
        <v/>
      </c>
      <c r="AF540" s="13" t="str">
        <f>+IF(PARTNERCALL!AF57="","",PARTNERCALL!AF57)</f>
        <v/>
      </c>
      <c r="AG540" s="14" t="str">
        <f>+IF(PARTNERCALL!AG57="","",PARTNERCALL!AG57)</f>
        <v/>
      </c>
      <c r="AH540" s="20" t="str">
        <f>+IF(PARTNERCALL!AH57="","",PARTNERCALL!AH57)</f>
        <v/>
      </c>
      <c r="AI540" s="19">
        <f>+IF(PARTNERCALL!AI57="","",PARTNERCALL!AI57)</f>
        <v>0.125</v>
      </c>
      <c r="AJ540" s="13">
        <f>+IF(PARTNERCALL!AJ57="","",PARTNERCALL!AJ57)</f>
        <v>0.28819444444444442</v>
      </c>
      <c r="AK540" s="14" t="str">
        <f>+IF(PARTNERCALL!AK57="","",PARTNERCALL!AK57)</f>
        <v/>
      </c>
      <c r="AL540" s="14" t="str">
        <f>+IF(PARTNERCALL!AL57="","",PARTNERCALL!AL57)</f>
        <v/>
      </c>
      <c r="AM540" s="13" t="str">
        <f>+IF(PARTNERCALL!AM57="","",PARTNERCALL!AM57)</f>
        <v/>
      </c>
      <c r="AN540" s="13" t="str">
        <f>+IF(PARTNERCALL!AN57="","",PARTNERCALL!AN57)</f>
        <v/>
      </c>
      <c r="AO540" s="14" t="str">
        <f>+IF(PARTNERCALL!AO57="","",PARTNERCALL!AO57)</f>
        <v/>
      </c>
      <c r="AP540" s="20" t="str">
        <f>+IF(PARTNERCALL!AP57="","",PARTNERCALL!AP57)</f>
        <v/>
      </c>
      <c r="AQ540" s="19">
        <f>+IF(PARTNERCALL!AQ57="","",PARTNERCALL!AQ57)</f>
        <v>0.125</v>
      </c>
      <c r="AR540" s="13">
        <f>+IF(PARTNERCALL!AR57="","",PARTNERCALL!AR57)</f>
        <v>0.28819444444444442</v>
      </c>
      <c r="AS540" s="14" t="str">
        <f>+IF(PARTNERCALL!AS57="","",PARTNERCALL!AS57)</f>
        <v/>
      </c>
      <c r="AT540" s="14" t="str">
        <f>+IF(PARTNERCALL!AT57="","",PARTNERCALL!AT57)</f>
        <v/>
      </c>
      <c r="AU540" s="13" t="str">
        <f>+IF(PARTNERCALL!AU57="","",PARTNERCALL!AU57)</f>
        <v/>
      </c>
      <c r="AV540" s="13" t="str">
        <f>+IF(PARTNERCALL!AV57="","",PARTNERCALL!AV57)</f>
        <v/>
      </c>
      <c r="AW540" s="14" t="str">
        <f>+IF(PARTNERCALL!AW57="","",PARTNERCALL!AW57)</f>
        <v/>
      </c>
      <c r="AX540" s="20" t="str">
        <f>+IF(PARTNERCALL!AX57="","",PARTNERCALL!AX57)</f>
        <v/>
      </c>
      <c r="AY540" s="19">
        <f>+IF(PARTNERCALL!AY57="","",PARTNERCALL!AY57)</f>
        <v>0.125</v>
      </c>
      <c r="AZ540" s="13">
        <f>+IF(PARTNERCALL!AZ57="","",PARTNERCALL!AZ57)</f>
        <v>0.28819444444444442</v>
      </c>
      <c r="BA540" s="14" t="str">
        <f>+IF(PARTNERCALL!BA57="","",PARTNERCALL!BA57)</f>
        <v/>
      </c>
      <c r="BB540" s="14" t="str">
        <f>+IF(PARTNERCALL!BB57="","",PARTNERCALL!BB57)</f>
        <v/>
      </c>
      <c r="BC540" s="13" t="str">
        <f>+IF(PARTNERCALL!BC57="","",PARTNERCALL!BC57)</f>
        <v/>
      </c>
      <c r="BD540" s="13" t="str">
        <f>+IF(PARTNERCALL!BD57="","",PARTNERCALL!BD57)</f>
        <v/>
      </c>
      <c r="BE540" s="14" t="str">
        <f>+IF(PARTNERCALL!BE57="","",PARTNERCALL!BE57)</f>
        <v/>
      </c>
      <c r="BF540" s="20" t="str">
        <f>+IF(PARTNERCALL!BF57="","",PARTNERCALL!BF57)</f>
        <v/>
      </c>
      <c r="BG540" s="19">
        <f>+IF(PARTNERCALL!BG57="","",PARTNERCALL!BG57)</f>
        <v>0.125</v>
      </c>
      <c r="BH540" s="13">
        <f>+IF(PARTNERCALL!BH57="","",PARTNERCALL!BH57)</f>
        <v>0.28819444444444442</v>
      </c>
      <c r="BI540" s="14" t="str">
        <f>+IF(PARTNERCALL!BI57="","",PARTNERCALL!BI57)</f>
        <v/>
      </c>
      <c r="BJ540" s="14" t="str">
        <f>+IF(PARTNERCALL!BJ57="","",PARTNERCALL!BJ57)</f>
        <v/>
      </c>
      <c r="BK540" s="13" t="str">
        <f>+IF(PARTNERCALL!BK57="","",PARTNERCALL!BK57)</f>
        <v/>
      </c>
      <c r="BL540" s="13" t="str">
        <f>+IF(PARTNERCALL!BL57="","",PARTNERCALL!BL57)</f>
        <v/>
      </c>
      <c r="BM540" s="14" t="str">
        <f>+IF(PARTNERCALL!BM57="","",PARTNERCALL!BM57)</f>
        <v/>
      </c>
      <c r="BN540" s="20" t="str">
        <f>+IF(PARTNERCALL!BN57="","",PARTNERCALL!BN57)</f>
        <v/>
      </c>
      <c r="BO540" s="19">
        <f>+IF(PARTNERCALL!BO57="","",PARTNERCALL!BO57)</f>
        <v>0.125</v>
      </c>
      <c r="BP540" s="13">
        <f>+IF(PARTNERCALL!BP57="","",PARTNERCALL!BP57)</f>
        <v>0.28819444444444442</v>
      </c>
      <c r="BQ540" s="14" t="str">
        <f>+IF(PARTNERCALL!BQ57="","",PARTNERCALL!BQ57)</f>
        <v/>
      </c>
      <c r="BR540" s="14" t="str">
        <f>+IF(PARTNERCALL!BR57="","",PARTNERCALL!BR57)</f>
        <v/>
      </c>
      <c r="BS540" s="13" t="str">
        <f>+IF(PARTNERCALL!BS57="","",PARTNERCALL!BS57)</f>
        <v/>
      </c>
      <c r="BT540" s="13" t="str">
        <f>+IF(PARTNERCALL!BT57="","",PARTNERCALL!BT57)</f>
        <v/>
      </c>
      <c r="BU540" s="14" t="str">
        <f>+IF(PARTNERCALL!BU57="","",PARTNERCALL!BU57)</f>
        <v/>
      </c>
      <c r="BV540" s="20" t="str">
        <f>+IF(PARTNERCALL!BV57="","",PARTNERCALL!BV57)</f>
        <v/>
      </c>
      <c r="BW540" s="68" t="str">
        <f>+VLOOKUP(B540,GESEM!B:H,7,0)</f>
        <v>PARTNERCALL</v>
      </c>
      <c r="BX540" s="2" t="str">
        <f>+VLOOKUP(B540,GESEM!B:H,6,0)</f>
        <v>AGENTE</v>
      </c>
    </row>
    <row r="541" spans="1:76" ht="12" customHeight="1" x14ac:dyDescent="0.2">
      <c r="A541" s="31">
        <f t="shared" si="8"/>
        <v>535</v>
      </c>
      <c r="B541" s="74">
        <f>+PARTNERCALL!B58</f>
        <v>74409448</v>
      </c>
      <c r="C541" s="61" t="str">
        <f>+VLOOKUP(J541,TURNO!P:Q,2,0)</f>
        <v xml:space="preserve">PARTNERCALL </v>
      </c>
      <c r="D541" s="61" t="str">
        <f>+PARTNERCALL!D58</f>
        <v>Tarde</v>
      </c>
      <c r="E541" s="75">
        <f>+VLOOKUP(B541,GESEM!B:M,12,0)</f>
        <v>45777</v>
      </c>
      <c r="F541" s="61" t="str">
        <f>+PARTNERCALL!F58</f>
        <v>PART TIME</v>
      </c>
      <c r="G541" s="61">
        <f>+PARTNERCALL!G58</f>
        <v>0</v>
      </c>
      <c r="H541" s="61">
        <f>+PARTNERCALL!H58</f>
        <v>0</v>
      </c>
      <c r="I541" s="61" t="str">
        <f>+PARTNERCALL!I58</f>
        <v>MENDOZA DAMIAN ASTRID XIOMARA</v>
      </c>
      <c r="J541" s="61" t="str">
        <f>+PARTNERCALL!J58</f>
        <v>PARTNER CALL</v>
      </c>
      <c r="K541" s="61" t="str">
        <f>+PARTNERCALL!K58</f>
        <v xml:space="preserve">CARAZA MORENO JONATHAN </v>
      </c>
      <c r="L541" s="61" t="str">
        <f>+PARTNERCALL!L58</f>
        <v xml:space="preserve">CARAZA MORENO JONATHAN </v>
      </c>
      <c r="M541" s="61" t="str">
        <f>+PARTNERCALL!M58</f>
        <v>Miércoles</v>
      </c>
      <c r="N541" s="32">
        <f>+IF(PARTNERCALL!N58="","",PARTNERCALL!N58)</f>
        <v>0.54166666666666663</v>
      </c>
      <c r="O541" s="33">
        <f>+IF(PARTNERCALL!O58="","",PARTNERCALL!O58)</f>
        <v>0.70486111111111116</v>
      </c>
      <c r="P541" s="32" t="str">
        <f>+IF(PARTNERCALL!P58="","",PARTNERCALL!P58)</f>
        <v/>
      </c>
      <c r="Q541" s="33" t="str">
        <f>+IF(PARTNERCALL!Q58="","",PARTNERCALL!Q58)</f>
        <v/>
      </c>
      <c r="R541" s="34" t="str">
        <f>+VLOOKUP(B541,GESEM!B:R,9,0)</f>
        <v>ACTIVO</v>
      </c>
      <c r="S541" s="19">
        <f>+IF(PARTNERCALL!S58="","",PARTNERCALL!S58)</f>
        <v>0.54166666666666663</v>
      </c>
      <c r="T541" s="14">
        <f>+IF(PARTNERCALL!T58="","",PARTNERCALL!T58)</f>
        <v>0.70486111111111116</v>
      </c>
      <c r="U541" s="14" t="str">
        <f>+IF(PARTNERCALL!U58="","",PARTNERCALL!U58)</f>
        <v/>
      </c>
      <c r="V541" s="14" t="str">
        <f>+IF(PARTNERCALL!V58="","",PARTNERCALL!V58)</f>
        <v/>
      </c>
      <c r="W541" s="14" t="str">
        <f>+IF(PARTNERCALL!W58="","",PARTNERCALL!W58)</f>
        <v/>
      </c>
      <c r="X541" s="14" t="str">
        <f>+IF(PARTNERCALL!X58="","",PARTNERCALL!X58)</f>
        <v/>
      </c>
      <c r="Y541" s="14" t="str">
        <f>+IF(PARTNERCALL!Y58="","",PARTNERCALL!Y58)</f>
        <v/>
      </c>
      <c r="Z541" s="20" t="str">
        <f>+IF(PARTNERCALL!Z58="","",PARTNERCALL!Z58)</f>
        <v/>
      </c>
      <c r="AA541" s="19">
        <f>+IF(PARTNERCALL!AA58="","",PARTNERCALL!AA58)</f>
        <v>0.54166666666666663</v>
      </c>
      <c r="AB541" s="13">
        <f>+IF(PARTNERCALL!AB58="","",PARTNERCALL!AB58)</f>
        <v>0.70486111111111116</v>
      </c>
      <c r="AC541" s="14" t="str">
        <f>+IF(PARTNERCALL!AC58="","",PARTNERCALL!AC58)</f>
        <v/>
      </c>
      <c r="AD541" s="14" t="str">
        <f>+IF(PARTNERCALL!AD58="","",PARTNERCALL!AD58)</f>
        <v/>
      </c>
      <c r="AE541" s="13" t="str">
        <f>+IF(PARTNERCALL!AE58="","",PARTNERCALL!AE58)</f>
        <v/>
      </c>
      <c r="AF541" s="13" t="str">
        <f>+IF(PARTNERCALL!AF58="","",PARTNERCALL!AF58)</f>
        <v/>
      </c>
      <c r="AG541" s="14" t="str">
        <f>+IF(PARTNERCALL!AG58="","",PARTNERCALL!AG58)</f>
        <v/>
      </c>
      <c r="AH541" s="20" t="str">
        <f>+IF(PARTNERCALL!AH58="","",PARTNERCALL!AH58)</f>
        <v/>
      </c>
      <c r="AI541" s="19" t="str">
        <f>+IF(PARTNERCALL!AI58="","",PARTNERCALL!AI58)</f>
        <v/>
      </c>
      <c r="AJ541" s="13" t="str">
        <f>+IF(PARTNERCALL!AJ58="","",PARTNERCALL!AJ58)</f>
        <v/>
      </c>
      <c r="AK541" s="14" t="str">
        <f>+IF(PARTNERCALL!AK58="","",PARTNERCALL!AK58)</f>
        <v/>
      </c>
      <c r="AL541" s="14" t="str">
        <f>+IF(PARTNERCALL!AL58="","",PARTNERCALL!AL58)</f>
        <v/>
      </c>
      <c r="AM541" s="13" t="str">
        <f>+IF(PARTNERCALL!AM58="","",PARTNERCALL!AM58)</f>
        <v/>
      </c>
      <c r="AN541" s="13" t="str">
        <f>+IF(PARTNERCALL!AN58="","",PARTNERCALL!AN58)</f>
        <v/>
      </c>
      <c r="AO541" s="14" t="str">
        <f>+IF(PARTNERCALL!AO58="","",PARTNERCALL!AO58)</f>
        <v/>
      </c>
      <c r="AP541" s="20" t="str">
        <f>+IF(PARTNERCALL!AP58="","",PARTNERCALL!AP58)</f>
        <v/>
      </c>
      <c r="AQ541" s="19">
        <f>+IF(PARTNERCALL!AQ58="","",PARTNERCALL!AQ58)</f>
        <v>0.54166666666666663</v>
      </c>
      <c r="AR541" s="13">
        <f>+IF(PARTNERCALL!AR58="","",PARTNERCALL!AR58)</f>
        <v>0.70486111111111116</v>
      </c>
      <c r="AS541" s="14" t="str">
        <f>+IF(PARTNERCALL!AS58="","",PARTNERCALL!AS58)</f>
        <v/>
      </c>
      <c r="AT541" s="14" t="str">
        <f>+IF(PARTNERCALL!AT58="","",PARTNERCALL!AT58)</f>
        <v/>
      </c>
      <c r="AU541" s="13" t="str">
        <f>+IF(PARTNERCALL!AU58="","",PARTNERCALL!AU58)</f>
        <v/>
      </c>
      <c r="AV541" s="13" t="str">
        <f>+IF(PARTNERCALL!AV58="","",PARTNERCALL!AV58)</f>
        <v/>
      </c>
      <c r="AW541" s="14" t="str">
        <f>+IF(PARTNERCALL!AW58="","",PARTNERCALL!AW58)</f>
        <v/>
      </c>
      <c r="AX541" s="20" t="str">
        <f>+IF(PARTNERCALL!AX58="","",PARTNERCALL!AX58)</f>
        <v/>
      </c>
      <c r="AY541" s="19">
        <f>+IF(PARTNERCALL!AY58="","",PARTNERCALL!AY58)</f>
        <v>0.54166666666666663</v>
      </c>
      <c r="AZ541" s="13">
        <f>+IF(PARTNERCALL!AZ58="","",PARTNERCALL!AZ58)</f>
        <v>0.70486111111111116</v>
      </c>
      <c r="BA541" s="14" t="str">
        <f>+IF(PARTNERCALL!BA58="","",PARTNERCALL!BA58)</f>
        <v/>
      </c>
      <c r="BB541" s="14" t="str">
        <f>+IF(PARTNERCALL!BB58="","",PARTNERCALL!BB58)</f>
        <v/>
      </c>
      <c r="BC541" s="13" t="str">
        <f>+IF(PARTNERCALL!BC58="","",PARTNERCALL!BC58)</f>
        <v/>
      </c>
      <c r="BD541" s="13" t="str">
        <f>+IF(PARTNERCALL!BD58="","",PARTNERCALL!BD58)</f>
        <v/>
      </c>
      <c r="BE541" s="14" t="str">
        <f>+IF(PARTNERCALL!BE58="","",PARTNERCALL!BE58)</f>
        <v/>
      </c>
      <c r="BF541" s="20" t="str">
        <f>+IF(PARTNERCALL!BF58="","",PARTNERCALL!BF58)</f>
        <v/>
      </c>
      <c r="BG541" s="19">
        <f>+IF(PARTNERCALL!BG58="","",PARTNERCALL!BG58)</f>
        <v>0.54166666666666663</v>
      </c>
      <c r="BH541" s="13">
        <f>+IF(PARTNERCALL!BH58="","",PARTNERCALL!BH58)</f>
        <v>0.70486111111111116</v>
      </c>
      <c r="BI541" s="14" t="str">
        <f>+IF(PARTNERCALL!BI58="","",PARTNERCALL!BI58)</f>
        <v/>
      </c>
      <c r="BJ541" s="14" t="str">
        <f>+IF(PARTNERCALL!BJ58="","",PARTNERCALL!BJ58)</f>
        <v/>
      </c>
      <c r="BK541" s="13" t="str">
        <f>+IF(PARTNERCALL!BK58="","",PARTNERCALL!BK58)</f>
        <v/>
      </c>
      <c r="BL541" s="13" t="str">
        <f>+IF(PARTNERCALL!BL58="","",PARTNERCALL!BL58)</f>
        <v/>
      </c>
      <c r="BM541" s="14" t="str">
        <f>+IF(PARTNERCALL!BM58="","",PARTNERCALL!BM58)</f>
        <v/>
      </c>
      <c r="BN541" s="20" t="str">
        <f>+IF(PARTNERCALL!BN58="","",PARTNERCALL!BN58)</f>
        <v/>
      </c>
      <c r="BO541" s="19">
        <f>+IF(PARTNERCALL!BO58="","",PARTNERCALL!BO58)</f>
        <v>0.54166666666666663</v>
      </c>
      <c r="BP541" s="13">
        <f>+IF(PARTNERCALL!BP58="","",PARTNERCALL!BP58)</f>
        <v>0.70486111111111116</v>
      </c>
      <c r="BQ541" s="14" t="str">
        <f>+IF(PARTNERCALL!BQ58="","",PARTNERCALL!BQ58)</f>
        <v/>
      </c>
      <c r="BR541" s="14" t="str">
        <f>+IF(PARTNERCALL!BR58="","",PARTNERCALL!BR58)</f>
        <v/>
      </c>
      <c r="BS541" s="13" t="str">
        <f>+IF(PARTNERCALL!BS58="","",PARTNERCALL!BS58)</f>
        <v/>
      </c>
      <c r="BT541" s="13" t="str">
        <f>+IF(PARTNERCALL!BT58="","",PARTNERCALL!BT58)</f>
        <v/>
      </c>
      <c r="BU541" s="14" t="str">
        <f>+IF(PARTNERCALL!BU58="","",PARTNERCALL!BU58)</f>
        <v/>
      </c>
      <c r="BV541" s="20" t="str">
        <f>+IF(PARTNERCALL!BV58="","",PARTNERCALL!BV58)</f>
        <v/>
      </c>
      <c r="BW541" s="68" t="str">
        <f>+VLOOKUP(B541,GESEM!B:H,7,0)</f>
        <v>PARTNERCALL</v>
      </c>
      <c r="BX541" s="2" t="str">
        <f>+VLOOKUP(B541,GESEM!B:H,6,0)</f>
        <v>AGENTE</v>
      </c>
    </row>
    <row r="542" spans="1:76" ht="12" customHeight="1" x14ac:dyDescent="0.2">
      <c r="A542" s="31">
        <f t="shared" si="8"/>
        <v>536</v>
      </c>
      <c r="B542" s="74">
        <f>+PARTNERCALL!B59</f>
        <v>70599446</v>
      </c>
      <c r="C542" s="61" t="str">
        <f>+VLOOKUP(J542,TURNO!P:Q,2,0)</f>
        <v xml:space="preserve">PARTNERCALL </v>
      </c>
      <c r="D542" s="61" t="str">
        <f>+PARTNERCALL!D59</f>
        <v>Tarde</v>
      </c>
      <c r="E542" s="75">
        <f>+VLOOKUP(B542,GESEM!B:M,12,0)</f>
        <v>45777</v>
      </c>
      <c r="F542" s="61" t="str">
        <f>+PARTNERCALL!F59</f>
        <v>PART TIME</v>
      </c>
      <c r="G542" s="61">
        <f>+PARTNERCALL!G59</f>
        <v>0</v>
      </c>
      <c r="H542" s="61">
        <f>+PARTNERCALL!H59</f>
        <v>0</v>
      </c>
      <c r="I542" s="61" t="str">
        <f>+PARTNERCALL!I59</f>
        <v>LOPEZ SALCEDO BETSABE GREISY</v>
      </c>
      <c r="J542" s="61" t="str">
        <f>+PARTNERCALL!J59</f>
        <v>PARTNER CALL</v>
      </c>
      <c r="K542" s="61" t="str">
        <f>+PARTNERCALL!K59</f>
        <v xml:space="preserve">CARAZA MORENO JONATHAN </v>
      </c>
      <c r="L542" s="61" t="str">
        <f>+PARTNERCALL!L59</f>
        <v xml:space="preserve">CARAZA MORENO JONATHAN </v>
      </c>
      <c r="M542" s="61" t="str">
        <f>+PARTNERCALL!M59</f>
        <v>Miércoles</v>
      </c>
      <c r="N542" s="32">
        <f>+IF(PARTNERCALL!N59="","",PARTNERCALL!N59)</f>
        <v>0.54166666666666663</v>
      </c>
      <c r="O542" s="33">
        <f>+IF(PARTNERCALL!O59="","",PARTNERCALL!O59)</f>
        <v>0.70486111111111116</v>
      </c>
      <c r="P542" s="32" t="str">
        <f>+IF(PARTNERCALL!P59="","",PARTNERCALL!P59)</f>
        <v/>
      </c>
      <c r="Q542" s="33" t="str">
        <f>+IF(PARTNERCALL!Q59="","",PARTNERCALL!Q59)</f>
        <v/>
      </c>
      <c r="R542" s="34" t="str">
        <f>+VLOOKUP(B542,GESEM!B:R,9,0)</f>
        <v>ACTIVO</v>
      </c>
      <c r="S542" s="19">
        <f>+IF(PARTNERCALL!S59="","",PARTNERCALL!S59)</f>
        <v>0.54166666666666663</v>
      </c>
      <c r="T542" s="14">
        <f>+IF(PARTNERCALL!T59="","",PARTNERCALL!T59)</f>
        <v>0.70486111111111116</v>
      </c>
      <c r="U542" s="14" t="str">
        <f>+IF(PARTNERCALL!U59="","",PARTNERCALL!U59)</f>
        <v/>
      </c>
      <c r="V542" s="14" t="str">
        <f>+IF(PARTNERCALL!V59="","",PARTNERCALL!V59)</f>
        <v/>
      </c>
      <c r="W542" s="14" t="str">
        <f>+IF(PARTNERCALL!W59="","",PARTNERCALL!W59)</f>
        <v/>
      </c>
      <c r="X542" s="14" t="str">
        <f>+IF(PARTNERCALL!X59="","",PARTNERCALL!X59)</f>
        <v/>
      </c>
      <c r="Y542" s="14" t="str">
        <f>+IF(PARTNERCALL!Y59="","",PARTNERCALL!Y59)</f>
        <v/>
      </c>
      <c r="Z542" s="20" t="str">
        <f>+IF(PARTNERCALL!Z59="","",PARTNERCALL!Z59)</f>
        <v/>
      </c>
      <c r="AA542" s="19">
        <f>+IF(PARTNERCALL!AA59="","",PARTNERCALL!AA59)</f>
        <v>0.54166666666666663</v>
      </c>
      <c r="AB542" s="13">
        <f>+IF(PARTNERCALL!AB59="","",PARTNERCALL!AB59)</f>
        <v>0.70486111111111116</v>
      </c>
      <c r="AC542" s="14" t="str">
        <f>+IF(PARTNERCALL!AC59="","",PARTNERCALL!AC59)</f>
        <v/>
      </c>
      <c r="AD542" s="14" t="str">
        <f>+IF(PARTNERCALL!AD59="","",PARTNERCALL!AD59)</f>
        <v/>
      </c>
      <c r="AE542" s="13" t="str">
        <f>+IF(PARTNERCALL!AE59="","",PARTNERCALL!AE59)</f>
        <v/>
      </c>
      <c r="AF542" s="13" t="str">
        <f>+IF(PARTNERCALL!AF59="","",PARTNERCALL!AF59)</f>
        <v/>
      </c>
      <c r="AG542" s="14" t="str">
        <f>+IF(PARTNERCALL!AG59="","",PARTNERCALL!AG59)</f>
        <v/>
      </c>
      <c r="AH542" s="20" t="str">
        <f>+IF(PARTNERCALL!AH59="","",PARTNERCALL!AH59)</f>
        <v/>
      </c>
      <c r="AI542" s="19" t="str">
        <f>+IF(PARTNERCALL!AI59="","",PARTNERCALL!AI59)</f>
        <v/>
      </c>
      <c r="AJ542" s="13" t="str">
        <f>+IF(PARTNERCALL!AJ59="","",PARTNERCALL!AJ59)</f>
        <v/>
      </c>
      <c r="AK542" s="14" t="str">
        <f>+IF(PARTNERCALL!AK59="","",PARTNERCALL!AK59)</f>
        <v/>
      </c>
      <c r="AL542" s="14" t="str">
        <f>+IF(PARTNERCALL!AL59="","",PARTNERCALL!AL59)</f>
        <v/>
      </c>
      <c r="AM542" s="13" t="str">
        <f>+IF(PARTNERCALL!AM59="","",PARTNERCALL!AM59)</f>
        <v/>
      </c>
      <c r="AN542" s="13" t="str">
        <f>+IF(PARTNERCALL!AN59="","",PARTNERCALL!AN59)</f>
        <v/>
      </c>
      <c r="AO542" s="14" t="str">
        <f>+IF(PARTNERCALL!AO59="","",PARTNERCALL!AO59)</f>
        <v/>
      </c>
      <c r="AP542" s="20" t="str">
        <f>+IF(PARTNERCALL!AP59="","",PARTNERCALL!AP59)</f>
        <v/>
      </c>
      <c r="AQ542" s="19">
        <f>+IF(PARTNERCALL!AQ59="","",PARTNERCALL!AQ59)</f>
        <v>0.54166666666666663</v>
      </c>
      <c r="AR542" s="13">
        <f>+IF(PARTNERCALL!AR59="","",PARTNERCALL!AR59)</f>
        <v>0.70486111111111116</v>
      </c>
      <c r="AS542" s="14" t="str">
        <f>+IF(PARTNERCALL!AS59="","",PARTNERCALL!AS59)</f>
        <v/>
      </c>
      <c r="AT542" s="14" t="str">
        <f>+IF(PARTNERCALL!AT59="","",PARTNERCALL!AT59)</f>
        <v/>
      </c>
      <c r="AU542" s="13" t="str">
        <f>+IF(PARTNERCALL!AU59="","",PARTNERCALL!AU59)</f>
        <v/>
      </c>
      <c r="AV542" s="13" t="str">
        <f>+IF(PARTNERCALL!AV59="","",PARTNERCALL!AV59)</f>
        <v/>
      </c>
      <c r="AW542" s="14" t="str">
        <f>+IF(PARTNERCALL!AW59="","",PARTNERCALL!AW59)</f>
        <v/>
      </c>
      <c r="AX542" s="20" t="str">
        <f>+IF(PARTNERCALL!AX59="","",PARTNERCALL!AX59)</f>
        <v/>
      </c>
      <c r="AY542" s="19">
        <f>+IF(PARTNERCALL!AY59="","",PARTNERCALL!AY59)</f>
        <v>0.54166666666666663</v>
      </c>
      <c r="AZ542" s="13">
        <f>+IF(PARTNERCALL!AZ59="","",PARTNERCALL!AZ59)</f>
        <v>0.70486111111111116</v>
      </c>
      <c r="BA542" s="14" t="str">
        <f>+IF(PARTNERCALL!BA59="","",PARTNERCALL!BA59)</f>
        <v/>
      </c>
      <c r="BB542" s="14" t="str">
        <f>+IF(PARTNERCALL!BB59="","",PARTNERCALL!BB59)</f>
        <v/>
      </c>
      <c r="BC542" s="13" t="str">
        <f>+IF(PARTNERCALL!BC59="","",PARTNERCALL!BC59)</f>
        <v/>
      </c>
      <c r="BD542" s="13" t="str">
        <f>+IF(PARTNERCALL!BD59="","",PARTNERCALL!BD59)</f>
        <v/>
      </c>
      <c r="BE542" s="14" t="str">
        <f>+IF(PARTNERCALL!BE59="","",PARTNERCALL!BE59)</f>
        <v/>
      </c>
      <c r="BF542" s="20" t="str">
        <f>+IF(PARTNERCALL!BF59="","",PARTNERCALL!BF59)</f>
        <v/>
      </c>
      <c r="BG542" s="19">
        <f>+IF(PARTNERCALL!BG59="","",PARTNERCALL!BG59)</f>
        <v>0.54166666666666663</v>
      </c>
      <c r="BH542" s="13">
        <f>+IF(PARTNERCALL!BH59="","",PARTNERCALL!BH59)</f>
        <v>0.70486111111111116</v>
      </c>
      <c r="BI542" s="14" t="str">
        <f>+IF(PARTNERCALL!BI59="","",PARTNERCALL!BI59)</f>
        <v/>
      </c>
      <c r="BJ542" s="14" t="str">
        <f>+IF(PARTNERCALL!BJ59="","",PARTNERCALL!BJ59)</f>
        <v/>
      </c>
      <c r="BK542" s="13" t="str">
        <f>+IF(PARTNERCALL!BK59="","",PARTNERCALL!BK59)</f>
        <v/>
      </c>
      <c r="BL542" s="13" t="str">
        <f>+IF(PARTNERCALL!BL59="","",PARTNERCALL!BL59)</f>
        <v/>
      </c>
      <c r="BM542" s="14" t="str">
        <f>+IF(PARTNERCALL!BM59="","",PARTNERCALL!BM59)</f>
        <v/>
      </c>
      <c r="BN542" s="20" t="str">
        <f>+IF(PARTNERCALL!BN59="","",PARTNERCALL!BN59)</f>
        <v/>
      </c>
      <c r="BO542" s="19">
        <f>+IF(PARTNERCALL!BO59="","",PARTNERCALL!BO59)</f>
        <v>0.54166666666666663</v>
      </c>
      <c r="BP542" s="13">
        <f>+IF(PARTNERCALL!BP59="","",PARTNERCALL!BP59)</f>
        <v>0.70486111111111116</v>
      </c>
      <c r="BQ542" s="14" t="str">
        <f>+IF(PARTNERCALL!BQ59="","",PARTNERCALL!BQ59)</f>
        <v/>
      </c>
      <c r="BR542" s="14" t="str">
        <f>+IF(PARTNERCALL!BR59="","",PARTNERCALL!BR59)</f>
        <v/>
      </c>
      <c r="BS542" s="13" t="str">
        <f>+IF(PARTNERCALL!BS59="","",PARTNERCALL!BS59)</f>
        <v/>
      </c>
      <c r="BT542" s="13" t="str">
        <f>+IF(PARTNERCALL!BT59="","",PARTNERCALL!BT59)</f>
        <v/>
      </c>
      <c r="BU542" s="14" t="str">
        <f>+IF(PARTNERCALL!BU59="","",PARTNERCALL!BU59)</f>
        <v/>
      </c>
      <c r="BV542" s="20" t="str">
        <f>+IF(PARTNERCALL!BV59="","",PARTNERCALL!BV59)</f>
        <v/>
      </c>
      <c r="BW542" s="68" t="str">
        <f>+VLOOKUP(B542,GESEM!B:H,7,0)</f>
        <v>PARTNERCALL</v>
      </c>
      <c r="BX542" s="2" t="str">
        <f>+VLOOKUP(B542,GESEM!B:H,6,0)</f>
        <v>AGENTE</v>
      </c>
    </row>
    <row r="543" spans="1:76" ht="12" customHeight="1" x14ac:dyDescent="0.2">
      <c r="A543" s="31">
        <f t="shared" si="8"/>
        <v>537</v>
      </c>
      <c r="B543" s="74">
        <f>+PARTNERCALL!B60</f>
        <v>74051948</v>
      </c>
      <c r="C543" s="61" t="str">
        <f>+VLOOKUP(J543,TURNO!P:Q,2,0)</f>
        <v xml:space="preserve">PARTNERCALL </v>
      </c>
      <c r="D543" s="61" t="str">
        <f>+PARTNERCALL!D60</f>
        <v>Tarde</v>
      </c>
      <c r="E543" s="75">
        <f>+VLOOKUP(B543,GESEM!B:M,12,0)</f>
        <v>45777</v>
      </c>
      <c r="F543" s="61" t="str">
        <f>+PARTNERCALL!F60</f>
        <v>PART TIME</v>
      </c>
      <c r="G543" s="61">
        <f>+PARTNERCALL!G60</f>
        <v>0</v>
      </c>
      <c r="H543" s="61">
        <f>+PARTNERCALL!H60</f>
        <v>0</v>
      </c>
      <c r="I543" s="61" t="str">
        <f>+PARTNERCALL!I60</f>
        <v>CAHUANA PIZARRO DIEGO FERNANDO</v>
      </c>
      <c r="J543" s="61" t="str">
        <f>+PARTNERCALL!J60</f>
        <v>PARTNER CALL</v>
      </c>
      <c r="K543" s="61" t="str">
        <f>+PARTNERCALL!K60</f>
        <v xml:space="preserve">CARAZA MORENO JONATHAN </v>
      </c>
      <c r="L543" s="61" t="str">
        <f>+PARTNERCALL!L60</f>
        <v xml:space="preserve">CARAZA MORENO JONATHAN </v>
      </c>
      <c r="M543" s="61" t="str">
        <f>+PARTNERCALL!M60</f>
        <v>Miércoles</v>
      </c>
      <c r="N543" s="32">
        <f>+IF(PARTNERCALL!N60="","",PARTNERCALL!N60)</f>
        <v>0.54166666666666663</v>
      </c>
      <c r="O543" s="33">
        <f>+IF(PARTNERCALL!O60="","",PARTNERCALL!O60)</f>
        <v>0.70486111111111116</v>
      </c>
      <c r="P543" s="32" t="str">
        <f>+IF(PARTNERCALL!P60="","",PARTNERCALL!P60)</f>
        <v/>
      </c>
      <c r="Q543" s="33" t="str">
        <f>+IF(PARTNERCALL!Q60="","",PARTNERCALL!Q60)</f>
        <v/>
      </c>
      <c r="R543" s="34" t="str">
        <f>+VLOOKUP(B543,GESEM!B:R,9,0)</f>
        <v>ACTIVO</v>
      </c>
      <c r="S543" s="19">
        <f>+IF(PARTNERCALL!S60="","",PARTNERCALL!S60)</f>
        <v>0.54166666666666663</v>
      </c>
      <c r="T543" s="14">
        <f>+IF(PARTNERCALL!T60="","",PARTNERCALL!T60)</f>
        <v>0.70486111111111116</v>
      </c>
      <c r="U543" s="14" t="str">
        <f>+IF(PARTNERCALL!U60="","",PARTNERCALL!U60)</f>
        <v/>
      </c>
      <c r="V543" s="14" t="str">
        <f>+IF(PARTNERCALL!V60="","",PARTNERCALL!V60)</f>
        <v/>
      </c>
      <c r="W543" s="14" t="str">
        <f>+IF(PARTNERCALL!W60="","",PARTNERCALL!W60)</f>
        <v/>
      </c>
      <c r="X543" s="14" t="str">
        <f>+IF(PARTNERCALL!X60="","",PARTNERCALL!X60)</f>
        <v/>
      </c>
      <c r="Y543" s="14" t="str">
        <f>+IF(PARTNERCALL!Y60="","",PARTNERCALL!Y60)</f>
        <v/>
      </c>
      <c r="Z543" s="20" t="str">
        <f>+IF(PARTNERCALL!Z60="","",PARTNERCALL!Z60)</f>
        <v/>
      </c>
      <c r="AA543" s="19">
        <f>+IF(PARTNERCALL!AA60="","",PARTNERCALL!AA60)</f>
        <v>0.54166666666666663</v>
      </c>
      <c r="AB543" s="13">
        <f>+IF(PARTNERCALL!AB60="","",PARTNERCALL!AB60)</f>
        <v>0.70486111111111116</v>
      </c>
      <c r="AC543" s="14" t="str">
        <f>+IF(PARTNERCALL!AC60="","",PARTNERCALL!AC60)</f>
        <v/>
      </c>
      <c r="AD543" s="14" t="str">
        <f>+IF(PARTNERCALL!AD60="","",PARTNERCALL!AD60)</f>
        <v/>
      </c>
      <c r="AE543" s="13" t="str">
        <f>+IF(PARTNERCALL!AE60="","",PARTNERCALL!AE60)</f>
        <v/>
      </c>
      <c r="AF543" s="13" t="str">
        <f>+IF(PARTNERCALL!AF60="","",PARTNERCALL!AF60)</f>
        <v/>
      </c>
      <c r="AG543" s="14" t="str">
        <f>+IF(PARTNERCALL!AG60="","",PARTNERCALL!AG60)</f>
        <v/>
      </c>
      <c r="AH543" s="20" t="str">
        <f>+IF(PARTNERCALL!AH60="","",PARTNERCALL!AH60)</f>
        <v/>
      </c>
      <c r="AI543" s="19" t="str">
        <f>+IF(PARTNERCALL!AI60="","",PARTNERCALL!AI60)</f>
        <v/>
      </c>
      <c r="AJ543" s="13" t="str">
        <f>+IF(PARTNERCALL!AJ60="","",PARTNERCALL!AJ60)</f>
        <v/>
      </c>
      <c r="AK543" s="14" t="str">
        <f>+IF(PARTNERCALL!AK60="","",PARTNERCALL!AK60)</f>
        <v/>
      </c>
      <c r="AL543" s="14" t="str">
        <f>+IF(PARTNERCALL!AL60="","",PARTNERCALL!AL60)</f>
        <v/>
      </c>
      <c r="AM543" s="13" t="str">
        <f>+IF(PARTNERCALL!AM60="","",PARTNERCALL!AM60)</f>
        <v/>
      </c>
      <c r="AN543" s="13" t="str">
        <f>+IF(PARTNERCALL!AN60="","",PARTNERCALL!AN60)</f>
        <v/>
      </c>
      <c r="AO543" s="14" t="str">
        <f>+IF(PARTNERCALL!AO60="","",PARTNERCALL!AO60)</f>
        <v/>
      </c>
      <c r="AP543" s="20" t="str">
        <f>+IF(PARTNERCALL!AP60="","",PARTNERCALL!AP60)</f>
        <v/>
      </c>
      <c r="AQ543" s="19">
        <f>+IF(PARTNERCALL!AQ60="","",PARTNERCALL!AQ60)</f>
        <v>0.54166666666666663</v>
      </c>
      <c r="AR543" s="13">
        <f>+IF(PARTNERCALL!AR60="","",PARTNERCALL!AR60)</f>
        <v>0.70486111111111116</v>
      </c>
      <c r="AS543" s="14" t="str">
        <f>+IF(PARTNERCALL!AS60="","",PARTNERCALL!AS60)</f>
        <v/>
      </c>
      <c r="AT543" s="14" t="str">
        <f>+IF(PARTNERCALL!AT60="","",PARTNERCALL!AT60)</f>
        <v/>
      </c>
      <c r="AU543" s="13" t="str">
        <f>+IF(PARTNERCALL!AU60="","",PARTNERCALL!AU60)</f>
        <v/>
      </c>
      <c r="AV543" s="13" t="str">
        <f>+IF(PARTNERCALL!AV60="","",PARTNERCALL!AV60)</f>
        <v/>
      </c>
      <c r="AW543" s="14" t="str">
        <f>+IF(PARTNERCALL!AW60="","",PARTNERCALL!AW60)</f>
        <v/>
      </c>
      <c r="AX543" s="20" t="str">
        <f>+IF(PARTNERCALL!AX60="","",PARTNERCALL!AX60)</f>
        <v/>
      </c>
      <c r="AY543" s="19">
        <f>+IF(PARTNERCALL!AY60="","",PARTNERCALL!AY60)</f>
        <v>0.54166666666666663</v>
      </c>
      <c r="AZ543" s="13">
        <f>+IF(PARTNERCALL!AZ60="","",PARTNERCALL!AZ60)</f>
        <v>0.70486111111111116</v>
      </c>
      <c r="BA543" s="14" t="str">
        <f>+IF(PARTNERCALL!BA60="","",PARTNERCALL!BA60)</f>
        <v/>
      </c>
      <c r="BB543" s="14" t="str">
        <f>+IF(PARTNERCALL!BB60="","",PARTNERCALL!BB60)</f>
        <v/>
      </c>
      <c r="BC543" s="13" t="str">
        <f>+IF(PARTNERCALL!BC60="","",PARTNERCALL!BC60)</f>
        <v/>
      </c>
      <c r="BD543" s="13" t="str">
        <f>+IF(PARTNERCALL!BD60="","",PARTNERCALL!BD60)</f>
        <v/>
      </c>
      <c r="BE543" s="14" t="str">
        <f>+IF(PARTNERCALL!BE60="","",PARTNERCALL!BE60)</f>
        <v/>
      </c>
      <c r="BF543" s="20" t="str">
        <f>+IF(PARTNERCALL!BF60="","",PARTNERCALL!BF60)</f>
        <v/>
      </c>
      <c r="BG543" s="19">
        <f>+IF(PARTNERCALL!BG60="","",PARTNERCALL!BG60)</f>
        <v>0.54166666666666663</v>
      </c>
      <c r="BH543" s="13">
        <f>+IF(PARTNERCALL!BH60="","",PARTNERCALL!BH60)</f>
        <v>0.70486111111111116</v>
      </c>
      <c r="BI543" s="14" t="str">
        <f>+IF(PARTNERCALL!BI60="","",PARTNERCALL!BI60)</f>
        <v/>
      </c>
      <c r="BJ543" s="14" t="str">
        <f>+IF(PARTNERCALL!BJ60="","",PARTNERCALL!BJ60)</f>
        <v/>
      </c>
      <c r="BK543" s="13" t="str">
        <f>+IF(PARTNERCALL!BK60="","",PARTNERCALL!BK60)</f>
        <v/>
      </c>
      <c r="BL543" s="13" t="str">
        <f>+IF(PARTNERCALL!BL60="","",PARTNERCALL!BL60)</f>
        <v/>
      </c>
      <c r="BM543" s="14" t="str">
        <f>+IF(PARTNERCALL!BM60="","",PARTNERCALL!BM60)</f>
        <v/>
      </c>
      <c r="BN543" s="20" t="str">
        <f>+IF(PARTNERCALL!BN60="","",PARTNERCALL!BN60)</f>
        <v/>
      </c>
      <c r="BO543" s="19">
        <f>+IF(PARTNERCALL!BO60="","",PARTNERCALL!BO60)</f>
        <v>0.54166666666666663</v>
      </c>
      <c r="BP543" s="13">
        <f>+IF(PARTNERCALL!BP60="","",PARTNERCALL!BP60)</f>
        <v>0.70486111111111116</v>
      </c>
      <c r="BQ543" s="14" t="str">
        <f>+IF(PARTNERCALL!BQ60="","",PARTNERCALL!BQ60)</f>
        <v/>
      </c>
      <c r="BR543" s="14" t="str">
        <f>+IF(PARTNERCALL!BR60="","",PARTNERCALL!BR60)</f>
        <v/>
      </c>
      <c r="BS543" s="13" t="str">
        <f>+IF(PARTNERCALL!BS60="","",PARTNERCALL!BS60)</f>
        <v/>
      </c>
      <c r="BT543" s="13" t="str">
        <f>+IF(PARTNERCALL!BT60="","",PARTNERCALL!BT60)</f>
        <v/>
      </c>
      <c r="BU543" s="14" t="str">
        <f>+IF(PARTNERCALL!BU60="","",PARTNERCALL!BU60)</f>
        <v/>
      </c>
      <c r="BV543" s="20" t="str">
        <f>+IF(PARTNERCALL!BV60="","",PARTNERCALL!BV60)</f>
        <v/>
      </c>
      <c r="BW543" s="68" t="str">
        <f>+VLOOKUP(B543,GESEM!B:H,7,0)</f>
        <v>PARTNERCALL</v>
      </c>
      <c r="BX543" s="2" t="str">
        <f>+VLOOKUP(B543,GESEM!B:H,6,0)</f>
        <v>AGENTE</v>
      </c>
    </row>
    <row r="544" spans="1:76" ht="12" customHeight="1" x14ac:dyDescent="0.2">
      <c r="A544" s="31">
        <f t="shared" si="8"/>
        <v>538</v>
      </c>
      <c r="B544" s="74">
        <f>+PARTNERCALL!B61</f>
        <v>72698580</v>
      </c>
      <c r="C544" s="61" t="str">
        <f>+VLOOKUP(J544,TURNO!P:Q,2,0)</f>
        <v xml:space="preserve">PARTNERCALL </v>
      </c>
      <c r="D544" s="61" t="str">
        <f>+PARTNERCALL!D61</f>
        <v>Tarde</v>
      </c>
      <c r="E544" s="75">
        <f>+VLOOKUP(B544,GESEM!B:M,12,0)</f>
        <v>45777</v>
      </c>
      <c r="F544" s="61" t="str">
        <f>+PARTNERCALL!F61</f>
        <v>PART TIME</v>
      </c>
      <c r="G544" s="61">
        <f>+PARTNERCALL!G61</f>
        <v>0</v>
      </c>
      <c r="H544" s="61">
        <f>+PARTNERCALL!H61</f>
        <v>0</v>
      </c>
      <c r="I544" s="61" t="str">
        <f>+PARTNERCALL!I61</f>
        <v>RONDON CARRILLO ESMERALDA</v>
      </c>
      <c r="J544" s="61" t="str">
        <f>+PARTNERCALL!J61</f>
        <v>PARTNER CALL</v>
      </c>
      <c r="K544" s="61" t="str">
        <f>+PARTNERCALL!K61</f>
        <v xml:space="preserve">CARAZA MORENO JONATHAN </v>
      </c>
      <c r="L544" s="61" t="str">
        <f>+PARTNERCALL!L61</f>
        <v xml:space="preserve">CARAZA MORENO JONATHAN </v>
      </c>
      <c r="M544" s="61" t="str">
        <f>+PARTNERCALL!M61</f>
        <v>Miércoles</v>
      </c>
      <c r="N544" s="32">
        <f>+IF(PARTNERCALL!N61="","",PARTNERCALL!N61)</f>
        <v>0.54166666666666663</v>
      </c>
      <c r="O544" s="33">
        <f>+IF(PARTNERCALL!O61="","",PARTNERCALL!O61)</f>
        <v>0.70486111111111116</v>
      </c>
      <c r="P544" s="32" t="str">
        <f>+IF(PARTNERCALL!P61="","",PARTNERCALL!P61)</f>
        <v/>
      </c>
      <c r="Q544" s="33" t="str">
        <f>+IF(PARTNERCALL!Q61="","",PARTNERCALL!Q61)</f>
        <v/>
      </c>
      <c r="R544" s="34" t="str">
        <f>+VLOOKUP(B544,GESEM!B:R,9,0)</f>
        <v>ACTIVO</v>
      </c>
      <c r="S544" s="19">
        <f>+IF(PARTNERCALL!S61="","",PARTNERCALL!S61)</f>
        <v>0.54166666666666663</v>
      </c>
      <c r="T544" s="14">
        <f>+IF(PARTNERCALL!T61="","",PARTNERCALL!T61)</f>
        <v>0.70486111111111116</v>
      </c>
      <c r="U544" s="14" t="str">
        <f>+IF(PARTNERCALL!U61="","",PARTNERCALL!U61)</f>
        <v/>
      </c>
      <c r="V544" s="14" t="str">
        <f>+IF(PARTNERCALL!V61="","",PARTNERCALL!V61)</f>
        <v/>
      </c>
      <c r="W544" s="14" t="str">
        <f>+IF(PARTNERCALL!W61="","",PARTNERCALL!W61)</f>
        <v/>
      </c>
      <c r="X544" s="14" t="str">
        <f>+IF(PARTNERCALL!X61="","",PARTNERCALL!X61)</f>
        <v/>
      </c>
      <c r="Y544" s="14" t="str">
        <f>+IF(PARTNERCALL!Y61="","",PARTNERCALL!Y61)</f>
        <v/>
      </c>
      <c r="Z544" s="20" t="str">
        <f>+IF(PARTNERCALL!Z61="","",PARTNERCALL!Z61)</f>
        <v/>
      </c>
      <c r="AA544" s="19">
        <f>+IF(PARTNERCALL!AA61="","",PARTNERCALL!AA61)</f>
        <v>0.54166666666666663</v>
      </c>
      <c r="AB544" s="13">
        <f>+IF(PARTNERCALL!AB61="","",PARTNERCALL!AB61)</f>
        <v>0.70486111111111116</v>
      </c>
      <c r="AC544" s="14" t="str">
        <f>+IF(PARTNERCALL!AC61="","",PARTNERCALL!AC61)</f>
        <v/>
      </c>
      <c r="AD544" s="14" t="str">
        <f>+IF(PARTNERCALL!AD61="","",PARTNERCALL!AD61)</f>
        <v/>
      </c>
      <c r="AE544" s="13" t="str">
        <f>+IF(PARTNERCALL!AE61="","",PARTNERCALL!AE61)</f>
        <v/>
      </c>
      <c r="AF544" s="13" t="str">
        <f>+IF(PARTNERCALL!AF61="","",PARTNERCALL!AF61)</f>
        <v/>
      </c>
      <c r="AG544" s="14" t="str">
        <f>+IF(PARTNERCALL!AG61="","",PARTNERCALL!AG61)</f>
        <v/>
      </c>
      <c r="AH544" s="20" t="str">
        <f>+IF(PARTNERCALL!AH61="","",PARTNERCALL!AH61)</f>
        <v/>
      </c>
      <c r="AI544" s="19" t="str">
        <f>+IF(PARTNERCALL!AI61="","",PARTNERCALL!AI61)</f>
        <v/>
      </c>
      <c r="AJ544" s="13" t="str">
        <f>+IF(PARTNERCALL!AJ61="","",PARTNERCALL!AJ61)</f>
        <v/>
      </c>
      <c r="AK544" s="14" t="str">
        <f>+IF(PARTNERCALL!AK61="","",PARTNERCALL!AK61)</f>
        <v/>
      </c>
      <c r="AL544" s="14" t="str">
        <f>+IF(PARTNERCALL!AL61="","",PARTNERCALL!AL61)</f>
        <v/>
      </c>
      <c r="AM544" s="13" t="str">
        <f>+IF(PARTNERCALL!AM61="","",PARTNERCALL!AM61)</f>
        <v/>
      </c>
      <c r="AN544" s="13" t="str">
        <f>+IF(PARTNERCALL!AN61="","",PARTNERCALL!AN61)</f>
        <v/>
      </c>
      <c r="AO544" s="14" t="str">
        <f>+IF(PARTNERCALL!AO61="","",PARTNERCALL!AO61)</f>
        <v/>
      </c>
      <c r="AP544" s="20" t="str">
        <f>+IF(PARTNERCALL!AP61="","",PARTNERCALL!AP61)</f>
        <v/>
      </c>
      <c r="AQ544" s="19">
        <f>+IF(PARTNERCALL!AQ61="","",PARTNERCALL!AQ61)</f>
        <v>0.54166666666666663</v>
      </c>
      <c r="AR544" s="13">
        <f>+IF(PARTNERCALL!AR61="","",PARTNERCALL!AR61)</f>
        <v>0.70486111111111116</v>
      </c>
      <c r="AS544" s="14" t="str">
        <f>+IF(PARTNERCALL!AS61="","",PARTNERCALL!AS61)</f>
        <v/>
      </c>
      <c r="AT544" s="14" t="str">
        <f>+IF(PARTNERCALL!AT61="","",PARTNERCALL!AT61)</f>
        <v/>
      </c>
      <c r="AU544" s="13" t="str">
        <f>+IF(PARTNERCALL!AU61="","",PARTNERCALL!AU61)</f>
        <v/>
      </c>
      <c r="AV544" s="13" t="str">
        <f>+IF(PARTNERCALL!AV61="","",PARTNERCALL!AV61)</f>
        <v/>
      </c>
      <c r="AW544" s="14" t="str">
        <f>+IF(PARTNERCALL!AW61="","",PARTNERCALL!AW61)</f>
        <v/>
      </c>
      <c r="AX544" s="20" t="str">
        <f>+IF(PARTNERCALL!AX61="","",PARTNERCALL!AX61)</f>
        <v/>
      </c>
      <c r="AY544" s="19">
        <f>+IF(PARTNERCALL!AY61="","",PARTNERCALL!AY61)</f>
        <v>0.54166666666666663</v>
      </c>
      <c r="AZ544" s="13">
        <f>+IF(PARTNERCALL!AZ61="","",PARTNERCALL!AZ61)</f>
        <v>0.70486111111111116</v>
      </c>
      <c r="BA544" s="14" t="str">
        <f>+IF(PARTNERCALL!BA61="","",PARTNERCALL!BA61)</f>
        <v/>
      </c>
      <c r="BB544" s="14" t="str">
        <f>+IF(PARTNERCALL!BB61="","",PARTNERCALL!BB61)</f>
        <v/>
      </c>
      <c r="BC544" s="13" t="str">
        <f>+IF(PARTNERCALL!BC61="","",PARTNERCALL!BC61)</f>
        <v/>
      </c>
      <c r="BD544" s="13" t="str">
        <f>+IF(PARTNERCALL!BD61="","",PARTNERCALL!BD61)</f>
        <v/>
      </c>
      <c r="BE544" s="14" t="str">
        <f>+IF(PARTNERCALL!BE61="","",PARTNERCALL!BE61)</f>
        <v/>
      </c>
      <c r="BF544" s="20" t="str">
        <f>+IF(PARTNERCALL!BF61="","",PARTNERCALL!BF61)</f>
        <v/>
      </c>
      <c r="BG544" s="19">
        <f>+IF(PARTNERCALL!BG61="","",PARTNERCALL!BG61)</f>
        <v>0.54166666666666663</v>
      </c>
      <c r="BH544" s="13">
        <f>+IF(PARTNERCALL!BH61="","",PARTNERCALL!BH61)</f>
        <v>0.70486111111111116</v>
      </c>
      <c r="BI544" s="14" t="str">
        <f>+IF(PARTNERCALL!BI61="","",PARTNERCALL!BI61)</f>
        <v/>
      </c>
      <c r="BJ544" s="14" t="str">
        <f>+IF(PARTNERCALL!BJ61="","",PARTNERCALL!BJ61)</f>
        <v/>
      </c>
      <c r="BK544" s="13" t="str">
        <f>+IF(PARTNERCALL!BK61="","",PARTNERCALL!BK61)</f>
        <v/>
      </c>
      <c r="BL544" s="13" t="str">
        <f>+IF(PARTNERCALL!BL61="","",PARTNERCALL!BL61)</f>
        <v/>
      </c>
      <c r="BM544" s="14" t="str">
        <f>+IF(PARTNERCALL!BM61="","",PARTNERCALL!BM61)</f>
        <v/>
      </c>
      <c r="BN544" s="20" t="str">
        <f>+IF(PARTNERCALL!BN61="","",PARTNERCALL!BN61)</f>
        <v/>
      </c>
      <c r="BO544" s="19">
        <f>+IF(PARTNERCALL!BO61="","",PARTNERCALL!BO61)</f>
        <v>0.54166666666666663</v>
      </c>
      <c r="BP544" s="13">
        <f>+IF(PARTNERCALL!BP61="","",PARTNERCALL!BP61)</f>
        <v>0.70486111111111116</v>
      </c>
      <c r="BQ544" s="14" t="str">
        <f>+IF(PARTNERCALL!BQ61="","",PARTNERCALL!BQ61)</f>
        <v/>
      </c>
      <c r="BR544" s="14" t="str">
        <f>+IF(PARTNERCALL!BR61="","",PARTNERCALL!BR61)</f>
        <v/>
      </c>
      <c r="BS544" s="13" t="str">
        <f>+IF(PARTNERCALL!BS61="","",PARTNERCALL!BS61)</f>
        <v/>
      </c>
      <c r="BT544" s="13" t="str">
        <f>+IF(PARTNERCALL!BT61="","",PARTNERCALL!BT61)</f>
        <v/>
      </c>
      <c r="BU544" s="14" t="str">
        <f>+IF(PARTNERCALL!BU61="","",PARTNERCALL!BU61)</f>
        <v/>
      </c>
      <c r="BV544" s="20" t="str">
        <f>+IF(PARTNERCALL!BV61="","",PARTNERCALL!BV61)</f>
        <v/>
      </c>
      <c r="BW544" s="68" t="str">
        <f>+VLOOKUP(B544,GESEM!B:H,7,0)</f>
        <v>PARTNERCALL</v>
      </c>
      <c r="BX544" s="2" t="str">
        <f>+VLOOKUP(B544,GESEM!B:H,6,0)</f>
        <v>AGENTE</v>
      </c>
    </row>
    <row r="545" spans="1:76" ht="12" customHeight="1" x14ac:dyDescent="0.2">
      <c r="A545" s="31">
        <f t="shared" si="8"/>
        <v>539</v>
      </c>
      <c r="B545" s="74">
        <f>+PARTNERCALL!B62</f>
        <v>48235156</v>
      </c>
      <c r="C545" s="61" t="str">
        <f>+VLOOKUP(J545,TURNO!P:Q,2,0)</f>
        <v xml:space="preserve">PARTNERCALL </v>
      </c>
      <c r="D545" s="61" t="str">
        <f>+PARTNERCALL!D62</f>
        <v>Tarde</v>
      </c>
      <c r="E545" s="75">
        <f>+VLOOKUP(B545,GESEM!B:M,12,0)</f>
        <v>45777</v>
      </c>
      <c r="F545" s="61" t="str">
        <f>+PARTNERCALL!F62</f>
        <v>PART TIME</v>
      </c>
      <c r="G545" s="61">
        <f>+PARTNERCALL!G62</f>
        <v>0</v>
      </c>
      <c r="H545" s="61">
        <f>+PARTNERCALL!H62</f>
        <v>0</v>
      </c>
      <c r="I545" s="61" t="str">
        <f>+PARTNERCALL!I62</f>
        <v>ARRASCUE PEREZ KAREN ROSA</v>
      </c>
      <c r="J545" s="61" t="str">
        <f>+PARTNERCALL!J62</f>
        <v>PARTNER CALL</v>
      </c>
      <c r="K545" s="61" t="str">
        <f>+PARTNERCALL!K62</f>
        <v xml:space="preserve">CARAZA MORENO JONATHAN </v>
      </c>
      <c r="L545" s="61" t="str">
        <f>+PARTNERCALL!L62</f>
        <v xml:space="preserve">CARAZA MORENO JONATHAN </v>
      </c>
      <c r="M545" s="61" t="str">
        <f>+PARTNERCALL!M62</f>
        <v>Martes</v>
      </c>
      <c r="N545" s="32">
        <f>+IF(PARTNERCALL!N62="","",PARTNERCALL!N62)</f>
        <v>0.54166666666666663</v>
      </c>
      <c r="O545" s="33">
        <f>+IF(PARTNERCALL!O62="","",PARTNERCALL!O62)</f>
        <v>0.70486111111111116</v>
      </c>
      <c r="P545" s="32" t="str">
        <f>+IF(PARTNERCALL!P62="","",PARTNERCALL!P62)</f>
        <v/>
      </c>
      <c r="Q545" s="33" t="str">
        <f>+IF(PARTNERCALL!Q62="","",PARTNERCALL!Q62)</f>
        <v/>
      </c>
      <c r="R545" s="34" t="str">
        <f>+VLOOKUP(B545,GESEM!B:R,9,0)</f>
        <v>ACTIVO</v>
      </c>
      <c r="S545" s="19">
        <f>+IF(PARTNERCALL!S62="","",PARTNERCALL!S62)</f>
        <v>0.54166666666666663</v>
      </c>
      <c r="T545" s="14">
        <f>+IF(PARTNERCALL!T62="","",PARTNERCALL!T62)</f>
        <v>0.70486111111111116</v>
      </c>
      <c r="U545" s="14" t="str">
        <f>+IF(PARTNERCALL!U62="","",PARTNERCALL!U62)</f>
        <v/>
      </c>
      <c r="V545" s="14" t="str">
        <f>+IF(PARTNERCALL!V62="","",PARTNERCALL!V62)</f>
        <v/>
      </c>
      <c r="W545" s="14" t="str">
        <f>+IF(PARTNERCALL!W62="","",PARTNERCALL!W62)</f>
        <v/>
      </c>
      <c r="X545" s="14" t="str">
        <f>+IF(PARTNERCALL!X62="","",PARTNERCALL!X62)</f>
        <v/>
      </c>
      <c r="Y545" s="14" t="str">
        <f>+IF(PARTNERCALL!Y62="","",PARTNERCALL!Y62)</f>
        <v/>
      </c>
      <c r="Z545" s="20" t="str">
        <f>+IF(PARTNERCALL!Z62="","",PARTNERCALL!Z62)</f>
        <v/>
      </c>
      <c r="AA545" s="19" t="str">
        <f>+IF(PARTNERCALL!AA62="","",PARTNERCALL!AA62)</f>
        <v/>
      </c>
      <c r="AB545" s="13" t="str">
        <f>+IF(PARTNERCALL!AB62="","",PARTNERCALL!AB62)</f>
        <v/>
      </c>
      <c r="AC545" s="14" t="str">
        <f>+IF(PARTNERCALL!AC62="","",PARTNERCALL!AC62)</f>
        <v/>
      </c>
      <c r="AD545" s="14" t="str">
        <f>+IF(PARTNERCALL!AD62="","",PARTNERCALL!AD62)</f>
        <v/>
      </c>
      <c r="AE545" s="13" t="str">
        <f>+IF(PARTNERCALL!AE62="","",PARTNERCALL!AE62)</f>
        <v/>
      </c>
      <c r="AF545" s="13" t="str">
        <f>+IF(PARTNERCALL!AF62="","",PARTNERCALL!AF62)</f>
        <v/>
      </c>
      <c r="AG545" s="14" t="str">
        <f>+IF(PARTNERCALL!AG62="","",PARTNERCALL!AG62)</f>
        <v/>
      </c>
      <c r="AH545" s="20" t="str">
        <f>+IF(PARTNERCALL!AH62="","",PARTNERCALL!AH62)</f>
        <v/>
      </c>
      <c r="AI545" s="19">
        <f>+IF(PARTNERCALL!AI62="","",PARTNERCALL!AI62)</f>
        <v>0.54166666666666663</v>
      </c>
      <c r="AJ545" s="13">
        <f>+IF(PARTNERCALL!AJ62="","",PARTNERCALL!AJ62)</f>
        <v>0.70486111111111116</v>
      </c>
      <c r="AK545" s="14" t="str">
        <f>+IF(PARTNERCALL!AK62="","",PARTNERCALL!AK62)</f>
        <v/>
      </c>
      <c r="AL545" s="14" t="str">
        <f>+IF(PARTNERCALL!AL62="","",PARTNERCALL!AL62)</f>
        <v/>
      </c>
      <c r="AM545" s="13" t="str">
        <f>+IF(PARTNERCALL!AM62="","",PARTNERCALL!AM62)</f>
        <v/>
      </c>
      <c r="AN545" s="13" t="str">
        <f>+IF(PARTNERCALL!AN62="","",PARTNERCALL!AN62)</f>
        <v/>
      </c>
      <c r="AO545" s="14" t="str">
        <f>+IF(PARTNERCALL!AO62="","",PARTNERCALL!AO62)</f>
        <v/>
      </c>
      <c r="AP545" s="20" t="str">
        <f>+IF(PARTNERCALL!AP62="","",PARTNERCALL!AP62)</f>
        <v/>
      </c>
      <c r="AQ545" s="19">
        <f>+IF(PARTNERCALL!AQ62="","",PARTNERCALL!AQ62)</f>
        <v>0.54166666666666663</v>
      </c>
      <c r="AR545" s="13">
        <f>+IF(PARTNERCALL!AR62="","",PARTNERCALL!AR62)</f>
        <v>0.70486111111111116</v>
      </c>
      <c r="AS545" s="14" t="str">
        <f>+IF(PARTNERCALL!AS62="","",PARTNERCALL!AS62)</f>
        <v/>
      </c>
      <c r="AT545" s="14" t="str">
        <f>+IF(PARTNERCALL!AT62="","",PARTNERCALL!AT62)</f>
        <v/>
      </c>
      <c r="AU545" s="13" t="str">
        <f>+IF(PARTNERCALL!AU62="","",PARTNERCALL!AU62)</f>
        <v/>
      </c>
      <c r="AV545" s="13" t="str">
        <f>+IF(PARTNERCALL!AV62="","",PARTNERCALL!AV62)</f>
        <v/>
      </c>
      <c r="AW545" s="14" t="str">
        <f>+IF(PARTNERCALL!AW62="","",PARTNERCALL!AW62)</f>
        <v/>
      </c>
      <c r="AX545" s="20" t="str">
        <f>+IF(PARTNERCALL!AX62="","",PARTNERCALL!AX62)</f>
        <v/>
      </c>
      <c r="AY545" s="19">
        <f>+IF(PARTNERCALL!AY62="","",PARTNERCALL!AY62)</f>
        <v>0.54166666666666663</v>
      </c>
      <c r="AZ545" s="13">
        <f>+IF(PARTNERCALL!AZ62="","",PARTNERCALL!AZ62)</f>
        <v>0.70486111111111116</v>
      </c>
      <c r="BA545" s="14" t="str">
        <f>+IF(PARTNERCALL!BA62="","",PARTNERCALL!BA62)</f>
        <v/>
      </c>
      <c r="BB545" s="14" t="str">
        <f>+IF(PARTNERCALL!BB62="","",PARTNERCALL!BB62)</f>
        <v/>
      </c>
      <c r="BC545" s="13" t="str">
        <f>+IF(PARTNERCALL!BC62="","",PARTNERCALL!BC62)</f>
        <v/>
      </c>
      <c r="BD545" s="13" t="str">
        <f>+IF(PARTNERCALL!BD62="","",PARTNERCALL!BD62)</f>
        <v/>
      </c>
      <c r="BE545" s="14" t="str">
        <f>+IF(PARTNERCALL!BE62="","",PARTNERCALL!BE62)</f>
        <v/>
      </c>
      <c r="BF545" s="20" t="str">
        <f>+IF(PARTNERCALL!BF62="","",PARTNERCALL!BF62)</f>
        <v/>
      </c>
      <c r="BG545" s="19">
        <f>+IF(PARTNERCALL!BG62="","",PARTNERCALL!BG62)</f>
        <v>0.54166666666666663</v>
      </c>
      <c r="BH545" s="13">
        <f>+IF(PARTNERCALL!BH62="","",PARTNERCALL!BH62)</f>
        <v>0.70486111111111116</v>
      </c>
      <c r="BI545" s="14" t="str">
        <f>+IF(PARTNERCALL!BI62="","",PARTNERCALL!BI62)</f>
        <v/>
      </c>
      <c r="BJ545" s="14" t="str">
        <f>+IF(PARTNERCALL!BJ62="","",PARTNERCALL!BJ62)</f>
        <v/>
      </c>
      <c r="BK545" s="13" t="str">
        <f>+IF(PARTNERCALL!BK62="","",PARTNERCALL!BK62)</f>
        <v/>
      </c>
      <c r="BL545" s="13" t="str">
        <f>+IF(PARTNERCALL!BL62="","",PARTNERCALL!BL62)</f>
        <v/>
      </c>
      <c r="BM545" s="14" t="str">
        <f>+IF(PARTNERCALL!BM62="","",PARTNERCALL!BM62)</f>
        <v/>
      </c>
      <c r="BN545" s="20" t="str">
        <f>+IF(PARTNERCALL!BN62="","",PARTNERCALL!BN62)</f>
        <v/>
      </c>
      <c r="BO545" s="19">
        <f>+IF(PARTNERCALL!BO62="","",PARTNERCALL!BO62)</f>
        <v>0.54166666666666663</v>
      </c>
      <c r="BP545" s="13">
        <f>+IF(PARTNERCALL!BP62="","",PARTNERCALL!BP62)</f>
        <v>0.70486111111111116</v>
      </c>
      <c r="BQ545" s="14" t="str">
        <f>+IF(PARTNERCALL!BQ62="","",PARTNERCALL!BQ62)</f>
        <v/>
      </c>
      <c r="BR545" s="14" t="str">
        <f>+IF(PARTNERCALL!BR62="","",PARTNERCALL!BR62)</f>
        <v/>
      </c>
      <c r="BS545" s="13" t="str">
        <f>+IF(PARTNERCALL!BS62="","",PARTNERCALL!BS62)</f>
        <v/>
      </c>
      <c r="BT545" s="13" t="str">
        <f>+IF(PARTNERCALL!BT62="","",PARTNERCALL!BT62)</f>
        <v/>
      </c>
      <c r="BU545" s="14" t="str">
        <f>+IF(PARTNERCALL!BU62="","",PARTNERCALL!BU62)</f>
        <v/>
      </c>
      <c r="BV545" s="20" t="str">
        <f>+IF(PARTNERCALL!BV62="","",PARTNERCALL!BV62)</f>
        <v/>
      </c>
      <c r="BW545" s="68" t="str">
        <f>+VLOOKUP(B545,GESEM!B:H,7,0)</f>
        <v>PARTNERCALL</v>
      </c>
      <c r="BX545" s="2" t="str">
        <f>+VLOOKUP(B545,GESEM!B:H,6,0)</f>
        <v>AGENTE</v>
      </c>
    </row>
    <row r="546" spans="1:76" ht="12" customHeight="1" x14ac:dyDescent="0.2">
      <c r="A546" s="31">
        <f t="shared" si="8"/>
        <v>540</v>
      </c>
      <c r="B546" s="74">
        <f>+PARTNERCALL!B63</f>
        <v>3950230</v>
      </c>
      <c r="C546" s="61" t="str">
        <f>+VLOOKUP(J546,TURNO!P:Q,2,0)</f>
        <v xml:space="preserve">PARTNERCALL </v>
      </c>
      <c r="D546" s="61" t="str">
        <f>+PARTNERCALL!D63</f>
        <v>Tarde</v>
      </c>
      <c r="E546" s="75">
        <f>+VLOOKUP(B546,GESEM!B:M,12,0)</f>
        <v>45777</v>
      </c>
      <c r="F546" s="61" t="str">
        <f>+PARTNERCALL!F63</f>
        <v>PART TIME</v>
      </c>
      <c r="G546" s="61">
        <f>+PARTNERCALL!G63</f>
        <v>0</v>
      </c>
      <c r="H546" s="61">
        <f>+PARTNERCALL!H63</f>
        <v>0</v>
      </c>
      <c r="I546" s="61" t="str">
        <f>+PARTNERCALL!I63</f>
        <v>CIPRIANI FUENTES KARLA ALEXANDRA</v>
      </c>
      <c r="J546" s="61" t="str">
        <f>+PARTNERCALL!J63</f>
        <v>PARTNER CALL</v>
      </c>
      <c r="K546" s="61" t="str">
        <f>+PARTNERCALL!K63</f>
        <v xml:space="preserve">CARAZA MORENO JONATHAN </v>
      </c>
      <c r="L546" s="61" t="str">
        <f>+PARTNERCALL!L63</f>
        <v xml:space="preserve">CARAZA MORENO JONATHAN </v>
      </c>
      <c r="M546" s="61" t="str">
        <f>+PARTNERCALL!M63</f>
        <v>Martes</v>
      </c>
      <c r="N546" s="32">
        <f>+IF(PARTNERCALL!N63="","",PARTNERCALL!N63)</f>
        <v>0.54166666666666663</v>
      </c>
      <c r="O546" s="33">
        <f>+IF(PARTNERCALL!O63="","",PARTNERCALL!O63)</f>
        <v>0.70486111111111116</v>
      </c>
      <c r="P546" s="32" t="str">
        <f>+IF(PARTNERCALL!P63="","",PARTNERCALL!P63)</f>
        <v/>
      </c>
      <c r="Q546" s="33" t="str">
        <f>+IF(PARTNERCALL!Q63="","",PARTNERCALL!Q63)</f>
        <v/>
      </c>
      <c r="R546" s="34" t="str">
        <f>+VLOOKUP(B546,GESEM!B:R,9,0)</f>
        <v>ACTIVO</v>
      </c>
      <c r="S546" s="19">
        <f>+IF(PARTNERCALL!S63="","",PARTNERCALL!S63)</f>
        <v>0.54166666666666663</v>
      </c>
      <c r="T546" s="14">
        <f>+IF(PARTNERCALL!T63="","",PARTNERCALL!T63)</f>
        <v>0.70486111111111116</v>
      </c>
      <c r="U546" s="14" t="str">
        <f>+IF(PARTNERCALL!U63="","",PARTNERCALL!U63)</f>
        <v/>
      </c>
      <c r="V546" s="14" t="str">
        <f>+IF(PARTNERCALL!V63="","",PARTNERCALL!V63)</f>
        <v/>
      </c>
      <c r="W546" s="14" t="str">
        <f>+IF(PARTNERCALL!W63="","",PARTNERCALL!W63)</f>
        <v/>
      </c>
      <c r="X546" s="14" t="str">
        <f>+IF(PARTNERCALL!X63="","",PARTNERCALL!X63)</f>
        <v/>
      </c>
      <c r="Y546" s="14" t="str">
        <f>+IF(PARTNERCALL!Y63="","",PARTNERCALL!Y63)</f>
        <v/>
      </c>
      <c r="Z546" s="20" t="str">
        <f>+IF(PARTNERCALL!Z63="","",PARTNERCALL!Z63)</f>
        <v/>
      </c>
      <c r="AA546" s="19" t="str">
        <f>+IF(PARTNERCALL!AA63="","",PARTNERCALL!AA63)</f>
        <v/>
      </c>
      <c r="AB546" s="13" t="str">
        <f>+IF(PARTNERCALL!AB63="","",PARTNERCALL!AB63)</f>
        <v/>
      </c>
      <c r="AC546" s="14" t="str">
        <f>+IF(PARTNERCALL!AC63="","",PARTNERCALL!AC63)</f>
        <v/>
      </c>
      <c r="AD546" s="14" t="str">
        <f>+IF(PARTNERCALL!AD63="","",PARTNERCALL!AD63)</f>
        <v/>
      </c>
      <c r="AE546" s="13" t="str">
        <f>+IF(PARTNERCALL!AE63="","",PARTNERCALL!AE63)</f>
        <v/>
      </c>
      <c r="AF546" s="13" t="str">
        <f>+IF(PARTNERCALL!AF63="","",PARTNERCALL!AF63)</f>
        <v/>
      </c>
      <c r="AG546" s="14" t="str">
        <f>+IF(PARTNERCALL!AG63="","",PARTNERCALL!AG63)</f>
        <v/>
      </c>
      <c r="AH546" s="20" t="str">
        <f>+IF(PARTNERCALL!AH63="","",PARTNERCALL!AH63)</f>
        <v/>
      </c>
      <c r="AI546" s="19">
        <f>+IF(PARTNERCALL!AI63="","",PARTNERCALL!AI63)</f>
        <v>0.54166666666666663</v>
      </c>
      <c r="AJ546" s="13">
        <f>+IF(PARTNERCALL!AJ63="","",PARTNERCALL!AJ63)</f>
        <v>0.70486111111111116</v>
      </c>
      <c r="AK546" s="14" t="str">
        <f>+IF(PARTNERCALL!AK63="","",PARTNERCALL!AK63)</f>
        <v/>
      </c>
      <c r="AL546" s="14" t="str">
        <f>+IF(PARTNERCALL!AL63="","",PARTNERCALL!AL63)</f>
        <v/>
      </c>
      <c r="AM546" s="13" t="str">
        <f>+IF(PARTNERCALL!AM63="","",PARTNERCALL!AM63)</f>
        <v/>
      </c>
      <c r="AN546" s="13" t="str">
        <f>+IF(PARTNERCALL!AN63="","",PARTNERCALL!AN63)</f>
        <v/>
      </c>
      <c r="AO546" s="14" t="str">
        <f>+IF(PARTNERCALL!AO63="","",PARTNERCALL!AO63)</f>
        <v/>
      </c>
      <c r="AP546" s="20" t="str">
        <f>+IF(PARTNERCALL!AP63="","",PARTNERCALL!AP63)</f>
        <v/>
      </c>
      <c r="AQ546" s="19">
        <f>+IF(PARTNERCALL!AQ63="","",PARTNERCALL!AQ63)</f>
        <v>0.54166666666666663</v>
      </c>
      <c r="AR546" s="13">
        <f>+IF(PARTNERCALL!AR63="","",PARTNERCALL!AR63)</f>
        <v>0.70486111111111116</v>
      </c>
      <c r="AS546" s="14" t="str">
        <f>+IF(PARTNERCALL!AS63="","",PARTNERCALL!AS63)</f>
        <v/>
      </c>
      <c r="AT546" s="14" t="str">
        <f>+IF(PARTNERCALL!AT63="","",PARTNERCALL!AT63)</f>
        <v/>
      </c>
      <c r="AU546" s="13" t="str">
        <f>+IF(PARTNERCALL!AU63="","",PARTNERCALL!AU63)</f>
        <v/>
      </c>
      <c r="AV546" s="13" t="str">
        <f>+IF(PARTNERCALL!AV63="","",PARTNERCALL!AV63)</f>
        <v/>
      </c>
      <c r="AW546" s="14" t="str">
        <f>+IF(PARTNERCALL!AW63="","",PARTNERCALL!AW63)</f>
        <v/>
      </c>
      <c r="AX546" s="20" t="str">
        <f>+IF(PARTNERCALL!AX63="","",PARTNERCALL!AX63)</f>
        <v/>
      </c>
      <c r="AY546" s="19">
        <f>+IF(PARTNERCALL!AY63="","",PARTNERCALL!AY63)</f>
        <v>0.54166666666666663</v>
      </c>
      <c r="AZ546" s="13">
        <f>+IF(PARTNERCALL!AZ63="","",PARTNERCALL!AZ63)</f>
        <v>0.70486111111111116</v>
      </c>
      <c r="BA546" s="14" t="str">
        <f>+IF(PARTNERCALL!BA63="","",PARTNERCALL!BA63)</f>
        <v/>
      </c>
      <c r="BB546" s="14" t="str">
        <f>+IF(PARTNERCALL!BB63="","",PARTNERCALL!BB63)</f>
        <v/>
      </c>
      <c r="BC546" s="13" t="str">
        <f>+IF(PARTNERCALL!BC63="","",PARTNERCALL!BC63)</f>
        <v/>
      </c>
      <c r="BD546" s="13" t="str">
        <f>+IF(PARTNERCALL!BD63="","",PARTNERCALL!BD63)</f>
        <v/>
      </c>
      <c r="BE546" s="14" t="str">
        <f>+IF(PARTNERCALL!BE63="","",PARTNERCALL!BE63)</f>
        <v/>
      </c>
      <c r="BF546" s="20" t="str">
        <f>+IF(PARTNERCALL!BF63="","",PARTNERCALL!BF63)</f>
        <v/>
      </c>
      <c r="BG546" s="19">
        <f>+IF(PARTNERCALL!BG63="","",PARTNERCALL!BG63)</f>
        <v>0.54166666666666663</v>
      </c>
      <c r="BH546" s="13">
        <f>+IF(PARTNERCALL!BH63="","",PARTNERCALL!BH63)</f>
        <v>0.70486111111111116</v>
      </c>
      <c r="BI546" s="14" t="str">
        <f>+IF(PARTNERCALL!BI63="","",PARTNERCALL!BI63)</f>
        <v/>
      </c>
      <c r="BJ546" s="14" t="str">
        <f>+IF(PARTNERCALL!BJ63="","",PARTNERCALL!BJ63)</f>
        <v/>
      </c>
      <c r="BK546" s="13" t="str">
        <f>+IF(PARTNERCALL!BK63="","",PARTNERCALL!BK63)</f>
        <v/>
      </c>
      <c r="BL546" s="13" t="str">
        <f>+IF(PARTNERCALL!BL63="","",PARTNERCALL!BL63)</f>
        <v/>
      </c>
      <c r="BM546" s="14" t="str">
        <f>+IF(PARTNERCALL!BM63="","",PARTNERCALL!BM63)</f>
        <v/>
      </c>
      <c r="BN546" s="20" t="str">
        <f>+IF(PARTNERCALL!BN63="","",PARTNERCALL!BN63)</f>
        <v/>
      </c>
      <c r="BO546" s="19">
        <f>+IF(PARTNERCALL!BO63="","",PARTNERCALL!BO63)</f>
        <v>0.54166666666666663</v>
      </c>
      <c r="BP546" s="13">
        <f>+IF(PARTNERCALL!BP63="","",PARTNERCALL!BP63)</f>
        <v>0.70486111111111116</v>
      </c>
      <c r="BQ546" s="14" t="str">
        <f>+IF(PARTNERCALL!BQ63="","",PARTNERCALL!BQ63)</f>
        <v/>
      </c>
      <c r="BR546" s="14" t="str">
        <f>+IF(PARTNERCALL!BR63="","",PARTNERCALL!BR63)</f>
        <v/>
      </c>
      <c r="BS546" s="13" t="str">
        <f>+IF(PARTNERCALL!BS63="","",PARTNERCALL!BS63)</f>
        <v/>
      </c>
      <c r="BT546" s="13" t="str">
        <f>+IF(PARTNERCALL!BT63="","",PARTNERCALL!BT63)</f>
        <v/>
      </c>
      <c r="BU546" s="14" t="str">
        <f>+IF(PARTNERCALL!BU63="","",PARTNERCALL!BU63)</f>
        <v/>
      </c>
      <c r="BV546" s="20" t="str">
        <f>+IF(PARTNERCALL!BV63="","",PARTNERCALL!BV63)</f>
        <v/>
      </c>
      <c r="BW546" s="68" t="str">
        <f>+VLOOKUP(B546,GESEM!B:H,7,0)</f>
        <v>PARTNERCALL</v>
      </c>
      <c r="BX546" s="2" t="str">
        <f>+VLOOKUP(B546,GESEM!B:H,6,0)</f>
        <v>AGENTE</v>
      </c>
    </row>
    <row r="547" spans="1:76" ht="12" customHeight="1" x14ac:dyDescent="0.2">
      <c r="A547" s="31">
        <f t="shared" si="8"/>
        <v>541</v>
      </c>
      <c r="B547" s="74">
        <f>+PARTNERCALL!B64</f>
        <v>74741887</v>
      </c>
      <c r="C547" s="61" t="str">
        <f>+VLOOKUP(J547,TURNO!P:Q,2,0)</f>
        <v xml:space="preserve">PARTNERCALL </v>
      </c>
      <c r="D547" s="61" t="str">
        <f>+PARTNERCALL!D64</f>
        <v>Tarde</v>
      </c>
      <c r="E547" s="75">
        <f>+VLOOKUP(B547,GESEM!B:M,12,0)</f>
        <v>45777</v>
      </c>
      <c r="F547" s="61" t="str">
        <f>+PARTNERCALL!F64</f>
        <v>PART TIME</v>
      </c>
      <c r="G547" s="61">
        <f>+PARTNERCALL!G64</f>
        <v>0</v>
      </c>
      <c r="H547" s="61">
        <f>+PARTNERCALL!H64</f>
        <v>0</v>
      </c>
      <c r="I547" s="61" t="str">
        <f>+PARTNERCALL!I64</f>
        <v>ZAVALA CASTILLO MARIAM YOHANAN</v>
      </c>
      <c r="J547" s="61" t="str">
        <f>+PARTNERCALL!J64</f>
        <v>PARTNER CALL</v>
      </c>
      <c r="K547" s="61" t="str">
        <f>+PARTNERCALL!K64</f>
        <v xml:space="preserve">CARAZA MORENO JONATHAN </v>
      </c>
      <c r="L547" s="61" t="str">
        <f>+PARTNERCALL!L64</f>
        <v xml:space="preserve">CARAZA MORENO JONATHAN </v>
      </c>
      <c r="M547" s="61" t="str">
        <f>+PARTNERCALL!M64</f>
        <v>Martes</v>
      </c>
      <c r="N547" s="32">
        <f>+IF(PARTNERCALL!N64="","",PARTNERCALL!N64)</f>
        <v>0.54166666666666663</v>
      </c>
      <c r="O547" s="33">
        <f>+IF(PARTNERCALL!O64="","",PARTNERCALL!O64)</f>
        <v>0.70486111111111116</v>
      </c>
      <c r="P547" s="32" t="str">
        <f>+IF(PARTNERCALL!P64="","",PARTNERCALL!P64)</f>
        <v/>
      </c>
      <c r="Q547" s="33" t="str">
        <f>+IF(PARTNERCALL!Q64="","",PARTNERCALL!Q64)</f>
        <v/>
      </c>
      <c r="R547" s="34" t="str">
        <f>+VLOOKUP(B547,GESEM!B:R,9,0)</f>
        <v>ACTIVO</v>
      </c>
      <c r="S547" s="19">
        <f>+IF(PARTNERCALL!S64="","",PARTNERCALL!S64)</f>
        <v>0.54166666666666663</v>
      </c>
      <c r="T547" s="14">
        <f>+IF(PARTNERCALL!T64="","",PARTNERCALL!T64)</f>
        <v>0.70486111111111116</v>
      </c>
      <c r="U547" s="14" t="str">
        <f>+IF(PARTNERCALL!U64="","",PARTNERCALL!U64)</f>
        <v/>
      </c>
      <c r="V547" s="14" t="str">
        <f>+IF(PARTNERCALL!V64="","",PARTNERCALL!V64)</f>
        <v/>
      </c>
      <c r="W547" s="14" t="str">
        <f>+IF(PARTNERCALL!W64="","",PARTNERCALL!W64)</f>
        <v/>
      </c>
      <c r="X547" s="14" t="str">
        <f>+IF(PARTNERCALL!X64="","",PARTNERCALL!X64)</f>
        <v/>
      </c>
      <c r="Y547" s="14" t="str">
        <f>+IF(PARTNERCALL!Y64="","",PARTNERCALL!Y64)</f>
        <v/>
      </c>
      <c r="Z547" s="20" t="str">
        <f>+IF(PARTNERCALL!Z64="","",PARTNERCALL!Z64)</f>
        <v/>
      </c>
      <c r="AA547" s="19" t="str">
        <f>+IF(PARTNERCALL!AA64="","",PARTNERCALL!AA64)</f>
        <v/>
      </c>
      <c r="AB547" s="13" t="str">
        <f>+IF(PARTNERCALL!AB64="","",PARTNERCALL!AB64)</f>
        <v/>
      </c>
      <c r="AC547" s="14" t="str">
        <f>+IF(PARTNERCALL!AC64="","",PARTNERCALL!AC64)</f>
        <v/>
      </c>
      <c r="AD547" s="14" t="str">
        <f>+IF(PARTNERCALL!AD64="","",PARTNERCALL!AD64)</f>
        <v/>
      </c>
      <c r="AE547" s="13" t="str">
        <f>+IF(PARTNERCALL!AE64="","",PARTNERCALL!AE64)</f>
        <v/>
      </c>
      <c r="AF547" s="13" t="str">
        <f>+IF(PARTNERCALL!AF64="","",PARTNERCALL!AF64)</f>
        <v/>
      </c>
      <c r="AG547" s="14" t="str">
        <f>+IF(PARTNERCALL!AG64="","",PARTNERCALL!AG64)</f>
        <v/>
      </c>
      <c r="AH547" s="20" t="str">
        <f>+IF(PARTNERCALL!AH64="","",PARTNERCALL!AH64)</f>
        <v/>
      </c>
      <c r="AI547" s="19">
        <f>+IF(PARTNERCALL!AI64="","",PARTNERCALL!AI64)</f>
        <v>0.54166666666666663</v>
      </c>
      <c r="AJ547" s="13">
        <f>+IF(PARTNERCALL!AJ64="","",PARTNERCALL!AJ64)</f>
        <v>0.70486111111111116</v>
      </c>
      <c r="AK547" s="14" t="str">
        <f>+IF(PARTNERCALL!AK64="","",PARTNERCALL!AK64)</f>
        <v/>
      </c>
      <c r="AL547" s="14" t="str">
        <f>+IF(PARTNERCALL!AL64="","",PARTNERCALL!AL64)</f>
        <v/>
      </c>
      <c r="AM547" s="13" t="str">
        <f>+IF(PARTNERCALL!AM64="","",PARTNERCALL!AM64)</f>
        <v/>
      </c>
      <c r="AN547" s="13" t="str">
        <f>+IF(PARTNERCALL!AN64="","",PARTNERCALL!AN64)</f>
        <v/>
      </c>
      <c r="AO547" s="14" t="str">
        <f>+IF(PARTNERCALL!AO64="","",PARTNERCALL!AO64)</f>
        <v/>
      </c>
      <c r="AP547" s="20" t="str">
        <f>+IF(PARTNERCALL!AP64="","",PARTNERCALL!AP64)</f>
        <v/>
      </c>
      <c r="AQ547" s="19">
        <f>+IF(PARTNERCALL!AQ64="","",PARTNERCALL!AQ64)</f>
        <v>0.54166666666666663</v>
      </c>
      <c r="AR547" s="13">
        <f>+IF(PARTNERCALL!AR64="","",PARTNERCALL!AR64)</f>
        <v>0.70486111111111116</v>
      </c>
      <c r="AS547" s="14" t="str">
        <f>+IF(PARTNERCALL!AS64="","",PARTNERCALL!AS64)</f>
        <v/>
      </c>
      <c r="AT547" s="14" t="str">
        <f>+IF(PARTNERCALL!AT64="","",PARTNERCALL!AT64)</f>
        <v/>
      </c>
      <c r="AU547" s="13" t="str">
        <f>+IF(PARTNERCALL!AU64="","",PARTNERCALL!AU64)</f>
        <v/>
      </c>
      <c r="AV547" s="13" t="str">
        <f>+IF(PARTNERCALL!AV64="","",PARTNERCALL!AV64)</f>
        <v/>
      </c>
      <c r="AW547" s="14" t="str">
        <f>+IF(PARTNERCALL!AW64="","",PARTNERCALL!AW64)</f>
        <v/>
      </c>
      <c r="AX547" s="20" t="str">
        <f>+IF(PARTNERCALL!AX64="","",PARTNERCALL!AX64)</f>
        <v/>
      </c>
      <c r="AY547" s="19">
        <f>+IF(PARTNERCALL!AY64="","",PARTNERCALL!AY64)</f>
        <v>0.54166666666666663</v>
      </c>
      <c r="AZ547" s="13">
        <f>+IF(PARTNERCALL!AZ64="","",PARTNERCALL!AZ64)</f>
        <v>0.70486111111111116</v>
      </c>
      <c r="BA547" s="14" t="str">
        <f>+IF(PARTNERCALL!BA64="","",PARTNERCALL!BA64)</f>
        <v/>
      </c>
      <c r="BB547" s="14" t="str">
        <f>+IF(PARTNERCALL!BB64="","",PARTNERCALL!BB64)</f>
        <v/>
      </c>
      <c r="BC547" s="13" t="str">
        <f>+IF(PARTNERCALL!BC64="","",PARTNERCALL!BC64)</f>
        <v/>
      </c>
      <c r="BD547" s="13" t="str">
        <f>+IF(PARTNERCALL!BD64="","",PARTNERCALL!BD64)</f>
        <v/>
      </c>
      <c r="BE547" s="14" t="str">
        <f>+IF(PARTNERCALL!BE64="","",PARTNERCALL!BE64)</f>
        <v/>
      </c>
      <c r="BF547" s="20" t="str">
        <f>+IF(PARTNERCALL!BF64="","",PARTNERCALL!BF64)</f>
        <v/>
      </c>
      <c r="BG547" s="19">
        <f>+IF(PARTNERCALL!BG64="","",PARTNERCALL!BG64)</f>
        <v>0.54166666666666663</v>
      </c>
      <c r="BH547" s="13">
        <f>+IF(PARTNERCALL!BH64="","",PARTNERCALL!BH64)</f>
        <v>0.70486111111111116</v>
      </c>
      <c r="BI547" s="14" t="str">
        <f>+IF(PARTNERCALL!BI64="","",PARTNERCALL!BI64)</f>
        <v/>
      </c>
      <c r="BJ547" s="14" t="str">
        <f>+IF(PARTNERCALL!BJ64="","",PARTNERCALL!BJ64)</f>
        <v/>
      </c>
      <c r="BK547" s="13" t="str">
        <f>+IF(PARTNERCALL!BK64="","",PARTNERCALL!BK64)</f>
        <v/>
      </c>
      <c r="BL547" s="13" t="str">
        <f>+IF(PARTNERCALL!BL64="","",PARTNERCALL!BL64)</f>
        <v/>
      </c>
      <c r="BM547" s="14" t="str">
        <f>+IF(PARTNERCALL!BM64="","",PARTNERCALL!BM64)</f>
        <v/>
      </c>
      <c r="BN547" s="20" t="str">
        <f>+IF(PARTNERCALL!BN64="","",PARTNERCALL!BN64)</f>
        <v/>
      </c>
      <c r="BO547" s="19">
        <f>+IF(PARTNERCALL!BO64="","",PARTNERCALL!BO64)</f>
        <v>0.54166666666666663</v>
      </c>
      <c r="BP547" s="13">
        <f>+IF(PARTNERCALL!BP64="","",PARTNERCALL!BP64)</f>
        <v>0.70486111111111116</v>
      </c>
      <c r="BQ547" s="14" t="str">
        <f>+IF(PARTNERCALL!BQ64="","",PARTNERCALL!BQ64)</f>
        <v/>
      </c>
      <c r="BR547" s="14" t="str">
        <f>+IF(PARTNERCALL!BR64="","",PARTNERCALL!BR64)</f>
        <v/>
      </c>
      <c r="BS547" s="13" t="str">
        <f>+IF(PARTNERCALL!BS64="","",PARTNERCALL!BS64)</f>
        <v/>
      </c>
      <c r="BT547" s="13" t="str">
        <f>+IF(PARTNERCALL!BT64="","",PARTNERCALL!BT64)</f>
        <v/>
      </c>
      <c r="BU547" s="14" t="str">
        <f>+IF(PARTNERCALL!BU64="","",PARTNERCALL!BU64)</f>
        <v/>
      </c>
      <c r="BV547" s="20" t="str">
        <f>+IF(PARTNERCALL!BV64="","",PARTNERCALL!BV64)</f>
        <v/>
      </c>
      <c r="BW547" s="68" t="str">
        <f>+VLOOKUP(B547,GESEM!B:H,7,0)</f>
        <v>PARTNERCALL</v>
      </c>
      <c r="BX547" s="2" t="str">
        <f>+VLOOKUP(B547,GESEM!B:H,6,0)</f>
        <v>AGENTE</v>
      </c>
    </row>
    <row r="548" spans="1:76" ht="12" customHeight="1" x14ac:dyDescent="0.2">
      <c r="A548" s="31">
        <f t="shared" si="8"/>
        <v>542</v>
      </c>
      <c r="B548" s="74">
        <f>+PARTNERCALL!B65</f>
        <v>75511432</v>
      </c>
      <c r="C548" s="61" t="str">
        <f>+VLOOKUP(J548,TURNO!P:Q,2,0)</f>
        <v xml:space="preserve">PARTNERCALL </v>
      </c>
      <c r="D548" s="61" t="str">
        <f>+PARTNERCALL!D65</f>
        <v>Tarde</v>
      </c>
      <c r="E548" s="75">
        <f>+VLOOKUP(B548,GESEM!B:M,12,0)</f>
        <v>45777</v>
      </c>
      <c r="F548" s="61" t="str">
        <f>+PARTNERCALL!F65</f>
        <v>PART TIME</v>
      </c>
      <c r="G548" s="61">
        <f>+PARTNERCALL!G65</f>
        <v>0</v>
      </c>
      <c r="H548" s="61">
        <f>+PARTNERCALL!H65</f>
        <v>0</v>
      </c>
      <c r="I548" s="61" t="str">
        <f>+PARTNERCALL!I65</f>
        <v>INFANTE RAMOS ZOILA</v>
      </c>
      <c r="J548" s="61" t="str">
        <f>+PARTNERCALL!J65</f>
        <v>PARTNER CALL</v>
      </c>
      <c r="K548" s="61" t="str">
        <f>+PARTNERCALL!K65</f>
        <v xml:space="preserve">CARAZA MORENO JONATHAN </v>
      </c>
      <c r="L548" s="61" t="str">
        <f>+PARTNERCALL!L65</f>
        <v xml:space="preserve">CARAZA MORENO JONATHAN </v>
      </c>
      <c r="M548" s="61" t="str">
        <f>+PARTNERCALL!M65</f>
        <v>Martes</v>
      </c>
      <c r="N548" s="32">
        <f>+IF(PARTNERCALL!N65="","",PARTNERCALL!N65)</f>
        <v>0.54166666666666663</v>
      </c>
      <c r="O548" s="33">
        <f>+IF(PARTNERCALL!O65="","",PARTNERCALL!O65)</f>
        <v>0.70486111111111116</v>
      </c>
      <c r="P548" s="32" t="str">
        <f>+IF(PARTNERCALL!P65="","",PARTNERCALL!P65)</f>
        <v/>
      </c>
      <c r="Q548" s="33" t="str">
        <f>+IF(PARTNERCALL!Q65="","",PARTNERCALL!Q65)</f>
        <v/>
      </c>
      <c r="R548" s="34" t="str">
        <f>+VLOOKUP(B548,GESEM!B:R,9,0)</f>
        <v>ACTIVO</v>
      </c>
      <c r="S548" s="19">
        <f>+IF(PARTNERCALL!S65="","",PARTNERCALL!S65)</f>
        <v>0.54166666666666663</v>
      </c>
      <c r="T548" s="14">
        <f>+IF(PARTNERCALL!T65="","",PARTNERCALL!T65)</f>
        <v>0.70486111111111116</v>
      </c>
      <c r="U548" s="14" t="str">
        <f>+IF(PARTNERCALL!U65="","",PARTNERCALL!U65)</f>
        <v/>
      </c>
      <c r="V548" s="14" t="str">
        <f>+IF(PARTNERCALL!V65="","",PARTNERCALL!V65)</f>
        <v/>
      </c>
      <c r="W548" s="14" t="str">
        <f>+IF(PARTNERCALL!W65="","",PARTNERCALL!W65)</f>
        <v/>
      </c>
      <c r="X548" s="14" t="str">
        <f>+IF(PARTNERCALL!X65="","",PARTNERCALL!X65)</f>
        <v/>
      </c>
      <c r="Y548" s="14" t="str">
        <f>+IF(PARTNERCALL!Y65="","",PARTNERCALL!Y65)</f>
        <v/>
      </c>
      <c r="Z548" s="20" t="str">
        <f>+IF(PARTNERCALL!Z65="","",PARTNERCALL!Z65)</f>
        <v/>
      </c>
      <c r="AA548" s="19" t="str">
        <f>+IF(PARTNERCALL!AA65="","",PARTNERCALL!AA65)</f>
        <v/>
      </c>
      <c r="AB548" s="13" t="str">
        <f>+IF(PARTNERCALL!AB65="","",PARTNERCALL!AB65)</f>
        <v/>
      </c>
      <c r="AC548" s="14" t="str">
        <f>+IF(PARTNERCALL!AC65="","",PARTNERCALL!AC65)</f>
        <v/>
      </c>
      <c r="AD548" s="14" t="str">
        <f>+IF(PARTNERCALL!AD65="","",PARTNERCALL!AD65)</f>
        <v/>
      </c>
      <c r="AE548" s="13" t="str">
        <f>+IF(PARTNERCALL!AE65="","",PARTNERCALL!AE65)</f>
        <v/>
      </c>
      <c r="AF548" s="13" t="str">
        <f>+IF(PARTNERCALL!AF65="","",PARTNERCALL!AF65)</f>
        <v/>
      </c>
      <c r="AG548" s="14" t="str">
        <f>+IF(PARTNERCALL!AG65="","",PARTNERCALL!AG65)</f>
        <v/>
      </c>
      <c r="AH548" s="20" t="str">
        <f>+IF(PARTNERCALL!AH65="","",PARTNERCALL!AH65)</f>
        <v/>
      </c>
      <c r="AI548" s="19">
        <f>+IF(PARTNERCALL!AI65="","",PARTNERCALL!AI65)</f>
        <v>0.54166666666666663</v>
      </c>
      <c r="AJ548" s="13">
        <f>+IF(PARTNERCALL!AJ65="","",PARTNERCALL!AJ65)</f>
        <v>0.70486111111111116</v>
      </c>
      <c r="AK548" s="14" t="str">
        <f>+IF(PARTNERCALL!AK65="","",PARTNERCALL!AK65)</f>
        <v/>
      </c>
      <c r="AL548" s="14" t="str">
        <f>+IF(PARTNERCALL!AL65="","",PARTNERCALL!AL65)</f>
        <v/>
      </c>
      <c r="AM548" s="13" t="str">
        <f>+IF(PARTNERCALL!AM65="","",PARTNERCALL!AM65)</f>
        <v/>
      </c>
      <c r="AN548" s="13" t="str">
        <f>+IF(PARTNERCALL!AN65="","",PARTNERCALL!AN65)</f>
        <v/>
      </c>
      <c r="AO548" s="14" t="str">
        <f>+IF(PARTNERCALL!AO65="","",PARTNERCALL!AO65)</f>
        <v/>
      </c>
      <c r="AP548" s="20" t="str">
        <f>+IF(PARTNERCALL!AP65="","",PARTNERCALL!AP65)</f>
        <v/>
      </c>
      <c r="AQ548" s="19">
        <f>+IF(PARTNERCALL!AQ65="","",PARTNERCALL!AQ65)</f>
        <v>0.54166666666666663</v>
      </c>
      <c r="AR548" s="13">
        <f>+IF(PARTNERCALL!AR65="","",PARTNERCALL!AR65)</f>
        <v>0.70486111111111116</v>
      </c>
      <c r="AS548" s="14" t="str">
        <f>+IF(PARTNERCALL!AS65="","",PARTNERCALL!AS65)</f>
        <v/>
      </c>
      <c r="AT548" s="14" t="str">
        <f>+IF(PARTNERCALL!AT65="","",PARTNERCALL!AT65)</f>
        <v/>
      </c>
      <c r="AU548" s="13" t="str">
        <f>+IF(PARTNERCALL!AU65="","",PARTNERCALL!AU65)</f>
        <v/>
      </c>
      <c r="AV548" s="13" t="str">
        <f>+IF(PARTNERCALL!AV65="","",PARTNERCALL!AV65)</f>
        <v/>
      </c>
      <c r="AW548" s="14" t="str">
        <f>+IF(PARTNERCALL!AW65="","",PARTNERCALL!AW65)</f>
        <v/>
      </c>
      <c r="AX548" s="20" t="str">
        <f>+IF(PARTNERCALL!AX65="","",PARTNERCALL!AX65)</f>
        <v/>
      </c>
      <c r="AY548" s="19">
        <f>+IF(PARTNERCALL!AY65="","",PARTNERCALL!AY65)</f>
        <v>0.54166666666666663</v>
      </c>
      <c r="AZ548" s="13">
        <f>+IF(PARTNERCALL!AZ65="","",PARTNERCALL!AZ65)</f>
        <v>0.70486111111111116</v>
      </c>
      <c r="BA548" s="14" t="str">
        <f>+IF(PARTNERCALL!BA65="","",PARTNERCALL!BA65)</f>
        <v/>
      </c>
      <c r="BB548" s="14" t="str">
        <f>+IF(PARTNERCALL!BB65="","",PARTNERCALL!BB65)</f>
        <v/>
      </c>
      <c r="BC548" s="13" t="str">
        <f>+IF(PARTNERCALL!BC65="","",PARTNERCALL!BC65)</f>
        <v/>
      </c>
      <c r="BD548" s="13" t="str">
        <f>+IF(PARTNERCALL!BD65="","",PARTNERCALL!BD65)</f>
        <v/>
      </c>
      <c r="BE548" s="14" t="str">
        <f>+IF(PARTNERCALL!BE65="","",PARTNERCALL!BE65)</f>
        <v/>
      </c>
      <c r="BF548" s="20" t="str">
        <f>+IF(PARTNERCALL!BF65="","",PARTNERCALL!BF65)</f>
        <v/>
      </c>
      <c r="BG548" s="19">
        <f>+IF(PARTNERCALL!BG65="","",PARTNERCALL!BG65)</f>
        <v>0.54166666666666663</v>
      </c>
      <c r="BH548" s="13">
        <f>+IF(PARTNERCALL!BH65="","",PARTNERCALL!BH65)</f>
        <v>0.70486111111111116</v>
      </c>
      <c r="BI548" s="14" t="str">
        <f>+IF(PARTNERCALL!BI65="","",PARTNERCALL!BI65)</f>
        <v/>
      </c>
      <c r="BJ548" s="14" t="str">
        <f>+IF(PARTNERCALL!BJ65="","",PARTNERCALL!BJ65)</f>
        <v/>
      </c>
      <c r="BK548" s="13" t="str">
        <f>+IF(PARTNERCALL!BK65="","",PARTNERCALL!BK65)</f>
        <v/>
      </c>
      <c r="BL548" s="13" t="str">
        <f>+IF(PARTNERCALL!BL65="","",PARTNERCALL!BL65)</f>
        <v/>
      </c>
      <c r="BM548" s="14" t="str">
        <f>+IF(PARTNERCALL!BM65="","",PARTNERCALL!BM65)</f>
        <v/>
      </c>
      <c r="BN548" s="20" t="str">
        <f>+IF(PARTNERCALL!BN65="","",PARTNERCALL!BN65)</f>
        <v/>
      </c>
      <c r="BO548" s="19">
        <f>+IF(PARTNERCALL!BO65="","",PARTNERCALL!BO65)</f>
        <v>0.54166666666666663</v>
      </c>
      <c r="BP548" s="13">
        <f>+IF(PARTNERCALL!BP65="","",PARTNERCALL!BP65)</f>
        <v>0.70486111111111116</v>
      </c>
      <c r="BQ548" s="14" t="str">
        <f>+IF(PARTNERCALL!BQ65="","",PARTNERCALL!BQ65)</f>
        <v/>
      </c>
      <c r="BR548" s="14" t="str">
        <f>+IF(PARTNERCALL!BR65="","",PARTNERCALL!BR65)</f>
        <v/>
      </c>
      <c r="BS548" s="13" t="str">
        <f>+IF(PARTNERCALL!BS65="","",PARTNERCALL!BS65)</f>
        <v/>
      </c>
      <c r="BT548" s="13" t="str">
        <f>+IF(PARTNERCALL!BT65="","",PARTNERCALL!BT65)</f>
        <v/>
      </c>
      <c r="BU548" s="14" t="str">
        <f>+IF(PARTNERCALL!BU65="","",PARTNERCALL!BU65)</f>
        <v/>
      </c>
      <c r="BV548" s="20" t="str">
        <f>+IF(PARTNERCALL!BV65="","",PARTNERCALL!BV65)</f>
        <v/>
      </c>
      <c r="BW548" s="68" t="str">
        <f>+VLOOKUP(B548,GESEM!B:H,7,0)</f>
        <v>PARTNERCALL</v>
      </c>
      <c r="BX548" s="2" t="str">
        <f>+VLOOKUP(B548,GESEM!B:H,6,0)</f>
        <v>AGENTE</v>
      </c>
    </row>
    <row r="549" spans="1:76" ht="12" customHeight="1" x14ac:dyDescent="0.2">
      <c r="A549" s="31">
        <f t="shared" si="8"/>
        <v>543</v>
      </c>
      <c r="B549" s="74">
        <f>+MAILUSER!B7</f>
        <v>76785234</v>
      </c>
      <c r="C549" s="61" t="str">
        <f>+VLOOKUP(J549,TURNO!P:Q,2,0)</f>
        <v>MAIL USER</v>
      </c>
      <c r="D549" s="61" t="str">
        <f>+MAILUSER!D7</f>
        <v>Madrugada</v>
      </c>
      <c r="E549" s="75">
        <f>+VLOOKUP(B549,GESEM!B:M,12,0)</f>
        <v>43854</v>
      </c>
      <c r="F549" s="61" t="str">
        <f>+MAILUSER!F7</f>
        <v>FULL TIME</v>
      </c>
      <c r="G549" s="61">
        <f>+MAILUSER!G7</f>
        <v>0</v>
      </c>
      <c r="H549" s="61">
        <f>+MAILUSER!H7</f>
        <v>0</v>
      </c>
      <c r="I549" s="61" t="str">
        <f>+MAILUSER!I7</f>
        <v>MINAYA MENA HILDA JASMYN</v>
      </c>
      <c r="J549" s="61" t="str">
        <f>+MAILUSER!J7</f>
        <v>MAIL USER</v>
      </c>
      <c r="K549" s="61" t="str">
        <f>+MAILUSER!K7</f>
        <v>QUISPE LUNA VICTOR HUGO</v>
      </c>
      <c r="L549" s="61" t="str">
        <f>+MAILUSER!L7</f>
        <v>SALVADOR CAMPOS EDUAR ANDRES</v>
      </c>
      <c r="M549" s="61" t="str">
        <f>+MAILUSER!M7</f>
        <v>Martes</v>
      </c>
      <c r="N549" s="32">
        <f>+IF(MAILUSER!N7="","",MAILUSER!N7)</f>
        <v>0.95833333333333337</v>
      </c>
      <c r="O549" s="33">
        <f>+IF(MAILUSER!O7="","",MAILUSER!O7)</f>
        <v>0.30208333333333331</v>
      </c>
      <c r="P549" s="32">
        <f>+IF(MAILUSER!P7="","",MAILUSER!P7)</f>
        <v>0.16666666666666666</v>
      </c>
      <c r="Q549" s="33">
        <f>+IF(MAILUSER!Q7="","",MAILUSER!Q7)</f>
        <v>0.19791666666666666</v>
      </c>
      <c r="R549" s="34" t="str">
        <f>+VLOOKUP(B549,GESEM!B:R,9,0)</f>
        <v>ACTIVO</v>
      </c>
      <c r="S549" s="19">
        <f>+IF(MAILUSER!S7="","",MAILUSER!S7)</f>
        <v>0.95833333333333337</v>
      </c>
      <c r="T549" s="14">
        <f>+IF(MAILUSER!T7="","",MAILUSER!T7)</f>
        <v>0.30208333333333331</v>
      </c>
      <c r="U549" s="14" t="str">
        <f>+IF(MAILUSER!U7="","",MAILUSER!U7)</f>
        <v/>
      </c>
      <c r="V549" s="14" t="str">
        <f>+IF(MAILUSER!V7="","",MAILUSER!V7)</f>
        <v/>
      </c>
      <c r="W549" s="14">
        <f>+IF(MAILUSER!W7="","",MAILUSER!W7)</f>
        <v>0.16666666666666666</v>
      </c>
      <c r="X549" s="14">
        <f>+IF(MAILUSER!X7="","",MAILUSER!X7)</f>
        <v>0.19791666666666666</v>
      </c>
      <c r="Y549" s="14" t="str">
        <f>+IF(MAILUSER!Y7="","",MAILUSER!Y7)</f>
        <v/>
      </c>
      <c r="Z549" s="20" t="str">
        <f>+IF(MAILUSER!Z7="","",MAILUSER!Z7)</f>
        <v/>
      </c>
      <c r="AA549" s="19" t="str">
        <f>+IF(MAILUSER!AA7="","",MAILUSER!AA7)</f>
        <v/>
      </c>
      <c r="AB549" s="13" t="str">
        <f>+IF(MAILUSER!AB7="","",MAILUSER!AB7)</f>
        <v/>
      </c>
      <c r="AC549" s="14" t="str">
        <f>+IF(MAILUSER!AC7="","",MAILUSER!AC7)</f>
        <v/>
      </c>
      <c r="AD549" s="14" t="str">
        <f>+IF(MAILUSER!AD7="","",MAILUSER!AD7)</f>
        <v/>
      </c>
      <c r="AE549" s="13" t="str">
        <f>+IF(MAILUSER!AE7="","",MAILUSER!AE7)</f>
        <v/>
      </c>
      <c r="AF549" s="13" t="str">
        <f>+IF(MAILUSER!AF7="","",MAILUSER!AF7)</f>
        <v/>
      </c>
      <c r="AG549" s="14" t="str">
        <f>+IF(MAILUSER!AG7="","",MAILUSER!AG7)</f>
        <v/>
      </c>
      <c r="AH549" s="20" t="str">
        <f>+IF(MAILUSER!AH7="","",MAILUSER!AH7)</f>
        <v/>
      </c>
      <c r="AI549" s="19">
        <f>+IF(MAILUSER!AI7="","",MAILUSER!AI7)</f>
        <v>0.95833333333333337</v>
      </c>
      <c r="AJ549" s="13">
        <f>+IF(MAILUSER!AJ7="","",MAILUSER!AJ7)</f>
        <v>0.30208333333333331</v>
      </c>
      <c r="AK549" s="14" t="str">
        <f>+IF(MAILUSER!AK7="","",MAILUSER!AK7)</f>
        <v/>
      </c>
      <c r="AL549" s="14" t="str">
        <f>+IF(MAILUSER!AL7="","",MAILUSER!AL7)</f>
        <v/>
      </c>
      <c r="AM549" s="13">
        <f>+IF(MAILUSER!AM7="","",MAILUSER!AM7)</f>
        <v>0.16666666666666666</v>
      </c>
      <c r="AN549" s="13">
        <f>+IF(MAILUSER!AN7="","",MAILUSER!AN7)</f>
        <v>0.19791666666666666</v>
      </c>
      <c r="AO549" s="14" t="str">
        <f>+IF(MAILUSER!AO7="","",MAILUSER!AO7)</f>
        <v/>
      </c>
      <c r="AP549" s="20" t="str">
        <f>+IF(MAILUSER!AP7="","",MAILUSER!AP7)</f>
        <v/>
      </c>
      <c r="AQ549" s="19">
        <f>+IF(MAILUSER!AQ7="","",MAILUSER!AQ7)</f>
        <v>0.95833333333333337</v>
      </c>
      <c r="AR549" s="13">
        <f>+IF(MAILUSER!AR7="","",MAILUSER!AR7)</f>
        <v>0.30208333333333331</v>
      </c>
      <c r="AS549" s="14" t="str">
        <f>+IF(MAILUSER!AS7="","",MAILUSER!AS7)</f>
        <v/>
      </c>
      <c r="AT549" s="14" t="str">
        <f>+IF(MAILUSER!AT7="","",MAILUSER!AT7)</f>
        <v/>
      </c>
      <c r="AU549" s="13">
        <f>+IF(MAILUSER!AU7="","",MAILUSER!AU7)</f>
        <v>0.16666666666666666</v>
      </c>
      <c r="AV549" s="13">
        <f>+IF(MAILUSER!AV7="","",MAILUSER!AV7)</f>
        <v>0.19791666666666666</v>
      </c>
      <c r="AW549" s="14" t="str">
        <f>+IF(MAILUSER!AW7="","",MAILUSER!AW7)</f>
        <v/>
      </c>
      <c r="AX549" s="20" t="str">
        <f>+IF(MAILUSER!AX7="","",MAILUSER!AX7)</f>
        <v/>
      </c>
      <c r="AY549" s="19">
        <f>+IF(MAILUSER!AY7="","",MAILUSER!AY7)</f>
        <v>0.95833333333333337</v>
      </c>
      <c r="AZ549" s="13">
        <f>+IF(MAILUSER!AZ7="","",MAILUSER!AZ7)</f>
        <v>0.30208333333333331</v>
      </c>
      <c r="BA549" s="14" t="str">
        <f>+IF(MAILUSER!BA7="","",MAILUSER!BA7)</f>
        <v/>
      </c>
      <c r="BB549" s="14" t="str">
        <f>+IF(MAILUSER!BB7="","",MAILUSER!BB7)</f>
        <v/>
      </c>
      <c r="BC549" s="13">
        <f>+IF(MAILUSER!BC7="","",MAILUSER!BC7)</f>
        <v>0.16666666666666666</v>
      </c>
      <c r="BD549" s="13">
        <f>+IF(MAILUSER!BD7="","",MAILUSER!BD7)</f>
        <v>0.19791666666666666</v>
      </c>
      <c r="BE549" s="14" t="str">
        <f>+IF(MAILUSER!BE7="","",MAILUSER!BE7)</f>
        <v/>
      </c>
      <c r="BF549" s="20" t="str">
        <f>+IF(MAILUSER!BF7="","",MAILUSER!BF7)</f>
        <v/>
      </c>
      <c r="BG549" s="19">
        <f>+IF(MAILUSER!BG7="","",MAILUSER!BG7)</f>
        <v>0.95833333333333337</v>
      </c>
      <c r="BH549" s="13">
        <f>+IF(MAILUSER!BH7="","",MAILUSER!BH7)</f>
        <v>0.30208333333333331</v>
      </c>
      <c r="BI549" s="14" t="str">
        <f>+IF(MAILUSER!BI7="","",MAILUSER!BI7)</f>
        <v/>
      </c>
      <c r="BJ549" s="14" t="str">
        <f>+IF(MAILUSER!BJ7="","",MAILUSER!BJ7)</f>
        <v/>
      </c>
      <c r="BK549" s="13">
        <f>+IF(MAILUSER!BK7="","",MAILUSER!BK7)</f>
        <v>0.16666666666666666</v>
      </c>
      <c r="BL549" s="13">
        <f>+IF(MAILUSER!BL7="","",MAILUSER!BL7)</f>
        <v>0.19791666666666666</v>
      </c>
      <c r="BM549" s="14" t="str">
        <f>+IF(MAILUSER!BM7="","",MAILUSER!BM7)</f>
        <v/>
      </c>
      <c r="BN549" s="20" t="str">
        <f>+IF(MAILUSER!BN7="","",MAILUSER!BN7)</f>
        <v/>
      </c>
      <c r="BO549" s="19">
        <f>+IF(MAILUSER!BO7="","",MAILUSER!BO7)</f>
        <v>0.95833333333333337</v>
      </c>
      <c r="BP549" s="13">
        <f>+IF(MAILUSER!BP7="","",MAILUSER!BP7)</f>
        <v>0.30208333333333331</v>
      </c>
      <c r="BQ549" s="14" t="str">
        <f>+IF(MAILUSER!BQ7="","",MAILUSER!BQ7)</f>
        <v/>
      </c>
      <c r="BR549" s="14" t="str">
        <f>+IF(MAILUSER!BR7="","",MAILUSER!BR7)</f>
        <v/>
      </c>
      <c r="BS549" s="13">
        <f>+IF(MAILUSER!BS7="","",MAILUSER!BS7)</f>
        <v>0.16666666666666666</v>
      </c>
      <c r="BT549" s="13">
        <f>+IF(MAILUSER!BT7="","",MAILUSER!BT7)</f>
        <v>0.19791666666666666</v>
      </c>
      <c r="BU549" s="14" t="str">
        <f>+IF(MAILUSER!BU7="","",MAILUSER!BU7)</f>
        <v/>
      </c>
      <c r="BV549" s="20" t="str">
        <f>+IF(MAILUSER!BV7="","",MAILUSER!BV7)</f>
        <v/>
      </c>
      <c r="BW549" s="68" t="str">
        <f>+VLOOKUP(B549,GESEM!B:H,7,0)</f>
        <v>MAIL USER</v>
      </c>
      <c r="BX549" s="2" t="str">
        <f>+VLOOKUP(B549,GESEM!B:H,6,0)</f>
        <v>AGENTE</v>
      </c>
    </row>
    <row r="550" spans="1:76" ht="12" customHeight="1" x14ac:dyDescent="0.2">
      <c r="A550" s="31">
        <f t="shared" si="8"/>
        <v>544</v>
      </c>
      <c r="B550" s="74">
        <f>+MAILUSER!B8</f>
        <v>73303500</v>
      </c>
      <c r="C550" s="61" t="str">
        <f>+VLOOKUP(J550,TURNO!P:Q,2,0)</f>
        <v>MAIL USER</v>
      </c>
      <c r="D550" s="61" t="str">
        <f>+MAILUSER!D8</f>
        <v>Madrugada</v>
      </c>
      <c r="E550" s="75">
        <f>+VLOOKUP(B550,GESEM!B:M,12,0)</f>
        <v>44897</v>
      </c>
      <c r="F550" s="61" t="str">
        <f>+MAILUSER!F8</f>
        <v>FULL TIME</v>
      </c>
      <c r="G550" s="61">
        <f>+MAILUSER!G8</f>
        <v>0</v>
      </c>
      <c r="H550" s="61">
        <f>+MAILUSER!H8</f>
        <v>0</v>
      </c>
      <c r="I550" s="61" t="str">
        <f>+MAILUSER!I8</f>
        <v>MEJIA AYASTA ROSSANA NAYELI</v>
      </c>
      <c r="J550" s="61" t="str">
        <f>+MAILUSER!J8</f>
        <v>MAIL USER</v>
      </c>
      <c r="K550" s="61" t="str">
        <f>+MAILUSER!K8</f>
        <v>QUISPE LUNA VICTOR HUGO</v>
      </c>
      <c r="L550" s="61" t="str">
        <f>+MAILUSER!L8</f>
        <v>SALVADOR CAMPOS EDUAR ANDRES</v>
      </c>
      <c r="M550" s="61" t="str">
        <f>+MAILUSER!M8</f>
        <v>Viernes</v>
      </c>
      <c r="N550" s="32">
        <f>+IF(MAILUSER!N8="","",MAILUSER!N8)</f>
        <v>0.91666666666666663</v>
      </c>
      <c r="O550" s="33">
        <f>+IF(MAILUSER!O8="","",MAILUSER!O8)</f>
        <v>0.26041666666666669</v>
      </c>
      <c r="P550" s="32">
        <f>+IF(MAILUSER!P8="","",MAILUSER!P8)</f>
        <v>0.125</v>
      </c>
      <c r="Q550" s="33">
        <f>+IF(MAILUSER!Q8="","",MAILUSER!Q8)</f>
        <v>0.15625</v>
      </c>
      <c r="R550" s="34" t="str">
        <f>+VLOOKUP(B550,GESEM!B:R,9,0)</f>
        <v>ACTIVO</v>
      </c>
      <c r="S550" s="19">
        <f>+IF(MAILUSER!S8="","",MAILUSER!S8)</f>
        <v>0.91666666666666663</v>
      </c>
      <c r="T550" s="14">
        <f>+IF(MAILUSER!T8="","",MAILUSER!T8)</f>
        <v>0.26041666666666669</v>
      </c>
      <c r="U550" s="14" t="str">
        <f>+IF(MAILUSER!U8="","",MAILUSER!U8)</f>
        <v/>
      </c>
      <c r="V550" s="14" t="str">
        <f>+IF(MAILUSER!V8="","",MAILUSER!V8)</f>
        <v/>
      </c>
      <c r="W550" s="14">
        <f>+IF(MAILUSER!W8="","",MAILUSER!W8)</f>
        <v>0.125</v>
      </c>
      <c r="X550" s="14">
        <f>+IF(MAILUSER!X8="","",MAILUSER!X8)</f>
        <v>0.15625</v>
      </c>
      <c r="Y550" s="14" t="str">
        <f>+IF(MAILUSER!Y8="","",MAILUSER!Y8)</f>
        <v/>
      </c>
      <c r="Z550" s="20" t="str">
        <f>+IF(MAILUSER!Z8="","",MAILUSER!Z8)</f>
        <v/>
      </c>
      <c r="AA550" s="19">
        <f>+IF(MAILUSER!AA8="","",MAILUSER!AA8)</f>
        <v>0.91666666666666663</v>
      </c>
      <c r="AB550" s="13">
        <f>+IF(MAILUSER!AB8="","",MAILUSER!AB8)</f>
        <v>0.26041666666666669</v>
      </c>
      <c r="AC550" s="14" t="str">
        <f>+IF(MAILUSER!AC8="","",MAILUSER!AC8)</f>
        <v/>
      </c>
      <c r="AD550" s="14" t="str">
        <f>+IF(MAILUSER!AD8="","",MAILUSER!AD8)</f>
        <v/>
      </c>
      <c r="AE550" s="13">
        <f>+IF(MAILUSER!AE8="","",MAILUSER!AE8)</f>
        <v>0.125</v>
      </c>
      <c r="AF550" s="13">
        <f>+IF(MAILUSER!AF8="","",MAILUSER!AF8)</f>
        <v>0.15625</v>
      </c>
      <c r="AG550" s="14" t="str">
        <f>+IF(MAILUSER!AG8="","",MAILUSER!AG8)</f>
        <v/>
      </c>
      <c r="AH550" s="20" t="str">
        <f>+IF(MAILUSER!AH8="","",MAILUSER!AH8)</f>
        <v/>
      </c>
      <c r="AI550" s="19">
        <f>+IF(MAILUSER!AI8="","",MAILUSER!AI8)</f>
        <v>0.91666666666666663</v>
      </c>
      <c r="AJ550" s="13">
        <f>+IF(MAILUSER!AJ8="","",MAILUSER!AJ8)</f>
        <v>0.26041666666666669</v>
      </c>
      <c r="AK550" s="14" t="str">
        <f>+IF(MAILUSER!AK8="","",MAILUSER!AK8)</f>
        <v/>
      </c>
      <c r="AL550" s="14" t="str">
        <f>+IF(MAILUSER!AL8="","",MAILUSER!AL8)</f>
        <v/>
      </c>
      <c r="AM550" s="13">
        <f>+IF(MAILUSER!AM8="","",MAILUSER!AM8)</f>
        <v>0.125</v>
      </c>
      <c r="AN550" s="13">
        <f>+IF(MAILUSER!AN8="","",MAILUSER!AN8)</f>
        <v>0.15625</v>
      </c>
      <c r="AO550" s="14" t="str">
        <f>+IF(MAILUSER!AO8="","",MAILUSER!AO8)</f>
        <v/>
      </c>
      <c r="AP550" s="20" t="str">
        <f>+IF(MAILUSER!AP8="","",MAILUSER!AP8)</f>
        <v/>
      </c>
      <c r="AQ550" s="19">
        <f>+IF(MAILUSER!AQ8="","",MAILUSER!AQ8)</f>
        <v>0.91666666666666663</v>
      </c>
      <c r="AR550" s="13">
        <f>+IF(MAILUSER!AR8="","",MAILUSER!AR8)</f>
        <v>0.26041666666666669</v>
      </c>
      <c r="AS550" s="14" t="str">
        <f>+IF(MAILUSER!AS8="","",MAILUSER!AS8)</f>
        <v/>
      </c>
      <c r="AT550" s="14" t="str">
        <f>+IF(MAILUSER!AT8="","",MAILUSER!AT8)</f>
        <v/>
      </c>
      <c r="AU550" s="13">
        <f>+IF(MAILUSER!AU8="","",MAILUSER!AU8)</f>
        <v>0.125</v>
      </c>
      <c r="AV550" s="13">
        <f>+IF(MAILUSER!AV8="","",MAILUSER!AV8)</f>
        <v>0.15625</v>
      </c>
      <c r="AW550" s="14" t="str">
        <f>+IF(MAILUSER!AW8="","",MAILUSER!AW8)</f>
        <v/>
      </c>
      <c r="AX550" s="20" t="str">
        <f>+IF(MAILUSER!AX8="","",MAILUSER!AX8)</f>
        <v/>
      </c>
      <c r="AY550" s="19" t="str">
        <f>+IF(MAILUSER!AY8="","",MAILUSER!AY8)</f>
        <v/>
      </c>
      <c r="AZ550" s="13" t="str">
        <f>+IF(MAILUSER!AZ8="","",MAILUSER!AZ8)</f>
        <v/>
      </c>
      <c r="BA550" s="14" t="str">
        <f>+IF(MAILUSER!BA8="","",MAILUSER!BA8)</f>
        <v/>
      </c>
      <c r="BB550" s="14" t="str">
        <f>+IF(MAILUSER!BB8="","",MAILUSER!BB8)</f>
        <v/>
      </c>
      <c r="BC550" s="13" t="str">
        <f>+IF(MAILUSER!BC8="","",MAILUSER!BC8)</f>
        <v/>
      </c>
      <c r="BD550" s="13" t="str">
        <f>+IF(MAILUSER!BD8="","",MAILUSER!BD8)</f>
        <v/>
      </c>
      <c r="BE550" s="14" t="str">
        <f>+IF(MAILUSER!BE8="","",MAILUSER!BE8)</f>
        <v/>
      </c>
      <c r="BF550" s="20" t="str">
        <f>+IF(MAILUSER!BF8="","",MAILUSER!BF8)</f>
        <v/>
      </c>
      <c r="BG550" s="19">
        <f>+IF(MAILUSER!BG8="","",MAILUSER!BG8)</f>
        <v>0.91666666666666663</v>
      </c>
      <c r="BH550" s="13">
        <f>+IF(MAILUSER!BH8="","",MAILUSER!BH8)</f>
        <v>0.26041666666666669</v>
      </c>
      <c r="BI550" s="14" t="str">
        <f>+IF(MAILUSER!BI8="","",MAILUSER!BI8)</f>
        <v/>
      </c>
      <c r="BJ550" s="14" t="str">
        <f>+IF(MAILUSER!BJ8="","",MAILUSER!BJ8)</f>
        <v/>
      </c>
      <c r="BK550" s="13">
        <f>+IF(MAILUSER!BK8="","",MAILUSER!BK8)</f>
        <v>0.125</v>
      </c>
      <c r="BL550" s="13">
        <f>+IF(MAILUSER!BL8="","",MAILUSER!BL8)</f>
        <v>0.15625</v>
      </c>
      <c r="BM550" s="14" t="str">
        <f>+IF(MAILUSER!BM8="","",MAILUSER!BM8)</f>
        <v/>
      </c>
      <c r="BN550" s="20" t="str">
        <f>+IF(MAILUSER!BN8="","",MAILUSER!BN8)</f>
        <v/>
      </c>
      <c r="BO550" s="19">
        <f>+IF(MAILUSER!BO8="","",MAILUSER!BO8)</f>
        <v>0.91666666666666663</v>
      </c>
      <c r="BP550" s="13">
        <f>+IF(MAILUSER!BP8="","",MAILUSER!BP8)</f>
        <v>0.26041666666666669</v>
      </c>
      <c r="BQ550" s="14" t="str">
        <f>+IF(MAILUSER!BQ8="","",MAILUSER!BQ8)</f>
        <v/>
      </c>
      <c r="BR550" s="14" t="str">
        <f>+IF(MAILUSER!BR8="","",MAILUSER!BR8)</f>
        <v/>
      </c>
      <c r="BS550" s="13">
        <f>+IF(MAILUSER!BS8="","",MAILUSER!BS8)</f>
        <v>0.125</v>
      </c>
      <c r="BT550" s="13">
        <f>+IF(MAILUSER!BT8="","",MAILUSER!BT8)</f>
        <v>0.15625</v>
      </c>
      <c r="BU550" s="14" t="str">
        <f>+IF(MAILUSER!BU8="","",MAILUSER!BU8)</f>
        <v/>
      </c>
      <c r="BV550" s="20" t="str">
        <f>+IF(MAILUSER!BV8="","",MAILUSER!BV8)</f>
        <v/>
      </c>
      <c r="BW550" s="68" t="str">
        <f>+VLOOKUP(B550,GESEM!B:H,7,0)</f>
        <v>MAIL USER</v>
      </c>
      <c r="BX550" s="2" t="str">
        <f>+VLOOKUP(B550,GESEM!B:H,6,0)</f>
        <v>AGENTE</v>
      </c>
    </row>
    <row r="551" spans="1:76" ht="12" customHeight="1" x14ac:dyDescent="0.2">
      <c r="A551" s="31">
        <f t="shared" si="8"/>
        <v>545</v>
      </c>
      <c r="B551" s="74">
        <f>+MAILUSER!B9</f>
        <v>10708088</v>
      </c>
      <c r="C551" s="61" t="str">
        <f>+VLOOKUP(J551,TURNO!P:Q,2,0)</f>
        <v>MAIL USER</v>
      </c>
      <c r="D551" s="61" t="str">
        <f>+MAILUSER!D9</f>
        <v>Madrugada</v>
      </c>
      <c r="E551" s="75">
        <f>+VLOOKUP(B551,GESEM!B:M,12,0)</f>
        <v>43784</v>
      </c>
      <c r="F551" s="61" t="str">
        <f>+MAILUSER!F9</f>
        <v>PART TIME</v>
      </c>
      <c r="G551" s="61">
        <f>+MAILUSER!G9</f>
        <v>0</v>
      </c>
      <c r="H551" s="61">
        <f>+MAILUSER!H9</f>
        <v>0</v>
      </c>
      <c r="I551" s="61" t="str">
        <f>+MAILUSER!I9</f>
        <v>DELGADO ESPINOZA MELINA VICTORIA</v>
      </c>
      <c r="J551" s="61" t="str">
        <f>+MAILUSER!J9</f>
        <v>MAIL USER</v>
      </c>
      <c r="K551" s="61" t="str">
        <f>+MAILUSER!K9</f>
        <v>MONIGOTE VEGA LUIS ALBERTO</v>
      </c>
      <c r="L551" s="61" t="str">
        <f>+MAILUSER!L9</f>
        <v>SALVADOR CAMPOS EDUAR ANDRES</v>
      </c>
      <c r="M551" s="61" t="str">
        <f>+MAILUSER!M9</f>
        <v>Jueves</v>
      </c>
      <c r="N551" s="32">
        <f>+IF(MAILUSER!N9="","",MAILUSER!N9)</f>
        <v>0.91666666666666663</v>
      </c>
      <c r="O551" s="33">
        <f>+IF(MAILUSER!O9="","",MAILUSER!O9)</f>
        <v>7.9861111111111105E-2</v>
      </c>
      <c r="P551" s="32" t="str">
        <f>+IF(MAILUSER!P9="","",MAILUSER!P9)</f>
        <v/>
      </c>
      <c r="Q551" s="33" t="str">
        <f>+IF(MAILUSER!Q9="","",MAILUSER!Q9)</f>
        <v/>
      </c>
      <c r="R551" s="34" t="str">
        <f>+VLOOKUP(B551,GESEM!B:R,9,0)</f>
        <v>ACTIVO</v>
      </c>
      <c r="S551" s="19">
        <f>+IF(MAILUSER!S9="","",MAILUSER!S9)</f>
        <v>0.91666666666666663</v>
      </c>
      <c r="T551" s="14">
        <f>+IF(MAILUSER!T9="","",MAILUSER!T9)</f>
        <v>7.9861111111111105E-2</v>
      </c>
      <c r="U551" s="14" t="str">
        <f>+IF(MAILUSER!U9="","",MAILUSER!U9)</f>
        <v/>
      </c>
      <c r="V551" s="14" t="str">
        <f>+IF(MAILUSER!V9="","",MAILUSER!V9)</f>
        <v/>
      </c>
      <c r="W551" s="14" t="str">
        <f>+IF(MAILUSER!W9="","",MAILUSER!W9)</f>
        <v/>
      </c>
      <c r="X551" s="14" t="str">
        <f>+IF(MAILUSER!X9="","",MAILUSER!X9)</f>
        <v/>
      </c>
      <c r="Y551" s="14" t="str">
        <f>+IF(MAILUSER!Y9="","",MAILUSER!Y9)</f>
        <v/>
      </c>
      <c r="Z551" s="20" t="str">
        <f>+IF(MAILUSER!Z9="","",MAILUSER!Z9)</f>
        <v/>
      </c>
      <c r="AA551" s="19">
        <f>+IF(MAILUSER!AA9="","",MAILUSER!AA9)</f>
        <v>0.91666666666666663</v>
      </c>
      <c r="AB551" s="13">
        <f>+IF(MAILUSER!AB9="","",MAILUSER!AB9)</f>
        <v>7.9861111111111105E-2</v>
      </c>
      <c r="AC551" s="14" t="str">
        <f>+IF(MAILUSER!AC9="","",MAILUSER!AC9)</f>
        <v/>
      </c>
      <c r="AD551" s="14" t="str">
        <f>+IF(MAILUSER!AD9="","",MAILUSER!AD9)</f>
        <v/>
      </c>
      <c r="AE551" s="13" t="str">
        <f>+IF(MAILUSER!AE9="","",MAILUSER!AE9)</f>
        <v/>
      </c>
      <c r="AF551" s="13" t="str">
        <f>+IF(MAILUSER!AF9="","",MAILUSER!AF9)</f>
        <v/>
      </c>
      <c r="AG551" s="14" t="str">
        <f>+IF(MAILUSER!AG9="","",MAILUSER!AG9)</f>
        <v/>
      </c>
      <c r="AH551" s="20" t="str">
        <f>+IF(MAILUSER!AH9="","",MAILUSER!AH9)</f>
        <v/>
      </c>
      <c r="AI551" s="19">
        <f>+IF(MAILUSER!AI9="","",MAILUSER!AI9)</f>
        <v>0.91666666666666663</v>
      </c>
      <c r="AJ551" s="13">
        <f>+IF(MAILUSER!AJ9="","",MAILUSER!AJ9)</f>
        <v>7.9861111111111105E-2</v>
      </c>
      <c r="AK551" s="14" t="str">
        <f>+IF(MAILUSER!AK9="","",MAILUSER!AK9)</f>
        <v/>
      </c>
      <c r="AL551" s="14" t="str">
        <f>+IF(MAILUSER!AL9="","",MAILUSER!AL9)</f>
        <v/>
      </c>
      <c r="AM551" s="13" t="str">
        <f>+IF(MAILUSER!AM9="","",MAILUSER!AM9)</f>
        <v/>
      </c>
      <c r="AN551" s="13" t="str">
        <f>+IF(MAILUSER!AN9="","",MAILUSER!AN9)</f>
        <v/>
      </c>
      <c r="AO551" s="14" t="str">
        <f>+IF(MAILUSER!AO9="","",MAILUSER!AO9)</f>
        <v/>
      </c>
      <c r="AP551" s="20" t="str">
        <f>+IF(MAILUSER!AP9="","",MAILUSER!AP9)</f>
        <v/>
      </c>
      <c r="AQ551" s="19" t="str">
        <f>+IF(MAILUSER!AQ9="","",MAILUSER!AQ9)</f>
        <v/>
      </c>
      <c r="AR551" s="13" t="str">
        <f>+IF(MAILUSER!AR9="","",MAILUSER!AR9)</f>
        <v/>
      </c>
      <c r="AS551" s="14" t="str">
        <f>+IF(MAILUSER!AS9="","",MAILUSER!AS9)</f>
        <v/>
      </c>
      <c r="AT551" s="14" t="str">
        <f>+IF(MAILUSER!AT9="","",MAILUSER!AT9)</f>
        <v/>
      </c>
      <c r="AU551" s="13" t="str">
        <f>+IF(MAILUSER!AU9="","",MAILUSER!AU9)</f>
        <v/>
      </c>
      <c r="AV551" s="13" t="str">
        <f>+IF(MAILUSER!AV9="","",MAILUSER!AV9)</f>
        <v/>
      </c>
      <c r="AW551" s="14" t="str">
        <f>+IF(MAILUSER!AW9="","",MAILUSER!AW9)</f>
        <v/>
      </c>
      <c r="AX551" s="20" t="str">
        <f>+IF(MAILUSER!AX9="","",MAILUSER!AX9)</f>
        <v/>
      </c>
      <c r="AY551" s="19">
        <f>+IF(MAILUSER!AY9="","",MAILUSER!AY9)</f>
        <v>0.91666666666666663</v>
      </c>
      <c r="AZ551" s="13">
        <f>+IF(MAILUSER!AZ9="","",MAILUSER!AZ9)</f>
        <v>7.9861111111111105E-2</v>
      </c>
      <c r="BA551" s="14" t="str">
        <f>+IF(MAILUSER!BA9="","",MAILUSER!BA9)</f>
        <v/>
      </c>
      <c r="BB551" s="14" t="str">
        <f>+IF(MAILUSER!BB9="","",MAILUSER!BB9)</f>
        <v/>
      </c>
      <c r="BC551" s="13" t="str">
        <f>+IF(MAILUSER!BC9="","",MAILUSER!BC9)</f>
        <v/>
      </c>
      <c r="BD551" s="13" t="str">
        <f>+IF(MAILUSER!BD9="","",MAILUSER!BD9)</f>
        <v/>
      </c>
      <c r="BE551" s="14" t="str">
        <f>+IF(MAILUSER!BE9="","",MAILUSER!BE9)</f>
        <v/>
      </c>
      <c r="BF551" s="20" t="str">
        <f>+IF(MAILUSER!BF9="","",MAILUSER!BF9)</f>
        <v/>
      </c>
      <c r="BG551" s="19">
        <f>+IF(MAILUSER!BG9="","",MAILUSER!BG9)</f>
        <v>0.91666666666666663</v>
      </c>
      <c r="BH551" s="13">
        <f>+IF(MAILUSER!BH9="","",MAILUSER!BH9)</f>
        <v>7.9861111111111105E-2</v>
      </c>
      <c r="BI551" s="14" t="str">
        <f>+IF(MAILUSER!BI9="","",MAILUSER!BI9)</f>
        <v/>
      </c>
      <c r="BJ551" s="14" t="str">
        <f>+IF(MAILUSER!BJ9="","",MAILUSER!BJ9)</f>
        <v/>
      </c>
      <c r="BK551" s="13" t="str">
        <f>+IF(MAILUSER!BK9="","",MAILUSER!BK9)</f>
        <v/>
      </c>
      <c r="BL551" s="13" t="str">
        <f>+IF(MAILUSER!BL9="","",MAILUSER!BL9)</f>
        <v/>
      </c>
      <c r="BM551" s="14" t="str">
        <f>+IF(MAILUSER!BM9="","",MAILUSER!BM9)</f>
        <v/>
      </c>
      <c r="BN551" s="20" t="str">
        <f>+IF(MAILUSER!BN9="","",MAILUSER!BN9)</f>
        <v/>
      </c>
      <c r="BO551" s="19">
        <f>+IF(MAILUSER!BO9="","",MAILUSER!BO9)</f>
        <v>0.91666666666666663</v>
      </c>
      <c r="BP551" s="13">
        <f>+IF(MAILUSER!BP9="","",MAILUSER!BP9)</f>
        <v>7.9861111111111105E-2</v>
      </c>
      <c r="BQ551" s="14" t="str">
        <f>+IF(MAILUSER!BQ9="","",MAILUSER!BQ9)</f>
        <v/>
      </c>
      <c r="BR551" s="14" t="str">
        <f>+IF(MAILUSER!BR9="","",MAILUSER!BR9)</f>
        <v/>
      </c>
      <c r="BS551" s="13" t="str">
        <f>+IF(MAILUSER!BS9="","",MAILUSER!BS9)</f>
        <v/>
      </c>
      <c r="BT551" s="13" t="str">
        <f>+IF(MAILUSER!BT9="","",MAILUSER!BT9)</f>
        <v/>
      </c>
      <c r="BU551" s="14" t="str">
        <f>+IF(MAILUSER!BU9="","",MAILUSER!BU9)</f>
        <v/>
      </c>
      <c r="BV551" s="20" t="str">
        <f>+IF(MAILUSER!BV9="","",MAILUSER!BV9)</f>
        <v/>
      </c>
      <c r="BW551" s="68" t="str">
        <f>+VLOOKUP(B551,GESEM!B:H,7,0)</f>
        <v>MAIL USER</v>
      </c>
      <c r="BX551" s="2" t="str">
        <f>+VLOOKUP(B551,GESEM!B:H,6,0)</f>
        <v>AGENTE</v>
      </c>
    </row>
    <row r="552" spans="1:76" ht="12" customHeight="1" x14ac:dyDescent="0.2">
      <c r="A552" s="31">
        <f t="shared" si="8"/>
        <v>546</v>
      </c>
      <c r="B552" s="74">
        <f>+MAILUSER!B10</f>
        <v>47028052</v>
      </c>
      <c r="C552" s="61" t="str">
        <f>+VLOOKUP(J552,TURNO!P:Q,2,0)</f>
        <v>MAIL USER</v>
      </c>
      <c r="D552" s="61" t="str">
        <f>+MAILUSER!D10</f>
        <v>Madrugada</v>
      </c>
      <c r="E552" s="75">
        <f>+VLOOKUP(B552,GESEM!B:M,12,0)</f>
        <v>44544</v>
      </c>
      <c r="F552" s="61" t="str">
        <f>+MAILUSER!F10</f>
        <v>PART TIME</v>
      </c>
      <c r="G552" s="61" t="str">
        <f>+MAILUSER!G10</f>
        <v>LACTANCIA</v>
      </c>
      <c r="H552" s="61" t="str">
        <f>+MAILUSER!H10</f>
        <v>02:00 - 03:00</v>
      </c>
      <c r="I552" s="61" t="str">
        <f>+MAILUSER!I10</f>
        <v>QUISPE HUARCAYA KARINA BEATRIZ</v>
      </c>
      <c r="J552" s="61" t="str">
        <f>+MAILUSER!J10</f>
        <v>MAIL USER</v>
      </c>
      <c r="K552" s="61" t="str">
        <f>+MAILUSER!K10</f>
        <v>MONIGOTE VEGA LUIS ALBERTO</v>
      </c>
      <c r="L552" s="61" t="str">
        <f>+MAILUSER!L10</f>
        <v>SALVADOR CAMPOS EDUAR ANDRES</v>
      </c>
      <c r="M552" s="61" t="str">
        <f>+MAILUSER!M10</f>
        <v>Domingo</v>
      </c>
      <c r="N552" s="32">
        <f>+IF(MAILUSER!N10="","",MAILUSER!N10)</f>
        <v>0.95833333333333337</v>
      </c>
      <c r="O552" s="33">
        <f>+IF(MAILUSER!O10="","",MAILUSER!O10)</f>
        <v>7.9861111111111105E-2</v>
      </c>
      <c r="P552" s="32" t="str">
        <f>+IF(MAILUSER!P10="","",MAILUSER!P10)</f>
        <v/>
      </c>
      <c r="Q552" s="33" t="str">
        <f>+IF(MAILUSER!Q10="","",MAILUSER!Q10)</f>
        <v/>
      </c>
      <c r="R552" s="34" t="str">
        <f>+VLOOKUP(B552,GESEM!B:R,9,0)</f>
        <v>ACTIVO</v>
      </c>
      <c r="S552" s="19">
        <f>+IF(MAILUSER!S10="","",MAILUSER!S10)</f>
        <v>0.95833333333333337</v>
      </c>
      <c r="T552" s="14">
        <f>+IF(MAILUSER!T10="","",MAILUSER!T10)</f>
        <v>7.9861111111111105E-2</v>
      </c>
      <c r="U552" s="14" t="str">
        <f>+IF(MAILUSER!U10="","",MAILUSER!U10)</f>
        <v/>
      </c>
      <c r="V552" s="14" t="str">
        <f>+IF(MAILUSER!V10="","",MAILUSER!V10)</f>
        <v/>
      </c>
      <c r="W552" s="14" t="str">
        <f>+IF(MAILUSER!W10="","",MAILUSER!W10)</f>
        <v/>
      </c>
      <c r="X552" s="14" t="str">
        <f>+IF(MAILUSER!X10="","",MAILUSER!X10)</f>
        <v/>
      </c>
      <c r="Y552" s="14" t="str">
        <f>+IF(MAILUSER!Y10="","",MAILUSER!Y10)</f>
        <v/>
      </c>
      <c r="Z552" s="20" t="str">
        <f>+IF(MAILUSER!Z10="","",MAILUSER!Z10)</f>
        <v/>
      </c>
      <c r="AA552" s="19">
        <f>+IF(MAILUSER!AA10="","",MAILUSER!AA10)</f>
        <v>0.95833333333333337</v>
      </c>
      <c r="AB552" s="13">
        <f>+IF(MAILUSER!AB10="","",MAILUSER!AB10)</f>
        <v>7.9861111111111105E-2</v>
      </c>
      <c r="AC552" s="14" t="str">
        <f>+IF(MAILUSER!AC10="","",MAILUSER!AC10)</f>
        <v/>
      </c>
      <c r="AD552" s="14" t="str">
        <f>+IF(MAILUSER!AD10="","",MAILUSER!AD10)</f>
        <v/>
      </c>
      <c r="AE552" s="13" t="str">
        <f>+IF(MAILUSER!AE10="","",MAILUSER!AE10)</f>
        <v/>
      </c>
      <c r="AF552" s="13" t="str">
        <f>+IF(MAILUSER!AF10="","",MAILUSER!AF10)</f>
        <v/>
      </c>
      <c r="AG552" s="14" t="str">
        <f>+IF(MAILUSER!AG10="","",MAILUSER!AG10)</f>
        <v/>
      </c>
      <c r="AH552" s="20" t="str">
        <f>+IF(MAILUSER!AH10="","",MAILUSER!AH10)</f>
        <v/>
      </c>
      <c r="AI552" s="19">
        <f>+IF(MAILUSER!AI10="","",MAILUSER!AI10)</f>
        <v>0.95833333333333337</v>
      </c>
      <c r="AJ552" s="13">
        <f>+IF(MAILUSER!AJ10="","",MAILUSER!AJ10)</f>
        <v>7.9861111111111105E-2</v>
      </c>
      <c r="AK552" s="14" t="str">
        <f>+IF(MAILUSER!AK10="","",MAILUSER!AK10)</f>
        <v/>
      </c>
      <c r="AL552" s="14" t="str">
        <f>+IF(MAILUSER!AL10="","",MAILUSER!AL10)</f>
        <v/>
      </c>
      <c r="AM552" s="13" t="str">
        <f>+IF(MAILUSER!AM10="","",MAILUSER!AM10)</f>
        <v/>
      </c>
      <c r="AN552" s="13" t="str">
        <f>+IF(MAILUSER!AN10="","",MAILUSER!AN10)</f>
        <v/>
      </c>
      <c r="AO552" s="14" t="str">
        <f>+IF(MAILUSER!AO10="","",MAILUSER!AO10)</f>
        <v/>
      </c>
      <c r="AP552" s="20" t="str">
        <f>+IF(MAILUSER!AP10="","",MAILUSER!AP10)</f>
        <v/>
      </c>
      <c r="AQ552" s="19">
        <f>+IF(MAILUSER!AQ10="","",MAILUSER!AQ10)</f>
        <v>0.95833333333333337</v>
      </c>
      <c r="AR552" s="13">
        <f>+IF(MAILUSER!AR10="","",MAILUSER!AR10)</f>
        <v>7.9861111111111105E-2</v>
      </c>
      <c r="AS552" s="14" t="str">
        <f>+IF(MAILUSER!AS10="","",MAILUSER!AS10)</f>
        <v/>
      </c>
      <c r="AT552" s="14" t="str">
        <f>+IF(MAILUSER!AT10="","",MAILUSER!AT10)</f>
        <v/>
      </c>
      <c r="AU552" s="13" t="str">
        <f>+IF(MAILUSER!AU10="","",MAILUSER!AU10)</f>
        <v/>
      </c>
      <c r="AV552" s="13" t="str">
        <f>+IF(MAILUSER!AV10="","",MAILUSER!AV10)</f>
        <v/>
      </c>
      <c r="AW552" s="14" t="str">
        <f>+IF(MAILUSER!AW10="","",MAILUSER!AW10)</f>
        <v/>
      </c>
      <c r="AX552" s="20" t="str">
        <f>+IF(MAILUSER!AX10="","",MAILUSER!AX10)</f>
        <v/>
      </c>
      <c r="AY552" s="19">
        <f>+IF(MAILUSER!AY10="","",MAILUSER!AY10)</f>
        <v>0.95833333333333337</v>
      </c>
      <c r="AZ552" s="13">
        <f>+IF(MAILUSER!AZ10="","",MAILUSER!AZ10)</f>
        <v>7.9861111111111105E-2</v>
      </c>
      <c r="BA552" s="14" t="str">
        <f>+IF(MAILUSER!BA10="","",MAILUSER!BA10)</f>
        <v/>
      </c>
      <c r="BB552" s="14" t="str">
        <f>+IF(MAILUSER!BB10="","",MAILUSER!BB10)</f>
        <v/>
      </c>
      <c r="BC552" s="13" t="str">
        <f>+IF(MAILUSER!BC10="","",MAILUSER!BC10)</f>
        <v/>
      </c>
      <c r="BD552" s="13" t="str">
        <f>+IF(MAILUSER!BD10="","",MAILUSER!BD10)</f>
        <v/>
      </c>
      <c r="BE552" s="14" t="str">
        <f>+IF(MAILUSER!BE10="","",MAILUSER!BE10)</f>
        <v/>
      </c>
      <c r="BF552" s="20" t="str">
        <f>+IF(MAILUSER!BF10="","",MAILUSER!BF10)</f>
        <v/>
      </c>
      <c r="BG552" s="19">
        <f>+IF(MAILUSER!BG10="","",MAILUSER!BG10)</f>
        <v>0.95833333333333337</v>
      </c>
      <c r="BH552" s="13">
        <f>+IF(MAILUSER!BH10="","",MAILUSER!BH10)</f>
        <v>7.9861111111111105E-2</v>
      </c>
      <c r="BI552" s="14" t="str">
        <f>+IF(MAILUSER!BI10="","",MAILUSER!BI10)</f>
        <v/>
      </c>
      <c r="BJ552" s="14" t="str">
        <f>+IF(MAILUSER!BJ10="","",MAILUSER!BJ10)</f>
        <v/>
      </c>
      <c r="BK552" s="13" t="str">
        <f>+IF(MAILUSER!BK10="","",MAILUSER!BK10)</f>
        <v/>
      </c>
      <c r="BL552" s="13" t="str">
        <f>+IF(MAILUSER!BL10="","",MAILUSER!BL10)</f>
        <v/>
      </c>
      <c r="BM552" s="14" t="str">
        <f>+IF(MAILUSER!BM10="","",MAILUSER!BM10)</f>
        <v/>
      </c>
      <c r="BN552" s="20" t="str">
        <f>+IF(MAILUSER!BN10="","",MAILUSER!BN10)</f>
        <v/>
      </c>
      <c r="BO552" s="19" t="str">
        <f>+IF(MAILUSER!BO10="","",MAILUSER!BO10)</f>
        <v/>
      </c>
      <c r="BP552" s="13" t="str">
        <f>+IF(MAILUSER!BP10="","",MAILUSER!BP10)</f>
        <v/>
      </c>
      <c r="BQ552" s="14" t="str">
        <f>+IF(MAILUSER!BQ10="","",MAILUSER!BQ10)</f>
        <v/>
      </c>
      <c r="BR552" s="14" t="str">
        <f>+IF(MAILUSER!BR10="","",MAILUSER!BR10)</f>
        <v/>
      </c>
      <c r="BS552" s="13" t="str">
        <f>+IF(MAILUSER!BS10="","",MAILUSER!BS10)</f>
        <v/>
      </c>
      <c r="BT552" s="13" t="str">
        <f>+IF(MAILUSER!BT10="","",MAILUSER!BT10)</f>
        <v/>
      </c>
      <c r="BU552" s="14" t="str">
        <f>+IF(MAILUSER!BU10="","",MAILUSER!BU10)</f>
        <v/>
      </c>
      <c r="BV552" s="20" t="str">
        <f>+IF(MAILUSER!BV10="","",MAILUSER!BV10)</f>
        <v/>
      </c>
      <c r="BW552" s="68" t="str">
        <f>+VLOOKUP(B552,GESEM!B:H,7,0)</f>
        <v>MAIL USER</v>
      </c>
      <c r="BX552" s="2" t="str">
        <f>+VLOOKUP(B552,GESEM!B:H,6,0)</f>
        <v>AGENTE</v>
      </c>
    </row>
    <row r="553" spans="1:76" ht="12" customHeight="1" x14ac:dyDescent="0.2">
      <c r="A553" s="31">
        <f t="shared" si="8"/>
        <v>547</v>
      </c>
      <c r="B553" s="74">
        <f>+MAILUSER!B11</f>
        <v>76510902</v>
      </c>
      <c r="C553" s="61" t="str">
        <f>+VLOOKUP(J553,TURNO!P:Q,2,0)</f>
        <v>MAIL USER</v>
      </c>
      <c r="D553" s="61" t="str">
        <f>+MAILUSER!D11</f>
        <v>Mañana</v>
      </c>
      <c r="E553" s="75">
        <f>+VLOOKUP(B553,GESEM!B:M,12,0)</f>
        <v>44897</v>
      </c>
      <c r="F553" s="61" t="str">
        <f>+MAILUSER!F11</f>
        <v>FULL TIME</v>
      </c>
      <c r="G553" s="61" t="str">
        <f>+MAILUSER!G11</f>
        <v>APOYO DE SUPERVISION</v>
      </c>
      <c r="H553" s="61" t="str">
        <f>+MAILUSER!H11</f>
        <v>CUBRE DESCANSO</v>
      </c>
      <c r="I553" s="61" t="str">
        <f>+MAILUSER!I11</f>
        <v>APONTE OTINIANO MAYRA ALEXANDRA</v>
      </c>
      <c r="J553" s="61" t="str">
        <f>+MAILUSER!J11</f>
        <v>MAIL USER</v>
      </c>
      <c r="K553" s="61" t="str">
        <f>+MAILUSER!K11</f>
        <v>FLORES VELA PIERO ANGELO</v>
      </c>
      <c r="L553" s="61" t="str">
        <f>+MAILUSER!L11</f>
        <v>ALONSO RAFAEL ALEJANDRO WLADIMIR</v>
      </c>
      <c r="M553" s="61" t="str">
        <f>+MAILUSER!M11</f>
        <v>Jueves</v>
      </c>
      <c r="N553" s="32">
        <f>+IF(MAILUSER!N11="","",MAILUSER!N11)</f>
        <v>0.25</v>
      </c>
      <c r="O553" s="33">
        <f>+IF(MAILUSER!O11="","",MAILUSER!O11)</f>
        <v>0.59375</v>
      </c>
      <c r="P553" s="32">
        <f>+IF(MAILUSER!P11="","",MAILUSER!P11)</f>
        <v>0.35416666666666669</v>
      </c>
      <c r="Q553" s="33">
        <f>+IF(MAILUSER!Q11="","",MAILUSER!Q11)</f>
        <v>0.38541666666666669</v>
      </c>
      <c r="R553" s="34" t="str">
        <f>+VLOOKUP(B553,GESEM!B:R,9,0)</f>
        <v>ACTIVO</v>
      </c>
      <c r="S553" s="19">
        <f>+IF(MAILUSER!S11="","",MAILUSER!S11)</f>
        <v>0.25</v>
      </c>
      <c r="T553" s="14">
        <f>+IF(MAILUSER!T11="","",MAILUSER!T11)</f>
        <v>0.59375</v>
      </c>
      <c r="U553" s="14" t="str">
        <f>+IF(MAILUSER!U11="","",MAILUSER!U11)</f>
        <v/>
      </c>
      <c r="V553" s="14" t="str">
        <f>+IF(MAILUSER!V11="","",MAILUSER!V11)</f>
        <v/>
      </c>
      <c r="W553" s="14">
        <f>+IF(MAILUSER!W11="","",MAILUSER!W11)</f>
        <v>0.35416666666666669</v>
      </c>
      <c r="X553" s="14">
        <f>+IF(MAILUSER!X11="","",MAILUSER!X11)</f>
        <v>0.38541666666666669</v>
      </c>
      <c r="Y553" s="14" t="str">
        <f>+IF(MAILUSER!Y11="","",MAILUSER!Y11)</f>
        <v/>
      </c>
      <c r="Z553" s="20" t="str">
        <f>+IF(MAILUSER!Z11="","",MAILUSER!Z11)</f>
        <v/>
      </c>
      <c r="AA553" s="19">
        <f>+IF(MAILUSER!AA11="","",MAILUSER!AA11)</f>
        <v>0.25</v>
      </c>
      <c r="AB553" s="13">
        <f>+IF(MAILUSER!AB11="","",MAILUSER!AB11)</f>
        <v>0.59375</v>
      </c>
      <c r="AC553" s="14" t="str">
        <f>+IF(MAILUSER!AC11="","",MAILUSER!AC11)</f>
        <v/>
      </c>
      <c r="AD553" s="14" t="str">
        <f>+IF(MAILUSER!AD11="","",MAILUSER!AD11)</f>
        <v/>
      </c>
      <c r="AE553" s="13">
        <f>+IF(MAILUSER!AE11="","",MAILUSER!AE11)</f>
        <v>0.35416666666666669</v>
      </c>
      <c r="AF553" s="13">
        <f>+IF(MAILUSER!AF11="","",MAILUSER!AF11)</f>
        <v>0.38541666666666669</v>
      </c>
      <c r="AG553" s="14" t="str">
        <f>+IF(MAILUSER!AG11="","",MAILUSER!AG11)</f>
        <v/>
      </c>
      <c r="AH553" s="20" t="str">
        <f>+IF(MAILUSER!AH11="","",MAILUSER!AH11)</f>
        <v/>
      </c>
      <c r="AI553" s="19">
        <f>+IF(MAILUSER!AI11="","",MAILUSER!AI11)</f>
        <v>0.25</v>
      </c>
      <c r="AJ553" s="13">
        <f>+IF(MAILUSER!AJ11="","",MAILUSER!AJ11)</f>
        <v>0.59375</v>
      </c>
      <c r="AK553" s="14" t="str">
        <f>+IF(MAILUSER!AK11="","",MAILUSER!AK11)</f>
        <v/>
      </c>
      <c r="AL553" s="14" t="str">
        <f>+IF(MAILUSER!AL11="","",MAILUSER!AL11)</f>
        <v/>
      </c>
      <c r="AM553" s="13">
        <f>+IF(MAILUSER!AM11="","",MAILUSER!AM11)</f>
        <v>0.35416666666666669</v>
      </c>
      <c r="AN553" s="13">
        <f>+IF(MAILUSER!AN11="","",MAILUSER!AN11)</f>
        <v>0.38541666666666669</v>
      </c>
      <c r="AO553" s="14" t="str">
        <f>+IF(MAILUSER!AO11="","",MAILUSER!AO11)</f>
        <v/>
      </c>
      <c r="AP553" s="20" t="str">
        <f>+IF(MAILUSER!AP11="","",MAILUSER!AP11)</f>
        <v/>
      </c>
      <c r="AQ553" s="19" t="str">
        <f>+IF(MAILUSER!AQ11="","",MAILUSER!AQ11)</f>
        <v/>
      </c>
      <c r="AR553" s="13" t="str">
        <f>+IF(MAILUSER!AR11="","",MAILUSER!AR11)</f>
        <v/>
      </c>
      <c r="AS553" s="14" t="str">
        <f>+IF(MAILUSER!AS11="","",MAILUSER!AS11)</f>
        <v/>
      </c>
      <c r="AT553" s="14" t="str">
        <f>+IF(MAILUSER!AT11="","",MAILUSER!AT11)</f>
        <v/>
      </c>
      <c r="AU553" s="13" t="str">
        <f>+IF(MAILUSER!AU11="","",MAILUSER!AU11)</f>
        <v/>
      </c>
      <c r="AV553" s="13" t="str">
        <f>+IF(MAILUSER!AV11="","",MAILUSER!AV11)</f>
        <v/>
      </c>
      <c r="AW553" s="14" t="str">
        <f>+IF(MAILUSER!AW11="","",MAILUSER!AW11)</f>
        <v/>
      </c>
      <c r="AX553" s="20" t="str">
        <f>+IF(MAILUSER!AX11="","",MAILUSER!AX11)</f>
        <v/>
      </c>
      <c r="AY553" s="19">
        <f>+IF(MAILUSER!AY11="","",MAILUSER!AY11)</f>
        <v>0.25</v>
      </c>
      <c r="AZ553" s="13">
        <f>+IF(MAILUSER!AZ11="","",MAILUSER!AZ11)</f>
        <v>0.59375</v>
      </c>
      <c r="BA553" s="14" t="str">
        <f>+IF(MAILUSER!BA11="","",MAILUSER!BA11)</f>
        <v/>
      </c>
      <c r="BB553" s="14" t="str">
        <f>+IF(MAILUSER!BB11="","",MAILUSER!BB11)</f>
        <v/>
      </c>
      <c r="BC553" s="13">
        <f>+IF(MAILUSER!BC11="","",MAILUSER!BC11)</f>
        <v>0.35416666666666669</v>
      </c>
      <c r="BD553" s="13">
        <f>+IF(MAILUSER!BD11="","",MAILUSER!BD11)</f>
        <v>0.38541666666666669</v>
      </c>
      <c r="BE553" s="14" t="str">
        <f>+IF(MAILUSER!BE11="","",MAILUSER!BE11)</f>
        <v/>
      </c>
      <c r="BF553" s="20" t="str">
        <f>+IF(MAILUSER!BF11="","",MAILUSER!BF11)</f>
        <v/>
      </c>
      <c r="BG553" s="19">
        <f>+IF(MAILUSER!BG11="","",MAILUSER!BG11)</f>
        <v>0.25</v>
      </c>
      <c r="BH553" s="13">
        <f>+IF(MAILUSER!BH11="","",MAILUSER!BH11)</f>
        <v>0.59375</v>
      </c>
      <c r="BI553" s="14" t="str">
        <f>+IF(MAILUSER!BI11="","",MAILUSER!BI11)</f>
        <v/>
      </c>
      <c r="BJ553" s="14" t="str">
        <f>+IF(MAILUSER!BJ11="","",MAILUSER!BJ11)</f>
        <v/>
      </c>
      <c r="BK553" s="13">
        <f>+IF(MAILUSER!BK11="","",MAILUSER!BK11)</f>
        <v>0.35416666666666669</v>
      </c>
      <c r="BL553" s="13">
        <f>+IF(MAILUSER!BL11="","",MAILUSER!BL11)</f>
        <v>0.38541666666666669</v>
      </c>
      <c r="BM553" s="14" t="str">
        <f>+IF(MAILUSER!BM11="","",MAILUSER!BM11)</f>
        <v/>
      </c>
      <c r="BN553" s="20" t="str">
        <f>+IF(MAILUSER!BN11="","",MAILUSER!BN11)</f>
        <v/>
      </c>
      <c r="BO553" s="19">
        <f>+IF(MAILUSER!BO11="","",MAILUSER!BO11)</f>
        <v>0.25</v>
      </c>
      <c r="BP553" s="13">
        <f>+IF(MAILUSER!BP11="","",MAILUSER!BP11)</f>
        <v>0.59375</v>
      </c>
      <c r="BQ553" s="14" t="str">
        <f>+IF(MAILUSER!BQ11="","",MAILUSER!BQ11)</f>
        <v/>
      </c>
      <c r="BR553" s="14" t="str">
        <f>+IF(MAILUSER!BR11="","",MAILUSER!BR11)</f>
        <v/>
      </c>
      <c r="BS553" s="13">
        <f>+IF(MAILUSER!BS11="","",MAILUSER!BS11)</f>
        <v>0.35416666666666669</v>
      </c>
      <c r="BT553" s="13">
        <f>+IF(MAILUSER!BT11="","",MAILUSER!BT11)</f>
        <v>0.38541666666666669</v>
      </c>
      <c r="BU553" s="14" t="str">
        <f>+IF(MAILUSER!BU11="","",MAILUSER!BU11)</f>
        <v/>
      </c>
      <c r="BV553" s="20" t="str">
        <f>+IF(MAILUSER!BV11="","",MAILUSER!BV11)</f>
        <v/>
      </c>
      <c r="BW553" s="68" t="str">
        <f>+VLOOKUP(B553,GESEM!B:H,7,0)</f>
        <v>MAIL USER</v>
      </c>
      <c r="BX553" s="2" t="str">
        <f>+VLOOKUP(B553,GESEM!B:H,6,0)</f>
        <v>AGENTE</v>
      </c>
    </row>
    <row r="554" spans="1:76" ht="12" customHeight="1" x14ac:dyDescent="0.2">
      <c r="A554" s="31">
        <f t="shared" si="8"/>
        <v>548</v>
      </c>
      <c r="B554" s="74">
        <f>+MAILUSER!B12</f>
        <v>70104126</v>
      </c>
      <c r="C554" s="61" t="str">
        <f>+VLOOKUP(J554,TURNO!P:Q,2,0)</f>
        <v>MAIL USER</v>
      </c>
      <c r="D554" s="61" t="str">
        <f>+MAILUSER!D12</f>
        <v>Mañana</v>
      </c>
      <c r="E554" s="75">
        <f>+VLOOKUP(B554,GESEM!B:M,12,0)</f>
        <v>43816</v>
      </c>
      <c r="F554" s="61" t="str">
        <f>+MAILUSER!F12</f>
        <v>FULL TIME</v>
      </c>
      <c r="G554" s="61" t="str">
        <f>+MAILUSER!G12</f>
        <v>APOYO A OPERACIONES // LACTANCIA</v>
      </c>
      <c r="H554" s="61" t="str">
        <f>+MAILUSER!H12</f>
        <v>APOYO SUPERVISIÓN - UBYCALL / 14:15-15:15</v>
      </c>
      <c r="I554" s="61" t="str">
        <f>+MAILUSER!I12</f>
        <v>LAVADO PALOMINO LAYDY LIZ</v>
      </c>
      <c r="J554" s="61" t="str">
        <f>+MAILUSER!J12</f>
        <v>MAIL USER</v>
      </c>
      <c r="K554" s="61" t="str">
        <f>+MAILUSER!K12</f>
        <v>APONTE COVEÑAS JOSELYN ANDREA</v>
      </c>
      <c r="L554" s="61" t="str">
        <f>+MAILUSER!L12</f>
        <v>ALONSO RAFAEL ALEJANDRO WLADIMIR</v>
      </c>
      <c r="M554" s="61" t="str">
        <f>+MAILUSER!M12</f>
        <v>Lunes</v>
      </c>
      <c r="N554" s="32">
        <f>+IF(MAILUSER!N12="","",MAILUSER!N12)</f>
        <v>0.29166666666666669</v>
      </c>
      <c r="O554" s="33">
        <f>+IF(MAILUSER!O12="","",MAILUSER!O12)</f>
        <v>0.59375</v>
      </c>
      <c r="P554" s="32">
        <f>+IF(MAILUSER!P12="","",MAILUSER!P12)</f>
        <v>0.5</v>
      </c>
      <c r="Q554" s="33">
        <f>+IF(MAILUSER!Q12="","",MAILUSER!Q12)</f>
        <v>0.53125</v>
      </c>
      <c r="R554" s="34" t="str">
        <f>+VLOOKUP(B554,GESEM!B:R,9,0)</f>
        <v>ACTIVO</v>
      </c>
      <c r="S554" s="19" t="str">
        <f>+IF(MAILUSER!S12="","",MAILUSER!S12)</f>
        <v/>
      </c>
      <c r="T554" s="14" t="str">
        <f>+IF(MAILUSER!T12="","",MAILUSER!T12)</f>
        <v/>
      </c>
      <c r="U554" s="14" t="str">
        <f>+IF(MAILUSER!U12="","",MAILUSER!U12)</f>
        <v/>
      </c>
      <c r="V554" s="14" t="str">
        <f>+IF(MAILUSER!V12="","",MAILUSER!V12)</f>
        <v/>
      </c>
      <c r="W554" s="14" t="str">
        <f>+IF(MAILUSER!W12="","",MAILUSER!W12)</f>
        <v/>
      </c>
      <c r="X554" s="14" t="str">
        <f>+IF(MAILUSER!X12="","",MAILUSER!X12)</f>
        <v/>
      </c>
      <c r="Y554" s="14" t="str">
        <f>+IF(MAILUSER!Y12="","",MAILUSER!Y12)</f>
        <v/>
      </c>
      <c r="Z554" s="20" t="str">
        <f>+IF(MAILUSER!Z12="","",MAILUSER!Z12)</f>
        <v/>
      </c>
      <c r="AA554" s="19">
        <f>+IF(MAILUSER!AA12="","",MAILUSER!AA12)</f>
        <v>0.29166666666666669</v>
      </c>
      <c r="AB554" s="13">
        <f>+IF(MAILUSER!AB12="","",MAILUSER!AB12)</f>
        <v>0.59375</v>
      </c>
      <c r="AC554" s="14" t="str">
        <f>+IF(MAILUSER!AC12="","",MAILUSER!AC12)</f>
        <v/>
      </c>
      <c r="AD554" s="14" t="str">
        <f>+IF(MAILUSER!AD12="","",MAILUSER!AD12)</f>
        <v/>
      </c>
      <c r="AE554" s="13">
        <f>+IF(MAILUSER!AE12="","",MAILUSER!AE12)</f>
        <v>0.5</v>
      </c>
      <c r="AF554" s="13">
        <f>+IF(MAILUSER!AF12="","",MAILUSER!AF12)</f>
        <v>0.53125</v>
      </c>
      <c r="AG554" s="14" t="str">
        <f>+IF(MAILUSER!AG12="","",MAILUSER!AG12)</f>
        <v/>
      </c>
      <c r="AH554" s="20" t="str">
        <f>+IF(MAILUSER!AH12="","",MAILUSER!AH12)</f>
        <v/>
      </c>
      <c r="AI554" s="19">
        <f>+IF(MAILUSER!AI12="","",MAILUSER!AI12)</f>
        <v>0.29166666666666669</v>
      </c>
      <c r="AJ554" s="13">
        <f>+IF(MAILUSER!AJ12="","",MAILUSER!AJ12)</f>
        <v>0.59375</v>
      </c>
      <c r="AK554" s="14" t="str">
        <f>+IF(MAILUSER!AK12="","",MAILUSER!AK12)</f>
        <v/>
      </c>
      <c r="AL554" s="14" t="str">
        <f>+IF(MAILUSER!AL12="","",MAILUSER!AL12)</f>
        <v/>
      </c>
      <c r="AM554" s="13">
        <f>+IF(MAILUSER!AM12="","",MAILUSER!AM12)</f>
        <v>0.5</v>
      </c>
      <c r="AN554" s="13">
        <f>+IF(MAILUSER!AN12="","",MAILUSER!AN12)</f>
        <v>0.53125</v>
      </c>
      <c r="AO554" s="14" t="str">
        <f>+IF(MAILUSER!AO12="","",MAILUSER!AO12)</f>
        <v/>
      </c>
      <c r="AP554" s="20" t="str">
        <f>+IF(MAILUSER!AP12="","",MAILUSER!AP12)</f>
        <v/>
      </c>
      <c r="AQ554" s="19">
        <f>+IF(MAILUSER!AQ12="","",MAILUSER!AQ12)</f>
        <v>0.29166666666666669</v>
      </c>
      <c r="AR554" s="13">
        <f>+IF(MAILUSER!AR12="","",MAILUSER!AR12)</f>
        <v>0.59375</v>
      </c>
      <c r="AS554" s="14" t="str">
        <f>+IF(MAILUSER!AS12="","",MAILUSER!AS12)</f>
        <v/>
      </c>
      <c r="AT554" s="14" t="str">
        <f>+IF(MAILUSER!AT12="","",MAILUSER!AT12)</f>
        <v/>
      </c>
      <c r="AU554" s="13">
        <f>+IF(MAILUSER!AU12="","",MAILUSER!AU12)</f>
        <v>0.5</v>
      </c>
      <c r="AV554" s="13">
        <f>+IF(MAILUSER!AV12="","",MAILUSER!AV12)</f>
        <v>0.53125</v>
      </c>
      <c r="AW554" s="14" t="str">
        <f>+IF(MAILUSER!AW12="","",MAILUSER!AW12)</f>
        <v/>
      </c>
      <c r="AX554" s="20" t="str">
        <f>+IF(MAILUSER!AX12="","",MAILUSER!AX12)</f>
        <v/>
      </c>
      <c r="AY554" s="19">
        <f>+IF(MAILUSER!AY12="","",MAILUSER!AY12)</f>
        <v>0.29166666666666669</v>
      </c>
      <c r="AZ554" s="13">
        <f>+IF(MAILUSER!AZ12="","",MAILUSER!AZ12)</f>
        <v>0.59375</v>
      </c>
      <c r="BA554" s="14" t="str">
        <f>+IF(MAILUSER!BA12="","",MAILUSER!BA12)</f>
        <v/>
      </c>
      <c r="BB554" s="14" t="str">
        <f>+IF(MAILUSER!BB12="","",MAILUSER!BB12)</f>
        <v/>
      </c>
      <c r="BC554" s="13">
        <f>+IF(MAILUSER!BC12="","",MAILUSER!BC12)</f>
        <v>0.5</v>
      </c>
      <c r="BD554" s="13">
        <f>+IF(MAILUSER!BD12="","",MAILUSER!BD12)</f>
        <v>0.53125</v>
      </c>
      <c r="BE554" s="14" t="str">
        <f>+IF(MAILUSER!BE12="","",MAILUSER!BE12)</f>
        <v/>
      </c>
      <c r="BF554" s="20" t="str">
        <f>+IF(MAILUSER!BF12="","",MAILUSER!BF12)</f>
        <v/>
      </c>
      <c r="BG554" s="19">
        <f>+IF(MAILUSER!BG12="","",MAILUSER!BG12)</f>
        <v>0.29166666666666669</v>
      </c>
      <c r="BH554" s="13">
        <f>+IF(MAILUSER!BH12="","",MAILUSER!BH12)</f>
        <v>0.59375</v>
      </c>
      <c r="BI554" s="14" t="str">
        <f>+IF(MAILUSER!BI12="","",MAILUSER!BI12)</f>
        <v/>
      </c>
      <c r="BJ554" s="14" t="str">
        <f>+IF(MAILUSER!BJ12="","",MAILUSER!BJ12)</f>
        <v/>
      </c>
      <c r="BK554" s="13">
        <f>+IF(MAILUSER!BK12="","",MAILUSER!BK12)</f>
        <v>0.5</v>
      </c>
      <c r="BL554" s="13">
        <f>+IF(MAILUSER!BL12="","",MAILUSER!BL12)</f>
        <v>0.53125</v>
      </c>
      <c r="BM554" s="14" t="str">
        <f>+IF(MAILUSER!BM12="","",MAILUSER!BM12)</f>
        <v/>
      </c>
      <c r="BN554" s="20" t="str">
        <f>+IF(MAILUSER!BN12="","",MAILUSER!BN12)</f>
        <v/>
      </c>
      <c r="BO554" s="19">
        <f>+IF(MAILUSER!BO12="","",MAILUSER!BO12)</f>
        <v>0.29166666666666669</v>
      </c>
      <c r="BP554" s="13">
        <f>+IF(MAILUSER!BP12="","",MAILUSER!BP12)</f>
        <v>0.59375</v>
      </c>
      <c r="BQ554" s="14" t="str">
        <f>+IF(MAILUSER!BQ12="","",MAILUSER!BQ12)</f>
        <v/>
      </c>
      <c r="BR554" s="14" t="str">
        <f>+IF(MAILUSER!BR12="","",MAILUSER!BR12)</f>
        <v/>
      </c>
      <c r="BS554" s="13">
        <f>+IF(MAILUSER!BS12="","",MAILUSER!BS12)</f>
        <v>0.5</v>
      </c>
      <c r="BT554" s="13">
        <f>+IF(MAILUSER!BT12="","",MAILUSER!BT12)</f>
        <v>0.53125</v>
      </c>
      <c r="BU554" s="14" t="str">
        <f>+IF(MAILUSER!BU12="","",MAILUSER!BU12)</f>
        <v/>
      </c>
      <c r="BV554" s="20" t="str">
        <f>+IF(MAILUSER!BV12="","",MAILUSER!BV12)</f>
        <v/>
      </c>
      <c r="BW554" s="68" t="str">
        <f>+VLOOKUP(B554,GESEM!B:H,7,0)</f>
        <v>MAIL USER</v>
      </c>
      <c r="BX554" s="2" t="str">
        <f>+VLOOKUP(B554,GESEM!B:H,6,0)</f>
        <v>AGENTE</v>
      </c>
    </row>
    <row r="555" spans="1:76" ht="12" customHeight="1" x14ac:dyDescent="0.2">
      <c r="A555" s="31">
        <f t="shared" si="8"/>
        <v>549</v>
      </c>
      <c r="B555" s="74">
        <f>+MAILUSER!B13</f>
        <v>76682645</v>
      </c>
      <c r="C555" s="61" t="str">
        <f>+VLOOKUP(J555,TURNO!P:Q,2,0)</f>
        <v>MAIL USER</v>
      </c>
      <c r="D555" s="61" t="str">
        <f>+MAILUSER!D13</f>
        <v>Tarde</v>
      </c>
      <c r="E555" s="75">
        <f>+VLOOKUP(B555,GESEM!B:M,12,0)</f>
        <v>43736</v>
      </c>
      <c r="F555" s="61" t="str">
        <f>+MAILUSER!F13</f>
        <v>PART TIME</v>
      </c>
      <c r="G555" s="61">
        <f>+MAILUSER!G13</f>
        <v>0</v>
      </c>
      <c r="H555" s="61">
        <f>+MAILUSER!H13</f>
        <v>0</v>
      </c>
      <c r="I555" s="61" t="str">
        <f>+MAILUSER!I13</f>
        <v>SANCHEZ AGUIRRE DORIS</v>
      </c>
      <c r="J555" s="61" t="str">
        <f>+MAILUSER!J13</f>
        <v>MAIL USER</v>
      </c>
      <c r="K555" s="61" t="str">
        <f>+MAILUSER!K13</f>
        <v>QUISPE ACUÑA ALVARO ROBERT</v>
      </c>
      <c r="L555" s="61" t="str">
        <f>+MAILUSER!L13</f>
        <v>SANCHEZ GRADOS JEAN PIERRE JOAQUIN</v>
      </c>
      <c r="M555" s="61" t="str">
        <f>+MAILUSER!M13</f>
        <v>Sábado</v>
      </c>
      <c r="N555" s="32">
        <f>+IF(MAILUSER!N13="","",MAILUSER!N13)</f>
        <v>0.70833333333333337</v>
      </c>
      <c r="O555" s="33">
        <f>+IF(MAILUSER!O13="","",MAILUSER!O13)</f>
        <v>0.87152777777777779</v>
      </c>
      <c r="P555" s="32" t="str">
        <f>+IF(MAILUSER!P13="","",MAILUSER!P13)</f>
        <v/>
      </c>
      <c r="Q555" s="33" t="str">
        <f>+IF(MAILUSER!Q13="","",MAILUSER!Q13)</f>
        <v/>
      </c>
      <c r="R555" s="34" t="str">
        <f>+VLOOKUP(B555,GESEM!B:R,9,0)</f>
        <v>ACTIVO</v>
      </c>
      <c r="S555" s="19">
        <f>+IF(MAILUSER!S13="","",MAILUSER!S13)</f>
        <v>0.70833333333333337</v>
      </c>
      <c r="T555" s="14">
        <f>+IF(MAILUSER!T13="","",MAILUSER!T13)</f>
        <v>0.87152777777777779</v>
      </c>
      <c r="U555" s="14" t="str">
        <f>+IF(MAILUSER!U13="","",MAILUSER!U13)</f>
        <v/>
      </c>
      <c r="V555" s="14" t="str">
        <f>+IF(MAILUSER!V13="","",MAILUSER!V13)</f>
        <v/>
      </c>
      <c r="W555" s="14" t="str">
        <f>+IF(MAILUSER!W13="","",MAILUSER!W13)</f>
        <v/>
      </c>
      <c r="X555" s="14" t="str">
        <f>+IF(MAILUSER!X13="","",MAILUSER!X13)</f>
        <v/>
      </c>
      <c r="Y555" s="14" t="str">
        <f>+IF(MAILUSER!Y13="","",MAILUSER!Y13)</f>
        <v/>
      </c>
      <c r="Z555" s="20" t="str">
        <f>+IF(MAILUSER!Z13="","",MAILUSER!Z13)</f>
        <v/>
      </c>
      <c r="AA555" s="19">
        <f>+IF(MAILUSER!AA13="","",MAILUSER!AA13)</f>
        <v>0.70833333333333337</v>
      </c>
      <c r="AB555" s="13">
        <f>+IF(MAILUSER!AB13="","",MAILUSER!AB13)</f>
        <v>0.87152777777777779</v>
      </c>
      <c r="AC555" s="14" t="str">
        <f>+IF(MAILUSER!AC13="","",MAILUSER!AC13)</f>
        <v/>
      </c>
      <c r="AD555" s="14" t="str">
        <f>+IF(MAILUSER!AD13="","",MAILUSER!AD13)</f>
        <v/>
      </c>
      <c r="AE555" s="13" t="str">
        <f>+IF(MAILUSER!AE13="","",MAILUSER!AE13)</f>
        <v/>
      </c>
      <c r="AF555" s="13" t="str">
        <f>+IF(MAILUSER!AF13="","",MAILUSER!AF13)</f>
        <v/>
      </c>
      <c r="AG555" s="14" t="str">
        <f>+IF(MAILUSER!AG13="","",MAILUSER!AG13)</f>
        <v/>
      </c>
      <c r="AH555" s="20" t="str">
        <f>+IF(MAILUSER!AH13="","",MAILUSER!AH13)</f>
        <v/>
      </c>
      <c r="AI555" s="19">
        <f>+IF(MAILUSER!AI13="","",MAILUSER!AI13)</f>
        <v>0.70833333333333337</v>
      </c>
      <c r="AJ555" s="13">
        <f>+IF(MAILUSER!AJ13="","",MAILUSER!AJ13)</f>
        <v>0.87152777777777779</v>
      </c>
      <c r="AK555" s="14" t="str">
        <f>+IF(MAILUSER!AK13="","",MAILUSER!AK13)</f>
        <v/>
      </c>
      <c r="AL555" s="14" t="str">
        <f>+IF(MAILUSER!AL13="","",MAILUSER!AL13)</f>
        <v/>
      </c>
      <c r="AM555" s="13" t="str">
        <f>+IF(MAILUSER!AM13="","",MAILUSER!AM13)</f>
        <v/>
      </c>
      <c r="AN555" s="13" t="str">
        <f>+IF(MAILUSER!AN13="","",MAILUSER!AN13)</f>
        <v/>
      </c>
      <c r="AO555" s="14" t="str">
        <f>+IF(MAILUSER!AO13="","",MAILUSER!AO13)</f>
        <v/>
      </c>
      <c r="AP555" s="20" t="str">
        <f>+IF(MAILUSER!AP13="","",MAILUSER!AP13)</f>
        <v/>
      </c>
      <c r="AQ555" s="19">
        <f>+IF(MAILUSER!AQ13="","",MAILUSER!AQ13)</f>
        <v>0.70833333333333337</v>
      </c>
      <c r="AR555" s="13">
        <f>+IF(MAILUSER!AR13="","",MAILUSER!AR13)</f>
        <v>0.87152777777777779</v>
      </c>
      <c r="AS555" s="14" t="str">
        <f>+IF(MAILUSER!AS13="","",MAILUSER!AS13)</f>
        <v/>
      </c>
      <c r="AT555" s="14" t="str">
        <f>+IF(MAILUSER!AT13="","",MAILUSER!AT13)</f>
        <v/>
      </c>
      <c r="AU555" s="13" t="str">
        <f>+IF(MAILUSER!AU13="","",MAILUSER!AU13)</f>
        <v/>
      </c>
      <c r="AV555" s="13" t="str">
        <f>+IF(MAILUSER!AV13="","",MAILUSER!AV13)</f>
        <v/>
      </c>
      <c r="AW555" s="14" t="str">
        <f>+IF(MAILUSER!AW13="","",MAILUSER!AW13)</f>
        <v/>
      </c>
      <c r="AX555" s="20" t="str">
        <f>+IF(MAILUSER!AX13="","",MAILUSER!AX13)</f>
        <v/>
      </c>
      <c r="AY555" s="19">
        <f>+IF(MAILUSER!AY13="","",MAILUSER!AY13)</f>
        <v>0.70833333333333337</v>
      </c>
      <c r="AZ555" s="13">
        <f>+IF(MAILUSER!AZ13="","",MAILUSER!AZ13)</f>
        <v>0.87152777777777779</v>
      </c>
      <c r="BA555" s="14" t="str">
        <f>+IF(MAILUSER!BA13="","",MAILUSER!BA13)</f>
        <v/>
      </c>
      <c r="BB555" s="14" t="str">
        <f>+IF(MAILUSER!BB13="","",MAILUSER!BB13)</f>
        <v/>
      </c>
      <c r="BC555" s="13" t="str">
        <f>+IF(MAILUSER!BC13="","",MAILUSER!BC13)</f>
        <v/>
      </c>
      <c r="BD555" s="13" t="str">
        <f>+IF(MAILUSER!BD13="","",MAILUSER!BD13)</f>
        <v/>
      </c>
      <c r="BE555" s="14" t="str">
        <f>+IF(MAILUSER!BE13="","",MAILUSER!BE13)</f>
        <v/>
      </c>
      <c r="BF555" s="20" t="str">
        <f>+IF(MAILUSER!BF13="","",MAILUSER!BF13)</f>
        <v/>
      </c>
      <c r="BG555" s="19" t="str">
        <f>+IF(MAILUSER!BG13="","",MAILUSER!BG13)</f>
        <v/>
      </c>
      <c r="BH555" s="13" t="str">
        <f>+IF(MAILUSER!BH13="","",MAILUSER!BH13)</f>
        <v/>
      </c>
      <c r="BI555" s="14" t="str">
        <f>+IF(MAILUSER!BI13="","",MAILUSER!BI13)</f>
        <v/>
      </c>
      <c r="BJ555" s="14" t="str">
        <f>+IF(MAILUSER!BJ13="","",MAILUSER!BJ13)</f>
        <v/>
      </c>
      <c r="BK555" s="13" t="str">
        <f>+IF(MAILUSER!BK13="","",MAILUSER!BK13)</f>
        <v/>
      </c>
      <c r="BL555" s="13" t="str">
        <f>+IF(MAILUSER!BL13="","",MAILUSER!BL13)</f>
        <v/>
      </c>
      <c r="BM555" s="14" t="str">
        <f>+IF(MAILUSER!BM13="","",MAILUSER!BM13)</f>
        <v/>
      </c>
      <c r="BN555" s="20" t="str">
        <f>+IF(MAILUSER!BN13="","",MAILUSER!BN13)</f>
        <v/>
      </c>
      <c r="BO555" s="19">
        <f>+IF(MAILUSER!BO13="","",MAILUSER!BO13)</f>
        <v>0.70833333333333337</v>
      </c>
      <c r="BP555" s="13">
        <f>+IF(MAILUSER!BP13="","",MAILUSER!BP13)</f>
        <v>0.87152777777777779</v>
      </c>
      <c r="BQ555" s="14" t="str">
        <f>+IF(MAILUSER!BQ13="","",MAILUSER!BQ13)</f>
        <v/>
      </c>
      <c r="BR555" s="14" t="str">
        <f>+IF(MAILUSER!BR13="","",MAILUSER!BR13)</f>
        <v/>
      </c>
      <c r="BS555" s="13" t="str">
        <f>+IF(MAILUSER!BS13="","",MAILUSER!BS13)</f>
        <v/>
      </c>
      <c r="BT555" s="13" t="str">
        <f>+IF(MAILUSER!BT13="","",MAILUSER!BT13)</f>
        <v/>
      </c>
      <c r="BU555" s="14" t="str">
        <f>+IF(MAILUSER!BU13="","",MAILUSER!BU13)</f>
        <v/>
      </c>
      <c r="BV555" s="20" t="str">
        <f>+IF(MAILUSER!BV13="","",MAILUSER!BV13)</f>
        <v/>
      </c>
      <c r="BW555" s="68" t="str">
        <f>+VLOOKUP(B555,GESEM!B:H,7,0)</f>
        <v>MAIL USER</v>
      </c>
      <c r="BX555" s="2" t="str">
        <f>+VLOOKUP(B555,GESEM!B:H,6,0)</f>
        <v>AGENTE</v>
      </c>
    </row>
    <row r="556" spans="1:76" ht="12" customHeight="1" x14ac:dyDescent="0.2">
      <c r="A556" s="31">
        <f t="shared" si="8"/>
        <v>550</v>
      </c>
      <c r="B556" s="74">
        <f>+MAILUSER!B14</f>
        <v>74834317</v>
      </c>
      <c r="C556" s="61" t="str">
        <f>+VLOOKUP(J556,TURNO!P:Q,2,0)</f>
        <v>MAIL USER</v>
      </c>
      <c r="D556" s="61" t="str">
        <f>+MAILUSER!D14</f>
        <v>Tarde</v>
      </c>
      <c r="E556" s="75">
        <f>+VLOOKUP(B556,GESEM!B:M,12,0)</f>
        <v>45073</v>
      </c>
      <c r="F556" s="61" t="str">
        <f>+MAILUSER!F14</f>
        <v>PART TIME</v>
      </c>
      <c r="G556" s="61">
        <f>+MAILUSER!G14</f>
        <v>0</v>
      </c>
      <c r="H556" s="61">
        <f>+MAILUSER!H14</f>
        <v>0</v>
      </c>
      <c r="I556" s="61" t="str">
        <f>+MAILUSER!I14</f>
        <v>CASTILLO CORDOVA ZORAIDE ELIZABETH</v>
      </c>
      <c r="J556" s="61" t="str">
        <f>+MAILUSER!J14</f>
        <v>MAIL USER</v>
      </c>
      <c r="K556" s="61" t="str">
        <f>+MAILUSER!K14</f>
        <v>QUISPE ACUÑA ALVARO ROBERT</v>
      </c>
      <c r="L556" s="61" t="str">
        <f>+MAILUSER!L14</f>
        <v>SANCHEZ GRADOS JEAN PIERRE JOAQUIN</v>
      </c>
      <c r="M556" s="61" t="str">
        <f>+MAILUSER!M14</f>
        <v>Lunes</v>
      </c>
      <c r="N556" s="32">
        <f>+IF(MAILUSER!N14="","",MAILUSER!N14)</f>
        <v>0.60416666666666663</v>
      </c>
      <c r="O556" s="33">
        <f>+IF(MAILUSER!O14="","",MAILUSER!O14)</f>
        <v>0.76736111111111116</v>
      </c>
      <c r="P556" s="32" t="str">
        <f>+IF(MAILUSER!P14="","",MAILUSER!P14)</f>
        <v/>
      </c>
      <c r="Q556" s="33" t="str">
        <f>+IF(MAILUSER!Q14="","",MAILUSER!Q14)</f>
        <v/>
      </c>
      <c r="R556" s="34" t="str">
        <f>+VLOOKUP(B556,GESEM!B:R,9,0)</f>
        <v>ACTIVO</v>
      </c>
      <c r="S556" s="19" t="str">
        <f>+IF(MAILUSER!S14="","",MAILUSER!S14)</f>
        <v/>
      </c>
      <c r="T556" s="14" t="str">
        <f>+IF(MAILUSER!T14="","",MAILUSER!T14)</f>
        <v/>
      </c>
      <c r="U556" s="14" t="str">
        <f>+IF(MAILUSER!U14="","",MAILUSER!U14)</f>
        <v/>
      </c>
      <c r="V556" s="14" t="str">
        <f>+IF(MAILUSER!V14="","",MAILUSER!V14)</f>
        <v/>
      </c>
      <c r="W556" s="14" t="str">
        <f>+IF(MAILUSER!W14="","",MAILUSER!W14)</f>
        <v/>
      </c>
      <c r="X556" s="14" t="str">
        <f>+IF(MAILUSER!X14="","",MAILUSER!X14)</f>
        <v/>
      </c>
      <c r="Y556" s="14" t="str">
        <f>+IF(MAILUSER!Y14="","",MAILUSER!Y14)</f>
        <v/>
      </c>
      <c r="Z556" s="20" t="str">
        <f>+IF(MAILUSER!Z14="","",MAILUSER!Z14)</f>
        <v/>
      </c>
      <c r="AA556" s="19">
        <f>+IF(MAILUSER!AA14="","",MAILUSER!AA14)</f>
        <v>0.60416666666666663</v>
      </c>
      <c r="AB556" s="13">
        <f>+IF(MAILUSER!AB14="","",MAILUSER!AB14)</f>
        <v>0.76736111111111116</v>
      </c>
      <c r="AC556" s="14" t="str">
        <f>+IF(MAILUSER!AC14="","",MAILUSER!AC14)</f>
        <v/>
      </c>
      <c r="AD556" s="14" t="str">
        <f>+IF(MAILUSER!AD14="","",MAILUSER!AD14)</f>
        <v/>
      </c>
      <c r="AE556" s="13" t="str">
        <f>+IF(MAILUSER!AE14="","",MAILUSER!AE14)</f>
        <v/>
      </c>
      <c r="AF556" s="13" t="str">
        <f>+IF(MAILUSER!AF14="","",MAILUSER!AF14)</f>
        <v/>
      </c>
      <c r="AG556" s="14" t="str">
        <f>+IF(MAILUSER!AG14="","",MAILUSER!AG14)</f>
        <v/>
      </c>
      <c r="AH556" s="20" t="str">
        <f>+IF(MAILUSER!AH14="","",MAILUSER!AH14)</f>
        <v/>
      </c>
      <c r="AI556" s="19">
        <f>+IF(MAILUSER!AI14="","",MAILUSER!AI14)</f>
        <v>0.60416666666666663</v>
      </c>
      <c r="AJ556" s="13">
        <f>+IF(MAILUSER!AJ14="","",MAILUSER!AJ14)</f>
        <v>0.76736111111111116</v>
      </c>
      <c r="AK556" s="14" t="str">
        <f>+IF(MAILUSER!AK14="","",MAILUSER!AK14)</f>
        <v/>
      </c>
      <c r="AL556" s="14" t="str">
        <f>+IF(MAILUSER!AL14="","",MAILUSER!AL14)</f>
        <v/>
      </c>
      <c r="AM556" s="13" t="str">
        <f>+IF(MAILUSER!AM14="","",MAILUSER!AM14)</f>
        <v/>
      </c>
      <c r="AN556" s="13" t="str">
        <f>+IF(MAILUSER!AN14="","",MAILUSER!AN14)</f>
        <v/>
      </c>
      <c r="AO556" s="14" t="str">
        <f>+IF(MAILUSER!AO14="","",MAILUSER!AO14)</f>
        <v/>
      </c>
      <c r="AP556" s="20" t="str">
        <f>+IF(MAILUSER!AP14="","",MAILUSER!AP14)</f>
        <v/>
      </c>
      <c r="AQ556" s="19">
        <f>+IF(MAILUSER!AQ14="","",MAILUSER!AQ14)</f>
        <v>0.60416666666666663</v>
      </c>
      <c r="AR556" s="13">
        <f>+IF(MAILUSER!AR14="","",MAILUSER!AR14)</f>
        <v>0.76736111111111116</v>
      </c>
      <c r="AS556" s="14" t="str">
        <f>+IF(MAILUSER!AS14="","",MAILUSER!AS14)</f>
        <v/>
      </c>
      <c r="AT556" s="14" t="str">
        <f>+IF(MAILUSER!AT14="","",MAILUSER!AT14)</f>
        <v/>
      </c>
      <c r="AU556" s="13" t="str">
        <f>+IF(MAILUSER!AU14="","",MAILUSER!AU14)</f>
        <v/>
      </c>
      <c r="AV556" s="13" t="str">
        <f>+IF(MAILUSER!AV14="","",MAILUSER!AV14)</f>
        <v/>
      </c>
      <c r="AW556" s="14" t="str">
        <f>+IF(MAILUSER!AW14="","",MAILUSER!AW14)</f>
        <v/>
      </c>
      <c r="AX556" s="20" t="str">
        <f>+IF(MAILUSER!AX14="","",MAILUSER!AX14)</f>
        <v/>
      </c>
      <c r="AY556" s="19">
        <f>+IF(MAILUSER!AY14="","",MAILUSER!AY14)</f>
        <v>0.60416666666666663</v>
      </c>
      <c r="AZ556" s="13">
        <f>+IF(MAILUSER!AZ14="","",MAILUSER!AZ14)</f>
        <v>0.76736111111111116</v>
      </c>
      <c r="BA556" s="14" t="str">
        <f>+IF(MAILUSER!BA14="","",MAILUSER!BA14)</f>
        <v/>
      </c>
      <c r="BB556" s="14" t="str">
        <f>+IF(MAILUSER!BB14="","",MAILUSER!BB14)</f>
        <v/>
      </c>
      <c r="BC556" s="13" t="str">
        <f>+IF(MAILUSER!BC14="","",MAILUSER!BC14)</f>
        <v/>
      </c>
      <c r="BD556" s="13" t="str">
        <f>+IF(MAILUSER!BD14="","",MAILUSER!BD14)</f>
        <v/>
      </c>
      <c r="BE556" s="14" t="str">
        <f>+IF(MAILUSER!BE14="","",MAILUSER!BE14)</f>
        <v/>
      </c>
      <c r="BF556" s="20" t="str">
        <f>+IF(MAILUSER!BF14="","",MAILUSER!BF14)</f>
        <v/>
      </c>
      <c r="BG556" s="19">
        <f>+IF(MAILUSER!BG14="","",MAILUSER!BG14)</f>
        <v>0.60416666666666663</v>
      </c>
      <c r="BH556" s="13">
        <f>+IF(MAILUSER!BH14="","",MAILUSER!BH14)</f>
        <v>0.76736111111111116</v>
      </c>
      <c r="BI556" s="14" t="str">
        <f>+IF(MAILUSER!BI14="","",MAILUSER!BI14)</f>
        <v/>
      </c>
      <c r="BJ556" s="14" t="str">
        <f>+IF(MAILUSER!BJ14="","",MAILUSER!BJ14)</f>
        <v/>
      </c>
      <c r="BK556" s="13" t="str">
        <f>+IF(MAILUSER!BK14="","",MAILUSER!BK14)</f>
        <v/>
      </c>
      <c r="BL556" s="13" t="str">
        <f>+IF(MAILUSER!BL14="","",MAILUSER!BL14)</f>
        <v/>
      </c>
      <c r="BM556" s="14" t="str">
        <f>+IF(MAILUSER!BM14="","",MAILUSER!BM14)</f>
        <v/>
      </c>
      <c r="BN556" s="20" t="str">
        <f>+IF(MAILUSER!BN14="","",MAILUSER!BN14)</f>
        <v/>
      </c>
      <c r="BO556" s="19">
        <f>+IF(MAILUSER!BO14="","",MAILUSER!BO14)</f>
        <v>0.60416666666666663</v>
      </c>
      <c r="BP556" s="13">
        <f>+IF(MAILUSER!BP14="","",MAILUSER!BP14)</f>
        <v>0.76736111111111116</v>
      </c>
      <c r="BQ556" s="14" t="str">
        <f>+IF(MAILUSER!BQ14="","",MAILUSER!BQ14)</f>
        <v/>
      </c>
      <c r="BR556" s="14" t="str">
        <f>+IF(MAILUSER!BR14="","",MAILUSER!BR14)</f>
        <v/>
      </c>
      <c r="BS556" s="13" t="str">
        <f>+IF(MAILUSER!BS14="","",MAILUSER!BS14)</f>
        <v/>
      </c>
      <c r="BT556" s="13" t="str">
        <f>+IF(MAILUSER!BT14="","",MAILUSER!BT14)</f>
        <v/>
      </c>
      <c r="BU556" s="14" t="str">
        <f>+IF(MAILUSER!BU14="","",MAILUSER!BU14)</f>
        <v/>
      </c>
      <c r="BV556" s="20" t="str">
        <f>+IF(MAILUSER!BV14="","",MAILUSER!BV14)</f>
        <v/>
      </c>
      <c r="BW556" s="68" t="str">
        <f>+VLOOKUP(B556,GESEM!B:H,7,0)</f>
        <v>MAIL USER</v>
      </c>
      <c r="BX556" s="2" t="str">
        <f>+VLOOKUP(B556,GESEM!B:H,6,0)</f>
        <v>AGENTE</v>
      </c>
    </row>
    <row r="557" spans="1:76" ht="12" customHeight="1" x14ac:dyDescent="0.2">
      <c r="A557" s="31">
        <f t="shared" si="8"/>
        <v>551</v>
      </c>
      <c r="B557" s="74">
        <f>+MAILUSER!B15</f>
        <v>48408258</v>
      </c>
      <c r="C557" s="61" t="str">
        <f>+VLOOKUP(J557,TURNO!P:Q,2,0)</f>
        <v>MAIL USER</v>
      </c>
      <c r="D557" s="61" t="str">
        <f>+MAILUSER!D15</f>
        <v>Mañana</v>
      </c>
      <c r="E557" s="75">
        <f>+VLOOKUP(B557,GESEM!B:M,12,0)</f>
        <v>45154</v>
      </c>
      <c r="F557" s="61" t="str">
        <f>+MAILUSER!F15</f>
        <v>FULL TIME</v>
      </c>
      <c r="G557" s="61" t="str">
        <f>+MAILUSER!G15</f>
        <v xml:space="preserve">LACTANCIA </v>
      </c>
      <c r="H557" s="61" t="str">
        <f>+MAILUSER!H15</f>
        <v xml:space="preserve">10:55 - 11:55 </v>
      </c>
      <c r="I557" s="61" t="str">
        <f>+MAILUSER!I15</f>
        <v>CORREA LANDA AMELIA MARGARETH</v>
      </c>
      <c r="J557" s="61" t="str">
        <f>+MAILUSER!J15</f>
        <v>MAIL USER</v>
      </c>
      <c r="K557" s="61" t="str">
        <f>+MAILUSER!K15</f>
        <v>FLORES VELA PIERO ANGELO</v>
      </c>
      <c r="L557" s="61" t="str">
        <f>+MAILUSER!L15</f>
        <v>ALONSO RAFAEL ALEJANDRO WLADIMIR</v>
      </c>
      <c r="M557" s="61" t="str">
        <f>+MAILUSER!M15</f>
        <v>Sábado</v>
      </c>
      <c r="N557" s="32">
        <f>+IF(MAILUSER!N15="","",MAILUSER!N15)</f>
        <v>0.25</v>
      </c>
      <c r="O557" s="33">
        <f>+IF(MAILUSER!O15="","",MAILUSER!O15)</f>
        <v>0.55208333333333337</v>
      </c>
      <c r="P557" s="32">
        <f>+IF(MAILUSER!P15="","",MAILUSER!P15)</f>
        <v>0.41666666666666669</v>
      </c>
      <c r="Q557" s="33">
        <f>+IF(MAILUSER!Q15="","",MAILUSER!Q15)</f>
        <v>0.44791666666666669</v>
      </c>
      <c r="R557" s="34" t="str">
        <f>+VLOOKUP(B557,GESEM!B:R,9,0)</f>
        <v>ACTIVO</v>
      </c>
      <c r="S557" s="19">
        <f>+IF(MAILUSER!S15="","",MAILUSER!S15)</f>
        <v>0.25</v>
      </c>
      <c r="T557" s="14">
        <f>+IF(MAILUSER!T15="","",MAILUSER!T15)</f>
        <v>0.55208333333333337</v>
      </c>
      <c r="U557" s="14" t="str">
        <f>+IF(MAILUSER!U15="","",MAILUSER!U15)</f>
        <v/>
      </c>
      <c r="V557" s="14" t="str">
        <f>+IF(MAILUSER!V15="","",MAILUSER!V15)</f>
        <v/>
      </c>
      <c r="W557" s="14">
        <f>+IF(MAILUSER!W15="","",MAILUSER!W15)</f>
        <v>0.41666666666666669</v>
      </c>
      <c r="X557" s="14">
        <f>+IF(MAILUSER!X15="","",MAILUSER!X15)</f>
        <v>0.44791666666666669</v>
      </c>
      <c r="Y557" s="14" t="str">
        <f>+IF(MAILUSER!Y15="","",MAILUSER!Y15)</f>
        <v/>
      </c>
      <c r="Z557" s="20" t="str">
        <f>+IF(MAILUSER!Z15="","",MAILUSER!Z15)</f>
        <v/>
      </c>
      <c r="AA557" s="19">
        <f>+IF(MAILUSER!AA15="","",MAILUSER!AA15)</f>
        <v>0.25</v>
      </c>
      <c r="AB557" s="13">
        <f>+IF(MAILUSER!AB15="","",MAILUSER!AB15)</f>
        <v>0.55208333333333337</v>
      </c>
      <c r="AC557" s="14" t="str">
        <f>+IF(MAILUSER!AC15="","",MAILUSER!AC15)</f>
        <v/>
      </c>
      <c r="AD557" s="14" t="str">
        <f>+IF(MAILUSER!AD15="","",MAILUSER!AD15)</f>
        <v/>
      </c>
      <c r="AE557" s="13">
        <f>+IF(MAILUSER!AE15="","",MAILUSER!AE15)</f>
        <v>0.41666666666666669</v>
      </c>
      <c r="AF557" s="13">
        <f>+IF(MAILUSER!AF15="","",MAILUSER!AF15)</f>
        <v>0.44791666666666669</v>
      </c>
      <c r="AG557" s="14" t="str">
        <f>+IF(MAILUSER!AG15="","",MAILUSER!AG15)</f>
        <v/>
      </c>
      <c r="AH557" s="20" t="str">
        <f>+IF(MAILUSER!AH15="","",MAILUSER!AH15)</f>
        <v/>
      </c>
      <c r="AI557" s="19">
        <f>+IF(MAILUSER!AI15="","",MAILUSER!AI15)</f>
        <v>0.25</v>
      </c>
      <c r="AJ557" s="13">
        <f>+IF(MAILUSER!AJ15="","",MAILUSER!AJ15)</f>
        <v>0.55208333333333337</v>
      </c>
      <c r="AK557" s="14" t="str">
        <f>+IF(MAILUSER!AK15="","",MAILUSER!AK15)</f>
        <v/>
      </c>
      <c r="AL557" s="14" t="str">
        <f>+IF(MAILUSER!AL15="","",MAILUSER!AL15)</f>
        <v/>
      </c>
      <c r="AM557" s="13">
        <f>+IF(MAILUSER!AM15="","",MAILUSER!AM15)</f>
        <v>0.41666666666666669</v>
      </c>
      <c r="AN557" s="13">
        <f>+IF(MAILUSER!AN15="","",MAILUSER!AN15)</f>
        <v>0.44791666666666669</v>
      </c>
      <c r="AO557" s="14" t="str">
        <f>+IF(MAILUSER!AO15="","",MAILUSER!AO15)</f>
        <v/>
      </c>
      <c r="AP557" s="20" t="str">
        <f>+IF(MAILUSER!AP15="","",MAILUSER!AP15)</f>
        <v/>
      </c>
      <c r="AQ557" s="19">
        <f>+IF(MAILUSER!AQ15="","",MAILUSER!AQ15)</f>
        <v>0.25</v>
      </c>
      <c r="AR557" s="13">
        <f>+IF(MAILUSER!AR15="","",MAILUSER!AR15)</f>
        <v>0.55208333333333337</v>
      </c>
      <c r="AS557" s="14" t="str">
        <f>+IF(MAILUSER!AS15="","",MAILUSER!AS15)</f>
        <v/>
      </c>
      <c r="AT557" s="14" t="str">
        <f>+IF(MAILUSER!AT15="","",MAILUSER!AT15)</f>
        <v/>
      </c>
      <c r="AU557" s="13">
        <f>+IF(MAILUSER!AU15="","",MAILUSER!AU15)</f>
        <v>0.41666666666666669</v>
      </c>
      <c r="AV557" s="13">
        <f>+IF(MAILUSER!AV15="","",MAILUSER!AV15)</f>
        <v>0.44791666666666669</v>
      </c>
      <c r="AW557" s="14" t="str">
        <f>+IF(MAILUSER!AW15="","",MAILUSER!AW15)</f>
        <v/>
      </c>
      <c r="AX557" s="20" t="str">
        <f>+IF(MAILUSER!AX15="","",MAILUSER!AX15)</f>
        <v/>
      </c>
      <c r="AY557" s="19">
        <f>+IF(MAILUSER!AY15="","",MAILUSER!AY15)</f>
        <v>0.25</v>
      </c>
      <c r="AZ557" s="13">
        <f>+IF(MAILUSER!AZ15="","",MAILUSER!AZ15)</f>
        <v>0.55208333333333337</v>
      </c>
      <c r="BA557" s="14" t="str">
        <f>+IF(MAILUSER!BA15="","",MAILUSER!BA15)</f>
        <v/>
      </c>
      <c r="BB557" s="14" t="str">
        <f>+IF(MAILUSER!BB15="","",MAILUSER!BB15)</f>
        <v/>
      </c>
      <c r="BC557" s="13">
        <f>+IF(MAILUSER!BC15="","",MAILUSER!BC15)</f>
        <v>0.41666666666666669</v>
      </c>
      <c r="BD557" s="13">
        <f>+IF(MAILUSER!BD15="","",MAILUSER!BD15)</f>
        <v>0.44791666666666669</v>
      </c>
      <c r="BE557" s="14" t="str">
        <f>+IF(MAILUSER!BE15="","",MAILUSER!BE15)</f>
        <v/>
      </c>
      <c r="BF557" s="20" t="str">
        <f>+IF(MAILUSER!BF15="","",MAILUSER!BF15)</f>
        <v/>
      </c>
      <c r="BG557" s="19" t="str">
        <f>+IF(MAILUSER!BG15="","",MAILUSER!BG15)</f>
        <v/>
      </c>
      <c r="BH557" s="13" t="str">
        <f>+IF(MAILUSER!BH15="","",MAILUSER!BH15)</f>
        <v/>
      </c>
      <c r="BI557" s="14" t="str">
        <f>+IF(MAILUSER!BI15="","",MAILUSER!BI15)</f>
        <v/>
      </c>
      <c r="BJ557" s="14" t="str">
        <f>+IF(MAILUSER!BJ15="","",MAILUSER!BJ15)</f>
        <v/>
      </c>
      <c r="BK557" s="13" t="str">
        <f>+IF(MAILUSER!BK15="","",MAILUSER!BK15)</f>
        <v/>
      </c>
      <c r="BL557" s="13" t="str">
        <f>+IF(MAILUSER!BL15="","",MAILUSER!BL15)</f>
        <v/>
      </c>
      <c r="BM557" s="14" t="str">
        <f>+IF(MAILUSER!BM15="","",MAILUSER!BM15)</f>
        <v/>
      </c>
      <c r="BN557" s="20" t="str">
        <f>+IF(MAILUSER!BN15="","",MAILUSER!BN15)</f>
        <v/>
      </c>
      <c r="BO557" s="19">
        <f>+IF(MAILUSER!BO15="","",MAILUSER!BO15)</f>
        <v>0.25</v>
      </c>
      <c r="BP557" s="13">
        <f>+IF(MAILUSER!BP15="","",MAILUSER!BP15)</f>
        <v>0.55208333333333337</v>
      </c>
      <c r="BQ557" s="14" t="str">
        <f>+IF(MAILUSER!BQ15="","",MAILUSER!BQ15)</f>
        <v/>
      </c>
      <c r="BR557" s="14" t="str">
        <f>+IF(MAILUSER!BR15="","",MAILUSER!BR15)</f>
        <v/>
      </c>
      <c r="BS557" s="13">
        <f>+IF(MAILUSER!BS15="","",MAILUSER!BS15)</f>
        <v>0.41666666666666669</v>
      </c>
      <c r="BT557" s="13">
        <f>+IF(MAILUSER!BT15="","",MAILUSER!BT15)</f>
        <v>0.44791666666666669</v>
      </c>
      <c r="BU557" s="14" t="str">
        <f>+IF(MAILUSER!BU15="","",MAILUSER!BU15)</f>
        <v/>
      </c>
      <c r="BV557" s="20" t="str">
        <f>+IF(MAILUSER!BV15="","",MAILUSER!BV15)</f>
        <v/>
      </c>
      <c r="BW557" s="68" t="str">
        <f>+VLOOKUP(B557,GESEM!B:H,7,0)</f>
        <v>MAIL USER</v>
      </c>
      <c r="BX557" s="2" t="str">
        <f>+VLOOKUP(B557,GESEM!B:H,6,0)</f>
        <v>AGENTE</v>
      </c>
    </row>
    <row r="558" spans="1:76" ht="12" customHeight="1" x14ac:dyDescent="0.2">
      <c r="A558" s="31">
        <f t="shared" si="8"/>
        <v>552</v>
      </c>
      <c r="B558" s="74">
        <f>+MAILUSER!B16</f>
        <v>72231611</v>
      </c>
      <c r="C558" s="61" t="str">
        <f>+VLOOKUP(J558,TURNO!P:Q,2,0)</f>
        <v>MAIL USER</v>
      </c>
      <c r="D558" s="61" t="str">
        <f>+MAILUSER!D16</f>
        <v>Mañana</v>
      </c>
      <c r="E558" s="75">
        <f>+VLOOKUP(B558,GESEM!B:M,12,0)</f>
        <v>45378</v>
      </c>
      <c r="F558" s="61" t="str">
        <f>+MAILUSER!F16</f>
        <v>FULL TIME</v>
      </c>
      <c r="G558" s="61">
        <f>+MAILUSER!G16</f>
        <v>0</v>
      </c>
      <c r="H558" s="61">
        <f>+MAILUSER!H16</f>
        <v>0</v>
      </c>
      <c r="I558" s="61" t="str">
        <f>+MAILUSER!I16</f>
        <v>GUTIERREZ LAYME FIORELLA ERIKA</v>
      </c>
      <c r="J558" s="61" t="str">
        <f>+MAILUSER!J16</f>
        <v>MAIL USER</v>
      </c>
      <c r="K558" s="61" t="str">
        <f>+MAILUSER!K16</f>
        <v>QUISPE ACUÑA ALVARO ROBERT</v>
      </c>
      <c r="L558" s="61" t="str">
        <f>+MAILUSER!L16</f>
        <v>SANCHEZ GRADOS JEAN PIERRE JOAQUIN</v>
      </c>
      <c r="M558" s="61" t="str">
        <f>+MAILUSER!M16</f>
        <v>Martes</v>
      </c>
      <c r="N558" s="32">
        <f>+IF(MAILUSER!N16="","",MAILUSER!N16)</f>
        <v>0.45833333333333331</v>
      </c>
      <c r="O558" s="33">
        <f>+IF(MAILUSER!O16="","",MAILUSER!O16)</f>
        <v>0.80208333333333337</v>
      </c>
      <c r="P558" s="32">
        <f>+IF(MAILUSER!P16="","",MAILUSER!P16)</f>
        <v>0.625</v>
      </c>
      <c r="Q558" s="33">
        <f>+IF(MAILUSER!Q16="","",MAILUSER!Q16)</f>
        <v>0.65625</v>
      </c>
      <c r="R558" s="34" t="str">
        <f>+VLOOKUP(B558,GESEM!B:R,9,0)</f>
        <v>ACTIVO</v>
      </c>
      <c r="S558" s="19">
        <f>+IF(MAILUSER!S16="","",MAILUSER!S16)</f>
        <v>0.45833333333333331</v>
      </c>
      <c r="T558" s="14">
        <f>+IF(MAILUSER!T16="","",MAILUSER!T16)</f>
        <v>0.80208333333333337</v>
      </c>
      <c r="U558" s="14" t="str">
        <f>+IF(MAILUSER!U16="","",MAILUSER!U16)</f>
        <v/>
      </c>
      <c r="V558" s="14" t="str">
        <f>+IF(MAILUSER!V16="","",MAILUSER!V16)</f>
        <v/>
      </c>
      <c r="W558" s="14">
        <f>+IF(MAILUSER!W16="","",MAILUSER!W16)</f>
        <v>0.625</v>
      </c>
      <c r="X558" s="14">
        <f>+IF(MAILUSER!X16="","",MAILUSER!X16)</f>
        <v>0.65625</v>
      </c>
      <c r="Y558" s="14" t="str">
        <f>+IF(MAILUSER!Y16="","",MAILUSER!Y16)</f>
        <v/>
      </c>
      <c r="Z558" s="20" t="str">
        <f>+IF(MAILUSER!Z16="","",MAILUSER!Z16)</f>
        <v/>
      </c>
      <c r="AA558" s="19" t="str">
        <f>+IF(MAILUSER!AA16="","",MAILUSER!AA16)</f>
        <v/>
      </c>
      <c r="AB558" s="13" t="str">
        <f>+IF(MAILUSER!AB16="","",MAILUSER!AB16)</f>
        <v/>
      </c>
      <c r="AC558" s="14" t="str">
        <f>+IF(MAILUSER!AC16="","",MAILUSER!AC16)</f>
        <v/>
      </c>
      <c r="AD558" s="14" t="str">
        <f>+IF(MAILUSER!AD16="","",MAILUSER!AD16)</f>
        <v/>
      </c>
      <c r="AE558" s="13" t="str">
        <f>+IF(MAILUSER!AE16="","",MAILUSER!AE16)</f>
        <v/>
      </c>
      <c r="AF558" s="13" t="str">
        <f>+IF(MAILUSER!AF16="","",MAILUSER!AF16)</f>
        <v/>
      </c>
      <c r="AG558" s="14" t="str">
        <f>+IF(MAILUSER!AG16="","",MAILUSER!AG16)</f>
        <v/>
      </c>
      <c r="AH558" s="20" t="str">
        <f>+IF(MAILUSER!AH16="","",MAILUSER!AH16)</f>
        <v/>
      </c>
      <c r="AI558" s="19">
        <f>+IF(MAILUSER!AI16="","",MAILUSER!AI16)</f>
        <v>0.45833333333333331</v>
      </c>
      <c r="AJ558" s="13">
        <f>+IF(MAILUSER!AJ16="","",MAILUSER!AJ16)</f>
        <v>0.80208333333333337</v>
      </c>
      <c r="AK558" s="14" t="str">
        <f>+IF(MAILUSER!AK16="","",MAILUSER!AK16)</f>
        <v/>
      </c>
      <c r="AL558" s="14" t="str">
        <f>+IF(MAILUSER!AL16="","",MAILUSER!AL16)</f>
        <v/>
      </c>
      <c r="AM558" s="13">
        <f>+IF(MAILUSER!AM16="","",MAILUSER!AM16)</f>
        <v>0.625</v>
      </c>
      <c r="AN558" s="13">
        <f>+IF(MAILUSER!AN16="","",MAILUSER!AN16)</f>
        <v>0.65625</v>
      </c>
      <c r="AO558" s="14" t="str">
        <f>+IF(MAILUSER!AO16="","",MAILUSER!AO16)</f>
        <v/>
      </c>
      <c r="AP558" s="20" t="str">
        <f>+IF(MAILUSER!AP16="","",MAILUSER!AP16)</f>
        <v/>
      </c>
      <c r="AQ558" s="19">
        <f>+IF(MAILUSER!AQ16="","",MAILUSER!AQ16)</f>
        <v>0.45833333333333331</v>
      </c>
      <c r="AR558" s="13">
        <f>+IF(MAILUSER!AR16="","",MAILUSER!AR16)</f>
        <v>0.80208333333333337</v>
      </c>
      <c r="AS558" s="14" t="str">
        <f>+IF(MAILUSER!AS16="","",MAILUSER!AS16)</f>
        <v/>
      </c>
      <c r="AT558" s="14" t="str">
        <f>+IF(MAILUSER!AT16="","",MAILUSER!AT16)</f>
        <v/>
      </c>
      <c r="AU558" s="13">
        <f>+IF(MAILUSER!AU16="","",MAILUSER!AU16)</f>
        <v>0.625</v>
      </c>
      <c r="AV558" s="13">
        <f>+IF(MAILUSER!AV16="","",MAILUSER!AV16)</f>
        <v>0.65625</v>
      </c>
      <c r="AW558" s="14" t="str">
        <f>+IF(MAILUSER!AW16="","",MAILUSER!AW16)</f>
        <v/>
      </c>
      <c r="AX558" s="20" t="str">
        <f>+IF(MAILUSER!AX16="","",MAILUSER!AX16)</f>
        <v/>
      </c>
      <c r="AY558" s="19">
        <f>+IF(MAILUSER!AY16="","",MAILUSER!AY16)</f>
        <v>0.45833333333333331</v>
      </c>
      <c r="AZ558" s="13">
        <f>+IF(MAILUSER!AZ16="","",MAILUSER!AZ16)</f>
        <v>0.80208333333333337</v>
      </c>
      <c r="BA558" s="14" t="str">
        <f>+IF(MAILUSER!BA16="","",MAILUSER!BA16)</f>
        <v/>
      </c>
      <c r="BB558" s="14" t="str">
        <f>+IF(MAILUSER!BB16="","",MAILUSER!BB16)</f>
        <v/>
      </c>
      <c r="BC558" s="13">
        <f>+IF(MAILUSER!BC16="","",MAILUSER!BC16)</f>
        <v>0.625</v>
      </c>
      <c r="BD558" s="13">
        <f>+IF(MAILUSER!BD16="","",MAILUSER!BD16)</f>
        <v>0.65625</v>
      </c>
      <c r="BE558" s="14" t="str">
        <f>+IF(MAILUSER!BE16="","",MAILUSER!BE16)</f>
        <v/>
      </c>
      <c r="BF558" s="20" t="str">
        <f>+IF(MAILUSER!BF16="","",MAILUSER!BF16)</f>
        <v/>
      </c>
      <c r="BG558" s="19">
        <f>+IF(MAILUSER!BG16="","",MAILUSER!BG16)</f>
        <v>0.45833333333333331</v>
      </c>
      <c r="BH558" s="13">
        <f>+IF(MAILUSER!BH16="","",MAILUSER!BH16)</f>
        <v>0.80208333333333337</v>
      </c>
      <c r="BI558" s="14" t="str">
        <f>+IF(MAILUSER!BI16="","",MAILUSER!BI16)</f>
        <v/>
      </c>
      <c r="BJ558" s="14" t="str">
        <f>+IF(MAILUSER!BJ16="","",MAILUSER!BJ16)</f>
        <v/>
      </c>
      <c r="BK558" s="13">
        <f>+IF(MAILUSER!BK16="","",MAILUSER!BK16)</f>
        <v>0.625</v>
      </c>
      <c r="BL558" s="13">
        <f>+IF(MAILUSER!BL16="","",MAILUSER!BL16)</f>
        <v>0.65625</v>
      </c>
      <c r="BM558" s="14" t="str">
        <f>+IF(MAILUSER!BM16="","",MAILUSER!BM16)</f>
        <v/>
      </c>
      <c r="BN558" s="20" t="str">
        <f>+IF(MAILUSER!BN16="","",MAILUSER!BN16)</f>
        <v/>
      </c>
      <c r="BO558" s="19">
        <f>+IF(MAILUSER!BO16="","",MAILUSER!BO16)</f>
        <v>0.45833333333333331</v>
      </c>
      <c r="BP558" s="13">
        <f>+IF(MAILUSER!BP16="","",MAILUSER!BP16)</f>
        <v>0.80208333333333337</v>
      </c>
      <c r="BQ558" s="14" t="str">
        <f>+IF(MAILUSER!BQ16="","",MAILUSER!BQ16)</f>
        <v/>
      </c>
      <c r="BR558" s="14" t="str">
        <f>+IF(MAILUSER!BR16="","",MAILUSER!BR16)</f>
        <v/>
      </c>
      <c r="BS558" s="13">
        <f>+IF(MAILUSER!BS16="","",MAILUSER!BS16)</f>
        <v>0.625</v>
      </c>
      <c r="BT558" s="13">
        <f>+IF(MAILUSER!BT16="","",MAILUSER!BT16)</f>
        <v>0.65625</v>
      </c>
      <c r="BU558" s="14" t="str">
        <f>+IF(MAILUSER!BU16="","",MAILUSER!BU16)</f>
        <v/>
      </c>
      <c r="BV558" s="20" t="str">
        <f>+IF(MAILUSER!BV16="","",MAILUSER!BV16)</f>
        <v/>
      </c>
      <c r="BW558" s="68" t="str">
        <f>+VLOOKUP(B558,GESEM!B:H,7,0)</f>
        <v>MAIL USER</v>
      </c>
      <c r="BX558" s="2" t="str">
        <f>+VLOOKUP(B558,GESEM!B:H,6,0)</f>
        <v>AGENTE</v>
      </c>
    </row>
    <row r="559" spans="1:76" ht="12" customHeight="1" x14ac:dyDescent="0.2">
      <c r="A559" s="31">
        <f t="shared" si="8"/>
        <v>553</v>
      </c>
      <c r="B559" s="74">
        <f>+MAILUSER!B17</f>
        <v>75858036</v>
      </c>
      <c r="C559" s="61" t="str">
        <f>+VLOOKUP(J559,TURNO!P:Q,2,0)</f>
        <v>MAIL USER</v>
      </c>
      <c r="D559" s="61" t="str">
        <f>+MAILUSER!D17</f>
        <v>Tarde</v>
      </c>
      <c r="E559" s="75">
        <f>+VLOOKUP(B559,GESEM!B:M,12,0)</f>
        <v>45090</v>
      </c>
      <c r="F559" s="61" t="str">
        <f>+MAILUSER!F17</f>
        <v>PART TIME</v>
      </c>
      <c r="G559" s="61">
        <f>+MAILUSER!G17</f>
        <v>0</v>
      </c>
      <c r="H559" s="61">
        <f>+MAILUSER!H17</f>
        <v>0</v>
      </c>
      <c r="I559" s="61" t="str">
        <f>+MAILUSER!I17</f>
        <v>LOAYZA LAUREANO NAYELY FIORELLA</v>
      </c>
      <c r="J559" s="61" t="str">
        <f>+MAILUSER!J17</f>
        <v>MAIL USER</v>
      </c>
      <c r="K559" s="61" t="str">
        <f>+MAILUSER!K17</f>
        <v>QUISPE ACUÑA ALVARO ROBERT</v>
      </c>
      <c r="L559" s="61" t="str">
        <f>+MAILUSER!L17</f>
        <v>SANCHEZ GRADOS JEAN PIERRE JOAQUIN</v>
      </c>
      <c r="M559" s="61" t="str">
        <f>+MAILUSER!M17</f>
        <v>Miércoles</v>
      </c>
      <c r="N559" s="32">
        <f>+IF(MAILUSER!N17="","",MAILUSER!N17)</f>
        <v>0.5</v>
      </c>
      <c r="O559" s="33">
        <f>+IF(MAILUSER!O17="","",MAILUSER!O17)</f>
        <v>0.66319444444444442</v>
      </c>
      <c r="P559" s="32" t="str">
        <f>+IF(MAILUSER!P17="","",MAILUSER!P17)</f>
        <v/>
      </c>
      <c r="Q559" s="33" t="str">
        <f>+IF(MAILUSER!Q17="","",MAILUSER!Q17)</f>
        <v/>
      </c>
      <c r="R559" s="34" t="str">
        <f>+VLOOKUP(B559,GESEM!B:R,9,0)</f>
        <v>ACTIVO</v>
      </c>
      <c r="S559" s="19">
        <f>+IF(MAILUSER!S17="","",MAILUSER!S17)</f>
        <v>0.5</v>
      </c>
      <c r="T559" s="14">
        <f>+IF(MAILUSER!T17="","",MAILUSER!T17)</f>
        <v>0.66319444444444442</v>
      </c>
      <c r="U559" s="14" t="str">
        <f>+IF(MAILUSER!U17="","",MAILUSER!U17)</f>
        <v/>
      </c>
      <c r="V559" s="14" t="str">
        <f>+IF(MAILUSER!V17="","",MAILUSER!V17)</f>
        <v/>
      </c>
      <c r="W559" s="14" t="str">
        <f>+IF(MAILUSER!W17="","",MAILUSER!W17)</f>
        <v/>
      </c>
      <c r="X559" s="14" t="str">
        <f>+IF(MAILUSER!X17="","",MAILUSER!X17)</f>
        <v/>
      </c>
      <c r="Y559" s="14" t="str">
        <f>+IF(MAILUSER!Y17="","",MAILUSER!Y17)</f>
        <v/>
      </c>
      <c r="Z559" s="20" t="str">
        <f>+IF(MAILUSER!Z17="","",MAILUSER!Z17)</f>
        <v/>
      </c>
      <c r="AA559" s="19">
        <f>+IF(MAILUSER!AA17="","",MAILUSER!AA17)</f>
        <v>0.5</v>
      </c>
      <c r="AB559" s="13">
        <f>+IF(MAILUSER!AB17="","",MAILUSER!AB17)</f>
        <v>0.66319444444444442</v>
      </c>
      <c r="AC559" s="14" t="str">
        <f>+IF(MAILUSER!AC17="","",MAILUSER!AC17)</f>
        <v/>
      </c>
      <c r="AD559" s="14" t="str">
        <f>+IF(MAILUSER!AD17="","",MAILUSER!AD17)</f>
        <v/>
      </c>
      <c r="AE559" s="13" t="str">
        <f>+IF(MAILUSER!AE17="","",MAILUSER!AE17)</f>
        <v/>
      </c>
      <c r="AF559" s="13" t="str">
        <f>+IF(MAILUSER!AF17="","",MAILUSER!AF17)</f>
        <v/>
      </c>
      <c r="AG559" s="14" t="str">
        <f>+IF(MAILUSER!AG17="","",MAILUSER!AG17)</f>
        <v/>
      </c>
      <c r="AH559" s="20" t="str">
        <f>+IF(MAILUSER!AH17="","",MAILUSER!AH17)</f>
        <v/>
      </c>
      <c r="AI559" s="19" t="str">
        <f>+IF(MAILUSER!AI17="","",MAILUSER!AI17)</f>
        <v/>
      </c>
      <c r="AJ559" s="13" t="str">
        <f>+IF(MAILUSER!AJ17="","",MAILUSER!AJ17)</f>
        <v/>
      </c>
      <c r="AK559" s="14" t="str">
        <f>+IF(MAILUSER!AK17="","",MAILUSER!AK17)</f>
        <v/>
      </c>
      <c r="AL559" s="14" t="str">
        <f>+IF(MAILUSER!AL17="","",MAILUSER!AL17)</f>
        <v/>
      </c>
      <c r="AM559" s="13" t="str">
        <f>+IF(MAILUSER!AM17="","",MAILUSER!AM17)</f>
        <v/>
      </c>
      <c r="AN559" s="13" t="str">
        <f>+IF(MAILUSER!AN17="","",MAILUSER!AN17)</f>
        <v/>
      </c>
      <c r="AO559" s="14" t="str">
        <f>+IF(MAILUSER!AO17="","",MAILUSER!AO17)</f>
        <v/>
      </c>
      <c r="AP559" s="20" t="str">
        <f>+IF(MAILUSER!AP17="","",MAILUSER!AP17)</f>
        <v/>
      </c>
      <c r="AQ559" s="19">
        <f>+IF(MAILUSER!AQ17="","",MAILUSER!AQ17)</f>
        <v>0.5</v>
      </c>
      <c r="AR559" s="13">
        <f>+IF(MAILUSER!AR17="","",MAILUSER!AR17)</f>
        <v>0.66319444444444442</v>
      </c>
      <c r="AS559" s="14" t="str">
        <f>+IF(MAILUSER!AS17="","",MAILUSER!AS17)</f>
        <v/>
      </c>
      <c r="AT559" s="14" t="str">
        <f>+IF(MAILUSER!AT17="","",MAILUSER!AT17)</f>
        <v/>
      </c>
      <c r="AU559" s="13" t="str">
        <f>+IF(MAILUSER!AU17="","",MAILUSER!AU17)</f>
        <v/>
      </c>
      <c r="AV559" s="13" t="str">
        <f>+IF(MAILUSER!AV17="","",MAILUSER!AV17)</f>
        <v/>
      </c>
      <c r="AW559" s="14" t="str">
        <f>+IF(MAILUSER!AW17="","",MAILUSER!AW17)</f>
        <v/>
      </c>
      <c r="AX559" s="20" t="str">
        <f>+IF(MAILUSER!AX17="","",MAILUSER!AX17)</f>
        <v/>
      </c>
      <c r="AY559" s="19">
        <f>+IF(MAILUSER!AY17="","",MAILUSER!AY17)</f>
        <v>0.5</v>
      </c>
      <c r="AZ559" s="13">
        <f>+IF(MAILUSER!AZ17="","",MAILUSER!AZ17)</f>
        <v>0.66319444444444442</v>
      </c>
      <c r="BA559" s="14" t="str">
        <f>+IF(MAILUSER!BA17="","",MAILUSER!BA17)</f>
        <v/>
      </c>
      <c r="BB559" s="14" t="str">
        <f>+IF(MAILUSER!BB17="","",MAILUSER!BB17)</f>
        <v/>
      </c>
      <c r="BC559" s="13" t="str">
        <f>+IF(MAILUSER!BC17="","",MAILUSER!BC17)</f>
        <v/>
      </c>
      <c r="BD559" s="13" t="str">
        <f>+IF(MAILUSER!BD17="","",MAILUSER!BD17)</f>
        <v/>
      </c>
      <c r="BE559" s="14" t="str">
        <f>+IF(MAILUSER!BE17="","",MAILUSER!BE17)</f>
        <v/>
      </c>
      <c r="BF559" s="20" t="str">
        <f>+IF(MAILUSER!BF17="","",MAILUSER!BF17)</f>
        <v/>
      </c>
      <c r="BG559" s="19">
        <f>+IF(MAILUSER!BG17="","",MAILUSER!BG17)</f>
        <v>0.5</v>
      </c>
      <c r="BH559" s="13">
        <f>+IF(MAILUSER!BH17="","",MAILUSER!BH17)</f>
        <v>0.66319444444444442</v>
      </c>
      <c r="BI559" s="14" t="str">
        <f>+IF(MAILUSER!BI17="","",MAILUSER!BI17)</f>
        <v/>
      </c>
      <c r="BJ559" s="14" t="str">
        <f>+IF(MAILUSER!BJ17="","",MAILUSER!BJ17)</f>
        <v/>
      </c>
      <c r="BK559" s="13" t="str">
        <f>+IF(MAILUSER!BK17="","",MAILUSER!BK17)</f>
        <v/>
      </c>
      <c r="BL559" s="13" t="str">
        <f>+IF(MAILUSER!BL17="","",MAILUSER!BL17)</f>
        <v/>
      </c>
      <c r="BM559" s="14" t="str">
        <f>+IF(MAILUSER!BM17="","",MAILUSER!BM17)</f>
        <v/>
      </c>
      <c r="BN559" s="20" t="str">
        <f>+IF(MAILUSER!BN17="","",MAILUSER!BN17)</f>
        <v/>
      </c>
      <c r="BO559" s="19">
        <f>+IF(MAILUSER!BO17="","",MAILUSER!BO17)</f>
        <v>0.5</v>
      </c>
      <c r="BP559" s="13">
        <f>+IF(MAILUSER!BP17="","",MAILUSER!BP17)</f>
        <v>0.66319444444444442</v>
      </c>
      <c r="BQ559" s="14" t="str">
        <f>+IF(MAILUSER!BQ17="","",MAILUSER!BQ17)</f>
        <v/>
      </c>
      <c r="BR559" s="14" t="str">
        <f>+IF(MAILUSER!BR17="","",MAILUSER!BR17)</f>
        <v/>
      </c>
      <c r="BS559" s="13" t="str">
        <f>+IF(MAILUSER!BS17="","",MAILUSER!BS17)</f>
        <v/>
      </c>
      <c r="BT559" s="13" t="str">
        <f>+IF(MAILUSER!BT17="","",MAILUSER!BT17)</f>
        <v/>
      </c>
      <c r="BU559" s="14" t="str">
        <f>+IF(MAILUSER!BU17="","",MAILUSER!BU17)</f>
        <v/>
      </c>
      <c r="BV559" s="20" t="str">
        <f>+IF(MAILUSER!BV17="","",MAILUSER!BV17)</f>
        <v/>
      </c>
      <c r="BW559" s="68" t="str">
        <f>+VLOOKUP(B559,GESEM!B:H,7,0)</f>
        <v>MAIL USER</v>
      </c>
      <c r="BX559" s="2" t="str">
        <f>+VLOOKUP(B559,GESEM!B:H,6,0)</f>
        <v>AGENTE</v>
      </c>
    </row>
    <row r="560" spans="1:76" ht="12" customHeight="1" x14ac:dyDescent="0.2">
      <c r="A560" s="31">
        <f t="shared" si="8"/>
        <v>554</v>
      </c>
      <c r="B560" s="74">
        <f>+MAILUSER!B18</f>
        <v>76837873</v>
      </c>
      <c r="C560" s="61" t="str">
        <f>+VLOOKUP(J560,TURNO!P:Q,2,0)</f>
        <v>MAIL USER</v>
      </c>
      <c r="D560" s="61" t="str">
        <f>+MAILUSER!D18</f>
        <v>Mañana</v>
      </c>
      <c r="E560" s="75">
        <f>+VLOOKUP(B560,GESEM!B:M,12,0)</f>
        <v>44877</v>
      </c>
      <c r="F560" s="61" t="str">
        <f>+MAILUSER!F18</f>
        <v>FULL TIME</v>
      </c>
      <c r="G560" s="61" t="str">
        <f>+MAILUSER!G18</f>
        <v>GESTIÓN ADICIONAL</v>
      </c>
      <c r="H560" s="61" t="str">
        <f>+MAILUSER!H18</f>
        <v>BACKUP MAIL USER</v>
      </c>
      <c r="I560" s="61" t="str">
        <f>+MAILUSER!I18</f>
        <v>MATTOS CARDENAS LUISA ROSA</v>
      </c>
      <c r="J560" s="61" t="str">
        <f>+MAILUSER!J18</f>
        <v>MAIL USER</v>
      </c>
      <c r="K560" s="61" t="str">
        <f>+MAILUSER!K18</f>
        <v>FLORES VELA PIERO ANGELO</v>
      </c>
      <c r="L560" s="61" t="str">
        <f>+MAILUSER!L18</f>
        <v>ALONSO RAFAEL ALEJANDRO WLADIMIR</v>
      </c>
      <c r="M560" s="61" t="str">
        <f>+MAILUSER!M18</f>
        <v>Martes</v>
      </c>
      <c r="N560" s="32">
        <f>+IF(MAILUSER!N18="","",MAILUSER!N18)</f>
        <v>0.25</v>
      </c>
      <c r="O560" s="33">
        <f>+IF(MAILUSER!O18="","",MAILUSER!O18)</f>
        <v>0.59375</v>
      </c>
      <c r="P560" s="32">
        <f>+IF(MAILUSER!P18="","",MAILUSER!P18)</f>
        <v>0.5</v>
      </c>
      <c r="Q560" s="33">
        <f>+IF(MAILUSER!Q18="","",MAILUSER!Q18)</f>
        <v>0.53125</v>
      </c>
      <c r="R560" s="34" t="str">
        <f>+VLOOKUP(B560,GESEM!B:R,9,0)</f>
        <v>ACTIVO</v>
      </c>
      <c r="S560" s="19">
        <f>+IF(MAILUSER!S18="","",MAILUSER!S18)</f>
        <v>0.25</v>
      </c>
      <c r="T560" s="14">
        <f>+IF(MAILUSER!T18="","",MAILUSER!T18)</f>
        <v>0.59375</v>
      </c>
      <c r="U560" s="14" t="str">
        <f>+IF(MAILUSER!U18="","",MAILUSER!U18)</f>
        <v/>
      </c>
      <c r="V560" s="14" t="str">
        <f>+IF(MAILUSER!V18="","",MAILUSER!V18)</f>
        <v/>
      </c>
      <c r="W560" s="14">
        <f>+IF(MAILUSER!W18="","",MAILUSER!W18)</f>
        <v>0.5</v>
      </c>
      <c r="X560" s="14">
        <f>+IF(MAILUSER!X18="","",MAILUSER!X18)</f>
        <v>0.53125</v>
      </c>
      <c r="Y560" s="14" t="str">
        <f>+IF(MAILUSER!Y18="","",MAILUSER!Y18)</f>
        <v/>
      </c>
      <c r="Z560" s="20" t="str">
        <f>+IF(MAILUSER!Z18="","",MAILUSER!Z18)</f>
        <v/>
      </c>
      <c r="AA560" s="19" t="str">
        <f>+IF(MAILUSER!AA18="","",MAILUSER!AA18)</f>
        <v/>
      </c>
      <c r="AB560" s="13" t="str">
        <f>+IF(MAILUSER!AB18="","",MAILUSER!AB18)</f>
        <v/>
      </c>
      <c r="AC560" s="14" t="str">
        <f>+IF(MAILUSER!AC18="","",MAILUSER!AC18)</f>
        <v/>
      </c>
      <c r="AD560" s="14" t="str">
        <f>+IF(MAILUSER!AD18="","",MAILUSER!AD18)</f>
        <v/>
      </c>
      <c r="AE560" s="13" t="str">
        <f>+IF(MAILUSER!AE18="","",MAILUSER!AE18)</f>
        <v/>
      </c>
      <c r="AF560" s="13" t="str">
        <f>+IF(MAILUSER!AF18="","",MAILUSER!AF18)</f>
        <v/>
      </c>
      <c r="AG560" s="14" t="str">
        <f>+IF(MAILUSER!AG18="","",MAILUSER!AG18)</f>
        <v/>
      </c>
      <c r="AH560" s="20" t="str">
        <f>+IF(MAILUSER!AH18="","",MAILUSER!AH18)</f>
        <v/>
      </c>
      <c r="AI560" s="19">
        <f>+IF(MAILUSER!AI18="","",MAILUSER!AI18)</f>
        <v>0.25</v>
      </c>
      <c r="AJ560" s="13">
        <f>+IF(MAILUSER!AJ18="","",MAILUSER!AJ18)</f>
        <v>0.59375</v>
      </c>
      <c r="AK560" s="14" t="str">
        <f>+IF(MAILUSER!AK18="","",MAILUSER!AK18)</f>
        <v/>
      </c>
      <c r="AL560" s="14" t="str">
        <f>+IF(MAILUSER!AL18="","",MAILUSER!AL18)</f>
        <v/>
      </c>
      <c r="AM560" s="13">
        <f>+IF(MAILUSER!AM18="","",MAILUSER!AM18)</f>
        <v>0.5</v>
      </c>
      <c r="AN560" s="13">
        <f>+IF(MAILUSER!AN18="","",MAILUSER!AN18)</f>
        <v>0.53125</v>
      </c>
      <c r="AO560" s="14" t="str">
        <f>+IF(MAILUSER!AO18="","",MAILUSER!AO18)</f>
        <v/>
      </c>
      <c r="AP560" s="20" t="str">
        <f>+IF(MAILUSER!AP18="","",MAILUSER!AP18)</f>
        <v/>
      </c>
      <c r="AQ560" s="19">
        <f>+IF(MAILUSER!AQ18="","",MAILUSER!AQ18)</f>
        <v>0.25</v>
      </c>
      <c r="AR560" s="13">
        <f>+IF(MAILUSER!AR18="","",MAILUSER!AR18)</f>
        <v>0.59375</v>
      </c>
      <c r="AS560" s="14" t="str">
        <f>+IF(MAILUSER!AS18="","",MAILUSER!AS18)</f>
        <v/>
      </c>
      <c r="AT560" s="14" t="str">
        <f>+IF(MAILUSER!AT18="","",MAILUSER!AT18)</f>
        <v/>
      </c>
      <c r="AU560" s="13">
        <f>+IF(MAILUSER!AU18="","",MAILUSER!AU18)</f>
        <v>0.5</v>
      </c>
      <c r="AV560" s="13">
        <f>+IF(MAILUSER!AV18="","",MAILUSER!AV18)</f>
        <v>0.53125</v>
      </c>
      <c r="AW560" s="14" t="str">
        <f>+IF(MAILUSER!AW18="","",MAILUSER!AW18)</f>
        <v/>
      </c>
      <c r="AX560" s="20" t="str">
        <f>+IF(MAILUSER!AX18="","",MAILUSER!AX18)</f>
        <v/>
      </c>
      <c r="AY560" s="19">
        <f>+IF(MAILUSER!AY18="","",MAILUSER!AY18)</f>
        <v>0.25</v>
      </c>
      <c r="AZ560" s="13">
        <f>+IF(MAILUSER!AZ18="","",MAILUSER!AZ18)</f>
        <v>0.59375</v>
      </c>
      <c r="BA560" s="14" t="str">
        <f>+IF(MAILUSER!BA18="","",MAILUSER!BA18)</f>
        <v/>
      </c>
      <c r="BB560" s="14" t="str">
        <f>+IF(MAILUSER!BB18="","",MAILUSER!BB18)</f>
        <v/>
      </c>
      <c r="BC560" s="13">
        <f>+IF(MAILUSER!BC18="","",MAILUSER!BC18)</f>
        <v>0.5</v>
      </c>
      <c r="BD560" s="13">
        <f>+IF(MAILUSER!BD18="","",MAILUSER!BD18)</f>
        <v>0.53125</v>
      </c>
      <c r="BE560" s="14" t="str">
        <f>+IF(MAILUSER!BE18="","",MAILUSER!BE18)</f>
        <v/>
      </c>
      <c r="BF560" s="20" t="str">
        <f>+IF(MAILUSER!BF18="","",MAILUSER!BF18)</f>
        <v/>
      </c>
      <c r="BG560" s="19">
        <f>+IF(MAILUSER!BG18="","",MAILUSER!BG18)</f>
        <v>0.25</v>
      </c>
      <c r="BH560" s="13">
        <f>+IF(MAILUSER!BH18="","",MAILUSER!BH18)</f>
        <v>0.59375</v>
      </c>
      <c r="BI560" s="14" t="str">
        <f>+IF(MAILUSER!BI18="","",MAILUSER!BI18)</f>
        <v/>
      </c>
      <c r="BJ560" s="14" t="str">
        <f>+IF(MAILUSER!BJ18="","",MAILUSER!BJ18)</f>
        <v/>
      </c>
      <c r="BK560" s="13">
        <f>+IF(MAILUSER!BK18="","",MAILUSER!BK18)</f>
        <v>0.5</v>
      </c>
      <c r="BL560" s="13">
        <f>+IF(MAILUSER!BL18="","",MAILUSER!BL18)</f>
        <v>0.53125</v>
      </c>
      <c r="BM560" s="14" t="str">
        <f>+IF(MAILUSER!BM18="","",MAILUSER!BM18)</f>
        <v/>
      </c>
      <c r="BN560" s="20" t="str">
        <f>+IF(MAILUSER!BN18="","",MAILUSER!BN18)</f>
        <v/>
      </c>
      <c r="BO560" s="19">
        <f>+IF(MAILUSER!BO18="","",MAILUSER!BO18)</f>
        <v>0.25</v>
      </c>
      <c r="BP560" s="13">
        <f>+IF(MAILUSER!BP18="","",MAILUSER!BP18)</f>
        <v>0.59375</v>
      </c>
      <c r="BQ560" s="14" t="str">
        <f>+IF(MAILUSER!BQ18="","",MAILUSER!BQ18)</f>
        <v/>
      </c>
      <c r="BR560" s="14" t="str">
        <f>+IF(MAILUSER!BR18="","",MAILUSER!BR18)</f>
        <v/>
      </c>
      <c r="BS560" s="13">
        <f>+IF(MAILUSER!BS18="","",MAILUSER!BS18)</f>
        <v>0.5</v>
      </c>
      <c r="BT560" s="13">
        <f>+IF(MAILUSER!BT18="","",MAILUSER!BT18)</f>
        <v>0.53125</v>
      </c>
      <c r="BU560" s="14" t="str">
        <f>+IF(MAILUSER!BU18="","",MAILUSER!BU18)</f>
        <v/>
      </c>
      <c r="BV560" s="20" t="str">
        <f>+IF(MAILUSER!BV18="","",MAILUSER!BV18)</f>
        <v/>
      </c>
      <c r="BW560" s="68" t="str">
        <f>+VLOOKUP(B560,GESEM!B:H,7,0)</f>
        <v>MAIL USER</v>
      </c>
      <c r="BX560" s="2" t="str">
        <f>+VLOOKUP(B560,GESEM!B:H,6,0)</f>
        <v>AGENTE</v>
      </c>
    </row>
    <row r="561" spans="1:76" ht="12" customHeight="1" x14ac:dyDescent="0.2">
      <c r="A561" s="31">
        <f t="shared" si="8"/>
        <v>555</v>
      </c>
      <c r="B561" s="74">
        <f>+MAILUSER!B19</f>
        <v>71504553</v>
      </c>
      <c r="C561" s="61" t="str">
        <f>+VLOOKUP(J561,TURNO!P:Q,2,0)</f>
        <v>MAIL USER</v>
      </c>
      <c r="D561" s="61" t="str">
        <f>+MAILUSER!D19</f>
        <v>Madrugada</v>
      </c>
      <c r="E561" s="75">
        <f>+VLOOKUP(B561,GESEM!B:M,12,0)</f>
        <v>45566</v>
      </c>
      <c r="F561" s="61" t="str">
        <f>+MAILUSER!F19</f>
        <v>FULL TIME</v>
      </c>
      <c r="G561" s="61" t="str">
        <f>+MAILUSER!G19</f>
        <v>GESTIÓN ADICIONAL</v>
      </c>
      <c r="H561" s="61" t="str">
        <f>+MAILUSER!H19</f>
        <v>MAIL USER</v>
      </c>
      <c r="I561" s="61" t="str">
        <f>+MAILUSER!I19</f>
        <v>CALDERON URIARTE GRACE XIOMARA</v>
      </c>
      <c r="J561" s="61" t="str">
        <f>+MAILUSER!J19</f>
        <v>MAIL USER</v>
      </c>
      <c r="K561" s="61" t="str">
        <f>+MAILUSER!K19</f>
        <v>FLORES VELA PIERO ANGELO</v>
      </c>
      <c r="L561" s="61" t="str">
        <f>+MAILUSER!L19</f>
        <v>ALONSO RAFAEL ALEJANDRO WLADIMIR</v>
      </c>
      <c r="M561" s="61" t="str">
        <f>+MAILUSER!M19</f>
        <v>Martes</v>
      </c>
      <c r="N561" s="32">
        <f>+IF(MAILUSER!N19="","",MAILUSER!N19)</f>
        <v>0.16666666666666666</v>
      </c>
      <c r="O561" s="33">
        <f>+IF(MAILUSER!O19="","",MAILUSER!O19)</f>
        <v>0.51041666666666663</v>
      </c>
      <c r="P561" s="32">
        <f>+IF(MAILUSER!P19="","",MAILUSER!P19)</f>
        <v>0.41666666666666669</v>
      </c>
      <c r="Q561" s="33">
        <f>+IF(MAILUSER!Q19="","",MAILUSER!Q19)</f>
        <v>0.44791666666666669</v>
      </c>
      <c r="R561" s="34" t="str">
        <f>+VLOOKUP(B561,GESEM!B:R,9,0)</f>
        <v>ACTIVO</v>
      </c>
      <c r="S561" s="19">
        <f>+IF(MAILUSER!S19="","",MAILUSER!S19)</f>
        <v>0.16666666666666666</v>
      </c>
      <c r="T561" s="14">
        <f>+IF(MAILUSER!T19="","",MAILUSER!T19)</f>
        <v>0.51041666666666663</v>
      </c>
      <c r="U561" s="14" t="str">
        <f>+IF(MAILUSER!U19="","",MAILUSER!U19)</f>
        <v/>
      </c>
      <c r="V561" s="14" t="str">
        <f>+IF(MAILUSER!V19="","",MAILUSER!V19)</f>
        <v/>
      </c>
      <c r="W561" s="14">
        <f>+IF(MAILUSER!W19="","",MAILUSER!W19)</f>
        <v>0.41666666666666669</v>
      </c>
      <c r="X561" s="14">
        <f>+IF(MAILUSER!X19="","",MAILUSER!X19)</f>
        <v>0.44791666666666669</v>
      </c>
      <c r="Y561" s="14" t="str">
        <f>+IF(MAILUSER!Y19="","",MAILUSER!Y19)</f>
        <v/>
      </c>
      <c r="Z561" s="20" t="str">
        <f>+IF(MAILUSER!Z19="","",MAILUSER!Z19)</f>
        <v/>
      </c>
      <c r="AA561" s="19" t="str">
        <f>+IF(MAILUSER!AA19="","",MAILUSER!AA19)</f>
        <v/>
      </c>
      <c r="AB561" s="13" t="str">
        <f>+IF(MAILUSER!AB19="","",MAILUSER!AB19)</f>
        <v/>
      </c>
      <c r="AC561" s="14" t="str">
        <f>+IF(MAILUSER!AC19="","",MAILUSER!AC19)</f>
        <v/>
      </c>
      <c r="AD561" s="14" t="str">
        <f>+IF(MAILUSER!AD19="","",MAILUSER!AD19)</f>
        <v/>
      </c>
      <c r="AE561" s="13" t="str">
        <f>+IF(MAILUSER!AE19="","",MAILUSER!AE19)</f>
        <v/>
      </c>
      <c r="AF561" s="13" t="str">
        <f>+IF(MAILUSER!AF19="","",MAILUSER!AF19)</f>
        <v/>
      </c>
      <c r="AG561" s="14" t="str">
        <f>+IF(MAILUSER!AG19="","",MAILUSER!AG19)</f>
        <v/>
      </c>
      <c r="AH561" s="20" t="str">
        <f>+IF(MAILUSER!AH19="","",MAILUSER!AH19)</f>
        <v/>
      </c>
      <c r="AI561" s="19">
        <f>+IF(MAILUSER!AI19="","",MAILUSER!AI19)</f>
        <v>0.16666666666666666</v>
      </c>
      <c r="AJ561" s="13">
        <f>+IF(MAILUSER!AJ19="","",MAILUSER!AJ19)</f>
        <v>0.51041666666666663</v>
      </c>
      <c r="AK561" s="14" t="str">
        <f>+IF(MAILUSER!AK19="","",MAILUSER!AK19)</f>
        <v/>
      </c>
      <c r="AL561" s="14" t="str">
        <f>+IF(MAILUSER!AL19="","",MAILUSER!AL19)</f>
        <v/>
      </c>
      <c r="AM561" s="13">
        <f>+IF(MAILUSER!AM19="","",MAILUSER!AM19)</f>
        <v>0.41666666666666669</v>
      </c>
      <c r="AN561" s="13">
        <f>+IF(MAILUSER!AN19="","",MAILUSER!AN19)</f>
        <v>0.44791666666666669</v>
      </c>
      <c r="AO561" s="14" t="str">
        <f>+IF(MAILUSER!AO19="","",MAILUSER!AO19)</f>
        <v/>
      </c>
      <c r="AP561" s="20" t="str">
        <f>+IF(MAILUSER!AP19="","",MAILUSER!AP19)</f>
        <v/>
      </c>
      <c r="AQ561" s="19">
        <f>+IF(MAILUSER!AQ19="","",MAILUSER!AQ19)</f>
        <v>0.16666666666666666</v>
      </c>
      <c r="AR561" s="13">
        <f>+IF(MAILUSER!AR19="","",MAILUSER!AR19)</f>
        <v>0.51041666666666663</v>
      </c>
      <c r="AS561" s="14" t="str">
        <f>+IF(MAILUSER!AS19="","",MAILUSER!AS19)</f>
        <v/>
      </c>
      <c r="AT561" s="14" t="str">
        <f>+IF(MAILUSER!AT19="","",MAILUSER!AT19)</f>
        <v/>
      </c>
      <c r="AU561" s="13">
        <f>+IF(MAILUSER!AU19="","",MAILUSER!AU19)</f>
        <v>0.41666666666666669</v>
      </c>
      <c r="AV561" s="13">
        <f>+IF(MAILUSER!AV19="","",MAILUSER!AV19)</f>
        <v>0.44791666666666669</v>
      </c>
      <c r="AW561" s="14" t="str">
        <f>+IF(MAILUSER!AW19="","",MAILUSER!AW19)</f>
        <v/>
      </c>
      <c r="AX561" s="20" t="str">
        <f>+IF(MAILUSER!AX19="","",MAILUSER!AX19)</f>
        <v/>
      </c>
      <c r="AY561" s="19">
        <f>+IF(MAILUSER!AY19="","",MAILUSER!AY19)</f>
        <v>0.16666666666666666</v>
      </c>
      <c r="AZ561" s="13">
        <f>+IF(MAILUSER!AZ19="","",MAILUSER!AZ19)</f>
        <v>0.51041666666666663</v>
      </c>
      <c r="BA561" s="14" t="str">
        <f>+IF(MAILUSER!BA19="","",MAILUSER!BA19)</f>
        <v/>
      </c>
      <c r="BB561" s="14" t="str">
        <f>+IF(MAILUSER!BB19="","",MAILUSER!BB19)</f>
        <v/>
      </c>
      <c r="BC561" s="13">
        <f>+IF(MAILUSER!BC19="","",MAILUSER!BC19)</f>
        <v>0.41666666666666669</v>
      </c>
      <c r="BD561" s="13">
        <f>+IF(MAILUSER!BD19="","",MAILUSER!BD19)</f>
        <v>0.44791666666666669</v>
      </c>
      <c r="BE561" s="14" t="str">
        <f>+IF(MAILUSER!BE19="","",MAILUSER!BE19)</f>
        <v/>
      </c>
      <c r="BF561" s="20" t="str">
        <f>+IF(MAILUSER!BF19="","",MAILUSER!BF19)</f>
        <v/>
      </c>
      <c r="BG561" s="19">
        <f>+IF(MAILUSER!BG19="","",MAILUSER!BG19)</f>
        <v>0.16666666666666666</v>
      </c>
      <c r="BH561" s="13">
        <f>+IF(MAILUSER!BH19="","",MAILUSER!BH19)</f>
        <v>0.51041666666666663</v>
      </c>
      <c r="BI561" s="14" t="str">
        <f>+IF(MAILUSER!BI19="","",MAILUSER!BI19)</f>
        <v/>
      </c>
      <c r="BJ561" s="14" t="str">
        <f>+IF(MAILUSER!BJ19="","",MAILUSER!BJ19)</f>
        <v/>
      </c>
      <c r="BK561" s="13">
        <f>+IF(MAILUSER!BK19="","",MAILUSER!BK19)</f>
        <v>0.41666666666666669</v>
      </c>
      <c r="BL561" s="13">
        <f>+IF(MAILUSER!BL19="","",MAILUSER!BL19)</f>
        <v>0.44791666666666669</v>
      </c>
      <c r="BM561" s="14" t="str">
        <f>+IF(MAILUSER!BM19="","",MAILUSER!BM19)</f>
        <v/>
      </c>
      <c r="BN561" s="20" t="str">
        <f>+IF(MAILUSER!BN19="","",MAILUSER!BN19)</f>
        <v/>
      </c>
      <c r="BO561" s="19">
        <f>+IF(MAILUSER!BO19="","",MAILUSER!BO19)</f>
        <v>0.16666666666666666</v>
      </c>
      <c r="BP561" s="13">
        <f>+IF(MAILUSER!BP19="","",MAILUSER!BP19)</f>
        <v>0.51041666666666663</v>
      </c>
      <c r="BQ561" s="14" t="str">
        <f>+IF(MAILUSER!BQ19="","",MAILUSER!BQ19)</f>
        <v/>
      </c>
      <c r="BR561" s="14" t="str">
        <f>+IF(MAILUSER!BR19="","",MAILUSER!BR19)</f>
        <v/>
      </c>
      <c r="BS561" s="13">
        <f>+IF(MAILUSER!BS19="","",MAILUSER!BS19)</f>
        <v>0.41666666666666669</v>
      </c>
      <c r="BT561" s="13">
        <f>+IF(MAILUSER!BT19="","",MAILUSER!BT19)</f>
        <v>0.44791666666666669</v>
      </c>
      <c r="BU561" s="14" t="str">
        <f>+IF(MAILUSER!BU19="","",MAILUSER!BU19)</f>
        <v/>
      </c>
      <c r="BV561" s="20" t="str">
        <f>+IF(MAILUSER!BV19="","",MAILUSER!BV19)</f>
        <v/>
      </c>
      <c r="BW561" s="68" t="str">
        <f>+VLOOKUP(B561,GESEM!B:H,7,0)</f>
        <v>MAIL USER</v>
      </c>
      <c r="BX561" s="2" t="str">
        <f>+VLOOKUP(B561,GESEM!B:H,6,0)</f>
        <v>AGENTE</v>
      </c>
    </row>
    <row r="562" spans="1:76" ht="12" customHeight="1" x14ac:dyDescent="0.2">
      <c r="A562" s="31">
        <f t="shared" si="8"/>
        <v>556</v>
      </c>
      <c r="B562" s="74">
        <f>+MAILUSER!B20</f>
        <v>78463090</v>
      </c>
      <c r="C562" s="61" t="str">
        <f>+VLOOKUP(J562,TURNO!P:Q,2,0)</f>
        <v>MAIL USER</v>
      </c>
      <c r="D562" s="61" t="str">
        <f>+MAILUSER!D20</f>
        <v>Mañana</v>
      </c>
      <c r="E562" s="75">
        <f>+VLOOKUP(B562,GESEM!B:M,12,0)</f>
        <v>45546</v>
      </c>
      <c r="F562" s="61" t="str">
        <f>+MAILUSER!F20</f>
        <v>PART TIME</v>
      </c>
      <c r="G562" s="61">
        <f>+MAILUSER!G20</f>
        <v>0</v>
      </c>
      <c r="H562" s="61">
        <f>+MAILUSER!H20</f>
        <v>0</v>
      </c>
      <c r="I562" s="61" t="str">
        <f>+MAILUSER!I20</f>
        <v>GARCIA LLANOS GRECIA BELEN</v>
      </c>
      <c r="J562" s="61" t="str">
        <f>+MAILUSER!J20</f>
        <v>MAIL USER</v>
      </c>
      <c r="K562" s="61" t="str">
        <f>+MAILUSER!K20</f>
        <v>FLORES VELA PIERO ANGELO</v>
      </c>
      <c r="L562" s="61" t="str">
        <f>+MAILUSER!L20</f>
        <v>ALONSO RAFAEL ALEJANDRO WLADIMIR</v>
      </c>
      <c r="M562" s="61" t="str">
        <f>+MAILUSER!M20</f>
        <v>Miércoles</v>
      </c>
      <c r="N562" s="32">
        <f>+IF(MAILUSER!N20="","",MAILUSER!N20)</f>
        <v>0.375</v>
      </c>
      <c r="O562" s="33">
        <f>+IF(MAILUSER!O20="","",MAILUSER!O20)</f>
        <v>0.53819444444444442</v>
      </c>
      <c r="P562" s="32" t="str">
        <f>+IF(MAILUSER!P20="","",MAILUSER!P20)</f>
        <v/>
      </c>
      <c r="Q562" s="33" t="str">
        <f>+IF(MAILUSER!Q20="","",MAILUSER!Q20)</f>
        <v/>
      </c>
      <c r="R562" s="34" t="str">
        <f>+VLOOKUP(B562,GESEM!B:R,9,0)</f>
        <v>ACTIVO</v>
      </c>
      <c r="S562" s="19">
        <f>+IF(MAILUSER!S20="","",MAILUSER!S20)</f>
        <v>0.375</v>
      </c>
      <c r="T562" s="14">
        <f>+IF(MAILUSER!T20="","",MAILUSER!T20)</f>
        <v>0.53819444444444442</v>
      </c>
      <c r="U562" s="14" t="str">
        <f>+IF(MAILUSER!U20="","",MAILUSER!U20)</f>
        <v/>
      </c>
      <c r="V562" s="14" t="str">
        <f>+IF(MAILUSER!V20="","",MAILUSER!V20)</f>
        <v/>
      </c>
      <c r="W562" s="14" t="str">
        <f>+IF(MAILUSER!W20="","",MAILUSER!W20)</f>
        <v/>
      </c>
      <c r="X562" s="14" t="str">
        <f>+IF(MAILUSER!X20="","",MAILUSER!X20)</f>
        <v/>
      </c>
      <c r="Y562" s="14" t="str">
        <f>+IF(MAILUSER!Y20="","",MAILUSER!Y20)</f>
        <v/>
      </c>
      <c r="Z562" s="20" t="str">
        <f>+IF(MAILUSER!Z20="","",MAILUSER!Z20)</f>
        <v/>
      </c>
      <c r="AA562" s="19">
        <f>+IF(MAILUSER!AA20="","",MAILUSER!AA20)</f>
        <v>0.375</v>
      </c>
      <c r="AB562" s="13">
        <f>+IF(MAILUSER!AB20="","",MAILUSER!AB20)</f>
        <v>0.53819444444444442</v>
      </c>
      <c r="AC562" s="14" t="str">
        <f>+IF(MAILUSER!AC20="","",MAILUSER!AC20)</f>
        <v/>
      </c>
      <c r="AD562" s="14" t="str">
        <f>+IF(MAILUSER!AD20="","",MAILUSER!AD20)</f>
        <v/>
      </c>
      <c r="AE562" s="13" t="str">
        <f>+IF(MAILUSER!AE20="","",MAILUSER!AE20)</f>
        <v/>
      </c>
      <c r="AF562" s="13" t="str">
        <f>+IF(MAILUSER!AF20="","",MAILUSER!AF20)</f>
        <v/>
      </c>
      <c r="AG562" s="14" t="str">
        <f>+IF(MAILUSER!AG20="","",MAILUSER!AG20)</f>
        <v/>
      </c>
      <c r="AH562" s="20" t="str">
        <f>+IF(MAILUSER!AH20="","",MAILUSER!AH20)</f>
        <v/>
      </c>
      <c r="AI562" s="19" t="str">
        <f>+IF(MAILUSER!AI20="","",MAILUSER!AI20)</f>
        <v/>
      </c>
      <c r="AJ562" s="13" t="str">
        <f>+IF(MAILUSER!AJ20="","",MAILUSER!AJ20)</f>
        <v/>
      </c>
      <c r="AK562" s="14" t="str">
        <f>+IF(MAILUSER!AK20="","",MAILUSER!AK20)</f>
        <v/>
      </c>
      <c r="AL562" s="14" t="str">
        <f>+IF(MAILUSER!AL20="","",MAILUSER!AL20)</f>
        <v/>
      </c>
      <c r="AM562" s="13" t="str">
        <f>+IF(MAILUSER!AM20="","",MAILUSER!AM20)</f>
        <v/>
      </c>
      <c r="AN562" s="13" t="str">
        <f>+IF(MAILUSER!AN20="","",MAILUSER!AN20)</f>
        <v/>
      </c>
      <c r="AO562" s="14" t="str">
        <f>+IF(MAILUSER!AO20="","",MAILUSER!AO20)</f>
        <v/>
      </c>
      <c r="AP562" s="20" t="str">
        <f>+IF(MAILUSER!AP20="","",MAILUSER!AP20)</f>
        <v/>
      </c>
      <c r="AQ562" s="19">
        <f>+IF(MAILUSER!AQ20="","",MAILUSER!AQ20)</f>
        <v>0.375</v>
      </c>
      <c r="AR562" s="13">
        <f>+IF(MAILUSER!AR20="","",MAILUSER!AR20)</f>
        <v>0.53819444444444442</v>
      </c>
      <c r="AS562" s="14" t="str">
        <f>+IF(MAILUSER!AS20="","",MAILUSER!AS20)</f>
        <v/>
      </c>
      <c r="AT562" s="14" t="str">
        <f>+IF(MAILUSER!AT20="","",MAILUSER!AT20)</f>
        <v/>
      </c>
      <c r="AU562" s="13" t="str">
        <f>+IF(MAILUSER!AU20="","",MAILUSER!AU20)</f>
        <v/>
      </c>
      <c r="AV562" s="13" t="str">
        <f>+IF(MAILUSER!AV20="","",MAILUSER!AV20)</f>
        <v/>
      </c>
      <c r="AW562" s="14" t="str">
        <f>+IF(MAILUSER!AW20="","",MAILUSER!AW20)</f>
        <v/>
      </c>
      <c r="AX562" s="20" t="str">
        <f>+IF(MAILUSER!AX20="","",MAILUSER!AX20)</f>
        <v/>
      </c>
      <c r="AY562" s="19">
        <f>+IF(MAILUSER!AY20="","",MAILUSER!AY20)</f>
        <v>0.375</v>
      </c>
      <c r="AZ562" s="13">
        <f>+IF(MAILUSER!AZ20="","",MAILUSER!AZ20)</f>
        <v>0.53819444444444442</v>
      </c>
      <c r="BA562" s="14" t="str">
        <f>+IF(MAILUSER!BA20="","",MAILUSER!BA20)</f>
        <v/>
      </c>
      <c r="BB562" s="14" t="str">
        <f>+IF(MAILUSER!BB20="","",MAILUSER!BB20)</f>
        <v/>
      </c>
      <c r="BC562" s="13" t="str">
        <f>+IF(MAILUSER!BC20="","",MAILUSER!BC20)</f>
        <v/>
      </c>
      <c r="BD562" s="13" t="str">
        <f>+IF(MAILUSER!BD20="","",MAILUSER!BD20)</f>
        <v/>
      </c>
      <c r="BE562" s="14" t="str">
        <f>+IF(MAILUSER!BE20="","",MAILUSER!BE20)</f>
        <v/>
      </c>
      <c r="BF562" s="20" t="str">
        <f>+IF(MAILUSER!BF20="","",MAILUSER!BF20)</f>
        <v/>
      </c>
      <c r="BG562" s="19">
        <f>+IF(MAILUSER!BG20="","",MAILUSER!BG20)</f>
        <v>0.375</v>
      </c>
      <c r="BH562" s="13">
        <f>+IF(MAILUSER!BH20="","",MAILUSER!BH20)</f>
        <v>0.53819444444444442</v>
      </c>
      <c r="BI562" s="14" t="str">
        <f>+IF(MAILUSER!BI20="","",MAILUSER!BI20)</f>
        <v/>
      </c>
      <c r="BJ562" s="14" t="str">
        <f>+IF(MAILUSER!BJ20="","",MAILUSER!BJ20)</f>
        <v/>
      </c>
      <c r="BK562" s="13" t="str">
        <f>+IF(MAILUSER!BK20="","",MAILUSER!BK20)</f>
        <v/>
      </c>
      <c r="BL562" s="13" t="str">
        <f>+IF(MAILUSER!BL20="","",MAILUSER!BL20)</f>
        <v/>
      </c>
      <c r="BM562" s="14" t="str">
        <f>+IF(MAILUSER!BM20="","",MAILUSER!BM20)</f>
        <v/>
      </c>
      <c r="BN562" s="20" t="str">
        <f>+IF(MAILUSER!BN20="","",MAILUSER!BN20)</f>
        <v/>
      </c>
      <c r="BO562" s="19">
        <f>+IF(MAILUSER!BO20="","",MAILUSER!BO20)</f>
        <v>0.375</v>
      </c>
      <c r="BP562" s="13">
        <f>+IF(MAILUSER!BP20="","",MAILUSER!BP20)</f>
        <v>0.53819444444444442</v>
      </c>
      <c r="BQ562" s="14" t="str">
        <f>+IF(MAILUSER!BQ20="","",MAILUSER!BQ20)</f>
        <v/>
      </c>
      <c r="BR562" s="14" t="str">
        <f>+IF(MAILUSER!BR20="","",MAILUSER!BR20)</f>
        <v/>
      </c>
      <c r="BS562" s="13" t="str">
        <f>+IF(MAILUSER!BS20="","",MAILUSER!BS20)</f>
        <v/>
      </c>
      <c r="BT562" s="13" t="str">
        <f>+IF(MAILUSER!BT20="","",MAILUSER!BT20)</f>
        <v/>
      </c>
      <c r="BU562" s="14" t="str">
        <f>+IF(MAILUSER!BU20="","",MAILUSER!BU20)</f>
        <v/>
      </c>
      <c r="BV562" s="20" t="str">
        <f>+IF(MAILUSER!BV20="","",MAILUSER!BV20)</f>
        <v/>
      </c>
      <c r="BW562" s="68" t="str">
        <f>+VLOOKUP(B562,GESEM!B:H,7,0)</f>
        <v>MAIL USER</v>
      </c>
      <c r="BX562" s="2" t="str">
        <f>+VLOOKUP(B562,GESEM!B:H,6,0)</f>
        <v>AGENTE</v>
      </c>
    </row>
    <row r="563" spans="1:76" ht="12" customHeight="1" x14ac:dyDescent="0.2">
      <c r="A563" s="31">
        <f t="shared" si="8"/>
        <v>557</v>
      </c>
      <c r="B563" s="74">
        <f>+MAILUSER!B21</f>
        <v>75929401</v>
      </c>
      <c r="C563" s="61" t="str">
        <f>+VLOOKUP(J563,TURNO!P:Q,2,0)</f>
        <v>MAIL USER</v>
      </c>
      <c r="D563" s="61" t="str">
        <f>+MAILUSER!D21</f>
        <v>Tarde</v>
      </c>
      <c r="E563" s="75">
        <f>+VLOOKUP(B563,GESEM!B:M,12,0)</f>
        <v>45073</v>
      </c>
      <c r="F563" s="61" t="str">
        <f>+MAILUSER!F21</f>
        <v>PART TIME</v>
      </c>
      <c r="G563" s="61">
        <f>+MAILUSER!G21</f>
        <v>0</v>
      </c>
      <c r="H563" s="61" t="str">
        <f>+MAILUSER!H21</f>
        <v>PRESENCIAL</v>
      </c>
      <c r="I563" s="61" t="str">
        <f>+MAILUSER!I21</f>
        <v>MENDEZ BOLO LUIS ENRIQUE</v>
      </c>
      <c r="J563" s="61" t="str">
        <f>+MAILUSER!J21</f>
        <v>MAIL USER</v>
      </c>
      <c r="K563" s="61" t="str">
        <f>+MAILUSER!K21</f>
        <v>QUISPE ACUÑA ALVARO ROBERT</v>
      </c>
      <c r="L563" s="61" t="str">
        <f>+MAILUSER!L21</f>
        <v>SANCHEZ GRADOS JEAN PIERRE JOAQUIN</v>
      </c>
      <c r="M563" s="61" t="str">
        <f>+MAILUSER!M21</f>
        <v>Lunes</v>
      </c>
      <c r="N563" s="32">
        <f>+IF(MAILUSER!N21="","",MAILUSER!N21)</f>
        <v>0.61458333333333337</v>
      </c>
      <c r="O563" s="33">
        <f>+IF(MAILUSER!O21="","",MAILUSER!O21)</f>
        <v>0.77777777777777779</v>
      </c>
      <c r="P563" s="32" t="str">
        <f>+IF(MAILUSER!P21="","",MAILUSER!P21)</f>
        <v/>
      </c>
      <c r="Q563" s="33" t="str">
        <f>+IF(MAILUSER!Q21="","",MAILUSER!Q21)</f>
        <v/>
      </c>
      <c r="R563" s="34" t="str">
        <f>+VLOOKUP(B563,GESEM!B:R,9,0)</f>
        <v>ACTIVO</v>
      </c>
      <c r="S563" s="19" t="str">
        <f>+IF(MAILUSER!S21="","",MAILUSER!S21)</f>
        <v/>
      </c>
      <c r="T563" s="14" t="str">
        <f>+IF(MAILUSER!T21="","",MAILUSER!T21)</f>
        <v/>
      </c>
      <c r="U563" s="14" t="str">
        <f>+IF(MAILUSER!U21="","",MAILUSER!U21)</f>
        <v/>
      </c>
      <c r="V563" s="14" t="str">
        <f>+IF(MAILUSER!V21="","",MAILUSER!V21)</f>
        <v/>
      </c>
      <c r="W563" s="14" t="str">
        <f>+IF(MAILUSER!W21="","",MAILUSER!W21)</f>
        <v/>
      </c>
      <c r="X563" s="14" t="str">
        <f>+IF(MAILUSER!X21="","",MAILUSER!X21)</f>
        <v/>
      </c>
      <c r="Y563" s="14" t="str">
        <f>+IF(MAILUSER!Y21="","",MAILUSER!Y21)</f>
        <v/>
      </c>
      <c r="Z563" s="20" t="str">
        <f>+IF(MAILUSER!Z21="","",MAILUSER!Z21)</f>
        <v/>
      </c>
      <c r="AA563" s="19">
        <f>+IF(MAILUSER!AA21="","",MAILUSER!AA21)</f>
        <v>0.61458333333333337</v>
      </c>
      <c r="AB563" s="13">
        <f>+IF(MAILUSER!AB21="","",MAILUSER!AB21)</f>
        <v>0.77777777777777779</v>
      </c>
      <c r="AC563" s="14" t="str">
        <f>+IF(MAILUSER!AC21="","",MAILUSER!AC21)</f>
        <v/>
      </c>
      <c r="AD563" s="14" t="str">
        <f>+IF(MAILUSER!AD21="","",MAILUSER!AD21)</f>
        <v/>
      </c>
      <c r="AE563" s="13" t="str">
        <f>+IF(MAILUSER!AE21="","",MAILUSER!AE21)</f>
        <v/>
      </c>
      <c r="AF563" s="13" t="str">
        <f>+IF(MAILUSER!AF21="","",MAILUSER!AF21)</f>
        <v/>
      </c>
      <c r="AG563" s="14" t="str">
        <f>+IF(MAILUSER!AG21="","",MAILUSER!AG21)</f>
        <v/>
      </c>
      <c r="AH563" s="20" t="str">
        <f>+IF(MAILUSER!AH21="","",MAILUSER!AH21)</f>
        <v/>
      </c>
      <c r="AI563" s="19">
        <f>+IF(MAILUSER!AI21="","",MAILUSER!AI21)</f>
        <v>0.61458333333333337</v>
      </c>
      <c r="AJ563" s="13">
        <f>+IF(MAILUSER!AJ21="","",MAILUSER!AJ21)</f>
        <v>0.77777777777777779</v>
      </c>
      <c r="AK563" s="14" t="str">
        <f>+IF(MAILUSER!AK21="","",MAILUSER!AK21)</f>
        <v/>
      </c>
      <c r="AL563" s="14" t="str">
        <f>+IF(MAILUSER!AL21="","",MAILUSER!AL21)</f>
        <v/>
      </c>
      <c r="AM563" s="13" t="str">
        <f>+IF(MAILUSER!AM21="","",MAILUSER!AM21)</f>
        <v/>
      </c>
      <c r="AN563" s="13" t="str">
        <f>+IF(MAILUSER!AN21="","",MAILUSER!AN21)</f>
        <v/>
      </c>
      <c r="AO563" s="14" t="str">
        <f>+IF(MAILUSER!AO21="","",MAILUSER!AO21)</f>
        <v/>
      </c>
      <c r="AP563" s="20" t="str">
        <f>+IF(MAILUSER!AP21="","",MAILUSER!AP21)</f>
        <v/>
      </c>
      <c r="AQ563" s="19">
        <f>+IF(MAILUSER!AQ21="","",MAILUSER!AQ21)</f>
        <v>0.61458333333333337</v>
      </c>
      <c r="AR563" s="13">
        <f>+IF(MAILUSER!AR21="","",MAILUSER!AR21)</f>
        <v>0.77777777777777779</v>
      </c>
      <c r="AS563" s="14" t="str">
        <f>+IF(MAILUSER!AS21="","",MAILUSER!AS21)</f>
        <v/>
      </c>
      <c r="AT563" s="14" t="str">
        <f>+IF(MAILUSER!AT21="","",MAILUSER!AT21)</f>
        <v/>
      </c>
      <c r="AU563" s="13" t="str">
        <f>+IF(MAILUSER!AU21="","",MAILUSER!AU21)</f>
        <v/>
      </c>
      <c r="AV563" s="13" t="str">
        <f>+IF(MAILUSER!AV21="","",MAILUSER!AV21)</f>
        <v/>
      </c>
      <c r="AW563" s="14" t="str">
        <f>+IF(MAILUSER!AW21="","",MAILUSER!AW21)</f>
        <v/>
      </c>
      <c r="AX563" s="20" t="str">
        <f>+IF(MAILUSER!AX21="","",MAILUSER!AX21)</f>
        <v/>
      </c>
      <c r="AY563" s="19">
        <f>+IF(MAILUSER!AY21="","",MAILUSER!AY21)</f>
        <v>0.61458333333333337</v>
      </c>
      <c r="AZ563" s="13">
        <f>+IF(MAILUSER!AZ21="","",MAILUSER!AZ21)</f>
        <v>0.77777777777777779</v>
      </c>
      <c r="BA563" s="14" t="str">
        <f>+IF(MAILUSER!BA21="","",MAILUSER!BA21)</f>
        <v/>
      </c>
      <c r="BB563" s="14" t="str">
        <f>+IF(MAILUSER!BB21="","",MAILUSER!BB21)</f>
        <v/>
      </c>
      <c r="BC563" s="13" t="str">
        <f>+IF(MAILUSER!BC21="","",MAILUSER!BC21)</f>
        <v/>
      </c>
      <c r="BD563" s="13" t="str">
        <f>+IF(MAILUSER!BD21="","",MAILUSER!BD21)</f>
        <v/>
      </c>
      <c r="BE563" s="14" t="str">
        <f>+IF(MAILUSER!BE21="","",MAILUSER!BE21)</f>
        <v/>
      </c>
      <c r="BF563" s="20" t="str">
        <f>+IF(MAILUSER!BF21="","",MAILUSER!BF21)</f>
        <v/>
      </c>
      <c r="BG563" s="19">
        <f>+IF(MAILUSER!BG21="","",MAILUSER!BG21)</f>
        <v>0.61458333333333337</v>
      </c>
      <c r="BH563" s="13">
        <f>+IF(MAILUSER!BH21="","",MAILUSER!BH21)</f>
        <v>0.77777777777777779</v>
      </c>
      <c r="BI563" s="14" t="str">
        <f>+IF(MAILUSER!BI21="","",MAILUSER!BI21)</f>
        <v/>
      </c>
      <c r="BJ563" s="14" t="str">
        <f>+IF(MAILUSER!BJ21="","",MAILUSER!BJ21)</f>
        <v/>
      </c>
      <c r="BK563" s="13" t="str">
        <f>+IF(MAILUSER!BK21="","",MAILUSER!BK21)</f>
        <v/>
      </c>
      <c r="BL563" s="13" t="str">
        <f>+IF(MAILUSER!BL21="","",MAILUSER!BL21)</f>
        <v/>
      </c>
      <c r="BM563" s="14" t="str">
        <f>+IF(MAILUSER!BM21="","",MAILUSER!BM21)</f>
        <v/>
      </c>
      <c r="BN563" s="20" t="str">
        <f>+IF(MAILUSER!BN21="","",MAILUSER!BN21)</f>
        <v/>
      </c>
      <c r="BO563" s="19">
        <f>+IF(MAILUSER!BO21="","",MAILUSER!BO21)</f>
        <v>0.61458333333333337</v>
      </c>
      <c r="BP563" s="13">
        <f>+IF(MAILUSER!BP21="","",MAILUSER!BP21)</f>
        <v>0.77777777777777779</v>
      </c>
      <c r="BQ563" s="14" t="str">
        <f>+IF(MAILUSER!BQ21="","",MAILUSER!BQ21)</f>
        <v/>
      </c>
      <c r="BR563" s="14" t="str">
        <f>+IF(MAILUSER!BR21="","",MAILUSER!BR21)</f>
        <v/>
      </c>
      <c r="BS563" s="13" t="str">
        <f>+IF(MAILUSER!BS21="","",MAILUSER!BS21)</f>
        <v/>
      </c>
      <c r="BT563" s="13" t="str">
        <f>+IF(MAILUSER!BT21="","",MAILUSER!BT21)</f>
        <v/>
      </c>
      <c r="BU563" s="14" t="str">
        <f>+IF(MAILUSER!BU21="","",MAILUSER!BU21)</f>
        <v/>
      </c>
      <c r="BV563" s="20" t="str">
        <f>+IF(MAILUSER!BV21="","",MAILUSER!BV21)</f>
        <v/>
      </c>
      <c r="BW563" s="68" t="str">
        <f>+VLOOKUP(B563,GESEM!B:H,7,0)</f>
        <v>MAIL USER</v>
      </c>
      <c r="BX563" s="2" t="str">
        <f>+VLOOKUP(B563,GESEM!B:H,6,0)</f>
        <v>AGENTE</v>
      </c>
    </row>
    <row r="564" spans="1:76" ht="12" customHeight="1" x14ac:dyDescent="0.2">
      <c r="A564" s="31">
        <f t="shared" si="8"/>
        <v>558</v>
      </c>
      <c r="B564" s="74">
        <f>+MAILGLOVER!B7</f>
        <v>75961983</v>
      </c>
      <c r="C564" s="61" t="str">
        <f>+VLOOKUP(J564,TURNO!P:Q,2,0)</f>
        <v xml:space="preserve">MAIL GLOVER </v>
      </c>
      <c r="D564" s="61" t="str">
        <f>+MAILGLOVER!D7</f>
        <v>Madrugada</v>
      </c>
      <c r="E564" s="75">
        <f>+VLOOKUP(B564,GESEM!B:M,12,0)</f>
        <v>43420</v>
      </c>
      <c r="F564" s="61" t="str">
        <f>+MAILGLOVER!F7</f>
        <v>FULL TIME</v>
      </c>
      <c r="G564" s="61">
        <f>+MAILGLOVER!G7</f>
        <v>0</v>
      </c>
      <c r="H564" s="61">
        <f>+MAILGLOVER!H7</f>
        <v>0</v>
      </c>
      <c r="I564" s="61" t="str">
        <f>+MAILGLOVER!I7</f>
        <v>MENDEZ LOPEZ INGRID</v>
      </c>
      <c r="J564" s="61" t="str">
        <f>+MAILGLOVER!J7</f>
        <v>MAIL GLOVER</v>
      </c>
      <c r="K564" s="61" t="str">
        <f>+MAILGLOVER!K7</f>
        <v>MENDIZABAL BERMUDEZ OSCAR OWENCESLAO</v>
      </c>
      <c r="L564" s="61" t="str">
        <f>+MAILGLOVER!L7</f>
        <v xml:space="preserve">CARAZA MORENO JONATHAN </v>
      </c>
      <c r="M564" s="61" t="str">
        <f>+MAILGLOVER!M7</f>
        <v>Domingo</v>
      </c>
      <c r="N564" s="32">
        <f>+IF(MAILGLOVER!N7="","",MAILGLOVER!N7)</f>
        <v>0.91666666666666663</v>
      </c>
      <c r="O564" s="33">
        <f>+IF(MAILGLOVER!O7="","",MAILGLOVER!O7)</f>
        <v>0.26041666666666669</v>
      </c>
      <c r="P564" s="32">
        <f>+IF(MAILGLOVER!P7="","",MAILGLOVER!P7)</f>
        <v>4.1666666666666664E-2</v>
      </c>
      <c r="Q564" s="33">
        <f>+IF(MAILGLOVER!Q7="","",MAILGLOVER!Q7)</f>
        <v>7.2916666666666671E-2</v>
      </c>
      <c r="R564" s="34" t="str">
        <f>+VLOOKUP(B564,GESEM!B:R,9,0)</f>
        <v>ACTIVO</v>
      </c>
      <c r="S564" s="19">
        <f>+IF(MAILGLOVER!S7="","",MAILGLOVER!S7)</f>
        <v>0.91666666666666663</v>
      </c>
      <c r="T564" s="14">
        <f>+IF(MAILGLOVER!T7="","",MAILGLOVER!T7)</f>
        <v>0.26041666666666669</v>
      </c>
      <c r="U564" s="14" t="str">
        <f>+IF(MAILGLOVER!U7="","",MAILGLOVER!U7)</f>
        <v/>
      </c>
      <c r="V564" s="14" t="str">
        <f>+IF(MAILGLOVER!V7="","",MAILGLOVER!V7)</f>
        <v/>
      </c>
      <c r="W564" s="14">
        <f>+IF(MAILGLOVER!W7="","",MAILGLOVER!W7)</f>
        <v>4.1666666666666664E-2</v>
      </c>
      <c r="X564" s="14">
        <f>+IF(MAILGLOVER!X7="","",MAILGLOVER!X7)</f>
        <v>7.2916666666666671E-2</v>
      </c>
      <c r="Y564" s="14" t="str">
        <f>+IF(MAILGLOVER!Y7="","",MAILGLOVER!Y7)</f>
        <v/>
      </c>
      <c r="Z564" s="20" t="str">
        <f>+IF(MAILGLOVER!Z7="","",MAILGLOVER!Z7)</f>
        <v/>
      </c>
      <c r="AA564" s="19">
        <f>+IF(MAILGLOVER!AA7="","",MAILGLOVER!AA7)</f>
        <v>0.91666666666666663</v>
      </c>
      <c r="AB564" s="13">
        <f>+IF(MAILGLOVER!AB7="","",MAILGLOVER!AB7)</f>
        <v>0.26041666666666669</v>
      </c>
      <c r="AC564" s="14" t="str">
        <f>+IF(MAILGLOVER!AC7="","",MAILGLOVER!AC7)</f>
        <v/>
      </c>
      <c r="AD564" s="14" t="str">
        <f>+IF(MAILGLOVER!AD7="","",MAILGLOVER!AD7)</f>
        <v/>
      </c>
      <c r="AE564" s="13">
        <f>+IF(MAILGLOVER!AE7="","",MAILGLOVER!AE7)</f>
        <v>4.1666666666666664E-2</v>
      </c>
      <c r="AF564" s="13">
        <f>+IF(MAILGLOVER!AF7="","",MAILGLOVER!AF7)</f>
        <v>7.2916666666666671E-2</v>
      </c>
      <c r="AG564" s="14" t="str">
        <f>+IF(MAILGLOVER!AG7="","",MAILGLOVER!AG7)</f>
        <v/>
      </c>
      <c r="AH564" s="20" t="str">
        <f>+IF(MAILGLOVER!AH7="","",MAILGLOVER!AH7)</f>
        <v/>
      </c>
      <c r="AI564" s="19">
        <f>+IF(MAILGLOVER!AI7="","",MAILGLOVER!AI7)</f>
        <v>0.91666666666666663</v>
      </c>
      <c r="AJ564" s="13">
        <f>+IF(MAILGLOVER!AJ7="","",MAILGLOVER!AJ7)</f>
        <v>0.26041666666666669</v>
      </c>
      <c r="AK564" s="14" t="str">
        <f>+IF(MAILGLOVER!AK7="","",MAILGLOVER!AK7)</f>
        <v/>
      </c>
      <c r="AL564" s="14" t="str">
        <f>+IF(MAILGLOVER!AL7="","",MAILGLOVER!AL7)</f>
        <v/>
      </c>
      <c r="AM564" s="13">
        <f>+IF(MAILGLOVER!AM7="","",MAILGLOVER!AM7)</f>
        <v>4.1666666666666664E-2</v>
      </c>
      <c r="AN564" s="13">
        <f>+IF(MAILGLOVER!AN7="","",MAILGLOVER!AN7)</f>
        <v>7.2916666666666671E-2</v>
      </c>
      <c r="AO564" s="14" t="str">
        <f>+IF(MAILGLOVER!AO7="","",MAILGLOVER!AO7)</f>
        <v/>
      </c>
      <c r="AP564" s="20" t="str">
        <f>+IF(MAILGLOVER!AP7="","",MAILGLOVER!AP7)</f>
        <v/>
      </c>
      <c r="AQ564" s="19">
        <f>+IF(MAILGLOVER!AQ7="","",MAILGLOVER!AQ7)</f>
        <v>0.91666666666666663</v>
      </c>
      <c r="AR564" s="13">
        <f>+IF(MAILGLOVER!AR7="","",MAILGLOVER!AR7)</f>
        <v>0.26041666666666669</v>
      </c>
      <c r="AS564" s="14" t="str">
        <f>+IF(MAILGLOVER!AS7="","",MAILGLOVER!AS7)</f>
        <v/>
      </c>
      <c r="AT564" s="14" t="str">
        <f>+IF(MAILGLOVER!AT7="","",MAILGLOVER!AT7)</f>
        <v/>
      </c>
      <c r="AU564" s="13">
        <f>+IF(MAILGLOVER!AU7="","",MAILGLOVER!AU7)</f>
        <v>4.1666666666666664E-2</v>
      </c>
      <c r="AV564" s="13">
        <f>+IF(MAILGLOVER!AV7="","",MAILGLOVER!AV7)</f>
        <v>7.2916666666666671E-2</v>
      </c>
      <c r="AW564" s="14" t="str">
        <f>+IF(MAILGLOVER!AW7="","",MAILGLOVER!AW7)</f>
        <v/>
      </c>
      <c r="AX564" s="20" t="str">
        <f>+IF(MAILGLOVER!AX7="","",MAILGLOVER!AX7)</f>
        <v/>
      </c>
      <c r="AY564" s="19">
        <f>+IF(MAILGLOVER!AY7="","",MAILGLOVER!AY7)</f>
        <v>0.91666666666666663</v>
      </c>
      <c r="AZ564" s="13">
        <f>+IF(MAILGLOVER!AZ7="","",MAILGLOVER!AZ7)</f>
        <v>0.26041666666666669</v>
      </c>
      <c r="BA564" s="14" t="str">
        <f>+IF(MAILGLOVER!BA7="","",MAILGLOVER!BA7)</f>
        <v/>
      </c>
      <c r="BB564" s="14" t="str">
        <f>+IF(MAILGLOVER!BB7="","",MAILGLOVER!BB7)</f>
        <v/>
      </c>
      <c r="BC564" s="13">
        <f>+IF(MAILGLOVER!BC7="","",MAILGLOVER!BC7)</f>
        <v>4.1666666666666664E-2</v>
      </c>
      <c r="BD564" s="13">
        <f>+IF(MAILGLOVER!BD7="","",MAILGLOVER!BD7)</f>
        <v>7.2916666666666671E-2</v>
      </c>
      <c r="BE564" s="14" t="str">
        <f>+IF(MAILGLOVER!BE7="","",MAILGLOVER!BE7)</f>
        <v/>
      </c>
      <c r="BF564" s="20" t="str">
        <f>+IF(MAILGLOVER!BF7="","",MAILGLOVER!BF7)</f>
        <v/>
      </c>
      <c r="BG564" s="19">
        <f>+IF(MAILGLOVER!BG7="","",MAILGLOVER!BG7)</f>
        <v>0.91666666666666663</v>
      </c>
      <c r="BH564" s="13">
        <f>+IF(MAILGLOVER!BH7="","",MAILGLOVER!BH7)</f>
        <v>0.26041666666666669</v>
      </c>
      <c r="BI564" s="14" t="str">
        <f>+IF(MAILGLOVER!BI7="","",MAILGLOVER!BI7)</f>
        <v/>
      </c>
      <c r="BJ564" s="14" t="str">
        <f>+IF(MAILGLOVER!BJ7="","",MAILGLOVER!BJ7)</f>
        <v/>
      </c>
      <c r="BK564" s="13">
        <f>+IF(MAILGLOVER!BK7="","",MAILGLOVER!BK7)</f>
        <v>4.1666666666666664E-2</v>
      </c>
      <c r="BL564" s="13">
        <f>+IF(MAILGLOVER!BL7="","",MAILGLOVER!BL7)</f>
        <v>7.2916666666666671E-2</v>
      </c>
      <c r="BM564" s="14" t="str">
        <f>+IF(MAILGLOVER!BM7="","",MAILGLOVER!BM7)</f>
        <v/>
      </c>
      <c r="BN564" s="20" t="str">
        <f>+IF(MAILGLOVER!BN7="","",MAILGLOVER!BN7)</f>
        <v/>
      </c>
      <c r="BO564" s="19" t="str">
        <f>+IF(MAILGLOVER!BO7="","",MAILGLOVER!BO7)</f>
        <v/>
      </c>
      <c r="BP564" s="13" t="str">
        <f>+IF(MAILGLOVER!BP7="","",MAILGLOVER!BP7)</f>
        <v/>
      </c>
      <c r="BQ564" s="14" t="str">
        <f>+IF(MAILGLOVER!BQ7="","",MAILGLOVER!BQ7)</f>
        <v/>
      </c>
      <c r="BR564" s="14" t="str">
        <f>+IF(MAILGLOVER!BR7="","",MAILGLOVER!BR7)</f>
        <v/>
      </c>
      <c r="BS564" s="13" t="str">
        <f>+IF(MAILGLOVER!BS7="","",MAILGLOVER!BS7)</f>
        <v/>
      </c>
      <c r="BT564" s="13" t="str">
        <f>+IF(MAILGLOVER!BT7="","",MAILGLOVER!BT7)</f>
        <v/>
      </c>
      <c r="BU564" s="14" t="str">
        <f>+IF(MAILGLOVER!BU7="","",MAILGLOVER!BU7)</f>
        <v/>
      </c>
      <c r="BV564" s="20" t="str">
        <f>+IF(MAILGLOVER!BV7="","",MAILGLOVER!BV7)</f>
        <v/>
      </c>
      <c r="BW564" s="68" t="str">
        <f>+VLOOKUP(B564,GESEM!B:H,7,0)</f>
        <v>MAIL GLOVER</v>
      </c>
      <c r="BX564" s="2" t="str">
        <f>+VLOOKUP(B564,GESEM!B:H,6,0)</f>
        <v>AGENTE</v>
      </c>
    </row>
    <row r="565" spans="1:76" ht="12" customHeight="1" x14ac:dyDescent="0.2">
      <c r="A565" s="31">
        <f t="shared" si="8"/>
        <v>559</v>
      </c>
      <c r="B565" s="74">
        <f>+MAILGLOVER!B8</f>
        <v>76597717</v>
      </c>
      <c r="C565" s="61" t="str">
        <f>+VLOOKUP(J565,TURNO!P:Q,2,0)</f>
        <v xml:space="preserve">MAIL GLOVER </v>
      </c>
      <c r="D565" s="61" t="str">
        <f>+MAILGLOVER!D8</f>
        <v>Madrugada</v>
      </c>
      <c r="E565" s="75">
        <f>+VLOOKUP(B565,GESEM!B:M,12,0)</f>
        <v>43404</v>
      </c>
      <c r="F565" s="61" t="str">
        <f>+MAILGLOVER!F8</f>
        <v>FULL TIME</v>
      </c>
      <c r="G565" s="61">
        <f>+MAILGLOVER!G8</f>
        <v>0</v>
      </c>
      <c r="H565" s="61">
        <f>+MAILGLOVER!H8</f>
        <v>0</v>
      </c>
      <c r="I565" s="61" t="str">
        <f>+MAILGLOVER!I8</f>
        <v>COTERA PALOMINO JOSE MANUEL</v>
      </c>
      <c r="J565" s="61" t="str">
        <f>+MAILGLOVER!J8</f>
        <v>MAIL GLOVER</v>
      </c>
      <c r="K565" s="61" t="str">
        <f>+MAILGLOVER!K8</f>
        <v>MARTEL TOLENTINO ERIKA LEIDY</v>
      </c>
      <c r="L565" s="61" t="str">
        <f>+MAILGLOVER!L8</f>
        <v xml:space="preserve">CARAZA MORENO JONATHAN </v>
      </c>
      <c r="M565" s="61" t="str">
        <f>+MAILGLOVER!M8</f>
        <v>Sábado</v>
      </c>
      <c r="N565" s="32">
        <f>+IF(MAILGLOVER!N8="","",MAILGLOVER!N8)</f>
        <v>0.91666666666666663</v>
      </c>
      <c r="O565" s="33">
        <f>+IF(MAILGLOVER!O8="","",MAILGLOVER!O8)</f>
        <v>0.26041666666666669</v>
      </c>
      <c r="P565" s="32">
        <f>+IF(MAILGLOVER!P8="","",MAILGLOVER!P8)</f>
        <v>3.125E-2</v>
      </c>
      <c r="Q565" s="33">
        <f>+IF(MAILGLOVER!Q8="","",MAILGLOVER!Q8)</f>
        <v>6.25E-2</v>
      </c>
      <c r="R565" s="34" t="str">
        <f>+VLOOKUP(B565,GESEM!B:R,9,0)</f>
        <v>ACTIVO</v>
      </c>
      <c r="S565" s="19">
        <f>+IF(MAILGLOVER!S8="","",MAILGLOVER!S8)</f>
        <v>0.91666666666666663</v>
      </c>
      <c r="T565" s="14">
        <f>+IF(MAILGLOVER!T8="","",MAILGLOVER!T8)</f>
        <v>0.26041666666666669</v>
      </c>
      <c r="U565" s="14" t="str">
        <f>+IF(MAILGLOVER!U8="","",MAILGLOVER!U8)</f>
        <v/>
      </c>
      <c r="V565" s="14" t="str">
        <f>+IF(MAILGLOVER!V8="","",MAILGLOVER!V8)</f>
        <v/>
      </c>
      <c r="W565" s="14">
        <f>+IF(MAILGLOVER!W8="","",MAILGLOVER!W8)</f>
        <v>3.125E-2</v>
      </c>
      <c r="X565" s="14">
        <f>+IF(MAILGLOVER!X8="","",MAILGLOVER!X8)</f>
        <v>6.25E-2</v>
      </c>
      <c r="Y565" s="14" t="str">
        <f>+IF(MAILGLOVER!Y8="","",MAILGLOVER!Y8)</f>
        <v/>
      </c>
      <c r="Z565" s="20" t="str">
        <f>+IF(MAILGLOVER!Z8="","",MAILGLOVER!Z8)</f>
        <v/>
      </c>
      <c r="AA565" s="19">
        <f>+IF(MAILGLOVER!AA8="","",MAILGLOVER!AA8)</f>
        <v>0.91666666666666663</v>
      </c>
      <c r="AB565" s="13">
        <f>+IF(MAILGLOVER!AB8="","",MAILGLOVER!AB8)</f>
        <v>0.26041666666666669</v>
      </c>
      <c r="AC565" s="14" t="str">
        <f>+IF(MAILGLOVER!AC8="","",MAILGLOVER!AC8)</f>
        <v/>
      </c>
      <c r="AD565" s="14" t="str">
        <f>+IF(MAILGLOVER!AD8="","",MAILGLOVER!AD8)</f>
        <v/>
      </c>
      <c r="AE565" s="13">
        <f>+IF(MAILGLOVER!AE8="","",MAILGLOVER!AE8)</f>
        <v>3.125E-2</v>
      </c>
      <c r="AF565" s="13">
        <f>+IF(MAILGLOVER!AF8="","",MAILGLOVER!AF8)</f>
        <v>6.25E-2</v>
      </c>
      <c r="AG565" s="14" t="str">
        <f>+IF(MAILGLOVER!AG8="","",MAILGLOVER!AG8)</f>
        <v/>
      </c>
      <c r="AH565" s="20" t="str">
        <f>+IF(MAILGLOVER!AH8="","",MAILGLOVER!AH8)</f>
        <v/>
      </c>
      <c r="AI565" s="19">
        <f>+IF(MAILGLOVER!AI8="","",MAILGLOVER!AI8)</f>
        <v>0.91666666666666663</v>
      </c>
      <c r="AJ565" s="13">
        <f>+IF(MAILGLOVER!AJ8="","",MAILGLOVER!AJ8)</f>
        <v>0.26041666666666669</v>
      </c>
      <c r="AK565" s="14" t="str">
        <f>+IF(MAILGLOVER!AK8="","",MAILGLOVER!AK8)</f>
        <v/>
      </c>
      <c r="AL565" s="14" t="str">
        <f>+IF(MAILGLOVER!AL8="","",MAILGLOVER!AL8)</f>
        <v/>
      </c>
      <c r="AM565" s="13">
        <f>+IF(MAILGLOVER!AM8="","",MAILGLOVER!AM8)</f>
        <v>3.125E-2</v>
      </c>
      <c r="AN565" s="13">
        <f>+IF(MAILGLOVER!AN8="","",MAILGLOVER!AN8)</f>
        <v>6.25E-2</v>
      </c>
      <c r="AO565" s="14" t="str">
        <f>+IF(MAILGLOVER!AO8="","",MAILGLOVER!AO8)</f>
        <v/>
      </c>
      <c r="AP565" s="20" t="str">
        <f>+IF(MAILGLOVER!AP8="","",MAILGLOVER!AP8)</f>
        <v/>
      </c>
      <c r="AQ565" s="19">
        <f>+IF(MAILGLOVER!AQ8="","",MAILGLOVER!AQ8)</f>
        <v>0.91666666666666663</v>
      </c>
      <c r="AR565" s="13">
        <f>+IF(MAILGLOVER!AR8="","",MAILGLOVER!AR8)</f>
        <v>0.26041666666666669</v>
      </c>
      <c r="AS565" s="14" t="str">
        <f>+IF(MAILGLOVER!AS8="","",MAILGLOVER!AS8)</f>
        <v/>
      </c>
      <c r="AT565" s="14" t="str">
        <f>+IF(MAILGLOVER!AT8="","",MAILGLOVER!AT8)</f>
        <v/>
      </c>
      <c r="AU565" s="13">
        <f>+IF(MAILGLOVER!AU8="","",MAILGLOVER!AU8)</f>
        <v>3.125E-2</v>
      </c>
      <c r="AV565" s="13">
        <f>+IF(MAILGLOVER!AV8="","",MAILGLOVER!AV8)</f>
        <v>6.25E-2</v>
      </c>
      <c r="AW565" s="14" t="str">
        <f>+IF(MAILGLOVER!AW8="","",MAILGLOVER!AW8)</f>
        <v/>
      </c>
      <c r="AX565" s="20" t="str">
        <f>+IF(MAILGLOVER!AX8="","",MAILGLOVER!AX8)</f>
        <v/>
      </c>
      <c r="AY565" s="19">
        <f>+IF(MAILGLOVER!AY8="","",MAILGLOVER!AY8)</f>
        <v>0.91666666666666663</v>
      </c>
      <c r="AZ565" s="13">
        <f>+IF(MAILGLOVER!AZ8="","",MAILGLOVER!AZ8)</f>
        <v>0.26041666666666669</v>
      </c>
      <c r="BA565" s="14" t="str">
        <f>+IF(MAILGLOVER!BA8="","",MAILGLOVER!BA8)</f>
        <v/>
      </c>
      <c r="BB565" s="14" t="str">
        <f>+IF(MAILGLOVER!BB8="","",MAILGLOVER!BB8)</f>
        <v/>
      </c>
      <c r="BC565" s="13">
        <f>+IF(MAILGLOVER!BC8="","",MAILGLOVER!BC8)</f>
        <v>3.125E-2</v>
      </c>
      <c r="BD565" s="13">
        <f>+IF(MAILGLOVER!BD8="","",MAILGLOVER!BD8)</f>
        <v>6.25E-2</v>
      </c>
      <c r="BE565" s="14" t="str">
        <f>+IF(MAILGLOVER!BE8="","",MAILGLOVER!BE8)</f>
        <v/>
      </c>
      <c r="BF565" s="20" t="str">
        <f>+IF(MAILGLOVER!BF8="","",MAILGLOVER!BF8)</f>
        <v/>
      </c>
      <c r="BG565" s="19" t="str">
        <f>+IF(MAILGLOVER!BG8="","",MAILGLOVER!BG8)</f>
        <v/>
      </c>
      <c r="BH565" s="13" t="str">
        <f>+IF(MAILGLOVER!BH8="","",MAILGLOVER!BH8)</f>
        <v/>
      </c>
      <c r="BI565" s="14" t="str">
        <f>+IF(MAILGLOVER!BI8="","",MAILGLOVER!BI8)</f>
        <v/>
      </c>
      <c r="BJ565" s="14" t="str">
        <f>+IF(MAILGLOVER!BJ8="","",MAILGLOVER!BJ8)</f>
        <v/>
      </c>
      <c r="BK565" s="13" t="str">
        <f>+IF(MAILGLOVER!BK8="","",MAILGLOVER!BK8)</f>
        <v/>
      </c>
      <c r="BL565" s="13" t="str">
        <f>+IF(MAILGLOVER!BL8="","",MAILGLOVER!BL8)</f>
        <v/>
      </c>
      <c r="BM565" s="14" t="str">
        <f>+IF(MAILGLOVER!BM8="","",MAILGLOVER!BM8)</f>
        <v/>
      </c>
      <c r="BN565" s="20" t="str">
        <f>+IF(MAILGLOVER!BN8="","",MAILGLOVER!BN8)</f>
        <v/>
      </c>
      <c r="BO565" s="19">
        <f>+IF(MAILGLOVER!BO8="","",MAILGLOVER!BO8)</f>
        <v>0.91666666666666663</v>
      </c>
      <c r="BP565" s="13">
        <f>+IF(MAILGLOVER!BP8="","",MAILGLOVER!BP8)</f>
        <v>0.26041666666666669</v>
      </c>
      <c r="BQ565" s="14" t="str">
        <f>+IF(MAILGLOVER!BQ8="","",MAILGLOVER!BQ8)</f>
        <v/>
      </c>
      <c r="BR565" s="14" t="str">
        <f>+IF(MAILGLOVER!BR8="","",MAILGLOVER!BR8)</f>
        <v/>
      </c>
      <c r="BS565" s="13">
        <f>+IF(MAILGLOVER!BS8="","",MAILGLOVER!BS8)</f>
        <v>3.125E-2</v>
      </c>
      <c r="BT565" s="13">
        <f>+IF(MAILGLOVER!BT8="","",MAILGLOVER!BT8)</f>
        <v>6.25E-2</v>
      </c>
      <c r="BU565" s="14" t="str">
        <f>+IF(MAILGLOVER!BU8="","",MAILGLOVER!BU8)</f>
        <v/>
      </c>
      <c r="BV565" s="20" t="str">
        <f>+IF(MAILGLOVER!BV8="","",MAILGLOVER!BV8)</f>
        <v/>
      </c>
      <c r="BW565" s="68" t="str">
        <f>+VLOOKUP(B565,GESEM!B:H,7,0)</f>
        <v>MAIL GLOVER</v>
      </c>
      <c r="BX565" s="2" t="str">
        <f>+VLOOKUP(B565,GESEM!B:H,6,0)</f>
        <v>AGENTE</v>
      </c>
    </row>
    <row r="566" spans="1:76" ht="12" customHeight="1" x14ac:dyDescent="0.2">
      <c r="A566" s="31">
        <f t="shared" si="8"/>
        <v>560</v>
      </c>
      <c r="B566" s="74">
        <f>+MAILGLOVER!B9</f>
        <v>42911698</v>
      </c>
      <c r="C566" s="61" t="str">
        <f>+VLOOKUP(J566,TURNO!P:Q,2,0)</f>
        <v xml:space="preserve">MAIL GLOVER </v>
      </c>
      <c r="D566" s="61" t="str">
        <f>+MAILGLOVER!D9</f>
        <v>Madrugada</v>
      </c>
      <c r="E566" s="75">
        <f>+VLOOKUP(B566,GESEM!B:M,12,0)</f>
        <v>43517</v>
      </c>
      <c r="F566" s="61" t="str">
        <f>+MAILGLOVER!F9</f>
        <v>FULL TIME</v>
      </c>
      <c r="G566" s="61">
        <f>+MAILGLOVER!G9</f>
        <v>0</v>
      </c>
      <c r="H566" s="61">
        <f>+MAILGLOVER!H9</f>
        <v>0</v>
      </c>
      <c r="I566" s="61" t="str">
        <f>+MAILGLOVER!I9</f>
        <v>ROQUE CASTRO ROSA ANGELICA</v>
      </c>
      <c r="J566" s="61" t="str">
        <f>+MAILGLOVER!J9</f>
        <v>MAIL GLOVER</v>
      </c>
      <c r="K566" s="61" t="str">
        <f>+MAILGLOVER!K9</f>
        <v>MENDIZABAL BERMUDEZ OSCAR OWENCESLAO</v>
      </c>
      <c r="L566" s="61" t="str">
        <f>+MAILGLOVER!L9</f>
        <v xml:space="preserve">CARAZA MORENO JONATHAN </v>
      </c>
      <c r="M566" s="61" t="str">
        <f>+MAILGLOVER!M9</f>
        <v>Domingo</v>
      </c>
      <c r="N566" s="32">
        <f>+IF(MAILGLOVER!N9="","",MAILGLOVER!N9)</f>
        <v>0.91666666666666663</v>
      </c>
      <c r="O566" s="33">
        <f>+IF(MAILGLOVER!O9="","",MAILGLOVER!O9)</f>
        <v>0.26041666666666669</v>
      </c>
      <c r="P566" s="32">
        <f>+IF(MAILGLOVER!P9="","",MAILGLOVER!P9)</f>
        <v>0.125</v>
      </c>
      <c r="Q566" s="33">
        <f>+IF(MAILGLOVER!Q9="","",MAILGLOVER!Q9)</f>
        <v>0.15625</v>
      </c>
      <c r="R566" s="34" t="str">
        <f>+VLOOKUP(B566,GESEM!B:R,9,0)</f>
        <v>ACTIVO</v>
      </c>
      <c r="S566" s="19">
        <f>+IF(MAILGLOVER!S9="","",MAILGLOVER!S9)</f>
        <v>0.91666666666666663</v>
      </c>
      <c r="T566" s="14">
        <f>+IF(MAILGLOVER!T9="","",MAILGLOVER!T9)</f>
        <v>0.26041666666666669</v>
      </c>
      <c r="U566" s="14" t="str">
        <f>+IF(MAILGLOVER!U9="","",MAILGLOVER!U9)</f>
        <v/>
      </c>
      <c r="V566" s="14" t="str">
        <f>+IF(MAILGLOVER!V9="","",MAILGLOVER!V9)</f>
        <v/>
      </c>
      <c r="W566" s="14">
        <f>+IF(MAILGLOVER!W9="","",MAILGLOVER!W9)</f>
        <v>0.125</v>
      </c>
      <c r="X566" s="14">
        <f>+IF(MAILGLOVER!X9="","",MAILGLOVER!X9)</f>
        <v>0.15625</v>
      </c>
      <c r="Y566" s="14" t="str">
        <f>+IF(MAILGLOVER!Y9="","",MAILGLOVER!Y9)</f>
        <v/>
      </c>
      <c r="Z566" s="20" t="str">
        <f>+IF(MAILGLOVER!Z9="","",MAILGLOVER!Z9)</f>
        <v/>
      </c>
      <c r="AA566" s="19">
        <f>+IF(MAILGLOVER!AA9="","",MAILGLOVER!AA9)</f>
        <v>0.91666666666666663</v>
      </c>
      <c r="AB566" s="13">
        <f>+IF(MAILGLOVER!AB9="","",MAILGLOVER!AB9)</f>
        <v>0.26041666666666669</v>
      </c>
      <c r="AC566" s="14" t="str">
        <f>+IF(MAILGLOVER!AC9="","",MAILGLOVER!AC9)</f>
        <v/>
      </c>
      <c r="AD566" s="14" t="str">
        <f>+IF(MAILGLOVER!AD9="","",MAILGLOVER!AD9)</f>
        <v/>
      </c>
      <c r="AE566" s="13">
        <f>+IF(MAILGLOVER!AE9="","",MAILGLOVER!AE9)</f>
        <v>0.125</v>
      </c>
      <c r="AF566" s="13">
        <f>+IF(MAILGLOVER!AF9="","",MAILGLOVER!AF9)</f>
        <v>0.15625</v>
      </c>
      <c r="AG566" s="14" t="str">
        <f>+IF(MAILGLOVER!AG9="","",MAILGLOVER!AG9)</f>
        <v/>
      </c>
      <c r="AH566" s="20" t="str">
        <f>+IF(MAILGLOVER!AH9="","",MAILGLOVER!AH9)</f>
        <v/>
      </c>
      <c r="AI566" s="19">
        <f>+IF(MAILGLOVER!AI9="","",MAILGLOVER!AI9)</f>
        <v>0.91666666666666663</v>
      </c>
      <c r="AJ566" s="13">
        <f>+IF(MAILGLOVER!AJ9="","",MAILGLOVER!AJ9)</f>
        <v>0.26041666666666669</v>
      </c>
      <c r="AK566" s="14" t="str">
        <f>+IF(MAILGLOVER!AK9="","",MAILGLOVER!AK9)</f>
        <v/>
      </c>
      <c r="AL566" s="14" t="str">
        <f>+IF(MAILGLOVER!AL9="","",MAILGLOVER!AL9)</f>
        <v/>
      </c>
      <c r="AM566" s="13">
        <f>+IF(MAILGLOVER!AM9="","",MAILGLOVER!AM9)</f>
        <v>0.125</v>
      </c>
      <c r="AN566" s="13">
        <f>+IF(MAILGLOVER!AN9="","",MAILGLOVER!AN9)</f>
        <v>0.15625</v>
      </c>
      <c r="AO566" s="14" t="str">
        <f>+IF(MAILGLOVER!AO9="","",MAILGLOVER!AO9)</f>
        <v/>
      </c>
      <c r="AP566" s="20" t="str">
        <f>+IF(MAILGLOVER!AP9="","",MAILGLOVER!AP9)</f>
        <v/>
      </c>
      <c r="AQ566" s="19">
        <f>+IF(MAILGLOVER!AQ9="","",MAILGLOVER!AQ9)</f>
        <v>0.91666666666666663</v>
      </c>
      <c r="AR566" s="13">
        <f>+IF(MAILGLOVER!AR9="","",MAILGLOVER!AR9)</f>
        <v>0.26041666666666669</v>
      </c>
      <c r="AS566" s="14" t="str">
        <f>+IF(MAILGLOVER!AS9="","",MAILGLOVER!AS9)</f>
        <v/>
      </c>
      <c r="AT566" s="14" t="str">
        <f>+IF(MAILGLOVER!AT9="","",MAILGLOVER!AT9)</f>
        <v/>
      </c>
      <c r="AU566" s="13">
        <f>+IF(MAILGLOVER!AU9="","",MAILGLOVER!AU9)</f>
        <v>0.125</v>
      </c>
      <c r="AV566" s="13">
        <f>+IF(MAILGLOVER!AV9="","",MAILGLOVER!AV9)</f>
        <v>0.15625</v>
      </c>
      <c r="AW566" s="14" t="str">
        <f>+IF(MAILGLOVER!AW9="","",MAILGLOVER!AW9)</f>
        <v/>
      </c>
      <c r="AX566" s="20" t="str">
        <f>+IF(MAILGLOVER!AX9="","",MAILGLOVER!AX9)</f>
        <v/>
      </c>
      <c r="AY566" s="19">
        <f>+IF(MAILGLOVER!AY9="","",MAILGLOVER!AY9)</f>
        <v>0.91666666666666663</v>
      </c>
      <c r="AZ566" s="13">
        <f>+IF(MAILGLOVER!AZ9="","",MAILGLOVER!AZ9)</f>
        <v>0.26041666666666669</v>
      </c>
      <c r="BA566" s="14" t="str">
        <f>+IF(MAILGLOVER!BA9="","",MAILGLOVER!BA9)</f>
        <v/>
      </c>
      <c r="BB566" s="14" t="str">
        <f>+IF(MAILGLOVER!BB9="","",MAILGLOVER!BB9)</f>
        <v/>
      </c>
      <c r="BC566" s="13">
        <f>+IF(MAILGLOVER!BC9="","",MAILGLOVER!BC9)</f>
        <v>0.125</v>
      </c>
      <c r="BD566" s="13">
        <f>+IF(MAILGLOVER!BD9="","",MAILGLOVER!BD9)</f>
        <v>0.15625</v>
      </c>
      <c r="BE566" s="14" t="str">
        <f>+IF(MAILGLOVER!BE9="","",MAILGLOVER!BE9)</f>
        <v/>
      </c>
      <c r="BF566" s="20" t="str">
        <f>+IF(MAILGLOVER!BF9="","",MAILGLOVER!BF9)</f>
        <v/>
      </c>
      <c r="BG566" s="19">
        <f>+IF(MAILGLOVER!BG9="","",MAILGLOVER!BG9)</f>
        <v>0.91666666666666663</v>
      </c>
      <c r="BH566" s="13">
        <f>+IF(MAILGLOVER!BH9="","",MAILGLOVER!BH9)</f>
        <v>0.26041666666666669</v>
      </c>
      <c r="BI566" s="14" t="str">
        <f>+IF(MAILGLOVER!BI9="","",MAILGLOVER!BI9)</f>
        <v/>
      </c>
      <c r="BJ566" s="14" t="str">
        <f>+IF(MAILGLOVER!BJ9="","",MAILGLOVER!BJ9)</f>
        <v/>
      </c>
      <c r="BK566" s="13">
        <f>+IF(MAILGLOVER!BK9="","",MAILGLOVER!BK9)</f>
        <v>0.125</v>
      </c>
      <c r="BL566" s="13">
        <f>+IF(MAILGLOVER!BL9="","",MAILGLOVER!BL9)</f>
        <v>0.15625</v>
      </c>
      <c r="BM566" s="14" t="str">
        <f>+IF(MAILGLOVER!BM9="","",MAILGLOVER!BM9)</f>
        <v/>
      </c>
      <c r="BN566" s="20" t="str">
        <f>+IF(MAILGLOVER!BN9="","",MAILGLOVER!BN9)</f>
        <v/>
      </c>
      <c r="BO566" s="19" t="str">
        <f>+IF(MAILGLOVER!BO9="","",MAILGLOVER!BO9)</f>
        <v/>
      </c>
      <c r="BP566" s="13" t="str">
        <f>+IF(MAILGLOVER!BP9="","",MAILGLOVER!BP9)</f>
        <v/>
      </c>
      <c r="BQ566" s="14" t="str">
        <f>+IF(MAILGLOVER!BQ9="","",MAILGLOVER!BQ9)</f>
        <v/>
      </c>
      <c r="BR566" s="14" t="str">
        <f>+IF(MAILGLOVER!BR9="","",MAILGLOVER!BR9)</f>
        <v/>
      </c>
      <c r="BS566" s="13" t="str">
        <f>+IF(MAILGLOVER!BS9="","",MAILGLOVER!BS9)</f>
        <v/>
      </c>
      <c r="BT566" s="13" t="str">
        <f>+IF(MAILGLOVER!BT9="","",MAILGLOVER!BT9)</f>
        <v/>
      </c>
      <c r="BU566" s="14" t="str">
        <f>+IF(MAILGLOVER!BU9="","",MAILGLOVER!BU9)</f>
        <v/>
      </c>
      <c r="BV566" s="20" t="str">
        <f>+IF(MAILGLOVER!BV9="","",MAILGLOVER!BV9)</f>
        <v/>
      </c>
      <c r="BW566" s="68" t="str">
        <f>+VLOOKUP(B566,GESEM!B:H,7,0)</f>
        <v>MAIL GLOVER</v>
      </c>
      <c r="BX566" s="2" t="str">
        <f>+VLOOKUP(B566,GESEM!B:H,6,0)</f>
        <v>AGENTE</v>
      </c>
    </row>
    <row r="567" spans="1:76" ht="12" customHeight="1" x14ac:dyDescent="0.2">
      <c r="A567" s="31">
        <f t="shared" si="8"/>
        <v>561</v>
      </c>
      <c r="B567" s="74">
        <f>+MAILGLOVER!B10</f>
        <v>73243648</v>
      </c>
      <c r="C567" s="61" t="str">
        <f>+VLOOKUP(J567,TURNO!P:Q,2,0)</f>
        <v xml:space="preserve">MAIL GLOVER </v>
      </c>
      <c r="D567" s="61" t="str">
        <f>+MAILGLOVER!D10</f>
        <v>Madrugada</v>
      </c>
      <c r="E567" s="75">
        <f>+VLOOKUP(B567,GESEM!B:M,12,0)</f>
        <v>43997</v>
      </c>
      <c r="F567" s="61" t="str">
        <f>+MAILGLOVER!F10</f>
        <v>PART TIME</v>
      </c>
      <c r="G567" s="61">
        <f>+MAILGLOVER!G10</f>
        <v>0</v>
      </c>
      <c r="H567" s="61">
        <f>+MAILGLOVER!H10</f>
        <v>0</v>
      </c>
      <c r="I567" s="61" t="str">
        <f>+MAILGLOVER!I10</f>
        <v>GAMARRA LOPEZ ISABEL PRISCILA ANDREA</v>
      </c>
      <c r="J567" s="61" t="str">
        <f>+MAILGLOVER!J10</f>
        <v>MAIL GLOVER</v>
      </c>
      <c r="K567" s="61" t="str">
        <f>+MAILGLOVER!K10</f>
        <v>MARTEL TOLENTINO ERIKA LEIDY</v>
      </c>
      <c r="L567" s="61" t="str">
        <f>+MAILGLOVER!L10</f>
        <v xml:space="preserve">CARAZA MORENO JONATHAN </v>
      </c>
      <c r="M567" s="61" t="str">
        <f>+MAILGLOVER!M10</f>
        <v>Miércoles</v>
      </c>
      <c r="N567" s="32">
        <f>+IF(MAILGLOVER!N10="","",MAILGLOVER!N10)</f>
        <v>0.20833333333333334</v>
      </c>
      <c r="O567" s="33">
        <f>+IF(MAILGLOVER!O10="","",MAILGLOVER!O10)</f>
        <v>0.37152777777777779</v>
      </c>
      <c r="P567" s="32" t="str">
        <f>+IF(MAILGLOVER!P10="","",MAILGLOVER!P10)</f>
        <v/>
      </c>
      <c r="Q567" s="33" t="str">
        <f>+IF(MAILGLOVER!Q10="","",MAILGLOVER!Q10)</f>
        <v/>
      </c>
      <c r="R567" s="34" t="str">
        <f>+VLOOKUP(B567,GESEM!B:R,9,0)</f>
        <v>ACTIVO</v>
      </c>
      <c r="S567" s="19">
        <f>+IF(MAILGLOVER!S10="","",MAILGLOVER!S10)</f>
        <v>0.20833333333333334</v>
      </c>
      <c r="T567" s="14">
        <f>+IF(MAILGLOVER!T10="","",MAILGLOVER!T10)</f>
        <v>0.37152777777777779</v>
      </c>
      <c r="U567" s="14" t="str">
        <f>+IF(MAILGLOVER!U10="","",MAILGLOVER!U10)</f>
        <v/>
      </c>
      <c r="V567" s="14" t="str">
        <f>+IF(MAILGLOVER!V10="","",MAILGLOVER!V10)</f>
        <v/>
      </c>
      <c r="W567" s="14" t="str">
        <f>+IF(MAILGLOVER!W10="","",MAILGLOVER!W10)</f>
        <v/>
      </c>
      <c r="X567" s="14" t="str">
        <f>+IF(MAILGLOVER!X10="","",MAILGLOVER!X10)</f>
        <v/>
      </c>
      <c r="Y567" s="14" t="str">
        <f>+IF(MAILGLOVER!Y10="","",MAILGLOVER!Y10)</f>
        <v/>
      </c>
      <c r="Z567" s="20" t="str">
        <f>+IF(MAILGLOVER!Z10="","",MAILGLOVER!Z10)</f>
        <v/>
      </c>
      <c r="AA567" s="19">
        <f>+IF(MAILGLOVER!AA10="","",MAILGLOVER!AA10)</f>
        <v>0.20833333333333334</v>
      </c>
      <c r="AB567" s="13">
        <f>+IF(MAILGLOVER!AB10="","",MAILGLOVER!AB10)</f>
        <v>0.37152777777777779</v>
      </c>
      <c r="AC567" s="14" t="str">
        <f>+IF(MAILGLOVER!AC10="","",MAILGLOVER!AC10)</f>
        <v/>
      </c>
      <c r="AD567" s="14" t="str">
        <f>+IF(MAILGLOVER!AD10="","",MAILGLOVER!AD10)</f>
        <v/>
      </c>
      <c r="AE567" s="13" t="str">
        <f>+IF(MAILGLOVER!AE10="","",MAILGLOVER!AE10)</f>
        <v/>
      </c>
      <c r="AF567" s="13" t="str">
        <f>+IF(MAILGLOVER!AF10="","",MAILGLOVER!AF10)</f>
        <v/>
      </c>
      <c r="AG567" s="14" t="str">
        <f>+IF(MAILGLOVER!AG10="","",MAILGLOVER!AG10)</f>
        <v/>
      </c>
      <c r="AH567" s="20" t="str">
        <f>+IF(MAILGLOVER!AH10="","",MAILGLOVER!AH10)</f>
        <v/>
      </c>
      <c r="AI567" s="19" t="str">
        <f>+IF(MAILGLOVER!AI10="","",MAILGLOVER!AI10)</f>
        <v/>
      </c>
      <c r="AJ567" s="13" t="str">
        <f>+IF(MAILGLOVER!AJ10="","",MAILGLOVER!AJ10)</f>
        <v/>
      </c>
      <c r="AK567" s="14" t="str">
        <f>+IF(MAILGLOVER!AK10="","",MAILGLOVER!AK10)</f>
        <v/>
      </c>
      <c r="AL567" s="14" t="str">
        <f>+IF(MAILGLOVER!AL10="","",MAILGLOVER!AL10)</f>
        <v/>
      </c>
      <c r="AM567" s="13" t="str">
        <f>+IF(MAILGLOVER!AM10="","",MAILGLOVER!AM10)</f>
        <v/>
      </c>
      <c r="AN567" s="13" t="str">
        <f>+IF(MAILGLOVER!AN10="","",MAILGLOVER!AN10)</f>
        <v/>
      </c>
      <c r="AO567" s="14" t="str">
        <f>+IF(MAILGLOVER!AO10="","",MAILGLOVER!AO10)</f>
        <v/>
      </c>
      <c r="AP567" s="20" t="str">
        <f>+IF(MAILGLOVER!AP10="","",MAILGLOVER!AP10)</f>
        <v/>
      </c>
      <c r="AQ567" s="19">
        <f>+IF(MAILGLOVER!AQ10="","",MAILGLOVER!AQ10)</f>
        <v>0.20833333333333334</v>
      </c>
      <c r="AR567" s="13">
        <f>+IF(MAILGLOVER!AR10="","",MAILGLOVER!AR10)</f>
        <v>0.37152777777777779</v>
      </c>
      <c r="AS567" s="14" t="str">
        <f>+IF(MAILGLOVER!AS10="","",MAILGLOVER!AS10)</f>
        <v/>
      </c>
      <c r="AT567" s="14" t="str">
        <f>+IF(MAILGLOVER!AT10="","",MAILGLOVER!AT10)</f>
        <v/>
      </c>
      <c r="AU567" s="13" t="str">
        <f>+IF(MAILGLOVER!AU10="","",MAILGLOVER!AU10)</f>
        <v/>
      </c>
      <c r="AV567" s="13" t="str">
        <f>+IF(MAILGLOVER!AV10="","",MAILGLOVER!AV10)</f>
        <v/>
      </c>
      <c r="AW567" s="14" t="str">
        <f>+IF(MAILGLOVER!AW10="","",MAILGLOVER!AW10)</f>
        <v/>
      </c>
      <c r="AX567" s="20" t="str">
        <f>+IF(MAILGLOVER!AX10="","",MAILGLOVER!AX10)</f>
        <v/>
      </c>
      <c r="AY567" s="19">
        <f>+IF(MAILGLOVER!AY10="","",MAILGLOVER!AY10)</f>
        <v>0.20833333333333334</v>
      </c>
      <c r="AZ567" s="13">
        <f>+IF(MAILGLOVER!AZ10="","",MAILGLOVER!AZ10)</f>
        <v>0.37152777777777779</v>
      </c>
      <c r="BA567" s="14" t="str">
        <f>+IF(MAILGLOVER!BA10="","",MAILGLOVER!BA10)</f>
        <v/>
      </c>
      <c r="BB567" s="14" t="str">
        <f>+IF(MAILGLOVER!BB10="","",MAILGLOVER!BB10)</f>
        <v/>
      </c>
      <c r="BC567" s="13" t="str">
        <f>+IF(MAILGLOVER!BC10="","",MAILGLOVER!BC10)</f>
        <v/>
      </c>
      <c r="BD567" s="13" t="str">
        <f>+IF(MAILGLOVER!BD10="","",MAILGLOVER!BD10)</f>
        <v/>
      </c>
      <c r="BE567" s="14" t="str">
        <f>+IF(MAILGLOVER!BE10="","",MAILGLOVER!BE10)</f>
        <v/>
      </c>
      <c r="BF567" s="20" t="str">
        <f>+IF(MAILGLOVER!BF10="","",MAILGLOVER!BF10)</f>
        <v/>
      </c>
      <c r="BG567" s="19">
        <f>+IF(MAILGLOVER!BG10="","",MAILGLOVER!BG10)</f>
        <v>0.20833333333333334</v>
      </c>
      <c r="BH567" s="13">
        <f>+IF(MAILGLOVER!BH10="","",MAILGLOVER!BH10)</f>
        <v>0.37152777777777779</v>
      </c>
      <c r="BI567" s="14" t="str">
        <f>+IF(MAILGLOVER!BI10="","",MAILGLOVER!BI10)</f>
        <v/>
      </c>
      <c r="BJ567" s="14" t="str">
        <f>+IF(MAILGLOVER!BJ10="","",MAILGLOVER!BJ10)</f>
        <v/>
      </c>
      <c r="BK567" s="13" t="str">
        <f>+IF(MAILGLOVER!BK10="","",MAILGLOVER!BK10)</f>
        <v/>
      </c>
      <c r="BL567" s="13" t="str">
        <f>+IF(MAILGLOVER!BL10="","",MAILGLOVER!BL10)</f>
        <v/>
      </c>
      <c r="BM567" s="14" t="str">
        <f>+IF(MAILGLOVER!BM10="","",MAILGLOVER!BM10)</f>
        <v/>
      </c>
      <c r="BN567" s="20" t="str">
        <f>+IF(MAILGLOVER!BN10="","",MAILGLOVER!BN10)</f>
        <v/>
      </c>
      <c r="BO567" s="19">
        <f>+IF(MAILGLOVER!BO10="","",MAILGLOVER!BO10)</f>
        <v>0.20833333333333334</v>
      </c>
      <c r="BP567" s="13">
        <f>+IF(MAILGLOVER!BP10="","",MAILGLOVER!BP10)</f>
        <v>0.37152777777777779</v>
      </c>
      <c r="BQ567" s="14" t="str">
        <f>+IF(MAILGLOVER!BQ10="","",MAILGLOVER!BQ10)</f>
        <v/>
      </c>
      <c r="BR567" s="14" t="str">
        <f>+IF(MAILGLOVER!BR10="","",MAILGLOVER!BR10)</f>
        <v/>
      </c>
      <c r="BS567" s="13" t="str">
        <f>+IF(MAILGLOVER!BS10="","",MAILGLOVER!BS10)</f>
        <v/>
      </c>
      <c r="BT567" s="13" t="str">
        <f>+IF(MAILGLOVER!BT10="","",MAILGLOVER!BT10)</f>
        <v/>
      </c>
      <c r="BU567" s="14" t="str">
        <f>+IF(MAILGLOVER!BU10="","",MAILGLOVER!BU10)</f>
        <v/>
      </c>
      <c r="BV567" s="20" t="str">
        <f>+IF(MAILGLOVER!BV10="","",MAILGLOVER!BV10)</f>
        <v/>
      </c>
      <c r="BW567" s="68" t="str">
        <f>+VLOOKUP(B567,GESEM!B:H,7,0)</f>
        <v>MAIL GLOVER</v>
      </c>
      <c r="BX567" s="2" t="str">
        <f>+VLOOKUP(B567,GESEM!B:H,6,0)</f>
        <v>AGENTE</v>
      </c>
    </row>
    <row r="568" spans="1:76" ht="12" customHeight="1" x14ac:dyDescent="0.2">
      <c r="A568" s="31">
        <f t="shared" si="8"/>
        <v>562</v>
      </c>
      <c r="B568" s="74">
        <f>+MAILGLOVER!B11</f>
        <v>71259327</v>
      </c>
      <c r="C568" s="61" t="str">
        <f>+VLOOKUP(J568,TURNO!P:Q,2,0)</f>
        <v xml:space="preserve">MAIL GLOVER </v>
      </c>
      <c r="D568" s="61" t="str">
        <f>+MAILGLOVER!D11</f>
        <v>Madrugada</v>
      </c>
      <c r="E568" s="75">
        <f>+VLOOKUP(B568,GESEM!B:M,12,0)</f>
        <v>43294</v>
      </c>
      <c r="F568" s="61" t="str">
        <f>+MAILGLOVER!F11</f>
        <v>FULL TIME</v>
      </c>
      <c r="G568" s="61">
        <f>+MAILGLOVER!G11</f>
        <v>0</v>
      </c>
      <c r="H568" s="61">
        <f>+MAILGLOVER!H11</f>
        <v>0</v>
      </c>
      <c r="I568" s="61" t="str">
        <f>+MAILGLOVER!I11</f>
        <v>ANAPAN LOZANO ABIGAIL KELLY</v>
      </c>
      <c r="J568" s="61" t="str">
        <f>+MAILGLOVER!J11</f>
        <v>MAIL GLOVER</v>
      </c>
      <c r="K568" s="61" t="str">
        <f>+MAILGLOVER!K11</f>
        <v>MENDIZABAL BERMUDEZ OSCAR OWENCESLAO</v>
      </c>
      <c r="L568" s="61" t="str">
        <f>+MAILGLOVER!L11</f>
        <v xml:space="preserve">CARAZA MORENO JONATHAN </v>
      </c>
      <c r="M568" s="61" t="str">
        <f>+MAILGLOVER!M11</f>
        <v>Lunes</v>
      </c>
      <c r="N568" s="32">
        <f>+IF(MAILGLOVER!N11="","",MAILGLOVER!N11)</f>
        <v>0.20833333333333334</v>
      </c>
      <c r="O568" s="33">
        <f>+IF(MAILGLOVER!O11="","",MAILGLOVER!O11)</f>
        <v>0.55208333333333337</v>
      </c>
      <c r="P568" s="32">
        <f>+IF(MAILGLOVER!P11="","",MAILGLOVER!P11)</f>
        <v>0.375</v>
      </c>
      <c r="Q568" s="33">
        <f>+IF(MAILGLOVER!Q11="","",MAILGLOVER!Q11)</f>
        <v>0.40625</v>
      </c>
      <c r="R568" s="34" t="str">
        <f>+VLOOKUP(B568,GESEM!B:R,9,0)</f>
        <v>ACTIVO</v>
      </c>
      <c r="S568" s="19" t="str">
        <f>+IF(MAILGLOVER!S11="","",MAILGLOVER!S11)</f>
        <v/>
      </c>
      <c r="T568" s="14" t="str">
        <f>+IF(MAILGLOVER!T11="","",MAILGLOVER!T11)</f>
        <v/>
      </c>
      <c r="U568" s="14" t="str">
        <f>+IF(MAILGLOVER!U11="","",MAILGLOVER!U11)</f>
        <v/>
      </c>
      <c r="V568" s="14" t="str">
        <f>+IF(MAILGLOVER!V11="","",MAILGLOVER!V11)</f>
        <v/>
      </c>
      <c r="W568" s="14" t="str">
        <f>+IF(MAILGLOVER!W11="","",MAILGLOVER!W11)</f>
        <v/>
      </c>
      <c r="X568" s="14" t="str">
        <f>+IF(MAILGLOVER!X11="","",MAILGLOVER!X11)</f>
        <v/>
      </c>
      <c r="Y568" s="14" t="str">
        <f>+IF(MAILGLOVER!Y11="","",MAILGLOVER!Y11)</f>
        <v/>
      </c>
      <c r="Z568" s="20" t="str">
        <f>+IF(MAILGLOVER!Z11="","",MAILGLOVER!Z11)</f>
        <v/>
      </c>
      <c r="AA568" s="19">
        <f>+IF(MAILGLOVER!AA11="","",MAILGLOVER!AA11)</f>
        <v>0.20833333333333334</v>
      </c>
      <c r="AB568" s="13">
        <f>+IF(MAILGLOVER!AB11="","",MAILGLOVER!AB11)</f>
        <v>0.55208333333333337</v>
      </c>
      <c r="AC568" s="14" t="str">
        <f>+IF(MAILGLOVER!AC11="","",MAILGLOVER!AC11)</f>
        <v/>
      </c>
      <c r="AD568" s="14" t="str">
        <f>+IF(MAILGLOVER!AD11="","",MAILGLOVER!AD11)</f>
        <v/>
      </c>
      <c r="AE568" s="13">
        <f>+IF(MAILGLOVER!AE11="","",MAILGLOVER!AE11)</f>
        <v>0.375</v>
      </c>
      <c r="AF568" s="13">
        <f>+IF(MAILGLOVER!AF11="","",MAILGLOVER!AF11)</f>
        <v>0.40625</v>
      </c>
      <c r="AG568" s="14" t="str">
        <f>+IF(MAILGLOVER!AG11="","",MAILGLOVER!AG11)</f>
        <v/>
      </c>
      <c r="AH568" s="20" t="str">
        <f>+IF(MAILGLOVER!AH11="","",MAILGLOVER!AH11)</f>
        <v/>
      </c>
      <c r="AI568" s="19">
        <f>+IF(MAILGLOVER!AI11="","",MAILGLOVER!AI11)</f>
        <v>0.20833333333333334</v>
      </c>
      <c r="AJ568" s="13">
        <f>+IF(MAILGLOVER!AJ11="","",MAILGLOVER!AJ11)</f>
        <v>0.55208333333333337</v>
      </c>
      <c r="AK568" s="14" t="str">
        <f>+IF(MAILGLOVER!AK11="","",MAILGLOVER!AK11)</f>
        <v/>
      </c>
      <c r="AL568" s="14" t="str">
        <f>+IF(MAILGLOVER!AL11="","",MAILGLOVER!AL11)</f>
        <v/>
      </c>
      <c r="AM568" s="13">
        <f>+IF(MAILGLOVER!AM11="","",MAILGLOVER!AM11)</f>
        <v>0.375</v>
      </c>
      <c r="AN568" s="13">
        <f>+IF(MAILGLOVER!AN11="","",MAILGLOVER!AN11)</f>
        <v>0.40625</v>
      </c>
      <c r="AO568" s="14" t="str">
        <f>+IF(MAILGLOVER!AO11="","",MAILGLOVER!AO11)</f>
        <v/>
      </c>
      <c r="AP568" s="20" t="str">
        <f>+IF(MAILGLOVER!AP11="","",MAILGLOVER!AP11)</f>
        <v/>
      </c>
      <c r="AQ568" s="19">
        <f>+IF(MAILGLOVER!AQ11="","",MAILGLOVER!AQ11)</f>
        <v>0.20833333333333334</v>
      </c>
      <c r="AR568" s="13">
        <f>+IF(MAILGLOVER!AR11="","",MAILGLOVER!AR11)</f>
        <v>0.55208333333333337</v>
      </c>
      <c r="AS568" s="14" t="str">
        <f>+IF(MAILGLOVER!AS11="","",MAILGLOVER!AS11)</f>
        <v/>
      </c>
      <c r="AT568" s="14" t="str">
        <f>+IF(MAILGLOVER!AT11="","",MAILGLOVER!AT11)</f>
        <v/>
      </c>
      <c r="AU568" s="13">
        <f>+IF(MAILGLOVER!AU11="","",MAILGLOVER!AU11)</f>
        <v>0.375</v>
      </c>
      <c r="AV568" s="13">
        <f>+IF(MAILGLOVER!AV11="","",MAILGLOVER!AV11)</f>
        <v>0.40625</v>
      </c>
      <c r="AW568" s="14" t="str">
        <f>+IF(MAILGLOVER!AW11="","",MAILGLOVER!AW11)</f>
        <v/>
      </c>
      <c r="AX568" s="20" t="str">
        <f>+IF(MAILGLOVER!AX11="","",MAILGLOVER!AX11)</f>
        <v/>
      </c>
      <c r="AY568" s="19">
        <f>+IF(MAILGLOVER!AY11="","",MAILGLOVER!AY11)</f>
        <v>0.20833333333333334</v>
      </c>
      <c r="AZ568" s="13">
        <f>+IF(MAILGLOVER!AZ11="","",MAILGLOVER!AZ11)</f>
        <v>0.55208333333333337</v>
      </c>
      <c r="BA568" s="14" t="str">
        <f>+IF(MAILGLOVER!BA11="","",MAILGLOVER!BA11)</f>
        <v/>
      </c>
      <c r="BB568" s="14" t="str">
        <f>+IF(MAILGLOVER!BB11="","",MAILGLOVER!BB11)</f>
        <v/>
      </c>
      <c r="BC568" s="13">
        <f>+IF(MAILGLOVER!BC11="","",MAILGLOVER!BC11)</f>
        <v>0.375</v>
      </c>
      <c r="BD568" s="13">
        <f>+IF(MAILGLOVER!BD11="","",MAILGLOVER!BD11)</f>
        <v>0.40625</v>
      </c>
      <c r="BE568" s="14" t="str">
        <f>+IF(MAILGLOVER!BE11="","",MAILGLOVER!BE11)</f>
        <v/>
      </c>
      <c r="BF568" s="20" t="str">
        <f>+IF(MAILGLOVER!BF11="","",MAILGLOVER!BF11)</f>
        <v/>
      </c>
      <c r="BG568" s="19">
        <f>+IF(MAILGLOVER!BG11="","",MAILGLOVER!BG11)</f>
        <v>0.20833333333333334</v>
      </c>
      <c r="BH568" s="13">
        <f>+IF(MAILGLOVER!BH11="","",MAILGLOVER!BH11)</f>
        <v>0.55208333333333337</v>
      </c>
      <c r="BI568" s="14" t="str">
        <f>+IF(MAILGLOVER!BI11="","",MAILGLOVER!BI11)</f>
        <v/>
      </c>
      <c r="BJ568" s="14" t="str">
        <f>+IF(MAILGLOVER!BJ11="","",MAILGLOVER!BJ11)</f>
        <v/>
      </c>
      <c r="BK568" s="13">
        <f>+IF(MAILGLOVER!BK11="","",MAILGLOVER!BK11)</f>
        <v>0.375</v>
      </c>
      <c r="BL568" s="13">
        <f>+IF(MAILGLOVER!BL11="","",MAILGLOVER!BL11)</f>
        <v>0.40625</v>
      </c>
      <c r="BM568" s="14" t="str">
        <f>+IF(MAILGLOVER!BM11="","",MAILGLOVER!BM11)</f>
        <v/>
      </c>
      <c r="BN568" s="20" t="str">
        <f>+IF(MAILGLOVER!BN11="","",MAILGLOVER!BN11)</f>
        <v/>
      </c>
      <c r="BO568" s="19">
        <f>+IF(MAILGLOVER!BO11="","",MAILGLOVER!BO11)</f>
        <v>0.20833333333333334</v>
      </c>
      <c r="BP568" s="13">
        <f>+IF(MAILGLOVER!BP11="","",MAILGLOVER!BP11)</f>
        <v>0.55208333333333337</v>
      </c>
      <c r="BQ568" s="14" t="str">
        <f>+IF(MAILGLOVER!BQ11="","",MAILGLOVER!BQ11)</f>
        <v/>
      </c>
      <c r="BR568" s="14" t="str">
        <f>+IF(MAILGLOVER!BR11="","",MAILGLOVER!BR11)</f>
        <v/>
      </c>
      <c r="BS568" s="13">
        <f>+IF(MAILGLOVER!BS11="","",MAILGLOVER!BS11)</f>
        <v>0.375</v>
      </c>
      <c r="BT568" s="13">
        <f>+IF(MAILGLOVER!BT11="","",MAILGLOVER!BT11)</f>
        <v>0.40625</v>
      </c>
      <c r="BU568" s="14" t="str">
        <f>+IF(MAILGLOVER!BU11="","",MAILGLOVER!BU11)</f>
        <v/>
      </c>
      <c r="BV568" s="20" t="str">
        <f>+IF(MAILGLOVER!BV11="","",MAILGLOVER!BV11)</f>
        <v/>
      </c>
      <c r="BW568" s="68" t="str">
        <f>+VLOOKUP(B568,GESEM!B:H,7,0)</f>
        <v>MAIL GLOVER</v>
      </c>
      <c r="BX568" s="2" t="str">
        <f>+VLOOKUP(B568,GESEM!B:H,6,0)</f>
        <v>AGENTE</v>
      </c>
    </row>
    <row r="569" spans="1:76" ht="12" customHeight="1" x14ac:dyDescent="0.2">
      <c r="A569" s="31">
        <f t="shared" si="8"/>
        <v>563</v>
      </c>
      <c r="B569" s="74">
        <f>+MAILGLOVER!B12</f>
        <v>47681554</v>
      </c>
      <c r="C569" s="61" t="str">
        <f>+VLOOKUP(J569,TURNO!P:Q,2,0)</f>
        <v xml:space="preserve">MAIL GLOVER </v>
      </c>
      <c r="D569" s="61" t="str">
        <f>+MAILGLOVER!D12</f>
        <v>Madrugada</v>
      </c>
      <c r="E569" s="75">
        <f>+VLOOKUP(B569,GESEM!B:M,12,0)</f>
        <v>43882</v>
      </c>
      <c r="F569" s="61" t="str">
        <f>+MAILGLOVER!F12</f>
        <v>FULL TIME</v>
      </c>
      <c r="G569" s="61" t="str">
        <f>+MAILGLOVER!G12</f>
        <v>VAC</v>
      </c>
      <c r="H569" s="61" t="str">
        <f>+MAILGLOVER!H12</f>
        <v>01/05 - 07/05</v>
      </c>
      <c r="I569" s="61" t="str">
        <f>+MAILGLOVER!I12</f>
        <v>MOORE YSMINIO GALIA SYLVIA</v>
      </c>
      <c r="J569" s="61" t="str">
        <f>+MAILGLOVER!J12</f>
        <v>MAIL GLOVER</v>
      </c>
      <c r="K569" s="61" t="str">
        <f>+MAILGLOVER!K12</f>
        <v>MARTEL TOLENTINO ERIKA LEIDY</v>
      </c>
      <c r="L569" s="61" t="str">
        <f>+MAILGLOVER!L12</f>
        <v xml:space="preserve">CARAZA MORENO JONATHAN </v>
      </c>
      <c r="M569" s="61" t="str">
        <f>+MAILGLOVER!M12</f>
        <v>Jueves</v>
      </c>
      <c r="N569" s="32">
        <f>+IF(MAILGLOVER!N12="","",MAILGLOVER!N12)</f>
        <v>0.20833333333333334</v>
      </c>
      <c r="O569" s="33">
        <f>+IF(MAILGLOVER!O12="","",MAILGLOVER!O12)</f>
        <v>0.55208333333333337</v>
      </c>
      <c r="P569" s="32">
        <f>+IF(MAILGLOVER!P12="","",MAILGLOVER!P12)</f>
        <v>0.41666666666666669</v>
      </c>
      <c r="Q569" s="33">
        <f>+IF(MAILGLOVER!Q12="","",MAILGLOVER!Q12)</f>
        <v>0.44791666666666669</v>
      </c>
      <c r="R569" s="34" t="str">
        <f>+VLOOKUP(B569,GESEM!B:R,9,0)</f>
        <v>ACTIVO</v>
      </c>
      <c r="S569" s="19">
        <f>+IF(MAILGLOVER!S12="","",MAILGLOVER!S12)</f>
        <v>0.20833333333333334</v>
      </c>
      <c r="T569" s="14">
        <f>+IF(MAILGLOVER!T12="","",MAILGLOVER!T12)</f>
        <v>0.55208333333333337</v>
      </c>
      <c r="U569" s="14" t="str">
        <f>+IF(MAILGLOVER!U12="","",MAILGLOVER!U12)</f>
        <v/>
      </c>
      <c r="V569" s="14" t="str">
        <f>+IF(MAILGLOVER!V12="","",MAILGLOVER!V12)</f>
        <v/>
      </c>
      <c r="W569" s="14">
        <f>+IF(MAILGLOVER!W12="","",MAILGLOVER!W12)</f>
        <v>0.41666666666666669</v>
      </c>
      <c r="X569" s="14">
        <f>+IF(MAILGLOVER!X12="","",MAILGLOVER!X12)</f>
        <v>0.44791666666666669</v>
      </c>
      <c r="Y569" s="14" t="str">
        <f>+IF(MAILGLOVER!Y12="","",MAILGLOVER!Y12)</f>
        <v/>
      </c>
      <c r="Z569" s="20" t="str">
        <f>+IF(MAILGLOVER!Z12="","",MAILGLOVER!Z12)</f>
        <v/>
      </c>
      <c r="AA569" s="19">
        <f>+IF(MAILGLOVER!AA12="","",MAILGLOVER!AA12)</f>
        <v>0.20833333333333334</v>
      </c>
      <c r="AB569" s="13">
        <f>+IF(MAILGLOVER!AB12="","",MAILGLOVER!AB12)</f>
        <v>0.55208333333333337</v>
      </c>
      <c r="AC569" s="14" t="str">
        <f>+IF(MAILGLOVER!AC12="","",MAILGLOVER!AC12)</f>
        <v/>
      </c>
      <c r="AD569" s="14" t="str">
        <f>+IF(MAILGLOVER!AD12="","",MAILGLOVER!AD12)</f>
        <v/>
      </c>
      <c r="AE569" s="13">
        <f>+IF(MAILGLOVER!AE12="","",MAILGLOVER!AE12)</f>
        <v>0.41666666666666669</v>
      </c>
      <c r="AF569" s="13">
        <f>+IF(MAILGLOVER!AF12="","",MAILGLOVER!AF12)</f>
        <v>0.44791666666666669</v>
      </c>
      <c r="AG569" s="14" t="str">
        <f>+IF(MAILGLOVER!AG12="","",MAILGLOVER!AG12)</f>
        <v/>
      </c>
      <c r="AH569" s="20" t="str">
        <f>+IF(MAILGLOVER!AH12="","",MAILGLOVER!AH12)</f>
        <v/>
      </c>
      <c r="AI569" s="19">
        <f>+IF(MAILGLOVER!AI12="","",MAILGLOVER!AI12)</f>
        <v>0.20833333333333334</v>
      </c>
      <c r="AJ569" s="13">
        <f>+IF(MAILGLOVER!AJ12="","",MAILGLOVER!AJ12)</f>
        <v>0.55208333333333337</v>
      </c>
      <c r="AK569" s="14" t="str">
        <f>+IF(MAILGLOVER!AK12="","",MAILGLOVER!AK12)</f>
        <v/>
      </c>
      <c r="AL569" s="14" t="str">
        <f>+IF(MAILGLOVER!AL12="","",MAILGLOVER!AL12)</f>
        <v/>
      </c>
      <c r="AM569" s="13">
        <f>+IF(MAILGLOVER!AM12="","",MAILGLOVER!AM12)</f>
        <v>0.41666666666666669</v>
      </c>
      <c r="AN569" s="13">
        <f>+IF(MAILGLOVER!AN12="","",MAILGLOVER!AN12)</f>
        <v>0.44791666666666669</v>
      </c>
      <c r="AO569" s="14" t="str">
        <f>+IF(MAILGLOVER!AO12="","",MAILGLOVER!AO12)</f>
        <v/>
      </c>
      <c r="AP569" s="20" t="str">
        <f>+IF(MAILGLOVER!AP12="","",MAILGLOVER!AP12)</f>
        <v/>
      </c>
      <c r="AQ569" s="19" t="str">
        <f>+IF(MAILGLOVER!AQ12="","",MAILGLOVER!AQ12)</f>
        <v/>
      </c>
      <c r="AR569" s="13" t="str">
        <f>+IF(MAILGLOVER!AR12="","",MAILGLOVER!AR12)</f>
        <v/>
      </c>
      <c r="AS569" s="14" t="str">
        <f>+IF(MAILGLOVER!AS12="","",MAILGLOVER!AS12)</f>
        <v/>
      </c>
      <c r="AT569" s="14" t="str">
        <f>+IF(MAILGLOVER!AT12="","",MAILGLOVER!AT12)</f>
        <v/>
      </c>
      <c r="AU569" s="13" t="str">
        <f>+IF(MAILGLOVER!AU12="","",MAILGLOVER!AU12)</f>
        <v/>
      </c>
      <c r="AV569" s="13" t="str">
        <f>+IF(MAILGLOVER!AV12="","",MAILGLOVER!AV12)</f>
        <v/>
      </c>
      <c r="AW569" s="14" t="str">
        <f>+IF(MAILGLOVER!AW12="","",MAILGLOVER!AW12)</f>
        <v/>
      </c>
      <c r="AX569" s="20" t="str">
        <f>+IF(MAILGLOVER!AX12="","",MAILGLOVER!AX12)</f>
        <v/>
      </c>
      <c r="AY569" s="19">
        <f>+IF(MAILGLOVER!AY12="","",MAILGLOVER!AY12)</f>
        <v>0.20833333333333334</v>
      </c>
      <c r="AZ569" s="13">
        <f>+IF(MAILGLOVER!AZ12="","",MAILGLOVER!AZ12)</f>
        <v>0.55208333333333337</v>
      </c>
      <c r="BA569" s="14" t="str">
        <f>+IF(MAILGLOVER!BA12="","",MAILGLOVER!BA12)</f>
        <v/>
      </c>
      <c r="BB569" s="14" t="str">
        <f>+IF(MAILGLOVER!BB12="","",MAILGLOVER!BB12)</f>
        <v/>
      </c>
      <c r="BC569" s="13">
        <f>+IF(MAILGLOVER!BC12="","",MAILGLOVER!BC12)</f>
        <v>0.41666666666666669</v>
      </c>
      <c r="BD569" s="13">
        <f>+IF(MAILGLOVER!BD12="","",MAILGLOVER!BD12)</f>
        <v>0.44791666666666669</v>
      </c>
      <c r="BE569" s="14" t="str">
        <f>+IF(MAILGLOVER!BE12="","",MAILGLOVER!BE12)</f>
        <v/>
      </c>
      <c r="BF569" s="20" t="str">
        <f>+IF(MAILGLOVER!BF12="","",MAILGLOVER!BF12)</f>
        <v/>
      </c>
      <c r="BG569" s="19">
        <f>+IF(MAILGLOVER!BG12="","",MAILGLOVER!BG12)</f>
        <v>0.20833333333333334</v>
      </c>
      <c r="BH569" s="13">
        <f>+IF(MAILGLOVER!BH12="","",MAILGLOVER!BH12)</f>
        <v>0.55208333333333337</v>
      </c>
      <c r="BI569" s="14" t="str">
        <f>+IF(MAILGLOVER!BI12="","",MAILGLOVER!BI12)</f>
        <v/>
      </c>
      <c r="BJ569" s="14" t="str">
        <f>+IF(MAILGLOVER!BJ12="","",MAILGLOVER!BJ12)</f>
        <v/>
      </c>
      <c r="BK569" s="13">
        <f>+IF(MAILGLOVER!BK12="","",MAILGLOVER!BK12)</f>
        <v>0.41666666666666669</v>
      </c>
      <c r="BL569" s="13">
        <f>+IF(MAILGLOVER!BL12="","",MAILGLOVER!BL12)</f>
        <v>0.44791666666666669</v>
      </c>
      <c r="BM569" s="14" t="str">
        <f>+IF(MAILGLOVER!BM12="","",MAILGLOVER!BM12)</f>
        <v/>
      </c>
      <c r="BN569" s="20" t="str">
        <f>+IF(MAILGLOVER!BN12="","",MAILGLOVER!BN12)</f>
        <v/>
      </c>
      <c r="BO569" s="19">
        <f>+IF(MAILGLOVER!BO12="","",MAILGLOVER!BO12)</f>
        <v>0.20833333333333334</v>
      </c>
      <c r="BP569" s="13">
        <f>+IF(MAILGLOVER!BP12="","",MAILGLOVER!BP12)</f>
        <v>0.55208333333333337</v>
      </c>
      <c r="BQ569" s="14" t="str">
        <f>+IF(MAILGLOVER!BQ12="","",MAILGLOVER!BQ12)</f>
        <v/>
      </c>
      <c r="BR569" s="14" t="str">
        <f>+IF(MAILGLOVER!BR12="","",MAILGLOVER!BR12)</f>
        <v/>
      </c>
      <c r="BS569" s="13">
        <f>+IF(MAILGLOVER!BS12="","",MAILGLOVER!BS12)</f>
        <v>0.41666666666666669</v>
      </c>
      <c r="BT569" s="13">
        <f>+IF(MAILGLOVER!BT12="","",MAILGLOVER!BT12)</f>
        <v>0.44791666666666669</v>
      </c>
      <c r="BU569" s="14" t="str">
        <f>+IF(MAILGLOVER!BU12="","",MAILGLOVER!BU12)</f>
        <v/>
      </c>
      <c r="BV569" s="20" t="str">
        <f>+IF(MAILGLOVER!BV12="","",MAILGLOVER!BV12)</f>
        <v/>
      </c>
      <c r="BW569" s="68" t="str">
        <f>+VLOOKUP(B569,GESEM!B:H,7,0)</f>
        <v>MAIL GLOVER</v>
      </c>
      <c r="BX569" s="2" t="str">
        <f>+VLOOKUP(B569,GESEM!B:H,6,0)</f>
        <v>AGENTE</v>
      </c>
    </row>
    <row r="570" spans="1:76" ht="12" customHeight="1" x14ac:dyDescent="0.2">
      <c r="A570" s="31">
        <f t="shared" si="8"/>
        <v>564</v>
      </c>
      <c r="B570" s="74">
        <f>+MAILGLOVER!B13</f>
        <v>41872961</v>
      </c>
      <c r="C570" s="61" t="str">
        <f>+VLOOKUP(J570,TURNO!P:Q,2,0)</f>
        <v xml:space="preserve">MAIL GLOVER </v>
      </c>
      <c r="D570" s="61" t="str">
        <f>+MAILGLOVER!D13</f>
        <v>Mañana</v>
      </c>
      <c r="E570" s="75">
        <f>+VLOOKUP(B570,GESEM!B:M,12,0)</f>
        <v>43435</v>
      </c>
      <c r="F570" s="61" t="str">
        <f>+MAILGLOVER!F13</f>
        <v>FULL TIME</v>
      </c>
      <c r="G570" s="61">
        <f>+MAILGLOVER!G13</f>
        <v>0</v>
      </c>
      <c r="H570" s="61">
        <f>+MAILGLOVER!H13</f>
        <v>0</v>
      </c>
      <c r="I570" s="61" t="str">
        <f>+MAILGLOVER!I13</f>
        <v>ESTEBAN CANO NORA CINTIA</v>
      </c>
      <c r="J570" s="61" t="str">
        <f>+MAILGLOVER!J13</f>
        <v>MAIL GLOVER</v>
      </c>
      <c r="K570" s="61" t="str">
        <f>+MAILGLOVER!K13</f>
        <v>MARTEL TOLENTINO ERIKA LEIDY</v>
      </c>
      <c r="L570" s="61" t="str">
        <f>+MAILGLOVER!L13</f>
        <v xml:space="preserve">CARAZA MORENO JONATHAN </v>
      </c>
      <c r="M570" s="61" t="str">
        <f>+MAILGLOVER!M13</f>
        <v>Martes</v>
      </c>
      <c r="N570" s="32">
        <f>+IF(MAILGLOVER!N13="","",MAILGLOVER!N13)</f>
        <v>0.25</v>
      </c>
      <c r="O570" s="33">
        <f>+IF(MAILGLOVER!O13="","",MAILGLOVER!O13)</f>
        <v>0.59375</v>
      </c>
      <c r="P570" s="32">
        <f>+IF(MAILGLOVER!P13="","",MAILGLOVER!P13)</f>
        <v>0.33333333333333331</v>
      </c>
      <c r="Q570" s="33">
        <f>+IF(MAILGLOVER!Q13="","",MAILGLOVER!Q13)</f>
        <v>0.36458333333333331</v>
      </c>
      <c r="R570" s="34" t="str">
        <f>+VLOOKUP(B570,GESEM!B:R,9,0)</f>
        <v>ACTIVO</v>
      </c>
      <c r="S570" s="19">
        <f>+IF(MAILGLOVER!S13="","",MAILGLOVER!S13)</f>
        <v>0.25</v>
      </c>
      <c r="T570" s="14">
        <f>+IF(MAILGLOVER!T13="","",MAILGLOVER!T13)</f>
        <v>0.59375</v>
      </c>
      <c r="U570" s="14" t="str">
        <f>+IF(MAILGLOVER!U13="","",MAILGLOVER!U13)</f>
        <v/>
      </c>
      <c r="V570" s="14" t="str">
        <f>+IF(MAILGLOVER!V13="","",MAILGLOVER!V13)</f>
        <v/>
      </c>
      <c r="W570" s="14">
        <f>+IF(MAILGLOVER!W13="","",MAILGLOVER!W13)</f>
        <v>0.33333333333333331</v>
      </c>
      <c r="X570" s="14">
        <f>+IF(MAILGLOVER!X13="","",MAILGLOVER!X13)</f>
        <v>0.36458333333333331</v>
      </c>
      <c r="Y570" s="14" t="str">
        <f>+IF(MAILGLOVER!Y13="","",MAILGLOVER!Y13)</f>
        <v/>
      </c>
      <c r="Z570" s="20" t="str">
        <f>+IF(MAILGLOVER!Z13="","",MAILGLOVER!Z13)</f>
        <v/>
      </c>
      <c r="AA570" s="19" t="str">
        <f>+IF(MAILGLOVER!AA13="","",MAILGLOVER!AA13)</f>
        <v/>
      </c>
      <c r="AB570" s="13" t="str">
        <f>+IF(MAILGLOVER!AB13="","",MAILGLOVER!AB13)</f>
        <v/>
      </c>
      <c r="AC570" s="14" t="str">
        <f>+IF(MAILGLOVER!AC13="","",MAILGLOVER!AC13)</f>
        <v/>
      </c>
      <c r="AD570" s="14" t="str">
        <f>+IF(MAILGLOVER!AD13="","",MAILGLOVER!AD13)</f>
        <v/>
      </c>
      <c r="AE570" s="13" t="str">
        <f>+IF(MAILGLOVER!AE13="","",MAILGLOVER!AE13)</f>
        <v/>
      </c>
      <c r="AF570" s="13" t="str">
        <f>+IF(MAILGLOVER!AF13="","",MAILGLOVER!AF13)</f>
        <v/>
      </c>
      <c r="AG570" s="14" t="str">
        <f>+IF(MAILGLOVER!AG13="","",MAILGLOVER!AG13)</f>
        <v/>
      </c>
      <c r="AH570" s="20" t="str">
        <f>+IF(MAILGLOVER!AH13="","",MAILGLOVER!AH13)</f>
        <v/>
      </c>
      <c r="AI570" s="19">
        <f>+IF(MAILGLOVER!AI13="","",MAILGLOVER!AI13)</f>
        <v>0.25</v>
      </c>
      <c r="AJ570" s="13">
        <f>+IF(MAILGLOVER!AJ13="","",MAILGLOVER!AJ13)</f>
        <v>0.59375</v>
      </c>
      <c r="AK570" s="14" t="str">
        <f>+IF(MAILGLOVER!AK13="","",MAILGLOVER!AK13)</f>
        <v/>
      </c>
      <c r="AL570" s="14" t="str">
        <f>+IF(MAILGLOVER!AL13="","",MAILGLOVER!AL13)</f>
        <v/>
      </c>
      <c r="AM570" s="13">
        <f>+IF(MAILGLOVER!AM13="","",MAILGLOVER!AM13)</f>
        <v>0.33333333333333331</v>
      </c>
      <c r="AN570" s="13">
        <f>+IF(MAILGLOVER!AN13="","",MAILGLOVER!AN13)</f>
        <v>0.36458333333333331</v>
      </c>
      <c r="AO570" s="14" t="str">
        <f>+IF(MAILGLOVER!AO13="","",MAILGLOVER!AO13)</f>
        <v/>
      </c>
      <c r="AP570" s="20" t="str">
        <f>+IF(MAILGLOVER!AP13="","",MAILGLOVER!AP13)</f>
        <v/>
      </c>
      <c r="AQ570" s="19">
        <f>+IF(MAILGLOVER!AQ13="","",MAILGLOVER!AQ13)</f>
        <v>0.25</v>
      </c>
      <c r="AR570" s="13">
        <f>+IF(MAILGLOVER!AR13="","",MAILGLOVER!AR13)</f>
        <v>0.59375</v>
      </c>
      <c r="AS570" s="14" t="str">
        <f>+IF(MAILGLOVER!AS13="","",MAILGLOVER!AS13)</f>
        <v/>
      </c>
      <c r="AT570" s="14" t="str">
        <f>+IF(MAILGLOVER!AT13="","",MAILGLOVER!AT13)</f>
        <v/>
      </c>
      <c r="AU570" s="13">
        <f>+IF(MAILGLOVER!AU13="","",MAILGLOVER!AU13)</f>
        <v>0.33333333333333331</v>
      </c>
      <c r="AV570" s="13">
        <f>+IF(MAILGLOVER!AV13="","",MAILGLOVER!AV13)</f>
        <v>0.36458333333333331</v>
      </c>
      <c r="AW570" s="14" t="str">
        <f>+IF(MAILGLOVER!AW13="","",MAILGLOVER!AW13)</f>
        <v/>
      </c>
      <c r="AX570" s="20" t="str">
        <f>+IF(MAILGLOVER!AX13="","",MAILGLOVER!AX13)</f>
        <v/>
      </c>
      <c r="AY570" s="19">
        <f>+IF(MAILGLOVER!AY13="","",MAILGLOVER!AY13)</f>
        <v>0.25</v>
      </c>
      <c r="AZ570" s="13">
        <f>+IF(MAILGLOVER!AZ13="","",MAILGLOVER!AZ13)</f>
        <v>0.59375</v>
      </c>
      <c r="BA570" s="14" t="str">
        <f>+IF(MAILGLOVER!BA13="","",MAILGLOVER!BA13)</f>
        <v/>
      </c>
      <c r="BB570" s="14" t="str">
        <f>+IF(MAILGLOVER!BB13="","",MAILGLOVER!BB13)</f>
        <v/>
      </c>
      <c r="BC570" s="13">
        <f>+IF(MAILGLOVER!BC13="","",MAILGLOVER!BC13)</f>
        <v>0.33333333333333331</v>
      </c>
      <c r="BD570" s="13">
        <f>+IF(MAILGLOVER!BD13="","",MAILGLOVER!BD13)</f>
        <v>0.36458333333333331</v>
      </c>
      <c r="BE570" s="14" t="str">
        <f>+IF(MAILGLOVER!BE13="","",MAILGLOVER!BE13)</f>
        <v/>
      </c>
      <c r="BF570" s="20" t="str">
        <f>+IF(MAILGLOVER!BF13="","",MAILGLOVER!BF13)</f>
        <v/>
      </c>
      <c r="BG570" s="19">
        <f>+IF(MAILGLOVER!BG13="","",MAILGLOVER!BG13)</f>
        <v>0.25</v>
      </c>
      <c r="BH570" s="13">
        <f>+IF(MAILGLOVER!BH13="","",MAILGLOVER!BH13)</f>
        <v>0.59375</v>
      </c>
      <c r="BI570" s="14" t="str">
        <f>+IF(MAILGLOVER!BI13="","",MAILGLOVER!BI13)</f>
        <v/>
      </c>
      <c r="BJ570" s="14" t="str">
        <f>+IF(MAILGLOVER!BJ13="","",MAILGLOVER!BJ13)</f>
        <v/>
      </c>
      <c r="BK570" s="13">
        <f>+IF(MAILGLOVER!BK13="","",MAILGLOVER!BK13)</f>
        <v>0.33333333333333331</v>
      </c>
      <c r="BL570" s="13">
        <f>+IF(MAILGLOVER!BL13="","",MAILGLOVER!BL13)</f>
        <v>0.36458333333333331</v>
      </c>
      <c r="BM570" s="14" t="str">
        <f>+IF(MAILGLOVER!BM13="","",MAILGLOVER!BM13)</f>
        <v/>
      </c>
      <c r="BN570" s="20" t="str">
        <f>+IF(MAILGLOVER!BN13="","",MAILGLOVER!BN13)</f>
        <v/>
      </c>
      <c r="BO570" s="19">
        <f>+IF(MAILGLOVER!BO13="","",MAILGLOVER!BO13)</f>
        <v>0.25</v>
      </c>
      <c r="BP570" s="13">
        <f>+IF(MAILGLOVER!BP13="","",MAILGLOVER!BP13)</f>
        <v>0.59375</v>
      </c>
      <c r="BQ570" s="14" t="str">
        <f>+IF(MAILGLOVER!BQ13="","",MAILGLOVER!BQ13)</f>
        <v/>
      </c>
      <c r="BR570" s="14" t="str">
        <f>+IF(MAILGLOVER!BR13="","",MAILGLOVER!BR13)</f>
        <v/>
      </c>
      <c r="BS570" s="13">
        <f>+IF(MAILGLOVER!BS13="","",MAILGLOVER!BS13)</f>
        <v>0.33333333333333331</v>
      </c>
      <c r="BT570" s="13">
        <f>+IF(MAILGLOVER!BT13="","",MAILGLOVER!BT13)</f>
        <v>0.36458333333333331</v>
      </c>
      <c r="BU570" s="14" t="str">
        <f>+IF(MAILGLOVER!BU13="","",MAILGLOVER!BU13)</f>
        <v/>
      </c>
      <c r="BV570" s="20" t="str">
        <f>+IF(MAILGLOVER!BV13="","",MAILGLOVER!BV13)</f>
        <v/>
      </c>
      <c r="BW570" s="68" t="str">
        <f>+VLOOKUP(B570,GESEM!B:H,7,0)</f>
        <v>MAIL GLOVER</v>
      </c>
      <c r="BX570" s="2" t="str">
        <f>+VLOOKUP(B570,GESEM!B:H,6,0)</f>
        <v>AGENTE</v>
      </c>
    </row>
    <row r="571" spans="1:76" ht="12" customHeight="1" x14ac:dyDescent="0.2">
      <c r="A571" s="31">
        <f t="shared" si="8"/>
        <v>565</v>
      </c>
      <c r="B571" s="74">
        <f>+MAILGLOVER!B14</f>
        <v>48265909</v>
      </c>
      <c r="C571" s="61" t="str">
        <f>+VLOOKUP(J571,TURNO!P:Q,2,0)</f>
        <v xml:space="preserve">MAIL GLOVER </v>
      </c>
      <c r="D571" s="61" t="str">
        <f>+MAILGLOVER!D14</f>
        <v>Mañana</v>
      </c>
      <c r="E571" s="75">
        <f>+VLOOKUP(B571,GESEM!B:M,12,0)</f>
        <v>43427</v>
      </c>
      <c r="F571" s="61" t="str">
        <f>+MAILGLOVER!F14</f>
        <v>FULL TIME</v>
      </c>
      <c r="G571" s="61">
        <f>+MAILGLOVER!G14</f>
        <v>0</v>
      </c>
      <c r="H571" s="61">
        <f>+MAILGLOVER!H14</f>
        <v>0</v>
      </c>
      <c r="I571" s="61" t="str">
        <f>+MAILGLOVER!I14</f>
        <v>HUAROC FLORES GABRIELA DEL PILAR</v>
      </c>
      <c r="J571" s="61" t="str">
        <f>+MAILGLOVER!J14</f>
        <v>MAIL GLOVER</v>
      </c>
      <c r="K571" s="61" t="str">
        <f>+MAILGLOVER!K14</f>
        <v>MENDIZABAL BERMUDEZ OSCAR OWENCESLAO</v>
      </c>
      <c r="L571" s="61" t="str">
        <f>+MAILGLOVER!L14</f>
        <v xml:space="preserve">CARAZA MORENO JONATHAN </v>
      </c>
      <c r="M571" s="61" t="str">
        <f>+MAILGLOVER!M14</f>
        <v>Miércoles</v>
      </c>
      <c r="N571" s="32">
        <f>+IF(MAILGLOVER!N14="","",MAILGLOVER!N14)</f>
        <v>0.25</v>
      </c>
      <c r="O571" s="33">
        <f>+IF(MAILGLOVER!O14="","",MAILGLOVER!O14)</f>
        <v>0.59375</v>
      </c>
      <c r="P571" s="32">
        <f>+IF(MAILGLOVER!P14="","",MAILGLOVER!P14)</f>
        <v>0.41666666666666669</v>
      </c>
      <c r="Q571" s="33">
        <f>+IF(MAILGLOVER!Q14="","",MAILGLOVER!Q14)</f>
        <v>0.44791666666666669</v>
      </c>
      <c r="R571" s="34" t="str">
        <f>+VLOOKUP(B571,GESEM!B:R,9,0)</f>
        <v>ACTIVO</v>
      </c>
      <c r="S571" s="19">
        <f>+IF(MAILGLOVER!S14="","",MAILGLOVER!S14)</f>
        <v>0.25</v>
      </c>
      <c r="T571" s="14">
        <f>+IF(MAILGLOVER!T14="","",MAILGLOVER!T14)</f>
        <v>0.59375</v>
      </c>
      <c r="U571" s="14" t="str">
        <f>+IF(MAILGLOVER!U14="","",MAILGLOVER!U14)</f>
        <v/>
      </c>
      <c r="V571" s="14" t="str">
        <f>+IF(MAILGLOVER!V14="","",MAILGLOVER!V14)</f>
        <v/>
      </c>
      <c r="W571" s="14">
        <f>+IF(MAILGLOVER!W14="","",MAILGLOVER!W14)</f>
        <v>0.41666666666666669</v>
      </c>
      <c r="X571" s="14">
        <f>+IF(MAILGLOVER!X14="","",MAILGLOVER!X14)</f>
        <v>0.44791666666666669</v>
      </c>
      <c r="Y571" s="14" t="str">
        <f>+IF(MAILGLOVER!Y14="","",MAILGLOVER!Y14)</f>
        <v/>
      </c>
      <c r="Z571" s="20" t="str">
        <f>+IF(MAILGLOVER!Z14="","",MAILGLOVER!Z14)</f>
        <v/>
      </c>
      <c r="AA571" s="19">
        <f>+IF(MAILGLOVER!AA14="","",MAILGLOVER!AA14)</f>
        <v>0.25</v>
      </c>
      <c r="AB571" s="13">
        <f>+IF(MAILGLOVER!AB14="","",MAILGLOVER!AB14)</f>
        <v>0.59375</v>
      </c>
      <c r="AC571" s="14" t="str">
        <f>+IF(MAILGLOVER!AC14="","",MAILGLOVER!AC14)</f>
        <v/>
      </c>
      <c r="AD571" s="14" t="str">
        <f>+IF(MAILGLOVER!AD14="","",MAILGLOVER!AD14)</f>
        <v/>
      </c>
      <c r="AE571" s="13">
        <f>+IF(MAILGLOVER!AE14="","",MAILGLOVER!AE14)</f>
        <v>0.41666666666666669</v>
      </c>
      <c r="AF571" s="13">
        <f>+IF(MAILGLOVER!AF14="","",MAILGLOVER!AF14)</f>
        <v>0.44791666666666669</v>
      </c>
      <c r="AG571" s="14" t="str">
        <f>+IF(MAILGLOVER!AG14="","",MAILGLOVER!AG14)</f>
        <v/>
      </c>
      <c r="AH571" s="20" t="str">
        <f>+IF(MAILGLOVER!AH14="","",MAILGLOVER!AH14)</f>
        <v/>
      </c>
      <c r="AI571" s="19" t="str">
        <f>+IF(MAILGLOVER!AI14="","",MAILGLOVER!AI14)</f>
        <v/>
      </c>
      <c r="AJ571" s="13" t="str">
        <f>+IF(MAILGLOVER!AJ14="","",MAILGLOVER!AJ14)</f>
        <v/>
      </c>
      <c r="AK571" s="14" t="str">
        <f>+IF(MAILGLOVER!AK14="","",MAILGLOVER!AK14)</f>
        <v/>
      </c>
      <c r="AL571" s="14" t="str">
        <f>+IF(MAILGLOVER!AL14="","",MAILGLOVER!AL14)</f>
        <v/>
      </c>
      <c r="AM571" s="13" t="str">
        <f>+IF(MAILGLOVER!AM14="","",MAILGLOVER!AM14)</f>
        <v/>
      </c>
      <c r="AN571" s="13" t="str">
        <f>+IF(MAILGLOVER!AN14="","",MAILGLOVER!AN14)</f>
        <v/>
      </c>
      <c r="AO571" s="14" t="str">
        <f>+IF(MAILGLOVER!AO14="","",MAILGLOVER!AO14)</f>
        <v/>
      </c>
      <c r="AP571" s="20" t="str">
        <f>+IF(MAILGLOVER!AP14="","",MAILGLOVER!AP14)</f>
        <v/>
      </c>
      <c r="AQ571" s="19">
        <f>+IF(MAILGLOVER!AQ14="","",MAILGLOVER!AQ14)</f>
        <v>0.25</v>
      </c>
      <c r="AR571" s="13">
        <f>+IF(MAILGLOVER!AR14="","",MAILGLOVER!AR14)</f>
        <v>0.59375</v>
      </c>
      <c r="AS571" s="14" t="str">
        <f>+IF(MAILGLOVER!AS14="","",MAILGLOVER!AS14)</f>
        <v/>
      </c>
      <c r="AT571" s="14" t="str">
        <f>+IF(MAILGLOVER!AT14="","",MAILGLOVER!AT14)</f>
        <v/>
      </c>
      <c r="AU571" s="13">
        <f>+IF(MAILGLOVER!AU14="","",MAILGLOVER!AU14)</f>
        <v>0.41666666666666669</v>
      </c>
      <c r="AV571" s="13">
        <f>+IF(MAILGLOVER!AV14="","",MAILGLOVER!AV14)</f>
        <v>0.44791666666666669</v>
      </c>
      <c r="AW571" s="14" t="str">
        <f>+IF(MAILGLOVER!AW14="","",MAILGLOVER!AW14)</f>
        <v/>
      </c>
      <c r="AX571" s="20" t="str">
        <f>+IF(MAILGLOVER!AX14="","",MAILGLOVER!AX14)</f>
        <v/>
      </c>
      <c r="AY571" s="19">
        <f>+IF(MAILGLOVER!AY14="","",MAILGLOVER!AY14)</f>
        <v>0.25</v>
      </c>
      <c r="AZ571" s="13">
        <f>+IF(MAILGLOVER!AZ14="","",MAILGLOVER!AZ14)</f>
        <v>0.59375</v>
      </c>
      <c r="BA571" s="14" t="str">
        <f>+IF(MAILGLOVER!BA14="","",MAILGLOVER!BA14)</f>
        <v/>
      </c>
      <c r="BB571" s="14" t="str">
        <f>+IF(MAILGLOVER!BB14="","",MAILGLOVER!BB14)</f>
        <v/>
      </c>
      <c r="BC571" s="13">
        <f>+IF(MAILGLOVER!BC14="","",MAILGLOVER!BC14)</f>
        <v>0.41666666666666669</v>
      </c>
      <c r="BD571" s="13">
        <f>+IF(MAILGLOVER!BD14="","",MAILGLOVER!BD14)</f>
        <v>0.44791666666666669</v>
      </c>
      <c r="BE571" s="14" t="str">
        <f>+IF(MAILGLOVER!BE14="","",MAILGLOVER!BE14)</f>
        <v/>
      </c>
      <c r="BF571" s="20" t="str">
        <f>+IF(MAILGLOVER!BF14="","",MAILGLOVER!BF14)</f>
        <v/>
      </c>
      <c r="BG571" s="19">
        <f>+IF(MAILGLOVER!BG14="","",MAILGLOVER!BG14)</f>
        <v>0.25</v>
      </c>
      <c r="BH571" s="13">
        <f>+IF(MAILGLOVER!BH14="","",MAILGLOVER!BH14)</f>
        <v>0.59375</v>
      </c>
      <c r="BI571" s="14" t="str">
        <f>+IF(MAILGLOVER!BI14="","",MAILGLOVER!BI14)</f>
        <v/>
      </c>
      <c r="BJ571" s="14" t="str">
        <f>+IF(MAILGLOVER!BJ14="","",MAILGLOVER!BJ14)</f>
        <v/>
      </c>
      <c r="BK571" s="13">
        <f>+IF(MAILGLOVER!BK14="","",MAILGLOVER!BK14)</f>
        <v>0.41666666666666669</v>
      </c>
      <c r="BL571" s="13">
        <f>+IF(MAILGLOVER!BL14="","",MAILGLOVER!BL14)</f>
        <v>0.44791666666666669</v>
      </c>
      <c r="BM571" s="14" t="str">
        <f>+IF(MAILGLOVER!BM14="","",MAILGLOVER!BM14)</f>
        <v/>
      </c>
      <c r="BN571" s="20" t="str">
        <f>+IF(MAILGLOVER!BN14="","",MAILGLOVER!BN14)</f>
        <v/>
      </c>
      <c r="BO571" s="19">
        <f>+IF(MAILGLOVER!BO14="","",MAILGLOVER!BO14)</f>
        <v>0.25</v>
      </c>
      <c r="BP571" s="13">
        <f>+IF(MAILGLOVER!BP14="","",MAILGLOVER!BP14)</f>
        <v>0.59375</v>
      </c>
      <c r="BQ571" s="14" t="str">
        <f>+IF(MAILGLOVER!BQ14="","",MAILGLOVER!BQ14)</f>
        <v/>
      </c>
      <c r="BR571" s="14" t="str">
        <f>+IF(MAILGLOVER!BR14="","",MAILGLOVER!BR14)</f>
        <v/>
      </c>
      <c r="BS571" s="13">
        <f>+IF(MAILGLOVER!BS14="","",MAILGLOVER!BS14)</f>
        <v>0.41666666666666669</v>
      </c>
      <c r="BT571" s="13">
        <f>+IF(MAILGLOVER!BT14="","",MAILGLOVER!BT14)</f>
        <v>0.44791666666666669</v>
      </c>
      <c r="BU571" s="14" t="str">
        <f>+IF(MAILGLOVER!BU14="","",MAILGLOVER!BU14)</f>
        <v/>
      </c>
      <c r="BV571" s="20" t="str">
        <f>+IF(MAILGLOVER!BV14="","",MAILGLOVER!BV14)</f>
        <v/>
      </c>
      <c r="BW571" s="68" t="str">
        <f>+VLOOKUP(B571,GESEM!B:H,7,0)</f>
        <v>MAIL GLOVER</v>
      </c>
      <c r="BX571" s="2" t="str">
        <f>+VLOOKUP(B571,GESEM!B:H,6,0)</f>
        <v>AGENTE</v>
      </c>
    </row>
    <row r="572" spans="1:76" ht="12" customHeight="1" x14ac:dyDescent="0.2">
      <c r="A572" s="31">
        <f t="shared" si="8"/>
        <v>566</v>
      </c>
      <c r="B572" s="74">
        <f>+MAILGLOVER!B15</f>
        <v>45977669</v>
      </c>
      <c r="C572" s="61" t="str">
        <f>+VLOOKUP(J572,TURNO!P:Q,2,0)</f>
        <v xml:space="preserve">MAIL GLOVER </v>
      </c>
      <c r="D572" s="61" t="str">
        <f>+MAILGLOVER!D15</f>
        <v>Mañana</v>
      </c>
      <c r="E572" s="75">
        <f>+VLOOKUP(B572,GESEM!B:M,12,0)</f>
        <v>43571</v>
      </c>
      <c r="F572" s="61" t="str">
        <f>+MAILGLOVER!F15</f>
        <v>FULL TIME</v>
      </c>
      <c r="G572" s="61" t="str">
        <f>+MAILGLOVER!G15</f>
        <v>LACTANCIA</v>
      </c>
      <c r="H572" s="61" t="str">
        <f>+MAILGLOVER!H15</f>
        <v>14:15 - 15:15</v>
      </c>
      <c r="I572" s="61" t="str">
        <f>+MAILGLOVER!I15</f>
        <v>CALLE ÑIQUEN MASSIEL STEPFANY</v>
      </c>
      <c r="J572" s="61" t="str">
        <f>+MAILGLOVER!J15</f>
        <v>MAIL GLOVER</v>
      </c>
      <c r="K572" s="61" t="str">
        <f>+MAILGLOVER!K15</f>
        <v>MARTEL TOLENTINO ERIKA LEIDY</v>
      </c>
      <c r="L572" s="61" t="str">
        <f>+MAILGLOVER!L15</f>
        <v xml:space="preserve">CARAZA MORENO JONATHAN </v>
      </c>
      <c r="M572" s="61" t="str">
        <f>+MAILGLOVER!M15</f>
        <v>Sábado</v>
      </c>
      <c r="N572" s="32">
        <f>+IF(MAILGLOVER!N15="","",MAILGLOVER!N15)</f>
        <v>0.29166666666666669</v>
      </c>
      <c r="O572" s="33">
        <f>+IF(MAILGLOVER!O15="","",MAILGLOVER!O15)</f>
        <v>0.59375</v>
      </c>
      <c r="P572" s="32">
        <f>+IF(MAILGLOVER!P15="","",MAILGLOVER!P15)</f>
        <v>0.45833333333333331</v>
      </c>
      <c r="Q572" s="33">
        <f>+IF(MAILGLOVER!Q15="","",MAILGLOVER!Q15)</f>
        <v>0.48958333333333331</v>
      </c>
      <c r="R572" s="34" t="str">
        <f>+VLOOKUP(B572,GESEM!B:R,9,0)</f>
        <v>ACTIVO</v>
      </c>
      <c r="S572" s="19">
        <f>+IF(MAILGLOVER!S15="","",MAILGLOVER!S15)</f>
        <v>0.29166666666666669</v>
      </c>
      <c r="T572" s="14">
        <f>+IF(MAILGLOVER!T15="","",MAILGLOVER!T15)</f>
        <v>0.59375</v>
      </c>
      <c r="U572" s="14" t="str">
        <f>+IF(MAILGLOVER!U15="","",MAILGLOVER!U15)</f>
        <v/>
      </c>
      <c r="V572" s="14" t="str">
        <f>+IF(MAILGLOVER!V15="","",MAILGLOVER!V15)</f>
        <v/>
      </c>
      <c r="W572" s="14">
        <f>+IF(MAILGLOVER!W15="","",MAILGLOVER!W15)</f>
        <v>0.45833333333333331</v>
      </c>
      <c r="X572" s="14">
        <f>+IF(MAILGLOVER!X15="","",MAILGLOVER!X15)</f>
        <v>0.48958333333333331</v>
      </c>
      <c r="Y572" s="14" t="str">
        <f>+IF(MAILGLOVER!Y15="","",MAILGLOVER!Y15)</f>
        <v/>
      </c>
      <c r="Z572" s="20" t="str">
        <f>+IF(MAILGLOVER!Z15="","",MAILGLOVER!Z15)</f>
        <v/>
      </c>
      <c r="AA572" s="19">
        <f>+IF(MAILGLOVER!AA15="","",MAILGLOVER!AA15)</f>
        <v>0.29166666666666669</v>
      </c>
      <c r="AB572" s="13">
        <f>+IF(MAILGLOVER!AB15="","",MAILGLOVER!AB15)</f>
        <v>0.59375</v>
      </c>
      <c r="AC572" s="14" t="str">
        <f>+IF(MAILGLOVER!AC15="","",MAILGLOVER!AC15)</f>
        <v/>
      </c>
      <c r="AD572" s="14" t="str">
        <f>+IF(MAILGLOVER!AD15="","",MAILGLOVER!AD15)</f>
        <v/>
      </c>
      <c r="AE572" s="13">
        <f>+IF(MAILGLOVER!AE15="","",MAILGLOVER!AE15)</f>
        <v>0.45833333333333331</v>
      </c>
      <c r="AF572" s="13">
        <f>+IF(MAILGLOVER!AF15="","",MAILGLOVER!AF15)</f>
        <v>0.48958333333333331</v>
      </c>
      <c r="AG572" s="14" t="str">
        <f>+IF(MAILGLOVER!AG15="","",MAILGLOVER!AG15)</f>
        <v/>
      </c>
      <c r="AH572" s="20" t="str">
        <f>+IF(MAILGLOVER!AH15="","",MAILGLOVER!AH15)</f>
        <v/>
      </c>
      <c r="AI572" s="19">
        <f>+IF(MAILGLOVER!AI15="","",MAILGLOVER!AI15)</f>
        <v>0.29166666666666669</v>
      </c>
      <c r="AJ572" s="13">
        <f>+IF(MAILGLOVER!AJ15="","",MAILGLOVER!AJ15)</f>
        <v>0.59375</v>
      </c>
      <c r="AK572" s="14" t="str">
        <f>+IF(MAILGLOVER!AK15="","",MAILGLOVER!AK15)</f>
        <v/>
      </c>
      <c r="AL572" s="14" t="str">
        <f>+IF(MAILGLOVER!AL15="","",MAILGLOVER!AL15)</f>
        <v/>
      </c>
      <c r="AM572" s="13">
        <f>+IF(MAILGLOVER!AM15="","",MAILGLOVER!AM15)</f>
        <v>0.45833333333333331</v>
      </c>
      <c r="AN572" s="13">
        <f>+IF(MAILGLOVER!AN15="","",MAILGLOVER!AN15)</f>
        <v>0.48958333333333331</v>
      </c>
      <c r="AO572" s="14" t="str">
        <f>+IF(MAILGLOVER!AO15="","",MAILGLOVER!AO15)</f>
        <v/>
      </c>
      <c r="AP572" s="20" t="str">
        <f>+IF(MAILGLOVER!AP15="","",MAILGLOVER!AP15)</f>
        <v/>
      </c>
      <c r="AQ572" s="19">
        <f>+IF(MAILGLOVER!AQ15="","",MAILGLOVER!AQ15)</f>
        <v>0.29166666666666669</v>
      </c>
      <c r="AR572" s="13">
        <f>+IF(MAILGLOVER!AR15="","",MAILGLOVER!AR15)</f>
        <v>0.59375</v>
      </c>
      <c r="AS572" s="14" t="str">
        <f>+IF(MAILGLOVER!AS15="","",MAILGLOVER!AS15)</f>
        <v/>
      </c>
      <c r="AT572" s="14" t="str">
        <f>+IF(MAILGLOVER!AT15="","",MAILGLOVER!AT15)</f>
        <v/>
      </c>
      <c r="AU572" s="13">
        <f>+IF(MAILGLOVER!AU15="","",MAILGLOVER!AU15)</f>
        <v>0.45833333333333331</v>
      </c>
      <c r="AV572" s="13">
        <f>+IF(MAILGLOVER!AV15="","",MAILGLOVER!AV15)</f>
        <v>0.48958333333333331</v>
      </c>
      <c r="AW572" s="14" t="str">
        <f>+IF(MAILGLOVER!AW15="","",MAILGLOVER!AW15)</f>
        <v/>
      </c>
      <c r="AX572" s="20" t="str">
        <f>+IF(MAILGLOVER!AX15="","",MAILGLOVER!AX15)</f>
        <v/>
      </c>
      <c r="AY572" s="19">
        <f>+IF(MAILGLOVER!AY15="","",MAILGLOVER!AY15)</f>
        <v>0.29166666666666669</v>
      </c>
      <c r="AZ572" s="13">
        <f>+IF(MAILGLOVER!AZ15="","",MAILGLOVER!AZ15)</f>
        <v>0.59375</v>
      </c>
      <c r="BA572" s="14" t="str">
        <f>+IF(MAILGLOVER!BA15="","",MAILGLOVER!BA15)</f>
        <v/>
      </c>
      <c r="BB572" s="14" t="str">
        <f>+IF(MAILGLOVER!BB15="","",MAILGLOVER!BB15)</f>
        <v/>
      </c>
      <c r="BC572" s="13">
        <f>+IF(MAILGLOVER!BC15="","",MAILGLOVER!BC15)</f>
        <v>0.45833333333333331</v>
      </c>
      <c r="BD572" s="13">
        <f>+IF(MAILGLOVER!BD15="","",MAILGLOVER!BD15)</f>
        <v>0.48958333333333331</v>
      </c>
      <c r="BE572" s="14" t="str">
        <f>+IF(MAILGLOVER!BE15="","",MAILGLOVER!BE15)</f>
        <v/>
      </c>
      <c r="BF572" s="20" t="str">
        <f>+IF(MAILGLOVER!BF15="","",MAILGLOVER!BF15)</f>
        <v/>
      </c>
      <c r="BG572" s="19" t="str">
        <f>+IF(MAILGLOVER!BG15="","",MAILGLOVER!BG15)</f>
        <v/>
      </c>
      <c r="BH572" s="13" t="str">
        <f>+IF(MAILGLOVER!BH15="","",MAILGLOVER!BH15)</f>
        <v/>
      </c>
      <c r="BI572" s="14" t="str">
        <f>+IF(MAILGLOVER!BI15="","",MAILGLOVER!BI15)</f>
        <v/>
      </c>
      <c r="BJ572" s="14" t="str">
        <f>+IF(MAILGLOVER!BJ15="","",MAILGLOVER!BJ15)</f>
        <v/>
      </c>
      <c r="BK572" s="13" t="str">
        <f>+IF(MAILGLOVER!BK15="","",MAILGLOVER!BK15)</f>
        <v/>
      </c>
      <c r="BL572" s="13" t="str">
        <f>+IF(MAILGLOVER!BL15="","",MAILGLOVER!BL15)</f>
        <v/>
      </c>
      <c r="BM572" s="14" t="str">
        <f>+IF(MAILGLOVER!BM15="","",MAILGLOVER!BM15)</f>
        <v/>
      </c>
      <c r="BN572" s="20" t="str">
        <f>+IF(MAILGLOVER!BN15="","",MAILGLOVER!BN15)</f>
        <v/>
      </c>
      <c r="BO572" s="19">
        <f>+IF(MAILGLOVER!BO15="","",MAILGLOVER!BO15)</f>
        <v>0.29166666666666669</v>
      </c>
      <c r="BP572" s="13">
        <f>+IF(MAILGLOVER!BP15="","",MAILGLOVER!BP15)</f>
        <v>0.59375</v>
      </c>
      <c r="BQ572" s="14" t="str">
        <f>+IF(MAILGLOVER!BQ15="","",MAILGLOVER!BQ15)</f>
        <v/>
      </c>
      <c r="BR572" s="14" t="str">
        <f>+IF(MAILGLOVER!BR15="","",MAILGLOVER!BR15)</f>
        <v/>
      </c>
      <c r="BS572" s="13">
        <f>+IF(MAILGLOVER!BS15="","",MAILGLOVER!BS15)</f>
        <v>0.45833333333333331</v>
      </c>
      <c r="BT572" s="13">
        <f>+IF(MAILGLOVER!BT15="","",MAILGLOVER!BT15)</f>
        <v>0.48958333333333331</v>
      </c>
      <c r="BU572" s="14" t="str">
        <f>+IF(MAILGLOVER!BU15="","",MAILGLOVER!BU15)</f>
        <v/>
      </c>
      <c r="BV572" s="20" t="str">
        <f>+IF(MAILGLOVER!BV15="","",MAILGLOVER!BV15)</f>
        <v/>
      </c>
      <c r="BW572" s="68" t="str">
        <f>+VLOOKUP(B572,GESEM!B:H,7,0)</f>
        <v>MAIL GLOVER</v>
      </c>
      <c r="BX572" s="2" t="str">
        <f>+VLOOKUP(B572,GESEM!B:H,6,0)</f>
        <v>AGENTE</v>
      </c>
    </row>
    <row r="573" spans="1:76" ht="12" customHeight="1" x14ac:dyDescent="0.2">
      <c r="A573" s="31">
        <f t="shared" si="8"/>
        <v>567</v>
      </c>
      <c r="B573" s="74">
        <f>+MAILGLOVER!B16</f>
        <v>75966239</v>
      </c>
      <c r="C573" s="61" t="str">
        <f>+VLOOKUP(J573,TURNO!P:Q,2,0)</f>
        <v xml:space="preserve">MAIL GLOVER </v>
      </c>
      <c r="D573" s="61" t="str">
        <f>+MAILGLOVER!D16</f>
        <v>Mañana</v>
      </c>
      <c r="E573" s="75">
        <f>+VLOOKUP(B573,GESEM!B:M,12,0)</f>
        <v>44541</v>
      </c>
      <c r="F573" s="61" t="str">
        <f>+MAILGLOVER!F16</f>
        <v>FULL TIME</v>
      </c>
      <c r="G573" s="61">
        <f>+MAILGLOVER!G16</f>
        <v>0</v>
      </c>
      <c r="H573" s="61">
        <f>+MAILGLOVER!H16</f>
        <v>0</v>
      </c>
      <c r="I573" s="61" t="str">
        <f>+MAILGLOVER!I16</f>
        <v>DE LA CRUZ ROQUE BRANDON MANUEL</v>
      </c>
      <c r="J573" s="61" t="str">
        <f>+MAILGLOVER!J16</f>
        <v>MAIL GLOVER</v>
      </c>
      <c r="K573" s="61" t="str">
        <f>+MAILGLOVER!K16</f>
        <v>MARTEL TOLENTINO ERIKA LEIDY</v>
      </c>
      <c r="L573" s="61" t="str">
        <f>+MAILGLOVER!L16</f>
        <v xml:space="preserve">CARAZA MORENO JONATHAN </v>
      </c>
      <c r="M573" s="61" t="str">
        <f>+MAILGLOVER!M16</f>
        <v>Sábado</v>
      </c>
      <c r="N573" s="32">
        <f>+IF(MAILGLOVER!N16="","",MAILGLOVER!N16)</f>
        <v>0.33333333333333331</v>
      </c>
      <c r="O573" s="33">
        <f>+IF(MAILGLOVER!O16="","",MAILGLOVER!O16)</f>
        <v>0.67708333333333337</v>
      </c>
      <c r="P573" s="32">
        <f>+IF(MAILGLOVER!P16="","",MAILGLOVER!P16)</f>
        <v>0.45833333333333331</v>
      </c>
      <c r="Q573" s="33">
        <f>+IF(MAILGLOVER!Q16="","",MAILGLOVER!Q16)</f>
        <v>0.48958333333333331</v>
      </c>
      <c r="R573" s="34" t="str">
        <f>+VLOOKUP(B573,GESEM!B:R,9,0)</f>
        <v>ACTIVO</v>
      </c>
      <c r="S573" s="19">
        <f>+IF(MAILGLOVER!S16="","",MAILGLOVER!S16)</f>
        <v>0.33333333333333331</v>
      </c>
      <c r="T573" s="14">
        <f>+IF(MAILGLOVER!T16="","",MAILGLOVER!T16)</f>
        <v>0.67708333333333337</v>
      </c>
      <c r="U573" s="14" t="str">
        <f>+IF(MAILGLOVER!U16="","",MAILGLOVER!U16)</f>
        <v/>
      </c>
      <c r="V573" s="14" t="str">
        <f>+IF(MAILGLOVER!V16="","",MAILGLOVER!V16)</f>
        <v/>
      </c>
      <c r="W573" s="14">
        <f>+IF(MAILGLOVER!W16="","",MAILGLOVER!W16)</f>
        <v>0.45833333333333331</v>
      </c>
      <c r="X573" s="14">
        <f>+IF(MAILGLOVER!X16="","",MAILGLOVER!X16)</f>
        <v>0.48958333333333331</v>
      </c>
      <c r="Y573" s="14" t="str">
        <f>+IF(MAILGLOVER!Y16="","",MAILGLOVER!Y16)</f>
        <v/>
      </c>
      <c r="Z573" s="20" t="str">
        <f>+IF(MAILGLOVER!Z16="","",MAILGLOVER!Z16)</f>
        <v/>
      </c>
      <c r="AA573" s="19">
        <f>+IF(MAILGLOVER!AA16="","",MAILGLOVER!AA16)</f>
        <v>0.33333333333333331</v>
      </c>
      <c r="AB573" s="13">
        <f>+IF(MAILGLOVER!AB16="","",MAILGLOVER!AB16)</f>
        <v>0.67708333333333337</v>
      </c>
      <c r="AC573" s="14" t="str">
        <f>+IF(MAILGLOVER!AC16="","",MAILGLOVER!AC16)</f>
        <v/>
      </c>
      <c r="AD573" s="14" t="str">
        <f>+IF(MAILGLOVER!AD16="","",MAILGLOVER!AD16)</f>
        <v/>
      </c>
      <c r="AE573" s="13">
        <f>+IF(MAILGLOVER!AE16="","",MAILGLOVER!AE16)</f>
        <v>0.45833333333333331</v>
      </c>
      <c r="AF573" s="13">
        <f>+IF(MAILGLOVER!AF16="","",MAILGLOVER!AF16)</f>
        <v>0.48958333333333331</v>
      </c>
      <c r="AG573" s="14" t="str">
        <f>+IF(MAILGLOVER!AG16="","",MAILGLOVER!AG16)</f>
        <v/>
      </c>
      <c r="AH573" s="20" t="str">
        <f>+IF(MAILGLOVER!AH16="","",MAILGLOVER!AH16)</f>
        <v/>
      </c>
      <c r="AI573" s="19">
        <f>+IF(MAILGLOVER!AI16="","",MAILGLOVER!AI16)</f>
        <v>0.33333333333333331</v>
      </c>
      <c r="AJ573" s="13">
        <f>+IF(MAILGLOVER!AJ16="","",MAILGLOVER!AJ16)</f>
        <v>0.67708333333333337</v>
      </c>
      <c r="AK573" s="14" t="str">
        <f>+IF(MAILGLOVER!AK16="","",MAILGLOVER!AK16)</f>
        <v/>
      </c>
      <c r="AL573" s="14" t="str">
        <f>+IF(MAILGLOVER!AL16="","",MAILGLOVER!AL16)</f>
        <v/>
      </c>
      <c r="AM573" s="13">
        <f>+IF(MAILGLOVER!AM16="","",MAILGLOVER!AM16)</f>
        <v>0.45833333333333331</v>
      </c>
      <c r="AN573" s="13">
        <f>+IF(MAILGLOVER!AN16="","",MAILGLOVER!AN16)</f>
        <v>0.48958333333333331</v>
      </c>
      <c r="AO573" s="14" t="str">
        <f>+IF(MAILGLOVER!AO16="","",MAILGLOVER!AO16)</f>
        <v/>
      </c>
      <c r="AP573" s="20" t="str">
        <f>+IF(MAILGLOVER!AP16="","",MAILGLOVER!AP16)</f>
        <v/>
      </c>
      <c r="AQ573" s="19">
        <f>+IF(MAILGLOVER!AQ16="","",MAILGLOVER!AQ16)</f>
        <v>0.33333333333333331</v>
      </c>
      <c r="AR573" s="13">
        <f>+IF(MAILGLOVER!AR16="","",MAILGLOVER!AR16)</f>
        <v>0.67708333333333337</v>
      </c>
      <c r="AS573" s="14" t="str">
        <f>+IF(MAILGLOVER!AS16="","",MAILGLOVER!AS16)</f>
        <v/>
      </c>
      <c r="AT573" s="14" t="str">
        <f>+IF(MAILGLOVER!AT16="","",MAILGLOVER!AT16)</f>
        <v/>
      </c>
      <c r="AU573" s="13">
        <f>+IF(MAILGLOVER!AU16="","",MAILGLOVER!AU16)</f>
        <v>0.45833333333333331</v>
      </c>
      <c r="AV573" s="13">
        <f>+IF(MAILGLOVER!AV16="","",MAILGLOVER!AV16)</f>
        <v>0.48958333333333331</v>
      </c>
      <c r="AW573" s="14" t="str">
        <f>+IF(MAILGLOVER!AW16="","",MAILGLOVER!AW16)</f>
        <v/>
      </c>
      <c r="AX573" s="20" t="str">
        <f>+IF(MAILGLOVER!AX16="","",MAILGLOVER!AX16)</f>
        <v/>
      </c>
      <c r="AY573" s="19">
        <f>+IF(MAILGLOVER!AY16="","",MAILGLOVER!AY16)</f>
        <v>0.33333333333333331</v>
      </c>
      <c r="AZ573" s="13">
        <f>+IF(MAILGLOVER!AZ16="","",MAILGLOVER!AZ16)</f>
        <v>0.67708333333333337</v>
      </c>
      <c r="BA573" s="14" t="str">
        <f>+IF(MAILGLOVER!BA16="","",MAILGLOVER!BA16)</f>
        <v/>
      </c>
      <c r="BB573" s="14" t="str">
        <f>+IF(MAILGLOVER!BB16="","",MAILGLOVER!BB16)</f>
        <v/>
      </c>
      <c r="BC573" s="13">
        <f>+IF(MAILGLOVER!BC16="","",MAILGLOVER!BC16)</f>
        <v>0.45833333333333331</v>
      </c>
      <c r="BD573" s="13">
        <f>+IF(MAILGLOVER!BD16="","",MAILGLOVER!BD16)</f>
        <v>0.48958333333333331</v>
      </c>
      <c r="BE573" s="14" t="str">
        <f>+IF(MAILGLOVER!BE16="","",MAILGLOVER!BE16)</f>
        <v/>
      </c>
      <c r="BF573" s="20" t="str">
        <f>+IF(MAILGLOVER!BF16="","",MAILGLOVER!BF16)</f>
        <v/>
      </c>
      <c r="BG573" s="19" t="str">
        <f>+IF(MAILGLOVER!BG16="","",MAILGLOVER!BG16)</f>
        <v/>
      </c>
      <c r="BH573" s="13" t="str">
        <f>+IF(MAILGLOVER!BH16="","",MAILGLOVER!BH16)</f>
        <v/>
      </c>
      <c r="BI573" s="14" t="str">
        <f>+IF(MAILGLOVER!BI16="","",MAILGLOVER!BI16)</f>
        <v/>
      </c>
      <c r="BJ573" s="14" t="str">
        <f>+IF(MAILGLOVER!BJ16="","",MAILGLOVER!BJ16)</f>
        <v/>
      </c>
      <c r="BK573" s="13" t="str">
        <f>+IF(MAILGLOVER!BK16="","",MAILGLOVER!BK16)</f>
        <v/>
      </c>
      <c r="BL573" s="13" t="str">
        <f>+IF(MAILGLOVER!BL16="","",MAILGLOVER!BL16)</f>
        <v/>
      </c>
      <c r="BM573" s="14" t="str">
        <f>+IF(MAILGLOVER!BM16="","",MAILGLOVER!BM16)</f>
        <v/>
      </c>
      <c r="BN573" s="20" t="str">
        <f>+IF(MAILGLOVER!BN16="","",MAILGLOVER!BN16)</f>
        <v/>
      </c>
      <c r="BO573" s="19">
        <f>+IF(MAILGLOVER!BO16="","",MAILGLOVER!BO16)</f>
        <v>0.33333333333333331</v>
      </c>
      <c r="BP573" s="13">
        <f>+IF(MAILGLOVER!BP16="","",MAILGLOVER!BP16)</f>
        <v>0.67708333333333337</v>
      </c>
      <c r="BQ573" s="14" t="str">
        <f>+IF(MAILGLOVER!BQ16="","",MAILGLOVER!BQ16)</f>
        <v/>
      </c>
      <c r="BR573" s="14" t="str">
        <f>+IF(MAILGLOVER!BR16="","",MAILGLOVER!BR16)</f>
        <v/>
      </c>
      <c r="BS573" s="13">
        <f>+IF(MAILGLOVER!BS16="","",MAILGLOVER!BS16)</f>
        <v>0.45833333333333331</v>
      </c>
      <c r="BT573" s="13">
        <f>+IF(MAILGLOVER!BT16="","",MAILGLOVER!BT16)</f>
        <v>0.48958333333333331</v>
      </c>
      <c r="BU573" s="14" t="str">
        <f>+IF(MAILGLOVER!BU16="","",MAILGLOVER!BU16)</f>
        <v/>
      </c>
      <c r="BV573" s="20" t="str">
        <f>+IF(MAILGLOVER!BV16="","",MAILGLOVER!BV16)</f>
        <v/>
      </c>
      <c r="BW573" s="68" t="str">
        <f>+VLOOKUP(B573,GESEM!B:H,7,0)</f>
        <v>MAIL GLOVER</v>
      </c>
      <c r="BX573" s="2" t="str">
        <f>+VLOOKUP(B573,GESEM!B:H,6,0)</f>
        <v>AGENTE</v>
      </c>
    </row>
    <row r="574" spans="1:76" ht="12" customHeight="1" x14ac:dyDescent="0.2">
      <c r="A574" s="31">
        <f t="shared" si="8"/>
        <v>568</v>
      </c>
      <c r="B574" s="74">
        <f>+MAILGLOVER!B17</f>
        <v>76423836</v>
      </c>
      <c r="C574" s="61" t="str">
        <f>+VLOOKUP(J574,TURNO!P:Q,2,0)</f>
        <v xml:space="preserve">MAIL GLOVER </v>
      </c>
      <c r="D574" s="61" t="str">
        <f>+MAILGLOVER!D17</f>
        <v>Mañana</v>
      </c>
      <c r="E574" s="75">
        <f>+VLOOKUP(B574,GESEM!B:M,12,0)</f>
        <v>45402</v>
      </c>
      <c r="F574" s="61" t="str">
        <f>+MAILGLOVER!F17</f>
        <v>FULL TIME</v>
      </c>
      <c r="G574" s="61">
        <f>+MAILGLOVER!G17</f>
        <v>0</v>
      </c>
      <c r="H574" s="61">
        <f>+MAILGLOVER!H17</f>
        <v>0</v>
      </c>
      <c r="I574" s="61" t="str">
        <f>+MAILGLOVER!I17</f>
        <v>GODOY NECIOSUP DANTE JHORDAN</v>
      </c>
      <c r="J574" s="61" t="str">
        <f>+MAILGLOVER!J17</f>
        <v>MAIL GLOVER</v>
      </c>
      <c r="K574" s="61" t="str">
        <f>+MAILGLOVER!K17</f>
        <v>MENDIZABAL BERMUDEZ OSCAR OWENCESLAO</v>
      </c>
      <c r="L574" s="61" t="str">
        <f>+MAILGLOVER!L17</f>
        <v xml:space="preserve">CARAZA MORENO JONATHAN </v>
      </c>
      <c r="M574" s="61" t="str">
        <f>+MAILGLOVER!M17</f>
        <v>Lunes</v>
      </c>
      <c r="N574" s="32">
        <f>+IF(MAILGLOVER!N17="","",MAILGLOVER!N17)</f>
        <v>0.375</v>
      </c>
      <c r="O574" s="33">
        <f>+IF(MAILGLOVER!O17="","",MAILGLOVER!O17)</f>
        <v>0.71875</v>
      </c>
      <c r="P574" s="32">
        <f>+IF(MAILGLOVER!P17="","",MAILGLOVER!P17)</f>
        <v>0.58333333333333337</v>
      </c>
      <c r="Q574" s="33">
        <f>+IF(MAILGLOVER!Q17="","",MAILGLOVER!Q17)</f>
        <v>0.61458333333333337</v>
      </c>
      <c r="R574" s="34" t="str">
        <f>+VLOOKUP(B574,GESEM!B:R,9,0)</f>
        <v>ACTIVO</v>
      </c>
      <c r="S574" s="19" t="str">
        <f>+IF(MAILGLOVER!S17="","",MAILGLOVER!S17)</f>
        <v/>
      </c>
      <c r="T574" s="14" t="str">
        <f>+IF(MAILGLOVER!T17="","",MAILGLOVER!T17)</f>
        <v/>
      </c>
      <c r="U574" s="14" t="str">
        <f>+IF(MAILGLOVER!U17="","",MAILGLOVER!U17)</f>
        <v/>
      </c>
      <c r="V574" s="14" t="str">
        <f>+IF(MAILGLOVER!V17="","",MAILGLOVER!V17)</f>
        <v/>
      </c>
      <c r="W574" s="14" t="str">
        <f>+IF(MAILGLOVER!W17="","",MAILGLOVER!W17)</f>
        <v/>
      </c>
      <c r="X574" s="14" t="str">
        <f>+IF(MAILGLOVER!X17="","",MAILGLOVER!X17)</f>
        <v/>
      </c>
      <c r="Y574" s="14" t="str">
        <f>+IF(MAILGLOVER!Y17="","",MAILGLOVER!Y17)</f>
        <v/>
      </c>
      <c r="Z574" s="20" t="str">
        <f>+IF(MAILGLOVER!Z17="","",MAILGLOVER!Z17)</f>
        <v/>
      </c>
      <c r="AA574" s="19">
        <f>+IF(MAILGLOVER!AA17="","",MAILGLOVER!AA17)</f>
        <v>0.375</v>
      </c>
      <c r="AB574" s="13">
        <f>+IF(MAILGLOVER!AB17="","",MAILGLOVER!AB17)</f>
        <v>0.71875</v>
      </c>
      <c r="AC574" s="14" t="str">
        <f>+IF(MAILGLOVER!AC17="","",MAILGLOVER!AC17)</f>
        <v/>
      </c>
      <c r="AD574" s="14" t="str">
        <f>+IF(MAILGLOVER!AD17="","",MAILGLOVER!AD17)</f>
        <v/>
      </c>
      <c r="AE574" s="13">
        <f>+IF(MAILGLOVER!AE17="","",MAILGLOVER!AE17)</f>
        <v>0.58333333333333337</v>
      </c>
      <c r="AF574" s="13">
        <f>+IF(MAILGLOVER!AF17="","",MAILGLOVER!AF17)</f>
        <v>0.61458333333333337</v>
      </c>
      <c r="AG574" s="14" t="str">
        <f>+IF(MAILGLOVER!AG17="","",MAILGLOVER!AG17)</f>
        <v/>
      </c>
      <c r="AH574" s="20" t="str">
        <f>+IF(MAILGLOVER!AH17="","",MAILGLOVER!AH17)</f>
        <v/>
      </c>
      <c r="AI574" s="19">
        <f>+IF(MAILGLOVER!AI17="","",MAILGLOVER!AI17)</f>
        <v>0.375</v>
      </c>
      <c r="AJ574" s="13">
        <f>+IF(MAILGLOVER!AJ17="","",MAILGLOVER!AJ17)</f>
        <v>0.71875</v>
      </c>
      <c r="AK574" s="14" t="str">
        <f>+IF(MAILGLOVER!AK17="","",MAILGLOVER!AK17)</f>
        <v/>
      </c>
      <c r="AL574" s="14" t="str">
        <f>+IF(MAILGLOVER!AL17="","",MAILGLOVER!AL17)</f>
        <v/>
      </c>
      <c r="AM574" s="13">
        <f>+IF(MAILGLOVER!AM17="","",MAILGLOVER!AM17)</f>
        <v>0.58333333333333337</v>
      </c>
      <c r="AN574" s="13">
        <f>+IF(MAILGLOVER!AN17="","",MAILGLOVER!AN17)</f>
        <v>0.61458333333333337</v>
      </c>
      <c r="AO574" s="14" t="str">
        <f>+IF(MAILGLOVER!AO17="","",MAILGLOVER!AO17)</f>
        <v/>
      </c>
      <c r="AP574" s="20" t="str">
        <f>+IF(MAILGLOVER!AP17="","",MAILGLOVER!AP17)</f>
        <v/>
      </c>
      <c r="AQ574" s="19">
        <f>+IF(MAILGLOVER!AQ17="","",MAILGLOVER!AQ17)</f>
        <v>0.375</v>
      </c>
      <c r="AR574" s="13">
        <f>+IF(MAILGLOVER!AR17="","",MAILGLOVER!AR17)</f>
        <v>0.71875</v>
      </c>
      <c r="AS574" s="14" t="str">
        <f>+IF(MAILGLOVER!AS17="","",MAILGLOVER!AS17)</f>
        <v/>
      </c>
      <c r="AT574" s="14" t="str">
        <f>+IF(MAILGLOVER!AT17="","",MAILGLOVER!AT17)</f>
        <v/>
      </c>
      <c r="AU574" s="13">
        <f>+IF(MAILGLOVER!AU17="","",MAILGLOVER!AU17)</f>
        <v>0.58333333333333337</v>
      </c>
      <c r="AV574" s="13">
        <f>+IF(MAILGLOVER!AV17="","",MAILGLOVER!AV17)</f>
        <v>0.61458333333333337</v>
      </c>
      <c r="AW574" s="14" t="str">
        <f>+IF(MAILGLOVER!AW17="","",MAILGLOVER!AW17)</f>
        <v/>
      </c>
      <c r="AX574" s="20" t="str">
        <f>+IF(MAILGLOVER!AX17="","",MAILGLOVER!AX17)</f>
        <v/>
      </c>
      <c r="AY574" s="19">
        <f>+IF(MAILGLOVER!AY17="","",MAILGLOVER!AY17)</f>
        <v>0.375</v>
      </c>
      <c r="AZ574" s="13">
        <f>+IF(MAILGLOVER!AZ17="","",MAILGLOVER!AZ17)</f>
        <v>0.71875</v>
      </c>
      <c r="BA574" s="14" t="str">
        <f>+IF(MAILGLOVER!BA17="","",MAILGLOVER!BA17)</f>
        <v/>
      </c>
      <c r="BB574" s="14" t="str">
        <f>+IF(MAILGLOVER!BB17="","",MAILGLOVER!BB17)</f>
        <v/>
      </c>
      <c r="BC574" s="13">
        <f>+IF(MAILGLOVER!BC17="","",MAILGLOVER!BC17)</f>
        <v>0.58333333333333337</v>
      </c>
      <c r="BD574" s="13">
        <f>+IF(MAILGLOVER!BD17="","",MAILGLOVER!BD17)</f>
        <v>0.61458333333333337</v>
      </c>
      <c r="BE574" s="14" t="str">
        <f>+IF(MAILGLOVER!BE17="","",MAILGLOVER!BE17)</f>
        <v/>
      </c>
      <c r="BF574" s="20" t="str">
        <f>+IF(MAILGLOVER!BF17="","",MAILGLOVER!BF17)</f>
        <v/>
      </c>
      <c r="BG574" s="19">
        <f>+IF(MAILGLOVER!BG17="","",MAILGLOVER!BG17)</f>
        <v>0.375</v>
      </c>
      <c r="BH574" s="13">
        <f>+IF(MAILGLOVER!BH17="","",MAILGLOVER!BH17)</f>
        <v>0.71875</v>
      </c>
      <c r="BI574" s="14" t="str">
        <f>+IF(MAILGLOVER!BI17="","",MAILGLOVER!BI17)</f>
        <v/>
      </c>
      <c r="BJ574" s="14" t="str">
        <f>+IF(MAILGLOVER!BJ17="","",MAILGLOVER!BJ17)</f>
        <v/>
      </c>
      <c r="BK574" s="13">
        <f>+IF(MAILGLOVER!BK17="","",MAILGLOVER!BK17)</f>
        <v>0.58333333333333337</v>
      </c>
      <c r="BL574" s="13">
        <f>+IF(MAILGLOVER!BL17="","",MAILGLOVER!BL17)</f>
        <v>0.61458333333333337</v>
      </c>
      <c r="BM574" s="14" t="str">
        <f>+IF(MAILGLOVER!BM17="","",MAILGLOVER!BM17)</f>
        <v/>
      </c>
      <c r="BN574" s="20" t="str">
        <f>+IF(MAILGLOVER!BN17="","",MAILGLOVER!BN17)</f>
        <v/>
      </c>
      <c r="BO574" s="19">
        <f>+IF(MAILGLOVER!BO17="","",MAILGLOVER!BO17)</f>
        <v>0.375</v>
      </c>
      <c r="BP574" s="13">
        <f>+IF(MAILGLOVER!BP17="","",MAILGLOVER!BP17)</f>
        <v>0.71875</v>
      </c>
      <c r="BQ574" s="14" t="str">
        <f>+IF(MAILGLOVER!BQ17="","",MAILGLOVER!BQ17)</f>
        <v/>
      </c>
      <c r="BR574" s="14" t="str">
        <f>+IF(MAILGLOVER!BR17="","",MAILGLOVER!BR17)</f>
        <v/>
      </c>
      <c r="BS574" s="13">
        <f>+IF(MAILGLOVER!BS17="","",MAILGLOVER!BS17)</f>
        <v>0.58333333333333337</v>
      </c>
      <c r="BT574" s="13">
        <f>+IF(MAILGLOVER!BT17="","",MAILGLOVER!BT17)</f>
        <v>0.61458333333333337</v>
      </c>
      <c r="BU574" s="14" t="str">
        <f>+IF(MAILGLOVER!BU17="","",MAILGLOVER!BU17)</f>
        <v/>
      </c>
      <c r="BV574" s="20" t="str">
        <f>+IF(MAILGLOVER!BV17="","",MAILGLOVER!BV17)</f>
        <v/>
      </c>
      <c r="BW574" s="68" t="str">
        <f>+VLOOKUP(B574,GESEM!B:H,7,0)</f>
        <v>MAIL GLOVER</v>
      </c>
      <c r="BX574" s="2" t="str">
        <f>+VLOOKUP(B574,GESEM!B:H,6,0)</f>
        <v>AGENTE</v>
      </c>
    </row>
    <row r="575" spans="1:76" ht="12" customHeight="1" x14ac:dyDescent="0.2">
      <c r="A575" s="31">
        <f t="shared" si="8"/>
        <v>569</v>
      </c>
      <c r="B575" s="74">
        <f>+MAILGLOVER!B18</f>
        <v>73076634</v>
      </c>
      <c r="C575" s="61" t="str">
        <f>+VLOOKUP(J575,TURNO!P:Q,2,0)</f>
        <v xml:space="preserve">MAIL GLOVER </v>
      </c>
      <c r="D575" s="61" t="str">
        <f>+MAILGLOVER!D18</f>
        <v>Tarde</v>
      </c>
      <c r="E575" s="75">
        <f>+VLOOKUP(B575,GESEM!B:M,12,0)</f>
        <v>43964</v>
      </c>
      <c r="F575" s="61" t="str">
        <f>+MAILGLOVER!F18</f>
        <v>FULL TIME</v>
      </c>
      <c r="G575" s="61">
        <f>+MAILGLOVER!G18</f>
        <v>0</v>
      </c>
      <c r="H575" s="61">
        <f>+MAILGLOVER!H18</f>
        <v>0</v>
      </c>
      <c r="I575" s="61" t="str">
        <f>+MAILGLOVER!I18</f>
        <v>HERRERA CABRERA AXEL DIEGO</v>
      </c>
      <c r="J575" s="61" t="str">
        <f>+MAILGLOVER!J18</f>
        <v>MAIL GLOVER</v>
      </c>
      <c r="K575" s="61" t="str">
        <f>+MAILGLOVER!K18</f>
        <v>MENDIZABAL BERMUDEZ OSCAR OWENCESLAO</v>
      </c>
      <c r="L575" s="61" t="str">
        <f>+MAILGLOVER!L18</f>
        <v xml:space="preserve">CARAZA MORENO JONATHAN </v>
      </c>
      <c r="M575" s="61" t="str">
        <f>+MAILGLOVER!M18</f>
        <v>Miércoles</v>
      </c>
      <c r="N575" s="32">
        <f>+IF(MAILGLOVER!N18="","",MAILGLOVER!N18)</f>
        <v>0.58333333333333337</v>
      </c>
      <c r="O575" s="33">
        <f>+IF(MAILGLOVER!O18="","",MAILGLOVER!O18)</f>
        <v>0.92708333333333337</v>
      </c>
      <c r="P575" s="32">
        <f>+IF(MAILGLOVER!P18="","",MAILGLOVER!P18)</f>
        <v>0.79166666666666663</v>
      </c>
      <c r="Q575" s="33">
        <f>+IF(MAILGLOVER!Q18="","",MAILGLOVER!Q18)</f>
        <v>0.82291666666666663</v>
      </c>
      <c r="R575" s="34" t="str">
        <f>+VLOOKUP(B575,GESEM!B:R,9,0)</f>
        <v>ACTIVO</v>
      </c>
      <c r="S575" s="19">
        <f>+IF(MAILGLOVER!S18="","",MAILGLOVER!S18)</f>
        <v>0.58333333333333337</v>
      </c>
      <c r="T575" s="14">
        <f>+IF(MAILGLOVER!T18="","",MAILGLOVER!T18)</f>
        <v>0.92708333333333337</v>
      </c>
      <c r="U575" s="14" t="str">
        <f>+IF(MAILGLOVER!U18="","",MAILGLOVER!U18)</f>
        <v/>
      </c>
      <c r="V575" s="14" t="str">
        <f>+IF(MAILGLOVER!V18="","",MAILGLOVER!V18)</f>
        <v/>
      </c>
      <c r="W575" s="14">
        <f>+IF(MAILGLOVER!W18="","",MAILGLOVER!W18)</f>
        <v>0.79166666666666663</v>
      </c>
      <c r="X575" s="14">
        <f>+IF(MAILGLOVER!X18="","",MAILGLOVER!X18)</f>
        <v>0.82291666666666663</v>
      </c>
      <c r="Y575" s="14" t="str">
        <f>+IF(MAILGLOVER!Y18="","",MAILGLOVER!Y18)</f>
        <v/>
      </c>
      <c r="Z575" s="20" t="str">
        <f>+IF(MAILGLOVER!Z18="","",MAILGLOVER!Z18)</f>
        <v/>
      </c>
      <c r="AA575" s="19">
        <f>+IF(MAILGLOVER!AA18="","",MAILGLOVER!AA18)</f>
        <v>0.58333333333333337</v>
      </c>
      <c r="AB575" s="13">
        <f>+IF(MAILGLOVER!AB18="","",MAILGLOVER!AB18)</f>
        <v>0.92708333333333337</v>
      </c>
      <c r="AC575" s="14" t="str">
        <f>+IF(MAILGLOVER!AC18="","",MAILGLOVER!AC18)</f>
        <v/>
      </c>
      <c r="AD575" s="14" t="str">
        <f>+IF(MAILGLOVER!AD18="","",MAILGLOVER!AD18)</f>
        <v/>
      </c>
      <c r="AE575" s="13">
        <f>+IF(MAILGLOVER!AE18="","",MAILGLOVER!AE18)</f>
        <v>0.79166666666666663</v>
      </c>
      <c r="AF575" s="13">
        <f>+IF(MAILGLOVER!AF18="","",MAILGLOVER!AF18)</f>
        <v>0.82291666666666663</v>
      </c>
      <c r="AG575" s="14" t="str">
        <f>+IF(MAILGLOVER!AG18="","",MAILGLOVER!AG18)</f>
        <v/>
      </c>
      <c r="AH575" s="20" t="str">
        <f>+IF(MAILGLOVER!AH18="","",MAILGLOVER!AH18)</f>
        <v/>
      </c>
      <c r="AI575" s="19" t="str">
        <f>+IF(MAILGLOVER!AI18="","",MAILGLOVER!AI18)</f>
        <v/>
      </c>
      <c r="AJ575" s="13" t="str">
        <f>+IF(MAILGLOVER!AJ18="","",MAILGLOVER!AJ18)</f>
        <v/>
      </c>
      <c r="AK575" s="14" t="str">
        <f>+IF(MAILGLOVER!AK18="","",MAILGLOVER!AK18)</f>
        <v/>
      </c>
      <c r="AL575" s="14" t="str">
        <f>+IF(MAILGLOVER!AL18="","",MAILGLOVER!AL18)</f>
        <v/>
      </c>
      <c r="AM575" s="13" t="str">
        <f>+IF(MAILGLOVER!AM18="","",MAILGLOVER!AM18)</f>
        <v/>
      </c>
      <c r="AN575" s="13" t="str">
        <f>+IF(MAILGLOVER!AN18="","",MAILGLOVER!AN18)</f>
        <v/>
      </c>
      <c r="AO575" s="14" t="str">
        <f>+IF(MAILGLOVER!AO18="","",MAILGLOVER!AO18)</f>
        <v/>
      </c>
      <c r="AP575" s="20" t="str">
        <f>+IF(MAILGLOVER!AP18="","",MAILGLOVER!AP18)</f>
        <v/>
      </c>
      <c r="AQ575" s="19">
        <f>+IF(MAILGLOVER!AQ18="","",MAILGLOVER!AQ18)</f>
        <v>0.58333333333333337</v>
      </c>
      <c r="AR575" s="13">
        <f>+IF(MAILGLOVER!AR18="","",MAILGLOVER!AR18)</f>
        <v>0.92708333333333337</v>
      </c>
      <c r="AS575" s="14" t="str">
        <f>+IF(MAILGLOVER!AS18="","",MAILGLOVER!AS18)</f>
        <v/>
      </c>
      <c r="AT575" s="14" t="str">
        <f>+IF(MAILGLOVER!AT18="","",MAILGLOVER!AT18)</f>
        <v/>
      </c>
      <c r="AU575" s="13">
        <f>+IF(MAILGLOVER!AU18="","",MAILGLOVER!AU18)</f>
        <v>0.79166666666666663</v>
      </c>
      <c r="AV575" s="13">
        <f>+IF(MAILGLOVER!AV18="","",MAILGLOVER!AV18)</f>
        <v>0.82291666666666663</v>
      </c>
      <c r="AW575" s="14" t="str">
        <f>+IF(MAILGLOVER!AW18="","",MAILGLOVER!AW18)</f>
        <v/>
      </c>
      <c r="AX575" s="20" t="str">
        <f>+IF(MAILGLOVER!AX18="","",MAILGLOVER!AX18)</f>
        <v/>
      </c>
      <c r="AY575" s="19">
        <f>+IF(MAILGLOVER!AY18="","",MAILGLOVER!AY18)</f>
        <v>0.58333333333333337</v>
      </c>
      <c r="AZ575" s="13">
        <f>+IF(MAILGLOVER!AZ18="","",MAILGLOVER!AZ18)</f>
        <v>0.92708333333333337</v>
      </c>
      <c r="BA575" s="14" t="str">
        <f>+IF(MAILGLOVER!BA18="","",MAILGLOVER!BA18)</f>
        <v/>
      </c>
      <c r="BB575" s="14" t="str">
        <f>+IF(MAILGLOVER!BB18="","",MAILGLOVER!BB18)</f>
        <v/>
      </c>
      <c r="BC575" s="13">
        <f>+IF(MAILGLOVER!BC18="","",MAILGLOVER!BC18)</f>
        <v>0.79166666666666663</v>
      </c>
      <c r="BD575" s="13">
        <f>+IF(MAILGLOVER!BD18="","",MAILGLOVER!BD18)</f>
        <v>0.82291666666666663</v>
      </c>
      <c r="BE575" s="14" t="str">
        <f>+IF(MAILGLOVER!BE18="","",MAILGLOVER!BE18)</f>
        <v/>
      </c>
      <c r="BF575" s="20" t="str">
        <f>+IF(MAILGLOVER!BF18="","",MAILGLOVER!BF18)</f>
        <v/>
      </c>
      <c r="BG575" s="19">
        <f>+IF(MAILGLOVER!BG18="","",MAILGLOVER!BG18)</f>
        <v>0.58333333333333337</v>
      </c>
      <c r="BH575" s="13">
        <f>+IF(MAILGLOVER!BH18="","",MAILGLOVER!BH18)</f>
        <v>0.92708333333333337</v>
      </c>
      <c r="BI575" s="14" t="str">
        <f>+IF(MAILGLOVER!BI18="","",MAILGLOVER!BI18)</f>
        <v/>
      </c>
      <c r="BJ575" s="14" t="str">
        <f>+IF(MAILGLOVER!BJ18="","",MAILGLOVER!BJ18)</f>
        <v/>
      </c>
      <c r="BK575" s="13">
        <f>+IF(MAILGLOVER!BK18="","",MAILGLOVER!BK18)</f>
        <v>0.79166666666666663</v>
      </c>
      <c r="BL575" s="13">
        <f>+IF(MAILGLOVER!BL18="","",MAILGLOVER!BL18)</f>
        <v>0.82291666666666663</v>
      </c>
      <c r="BM575" s="14" t="str">
        <f>+IF(MAILGLOVER!BM18="","",MAILGLOVER!BM18)</f>
        <v/>
      </c>
      <c r="BN575" s="20" t="str">
        <f>+IF(MAILGLOVER!BN18="","",MAILGLOVER!BN18)</f>
        <v/>
      </c>
      <c r="BO575" s="19">
        <f>+IF(MAILGLOVER!BO18="","",MAILGLOVER!BO18)</f>
        <v>0.58333333333333337</v>
      </c>
      <c r="BP575" s="13">
        <f>+IF(MAILGLOVER!BP18="","",MAILGLOVER!BP18)</f>
        <v>0.92708333333333337</v>
      </c>
      <c r="BQ575" s="14" t="str">
        <f>+IF(MAILGLOVER!BQ18="","",MAILGLOVER!BQ18)</f>
        <v/>
      </c>
      <c r="BR575" s="14" t="str">
        <f>+IF(MAILGLOVER!BR18="","",MAILGLOVER!BR18)</f>
        <v/>
      </c>
      <c r="BS575" s="13">
        <f>+IF(MAILGLOVER!BS18="","",MAILGLOVER!BS18)</f>
        <v>0.79166666666666663</v>
      </c>
      <c r="BT575" s="13">
        <f>+IF(MAILGLOVER!BT18="","",MAILGLOVER!BT18)</f>
        <v>0.82291666666666663</v>
      </c>
      <c r="BU575" s="14" t="str">
        <f>+IF(MAILGLOVER!BU18="","",MAILGLOVER!BU18)</f>
        <v/>
      </c>
      <c r="BV575" s="20" t="str">
        <f>+IF(MAILGLOVER!BV18="","",MAILGLOVER!BV18)</f>
        <v/>
      </c>
      <c r="BW575" s="68" t="str">
        <f>+VLOOKUP(B575,GESEM!B:H,7,0)</f>
        <v>MAIL GLOVER</v>
      </c>
      <c r="BX575" s="2" t="str">
        <f>+VLOOKUP(B575,GESEM!B:H,6,0)</f>
        <v>AGENTE</v>
      </c>
    </row>
    <row r="576" spans="1:76" ht="12" customHeight="1" x14ac:dyDescent="0.2">
      <c r="A576" s="31">
        <f t="shared" si="8"/>
        <v>570</v>
      </c>
      <c r="B576" s="74">
        <f>+MAILGLOVER!B19</f>
        <v>72228328</v>
      </c>
      <c r="C576" s="61" t="str">
        <f>+VLOOKUP(J576,TURNO!P:Q,2,0)</f>
        <v xml:space="preserve">MAIL GLOVER </v>
      </c>
      <c r="D576" s="61" t="str">
        <f>+MAILGLOVER!D19</f>
        <v>Tarde</v>
      </c>
      <c r="E576" s="75">
        <f>+VLOOKUP(B576,GESEM!B:M,12,0)</f>
        <v>45071</v>
      </c>
      <c r="F576" s="61" t="str">
        <f>+MAILGLOVER!F19</f>
        <v>FULL TIME</v>
      </c>
      <c r="G576" s="61">
        <f>+MAILGLOVER!G19</f>
        <v>0</v>
      </c>
      <c r="H576" s="61">
        <f>+MAILGLOVER!H19</f>
        <v>0</v>
      </c>
      <c r="I576" s="61" t="str">
        <f>+MAILGLOVER!I19</f>
        <v>HOYOS HUAMANI MARITA MARIBEL</v>
      </c>
      <c r="J576" s="61" t="str">
        <f>+MAILGLOVER!J19</f>
        <v>MAIL GLOVER</v>
      </c>
      <c r="K576" s="61" t="str">
        <f>+MAILGLOVER!K19</f>
        <v>MARTEL TOLENTINO ERIKA LEIDY</v>
      </c>
      <c r="L576" s="61" t="str">
        <f>+MAILGLOVER!L19</f>
        <v xml:space="preserve">CARAZA MORENO JONATHAN </v>
      </c>
      <c r="M576" s="61" t="str">
        <f>+MAILGLOVER!M19</f>
        <v>Sábado</v>
      </c>
      <c r="N576" s="32">
        <f>+IF(MAILGLOVER!N19="","",MAILGLOVER!N19)</f>
        <v>0.625</v>
      </c>
      <c r="O576" s="33">
        <f>+IF(MAILGLOVER!O19="","",MAILGLOVER!O19)</f>
        <v>0.96875</v>
      </c>
      <c r="P576" s="32">
        <f>+IF(MAILGLOVER!P19="","",MAILGLOVER!P19)</f>
        <v>0.75</v>
      </c>
      <c r="Q576" s="33">
        <f>+IF(MAILGLOVER!Q19="","",MAILGLOVER!Q19)</f>
        <v>0.78125</v>
      </c>
      <c r="R576" s="34" t="str">
        <f>+VLOOKUP(B576,GESEM!B:R,9,0)</f>
        <v>ACTIVO</v>
      </c>
      <c r="S576" s="19">
        <f>+IF(MAILGLOVER!S19="","",MAILGLOVER!S19)</f>
        <v>0.625</v>
      </c>
      <c r="T576" s="14">
        <f>+IF(MAILGLOVER!T19="","",MAILGLOVER!T19)</f>
        <v>0.96875</v>
      </c>
      <c r="U576" s="14" t="str">
        <f>+IF(MAILGLOVER!U19="","",MAILGLOVER!U19)</f>
        <v/>
      </c>
      <c r="V576" s="14" t="str">
        <f>+IF(MAILGLOVER!V19="","",MAILGLOVER!V19)</f>
        <v/>
      </c>
      <c r="W576" s="14">
        <f>+IF(MAILGLOVER!W19="","",MAILGLOVER!W19)</f>
        <v>0.75</v>
      </c>
      <c r="X576" s="14">
        <f>+IF(MAILGLOVER!X19="","",MAILGLOVER!X19)</f>
        <v>0.78125</v>
      </c>
      <c r="Y576" s="14" t="str">
        <f>+IF(MAILGLOVER!Y19="","",MAILGLOVER!Y19)</f>
        <v/>
      </c>
      <c r="Z576" s="20" t="str">
        <f>+IF(MAILGLOVER!Z19="","",MAILGLOVER!Z19)</f>
        <v/>
      </c>
      <c r="AA576" s="19">
        <f>+IF(MAILGLOVER!AA19="","",MAILGLOVER!AA19)</f>
        <v>0.625</v>
      </c>
      <c r="AB576" s="13">
        <f>+IF(MAILGLOVER!AB19="","",MAILGLOVER!AB19)</f>
        <v>0.96875</v>
      </c>
      <c r="AC576" s="14" t="str">
        <f>+IF(MAILGLOVER!AC19="","",MAILGLOVER!AC19)</f>
        <v/>
      </c>
      <c r="AD576" s="14" t="str">
        <f>+IF(MAILGLOVER!AD19="","",MAILGLOVER!AD19)</f>
        <v/>
      </c>
      <c r="AE576" s="13">
        <f>+IF(MAILGLOVER!AE19="","",MAILGLOVER!AE19)</f>
        <v>0.75</v>
      </c>
      <c r="AF576" s="13">
        <f>+IF(MAILGLOVER!AF19="","",MAILGLOVER!AF19)</f>
        <v>0.78125</v>
      </c>
      <c r="AG576" s="14" t="str">
        <f>+IF(MAILGLOVER!AG19="","",MAILGLOVER!AG19)</f>
        <v/>
      </c>
      <c r="AH576" s="20" t="str">
        <f>+IF(MAILGLOVER!AH19="","",MAILGLOVER!AH19)</f>
        <v/>
      </c>
      <c r="AI576" s="19">
        <f>+IF(MAILGLOVER!AI19="","",MAILGLOVER!AI19)</f>
        <v>0.625</v>
      </c>
      <c r="AJ576" s="13">
        <f>+IF(MAILGLOVER!AJ19="","",MAILGLOVER!AJ19)</f>
        <v>0.96875</v>
      </c>
      <c r="AK576" s="14" t="str">
        <f>+IF(MAILGLOVER!AK19="","",MAILGLOVER!AK19)</f>
        <v/>
      </c>
      <c r="AL576" s="14" t="str">
        <f>+IF(MAILGLOVER!AL19="","",MAILGLOVER!AL19)</f>
        <v/>
      </c>
      <c r="AM576" s="13">
        <f>+IF(MAILGLOVER!AM19="","",MAILGLOVER!AM19)</f>
        <v>0.75</v>
      </c>
      <c r="AN576" s="13">
        <f>+IF(MAILGLOVER!AN19="","",MAILGLOVER!AN19)</f>
        <v>0.78125</v>
      </c>
      <c r="AO576" s="14" t="str">
        <f>+IF(MAILGLOVER!AO19="","",MAILGLOVER!AO19)</f>
        <v/>
      </c>
      <c r="AP576" s="20" t="str">
        <f>+IF(MAILGLOVER!AP19="","",MAILGLOVER!AP19)</f>
        <v/>
      </c>
      <c r="AQ576" s="19">
        <f>+IF(MAILGLOVER!AQ19="","",MAILGLOVER!AQ19)</f>
        <v>0.625</v>
      </c>
      <c r="AR576" s="13">
        <f>+IF(MAILGLOVER!AR19="","",MAILGLOVER!AR19)</f>
        <v>0.96875</v>
      </c>
      <c r="AS576" s="14" t="str">
        <f>+IF(MAILGLOVER!AS19="","",MAILGLOVER!AS19)</f>
        <v/>
      </c>
      <c r="AT576" s="14" t="str">
        <f>+IF(MAILGLOVER!AT19="","",MAILGLOVER!AT19)</f>
        <v/>
      </c>
      <c r="AU576" s="13">
        <f>+IF(MAILGLOVER!AU19="","",MAILGLOVER!AU19)</f>
        <v>0.75</v>
      </c>
      <c r="AV576" s="13">
        <f>+IF(MAILGLOVER!AV19="","",MAILGLOVER!AV19)</f>
        <v>0.78125</v>
      </c>
      <c r="AW576" s="14" t="str">
        <f>+IF(MAILGLOVER!AW19="","",MAILGLOVER!AW19)</f>
        <v/>
      </c>
      <c r="AX576" s="20" t="str">
        <f>+IF(MAILGLOVER!AX19="","",MAILGLOVER!AX19)</f>
        <v/>
      </c>
      <c r="AY576" s="19">
        <f>+IF(MAILGLOVER!AY19="","",MAILGLOVER!AY19)</f>
        <v>0.625</v>
      </c>
      <c r="AZ576" s="13">
        <f>+IF(MAILGLOVER!AZ19="","",MAILGLOVER!AZ19)</f>
        <v>0.96875</v>
      </c>
      <c r="BA576" s="14" t="str">
        <f>+IF(MAILGLOVER!BA19="","",MAILGLOVER!BA19)</f>
        <v/>
      </c>
      <c r="BB576" s="14" t="str">
        <f>+IF(MAILGLOVER!BB19="","",MAILGLOVER!BB19)</f>
        <v/>
      </c>
      <c r="BC576" s="13">
        <f>+IF(MAILGLOVER!BC19="","",MAILGLOVER!BC19)</f>
        <v>0.75</v>
      </c>
      <c r="BD576" s="13">
        <f>+IF(MAILGLOVER!BD19="","",MAILGLOVER!BD19)</f>
        <v>0.78125</v>
      </c>
      <c r="BE576" s="14" t="str">
        <f>+IF(MAILGLOVER!BE19="","",MAILGLOVER!BE19)</f>
        <v/>
      </c>
      <c r="BF576" s="20" t="str">
        <f>+IF(MAILGLOVER!BF19="","",MAILGLOVER!BF19)</f>
        <v/>
      </c>
      <c r="BG576" s="19" t="str">
        <f>+IF(MAILGLOVER!BG19="","",MAILGLOVER!BG19)</f>
        <v/>
      </c>
      <c r="BH576" s="13" t="str">
        <f>+IF(MAILGLOVER!BH19="","",MAILGLOVER!BH19)</f>
        <v/>
      </c>
      <c r="BI576" s="14" t="str">
        <f>+IF(MAILGLOVER!BI19="","",MAILGLOVER!BI19)</f>
        <v/>
      </c>
      <c r="BJ576" s="14" t="str">
        <f>+IF(MAILGLOVER!BJ19="","",MAILGLOVER!BJ19)</f>
        <v/>
      </c>
      <c r="BK576" s="13" t="str">
        <f>+IF(MAILGLOVER!BK19="","",MAILGLOVER!BK19)</f>
        <v/>
      </c>
      <c r="BL576" s="13" t="str">
        <f>+IF(MAILGLOVER!BL19="","",MAILGLOVER!BL19)</f>
        <v/>
      </c>
      <c r="BM576" s="14" t="str">
        <f>+IF(MAILGLOVER!BM19="","",MAILGLOVER!BM19)</f>
        <v/>
      </c>
      <c r="BN576" s="20" t="str">
        <f>+IF(MAILGLOVER!BN19="","",MAILGLOVER!BN19)</f>
        <v/>
      </c>
      <c r="BO576" s="19">
        <f>+IF(MAILGLOVER!BO19="","",MAILGLOVER!BO19)</f>
        <v>0.625</v>
      </c>
      <c r="BP576" s="13">
        <f>+IF(MAILGLOVER!BP19="","",MAILGLOVER!BP19)</f>
        <v>0.96875</v>
      </c>
      <c r="BQ576" s="14" t="str">
        <f>+IF(MAILGLOVER!BQ19="","",MAILGLOVER!BQ19)</f>
        <v/>
      </c>
      <c r="BR576" s="14" t="str">
        <f>+IF(MAILGLOVER!BR19="","",MAILGLOVER!BR19)</f>
        <v/>
      </c>
      <c r="BS576" s="13">
        <f>+IF(MAILGLOVER!BS19="","",MAILGLOVER!BS19)</f>
        <v>0.75</v>
      </c>
      <c r="BT576" s="13">
        <f>+IF(MAILGLOVER!BT19="","",MAILGLOVER!BT19)</f>
        <v>0.78125</v>
      </c>
      <c r="BU576" s="14" t="str">
        <f>+IF(MAILGLOVER!BU19="","",MAILGLOVER!BU19)</f>
        <v/>
      </c>
      <c r="BV576" s="20" t="str">
        <f>+IF(MAILGLOVER!BV19="","",MAILGLOVER!BV19)</f>
        <v/>
      </c>
      <c r="BW576" s="68" t="str">
        <f>+VLOOKUP(B576,GESEM!B:H,7,0)</f>
        <v>MAIL GLOVER</v>
      </c>
      <c r="BX576" s="2" t="str">
        <f>+VLOOKUP(B576,GESEM!B:H,6,0)</f>
        <v>AGENTE</v>
      </c>
    </row>
    <row r="577" spans="1:76" ht="12" customHeight="1" x14ac:dyDescent="0.2">
      <c r="A577" s="31">
        <f t="shared" si="8"/>
        <v>571</v>
      </c>
      <c r="B577" s="74">
        <f>+BOMCDONALDSM!B7</f>
        <v>72369963</v>
      </c>
      <c r="C577" s="61" t="str">
        <f>+VLOOKUP(J577,TURNO!P:Q,2,0)</f>
        <v>OTROS CANALES LOH</v>
      </c>
      <c r="D577" s="61" t="str">
        <f>+BOMCDONALDSM!D7</f>
        <v>Mañana</v>
      </c>
      <c r="E577" s="75">
        <f>+VLOOKUP(B577,GESEM!B:M,12,0)</f>
        <v>43678</v>
      </c>
      <c r="F577" s="61" t="str">
        <f>+BOMCDONALDSM!F7</f>
        <v>FULL TIME</v>
      </c>
      <c r="G577" s="61">
        <f>+BOMCDONALDSM!G7</f>
        <v>0</v>
      </c>
      <c r="H577" s="61">
        <f>+BOMCDONALDSM!H7</f>
        <v>0</v>
      </c>
      <c r="I577" s="61" t="str">
        <f>+BOMCDONALDSM!I7</f>
        <v>CANALES SALDARRIAGA EDSON JOSUE</v>
      </c>
      <c r="J577" s="61" t="str">
        <f>+BOMCDONALDSM!J7</f>
        <v>AUDITORIA MC DONALDS</v>
      </c>
      <c r="K577" s="61" t="str">
        <f>+BOMCDONALDSM!K7</f>
        <v>FLORES VELA PIERO ANGELO</v>
      </c>
      <c r="L577" s="61" t="str">
        <f>+BOMCDONALDSM!L7</f>
        <v>ALONSO RAFAEL ALEJANDRO WLADIMIR</v>
      </c>
      <c r="M577" s="61" t="str">
        <f>+BOMCDONALDSM!M7</f>
        <v>Jueves,Viernes</v>
      </c>
      <c r="N577" s="32">
        <f>+IF(BOMCDONALDSM!N7="","",BOMCDONALDSM!N7)</f>
        <v>0.25</v>
      </c>
      <c r="O577" s="33">
        <f>+IF(BOMCDONALDSM!O7="","",BOMCDONALDSM!O7)</f>
        <v>0.66666666666666663</v>
      </c>
      <c r="P577" s="32">
        <f>+IF(BOMCDONALDSM!P7="","",BOMCDONALDSM!P7)</f>
        <v>0.4375</v>
      </c>
      <c r="Q577" s="33">
        <f>+IF(BOMCDONALDSM!Q7="","",BOMCDONALDSM!Q7)</f>
        <v>0.46875</v>
      </c>
      <c r="R577" s="34" t="str">
        <f>+VLOOKUP(B577,GESEM!B:R,9,0)</f>
        <v>ACTIVO</v>
      </c>
      <c r="S577" s="19">
        <f>+IF(BOMCDONALDSM!S7="","",BOMCDONALDSM!S7)</f>
        <v>0.25</v>
      </c>
      <c r="T577" s="14">
        <f>+IF(BOMCDONALDSM!T7="","",BOMCDONALDSM!T7)</f>
        <v>0.66666666666666663</v>
      </c>
      <c r="U577" s="14" t="str">
        <f>+IF(BOMCDONALDSM!U7="","",BOMCDONALDSM!U7)</f>
        <v/>
      </c>
      <c r="V577" s="14" t="str">
        <f>+IF(BOMCDONALDSM!V7="","",BOMCDONALDSM!V7)</f>
        <v/>
      </c>
      <c r="W577" s="14">
        <f>+IF(BOMCDONALDSM!W7="","",BOMCDONALDSM!W7)</f>
        <v>0.4375</v>
      </c>
      <c r="X577" s="14">
        <f>+IF(BOMCDONALDSM!X7="","",BOMCDONALDSM!X7)</f>
        <v>0.46875</v>
      </c>
      <c r="Y577" s="14" t="str">
        <f>+IF(BOMCDONALDSM!Y7="","",BOMCDONALDSM!Y7)</f>
        <v/>
      </c>
      <c r="Z577" s="20" t="str">
        <f>+IF(BOMCDONALDSM!Z7="","",BOMCDONALDSM!Z7)</f>
        <v/>
      </c>
      <c r="AA577" s="19">
        <f>+IF(BOMCDONALDSM!AA7="","",BOMCDONALDSM!AA7)</f>
        <v>0.25</v>
      </c>
      <c r="AB577" s="13">
        <f>+IF(BOMCDONALDSM!AB7="","",BOMCDONALDSM!AB7)</f>
        <v>0.66666666666666663</v>
      </c>
      <c r="AC577" s="14" t="str">
        <f>+IF(BOMCDONALDSM!AC7="","",BOMCDONALDSM!AC7)</f>
        <v/>
      </c>
      <c r="AD577" s="14" t="str">
        <f>+IF(BOMCDONALDSM!AD7="","",BOMCDONALDSM!AD7)</f>
        <v/>
      </c>
      <c r="AE577" s="13">
        <f>+IF(BOMCDONALDSM!AE7="","",BOMCDONALDSM!AE7)</f>
        <v>0.4375</v>
      </c>
      <c r="AF577" s="13">
        <f>+IF(BOMCDONALDSM!AF7="","",BOMCDONALDSM!AF7)</f>
        <v>0.46875</v>
      </c>
      <c r="AG577" s="14" t="str">
        <f>+IF(BOMCDONALDSM!AG7="","",BOMCDONALDSM!AG7)</f>
        <v/>
      </c>
      <c r="AH577" s="20" t="str">
        <f>+IF(BOMCDONALDSM!AH7="","",BOMCDONALDSM!AH7)</f>
        <v/>
      </c>
      <c r="AI577" s="19">
        <f>+IF(BOMCDONALDSM!AI7="","",BOMCDONALDSM!AI7)</f>
        <v>0.25</v>
      </c>
      <c r="AJ577" s="13">
        <f>+IF(BOMCDONALDSM!AJ7="","",BOMCDONALDSM!AJ7)</f>
        <v>0.66666666666666663</v>
      </c>
      <c r="AK577" s="14" t="str">
        <f>+IF(BOMCDONALDSM!AK7="","",BOMCDONALDSM!AK7)</f>
        <v/>
      </c>
      <c r="AL577" s="14" t="str">
        <f>+IF(BOMCDONALDSM!AL7="","",BOMCDONALDSM!AL7)</f>
        <v/>
      </c>
      <c r="AM577" s="13">
        <f>+IF(BOMCDONALDSM!AM7="","",BOMCDONALDSM!AM7)</f>
        <v>0.4375</v>
      </c>
      <c r="AN577" s="13">
        <f>+IF(BOMCDONALDSM!AN7="","",BOMCDONALDSM!AN7)</f>
        <v>0.46875</v>
      </c>
      <c r="AO577" s="14" t="str">
        <f>+IF(BOMCDONALDSM!AO7="","",BOMCDONALDSM!AO7)</f>
        <v/>
      </c>
      <c r="AP577" s="20" t="str">
        <f>+IF(BOMCDONALDSM!AP7="","",BOMCDONALDSM!AP7)</f>
        <v/>
      </c>
      <c r="AQ577" s="19" t="str">
        <f>+IF(BOMCDONALDSM!AQ7="","",BOMCDONALDSM!AQ7)</f>
        <v/>
      </c>
      <c r="AR577" s="13" t="str">
        <f>+IF(BOMCDONALDSM!AR7="","",BOMCDONALDSM!AR7)</f>
        <v/>
      </c>
      <c r="AS577" s="14" t="str">
        <f>+IF(BOMCDONALDSM!AS7="","",BOMCDONALDSM!AS7)</f>
        <v/>
      </c>
      <c r="AT577" s="14" t="str">
        <f>+IF(BOMCDONALDSM!AT7="","",BOMCDONALDSM!AT7)</f>
        <v/>
      </c>
      <c r="AU577" s="13" t="str">
        <f>+IF(BOMCDONALDSM!AU7="","",BOMCDONALDSM!AU7)</f>
        <v/>
      </c>
      <c r="AV577" s="13" t="str">
        <f>+IF(BOMCDONALDSM!AV7="","",BOMCDONALDSM!AV7)</f>
        <v/>
      </c>
      <c r="AW577" s="14" t="str">
        <f>+IF(BOMCDONALDSM!AW7="","",BOMCDONALDSM!AW7)</f>
        <v/>
      </c>
      <c r="AX577" s="20" t="str">
        <f>+IF(BOMCDONALDSM!AX7="","",BOMCDONALDSM!AX7)</f>
        <v/>
      </c>
      <c r="AY577" s="19" t="str">
        <f>+IF(BOMCDONALDSM!AY7="","",BOMCDONALDSM!AY7)</f>
        <v/>
      </c>
      <c r="AZ577" s="13" t="str">
        <f>+IF(BOMCDONALDSM!AZ7="","",BOMCDONALDSM!AZ7)</f>
        <v/>
      </c>
      <c r="BA577" s="14" t="str">
        <f>+IF(BOMCDONALDSM!BA7="","",BOMCDONALDSM!BA7)</f>
        <v/>
      </c>
      <c r="BB577" s="14" t="str">
        <f>+IF(BOMCDONALDSM!BB7="","",BOMCDONALDSM!BB7)</f>
        <v/>
      </c>
      <c r="BC577" s="13" t="str">
        <f>+IF(BOMCDONALDSM!BC7="","",BOMCDONALDSM!BC7)</f>
        <v/>
      </c>
      <c r="BD577" s="13" t="str">
        <f>+IF(BOMCDONALDSM!BD7="","",BOMCDONALDSM!BD7)</f>
        <v/>
      </c>
      <c r="BE577" s="14" t="str">
        <f>+IF(BOMCDONALDSM!BE7="","",BOMCDONALDSM!BE7)</f>
        <v/>
      </c>
      <c r="BF577" s="20" t="str">
        <f>+IF(BOMCDONALDSM!BF7="","",BOMCDONALDSM!BF7)</f>
        <v/>
      </c>
      <c r="BG577" s="19">
        <f>+IF(BOMCDONALDSM!BG7="","",BOMCDONALDSM!BG7)</f>
        <v>0.25</v>
      </c>
      <c r="BH577" s="13">
        <f>+IF(BOMCDONALDSM!BH7="","",BOMCDONALDSM!BH7)</f>
        <v>0.66666666666666663</v>
      </c>
      <c r="BI577" s="14" t="str">
        <f>+IF(BOMCDONALDSM!BI7="","",BOMCDONALDSM!BI7)</f>
        <v/>
      </c>
      <c r="BJ577" s="14" t="str">
        <f>+IF(BOMCDONALDSM!BJ7="","",BOMCDONALDSM!BJ7)</f>
        <v/>
      </c>
      <c r="BK577" s="13">
        <f>+IF(BOMCDONALDSM!BK7="","",BOMCDONALDSM!BK7)</f>
        <v>0.4375</v>
      </c>
      <c r="BL577" s="13">
        <f>+IF(BOMCDONALDSM!BL7="","",BOMCDONALDSM!BL7)</f>
        <v>0.46875</v>
      </c>
      <c r="BM577" s="14" t="str">
        <f>+IF(BOMCDONALDSM!BM7="","",BOMCDONALDSM!BM7)</f>
        <v/>
      </c>
      <c r="BN577" s="20" t="str">
        <f>+IF(BOMCDONALDSM!BN7="","",BOMCDONALDSM!BN7)</f>
        <v/>
      </c>
      <c r="BO577" s="19">
        <f>+IF(BOMCDONALDSM!BO7="","",BOMCDONALDSM!BO7)</f>
        <v>0.25</v>
      </c>
      <c r="BP577" s="13">
        <f>+IF(BOMCDONALDSM!BP7="","",BOMCDONALDSM!BP7)</f>
        <v>0.64583333333333337</v>
      </c>
      <c r="BQ577" s="14" t="str">
        <f>+IF(BOMCDONALDSM!BQ7="","",BOMCDONALDSM!BQ7)</f>
        <v/>
      </c>
      <c r="BR577" s="14" t="str">
        <f>+IF(BOMCDONALDSM!BR7="","",BOMCDONALDSM!BR7)</f>
        <v/>
      </c>
      <c r="BS577" s="13">
        <f>+IF(BOMCDONALDSM!BS7="","",BOMCDONALDSM!BS7)</f>
        <v>0.4375</v>
      </c>
      <c r="BT577" s="13">
        <f>+IF(BOMCDONALDSM!BT7="","",BOMCDONALDSM!BT7)</f>
        <v>0.46875</v>
      </c>
      <c r="BU577" s="14" t="str">
        <f>+IF(BOMCDONALDSM!BU7="","",BOMCDONALDSM!BU7)</f>
        <v/>
      </c>
      <c r="BV577" s="20" t="str">
        <f>+IF(BOMCDONALDSM!BV7="","",BOMCDONALDSM!BV7)</f>
        <v/>
      </c>
      <c r="BW577" s="68" t="str">
        <f>+VLOOKUP(B577,GESEM!B:H,7,0)</f>
        <v>AUDITORIA MCDONALDS</v>
      </c>
      <c r="BX577" s="2" t="str">
        <f>+VLOOKUP(B577,GESEM!B:H,6,0)</f>
        <v>AGENTE</v>
      </c>
    </row>
    <row r="578" spans="1:76" ht="12" customHeight="1" x14ac:dyDescent="0.2">
      <c r="A578" s="31">
        <f t="shared" si="8"/>
        <v>572</v>
      </c>
      <c r="B578" s="74">
        <f>+BOMCDONALDSM!B8</f>
        <v>70453451</v>
      </c>
      <c r="C578" s="61" t="str">
        <f>+VLOOKUP(J578,TURNO!P:Q,2,0)</f>
        <v>OTROS CANALES LOH</v>
      </c>
      <c r="D578" s="61" t="str">
        <f>+BOMCDONALDSM!D8</f>
        <v>Madrugada</v>
      </c>
      <c r="E578" s="75">
        <f>+VLOOKUP(B578,GESEM!B:M,12,0)</f>
        <v>44085</v>
      </c>
      <c r="F578" s="61" t="str">
        <f>+BOMCDONALDSM!F8</f>
        <v>FULL TIME</v>
      </c>
      <c r="G578" s="61">
        <f>+BOMCDONALDSM!G8</f>
        <v>0</v>
      </c>
      <c r="H578" s="61">
        <f>+BOMCDONALDSM!H8</f>
        <v>0</v>
      </c>
      <c r="I578" s="61" t="str">
        <f>+BOMCDONALDSM!I8</f>
        <v>RAMOS HERRERA JEAN BRYAN</v>
      </c>
      <c r="J578" s="61" t="str">
        <f>+BOMCDONALDSM!J8</f>
        <v>INCIDENTES SEVEROS</v>
      </c>
      <c r="K578" s="61" t="str">
        <f>+BOMCDONALDSM!K8</f>
        <v>FLORES VELA PIERO ANGELO</v>
      </c>
      <c r="L578" s="61" t="str">
        <f>+BOMCDONALDSM!L8</f>
        <v>ALONSO RAFAEL ALEJANDRO WLADIMIR</v>
      </c>
      <c r="M578" s="61" t="str">
        <f>+BOMCDONALDSM!M8</f>
        <v>Martes</v>
      </c>
      <c r="N578" s="32">
        <f>+IF(BOMCDONALDSM!N8="","",BOMCDONALDSM!N8)</f>
        <v>0.20833333333333334</v>
      </c>
      <c r="O578" s="33">
        <f>+IF(BOMCDONALDSM!O8="","",BOMCDONALDSM!O8)</f>
        <v>0.55208333333333337</v>
      </c>
      <c r="P578" s="32">
        <f>+IF(BOMCDONALDSM!P8="","",BOMCDONALDSM!P8)</f>
        <v>0.5</v>
      </c>
      <c r="Q578" s="33">
        <f>+IF(BOMCDONALDSM!Q8="","",BOMCDONALDSM!Q8)</f>
        <v>0.53125</v>
      </c>
      <c r="R578" s="34" t="str">
        <f>+VLOOKUP(B578,GESEM!B:R,9,0)</f>
        <v>ACTIVO</v>
      </c>
      <c r="S578" s="19">
        <f>+IF(BOMCDONALDSM!S8="","",BOMCDONALDSM!S8)</f>
        <v>0.20833333333333334</v>
      </c>
      <c r="T578" s="14">
        <f>+IF(BOMCDONALDSM!T8="","",BOMCDONALDSM!T8)</f>
        <v>0.55208333333333337</v>
      </c>
      <c r="U578" s="14" t="str">
        <f>+IF(BOMCDONALDSM!U8="","",BOMCDONALDSM!U8)</f>
        <v/>
      </c>
      <c r="V578" s="14" t="str">
        <f>+IF(BOMCDONALDSM!V8="","",BOMCDONALDSM!V8)</f>
        <v/>
      </c>
      <c r="W578" s="14">
        <f>+IF(BOMCDONALDSM!W8="","",BOMCDONALDSM!W8)</f>
        <v>0.5</v>
      </c>
      <c r="X578" s="14">
        <f>+IF(BOMCDONALDSM!X8="","",BOMCDONALDSM!X8)</f>
        <v>0.53125</v>
      </c>
      <c r="Y578" s="14" t="str">
        <f>+IF(BOMCDONALDSM!Y8="","",BOMCDONALDSM!Y8)</f>
        <v/>
      </c>
      <c r="Z578" s="20" t="str">
        <f>+IF(BOMCDONALDSM!Z8="","",BOMCDONALDSM!Z8)</f>
        <v/>
      </c>
      <c r="AA578" s="19" t="str">
        <f>+IF(BOMCDONALDSM!AA8="","",BOMCDONALDSM!AA8)</f>
        <v/>
      </c>
      <c r="AB578" s="13" t="str">
        <f>+IF(BOMCDONALDSM!AB8="","",BOMCDONALDSM!AB8)</f>
        <v/>
      </c>
      <c r="AC578" s="14" t="str">
        <f>+IF(BOMCDONALDSM!AC8="","",BOMCDONALDSM!AC8)</f>
        <v/>
      </c>
      <c r="AD578" s="14" t="str">
        <f>+IF(BOMCDONALDSM!AD8="","",BOMCDONALDSM!AD8)</f>
        <v/>
      </c>
      <c r="AE578" s="13" t="str">
        <f>+IF(BOMCDONALDSM!AE8="","",BOMCDONALDSM!AE8)</f>
        <v/>
      </c>
      <c r="AF578" s="13" t="str">
        <f>+IF(BOMCDONALDSM!AF8="","",BOMCDONALDSM!AF8)</f>
        <v/>
      </c>
      <c r="AG578" s="14" t="str">
        <f>+IF(BOMCDONALDSM!AG8="","",BOMCDONALDSM!AG8)</f>
        <v/>
      </c>
      <c r="AH578" s="20" t="str">
        <f>+IF(BOMCDONALDSM!AH8="","",BOMCDONALDSM!AH8)</f>
        <v/>
      </c>
      <c r="AI578" s="19">
        <f>+IF(BOMCDONALDSM!AI8="","",BOMCDONALDSM!AI8)</f>
        <v>0.20833333333333334</v>
      </c>
      <c r="AJ578" s="13">
        <f>+IF(BOMCDONALDSM!AJ8="","",BOMCDONALDSM!AJ8)</f>
        <v>0.55208333333333337</v>
      </c>
      <c r="AK578" s="14" t="str">
        <f>+IF(BOMCDONALDSM!AK8="","",BOMCDONALDSM!AK8)</f>
        <v/>
      </c>
      <c r="AL578" s="14" t="str">
        <f>+IF(BOMCDONALDSM!AL8="","",BOMCDONALDSM!AL8)</f>
        <v/>
      </c>
      <c r="AM578" s="13">
        <f>+IF(BOMCDONALDSM!AM8="","",BOMCDONALDSM!AM8)</f>
        <v>0.5</v>
      </c>
      <c r="AN578" s="13">
        <f>+IF(BOMCDONALDSM!AN8="","",BOMCDONALDSM!AN8)</f>
        <v>0.53125</v>
      </c>
      <c r="AO578" s="14" t="str">
        <f>+IF(BOMCDONALDSM!AO8="","",BOMCDONALDSM!AO8)</f>
        <v/>
      </c>
      <c r="AP578" s="20" t="str">
        <f>+IF(BOMCDONALDSM!AP8="","",BOMCDONALDSM!AP8)</f>
        <v/>
      </c>
      <c r="AQ578" s="19">
        <f>+IF(BOMCDONALDSM!AQ8="","",BOMCDONALDSM!AQ8)</f>
        <v>0.20833333333333334</v>
      </c>
      <c r="AR578" s="13">
        <f>+IF(BOMCDONALDSM!AR8="","",BOMCDONALDSM!AR8)</f>
        <v>0.55208333333333337</v>
      </c>
      <c r="AS578" s="14" t="str">
        <f>+IF(BOMCDONALDSM!AS8="","",BOMCDONALDSM!AS8)</f>
        <v/>
      </c>
      <c r="AT578" s="14" t="str">
        <f>+IF(BOMCDONALDSM!AT8="","",BOMCDONALDSM!AT8)</f>
        <v/>
      </c>
      <c r="AU578" s="13">
        <f>+IF(BOMCDONALDSM!AU8="","",BOMCDONALDSM!AU8)</f>
        <v>0.5</v>
      </c>
      <c r="AV578" s="13">
        <f>+IF(BOMCDONALDSM!AV8="","",BOMCDONALDSM!AV8)</f>
        <v>0.53125</v>
      </c>
      <c r="AW578" s="14" t="str">
        <f>+IF(BOMCDONALDSM!AW8="","",BOMCDONALDSM!AW8)</f>
        <v/>
      </c>
      <c r="AX578" s="20" t="str">
        <f>+IF(BOMCDONALDSM!AX8="","",BOMCDONALDSM!AX8)</f>
        <v/>
      </c>
      <c r="AY578" s="19">
        <f>+IF(BOMCDONALDSM!AY8="","",BOMCDONALDSM!AY8)</f>
        <v>0.20833333333333334</v>
      </c>
      <c r="AZ578" s="13">
        <f>+IF(BOMCDONALDSM!AZ8="","",BOMCDONALDSM!AZ8)</f>
        <v>0.55208333333333337</v>
      </c>
      <c r="BA578" s="14" t="str">
        <f>+IF(BOMCDONALDSM!BA8="","",BOMCDONALDSM!BA8)</f>
        <v/>
      </c>
      <c r="BB578" s="14" t="str">
        <f>+IF(BOMCDONALDSM!BB8="","",BOMCDONALDSM!BB8)</f>
        <v/>
      </c>
      <c r="BC578" s="13">
        <f>+IF(BOMCDONALDSM!BC8="","",BOMCDONALDSM!BC8)</f>
        <v>0.5</v>
      </c>
      <c r="BD578" s="13">
        <f>+IF(BOMCDONALDSM!BD8="","",BOMCDONALDSM!BD8)</f>
        <v>0.53125</v>
      </c>
      <c r="BE578" s="14" t="str">
        <f>+IF(BOMCDONALDSM!BE8="","",BOMCDONALDSM!BE8)</f>
        <v/>
      </c>
      <c r="BF578" s="20" t="str">
        <f>+IF(BOMCDONALDSM!BF8="","",BOMCDONALDSM!BF8)</f>
        <v/>
      </c>
      <c r="BG578" s="19">
        <f>+IF(BOMCDONALDSM!BG8="","",BOMCDONALDSM!BG8)</f>
        <v>0.20833333333333334</v>
      </c>
      <c r="BH578" s="13">
        <f>+IF(BOMCDONALDSM!BH8="","",BOMCDONALDSM!BH8)</f>
        <v>0.55208333333333337</v>
      </c>
      <c r="BI578" s="14" t="str">
        <f>+IF(BOMCDONALDSM!BI8="","",BOMCDONALDSM!BI8)</f>
        <v/>
      </c>
      <c r="BJ578" s="14" t="str">
        <f>+IF(BOMCDONALDSM!BJ8="","",BOMCDONALDSM!BJ8)</f>
        <v/>
      </c>
      <c r="BK578" s="13">
        <f>+IF(BOMCDONALDSM!BK8="","",BOMCDONALDSM!BK8)</f>
        <v>0.5</v>
      </c>
      <c r="BL578" s="13">
        <f>+IF(BOMCDONALDSM!BL8="","",BOMCDONALDSM!BL8)</f>
        <v>0.53125</v>
      </c>
      <c r="BM578" s="14" t="str">
        <f>+IF(BOMCDONALDSM!BM8="","",BOMCDONALDSM!BM8)</f>
        <v/>
      </c>
      <c r="BN578" s="20" t="str">
        <f>+IF(BOMCDONALDSM!BN8="","",BOMCDONALDSM!BN8)</f>
        <v/>
      </c>
      <c r="BO578" s="19">
        <f>+IF(BOMCDONALDSM!BO8="","",BOMCDONALDSM!BO8)</f>
        <v>0.20833333333333334</v>
      </c>
      <c r="BP578" s="13">
        <f>+IF(BOMCDONALDSM!BP8="","",BOMCDONALDSM!BP8)</f>
        <v>0.55208333333333337</v>
      </c>
      <c r="BQ578" s="14" t="str">
        <f>+IF(BOMCDONALDSM!BQ8="","",BOMCDONALDSM!BQ8)</f>
        <v/>
      </c>
      <c r="BR578" s="14" t="str">
        <f>+IF(BOMCDONALDSM!BR8="","",BOMCDONALDSM!BR8)</f>
        <v/>
      </c>
      <c r="BS578" s="13">
        <f>+IF(BOMCDONALDSM!BS8="","",BOMCDONALDSM!BS8)</f>
        <v>0.5</v>
      </c>
      <c r="BT578" s="13">
        <f>+IF(BOMCDONALDSM!BT8="","",BOMCDONALDSM!BT8)</f>
        <v>0.53125</v>
      </c>
      <c r="BU578" s="14" t="str">
        <f>+IF(BOMCDONALDSM!BU8="","",BOMCDONALDSM!BU8)</f>
        <v/>
      </c>
      <c r="BV578" s="20" t="str">
        <f>+IF(BOMCDONALDSM!BV8="","",BOMCDONALDSM!BV8)</f>
        <v/>
      </c>
      <c r="BW578" s="68" t="str">
        <f>+VLOOKUP(B578,GESEM!B:H,7,0)</f>
        <v>INCIDENTES SEVEROS</v>
      </c>
      <c r="BX578" s="2" t="str">
        <f>+VLOOKUP(B578,GESEM!B:H,6,0)</f>
        <v>AGENTE</v>
      </c>
    </row>
    <row r="579" spans="1:76" ht="12" customHeight="1" x14ac:dyDescent="0.2">
      <c r="A579" s="31">
        <f t="shared" si="8"/>
        <v>573</v>
      </c>
      <c r="B579" s="74">
        <f>+BOMCDONALDSM!B9</f>
        <v>70245927</v>
      </c>
      <c r="C579" s="61" t="str">
        <f>+VLOOKUP(J579,TURNO!P:Q,2,0)</f>
        <v>OTROS CANALES LOH</v>
      </c>
      <c r="D579" s="61" t="str">
        <f>+BOMCDONALDSM!D9</f>
        <v>Mañana</v>
      </c>
      <c r="E579" s="75">
        <f>+VLOOKUP(B579,GESEM!B:M,12,0)</f>
        <v>44699</v>
      </c>
      <c r="F579" s="61" t="str">
        <f>+BOMCDONALDSM!F9</f>
        <v>FULL TIME</v>
      </c>
      <c r="G579" s="61" t="str">
        <f>+BOMCDONALDSM!G9</f>
        <v>GESTION ADICIONAL</v>
      </c>
      <c r="H579" s="61" t="str">
        <f>+BOMCDONALDSM!H9</f>
        <v>Global HQ</v>
      </c>
      <c r="I579" s="61" t="str">
        <f>+BOMCDONALDSM!I9</f>
        <v>VALDERRAMA PILLACA LESLY CIELO</v>
      </c>
      <c r="J579" s="61" t="str">
        <f>+BOMCDONALDSM!J9</f>
        <v>CONTENT PROCESS</v>
      </c>
      <c r="K579" s="61" t="str">
        <f>+BOMCDONALDSM!K9</f>
        <v>AZABACHE GARCIA HILDA MERCEDES</v>
      </c>
      <c r="L579" s="61" t="str">
        <f>+BOMCDONALDSM!L9</f>
        <v xml:space="preserve">CARAZA MORENO JONATHAN </v>
      </c>
      <c r="M579" s="61" t="str">
        <f>+BOMCDONALDSM!M9</f>
        <v>Sábado,Domingo</v>
      </c>
      <c r="N579" s="32">
        <f>+IF(BOMCDONALDSM!N9="","",BOMCDONALDSM!N9)</f>
        <v>0.25</v>
      </c>
      <c r="O579" s="33">
        <f>+IF(BOMCDONALDSM!O9="","",BOMCDONALDSM!O9)</f>
        <v>0.67361111111111116</v>
      </c>
      <c r="P579" s="32">
        <f>+IF(BOMCDONALDSM!P9="","",BOMCDONALDSM!P9)</f>
        <v>0.54861111111111105</v>
      </c>
      <c r="Q579" s="33">
        <f>+IF(BOMCDONALDSM!Q9="","",BOMCDONALDSM!Q9)</f>
        <v>0.57986111111111105</v>
      </c>
      <c r="R579" s="34" t="str">
        <f>+VLOOKUP(B579,GESEM!B:R,9,0)</f>
        <v>ACTIVO</v>
      </c>
      <c r="S579" s="19">
        <f>+IF(BOMCDONALDSM!S9="","",BOMCDONALDSM!S9)</f>
        <v>0.25</v>
      </c>
      <c r="T579" s="14">
        <f>+IF(BOMCDONALDSM!T9="","",BOMCDONALDSM!T9)</f>
        <v>0.66666666666666663</v>
      </c>
      <c r="U579" s="14" t="str">
        <f>+IF(BOMCDONALDSM!U9="","",BOMCDONALDSM!U9)</f>
        <v/>
      </c>
      <c r="V579" s="14" t="str">
        <f>+IF(BOMCDONALDSM!V9="","",BOMCDONALDSM!V9)</f>
        <v/>
      </c>
      <c r="W579" s="14">
        <f>+IF(BOMCDONALDSM!W9="","",BOMCDONALDSM!W9)</f>
        <v>0.54861111111111105</v>
      </c>
      <c r="X579" s="14">
        <f>+IF(BOMCDONALDSM!X9="","",BOMCDONALDSM!X9)</f>
        <v>0.57986111111111105</v>
      </c>
      <c r="Y579" s="14" t="str">
        <f>+IF(BOMCDONALDSM!Y9="","",BOMCDONALDSM!Y9)</f>
        <v/>
      </c>
      <c r="Z579" s="20" t="str">
        <f>+IF(BOMCDONALDSM!Z9="","",BOMCDONALDSM!Z9)</f>
        <v/>
      </c>
      <c r="AA579" s="19">
        <f>+IF(BOMCDONALDSM!AA9="","",BOMCDONALDSM!AA9)</f>
        <v>0.25</v>
      </c>
      <c r="AB579" s="13">
        <f>+IF(BOMCDONALDSM!AB9="","",BOMCDONALDSM!AB9)</f>
        <v>0.63194444444444442</v>
      </c>
      <c r="AC579" s="14" t="str">
        <f>+IF(BOMCDONALDSM!AC9="","",BOMCDONALDSM!AC9)</f>
        <v/>
      </c>
      <c r="AD579" s="14" t="str">
        <f>+IF(BOMCDONALDSM!AD9="","",BOMCDONALDSM!AD9)</f>
        <v/>
      </c>
      <c r="AE579" s="13">
        <f>+IF(BOMCDONALDSM!AE9="","",BOMCDONALDSM!AE9)</f>
        <v>0.54861111111111105</v>
      </c>
      <c r="AF579" s="13">
        <f>+IF(BOMCDONALDSM!AF9="","",BOMCDONALDSM!AF9)</f>
        <v>0.57986111111111105</v>
      </c>
      <c r="AG579" s="14" t="str">
        <f>+IF(BOMCDONALDSM!AG9="","",BOMCDONALDSM!AG9)</f>
        <v/>
      </c>
      <c r="AH579" s="20" t="str">
        <f>+IF(BOMCDONALDSM!AH9="","",BOMCDONALDSM!AH9)</f>
        <v/>
      </c>
      <c r="AI579" s="19">
        <f>+IF(BOMCDONALDSM!AI9="","",BOMCDONALDSM!AI9)</f>
        <v>0.25</v>
      </c>
      <c r="AJ579" s="13">
        <f>+IF(BOMCDONALDSM!AJ9="","",BOMCDONALDSM!AJ9)</f>
        <v>0.67361111111111116</v>
      </c>
      <c r="AK579" s="14" t="str">
        <f>+IF(BOMCDONALDSM!AK9="","",BOMCDONALDSM!AK9)</f>
        <v/>
      </c>
      <c r="AL579" s="14" t="str">
        <f>+IF(BOMCDONALDSM!AL9="","",BOMCDONALDSM!AL9)</f>
        <v/>
      </c>
      <c r="AM579" s="13">
        <f>+IF(BOMCDONALDSM!AM9="","",BOMCDONALDSM!AM9)</f>
        <v>0.54861111111111105</v>
      </c>
      <c r="AN579" s="13">
        <f>+IF(BOMCDONALDSM!AN9="","",BOMCDONALDSM!AN9)</f>
        <v>0.57986111111111105</v>
      </c>
      <c r="AO579" s="14" t="str">
        <f>+IF(BOMCDONALDSM!AO9="","",BOMCDONALDSM!AO9)</f>
        <v/>
      </c>
      <c r="AP579" s="20" t="str">
        <f>+IF(BOMCDONALDSM!AP9="","",BOMCDONALDSM!AP9)</f>
        <v/>
      </c>
      <c r="AQ579" s="19">
        <f>+IF(BOMCDONALDSM!AQ9="","",BOMCDONALDSM!AQ9)</f>
        <v>0.25</v>
      </c>
      <c r="AR579" s="13">
        <f>+IF(BOMCDONALDSM!AR9="","",BOMCDONALDSM!AR9)</f>
        <v>0.66666666666666663</v>
      </c>
      <c r="AS579" s="14" t="str">
        <f>+IF(BOMCDONALDSM!AS9="","",BOMCDONALDSM!AS9)</f>
        <v/>
      </c>
      <c r="AT579" s="14" t="str">
        <f>+IF(BOMCDONALDSM!AT9="","",BOMCDONALDSM!AT9)</f>
        <v/>
      </c>
      <c r="AU579" s="13">
        <f>+IF(BOMCDONALDSM!AU9="","",BOMCDONALDSM!AU9)</f>
        <v>0.54861111111111105</v>
      </c>
      <c r="AV579" s="13">
        <f>+IF(BOMCDONALDSM!AV9="","",BOMCDONALDSM!AV9)</f>
        <v>0.57986111111111105</v>
      </c>
      <c r="AW579" s="14" t="str">
        <f>+IF(BOMCDONALDSM!AW9="","",BOMCDONALDSM!AW9)</f>
        <v/>
      </c>
      <c r="AX579" s="20" t="str">
        <f>+IF(BOMCDONALDSM!AX9="","",BOMCDONALDSM!AX9)</f>
        <v/>
      </c>
      <c r="AY579" s="19">
        <f>+IF(BOMCDONALDSM!AY9="","",BOMCDONALDSM!AY9)</f>
        <v>0.25</v>
      </c>
      <c r="AZ579" s="13">
        <f>+IF(BOMCDONALDSM!AZ9="","",BOMCDONALDSM!AZ9)</f>
        <v>0.67361111111111116</v>
      </c>
      <c r="BA579" s="14" t="str">
        <f>+IF(BOMCDONALDSM!BA9="","",BOMCDONALDSM!BA9)</f>
        <v/>
      </c>
      <c r="BB579" s="14" t="str">
        <f>+IF(BOMCDONALDSM!BB9="","",BOMCDONALDSM!BB9)</f>
        <v/>
      </c>
      <c r="BC579" s="13">
        <f>+IF(BOMCDONALDSM!BC9="","",BOMCDONALDSM!BC9)</f>
        <v>0.54861111111111105</v>
      </c>
      <c r="BD579" s="13">
        <f>+IF(BOMCDONALDSM!BD9="","",BOMCDONALDSM!BD9)</f>
        <v>0.57986111111111105</v>
      </c>
      <c r="BE579" s="14" t="str">
        <f>+IF(BOMCDONALDSM!BE9="","",BOMCDONALDSM!BE9)</f>
        <v/>
      </c>
      <c r="BF579" s="20" t="str">
        <f>+IF(BOMCDONALDSM!BF9="","",BOMCDONALDSM!BF9)</f>
        <v/>
      </c>
      <c r="BG579" s="19" t="str">
        <f>+IF(BOMCDONALDSM!BG9="","",BOMCDONALDSM!BG9)</f>
        <v/>
      </c>
      <c r="BH579" s="13" t="str">
        <f>+IF(BOMCDONALDSM!BH9="","",BOMCDONALDSM!BH9)</f>
        <v/>
      </c>
      <c r="BI579" s="14" t="str">
        <f>+IF(BOMCDONALDSM!BI9="","",BOMCDONALDSM!BI9)</f>
        <v/>
      </c>
      <c r="BJ579" s="14" t="str">
        <f>+IF(BOMCDONALDSM!BJ9="","",BOMCDONALDSM!BJ9)</f>
        <v/>
      </c>
      <c r="BK579" s="13" t="str">
        <f>+IF(BOMCDONALDSM!BK9="","",BOMCDONALDSM!BK9)</f>
        <v/>
      </c>
      <c r="BL579" s="13" t="str">
        <f>+IF(BOMCDONALDSM!BL9="","",BOMCDONALDSM!BL9)</f>
        <v/>
      </c>
      <c r="BM579" s="14" t="str">
        <f>+IF(BOMCDONALDSM!BM9="","",BOMCDONALDSM!BM9)</f>
        <v/>
      </c>
      <c r="BN579" s="20" t="str">
        <f>+IF(BOMCDONALDSM!BN9="","",BOMCDONALDSM!BN9)</f>
        <v/>
      </c>
      <c r="BO579" s="19" t="str">
        <f>+IF(BOMCDONALDSM!BO9="","",BOMCDONALDSM!BO9)</f>
        <v/>
      </c>
      <c r="BP579" s="13" t="str">
        <f>+IF(BOMCDONALDSM!BP9="","",BOMCDONALDSM!BP9)</f>
        <v/>
      </c>
      <c r="BQ579" s="14" t="str">
        <f>+IF(BOMCDONALDSM!BQ9="","",BOMCDONALDSM!BQ9)</f>
        <v/>
      </c>
      <c r="BR579" s="14" t="str">
        <f>+IF(BOMCDONALDSM!BR9="","",BOMCDONALDSM!BR9)</f>
        <v/>
      </c>
      <c r="BS579" s="13" t="str">
        <f>+IF(BOMCDONALDSM!BS9="","",BOMCDONALDSM!BS9)</f>
        <v/>
      </c>
      <c r="BT579" s="13" t="str">
        <f>+IF(BOMCDONALDSM!BT9="","",BOMCDONALDSM!BT9)</f>
        <v/>
      </c>
      <c r="BU579" s="14" t="str">
        <f>+IF(BOMCDONALDSM!BU9="","",BOMCDONALDSM!BU9)</f>
        <v/>
      </c>
      <c r="BV579" s="20" t="str">
        <f>+IF(BOMCDONALDSM!BV9="","",BOMCDONALDSM!BV9)</f>
        <v/>
      </c>
      <c r="BW579" s="68" t="str">
        <f>+VLOOKUP(B579,GESEM!B:H,7,0)</f>
        <v>GLOBAL</v>
      </c>
      <c r="BX579" s="2" t="str">
        <f>+VLOOKUP(B579,GESEM!B:H,6,0)</f>
        <v>AGENTE</v>
      </c>
    </row>
    <row r="580" spans="1:76" ht="12" customHeight="1" x14ac:dyDescent="0.2">
      <c r="A580" s="31">
        <f t="shared" si="8"/>
        <v>574</v>
      </c>
      <c r="B580" s="74">
        <f>+BOMCDONALDSM!B10</f>
        <v>75514264</v>
      </c>
      <c r="C580" s="61" t="str">
        <f>+VLOOKUP(J580,TURNO!P:Q,2,0)</f>
        <v>OTROS CANALES LOH</v>
      </c>
      <c r="D580" s="61" t="str">
        <f>+BOMCDONALDSM!D10</f>
        <v>Mañana</v>
      </c>
      <c r="E580" s="75">
        <f>+VLOOKUP(B580,GESEM!B:M,12,0)</f>
        <v>43957</v>
      </c>
      <c r="F580" s="61" t="str">
        <f>+BOMCDONALDSM!F10</f>
        <v>FULL TIME</v>
      </c>
      <c r="G580" s="61" t="str">
        <f>+BOMCDONALDSM!G10</f>
        <v>GESTION ADICIONAL</v>
      </c>
      <c r="H580" s="61" t="str">
        <f>+BOMCDONALDSM!H10</f>
        <v>PARTNERCALL</v>
      </c>
      <c r="I580" s="61" t="str">
        <f>+BOMCDONALDSM!I10</f>
        <v>CAIRO CALLA GUSTAVO YUSDAO</v>
      </c>
      <c r="J580" s="61" t="str">
        <f>+BOMCDONALDSM!J10</f>
        <v>AUDITORIA MC DONALDS</v>
      </c>
      <c r="K580" s="61" t="str">
        <f>+BOMCDONALDSM!K10</f>
        <v>ÑIQUEN DEL AGUILA WALTERS DAVID</v>
      </c>
      <c r="L580" s="61" t="str">
        <f>+BOMCDONALDSM!L10</f>
        <v xml:space="preserve">CARAZA MORENO JONATHAN </v>
      </c>
      <c r="M580" s="61" t="str">
        <f>+BOMCDONALDSM!M10</f>
        <v>Miércoles,Jueves</v>
      </c>
      <c r="N580" s="32">
        <f>+IF(BOMCDONALDSM!N10="","",BOMCDONALDSM!N10)</f>
        <v>0.25</v>
      </c>
      <c r="O580" s="33">
        <f>+IF(BOMCDONALDSM!O10="","",BOMCDONALDSM!O10)</f>
        <v>0.66666666666666663</v>
      </c>
      <c r="P580" s="32">
        <f>+IF(BOMCDONALDSM!P10="","",BOMCDONALDSM!P10)</f>
        <v>0.375</v>
      </c>
      <c r="Q580" s="33">
        <f>+IF(BOMCDONALDSM!Q10="","",BOMCDONALDSM!Q10)</f>
        <v>0.40625</v>
      </c>
      <c r="R580" s="34" t="str">
        <f>+VLOOKUP(B580,GESEM!B:R,9,0)</f>
        <v>ACTIVO</v>
      </c>
      <c r="S580" s="19">
        <f>+IF(BOMCDONALDSM!S10="","",BOMCDONALDSM!S10)</f>
        <v>0.25</v>
      </c>
      <c r="T580" s="14">
        <f>+IF(BOMCDONALDSM!T10="","",BOMCDONALDSM!T10)</f>
        <v>0.66666666666666663</v>
      </c>
      <c r="U580" s="14" t="str">
        <f>+IF(BOMCDONALDSM!U10="","",BOMCDONALDSM!U10)</f>
        <v/>
      </c>
      <c r="V580" s="14" t="str">
        <f>+IF(BOMCDONALDSM!V10="","",BOMCDONALDSM!V10)</f>
        <v/>
      </c>
      <c r="W580" s="14">
        <f>+IF(BOMCDONALDSM!W10="","",BOMCDONALDSM!W10)</f>
        <v>0.375</v>
      </c>
      <c r="X580" s="14">
        <f>+IF(BOMCDONALDSM!X10="","",BOMCDONALDSM!X10)</f>
        <v>0.40625</v>
      </c>
      <c r="Y580" s="14" t="str">
        <f>+IF(BOMCDONALDSM!Y10="","",BOMCDONALDSM!Y10)</f>
        <v/>
      </c>
      <c r="Z580" s="20" t="str">
        <f>+IF(BOMCDONALDSM!Z10="","",BOMCDONALDSM!Z10)</f>
        <v/>
      </c>
      <c r="AA580" s="19">
        <f>+IF(BOMCDONALDSM!AA10="","",BOMCDONALDSM!AA10)</f>
        <v>0.25</v>
      </c>
      <c r="AB580" s="13">
        <f>+IF(BOMCDONALDSM!AB10="","",BOMCDONALDSM!AB10)</f>
        <v>0.66666666666666663</v>
      </c>
      <c r="AC580" s="14" t="str">
        <f>+IF(BOMCDONALDSM!AC10="","",BOMCDONALDSM!AC10)</f>
        <v/>
      </c>
      <c r="AD580" s="14" t="str">
        <f>+IF(BOMCDONALDSM!AD10="","",BOMCDONALDSM!AD10)</f>
        <v/>
      </c>
      <c r="AE580" s="13">
        <f>+IF(BOMCDONALDSM!AE10="","",BOMCDONALDSM!AE10)</f>
        <v>0.375</v>
      </c>
      <c r="AF580" s="13">
        <f>+IF(BOMCDONALDSM!AF10="","",BOMCDONALDSM!AF10)</f>
        <v>0.40625</v>
      </c>
      <c r="AG580" s="14" t="str">
        <f>+IF(BOMCDONALDSM!AG10="","",BOMCDONALDSM!AG10)</f>
        <v/>
      </c>
      <c r="AH580" s="20" t="str">
        <f>+IF(BOMCDONALDSM!AH10="","",BOMCDONALDSM!AH10)</f>
        <v/>
      </c>
      <c r="AI580" s="19" t="str">
        <f>+IF(BOMCDONALDSM!AI10="","",BOMCDONALDSM!AI10)</f>
        <v/>
      </c>
      <c r="AJ580" s="13" t="str">
        <f>+IF(BOMCDONALDSM!AJ10="","",BOMCDONALDSM!AJ10)</f>
        <v/>
      </c>
      <c r="AK580" s="14" t="str">
        <f>+IF(BOMCDONALDSM!AK10="","",BOMCDONALDSM!AK10)</f>
        <v/>
      </c>
      <c r="AL580" s="14" t="str">
        <f>+IF(BOMCDONALDSM!AL10="","",BOMCDONALDSM!AL10)</f>
        <v/>
      </c>
      <c r="AM580" s="13" t="str">
        <f>+IF(BOMCDONALDSM!AM10="","",BOMCDONALDSM!AM10)</f>
        <v/>
      </c>
      <c r="AN580" s="13" t="str">
        <f>+IF(BOMCDONALDSM!AN10="","",BOMCDONALDSM!AN10)</f>
        <v/>
      </c>
      <c r="AO580" s="14" t="str">
        <f>+IF(BOMCDONALDSM!AO10="","",BOMCDONALDSM!AO10)</f>
        <v/>
      </c>
      <c r="AP580" s="20" t="str">
        <f>+IF(BOMCDONALDSM!AP10="","",BOMCDONALDSM!AP10)</f>
        <v/>
      </c>
      <c r="AQ580" s="19" t="str">
        <f>+IF(BOMCDONALDSM!AQ10="","",BOMCDONALDSM!AQ10)</f>
        <v/>
      </c>
      <c r="AR580" s="13" t="str">
        <f>+IF(BOMCDONALDSM!AR10="","",BOMCDONALDSM!AR10)</f>
        <v/>
      </c>
      <c r="AS580" s="14" t="str">
        <f>+IF(BOMCDONALDSM!AS10="","",BOMCDONALDSM!AS10)</f>
        <v/>
      </c>
      <c r="AT580" s="14" t="str">
        <f>+IF(BOMCDONALDSM!AT10="","",BOMCDONALDSM!AT10)</f>
        <v/>
      </c>
      <c r="AU580" s="13" t="str">
        <f>+IF(BOMCDONALDSM!AU10="","",BOMCDONALDSM!AU10)</f>
        <v/>
      </c>
      <c r="AV580" s="13" t="str">
        <f>+IF(BOMCDONALDSM!AV10="","",BOMCDONALDSM!AV10)</f>
        <v/>
      </c>
      <c r="AW580" s="14" t="str">
        <f>+IF(BOMCDONALDSM!AW10="","",BOMCDONALDSM!AW10)</f>
        <v/>
      </c>
      <c r="AX580" s="20" t="str">
        <f>+IF(BOMCDONALDSM!AX10="","",BOMCDONALDSM!AX10)</f>
        <v/>
      </c>
      <c r="AY580" s="19">
        <f>+IF(BOMCDONALDSM!AY10="","",BOMCDONALDSM!AY10)</f>
        <v>0.25</v>
      </c>
      <c r="AZ580" s="13">
        <f>+IF(BOMCDONALDSM!AZ10="","",BOMCDONALDSM!AZ10)</f>
        <v>0.66666666666666663</v>
      </c>
      <c r="BA580" s="14" t="str">
        <f>+IF(BOMCDONALDSM!BA10="","",BOMCDONALDSM!BA10)</f>
        <v/>
      </c>
      <c r="BB580" s="14" t="str">
        <f>+IF(BOMCDONALDSM!BB10="","",BOMCDONALDSM!BB10)</f>
        <v/>
      </c>
      <c r="BC580" s="13">
        <f>+IF(BOMCDONALDSM!BC10="","",BOMCDONALDSM!BC10)</f>
        <v>0.375</v>
      </c>
      <c r="BD580" s="13">
        <f>+IF(BOMCDONALDSM!BD10="","",BOMCDONALDSM!BD10)</f>
        <v>0.40625</v>
      </c>
      <c r="BE580" s="14" t="str">
        <f>+IF(BOMCDONALDSM!BE10="","",BOMCDONALDSM!BE10)</f>
        <v/>
      </c>
      <c r="BF580" s="20" t="str">
        <f>+IF(BOMCDONALDSM!BF10="","",BOMCDONALDSM!BF10)</f>
        <v/>
      </c>
      <c r="BG580" s="19">
        <f>+IF(BOMCDONALDSM!BG10="","",BOMCDONALDSM!BG10)</f>
        <v>0.25</v>
      </c>
      <c r="BH580" s="13">
        <f>+IF(BOMCDONALDSM!BH10="","",BOMCDONALDSM!BH10)</f>
        <v>0.66666666666666663</v>
      </c>
      <c r="BI580" s="14" t="str">
        <f>+IF(BOMCDONALDSM!BI10="","",BOMCDONALDSM!BI10)</f>
        <v/>
      </c>
      <c r="BJ580" s="14" t="str">
        <f>+IF(BOMCDONALDSM!BJ10="","",BOMCDONALDSM!BJ10)</f>
        <v/>
      </c>
      <c r="BK580" s="13">
        <f>+IF(BOMCDONALDSM!BK10="","",BOMCDONALDSM!BK10)</f>
        <v>0.375</v>
      </c>
      <c r="BL580" s="13">
        <f>+IF(BOMCDONALDSM!BL10="","",BOMCDONALDSM!BL10)</f>
        <v>0.40625</v>
      </c>
      <c r="BM580" s="14" t="str">
        <f>+IF(BOMCDONALDSM!BM10="","",BOMCDONALDSM!BM10)</f>
        <v/>
      </c>
      <c r="BN580" s="20" t="str">
        <f>+IF(BOMCDONALDSM!BN10="","",BOMCDONALDSM!BN10)</f>
        <v/>
      </c>
      <c r="BO580" s="19">
        <f>+IF(BOMCDONALDSM!BO10="","",BOMCDONALDSM!BO10)</f>
        <v>0.25</v>
      </c>
      <c r="BP580" s="13">
        <f>+IF(BOMCDONALDSM!BP10="","",BOMCDONALDSM!BP10)</f>
        <v>0.64583333333333337</v>
      </c>
      <c r="BQ580" s="14" t="str">
        <f>+IF(BOMCDONALDSM!BQ10="","",BOMCDONALDSM!BQ10)</f>
        <v/>
      </c>
      <c r="BR580" s="14" t="str">
        <f>+IF(BOMCDONALDSM!BR10="","",BOMCDONALDSM!BR10)</f>
        <v/>
      </c>
      <c r="BS580" s="13">
        <f>+IF(BOMCDONALDSM!BS10="","",BOMCDONALDSM!BS10)</f>
        <v>0.375</v>
      </c>
      <c r="BT580" s="13">
        <f>+IF(BOMCDONALDSM!BT10="","",BOMCDONALDSM!BT10)</f>
        <v>0.40625</v>
      </c>
      <c r="BU580" s="14" t="str">
        <f>+IF(BOMCDONALDSM!BU10="","",BOMCDONALDSM!BU10)</f>
        <v/>
      </c>
      <c r="BV580" s="20" t="str">
        <f>+IF(BOMCDONALDSM!BV10="","",BOMCDONALDSM!BV10)</f>
        <v/>
      </c>
      <c r="BW580" s="68" t="str">
        <f>+VLOOKUP(B580,GESEM!B:H,7,0)</f>
        <v>PARTNERCALL</v>
      </c>
      <c r="BX580" s="2" t="str">
        <f>+VLOOKUP(B580,GESEM!B:H,6,0)</f>
        <v>AGENTE</v>
      </c>
    </row>
    <row r="581" spans="1:76" ht="12" customHeight="1" x14ac:dyDescent="0.2">
      <c r="A581" s="31">
        <f t="shared" si="8"/>
        <v>575</v>
      </c>
      <c r="B581" s="74">
        <f>+BOMCDONALDSM!B11</f>
        <v>73042847</v>
      </c>
      <c r="C581" s="61" t="str">
        <f>+VLOOKUP(J581,TURNO!P:Q,2,0)</f>
        <v>OTROS CANALES LOH</v>
      </c>
      <c r="D581" s="61" t="str">
        <f>+BOMCDONALDSM!D11</f>
        <v>Mañana</v>
      </c>
      <c r="E581" s="75">
        <f>+VLOOKUP(B581,GESEM!B:M,12,0)</f>
        <v>43781</v>
      </c>
      <c r="F581" s="61" t="str">
        <f>+BOMCDONALDSM!F11</f>
        <v>FULL TIME</v>
      </c>
      <c r="G581" s="61" t="str">
        <f>+BOMCDONALDSM!G11</f>
        <v>GESTION ADICIONAL</v>
      </c>
      <c r="H581" s="61" t="str">
        <f>+BOMCDONALDSM!H11</f>
        <v>Content HQ</v>
      </c>
      <c r="I581" s="61" t="str">
        <f>+BOMCDONALDSM!I11</f>
        <v>LOZANO LAMA DEBORA BETSABE</v>
      </c>
      <c r="J581" s="61" t="str">
        <f>+BOMCDONALDSM!J11</f>
        <v>CONTENT PROCESS</v>
      </c>
      <c r="K581" s="61" t="str">
        <f>+BOMCDONALDSM!K11</f>
        <v>ALLPAS GUARDAMINO RODOLFO ANDRE</v>
      </c>
      <c r="L581" s="61" t="str">
        <f>+BOMCDONALDSM!L11</f>
        <v>ALLPAS GUARDAMINO RODOLFO ANDRE</v>
      </c>
      <c r="M581" s="61" t="str">
        <f>+BOMCDONALDSM!M11</f>
        <v>Sábado,Domingo</v>
      </c>
      <c r="N581" s="32">
        <f>+IF(BOMCDONALDSM!N11="","",BOMCDONALDSM!N11)</f>
        <v>0.29166666666666669</v>
      </c>
      <c r="O581" s="33">
        <f>+IF(BOMCDONALDSM!O11="","",BOMCDONALDSM!O11)</f>
        <v>0.69791666666666663</v>
      </c>
      <c r="P581" s="32">
        <f>+IF(BOMCDONALDSM!P11="","",BOMCDONALDSM!P11)</f>
        <v>0.54166666666666663</v>
      </c>
      <c r="Q581" s="33">
        <f>+IF(BOMCDONALDSM!Q11="","",BOMCDONALDSM!Q11)</f>
        <v>0.57291666666666663</v>
      </c>
      <c r="R581" s="34" t="str">
        <f>+VLOOKUP(B581,GESEM!B:R,9,0)</f>
        <v>ACTIVO</v>
      </c>
      <c r="S581" s="19">
        <f>+IF(BOMCDONALDSM!S11="","",BOMCDONALDSM!S11)</f>
        <v>0.29166666666666669</v>
      </c>
      <c r="T581" s="14">
        <f>+IF(BOMCDONALDSM!T11="","",BOMCDONALDSM!T11)</f>
        <v>0.69791666666666663</v>
      </c>
      <c r="U581" s="14" t="str">
        <f>+IF(BOMCDONALDSM!U11="","",BOMCDONALDSM!U11)</f>
        <v/>
      </c>
      <c r="V581" s="14" t="str">
        <f>+IF(BOMCDONALDSM!V11="","",BOMCDONALDSM!V11)</f>
        <v/>
      </c>
      <c r="W581" s="14">
        <f>+IF(BOMCDONALDSM!W11="","",BOMCDONALDSM!W11)</f>
        <v>0.54166666666666663</v>
      </c>
      <c r="X581" s="14">
        <f>+IF(BOMCDONALDSM!X11="","",BOMCDONALDSM!X11)</f>
        <v>0.57291666666666663</v>
      </c>
      <c r="Y581" s="14" t="str">
        <f>+IF(BOMCDONALDSM!Y11="","",BOMCDONALDSM!Y11)</f>
        <v/>
      </c>
      <c r="Z581" s="20" t="str">
        <f>+IF(BOMCDONALDSM!Z11="","",BOMCDONALDSM!Z11)</f>
        <v/>
      </c>
      <c r="AA581" s="19">
        <f>+IF(BOMCDONALDSM!AA11="","",BOMCDONALDSM!AA11)</f>
        <v>0.29166666666666669</v>
      </c>
      <c r="AB581" s="13">
        <f>+IF(BOMCDONALDSM!AB11="","",BOMCDONALDSM!AB11)</f>
        <v>0.69791666666666663</v>
      </c>
      <c r="AC581" s="14" t="str">
        <f>+IF(BOMCDONALDSM!AC11="","",BOMCDONALDSM!AC11)</f>
        <v/>
      </c>
      <c r="AD581" s="14" t="str">
        <f>+IF(BOMCDONALDSM!AD11="","",BOMCDONALDSM!AD11)</f>
        <v/>
      </c>
      <c r="AE581" s="13">
        <f>+IF(BOMCDONALDSM!AE11="","",BOMCDONALDSM!AE11)</f>
        <v>0.54166666666666663</v>
      </c>
      <c r="AF581" s="13">
        <f>+IF(BOMCDONALDSM!AF11="","",BOMCDONALDSM!AF11)</f>
        <v>0.57291666666666663</v>
      </c>
      <c r="AG581" s="14" t="str">
        <f>+IF(BOMCDONALDSM!AG11="","",BOMCDONALDSM!AG11)</f>
        <v/>
      </c>
      <c r="AH581" s="20" t="str">
        <f>+IF(BOMCDONALDSM!AH11="","",BOMCDONALDSM!AH11)</f>
        <v/>
      </c>
      <c r="AI581" s="19">
        <f>+IF(BOMCDONALDSM!AI11="","",BOMCDONALDSM!AI11)</f>
        <v>0.29166666666666669</v>
      </c>
      <c r="AJ581" s="13">
        <f>+IF(BOMCDONALDSM!AJ11="","",BOMCDONALDSM!AJ11)</f>
        <v>0.69791666666666663</v>
      </c>
      <c r="AK581" s="14" t="str">
        <f>+IF(BOMCDONALDSM!AK11="","",BOMCDONALDSM!AK11)</f>
        <v/>
      </c>
      <c r="AL581" s="14" t="str">
        <f>+IF(BOMCDONALDSM!AL11="","",BOMCDONALDSM!AL11)</f>
        <v/>
      </c>
      <c r="AM581" s="13">
        <f>+IF(BOMCDONALDSM!AM11="","",BOMCDONALDSM!AM11)</f>
        <v>0.54166666666666663</v>
      </c>
      <c r="AN581" s="13">
        <f>+IF(BOMCDONALDSM!AN11="","",BOMCDONALDSM!AN11)</f>
        <v>0.57291666666666663</v>
      </c>
      <c r="AO581" s="14" t="str">
        <f>+IF(BOMCDONALDSM!AO11="","",BOMCDONALDSM!AO11)</f>
        <v/>
      </c>
      <c r="AP581" s="20" t="str">
        <f>+IF(BOMCDONALDSM!AP11="","",BOMCDONALDSM!AP11)</f>
        <v/>
      </c>
      <c r="AQ581" s="19">
        <f>+IF(BOMCDONALDSM!AQ11="","",BOMCDONALDSM!AQ11)</f>
        <v>0.29166666666666669</v>
      </c>
      <c r="AR581" s="13">
        <f>+IF(BOMCDONALDSM!AR11="","",BOMCDONALDSM!AR11)</f>
        <v>0.69791666666666663</v>
      </c>
      <c r="AS581" s="14" t="str">
        <f>+IF(BOMCDONALDSM!AS11="","",BOMCDONALDSM!AS11)</f>
        <v/>
      </c>
      <c r="AT581" s="14" t="str">
        <f>+IF(BOMCDONALDSM!AT11="","",BOMCDONALDSM!AT11)</f>
        <v/>
      </c>
      <c r="AU581" s="13">
        <f>+IF(BOMCDONALDSM!AU11="","",BOMCDONALDSM!AU11)</f>
        <v>0.54166666666666663</v>
      </c>
      <c r="AV581" s="13">
        <f>+IF(BOMCDONALDSM!AV11="","",BOMCDONALDSM!AV11)</f>
        <v>0.57291666666666663</v>
      </c>
      <c r="AW581" s="14" t="str">
        <f>+IF(BOMCDONALDSM!AW11="","",BOMCDONALDSM!AW11)</f>
        <v/>
      </c>
      <c r="AX581" s="20" t="str">
        <f>+IF(BOMCDONALDSM!AX11="","",BOMCDONALDSM!AX11)</f>
        <v/>
      </c>
      <c r="AY581" s="19">
        <f>+IF(BOMCDONALDSM!AY11="","",BOMCDONALDSM!AY11)</f>
        <v>0.29166666666666669</v>
      </c>
      <c r="AZ581" s="13">
        <f>+IF(BOMCDONALDSM!AZ11="","",BOMCDONALDSM!AZ11)</f>
        <v>0.72916666666666663</v>
      </c>
      <c r="BA581" s="14" t="str">
        <f>+IF(BOMCDONALDSM!BA11="","",BOMCDONALDSM!BA11)</f>
        <v/>
      </c>
      <c r="BB581" s="14" t="str">
        <f>+IF(BOMCDONALDSM!BB11="","",BOMCDONALDSM!BB11)</f>
        <v/>
      </c>
      <c r="BC581" s="13">
        <f>+IF(BOMCDONALDSM!BC11="","",BOMCDONALDSM!BC11)</f>
        <v>0.54166666666666663</v>
      </c>
      <c r="BD581" s="13">
        <f>+IF(BOMCDONALDSM!BD11="","",BOMCDONALDSM!BD11)</f>
        <v>0.57291666666666663</v>
      </c>
      <c r="BE581" s="14" t="str">
        <f>+IF(BOMCDONALDSM!BE11="","",BOMCDONALDSM!BE11)</f>
        <v/>
      </c>
      <c r="BF581" s="20" t="str">
        <f>+IF(BOMCDONALDSM!BF11="","",BOMCDONALDSM!BF11)</f>
        <v/>
      </c>
      <c r="BG581" s="19" t="str">
        <f>+IF(BOMCDONALDSM!BG11="","",BOMCDONALDSM!BG11)</f>
        <v/>
      </c>
      <c r="BH581" s="13" t="str">
        <f>+IF(BOMCDONALDSM!BH11="","",BOMCDONALDSM!BH11)</f>
        <v/>
      </c>
      <c r="BI581" s="14" t="str">
        <f>+IF(BOMCDONALDSM!BI11="","",BOMCDONALDSM!BI11)</f>
        <v/>
      </c>
      <c r="BJ581" s="14" t="str">
        <f>+IF(BOMCDONALDSM!BJ11="","",BOMCDONALDSM!BJ11)</f>
        <v/>
      </c>
      <c r="BK581" s="13" t="str">
        <f>+IF(BOMCDONALDSM!BK11="","",BOMCDONALDSM!BK11)</f>
        <v/>
      </c>
      <c r="BL581" s="13" t="str">
        <f>+IF(BOMCDONALDSM!BL11="","",BOMCDONALDSM!BL11)</f>
        <v/>
      </c>
      <c r="BM581" s="14" t="str">
        <f>+IF(BOMCDONALDSM!BM11="","",BOMCDONALDSM!BM11)</f>
        <v/>
      </c>
      <c r="BN581" s="20" t="str">
        <f>+IF(BOMCDONALDSM!BN11="","",BOMCDONALDSM!BN11)</f>
        <v/>
      </c>
      <c r="BO581" s="19" t="str">
        <f>+IF(BOMCDONALDSM!BO11="","",BOMCDONALDSM!BO11)</f>
        <v/>
      </c>
      <c r="BP581" s="13" t="str">
        <f>+IF(BOMCDONALDSM!BP11="","",BOMCDONALDSM!BP11)</f>
        <v/>
      </c>
      <c r="BQ581" s="14" t="str">
        <f>+IF(BOMCDONALDSM!BQ11="","",BOMCDONALDSM!BQ11)</f>
        <v/>
      </c>
      <c r="BR581" s="14" t="str">
        <f>+IF(BOMCDONALDSM!BR11="","",BOMCDONALDSM!BR11)</f>
        <v/>
      </c>
      <c r="BS581" s="13" t="str">
        <f>+IF(BOMCDONALDSM!BS11="","",BOMCDONALDSM!BS11)</f>
        <v/>
      </c>
      <c r="BT581" s="13" t="str">
        <f>+IF(BOMCDONALDSM!BT11="","",BOMCDONALDSM!BT11)</f>
        <v/>
      </c>
      <c r="BU581" s="14" t="str">
        <f>+IF(BOMCDONALDSM!BU11="","",BOMCDONALDSM!BU11)</f>
        <v/>
      </c>
      <c r="BV581" s="20" t="str">
        <f>+IF(BOMCDONALDSM!BV11="","",BOMCDONALDSM!BV11)</f>
        <v/>
      </c>
      <c r="BW581" s="68" t="str">
        <f>+VLOOKUP(B581,GESEM!B:H,7,0)</f>
        <v>GLOVO</v>
      </c>
      <c r="BX581" s="2" t="str">
        <f>+VLOOKUP(B581,GESEM!B:H,6,0)</f>
        <v>AGENTE</v>
      </c>
    </row>
    <row r="582" spans="1:76" ht="12" customHeight="1" x14ac:dyDescent="0.2">
      <c r="A582" s="31">
        <f t="shared" si="8"/>
        <v>576</v>
      </c>
      <c r="B582" s="74">
        <f>+BOMCDONALDSM!B12</f>
        <v>70293067</v>
      </c>
      <c r="C582" s="61" t="str">
        <f>+VLOOKUP(J582,TURNO!P:Q,2,0)</f>
        <v>OTROS CANALES LOH</v>
      </c>
      <c r="D582" s="61" t="str">
        <f>+BOMCDONALDSM!D12</f>
        <v>Mañana</v>
      </c>
      <c r="E582" s="75">
        <f>+VLOOKUP(B582,GESEM!B:M,12,0)</f>
        <v>44897</v>
      </c>
      <c r="F582" s="61" t="str">
        <f>+BOMCDONALDSM!F12</f>
        <v>FULL TIME</v>
      </c>
      <c r="G582" s="61" t="str">
        <f>+BOMCDONALDSM!G12</f>
        <v>VAC / GESTION ADICIONAL</v>
      </c>
      <c r="H582" s="61" t="str">
        <f>+BOMCDONALDSM!H12</f>
        <v>01/05 - 15/05 / PARTNERCALL</v>
      </c>
      <c r="I582" s="61" t="str">
        <f>+BOMCDONALDSM!I12</f>
        <v>PEÑA FREITAS SORINA VICTORIA</v>
      </c>
      <c r="J582" s="61" t="str">
        <f>+BOMCDONALDSM!J12</f>
        <v>AUDITORIA MC DONALDS</v>
      </c>
      <c r="K582" s="61" t="str">
        <f>+BOMCDONALDSM!K12</f>
        <v>MONTERO ESPINOZA RENATO ALONSO</v>
      </c>
      <c r="L582" s="61" t="str">
        <f>+BOMCDONALDSM!L12</f>
        <v xml:space="preserve">CARAZA MORENO JONATHAN </v>
      </c>
      <c r="M582" s="61" t="str">
        <f>+BOMCDONALDSM!M12</f>
        <v>Jueves</v>
      </c>
      <c r="N582" s="32">
        <f>+IF(BOMCDONALDSM!N12="","",BOMCDONALDSM!N12)</f>
        <v>0.25</v>
      </c>
      <c r="O582" s="33">
        <f>+IF(BOMCDONALDSM!O12="","",BOMCDONALDSM!O12)</f>
        <v>0.59375</v>
      </c>
      <c r="P582" s="32">
        <f>+IF(BOMCDONALDSM!P12="","",BOMCDONALDSM!P12)</f>
        <v>0.41666666666666669</v>
      </c>
      <c r="Q582" s="33">
        <f>+IF(BOMCDONALDSM!Q12="","",BOMCDONALDSM!Q12)</f>
        <v>0.44791666666666669</v>
      </c>
      <c r="R582" s="34" t="str">
        <f>+VLOOKUP(B582,GESEM!B:R,9,0)</f>
        <v>ACTIVO</v>
      </c>
      <c r="S582" s="19">
        <f>+IF(BOMCDONALDSM!S12="","",BOMCDONALDSM!S12)</f>
        <v>0.25</v>
      </c>
      <c r="T582" s="14">
        <f>+IF(BOMCDONALDSM!T12="","",BOMCDONALDSM!T12)</f>
        <v>0.59375</v>
      </c>
      <c r="U582" s="14" t="str">
        <f>+IF(BOMCDONALDSM!U12="","",BOMCDONALDSM!U12)</f>
        <v/>
      </c>
      <c r="V582" s="14" t="str">
        <f>+IF(BOMCDONALDSM!V12="","",BOMCDONALDSM!V12)</f>
        <v/>
      </c>
      <c r="W582" s="14">
        <f>+IF(BOMCDONALDSM!W12="","",BOMCDONALDSM!W12)</f>
        <v>0.41666666666666669</v>
      </c>
      <c r="X582" s="14">
        <f>+IF(BOMCDONALDSM!X12="","",BOMCDONALDSM!X12)</f>
        <v>0.44791666666666669</v>
      </c>
      <c r="Y582" s="14" t="str">
        <f>+IF(BOMCDONALDSM!Y12="","",BOMCDONALDSM!Y12)</f>
        <v/>
      </c>
      <c r="Z582" s="20" t="str">
        <f>+IF(BOMCDONALDSM!Z12="","",BOMCDONALDSM!Z12)</f>
        <v/>
      </c>
      <c r="AA582" s="19">
        <f>+IF(BOMCDONALDSM!AA12="","",BOMCDONALDSM!AA12)</f>
        <v>0.25</v>
      </c>
      <c r="AB582" s="13">
        <f>+IF(BOMCDONALDSM!AB12="","",BOMCDONALDSM!AB12)</f>
        <v>0.59375</v>
      </c>
      <c r="AC582" s="14" t="str">
        <f>+IF(BOMCDONALDSM!AC12="","",BOMCDONALDSM!AC12)</f>
        <v/>
      </c>
      <c r="AD582" s="14" t="str">
        <f>+IF(BOMCDONALDSM!AD12="","",BOMCDONALDSM!AD12)</f>
        <v/>
      </c>
      <c r="AE582" s="13">
        <f>+IF(BOMCDONALDSM!AE12="","",BOMCDONALDSM!AE12)</f>
        <v>0.41666666666666669</v>
      </c>
      <c r="AF582" s="13">
        <f>+IF(BOMCDONALDSM!AF12="","",BOMCDONALDSM!AF12)</f>
        <v>0.44791666666666669</v>
      </c>
      <c r="AG582" s="14" t="str">
        <f>+IF(BOMCDONALDSM!AG12="","",BOMCDONALDSM!AG12)</f>
        <v/>
      </c>
      <c r="AH582" s="20" t="str">
        <f>+IF(BOMCDONALDSM!AH12="","",BOMCDONALDSM!AH12)</f>
        <v/>
      </c>
      <c r="AI582" s="19">
        <f>+IF(BOMCDONALDSM!AI12="","",BOMCDONALDSM!AI12)</f>
        <v>0.25</v>
      </c>
      <c r="AJ582" s="13">
        <f>+IF(BOMCDONALDSM!AJ12="","",BOMCDONALDSM!AJ12)</f>
        <v>0.59375</v>
      </c>
      <c r="AK582" s="14" t="str">
        <f>+IF(BOMCDONALDSM!AK12="","",BOMCDONALDSM!AK12)</f>
        <v/>
      </c>
      <c r="AL582" s="14" t="str">
        <f>+IF(BOMCDONALDSM!AL12="","",BOMCDONALDSM!AL12)</f>
        <v/>
      </c>
      <c r="AM582" s="13">
        <f>+IF(BOMCDONALDSM!AM12="","",BOMCDONALDSM!AM12)</f>
        <v>0.41666666666666669</v>
      </c>
      <c r="AN582" s="13">
        <f>+IF(BOMCDONALDSM!AN12="","",BOMCDONALDSM!AN12)</f>
        <v>0.44791666666666669</v>
      </c>
      <c r="AO582" s="14" t="str">
        <f>+IF(BOMCDONALDSM!AO12="","",BOMCDONALDSM!AO12)</f>
        <v/>
      </c>
      <c r="AP582" s="20" t="str">
        <f>+IF(BOMCDONALDSM!AP12="","",BOMCDONALDSM!AP12)</f>
        <v/>
      </c>
      <c r="AQ582" s="19" t="str">
        <f>+IF(BOMCDONALDSM!AQ12="","",BOMCDONALDSM!AQ12)</f>
        <v/>
      </c>
      <c r="AR582" s="13" t="str">
        <f>+IF(BOMCDONALDSM!AR12="","",BOMCDONALDSM!AR12)</f>
        <v/>
      </c>
      <c r="AS582" s="14" t="str">
        <f>+IF(BOMCDONALDSM!AS12="","",BOMCDONALDSM!AS12)</f>
        <v/>
      </c>
      <c r="AT582" s="14" t="str">
        <f>+IF(BOMCDONALDSM!AT12="","",BOMCDONALDSM!AT12)</f>
        <v/>
      </c>
      <c r="AU582" s="13" t="str">
        <f>+IF(BOMCDONALDSM!AU12="","",BOMCDONALDSM!AU12)</f>
        <v/>
      </c>
      <c r="AV582" s="13" t="str">
        <f>+IF(BOMCDONALDSM!AV12="","",BOMCDONALDSM!AV12)</f>
        <v/>
      </c>
      <c r="AW582" s="14" t="str">
        <f>+IF(BOMCDONALDSM!AW12="","",BOMCDONALDSM!AW12)</f>
        <v/>
      </c>
      <c r="AX582" s="20" t="str">
        <f>+IF(BOMCDONALDSM!AX12="","",BOMCDONALDSM!AX12)</f>
        <v/>
      </c>
      <c r="AY582" s="19">
        <f>+IF(BOMCDONALDSM!AY12="","",BOMCDONALDSM!AY12)</f>
        <v>0.25</v>
      </c>
      <c r="AZ582" s="13">
        <f>+IF(BOMCDONALDSM!AZ12="","",BOMCDONALDSM!AZ12)</f>
        <v>0.59375</v>
      </c>
      <c r="BA582" s="14" t="str">
        <f>+IF(BOMCDONALDSM!BA12="","",BOMCDONALDSM!BA12)</f>
        <v/>
      </c>
      <c r="BB582" s="14" t="str">
        <f>+IF(BOMCDONALDSM!BB12="","",BOMCDONALDSM!BB12)</f>
        <v/>
      </c>
      <c r="BC582" s="13">
        <f>+IF(BOMCDONALDSM!BC12="","",BOMCDONALDSM!BC12)</f>
        <v>0.41666666666666669</v>
      </c>
      <c r="BD582" s="13">
        <f>+IF(BOMCDONALDSM!BD12="","",BOMCDONALDSM!BD12)</f>
        <v>0.44791666666666669</v>
      </c>
      <c r="BE582" s="14" t="str">
        <f>+IF(BOMCDONALDSM!BE12="","",BOMCDONALDSM!BE12)</f>
        <v/>
      </c>
      <c r="BF582" s="20" t="str">
        <f>+IF(BOMCDONALDSM!BF12="","",BOMCDONALDSM!BF12)</f>
        <v/>
      </c>
      <c r="BG582" s="19">
        <f>+IF(BOMCDONALDSM!BG12="","",BOMCDONALDSM!BG12)</f>
        <v>0.25</v>
      </c>
      <c r="BH582" s="13">
        <f>+IF(BOMCDONALDSM!BH12="","",BOMCDONALDSM!BH12)</f>
        <v>0.59375</v>
      </c>
      <c r="BI582" s="14" t="str">
        <f>+IF(BOMCDONALDSM!BI12="","",BOMCDONALDSM!BI12)</f>
        <v/>
      </c>
      <c r="BJ582" s="14" t="str">
        <f>+IF(BOMCDONALDSM!BJ12="","",BOMCDONALDSM!BJ12)</f>
        <v/>
      </c>
      <c r="BK582" s="13">
        <f>+IF(BOMCDONALDSM!BK12="","",BOMCDONALDSM!BK12)</f>
        <v>0.41666666666666669</v>
      </c>
      <c r="BL582" s="13">
        <f>+IF(BOMCDONALDSM!BL12="","",BOMCDONALDSM!BL12)</f>
        <v>0.44791666666666669</v>
      </c>
      <c r="BM582" s="14" t="str">
        <f>+IF(BOMCDONALDSM!BM12="","",BOMCDONALDSM!BM12)</f>
        <v/>
      </c>
      <c r="BN582" s="20" t="str">
        <f>+IF(BOMCDONALDSM!BN12="","",BOMCDONALDSM!BN12)</f>
        <v/>
      </c>
      <c r="BO582" s="19">
        <f>+IF(BOMCDONALDSM!BO12="","",BOMCDONALDSM!BO12)</f>
        <v>0.25</v>
      </c>
      <c r="BP582" s="13">
        <f>+IF(BOMCDONALDSM!BP12="","",BOMCDONALDSM!BP12)</f>
        <v>0.59375</v>
      </c>
      <c r="BQ582" s="14" t="str">
        <f>+IF(BOMCDONALDSM!BQ12="","",BOMCDONALDSM!BQ12)</f>
        <v/>
      </c>
      <c r="BR582" s="14" t="str">
        <f>+IF(BOMCDONALDSM!BR12="","",BOMCDONALDSM!BR12)</f>
        <v/>
      </c>
      <c r="BS582" s="13">
        <f>+IF(BOMCDONALDSM!BS12="","",BOMCDONALDSM!BS12)</f>
        <v>0.41666666666666669</v>
      </c>
      <c r="BT582" s="13">
        <f>+IF(BOMCDONALDSM!BT12="","",BOMCDONALDSM!BT12)</f>
        <v>0.44791666666666669</v>
      </c>
      <c r="BU582" s="14" t="str">
        <f>+IF(BOMCDONALDSM!BU12="","",BOMCDONALDSM!BU12)</f>
        <v/>
      </c>
      <c r="BV582" s="20" t="str">
        <f>+IF(BOMCDONALDSM!BV12="","",BOMCDONALDSM!BV12)</f>
        <v/>
      </c>
      <c r="BW582" s="68" t="str">
        <f>+VLOOKUP(B582,GESEM!B:H,7,0)</f>
        <v>PARTNERCALL</v>
      </c>
      <c r="BX582" s="2" t="str">
        <f>+VLOOKUP(B582,GESEM!B:H,6,0)</f>
        <v>AGENTE</v>
      </c>
    </row>
    <row r="583" spans="1:76" ht="12" customHeight="1" x14ac:dyDescent="0.2">
      <c r="A583" s="31">
        <f t="shared" si="8"/>
        <v>577</v>
      </c>
      <c r="B583" s="74">
        <f>+BOMCDONALDSM!B13</f>
        <v>71574070</v>
      </c>
      <c r="C583" s="61" t="str">
        <f>+VLOOKUP(J583,TURNO!P:Q,2,0)</f>
        <v>OTROS CANALES LOH</v>
      </c>
      <c r="D583" s="61" t="str">
        <f>+BOMCDONALDSM!D13</f>
        <v>Mañana</v>
      </c>
      <c r="E583" s="75">
        <f>+VLOOKUP(B583,GESEM!B:M,12,0)</f>
        <v>44898</v>
      </c>
      <c r="F583" s="61" t="str">
        <f>+BOMCDONALDSM!F13</f>
        <v>PART TIME</v>
      </c>
      <c r="G583" s="61">
        <f>+BOMCDONALDSM!G13</f>
        <v>0</v>
      </c>
      <c r="H583" s="61">
        <f>+BOMCDONALDSM!H13</f>
        <v>0</v>
      </c>
      <c r="I583" s="61" t="str">
        <f>+BOMCDONALDSM!I13</f>
        <v>RODRIGUEZ MINO WENDY MEDALID</v>
      </c>
      <c r="J583" s="61" t="str">
        <f>+BOMCDONALDSM!J13</f>
        <v>AUDITORIA MC DONALDS</v>
      </c>
      <c r="K583" s="61" t="str">
        <f>+BOMCDONALDSM!K13</f>
        <v>FLORES VELA PIERO ANGELO</v>
      </c>
      <c r="L583" s="61" t="str">
        <f>+BOMCDONALDSM!L13</f>
        <v>ALONSO RAFAEL ALEJANDRO WLADIMIR</v>
      </c>
      <c r="M583" s="61" t="str">
        <f>+BOMCDONALDSM!M13</f>
        <v>Viernes</v>
      </c>
      <c r="N583" s="32">
        <f>+IF(BOMCDONALDSM!N13="","",BOMCDONALDSM!N13)</f>
        <v>0.29166666666666669</v>
      </c>
      <c r="O583" s="33">
        <f>+IF(BOMCDONALDSM!O13="","",BOMCDONALDSM!O13)</f>
        <v>0.4548611111111111</v>
      </c>
      <c r="P583" s="32" t="str">
        <f>+IF(BOMCDONALDSM!P13="","",BOMCDONALDSM!P13)</f>
        <v/>
      </c>
      <c r="Q583" s="33" t="str">
        <f>+IF(BOMCDONALDSM!Q13="","",BOMCDONALDSM!Q13)</f>
        <v/>
      </c>
      <c r="R583" s="34" t="str">
        <f>+VLOOKUP(B583,GESEM!B:R,9,0)</f>
        <v>ACTIVO</v>
      </c>
      <c r="S583" s="19">
        <f>+IF(BOMCDONALDSM!S13="","",BOMCDONALDSM!S13)</f>
        <v>0.29166666666666669</v>
      </c>
      <c r="T583" s="14">
        <f>+IF(BOMCDONALDSM!T13="","",BOMCDONALDSM!T13)</f>
        <v>0.4548611111111111</v>
      </c>
      <c r="U583" s="14" t="str">
        <f>+IF(BOMCDONALDSM!U13="","",BOMCDONALDSM!U13)</f>
        <v/>
      </c>
      <c r="V583" s="14" t="str">
        <f>+IF(BOMCDONALDSM!V13="","",BOMCDONALDSM!V13)</f>
        <v/>
      </c>
      <c r="W583" s="14" t="str">
        <f>+IF(BOMCDONALDSM!W13="","",BOMCDONALDSM!W13)</f>
        <v/>
      </c>
      <c r="X583" s="14" t="str">
        <f>+IF(BOMCDONALDSM!X13="","",BOMCDONALDSM!X13)</f>
        <v/>
      </c>
      <c r="Y583" s="14" t="str">
        <f>+IF(BOMCDONALDSM!Y13="","",BOMCDONALDSM!Y13)</f>
        <v/>
      </c>
      <c r="Z583" s="20" t="str">
        <f>+IF(BOMCDONALDSM!Z13="","",BOMCDONALDSM!Z13)</f>
        <v/>
      </c>
      <c r="AA583" s="19">
        <f>+IF(BOMCDONALDSM!AA13="","",BOMCDONALDSM!AA13)</f>
        <v>0.29166666666666669</v>
      </c>
      <c r="AB583" s="13">
        <f>+IF(BOMCDONALDSM!AB13="","",BOMCDONALDSM!AB13)</f>
        <v>0.4548611111111111</v>
      </c>
      <c r="AC583" s="14" t="str">
        <f>+IF(BOMCDONALDSM!AC13="","",BOMCDONALDSM!AC13)</f>
        <v/>
      </c>
      <c r="AD583" s="14" t="str">
        <f>+IF(BOMCDONALDSM!AD13="","",BOMCDONALDSM!AD13)</f>
        <v/>
      </c>
      <c r="AE583" s="13" t="str">
        <f>+IF(BOMCDONALDSM!AE13="","",BOMCDONALDSM!AE13)</f>
        <v/>
      </c>
      <c r="AF583" s="13" t="str">
        <f>+IF(BOMCDONALDSM!AF13="","",BOMCDONALDSM!AF13)</f>
        <v/>
      </c>
      <c r="AG583" s="14" t="str">
        <f>+IF(BOMCDONALDSM!AG13="","",BOMCDONALDSM!AG13)</f>
        <v/>
      </c>
      <c r="AH583" s="20" t="str">
        <f>+IF(BOMCDONALDSM!AH13="","",BOMCDONALDSM!AH13)</f>
        <v/>
      </c>
      <c r="AI583" s="19">
        <f>+IF(BOMCDONALDSM!AI13="","",BOMCDONALDSM!AI13)</f>
        <v>0.29166666666666669</v>
      </c>
      <c r="AJ583" s="13">
        <f>+IF(BOMCDONALDSM!AJ13="","",BOMCDONALDSM!AJ13)</f>
        <v>0.4548611111111111</v>
      </c>
      <c r="AK583" s="14" t="str">
        <f>+IF(BOMCDONALDSM!AK13="","",BOMCDONALDSM!AK13)</f>
        <v/>
      </c>
      <c r="AL583" s="14" t="str">
        <f>+IF(BOMCDONALDSM!AL13="","",BOMCDONALDSM!AL13)</f>
        <v/>
      </c>
      <c r="AM583" s="13" t="str">
        <f>+IF(BOMCDONALDSM!AM13="","",BOMCDONALDSM!AM13)</f>
        <v/>
      </c>
      <c r="AN583" s="13" t="str">
        <f>+IF(BOMCDONALDSM!AN13="","",BOMCDONALDSM!AN13)</f>
        <v/>
      </c>
      <c r="AO583" s="14" t="str">
        <f>+IF(BOMCDONALDSM!AO13="","",BOMCDONALDSM!AO13)</f>
        <v/>
      </c>
      <c r="AP583" s="20" t="str">
        <f>+IF(BOMCDONALDSM!AP13="","",BOMCDONALDSM!AP13)</f>
        <v/>
      </c>
      <c r="AQ583" s="19">
        <f>+IF(BOMCDONALDSM!AQ13="","",BOMCDONALDSM!AQ13)</f>
        <v>0.29166666666666669</v>
      </c>
      <c r="AR583" s="13">
        <f>+IF(BOMCDONALDSM!AR13="","",BOMCDONALDSM!AR13)</f>
        <v>0.4548611111111111</v>
      </c>
      <c r="AS583" s="14" t="str">
        <f>+IF(BOMCDONALDSM!AS13="","",BOMCDONALDSM!AS13)</f>
        <v/>
      </c>
      <c r="AT583" s="14" t="str">
        <f>+IF(BOMCDONALDSM!AT13="","",BOMCDONALDSM!AT13)</f>
        <v/>
      </c>
      <c r="AU583" s="13" t="str">
        <f>+IF(BOMCDONALDSM!AU13="","",BOMCDONALDSM!AU13)</f>
        <v/>
      </c>
      <c r="AV583" s="13" t="str">
        <f>+IF(BOMCDONALDSM!AV13="","",BOMCDONALDSM!AV13)</f>
        <v/>
      </c>
      <c r="AW583" s="14" t="str">
        <f>+IF(BOMCDONALDSM!AW13="","",BOMCDONALDSM!AW13)</f>
        <v/>
      </c>
      <c r="AX583" s="20" t="str">
        <f>+IF(BOMCDONALDSM!AX13="","",BOMCDONALDSM!AX13)</f>
        <v/>
      </c>
      <c r="AY583" s="19" t="str">
        <f>+IF(BOMCDONALDSM!AY13="","",BOMCDONALDSM!AY13)</f>
        <v/>
      </c>
      <c r="AZ583" s="13" t="str">
        <f>+IF(BOMCDONALDSM!AZ13="","",BOMCDONALDSM!AZ13)</f>
        <v/>
      </c>
      <c r="BA583" s="14" t="str">
        <f>+IF(BOMCDONALDSM!BA13="","",BOMCDONALDSM!BA13)</f>
        <v/>
      </c>
      <c r="BB583" s="14" t="str">
        <f>+IF(BOMCDONALDSM!BB13="","",BOMCDONALDSM!BB13)</f>
        <v/>
      </c>
      <c r="BC583" s="13" t="str">
        <f>+IF(BOMCDONALDSM!BC13="","",BOMCDONALDSM!BC13)</f>
        <v/>
      </c>
      <c r="BD583" s="13" t="str">
        <f>+IF(BOMCDONALDSM!BD13="","",BOMCDONALDSM!BD13)</f>
        <v/>
      </c>
      <c r="BE583" s="14" t="str">
        <f>+IF(BOMCDONALDSM!BE13="","",BOMCDONALDSM!BE13)</f>
        <v/>
      </c>
      <c r="BF583" s="20" t="str">
        <f>+IF(BOMCDONALDSM!BF13="","",BOMCDONALDSM!BF13)</f>
        <v/>
      </c>
      <c r="BG583" s="19">
        <f>+IF(BOMCDONALDSM!BG13="","",BOMCDONALDSM!BG13)</f>
        <v>0.29166666666666669</v>
      </c>
      <c r="BH583" s="13">
        <f>+IF(BOMCDONALDSM!BH13="","",BOMCDONALDSM!BH13)</f>
        <v>0.4548611111111111</v>
      </c>
      <c r="BI583" s="14" t="str">
        <f>+IF(BOMCDONALDSM!BI13="","",BOMCDONALDSM!BI13)</f>
        <v/>
      </c>
      <c r="BJ583" s="14" t="str">
        <f>+IF(BOMCDONALDSM!BJ13="","",BOMCDONALDSM!BJ13)</f>
        <v/>
      </c>
      <c r="BK583" s="13" t="str">
        <f>+IF(BOMCDONALDSM!BK13="","",BOMCDONALDSM!BK13)</f>
        <v/>
      </c>
      <c r="BL583" s="13" t="str">
        <f>+IF(BOMCDONALDSM!BL13="","",BOMCDONALDSM!BL13)</f>
        <v/>
      </c>
      <c r="BM583" s="14" t="str">
        <f>+IF(BOMCDONALDSM!BM13="","",BOMCDONALDSM!BM13)</f>
        <v/>
      </c>
      <c r="BN583" s="20" t="str">
        <f>+IF(BOMCDONALDSM!BN13="","",BOMCDONALDSM!BN13)</f>
        <v/>
      </c>
      <c r="BO583" s="19">
        <f>+IF(BOMCDONALDSM!BO13="","",BOMCDONALDSM!BO13)</f>
        <v>0.29166666666666669</v>
      </c>
      <c r="BP583" s="13">
        <f>+IF(BOMCDONALDSM!BP13="","",BOMCDONALDSM!BP13)</f>
        <v>0.4548611111111111</v>
      </c>
      <c r="BQ583" s="14" t="str">
        <f>+IF(BOMCDONALDSM!BQ13="","",BOMCDONALDSM!BQ13)</f>
        <v/>
      </c>
      <c r="BR583" s="14" t="str">
        <f>+IF(BOMCDONALDSM!BR13="","",BOMCDONALDSM!BR13)</f>
        <v/>
      </c>
      <c r="BS583" s="13" t="str">
        <f>+IF(BOMCDONALDSM!BS13="","",BOMCDONALDSM!BS13)</f>
        <v/>
      </c>
      <c r="BT583" s="13" t="str">
        <f>+IF(BOMCDONALDSM!BT13="","",BOMCDONALDSM!BT13)</f>
        <v/>
      </c>
      <c r="BU583" s="14" t="str">
        <f>+IF(BOMCDONALDSM!BU13="","",BOMCDONALDSM!BU13)</f>
        <v/>
      </c>
      <c r="BV583" s="20" t="str">
        <f>+IF(BOMCDONALDSM!BV13="","",BOMCDONALDSM!BV13)</f>
        <v/>
      </c>
      <c r="BW583" s="68" t="str">
        <f>+VLOOKUP(B583,GESEM!B:H,7,0)</f>
        <v>AUDITORIA MCDONALDS</v>
      </c>
      <c r="BX583" s="2" t="str">
        <f>+VLOOKUP(B583,GESEM!B:H,6,0)</f>
        <v>AGENTE</v>
      </c>
    </row>
    <row r="584" spans="1:76" ht="12" customHeight="1" x14ac:dyDescent="0.2">
      <c r="A584" s="31">
        <f t="shared" ref="A584:A647" si="9">+A583+1</f>
        <v>578</v>
      </c>
      <c r="B584" s="74">
        <f>+BOMCDONALDSM!B14</f>
        <v>75487664</v>
      </c>
      <c r="C584" s="61" t="str">
        <f>+VLOOKUP(J584,TURNO!P:Q,2,0)</f>
        <v>OTROS CANALES LOH</v>
      </c>
      <c r="D584" s="61" t="str">
        <f>+BOMCDONALDSM!D14</f>
        <v>Mañana</v>
      </c>
      <c r="E584" s="75">
        <f>+VLOOKUP(B584,GESEM!B:M,12,0)</f>
        <v>43838</v>
      </c>
      <c r="F584" s="61" t="str">
        <f>+BOMCDONALDSM!F14</f>
        <v>FULL TIME</v>
      </c>
      <c r="G584" s="61" t="str">
        <f>+BOMCDONALDSM!G14</f>
        <v>GESTION ADICIONAL</v>
      </c>
      <c r="H584" s="61" t="str">
        <f>+BOMCDONALDSM!H14</f>
        <v>Bad CsaT</v>
      </c>
      <c r="I584" s="61" t="str">
        <f>+BOMCDONALDSM!I14</f>
        <v>TAME VASQUEZ MIRIAM ROSA</v>
      </c>
      <c r="J584" s="61" t="str">
        <f>+BOMCDONALDSM!J14</f>
        <v>AUDITORIA MC DONALDS</v>
      </c>
      <c r="K584" s="61" t="str">
        <f>+BOMCDONALDSM!K14</f>
        <v>FLORES VELA PIERO ANGELO</v>
      </c>
      <c r="L584" s="61" t="str">
        <f>+BOMCDONALDSM!L14</f>
        <v>ALONSO RAFAEL ALEJANDRO WLADIMIR</v>
      </c>
      <c r="M584" s="61" t="str">
        <f>+BOMCDONALDSM!M14</f>
        <v>Jueves</v>
      </c>
      <c r="N584" s="32">
        <f>+IF(BOMCDONALDSM!N14="","",BOMCDONALDSM!N14)</f>
        <v>0.29166666666666669</v>
      </c>
      <c r="O584" s="33">
        <f>+IF(BOMCDONALDSM!O14="","",BOMCDONALDSM!O14)</f>
        <v>0.63541666666666663</v>
      </c>
      <c r="P584" s="32">
        <f>+IF(BOMCDONALDSM!P14="","",BOMCDONALDSM!P14)</f>
        <v>0.5</v>
      </c>
      <c r="Q584" s="33">
        <f>+IF(BOMCDONALDSM!Q14="","",BOMCDONALDSM!Q14)</f>
        <v>0.53125</v>
      </c>
      <c r="R584" s="34" t="str">
        <f>+VLOOKUP(B584,GESEM!B:R,9,0)</f>
        <v>ACTIVO</v>
      </c>
      <c r="S584" s="19">
        <f>+IF(BOMCDONALDSM!S14="","",BOMCDONALDSM!S14)</f>
        <v>0.29166666666666669</v>
      </c>
      <c r="T584" s="14">
        <f>+IF(BOMCDONALDSM!T14="","",BOMCDONALDSM!T14)</f>
        <v>0.63541666666666663</v>
      </c>
      <c r="U584" s="14" t="str">
        <f>+IF(BOMCDONALDSM!U14="","",BOMCDONALDSM!U14)</f>
        <v/>
      </c>
      <c r="V584" s="14" t="str">
        <f>+IF(BOMCDONALDSM!V14="","",BOMCDONALDSM!V14)</f>
        <v/>
      </c>
      <c r="W584" s="14">
        <f>+IF(BOMCDONALDSM!W14="","",BOMCDONALDSM!W14)</f>
        <v>0.5</v>
      </c>
      <c r="X584" s="14">
        <f>+IF(BOMCDONALDSM!X14="","",BOMCDONALDSM!X14)</f>
        <v>0.53125</v>
      </c>
      <c r="Y584" s="14" t="str">
        <f>+IF(BOMCDONALDSM!Y14="","",BOMCDONALDSM!Y14)</f>
        <v/>
      </c>
      <c r="Z584" s="20" t="str">
        <f>+IF(BOMCDONALDSM!Z14="","",BOMCDONALDSM!Z14)</f>
        <v/>
      </c>
      <c r="AA584" s="19">
        <f>+IF(BOMCDONALDSM!AA14="","",BOMCDONALDSM!AA14)</f>
        <v>0.29166666666666669</v>
      </c>
      <c r="AB584" s="13">
        <f>+IF(BOMCDONALDSM!AB14="","",BOMCDONALDSM!AB14)</f>
        <v>0.63541666666666663</v>
      </c>
      <c r="AC584" s="14" t="str">
        <f>+IF(BOMCDONALDSM!AC14="","",BOMCDONALDSM!AC14)</f>
        <v/>
      </c>
      <c r="AD584" s="14" t="str">
        <f>+IF(BOMCDONALDSM!AD14="","",BOMCDONALDSM!AD14)</f>
        <v/>
      </c>
      <c r="AE584" s="13">
        <f>+IF(BOMCDONALDSM!AE14="","",BOMCDONALDSM!AE14)</f>
        <v>0.5</v>
      </c>
      <c r="AF584" s="13">
        <f>+IF(BOMCDONALDSM!AF14="","",BOMCDONALDSM!AF14)</f>
        <v>0.53125</v>
      </c>
      <c r="AG584" s="14" t="str">
        <f>+IF(BOMCDONALDSM!AG14="","",BOMCDONALDSM!AG14)</f>
        <v/>
      </c>
      <c r="AH584" s="20" t="str">
        <f>+IF(BOMCDONALDSM!AH14="","",BOMCDONALDSM!AH14)</f>
        <v/>
      </c>
      <c r="AI584" s="19">
        <f>+IF(BOMCDONALDSM!AI14="","",BOMCDONALDSM!AI14)</f>
        <v>0.29166666666666669</v>
      </c>
      <c r="AJ584" s="13">
        <f>+IF(BOMCDONALDSM!AJ14="","",BOMCDONALDSM!AJ14)</f>
        <v>0.63541666666666663</v>
      </c>
      <c r="AK584" s="14" t="str">
        <f>+IF(BOMCDONALDSM!AK14="","",BOMCDONALDSM!AK14)</f>
        <v/>
      </c>
      <c r="AL584" s="14" t="str">
        <f>+IF(BOMCDONALDSM!AL14="","",BOMCDONALDSM!AL14)</f>
        <v/>
      </c>
      <c r="AM584" s="13">
        <f>+IF(BOMCDONALDSM!AM14="","",BOMCDONALDSM!AM14)</f>
        <v>0.5</v>
      </c>
      <c r="AN584" s="13">
        <f>+IF(BOMCDONALDSM!AN14="","",BOMCDONALDSM!AN14)</f>
        <v>0.53125</v>
      </c>
      <c r="AO584" s="14" t="str">
        <f>+IF(BOMCDONALDSM!AO14="","",BOMCDONALDSM!AO14)</f>
        <v/>
      </c>
      <c r="AP584" s="20" t="str">
        <f>+IF(BOMCDONALDSM!AP14="","",BOMCDONALDSM!AP14)</f>
        <v/>
      </c>
      <c r="AQ584" s="19" t="str">
        <f>+IF(BOMCDONALDSM!AQ14="","",BOMCDONALDSM!AQ14)</f>
        <v/>
      </c>
      <c r="AR584" s="13" t="str">
        <f>+IF(BOMCDONALDSM!AR14="","",BOMCDONALDSM!AR14)</f>
        <v/>
      </c>
      <c r="AS584" s="14" t="str">
        <f>+IF(BOMCDONALDSM!AS14="","",BOMCDONALDSM!AS14)</f>
        <v/>
      </c>
      <c r="AT584" s="14" t="str">
        <f>+IF(BOMCDONALDSM!AT14="","",BOMCDONALDSM!AT14)</f>
        <v/>
      </c>
      <c r="AU584" s="13" t="str">
        <f>+IF(BOMCDONALDSM!AU14="","",BOMCDONALDSM!AU14)</f>
        <v/>
      </c>
      <c r="AV584" s="13" t="str">
        <f>+IF(BOMCDONALDSM!AV14="","",BOMCDONALDSM!AV14)</f>
        <v/>
      </c>
      <c r="AW584" s="14" t="str">
        <f>+IF(BOMCDONALDSM!AW14="","",BOMCDONALDSM!AW14)</f>
        <v/>
      </c>
      <c r="AX584" s="20" t="str">
        <f>+IF(BOMCDONALDSM!AX14="","",BOMCDONALDSM!AX14)</f>
        <v/>
      </c>
      <c r="AY584" s="19">
        <f>+IF(BOMCDONALDSM!AY14="","",BOMCDONALDSM!AY14)</f>
        <v>0.29166666666666669</v>
      </c>
      <c r="AZ584" s="13">
        <f>+IF(BOMCDONALDSM!AZ14="","",BOMCDONALDSM!AZ14)</f>
        <v>0.63541666666666663</v>
      </c>
      <c r="BA584" s="14" t="str">
        <f>+IF(BOMCDONALDSM!BA14="","",BOMCDONALDSM!BA14)</f>
        <v/>
      </c>
      <c r="BB584" s="14" t="str">
        <f>+IF(BOMCDONALDSM!BB14="","",BOMCDONALDSM!BB14)</f>
        <v/>
      </c>
      <c r="BC584" s="13">
        <f>+IF(BOMCDONALDSM!BC14="","",BOMCDONALDSM!BC14)</f>
        <v>0.5</v>
      </c>
      <c r="BD584" s="13">
        <f>+IF(BOMCDONALDSM!BD14="","",BOMCDONALDSM!BD14)</f>
        <v>0.53125</v>
      </c>
      <c r="BE584" s="14" t="str">
        <f>+IF(BOMCDONALDSM!BE14="","",BOMCDONALDSM!BE14)</f>
        <v/>
      </c>
      <c r="BF584" s="20" t="str">
        <f>+IF(BOMCDONALDSM!BF14="","",BOMCDONALDSM!BF14)</f>
        <v/>
      </c>
      <c r="BG584" s="19">
        <f>+IF(BOMCDONALDSM!BG14="","",BOMCDONALDSM!BG14)</f>
        <v>0.29166666666666669</v>
      </c>
      <c r="BH584" s="13">
        <f>+IF(BOMCDONALDSM!BH14="","",BOMCDONALDSM!BH14)</f>
        <v>0.63541666666666663</v>
      </c>
      <c r="BI584" s="14" t="str">
        <f>+IF(BOMCDONALDSM!BI14="","",BOMCDONALDSM!BI14)</f>
        <v/>
      </c>
      <c r="BJ584" s="14" t="str">
        <f>+IF(BOMCDONALDSM!BJ14="","",BOMCDONALDSM!BJ14)</f>
        <v/>
      </c>
      <c r="BK584" s="13">
        <f>+IF(BOMCDONALDSM!BK14="","",BOMCDONALDSM!BK14)</f>
        <v>0.5</v>
      </c>
      <c r="BL584" s="13">
        <f>+IF(BOMCDONALDSM!BL14="","",BOMCDONALDSM!BL14)</f>
        <v>0.53125</v>
      </c>
      <c r="BM584" s="14" t="str">
        <f>+IF(BOMCDONALDSM!BM14="","",BOMCDONALDSM!BM14)</f>
        <v/>
      </c>
      <c r="BN584" s="20" t="str">
        <f>+IF(BOMCDONALDSM!BN14="","",BOMCDONALDSM!BN14)</f>
        <v/>
      </c>
      <c r="BO584" s="19">
        <f>+IF(BOMCDONALDSM!BO14="","",BOMCDONALDSM!BO14)</f>
        <v>0.29166666666666669</v>
      </c>
      <c r="BP584" s="13">
        <f>+IF(BOMCDONALDSM!BP14="","",BOMCDONALDSM!BP14)</f>
        <v>0.63541666666666663</v>
      </c>
      <c r="BQ584" s="14" t="str">
        <f>+IF(BOMCDONALDSM!BQ14="","",BOMCDONALDSM!BQ14)</f>
        <v/>
      </c>
      <c r="BR584" s="14" t="str">
        <f>+IF(BOMCDONALDSM!BR14="","",BOMCDONALDSM!BR14)</f>
        <v/>
      </c>
      <c r="BS584" s="13">
        <f>+IF(BOMCDONALDSM!BS14="","",BOMCDONALDSM!BS14)</f>
        <v>0.5</v>
      </c>
      <c r="BT584" s="13">
        <f>+IF(BOMCDONALDSM!BT14="","",BOMCDONALDSM!BT14)</f>
        <v>0.53125</v>
      </c>
      <c r="BU584" s="14" t="str">
        <f>+IF(BOMCDONALDSM!BU14="","",BOMCDONALDSM!BU14)</f>
        <v/>
      </c>
      <c r="BV584" s="20" t="str">
        <f>+IF(BOMCDONALDSM!BV14="","",BOMCDONALDSM!BV14)</f>
        <v/>
      </c>
      <c r="BW584" s="68" t="str">
        <f>+VLOOKUP(B584,GESEM!B:H,7,0)</f>
        <v>AUDITORIA MCDONALDS</v>
      </c>
      <c r="BX584" s="2" t="str">
        <f>+VLOOKUP(B584,GESEM!B:H,6,0)</f>
        <v>AGENTE</v>
      </c>
    </row>
    <row r="585" spans="1:76" ht="12" customHeight="1" x14ac:dyDescent="0.2">
      <c r="A585" s="31">
        <f t="shared" si="9"/>
        <v>579</v>
      </c>
      <c r="B585" s="74">
        <f>+BOMCDONALDSM!B15</f>
        <v>72012282</v>
      </c>
      <c r="C585" s="61" t="str">
        <f>+VLOOKUP(J585,TURNO!P:Q,2,0)</f>
        <v>OTROS CANALES LOH</v>
      </c>
      <c r="D585" s="61" t="str">
        <f>+BOMCDONALDSM!D15</f>
        <v>Mañana</v>
      </c>
      <c r="E585" s="75">
        <f>+VLOOKUP(B585,GESEM!B:M,12,0)</f>
        <v>44544</v>
      </c>
      <c r="F585" s="61" t="str">
        <f>+BOMCDONALDSM!F15</f>
        <v>FULL TIME</v>
      </c>
      <c r="G585" s="61">
        <f>+BOMCDONALDSM!G15</f>
        <v>0</v>
      </c>
      <c r="H585" s="61">
        <f>+BOMCDONALDSM!H15</f>
        <v>0</v>
      </c>
      <c r="I585" s="61" t="str">
        <f>+BOMCDONALDSM!I15</f>
        <v>DURAN LANDA LUIS FELIPE</v>
      </c>
      <c r="J585" s="61" t="str">
        <f>+BOMCDONALDSM!J15</f>
        <v>INCIDENTES SEVEROS</v>
      </c>
      <c r="K585" s="61" t="str">
        <f>+BOMCDONALDSM!K15</f>
        <v>FLORES VELA PIERO ANGELO</v>
      </c>
      <c r="L585" s="61" t="str">
        <f>+BOMCDONALDSM!L15</f>
        <v>ALONSO RAFAEL ALEJANDRO WLADIMIR</v>
      </c>
      <c r="M585" s="61" t="str">
        <f>+BOMCDONALDSM!M15</f>
        <v>Lunes</v>
      </c>
      <c r="N585" s="32">
        <f>+IF(BOMCDONALDSM!N15="","",BOMCDONALDSM!N15)</f>
        <v>0.25</v>
      </c>
      <c r="O585" s="33">
        <f>+IF(BOMCDONALDSM!O15="","",BOMCDONALDSM!O15)</f>
        <v>0.59375</v>
      </c>
      <c r="P585" s="32">
        <f>+IF(BOMCDONALDSM!P15="","",BOMCDONALDSM!P15)</f>
        <v>0.41666666666666669</v>
      </c>
      <c r="Q585" s="33">
        <f>+IF(BOMCDONALDSM!Q15="","",BOMCDONALDSM!Q15)</f>
        <v>0.44791666666666669</v>
      </c>
      <c r="R585" s="34" t="str">
        <f>+VLOOKUP(B585,GESEM!B:R,9,0)</f>
        <v>ACTIVO</v>
      </c>
      <c r="S585" s="19" t="str">
        <f>+IF(BOMCDONALDSM!S15="","",BOMCDONALDSM!S15)</f>
        <v/>
      </c>
      <c r="T585" s="14" t="str">
        <f>+IF(BOMCDONALDSM!T15="","",BOMCDONALDSM!T15)</f>
        <v/>
      </c>
      <c r="U585" s="14" t="str">
        <f>+IF(BOMCDONALDSM!U15="","",BOMCDONALDSM!U15)</f>
        <v/>
      </c>
      <c r="V585" s="14" t="str">
        <f>+IF(BOMCDONALDSM!V15="","",BOMCDONALDSM!V15)</f>
        <v/>
      </c>
      <c r="W585" s="14" t="str">
        <f>+IF(BOMCDONALDSM!W15="","",BOMCDONALDSM!W15)</f>
        <v/>
      </c>
      <c r="X585" s="14" t="str">
        <f>+IF(BOMCDONALDSM!X15="","",BOMCDONALDSM!X15)</f>
        <v/>
      </c>
      <c r="Y585" s="14" t="str">
        <f>+IF(BOMCDONALDSM!Y15="","",BOMCDONALDSM!Y15)</f>
        <v/>
      </c>
      <c r="Z585" s="20" t="str">
        <f>+IF(BOMCDONALDSM!Z15="","",BOMCDONALDSM!Z15)</f>
        <v/>
      </c>
      <c r="AA585" s="19">
        <f>+IF(BOMCDONALDSM!AA15="","",BOMCDONALDSM!AA15)</f>
        <v>0.25</v>
      </c>
      <c r="AB585" s="13">
        <f>+IF(BOMCDONALDSM!AB15="","",BOMCDONALDSM!AB15)</f>
        <v>0.59375</v>
      </c>
      <c r="AC585" s="14" t="str">
        <f>+IF(BOMCDONALDSM!AC15="","",BOMCDONALDSM!AC15)</f>
        <v/>
      </c>
      <c r="AD585" s="14" t="str">
        <f>+IF(BOMCDONALDSM!AD15="","",BOMCDONALDSM!AD15)</f>
        <v/>
      </c>
      <c r="AE585" s="13">
        <f>+IF(BOMCDONALDSM!AE15="","",BOMCDONALDSM!AE15)</f>
        <v>0.41666666666666669</v>
      </c>
      <c r="AF585" s="13">
        <f>+IF(BOMCDONALDSM!AF15="","",BOMCDONALDSM!AF15)</f>
        <v>0.44791666666666669</v>
      </c>
      <c r="AG585" s="14" t="str">
        <f>+IF(BOMCDONALDSM!AG15="","",BOMCDONALDSM!AG15)</f>
        <v/>
      </c>
      <c r="AH585" s="20" t="str">
        <f>+IF(BOMCDONALDSM!AH15="","",BOMCDONALDSM!AH15)</f>
        <v/>
      </c>
      <c r="AI585" s="19">
        <f>+IF(BOMCDONALDSM!AI15="","",BOMCDONALDSM!AI15)</f>
        <v>0.25</v>
      </c>
      <c r="AJ585" s="13">
        <f>+IF(BOMCDONALDSM!AJ15="","",BOMCDONALDSM!AJ15)</f>
        <v>0.59375</v>
      </c>
      <c r="AK585" s="14" t="str">
        <f>+IF(BOMCDONALDSM!AK15="","",BOMCDONALDSM!AK15)</f>
        <v/>
      </c>
      <c r="AL585" s="14" t="str">
        <f>+IF(BOMCDONALDSM!AL15="","",BOMCDONALDSM!AL15)</f>
        <v/>
      </c>
      <c r="AM585" s="13">
        <f>+IF(BOMCDONALDSM!AM15="","",BOMCDONALDSM!AM15)</f>
        <v>0.41666666666666669</v>
      </c>
      <c r="AN585" s="13">
        <f>+IF(BOMCDONALDSM!AN15="","",BOMCDONALDSM!AN15)</f>
        <v>0.44791666666666669</v>
      </c>
      <c r="AO585" s="14" t="str">
        <f>+IF(BOMCDONALDSM!AO15="","",BOMCDONALDSM!AO15)</f>
        <v/>
      </c>
      <c r="AP585" s="20" t="str">
        <f>+IF(BOMCDONALDSM!AP15="","",BOMCDONALDSM!AP15)</f>
        <v/>
      </c>
      <c r="AQ585" s="19">
        <f>+IF(BOMCDONALDSM!AQ15="","",BOMCDONALDSM!AQ15)</f>
        <v>0.25</v>
      </c>
      <c r="AR585" s="13">
        <f>+IF(BOMCDONALDSM!AR15="","",BOMCDONALDSM!AR15)</f>
        <v>0.59375</v>
      </c>
      <c r="AS585" s="14" t="str">
        <f>+IF(BOMCDONALDSM!AS15="","",BOMCDONALDSM!AS15)</f>
        <v/>
      </c>
      <c r="AT585" s="14" t="str">
        <f>+IF(BOMCDONALDSM!AT15="","",BOMCDONALDSM!AT15)</f>
        <v/>
      </c>
      <c r="AU585" s="13">
        <f>+IF(BOMCDONALDSM!AU15="","",BOMCDONALDSM!AU15)</f>
        <v>0.41666666666666669</v>
      </c>
      <c r="AV585" s="13">
        <f>+IF(BOMCDONALDSM!AV15="","",BOMCDONALDSM!AV15)</f>
        <v>0.44791666666666669</v>
      </c>
      <c r="AW585" s="14" t="str">
        <f>+IF(BOMCDONALDSM!AW15="","",BOMCDONALDSM!AW15)</f>
        <v/>
      </c>
      <c r="AX585" s="20" t="str">
        <f>+IF(BOMCDONALDSM!AX15="","",BOMCDONALDSM!AX15)</f>
        <v/>
      </c>
      <c r="AY585" s="19">
        <f>+IF(BOMCDONALDSM!AY15="","",BOMCDONALDSM!AY15)</f>
        <v>0.25</v>
      </c>
      <c r="AZ585" s="13">
        <f>+IF(BOMCDONALDSM!AZ15="","",BOMCDONALDSM!AZ15)</f>
        <v>0.59375</v>
      </c>
      <c r="BA585" s="14" t="str">
        <f>+IF(BOMCDONALDSM!BA15="","",BOMCDONALDSM!BA15)</f>
        <v/>
      </c>
      <c r="BB585" s="14" t="str">
        <f>+IF(BOMCDONALDSM!BB15="","",BOMCDONALDSM!BB15)</f>
        <v/>
      </c>
      <c r="BC585" s="13">
        <f>+IF(BOMCDONALDSM!BC15="","",BOMCDONALDSM!BC15)</f>
        <v>0.41666666666666669</v>
      </c>
      <c r="BD585" s="13">
        <f>+IF(BOMCDONALDSM!BD15="","",BOMCDONALDSM!BD15)</f>
        <v>0.44791666666666669</v>
      </c>
      <c r="BE585" s="14" t="str">
        <f>+IF(BOMCDONALDSM!BE15="","",BOMCDONALDSM!BE15)</f>
        <v/>
      </c>
      <c r="BF585" s="20" t="str">
        <f>+IF(BOMCDONALDSM!BF15="","",BOMCDONALDSM!BF15)</f>
        <v/>
      </c>
      <c r="BG585" s="19">
        <f>+IF(BOMCDONALDSM!BG15="","",BOMCDONALDSM!BG15)</f>
        <v>0.25</v>
      </c>
      <c r="BH585" s="13">
        <f>+IF(BOMCDONALDSM!BH15="","",BOMCDONALDSM!BH15)</f>
        <v>0.59375</v>
      </c>
      <c r="BI585" s="14" t="str">
        <f>+IF(BOMCDONALDSM!BI15="","",BOMCDONALDSM!BI15)</f>
        <v/>
      </c>
      <c r="BJ585" s="14" t="str">
        <f>+IF(BOMCDONALDSM!BJ15="","",BOMCDONALDSM!BJ15)</f>
        <v/>
      </c>
      <c r="BK585" s="13">
        <f>+IF(BOMCDONALDSM!BK15="","",BOMCDONALDSM!BK15)</f>
        <v>0.41666666666666669</v>
      </c>
      <c r="BL585" s="13">
        <f>+IF(BOMCDONALDSM!BL15="","",BOMCDONALDSM!BL15)</f>
        <v>0.44791666666666669</v>
      </c>
      <c r="BM585" s="14" t="str">
        <f>+IF(BOMCDONALDSM!BM15="","",BOMCDONALDSM!BM15)</f>
        <v/>
      </c>
      <c r="BN585" s="20" t="str">
        <f>+IF(BOMCDONALDSM!BN15="","",BOMCDONALDSM!BN15)</f>
        <v/>
      </c>
      <c r="BO585" s="19">
        <f>+IF(BOMCDONALDSM!BO15="","",BOMCDONALDSM!BO15)</f>
        <v>0.25</v>
      </c>
      <c r="BP585" s="13">
        <f>+IF(BOMCDONALDSM!BP15="","",BOMCDONALDSM!BP15)</f>
        <v>0.59375</v>
      </c>
      <c r="BQ585" s="14" t="str">
        <f>+IF(BOMCDONALDSM!BQ15="","",BOMCDONALDSM!BQ15)</f>
        <v/>
      </c>
      <c r="BR585" s="14" t="str">
        <f>+IF(BOMCDONALDSM!BR15="","",BOMCDONALDSM!BR15)</f>
        <v/>
      </c>
      <c r="BS585" s="13">
        <f>+IF(BOMCDONALDSM!BS15="","",BOMCDONALDSM!BS15)</f>
        <v>0.41666666666666669</v>
      </c>
      <c r="BT585" s="13">
        <f>+IF(BOMCDONALDSM!BT15="","",BOMCDONALDSM!BT15)</f>
        <v>0.44791666666666669</v>
      </c>
      <c r="BU585" s="14" t="str">
        <f>+IF(BOMCDONALDSM!BU15="","",BOMCDONALDSM!BU15)</f>
        <v/>
      </c>
      <c r="BV585" s="20" t="str">
        <f>+IF(BOMCDONALDSM!BV15="","",BOMCDONALDSM!BV15)</f>
        <v/>
      </c>
      <c r="BW585" s="68" t="str">
        <f>+VLOOKUP(B585,GESEM!B:H,7,0)</f>
        <v>INCIDENTES SEVEROS</v>
      </c>
      <c r="BX585" s="2" t="str">
        <f>+VLOOKUP(B585,GESEM!B:H,6,0)</f>
        <v>AGENTE</v>
      </c>
    </row>
    <row r="586" spans="1:76" ht="12" customHeight="1" x14ac:dyDescent="0.2">
      <c r="A586" s="31">
        <f t="shared" si="9"/>
        <v>580</v>
      </c>
      <c r="B586" s="74">
        <f>+BOMCDONALDSM!B16</f>
        <v>77209106</v>
      </c>
      <c r="C586" s="61" t="str">
        <f>+VLOOKUP(J586,TURNO!P:Q,2,0)</f>
        <v>OTROS CANALES LOH</v>
      </c>
      <c r="D586" s="61" t="str">
        <f>+BOMCDONALDSM!D16</f>
        <v>Mañana</v>
      </c>
      <c r="E586" s="75">
        <f>+VLOOKUP(B586,GESEM!B:M,12,0)</f>
        <v>44686</v>
      </c>
      <c r="F586" s="61" t="str">
        <f>+BOMCDONALDSM!F16</f>
        <v>FULL TIME</v>
      </c>
      <c r="G586" s="61">
        <f>+BOMCDONALDSM!G16</f>
        <v>0</v>
      </c>
      <c r="H586" s="61">
        <f>+BOMCDONALDSM!H16</f>
        <v>0</v>
      </c>
      <c r="I586" s="61" t="str">
        <f>+BOMCDONALDSM!I16</f>
        <v>MARTEL CHACALTANA GEANPIERO</v>
      </c>
      <c r="J586" s="61" t="str">
        <f>+BOMCDONALDSM!J16</f>
        <v>INCIDENTES SEVEROS</v>
      </c>
      <c r="K586" s="61" t="str">
        <f>+BOMCDONALDSM!K16</f>
        <v>FLORES VELA PIERO ANGELO</v>
      </c>
      <c r="L586" s="61" t="str">
        <f>+BOMCDONALDSM!L16</f>
        <v>SANCHEZ ASCENCIO JESUS GERARDO</v>
      </c>
      <c r="M586" s="61" t="str">
        <f>+BOMCDONALDSM!M16</f>
        <v>Jueves</v>
      </c>
      <c r="N586" s="32">
        <f>+IF(BOMCDONALDSM!N16="","",BOMCDONALDSM!N16)</f>
        <v>0.25</v>
      </c>
      <c r="O586" s="33">
        <f>+IF(BOMCDONALDSM!O16="","",BOMCDONALDSM!O16)</f>
        <v>0.59375</v>
      </c>
      <c r="P586" s="32">
        <f>+IF(BOMCDONALDSM!P16="","",BOMCDONALDSM!P16)</f>
        <v>0.375</v>
      </c>
      <c r="Q586" s="33">
        <f>+IF(BOMCDONALDSM!Q16="","",BOMCDONALDSM!Q16)</f>
        <v>0.40625</v>
      </c>
      <c r="R586" s="34" t="str">
        <f>+VLOOKUP(B586,GESEM!B:R,9,0)</f>
        <v>ACTIVO</v>
      </c>
      <c r="S586" s="19">
        <f>+IF(BOMCDONALDSM!S16="","",BOMCDONALDSM!S16)</f>
        <v>0.25</v>
      </c>
      <c r="T586" s="14">
        <f>+IF(BOMCDONALDSM!T16="","",BOMCDONALDSM!T16)</f>
        <v>0.59375</v>
      </c>
      <c r="U586" s="14" t="str">
        <f>+IF(BOMCDONALDSM!U16="","",BOMCDONALDSM!U16)</f>
        <v/>
      </c>
      <c r="V586" s="14" t="str">
        <f>+IF(BOMCDONALDSM!V16="","",BOMCDONALDSM!V16)</f>
        <v/>
      </c>
      <c r="W586" s="14">
        <f>+IF(BOMCDONALDSM!W16="","",BOMCDONALDSM!W16)</f>
        <v>0.375</v>
      </c>
      <c r="X586" s="14">
        <f>+IF(BOMCDONALDSM!X16="","",BOMCDONALDSM!X16)</f>
        <v>0.40625</v>
      </c>
      <c r="Y586" s="14" t="str">
        <f>+IF(BOMCDONALDSM!Y16="","",BOMCDONALDSM!Y16)</f>
        <v/>
      </c>
      <c r="Z586" s="20" t="str">
        <f>+IF(BOMCDONALDSM!Z16="","",BOMCDONALDSM!Z16)</f>
        <v/>
      </c>
      <c r="AA586" s="19">
        <f>+IF(BOMCDONALDSM!AA16="","",BOMCDONALDSM!AA16)</f>
        <v>0.25</v>
      </c>
      <c r="AB586" s="13">
        <f>+IF(BOMCDONALDSM!AB16="","",BOMCDONALDSM!AB16)</f>
        <v>0.59375</v>
      </c>
      <c r="AC586" s="14" t="str">
        <f>+IF(BOMCDONALDSM!AC16="","",BOMCDONALDSM!AC16)</f>
        <v/>
      </c>
      <c r="AD586" s="14" t="str">
        <f>+IF(BOMCDONALDSM!AD16="","",BOMCDONALDSM!AD16)</f>
        <v/>
      </c>
      <c r="AE586" s="13">
        <f>+IF(BOMCDONALDSM!AE16="","",BOMCDONALDSM!AE16)</f>
        <v>0.375</v>
      </c>
      <c r="AF586" s="13">
        <f>+IF(BOMCDONALDSM!AF16="","",BOMCDONALDSM!AF16)</f>
        <v>0.40625</v>
      </c>
      <c r="AG586" s="14" t="str">
        <f>+IF(BOMCDONALDSM!AG16="","",BOMCDONALDSM!AG16)</f>
        <v/>
      </c>
      <c r="AH586" s="20" t="str">
        <f>+IF(BOMCDONALDSM!AH16="","",BOMCDONALDSM!AH16)</f>
        <v/>
      </c>
      <c r="AI586" s="19">
        <f>+IF(BOMCDONALDSM!AI16="","",BOMCDONALDSM!AI16)</f>
        <v>0.25</v>
      </c>
      <c r="AJ586" s="13">
        <f>+IF(BOMCDONALDSM!AJ16="","",BOMCDONALDSM!AJ16)</f>
        <v>0.59375</v>
      </c>
      <c r="AK586" s="14" t="str">
        <f>+IF(BOMCDONALDSM!AK16="","",BOMCDONALDSM!AK16)</f>
        <v/>
      </c>
      <c r="AL586" s="14" t="str">
        <f>+IF(BOMCDONALDSM!AL16="","",BOMCDONALDSM!AL16)</f>
        <v/>
      </c>
      <c r="AM586" s="13">
        <f>+IF(BOMCDONALDSM!AM16="","",BOMCDONALDSM!AM16)</f>
        <v>0.375</v>
      </c>
      <c r="AN586" s="13">
        <f>+IF(BOMCDONALDSM!AN16="","",BOMCDONALDSM!AN16)</f>
        <v>0.40625</v>
      </c>
      <c r="AO586" s="14" t="str">
        <f>+IF(BOMCDONALDSM!AO16="","",BOMCDONALDSM!AO16)</f>
        <v/>
      </c>
      <c r="AP586" s="20" t="str">
        <f>+IF(BOMCDONALDSM!AP16="","",BOMCDONALDSM!AP16)</f>
        <v/>
      </c>
      <c r="AQ586" s="19" t="str">
        <f>+IF(BOMCDONALDSM!AQ16="","",BOMCDONALDSM!AQ16)</f>
        <v/>
      </c>
      <c r="AR586" s="13" t="str">
        <f>+IF(BOMCDONALDSM!AR16="","",BOMCDONALDSM!AR16)</f>
        <v/>
      </c>
      <c r="AS586" s="14" t="str">
        <f>+IF(BOMCDONALDSM!AS16="","",BOMCDONALDSM!AS16)</f>
        <v/>
      </c>
      <c r="AT586" s="14" t="str">
        <f>+IF(BOMCDONALDSM!AT16="","",BOMCDONALDSM!AT16)</f>
        <v/>
      </c>
      <c r="AU586" s="13" t="str">
        <f>+IF(BOMCDONALDSM!AU16="","",BOMCDONALDSM!AU16)</f>
        <v/>
      </c>
      <c r="AV586" s="13" t="str">
        <f>+IF(BOMCDONALDSM!AV16="","",BOMCDONALDSM!AV16)</f>
        <v/>
      </c>
      <c r="AW586" s="14" t="str">
        <f>+IF(BOMCDONALDSM!AW16="","",BOMCDONALDSM!AW16)</f>
        <v/>
      </c>
      <c r="AX586" s="20" t="str">
        <f>+IF(BOMCDONALDSM!AX16="","",BOMCDONALDSM!AX16)</f>
        <v/>
      </c>
      <c r="AY586" s="19">
        <f>+IF(BOMCDONALDSM!AY16="","",BOMCDONALDSM!AY16)</f>
        <v>0.25</v>
      </c>
      <c r="AZ586" s="13">
        <f>+IF(BOMCDONALDSM!AZ16="","",BOMCDONALDSM!AZ16)</f>
        <v>0.59375</v>
      </c>
      <c r="BA586" s="14" t="str">
        <f>+IF(BOMCDONALDSM!BA16="","",BOMCDONALDSM!BA16)</f>
        <v/>
      </c>
      <c r="BB586" s="14" t="str">
        <f>+IF(BOMCDONALDSM!BB16="","",BOMCDONALDSM!BB16)</f>
        <v/>
      </c>
      <c r="BC586" s="13">
        <f>+IF(BOMCDONALDSM!BC16="","",BOMCDONALDSM!BC16)</f>
        <v>0.375</v>
      </c>
      <c r="BD586" s="13">
        <f>+IF(BOMCDONALDSM!BD16="","",BOMCDONALDSM!BD16)</f>
        <v>0.40625</v>
      </c>
      <c r="BE586" s="14" t="str">
        <f>+IF(BOMCDONALDSM!BE16="","",BOMCDONALDSM!BE16)</f>
        <v/>
      </c>
      <c r="BF586" s="20" t="str">
        <f>+IF(BOMCDONALDSM!BF16="","",BOMCDONALDSM!BF16)</f>
        <v/>
      </c>
      <c r="BG586" s="19">
        <f>+IF(BOMCDONALDSM!BG16="","",BOMCDONALDSM!BG16)</f>
        <v>0.25</v>
      </c>
      <c r="BH586" s="13">
        <f>+IF(BOMCDONALDSM!BH16="","",BOMCDONALDSM!BH16)</f>
        <v>0.59375</v>
      </c>
      <c r="BI586" s="14" t="str">
        <f>+IF(BOMCDONALDSM!BI16="","",BOMCDONALDSM!BI16)</f>
        <v/>
      </c>
      <c r="BJ586" s="14" t="str">
        <f>+IF(BOMCDONALDSM!BJ16="","",BOMCDONALDSM!BJ16)</f>
        <v/>
      </c>
      <c r="BK586" s="13">
        <f>+IF(BOMCDONALDSM!BK16="","",BOMCDONALDSM!BK16)</f>
        <v>0.375</v>
      </c>
      <c r="BL586" s="13">
        <f>+IF(BOMCDONALDSM!BL16="","",BOMCDONALDSM!BL16)</f>
        <v>0.40625</v>
      </c>
      <c r="BM586" s="14" t="str">
        <f>+IF(BOMCDONALDSM!BM16="","",BOMCDONALDSM!BM16)</f>
        <v/>
      </c>
      <c r="BN586" s="20" t="str">
        <f>+IF(BOMCDONALDSM!BN16="","",BOMCDONALDSM!BN16)</f>
        <v/>
      </c>
      <c r="BO586" s="19">
        <f>+IF(BOMCDONALDSM!BO16="","",BOMCDONALDSM!BO16)</f>
        <v>0.25</v>
      </c>
      <c r="BP586" s="13">
        <f>+IF(BOMCDONALDSM!BP16="","",BOMCDONALDSM!BP16)</f>
        <v>0.59375</v>
      </c>
      <c r="BQ586" s="14" t="str">
        <f>+IF(BOMCDONALDSM!BQ16="","",BOMCDONALDSM!BQ16)</f>
        <v/>
      </c>
      <c r="BR586" s="14" t="str">
        <f>+IF(BOMCDONALDSM!BR16="","",BOMCDONALDSM!BR16)</f>
        <v/>
      </c>
      <c r="BS586" s="13">
        <f>+IF(BOMCDONALDSM!BS16="","",BOMCDONALDSM!BS16)</f>
        <v>0.375</v>
      </c>
      <c r="BT586" s="13">
        <f>+IF(BOMCDONALDSM!BT16="","",BOMCDONALDSM!BT16)</f>
        <v>0.40625</v>
      </c>
      <c r="BU586" s="14" t="str">
        <f>+IF(BOMCDONALDSM!BU16="","",BOMCDONALDSM!BU16)</f>
        <v/>
      </c>
      <c r="BV586" s="20" t="str">
        <f>+IF(BOMCDONALDSM!BV16="","",BOMCDONALDSM!BV16)</f>
        <v/>
      </c>
      <c r="BW586" s="68" t="str">
        <f>+VLOOKUP(B586,GESEM!B:H,7,0)</f>
        <v>INCIDENTES SEVEROS</v>
      </c>
      <c r="BX586" s="2" t="str">
        <f>+VLOOKUP(B586,GESEM!B:H,6,0)</f>
        <v>AGENTE</v>
      </c>
    </row>
    <row r="587" spans="1:76" ht="12" customHeight="1" x14ac:dyDescent="0.2">
      <c r="A587" s="31">
        <f t="shared" si="9"/>
        <v>581</v>
      </c>
      <c r="B587" s="74">
        <f>+BOMCDONALDSM!B17</f>
        <v>73184291</v>
      </c>
      <c r="C587" s="61" t="str">
        <f>+VLOOKUP(J587,TURNO!P:Q,2,0)</f>
        <v>OTROS CANALES LOH</v>
      </c>
      <c r="D587" s="61" t="str">
        <f>+BOMCDONALDSM!D17</f>
        <v>Mañana</v>
      </c>
      <c r="E587" s="75">
        <f>+VLOOKUP(B587,GESEM!B:M,12,0)</f>
        <v>45541</v>
      </c>
      <c r="F587" s="61" t="str">
        <f>+BOMCDONALDSM!F17</f>
        <v>PART TIME</v>
      </c>
      <c r="G587" s="61">
        <f>+BOMCDONALDSM!G17</f>
        <v>0</v>
      </c>
      <c r="H587" s="61">
        <f>+BOMCDONALDSM!H17</f>
        <v>0</v>
      </c>
      <c r="I587" s="61" t="str">
        <f>+BOMCDONALDSM!I17</f>
        <v>SALAZAR CUYUTUPAC DENISSE ALEXANDRA</v>
      </c>
      <c r="J587" s="61" t="str">
        <f>+BOMCDONALDSM!J17</f>
        <v>AUDITORIA MC DONALDS</v>
      </c>
      <c r="K587" s="61" t="str">
        <f>+BOMCDONALDSM!K17</f>
        <v>FLORES VELA PIERO ANGELO</v>
      </c>
      <c r="L587" s="61" t="str">
        <f>+BOMCDONALDSM!L17</f>
        <v>ALONSO RAFAEL ALEJANDRO WLADIMIR</v>
      </c>
      <c r="M587" s="61" t="str">
        <f>+BOMCDONALDSM!M17</f>
        <v>Jueves</v>
      </c>
      <c r="N587" s="32">
        <f>+IF(BOMCDONALDSM!N17="","",BOMCDONALDSM!N17)</f>
        <v>0.41666666666666669</v>
      </c>
      <c r="O587" s="33">
        <f>+IF(BOMCDONALDSM!O17="","",BOMCDONALDSM!O17)</f>
        <v>0.57986111111111116</v>
      </c>
      <c r="P587" s="32" t="str">
        <f>+IF(BOMCDONALDSM!P17="","",BOMCDONALDSM!P17)</f>
        <v/>
      </c>
      <c r="Q587" s="33" t="str">
        <f>+IF(BOMCDONALDSM!Q17="","",BOMCDONALDSM!Q17)</f>
        <v/>
      </c>
      <c r="R587" s="34" t="str">
        <f>+VLOOKUP(B587,GESEM!B:R,9,0)</f>
        <v>ACTIVO</v>
      </c>
      <c r="S587" s="19">
        <f>+IF(BOMCDONALDSM!S17="","",BOMCDONALDSM!S17)</f>
        <v>0.41666666666666669</v>
      </c>
      <c r="T587" s="14">
        <f>+IF(BOMCDONALDSM!T17="","",BOMCDONALDSM!T17)</f>
        <v>0.57986111111111116</v>
      </c>
      <c r="U587" s="14" t="str">
        <f>+IF(BOMCDONALDSM!U17="","",BOMCDONALDSM!U17)</f>
        <v/>
      </c>
      <c r="V587" s="14" t="str">
        <f>+IF(BOMCDONALDSM!V17="","",BOMCDONALDSM!V17)</f>
        <v/>
      </c>
      <c r="W587" s="14" t="str">
        <f>+IF(BOMCDONALDSM!W17="","",BOMCDONALDSM!W17)</f>
        <v/>
      </c>
      <c r="X587" s="14" t="str">
        <f>+IF(BOMCDONALDSM!X17="","",BOMCDONALDSM!X17)</f>
        <v/>
      </c>
      <c r="Y587" s="14" t="str">
        <f>+IF(BOMCDONALDSM!Y17="","",BOMCDONALDSM!Y17)</f>
        <v/>
      </c>
      <c r="Z587" s="20" t="str">
        <f>+IF(BOMCDONALDSM!Z17="","",BOMCDONALDSM!Z17)</f>
        <v/>
      </c>
      <c r="AA587" s="19">
        <f>+IF(BOMCDONALDSM!AA17="","",BOMCDONALDSM!AA17)</f>
        <v>0.41666666666666669</v>
      </c>
      <c r="AB587" s="13">
        <f>+IF(BOMCDONALDSM!AB17="","",BOMCDONALDSM!AB17)</f>
        <v>0.57986111111111116</v>
      </c>
      <c r="AC587" s="14" t="str">
        <f>+IF(BOMCDONALDSM!AC17="","",BOMCDONALDSM!AC17)</f>
        <v/>
      </c>
      <c r="AD587" s="14" t="str">
        <f>+IF(BOMCDONALDSM!AD17="","",BOMCDONALDSM!AD17)</f>
        <v/>
      </c>
      <c r="AE587" s="13" t="str">
        <f>+IF(BOMCDONALDSM!AE17="","",BOMCDONALDSM!AE17)</f>
        <v/>
      </c>
      <c r="AF587" s="13" t="str">
        <f>+IF(BOMCDONALDSM!AF17="","",BOMCDONALDSM!AF17)</f>
        <v/>
      </c>
      <c r="AG587" s="14" t="str">
        <f>+IF(BOMCDONALDSM!AG17="","",BOMCDONALDSM!AG17)</f>
        <v/>
      </c>
      <c r="AH587" s="20" t="str">
        <f>+IF(BOMCDONALDSM!AH17="","",BOMCDONALDSM!AH17)</f>
        <v/>
      </c>
      <c r="AI587" s="19">
        <f>+IF(BOMCDONALDSM!AI17="","",BOMCDONALDSM!AI17)</f>
        <v>0.41666666666666669</v>
      </c>
      <c r="AJ587" s="13">
        <f>+IF(BOMCDONALDSM!AJ17="","",BOMCDONALDSM!AJ17)</f>
        <v>0.57986111111111116</v>
      </c>
      <c r="AK587" s="14" t="str">
        <f>+IF(BOMCDONALDSM!AK17="","",BOMCDONALDSM!AK17)</f>
        <v/>
      </c>
      <c r="AL587" s="14" t="str">
        <f>+IF(BOMCDONALDSM!AL17="","",BOMCDONALDSM!AL17)</f>
        <v/>
      </c>
      <c r="AM587" s="13" t="str">
        <f>+IF(BOMCDONALDSM!AM17="","",BOMCDONALDSM!AM17)</f>
        <v/>
      </c>
      <c r="AN587" s="13" t="str">
        <f>+IF(BOMCDONALDSM!AN17="","",BOMCDONALDSM!AN17)</f>
        <v/>
      </c>
      <c r="AO587" s="14" t="str">
        <f>+IF(BOMCDONALDSM!AO17="","",BOMCDONALDSM!AO17)</f>
        <v/>
      </c>
      <c r="AP587" s="20" t="str">
        <f>+IF(BOMCDONALDSM!AP17="","",BOMCDONALDSM!AP17)</f>
        <v/>
      </c>
      <c r="AQ587" s="19" t="str">
        <f>+IF(BOMCDONALDSM!AQ17="","",BOMCDONALDSM!AQ17)</f>
        <v/>
      </c>
      <c r="AR587" s="13" t="str">
        <f>+IF(BOMCDONALDSM!AR17="","",BOMCDONALDSM!AR17)</f>
        <v/>
      </c>
      <c r="AS587" s="14" t="str">
        <f>+IF(BOMCDONALDSM!AS17="","",BOMCDONALDSM!AS17)</f>
        <v/>
      </c>
      <c r="AT587" s="14" t="str">
        <f>+IF(BOMCDONALDSM!AT17="","",BOMCDONALDSM!AT17)</f>
        <v/>
      </c>
      <c r="AU587" s="13" t="str">
        <f>+IF(BOMCDONALDSM!AU17="","",BOMCDONALDSM!AU17)</f>
        <v/>
      </c>
      <c r="AV587" s="13" t="str">
        <f>+IF(BOMCDONALDSM!AV17="","",BOMCDONALDSM!AV17)</f>
        <v/>
      </c>
      <c r="AW587" s="14" t="str">
        <f>+IF(BOMCDONALDSM!AW17="","",BOMCDONALDSM!AW17)</f>
        <v/>
      </c>
      <c r="AX587" s="20" t="str">
        <f>+IF(BOMCDONALDSM!AX17="","",BOMCDONALDSM!AX17)</f>
        <v/>
      </c>
      <c r="AY587" s="19">
        <f>+IF(BOMCDONALDSM!AY17="","",BOMCDONALDSM!AY17)</f>
        <v>0.41666666666666669</v>
      </c>
      <c r="AZ587" s="13">
        <f>+IF(BOMCDONALDSM!AZ17="","",BOMCDONALDSM!AZ17)</f>
        <v>0.57986111111111116</v>
      </c>
      <c r="BA587" s="14" t="str">
        <f>+IF(BOMCDONALDSM!BA17="","",BOMCDONALDSM!BA17)</f>
        <v/>
      </c>
      <c r="BB587" s="14" t="str">
        <f>+IF(BOMCDONALDSM!BB17="","",BOMCDONALDSM!BB17)</f>
        <v/>
      </c>
      <c r="BC587" s="13" t="str">
        <f>+IF(BOMCDONALDSM!BC17="","",BOMCDONALDSM!BC17)</f>
        <v/>
      </c>
      <c r="BD587" s="13" t="str">
        <f>+IF(BOMCDONALDSM!BD17="","",BOMCDONALDSM!BD17)</f>
        <v/>
      </c>
      <c r="BE587" s="14" t="str">
        <f>+IF(BOMCDONALDSM!BE17="","",BOMCDONALDSM!BE17)</f>
        <v/>
      </c>
      <c r="BF587" s="20" t="str">
        <f>+IF(BOMCDONALDSM!BF17="","",BOMCDONALDSM!BF17)</f>
        <v/>
      </c>
      <c r="BG587" s="19">
        <f>+IF(BOMCDONALDSM!BG17="","",BOMCDONALDSM!BG17)</f>
        <v>0.41666666666666669</v>
      </c>
      <c r="BH587" s="13">
        <f>+IF(BOMCDONALDSM!BH17="","",BOMCDONALDSM!BH17)</f>
        <v>0.57986111111111116</v>
      </c>
      <c r="BI587" s="14" t="str">
        <f>+IF(BOMCDONALDSM!BI17="","",BOMCDONALDSM!BI17)</f>
        <v/>
      </c>
      <c r="BJ587" s="14" t="str">
        <f>+IF(BOMCDONALDSM!BJ17="","",BOMCDONALDSM!BJ17)</f>
        <v/>
      </c>
      <c r="BK587" s="13" t="str">
        <f>+IF(BOMCDONALDSM!BK17="","",BOMCDONALDSM!BK17)</f>
        <v/>
      </c>
      <c r="BL587" s="13" t="str">
        <f>+IF(BOMCDONALDSM!BL17="","",BOMCDONALDSM!BL17)</f>
        <v/>
      </c>
      <c r="BM587" s="14" t="str">
        <f>+IF(BOMCDONALDSM!BM17="","",BOMCDONALDSM!BM17)</f>
        <v/>
      </c>
      <c r="BN587" s="20" t="str">
        <f>+IF(BOMCDONALDSM!BN17="","",BOMCDONALDSM!BN17)</f>
        <v/>
      </c>
      <c r="BO587" s="19">
        <f>+IF(BOMCDONALDSM!BO17="","",BOMCDONALDSM!BO17)</f>
        <v>0.41666666666666669</v>
      </c>
      <c r="BP587" s="13">
        <f>+IF(BOMCDONALDSM!BP17="","",BOMCDONALDSM!BP17)</f>
        <v>0.57986111111111116</v>
      </c>
      <c r="BQ587" s="14" t="str">
        <f>+IF(BOMCDONALDSM!BQ17="","",BOMCDONALDSM!BQ17)</f>
        <v/>
      </c>
      <c r="BR587" s="14" t="str">
        <f>+IF(BOMCDONALDSM!BR17="","",BOMCDONALDSM!BR17)</f>
        <v/>
      </c>
      <c r="BS587" s="13" t="str">
        <f>+IF(BOMCDONALDSM!BS17="","",BOMCDONALDSM!BS17)</f>
        <v/>
      </c>
      <c r="BT587" s="13" t="str">
        <f>+IF(BOMCDONALDSM!BT17="","",BOMCDONALDSM!BT17)</f>
        <v/>
      </c>
      <c r="BU587" s="14" t="str">
        <f>+IF(BOMCDONALDSM!BU17="","",BOMCDONALDSM!BU17)</f>
        <v/>
      </c>
      <c r="BV587" s="20" t="str">
        <f>+IF(BOMCDONALDSM!BV17="","",BOMCDONALDSM!BV17)</f>
        <v/>
      </c>
      <c r="BW587" s="68" t="str">
        <f>+VLOOKUP(B587,GESEM!B:H,7,0)</f>
        <v>AUDITORIA MCDONALDS</v>
      </c>
      <c r="BX587" s="2" t="str">
        <f>+VLOOKUP(B587,GESEM!B:H,6,0)</f>
        <v>AGENTE</v>
      </c>
    </row>
    <row r="588" spans="1:76" ht="12" customHeight="1" x14ac:dyDescent="0.2">
      <c r="A588" s="31">
        <f t="shared" si="9"/>
        <v>582</v>
      </c>
      <c r="B588" s="74">
        <f>+BOMCDONALDSM!B18</f>
        <v>44785131</v>
      </c>
      <c r="C588" s="61" t="str">
        <f>+VLOOKUP(J588,TURNO!P:Q,2,0)</f>
        <v>OTROS CANALES LOH</v>
      </c>
      <c r="D588" s="61" t="str">
        <f>+BOMCDONALDSM!D18</f>
        <v>Mañana</v>
      </c>
      <c r="E588" s="75">
        <f>+VLOOKUP(B588,GESEM!B:M,12,0)</f>
        <v>45576</v>
      </c>
      <c r="F588" s="61" t="str">
        <f>+BOMCDONALDSM!F18</f>
        <v>PART TIME</v>
      </c>
      <c r="G588" s="61">
        <f>+BOMCDONALDSM!G18</f>
        <v>0</v>
      </c>
      <c r="H588" s="61">
        <f>+BOMCDONALDSM!H18</f>
        <v>0</v>
      </c>
      <c r="I588" s="61" t="str">
        <f>+BOMCDONALDSM!I18</f>
        <v>SUASNABAR SALINAS JAZMÍN EDITH</v>
      </c>
      <c r="J588" s="61" t="str">
        <f>+BOMCDONALDSM!J18</f>
        <v>INCIDENTES SEVEROS</v>
      </c>
      <c r="K588" s="61" t="str">
        <f>+BOMCDONALDSM!K18</f>
        <v>FLORES VELA PIERO ANGELO</v>
      </c>
      <c r="L588" s="61" t="str">
        <f>+BOMCDONALDSM!L18</f>
        <v>ALONSO RAFAEL ALEJANDRO WLADIMIR</v>
      </c>
      <c r="M588" s="61" t="str">
        <f>+BOMCDONALDSM!M18</f>
        <v>Martes</v>
      </c>
      <c r="N588" s="32">
        <f>+IF(BOMCDONALDSM!N18="","",BOMCDONALDSM!N18)</f>
        <v>0.25</v>
      </c>
      <c r="O588" s="33">
        <f>+IF(BOMCDONALDSM!O18="","",BOMCDONALDSM!O18)</f>
        <v>0.41319444444444442</v>
      </c>
      <c r="P588" s="32" t="str">
        <f>+IF(BOMCDONALDSM!P18="","",BOMCDONALDSM!P18)</f>
        <v/>
      </c>
      <c r="Q588" s="33" t="str">
        <f>+IF(BOMCDONALDSM!Q18="","",BOMCDONALDSM!Q18)</f>
        <v/>
      </c>
      <c r="R588" s="34" t="str">
        <f>+VLOOKUP(B588,GESEM!B:R,9,0)</f>
        <v>ACTIVO</v>
      </c>
      <c r="S588" s="19">
        <f>+IF(BOMCDONALDSM!S18="","",BOMCDONALDSM!S18)</f>
        <v>0.25</v>
      </c>
      <c r="T588" s="14">
        <f>+IF(BOMCDONALDSM!T18="","",BOMCDONALDSM!T18)</f>
        <v>0.41319444444444442</v>
      </c>
      <c r="U588" s="14" t="str">
        <f>+IF(BOMCDONALDSM!U18="","",BOMCDONALDSM!U18)</f>
        <v/>
      </c>
      <c r="V588" s="14" t="str">
        <f>+IF(BOMCDONALDSM!V18="","",BOMCDONALDSM!V18)</f>
        <v/>
      </c>
      <c r="W588" s="14" t="str">
        <f>+IF(BOMCDONALDSM!W18="","",BOMCDONALDSM!W18)</f>
        <v/>
      </c>
      <c r="X588" s="14" t="str">
        <f>+IF(BOMCDONALDSM!X18="","",BOMCDONALDSM!X18)</f>
        <v/>
      </c>
      <c r="Y588" s="14" t="str">
        <f>+IF(BOMCDONALDSM!Y18="","",BOMCDONALDSM!Y18)</f>
        <v/>
      </c>
      <c r="Z588" s="20" t="str">
        <f>+IF(BOMCDONALDSM!Z18="","",BOMCDONALDSM!Z18)</f>
        <v/>
      </c>
      <c r="AA588" s="19" t="str">
        <f>+IF(BOMCDONALDSM!AA18="","",BOMCDONALDSM!AA18)</f>
        <v/>
      </c>
      <c r="AB588" s="13" t="str">
        <f>+IF(BOMCDONALDSM!AB18="","",BOMCDONALDSM!AB18)</f>
        <v/>
      </c>
      <c r="AC588" s="14" t="str">
        <f>+IF(BOMCDONALDSM!AC18="","",BOMCDONALDSM!AC18)</f>
        <v/>
      </c>
      <c r="AD588" s="14" t="str">
        <f>+IF(BOMCDONALDSM!AD18="","",BOMCDONALDSM!AD18)</f>
        <v/>
      </c>
      <c r="AE588" s="13" t="str">
        <f>+IF(BOMCDONALDSM!AE18="","",BOMCDONALDSM!AE18)</f>
        <v/>
      </c>
      <c r="AF588" s="13" t="str">
        <f>+IF(BOMCDONALDSM!AF18="","",BOMCDONALDSM!AF18)</f>
        <v/>
      </c>
      <c r="AG588" s="14" t="str">
        <f>+IF(BOMCDONALDSM!AG18="","",BOMCDONALDSM!AG18)</f>
        <v/>
      </c>
      <c r="AH588" s="20" t="str">
        <f>+IF(BOMCDONALDSM!AH18="","",BOMCDONALDSM!AH18)</f>
        <v/>
      </c>
      <c r="AI588" s="19">
        <f>+IF(BOMCDONALDSM!AI18="","",BOMCDONALDSM!AI18)</f>
        <v>0.25</v>
      </c>
      <c r="AJ588" s="13">
        <f>+IF(BOMCDONALDSM!AJ18="","",BOMCDONALDSM!AJ18)</f>
        <v>0.41319444444444442</v>
      </c>
      <c r="AK588" s="14" t="str">
        <f>+IF(BOMCDONALDSM!AK18="","",BOMCDONALDSM!AK18)</f>
        <v/>
      </c>
      <c r="AL588" s="14" t="str">
        <f>+IF(BOMCDONALDSM!AL18="","",BOMCDONALDSM!AL18)</f>
        <v/>
      </c>
      <c r="AM588" s="13" t="str">
        <f>+IF(BOMCDONALDSM!AM18="","",BOMCDONALDSM!AM18)</f>
        <v/>
      </c>
      <c r="AN588" s="13" t="str">
        <f>+IF(BOMCDONALDSM!AN18="","",BOMCDONALDSM!AN18)</f>
        <v/>
      </c>
      <c r="AO588" s="14" t="str">
        <f>+IF(BOMCDONALDSM!AO18="","",BOMCDONALDSM!AO18)</f>
        <v/>
      </c>
      <c r="AP588" s="20" t="str">
        <f>+IF(BOMCDONALDSM!AP18="","",BOMCDONALDSM!AP18)</f>
        <v/>
      </c>
      <c r="AQ588" s="19">
        <f>+IF(BOMCDONALDSM!AQ18="","",BOMCDONALDSM!AQ18)</f>
        <v>0.25</v>
      </c>
      <c r="AR588" s="13">
        <f>+IF(BOMCDONALDSM!AR18="","",BOMCDONALDSM!AR18)</f>
        <v>0.41319444444444442</v>
      </c>
      <c r="AS588" s="14" t="str">
        <f>+IF(BOMCDONALDSM!AS18="","",BOMCDONALDSM!AS18)</f>
        <v/>
      </c>
      <c r="AT588" s="14" t="str">
        <f>+IF(BOMCDONALDSM!AT18="","",BOMCDONALDSM!AT18)</f>
        <v/>
      </c>
      <c r="AU588" s="13" t="str">
        <f>+IF(BOMCDONALDSM!AU18="","",BOMCDONALDSM!AU18)</f>
        <v/>
      </c>
      <c r="AV588" s="13" t="str">
        <f>+IF(BOMCDONALDSM!AV18="","",BOMCDONALDSM!AV18)</f>
        <v/>
      </c>
      <c r="AW588" s="14" t="str">
        <f>+IF(BOMCDONALDSM!AW18="","",BOMCDONALDSM!AW18)</f>
        <v/>
      </c>
      <c r="AX588" s="20" t="str">
        <f>+IF(BOMCDONALDSM!AX18="","",BOMCDONALDSM!AX18)</f>
        <v/>
      </c>
      <c r="AY588" s="19">
        <f>+IF(BOMCDONALDSM!AY18="","",BOMCDONALDSM!AY18)</f>
        <v>0.25</v>
      </c>
      <c r="AZ588" s="13">
        <f>+IF(BOMCDONALDSM!AZ18="","",BOMCDONALDSM!AZ18)</f>
        <v>0.41319444444444442</v>
      </c>
      <c r="BA588" s="14" t="str">
        <f>+IF(BOMCDONALDSM!BA18="","",BOMCDONALDSM!BA18)</f>
        <v/>
      </c>
      <c r="BB588" s="14" t="str">
        <f>+IF(BOMCDONALDSM!BB18="","",BOMCDONALDSM!BB18)</f>
        <v/>
      </c>
      <c r="BC588" s="13" t="str">
        <f>+IF(BOMCDONALDSM!BC18="","",BOMCDONALDSM!BC18)</f>
        <v/>
      </c>
      <c r="BD588" s="13" t="str">
        <f>+IF(BOMCDONALDSM!BD18="","",BOMCDONALDSM!BD18)</f>
        <v/>
      </c>
      <c r="BE588" s="14" t="str">
        <f>+IF(BOMCDONALDSM!BE18="","",BOMCDONALDSM!BE18)</f>
        <v/>
      </c>
      <c r="BF588" s="20" t="str">
        <f>+IF(BOMCDONALDSM!BF18="","",BOMCDONALDSM!BF18)</f>
        <v/>
      </c>
      <c r="BG588" s="19">
        <f>+IF(BOMCDONALDSM!BG18="","",BOMCDONALDSM!BG18)</f>
        <v>0.25</v>
      </c>
      <c r="BH588" s="13">
        <f>+IF(BOMCDONALDSM!BH18="","",BOMCDONALDSM!BH18)</f>
        <v>0.41319444444444442</v>
      </c>
      <c r="BI588" s="14" t="str">
        <f>+IF(BOMCDONALDSM!BI18="","",BOMCDONALDSM!BI18)</f>
        <v/>
      </c>
      <c r="BJ588" s="14" t="str">
        <f>+IF(BOMCDONALDSM!BJ18="","",BOMCDONALDSM!BJ18)</f>
        <v/>
      </c>
      <c r="BK588" s="13" t="str">
        <f>+IF(BOMCDONALDSM!BK18="","",BOMCDONALDSM!BK18)</f>
        <v/>
      </c>
      <c r="BL588" s="13" t="str">
        <f>+IF(BOMCDONALDSM!BL18="","",BOMCDONALDSM!BL18)</f>
        <v/>
      </c>
      <c r="BM588" s="14" t="str">
        <f>+IF(BOMCDONALDSM!BM18="","",BOMCDONALDSM!BM18)</f>
        <v/>
      </c>
      <c r="BN588" s="20" t="str">
        <f>+IF(BOMCDONALDSM!BN18="","",BOMCDONALDSM!BN18)</f>
        <v/>
      </c>
      <c r="BO588" s="19">
        <f>+IF(BOMCDONALDSM!BO18="","",BOMCDONALDSM!BO18)</f>
        <v>0.25</v>
      </c>
      <c r="BP588" s="13">
        <f>+IF(BOMCDONALDSM!BP18="","",BOMCDONALDSM!BP18)</f>
        <v>0.41319444444444442</v>
      </c>
      <c r="BQ588" s="14" t="str">
        <f>+IF(BOMCDONALDSM!BQ18="","",BOMCDONALDSM!BQ18)</f>
        <v/>
      </c>
      <c r="BR588" s="14" t="str">
        <f>+IF(BOMCDONALDSM!BR18="","",BOMCDONALDSM!BR18)</f>
        <v/>
      </c>
      <c r="BS588" s="13" t="str">
        <f>+IF(BOMCDONALDSM!BS18="","",BOMCDONALDSM!BS18)</f>
        <v/>
      </c>
      <c r="BT588" s="13" t="str">
        <f>+IF(BOMCDONALDSM!BT18="","",BOMCDONALDSM!BT18)</f>
        <v/>
      </c>
      <c r="BU588" s="14" t="str">
        <f>+IF(BOMCDONALDSM!BU18="","",BOMCDONALDSM!BU18)</f>
        <v/>
      </c>
      <c r="BV588" s="20" t="str">
        <f>+IF(BOMCDONALDSM!BV18="","",BOMCDONALDSM!BV18)</f>
        <v/>
      </c>
      <c r="BW588" s="68" t="str">
        <f>+VLOOKUP(B588,GESEM!B:H,7,0)</f>
        <v>INCIDENTES SEVEROS</v>
      </c>
      <c r="BX588" s="2" t="str">
        <f>+VLOOKUP(B588,GESEM!B:H,6,0)</f>
        <v>AGENTE</v>
      </c>
    </row>
    <row r="589" spans="1:76" ht="12" customHeight="1" x14ac:dyDescent="0.2">
      <c r="A589" s="31">
        <f t="shared" si="9"/>
        <v>583</v>
      </c>
      <c r="B589" s="74">
        <f>+BOMCDONALDSM!B19</f>
        <v>74742566</v>
      </c>
      <c r="C589" s="61" t="str">
        <f>+VLOOKUP(J589,TURNO!P:Q,2,0)</f>
        <v>OTROS CANALES LOH</v>
      </c>
      <c r="D589" s="61" t="str">
        <f>+BOMCDONALDSM!D19</f>
        <v>Mañana</v>
      </c>
      <c r="E589" s="75">
        <f>+VLOOKUP(B589,GESEM!B:M,12,0)</f>
        <v>45742</v>
      </c>
      <c r="F589" s="61" t="str">
        <f>+BOMCDONALDSM!F19</f>
        <v>PART TIME</v>
      </c>
      <c r="G589" s="61" t="str">
        <f>+BOMCDONALDSM!G19</f>
        <v>GESTION ADICIONAL</v>
      </c>
      <c r="H589" s="61" t="str">
        <f>+BOMCDONALDSM!H19</f>
        <v>Legal HQ</v>
      </c>
      <c r="I589" s="61" t="str">
        <f>+BOMCDONALDSM!I19</f>
        <v>RODRIGUEZ ESPINOZA BRIDNEY STEFFY</v>
      </c>
      <c r="J589" s="61" t="str">
        <f>+BOMCDONALDSM!J19</f>
        <v>CONTENT PROCESS</v>
      </c>
      <c r="K589" s="61" t="str">
        <f>+BOMCDONALDSM!K19</f>
        <v>ALDANA CORDOVA PAOLA FRANCISCA</v>
      </c>
      <c r="L589" s="61" t="str">
        <f>+BOMCDONALDSM!L19</f>
        <v xml:space="preserve">CARAZA MORENO JONATHAN </v>
      </c>
      <c r="M589" s="61" t="str">
        <f>+BOMCDONALDSM!M19</f>
        <v>Sábado,Domingo</v>
      </c>
      <c r="N589" s="32">
        <f>+IF(BOMCDONALDSM!N19="","",BOMCDONALDSM!N19)</f>
        <v>0.25</v>
      </c>
      <c r="O589" s="33">
        <f>+IF(BOMCDONALDSM!O19="","",BOMCDONALDSM!O19)</f>
        <v>0.4375</v>
      </c>
      <c r="P589" s="32" t="str">
        <f>+IF(BOMCDONALDSM!P19="","",BOMCDONALDSM!P19)</f>
        <v/>
      </c>
      <c r="Q589" s="33" t="str">
        <f>+IF(BOMCDONALDSM!Q19="","",BOMCDONALDSM!Q19)</f>
        <v/>
      </c>
      <c r="R589" s="34" t="str">
        <f>+VLOOKUP(B589,GESEM!B:R,9,0)</f>
        <v>ACTIVO</v>
      </c>
      <c r="S589" s="19">
        <f>+IF(BOMCDONALDSM!S19="","",BOMCDONALDSM!S19)</f>
        <v>0.25</v>
      </c>
      <c r="T589" s="14">
        <f>+IF(BOMCDONALDSM!T19="","",BOMCDONALDSM!T19)</f>
        <v>0.47916666666666669</v>
      </c>
      <c r="U589" s="14" t="str">
        <f>+IF(BOMCDONALDSM!U19="","",BOMCDONALDSM!U19)</f>
        <v/>
      </c>
      <c r="V589" s="14" t="str">
        <f>+IF(BOMCDONALDSM!V19="","",BOMCDONALDSM!V19)</f>
        <v/>
      </c>
      <c r="W589" s="14" t="str">
        <f>+IF(BOMCDONALDSM!W19="","",BOMCDONALDSM!W19)</f>
        <v/>
      </c>
      <c r="X589" s="14" t="str">
        <f>+IF(BOMCDONALDSM!X19="","",BOMCDONALDSM!X19)</f>
        <v/>
      </c>
      <c r="Y589" s="14" t="str">
        <f>+IF(BOMCDONALDSM!Y19="","",BOMCDONALDSM!Y19)</f>
        <v/>
      </c>
      <c r="Z589" s="20" t="str">
        <f>+IF(BOMCDONALDSM!Z19="","",BOMCDONALDSM!Z19)</f>
        <v/>
      </c>
      <c r="AA589" s="19">
        <f>+IF(BOMCDONALDSM!AA19="","",BOMCDONALDSM!AA19)</f>
        <v>0.25</v>
      </c>
      <c r="AB589" s="13">
        <f>+IF(BOMCDONALDSM!AB19="","",BOMCDONALDSM!AB19)</f>
        <v>0.47916666666666669</v>
      </c>
      <c r="AC589" s="14" t="str">
        <f>+IF(BOMCDONALDSM!AC19="","",BOMCDONALDSM!AC19)</f>
        <v/>
      </c>
      <c r="AD589" s="14" t="str">
        <f>+IF(BOMCDONALDSM!AD19="","",BOMCDONALDSM!AD19)</f>
        <v/>
      </c>
      <c r="AE589" s="13" t="str">
        <f>+IF(BOMCDONALDSM!AE19="","",BOMCDONALDSM!AE19)</f>
        <v/>
      </c>
      <c r="AF589" s="13" t="str">
        <f>+IF(BOMCDONALDSM!AF19="","",BOMCDONALDSM!AF19)</f>
        <v/>
      </c>
      <c r="AG589" s="14" t="str">
        <f>+IF(BOMCDONALDSM!AG19="","",BOMCDONALDSM!AG19)</f>
        <v/>
      </c>
      <c r="AH589" s="20" t="str">
        <f>+IF(BOMCDONALDSM!AH19="","",BOMCDONALDSM!AH19)</f>
        <v/>
      </c>
      <c r="AI589" s="19">
        <f>+IF(BOMCDONALDSM!AI19="","",BOMCDONALDSM!AI19)</f>
        <v>0.25</v>
      </c>
      <c r="AJ589" s="13">
        <f>+IF(BOMCDONALDSM!AJ19="","",BOMCDONALDSM!AJ19)</f>
        <v>0.41666666666666669</v>
      </c>
      <c r="AK589" s="14" t="str">
        <f>+IF(BOMCDONALDSM!AK19="","",BOMCDONALDSM!AK19)</f>
        <v/>
      </c>
      <c r="AL589" s="14" t="str">
        <f>+IF(BOMCDONALDSM!AL19="","",BOMCDONALDSM!AL19)</f>
        <v/>
      </c>
      <c r="AM589" s="13" t="str">
        <f>+IF(BOMCDONALDSM!AM19="","",BOMCDONALDSM!AM19)</f>
        <v/>
      </c>
      <c r="AN589" s="13" t="str">
        <f>+IF(BOMCDONALDSM!AN19="","",BOMCDONALDSM!AN19)</f>
        <v/>
      </c>
      <c r="AO589" s="14" t="str">
        <f>+IF(BOMCDONALDSM!AO19="","",BOMCDONALDSM!AO19)</f>
        <v/>
      </c>
      <c r="AP589" s="20" t="str">
        <f>+IF(BOMCDONALDSM!AP19="","",BOMCDONALDSM!AP19)</f>
        <v/>
      </c>
      <c r="AQ589" s="19">
        <f>+IF(BOMCDONALDSM!AQ19="","",BOMCDONALDSM!AQ19)</f>
        <v>0.25</v>
      </c>
      <c r="AR589" s="13">
        <f>+IF(BOMCDONALDSM!AR19="","",BOMCDONALDSM!AR19)</f>
        <v>0.41666666666666669</v>
      </c>
      <c r="AS589" s="14" t="str">
        <f>+IF(BOMCDONALDSM!AS19="","",BOMCDONALDSM!AS19)</f>
        <v/>
      </c>
      <c r="AT589" s="14" t="str">
        <f>+IF(BOMCDONALDSM!AT19="","",BOMCDONALDSM!AT19)</f>
        <v/>
      </c>
      <c r="AU589" s="13" t="str">
        <f>+IF(BOMCDONALDSM!AU19="","",BOMCDONALDSM!AU19)</f>
        <v/>
      </c>
      <c r="AV589" s="13" t="str">
        <f>+IF(BOMCDONALDSM!AV19="","",BOMCDONALDSM!AV19)</f>
        <v/>
      </c>
      <c r="AW589" s="14" t="str">
        <f>+IF(BOMCDONALDSM!AW19="","",BOMCDONALDSM!AW19)</f>
        <v/>
      </c>
      <c r="AX589" s="20" t="str">
        <f>+IF(BOMCDONALDSM!AX19="","",BOMCDONALDSM!AX19)</f>
        <v/>
      </c>
      <c r="AY589" s="19">
        <f>+IF(BOMCDONALDSM!AY19="","",BOMCDONALDSM!AY19)</f>
        <v>0.25</v>
      </c>
      <c r="AZ589" s="13">
        <f>+IF(BOMCDONALDSM!AZ19="","",BOMCDONALDSM!AZ19)</f>
        <v>0.4375</v>
      </c>
      <c r="BA589" s="14" t="str">
        <f>+IF(BOMCDONALDSM!BA19="","",BOMCDONALDSM!BA19)</f>
        <v/>
      </c>
      <c r="BB589" s="14" t="str">
        <f>+IF(BOMCDONALDSM!BB19="","",BOMCDONALDSM!BB19)</f>
        <v/>
      </c>
      <c r="BC589" s="13" t="str">
        <f>+IF(BOMCDONALDSM!BC19="","",BOMCDONALDSM!BC19)</f>
        <v/>
      </c>
      <c r="BD589" s="13" t="str">
        <f>+IF(BOMCDONALDSM!BD19="","",BOMCDONALDSM!BD19)</f>
        <v/>
      </c>
      <c r="BE589" s="14" t="str">
        <f>+IF(BOMCDONALDSM!BE19="","",BOMCDONALDSM!BE19)</f>
        <v/>
      </c>
      <c r="BF589" s="20" t="str">
        <f>+IF(BOMCDONALDSM!BF19="","",BOMCDONALDSM!BF19)</f>
        <v/>
      </c>
      <c r="BG589" s="19" t="str">
        <f>+IF(BOMCDONALDSM!BG19="","",BOMCDONALDSM!BG19)</f>
        <v/>
      </c>
      <c r="BH589" s="13" t="str">
        <f>+IF(BOMCDONALDSM!BH19="","",BOMCDONALDSM!BH19)</f>
        <v/>
      </c>
      <c r="BI589" s="14" t="str">
        <f>+IF(BOMCDONALDSM!BI19="","",BOMCDONALDSM!BI19)</f>
        <v/>
      </c>
      <c r="BJ589" s="14" t="str">
        <f>+IF(BOMCDONALDSM!BJ19="","",BOMCDONALDSM!BJ19)</f>
        <v/>
      </c>
      <c r="BK589" s="13" t="str">
        <f>+IF(BOMCDONALDSM!BK19="","",BOMCDONALDSM!BK19)</f>
        <v/>
      </c>
      <c r="BL589" s="13" t="str">
        <f>+IF(BOMCDONALDSM!BL19="","",BOMCDONALDSM!BL19)</f>
        <v/>
      </c>
      <c r="BM589" s="14" t="str">
        <f>+IF(BOMCDONALDSM!BM19="","",BOMCDONALDSM!BM19)</f>
        <v/>
      </c>
      <c r="BN589" s="20" t="str">
        <f>+IF(BOMCDONALDSM!BN19="","",BOMCDONALDSM!BN19)</f>
        <v/>
      </c>
      <c r="BO589" s="19" t="str">
        <f>+IF(BOMCDONALDSM!BO19="","",BOMCDONALDSM!BO19)</f>
        <v/>
      </c>
      <c r="BP589" s="13" t="str">
        <f>+IF(BOMCDONALDSM!BP19="","",BOMCDONALDSM!BP19)</f>
        <v/>
      </c>
      <c r="BQ589" s="14" t="str">
        <f>+IF(BOMCDONALDSM!BQ19="","",BOMCDONALDSM!BQ19)</f>
        <v/>
      </c>
      <c r="BR589" s="14" t="str">
        <f>+IF(BOMCDONALDSM!BR19="","",BOMCDONALDSM!BR19)</f>
        <v/>
      </c>
      <c r="BS589" s="13" t="str">
        <f>+IF(BOMCDONALDSM!BS19="","",BOMCDONALDSM!BS19)</f>
        <v/>
      </c>
      <c r="BT589" s="13" t="str">
        <f>+IF(BOMCDONALDSM!BT19="","",BOMCDONALDSM!BT19)</f>
        <v/>
      </c>
      <c r="BU589" s="14" t="str">
        <f>+IF(BOMCDONALDSM!BU19="","",BOMCDONALDSM!BU19)</f>
        <v/>
      </c>
      <c r="BV589" s="20" t="str">
        <f>+IF(BOMCDONALDSM!BV19="","",BOMCDONALDSM!BV19)</f>
        <v/>
      </c>
      <c r="BW589" s="68" t="str">
        <f>+VLOOKUP(B589,GESEM!B:H,7,0)</f>
        <v>GLOBAL</v>
      </c>
      <c r="BX589" s="2" t="str">
        <f>+VLOOKUP(B589,GESEM!B:H,6,0)</f>
        <v>AGENTE</v>
      </c>
    </row>
    <row r="590" spans="1:76" ht="12" customHeight="1" x14ac:dyDescent="0.2">
      <c r="A590" s="31">
        <f t="shared" si="9"/>
        <v>584</v>
      </c>
      <c r="B590" s="74">
        <f>+BOMCDONALDSM!B20</f>
        <v>44211533</v>
      </c>
      <c r="C590" s="61" t="str">
        <f>+VLOOKUP(J590,TURNO!P:Q,2,0)</f>
        <v>OTROS CANALES LOH</v>
      </c>
      <c r="D590" s="61" t="str">
        <f>+BOMCDONALDSM!D20</f>
        <v>Madrugada</v>
      </c>
      <c r="E590" s="75">
        <f>+VLOOKUP(B590,GESEM!B:M,12,0)</f>
        <v>43977</v>
      </c>
      <c r="F590" s="61" t="str">
        <f>+BOMCDONALDSM!F20</f>
        <v>FULL TIME</v>
      </c>
      <c r="G590" s="61">
        <f>+BOMCDONALDSM!G20</f>
        <v>0</v>
      </c>
      <c r="H590" s="61">
        <f>+BOMCDONALDSM!H20</f>
        <v>0</v>
      </c>
      <c r="I590" s="61" t="str">
        <f>+BOMCDONALDSM!I20</f>
        <v>FALCON ESPIRITU LISSET FLORENI</v>
      </c>
      <c r="J590" s="61" t="str">
        <f>+BOMCDONALDSM!J20</f>
        <v>INCIDENTES SEVEROS</v>
      </c>
      <c r="K590" s="61" t="str">
        <f>+BOMCDONALDSM!K20</f>
        <v>FLORES VELA PIERO ANGELO</v>
      </c>
      <c r="L590" s="61" t="str">
        <f>+BOMCDONALDSM!L20</f>
        <v>ALONSO RAFAEL ALEJANDRO WLADIMIR</v>
      </c>
      <c r="M590" s="61" t="str">
        <f>+BOMCDONALDSM!M20</f>
        <v>Martes</v>
      </c>
      <c r="N590" s="32">
        <f>+IF(BOMCDONALDSM!N20="","",BOMCDONALDSM!N20)</f>
        <v>0.125</v>
      </c>
      <c r="O590" s="33">
        <f>+IF(BOMCDONALDSM!O20="","",BOMCDONALDSM!O20)</f>
        <v>0.46875</v>
      </c>
      <c r="P590" s="32">
        <f>+IF(BOMCDONALDSM!P20="","",BOMCDONALDSM!P20)</f>
        <v>0.39583333333333331</v>
      </c>
      <c r="Q590" s="33">
        <f>+IF(BOMCDONALDSM!Q20="","",BOMCDONALDSM!Q20)</f>
        <v>0.42708333333333331</v>
      </c>
      <c r="R590" s="34" t="str">
        <f>+VLOOKUP(B590,GESEM!B:R,9,0)</f>
        <v>ACTIVO</v>
      </c>
      <c r="S590" s="19">
        <f>+IF(BOMCDONALDSM!S20="","",BOMCDONALDSM!S20)</f>
        <v>0.125</v>
      </c>
      <c r="T590" s="14">
        <f>+IF(BOMCDONALDSM!T20="","",BOMCDONALDSM!T20)</f>
        <v>0.46875</v>
      </c>
      <c r="U590" s="14" t="str">
        <f>+IF(BOMCDONALDSM!U20="","",BOMCDONALDSM!U20)</f>
        <v/>
      </c>
      <c r="V590" s="14" t="str">
        <f>+IF(BOMCDONALDSM!V20="","",BOMCDONALDSM!V20)</f>
        <v/>
      </c>
      <c r="W590" s="14">
        <f>+IF(BOMCDONALDSM!W20="","",BOMCDONALDSM!W20)</f>
        <v>0.39583333333333331</v>
      </c>
      <c r="X590" s="14">
        <f>+IF(BOMCDONALDSM!X20="","",BOMCDONALDSM!X20)</f>
        <v>0.42708333333333331</v>
      </c>
      <c r="Y590" s="14" t="str">
        <f>+IF(BOMCDONALDSM!Y20="","",BOMCDONALDSM!Y20)</f>
        <v/>
      </c>
      <c r="Z590" s="20" t="str">
        <f>+IF(BOMCDONALDSM!Z20="","",BOMCDONALDSM!Z20)</f>
        <v/>
      </c>
      <c r="AA590" s="19" t="str">
        <f>+IF(BOMCDONALDSM!AA20="","",BOMCDONALDSM!AA20)</f>
        <v/>
      </c>
      <c r="AB590" s="13" t="str">
        <f>+IF(BOMCDONALDSM!AB20="","",BOMCDONALDSM!AB20)</f>
        <v/>
      </c>
      <c r="AC590" s="14" t="str">
        <f>+IF(BOMCDONALDSM!AC20="","",BOMCDONALDSM!AC20)</f>
        <v/>
      </c>
      <c r="AD590" s="14" t="str">
        <f>+IF(BOMCDONALDSM!AD20="","",BOMCDONALDSM!AD20)</f>
        <v/>
      </c>
      <c r="AE590" s="13" t="str">
        <f>+IF(BOMCDONALDSM!AE20="","",BOMCDONALDSM!AE20)</f>
        <v/>
      </c>
      <c r="AF590" s="13" t="str">
        <f>+IF(BOMCDONALDSM!AF20="","",BOMCDONALDSM!AF20)</f>
        <v/>
      </c>
      <c r="AG590" s="14" t="str">
        <f>+IF(BOMCDONALDSM!AG20="","",BOMCDONALDSM!AG20)</f>
        <v/>
      </c>
      <c r="AH590" s="20" t="str">
        <f>+IF(BOMCDONALDSM!AH20="","",BOMCDONALDSM!AH20)</f>
        <v/>
      </c>
      <c r="AI590" s="19">
        <f>+IF(BOMCDONALDSM!AI20="","",BOMCDONALDSM!AI20)</f>
        <v>0.125</v>
      </c>
      <c r="AJ590" s="13">
        <f>+IF(BOMCDONALDSM!AJ20="","",BOMCDONALDSM!AJ20)</f>
        <v>0.46875</v>
      </c>
      <c r="AK590" s="14" t="str">
        <f>+IF(BOMCDONALDSM!AK20="","",BOMCDONALDSM!AK20)</f>
        <v/>
      </c>
      <c r="AL590" s="14" t="str">
        <f>+IF(BOMCDONALDSM!AL20="","",BOMCDONALDSM!AL20)</f>
        <v/>
      </c>
      <c r="AM590" s="13">
        <f>+IF(BOMCDONALDSM!AM20="","",BOMCDONALDSM!AM20)</f>
        <v>0.39583333333333331</v>
      </c>
      <c r="AN590" s="13">
        <f>+IF(BOMCDONALDSM!AN20="","",BOMCDONALDSM!AN20)</f>
        <v>0.42708333333333331</v>
      </c>
      <c r="AO590" s="14" t="str">
        <f>+IF(BOMCDONALDSM!AO20="","",BOMCDONALDSM!AO20)</f>
        <v/>
      </c>
      <c r="AP590" s="20" t="str">
        <f>+IF(BOMCDONALDSM!AP20="","",BOMCDONALDSM!AP20)</f>
        <v/>
      </c>
      <c r="AQ590" s="19">
        <f>+IF(BOMCDONALDSM!AQ20="","",BOMCDONALDSM!AQ20)</f>
        <v>0.125</v>
      </c>
      <c r="AR590" s="13">
        <f>+IF(BOMCDONALDSM!AR20="","",BOMCDONALDSM!AR20)</f>
        <v>0.46875</v>
      </c>
      <c r="AS590" s="14" t="str">
        <f>+IF(BOMCDONALDSM!AS20="","",BOMCDONALDSM!AS20)</f>
        <v/>
      </c>
      <c r="AT590" s="14" t="str">
        <f>+IF(BOMCDONALDSM!AT20="","",BOMCDONALDSM!AT20)</f>
        <v/>
      </c>
      <c r="AU590" s="13">
        <f>+IF(BOMCDONALDSM!AU20="","",BOMCDONALDSM!AU20)</f>
        <v>0.39583333333333331</v>
      </c>
      <c r="AV590" s="13">
        <f>+IF(BOMCDONALDSM!AV20="","",BOMCDONALDSM!AV20)</f>
        <v>0.42708333333333331</v>
      </c>
      <c r="AW590" s="14" t="str">
        <f>+IF(BOMCDONALDSM!AW20="","",BOMCDONALDSM!AW20)</f>
        <v/>
      </c>
      <c r="AX590" s="20" t="str">
        <f>+IF(BOMCDONALDSM!AX20="","",BOMCDONALDSM!AX20)</f>
        <v/>
      </c>
      <c r="AY590" s="19">
        <f>+IF(BOMCDONALDSM!AY20="","",BOMCDONALDSM!AY20)</f>
        <v>0.125</v>
      </c>
      <c r="AZ590" s="13">
        <f>+IF(BOMCDONALDSM!AZ20="","",BOMCDONALDSM!AZ20)</f>
        <v>0.46875</v>
      </c>
      <c r="BA590" s="14" t="str">
        <f>+IF(BOMCDONALDSM!BA20="","",BOMCDONALDSM!BA20)</f>
        <v/>
      </c>
      <c r="BB590" s="14" t="str">
        <f>+IF(BOMCDONALDSM!BB20="","",BOMCDONALDSM!BB20)</f>
        <v/>
      </c>
      <c r="BC590" s="13">
        <f>+IF(BOMCDONALDSM!BC20="","",BOMCDONALDSM!BC20)</f>
        <v>0.39583333333333331</v>
      </c>
      <c r="BD590" s="13">
        <f>+IF(BOMCDONALDSM!BD20="","",BOMCDONALDSM!BD20)</f>
        <v>0.42708333333333331</v>
      </c>
      <c r="BE590" s="14" t="str">
        <f>+IF(BOMCDONALDSM!BE20="","",BOMCDONALDSM!BE20)</f>
        <v/>
      </c>
      <c r="BF590" s="20" t="str">
        <f>+IF(BOMCDONALDSM!BF20="","",BOMCDONALDSM!BF20)</f>
        <v/>
      </c>
      <c r="BG590" s="19">
        <f>+IF(BOMCDONALDSM!BG20="","",BOMCDONALDSM!BG20)</f>
        <v>0.125</v>
      </c>
      <c r="BH590" s="13">
        <f>+IF(BOMCDONALDSM!BH20="","",BOMCDONALDSM!BH20)</f>
        <v>0.46875</v>
      </c>
      <c r="BI590" s="14" t="str">
        <f>+IF(BOMCDONALDSM!BI20="","",BOMCDONALDSM!BI20)</f>
        <v/>
      </c>
      <c r="BJ590" s="14" t="str">
        <f>+IF(BOMCDONALDSM!BJ20="","",BOMCDONALDSM!BJ20)</f>
        <v/>
      </c>
      <c r="BK590" s="13">
        <f>+IF(BOMCDONALDSM!BK20="","",BOMCDONALDSM!BK20)</f>
        <v>0.39583333333333331</v>
      </c>
      <c r="BL590" s="13">
        <f>+IF(BOMCDONALDSM!BL20="","",BOMCDONALDSM!BL20)</f>
        <v>0.42708333333333331</v>
      </c>
      <c r="BM590" s="14" t="str">
        <f>+IF(BOMCDONALDSM!BM20="","",BOMCDONALDSM!BM20)</f>
        <v/>
      </c>
      <c r="BN590" s="20" t="str">
        <f>+IF(BOMCDONALDSM!BN20="","",BOMCDONALDSM!BN20)</f>
        <v/>
      </c>
      <c r="BO590" s="19">
        <f>+IF(BOMCDONALDSM!BO20="","",BOMCDONALDSM!BO20)</f>
        <v>0.125</v>
      </c>
      <c r="BP590" s="13">
        <f>+IF(BOMCDONALDSM!BP20="","",BOMCDONALDSM!BP20)</f>
        <v>0.46875</v>
      </c>
      <c r="BQ590" s="14" t="str">
        <f>+IF(BOMCDONALDSM!BQ20="","",BOMCDONALDSM!BQ20)</f>
        <v/>
      </c>
      <c r="BR590" s="14" t="str">
        <f>+IF(BOMCDONALDSM!BR20="","",BOMCDONALDSM!BR20)</f>
        <v/>
      </c>
      <c r="BS590" s="13">
        <f>+IF(BOMCDONALDSM!BS20="","",BOMCDONALDSM!BS20)</f>
        <v>0.39583333333333331</v>
      </c>
      <c r="BT590" s="13">
        <f>+IF(BOMCDONALDSM!BT20="","",BOMCDONALDSM!BT20)</f>
        <v>0.42708333333333331</v>
      </c>
      <c r="BU590" s="14" t="str">
        <f>+IF(BOMCDONALDSM!BU20="","",BOMCDONALDSM!BU20)</f>
        <v/>
      </c>
      <c r="BV590" s="20" t="str">
        <f>+IF(BOMCDONALDSM!BV20="","",BOMCDONALDSM!BV20)</f>
        <v/>
      </c>
      <c r="BW590" s="68" t="str">
        <f>+VLOOKUP(B590,GESEM!B:H,7,0)</f>
        <v>INCIDENTES SEVEROS</v>
      </c>
      <c r="BX590" s="2" t="str">
        <f>+VLOOKUP(B590,GESEM!B:H,6,0)</f>
        <v>AGENTE</v>
      </c>
    </row>
    <row r="591" spans="1:76" ht="12" customHeight="1" x14ac:dyDescent="0.2">
      <c r="A591" s="31">
        <f t="shared" si="9"/>
        <v>585</v>
      </c>
      <c r="B591" s="74">
        <f>+TRANSFERPROCURMENT!B7</f>
        <v>72837461</v>
      </c>
      <c r="C591" s="61" t="str">
        <f>+VLOOKUP(J591,TURNO!P:Q,2,0)</f>
        <v>OTROS DEPARTAMENTOS GLOVO</v>
      </c>
      <c r="D591" s="61" t="str">
        <f>+TRANSFERPROCURMENT!D7</f>
        <v>Mañana</v>
      </c>
      <c r="E591" s="75">
        <f>+VLOOKUP(B591,GESEM!B:M,12,0)</f>
        <v>44919</v>
      </c>
      <c r="F591" s="61" t="str">
        <f>+TRANSFERPROCURMENT!F7</f>
        <v>FULL TIME</v>
      </c>
      <c r="G591" s="61" t="str">
        <f>+TRANSFERPROCURMENT!G7</f>
        <v>BILINGÜE</v>
      </c>
      <c r="H591" s="61" t="str">
        <f>+TRANSFERPROCURMENT!H7</f>
        <v>Italiano</v>
      </c>
      <c r="I591" s="61" t="str">
        <f>+TRANSFERPROCURMENT!I7</f>
        <v>ABUHADBA TORRES VALERIA RITA</v>
      </c>
      <c r="J591" s="61" t="str">
        <f>+TRANSFERPROCURMENT!J7</f>
        <v>TRANSFER PROCUREMENT</v>
      </c>
      <c r="K591" s="61" t="str">
        <f>+TRANSFERPROCURMENT!K7</f>
        <v>COLCA PAITAN GLORIA AMELIA</v>
      </c>
      <c r="L591" s="61" t="str">
        <f>+TRANSFERPROCURMENT!L7</f>
        <v xml:space="preserve">ROJAS LUPERDI ZARELA </v>
      </c>
      <c r="M591" s="61" t="str">
        <f>+TRANSFERPROCURMENT!M7</f>
        <v>Domingo</v>
      </c>
      <c r="N591" s="32">
        <f>+IF(TRANSFERPROCURMENT!N7="","",TRANSFERPROCURMENT!N7)</f>
        <v>0.29166666666666669</v>
      </c>
      <c r="O591" s="33">
        <f>+IF(TRANSFERPROCURMENT!O7="","",TRANSFERPROCURMENT!O7)</f>
        <v>0.63541666666666663</v>
      </c>
      <c r="P591" s="32">
        <f>+IF(TRANSFERPROCURMENT!P7="","",TRANSFERPROCURMENT!P7)</f>
        <v>0.47916666666666669</v>
      </c>
      <c r="Q591" s="33">
        <f>+IF(TRANSFERPROCURMENT!Q7="","",TRANSFERPROCURMENT!Q7)</f>
        <v>0.51041666666666663</v>
      </c>
      <c r="R591" s="34" t="str">
        <f>+VLOOKUP(B591,GESEM!B:R,9,0)</f>
        <v>ACTIVO</v>
      </c>
      <c r="S591" s="19">
        <f>+IF(TRANSFERPROCURMENT!S7="","",TRANSFERPROCURMENT!S7)</f>
        <v>0.29166666666666669</v>
      </c>
      <c r="T591" s="14">
        <f>+IF(TRANSFERPROCURMENT!T7="","",TRANSFERPROCURMENT!T7)</f>
        <v>0.63541666666666663</v>
      </c>
      <c r="U591" s="14" t="str">
        <f>+IF(TRANSFERPROCURMENT!U7="","",TRANSFERPROCURMENT!U7)</f>
        <v/>
      </c>
      <c r="V591" s="14" t="str">
        <f>+IF(TRANSFERPROCURMENT!V7="","",TRANSFERPROCURMENT!V7)</f>
        <v/>
      </c>
      <c r="W591" s="14">
        <f>+IF(TRANSFERPROCURMENT!W7="","",TRANSFERPROCURMENT!W7)</f>
        <v>0.47916666666666669</v>
      </c>
      <c r="X591" s="14">
        <f>+IF(TRANSFERPROCURMENT!X7="","",TRANSFERPROCURMENT!X7)</f>
        <v>0.51041666666666663</v>
      </c>
      <c r="Y591" s="14" t="str">
        <f>+IF(TRANSFERPROCURMENT!Y7="","",TRANSFERPROCURMENT!Y7)</f>
        <v/>
      </c>
      <c r="Z591" s="20" t="str">
        <f>+IF(TRANSFERPROCURMENT!Z7="","",TRANSFERPROCURMENT!Z7)</f>
        <v/>
      </c>
      <c r="AA591" s="19">
        <f>+IF(TRANSFERPROCURMENT!AA7="","",TRANSFERPROCURMENT!AA7)</f>
        <v>0.29166666666666669</v>
      </c>
      <c r="AB591" s="13">
        <f>+IF(TRANSFERPROCURMENT!AB7="","",TRANSFERPROCURMENT!AB7)</f>
        <v>0.63541666666666663</v>
      </c>
      <c r="AC591" s="14" t="str">
        <f>+IF(TRANSFERPROCURMENT!AC7="","",TRANSFERPROCURMENT!AC7)</f>
        <v/>
      </c>
      <c r="AD591" s="14" t="str">
        <f>+IF(TRANSFERPROCURMENT!AD7="","",TRANSFERPROCURMENT!AD7)</f>
        <v/>
      </c>
      <c r="AE591" s="13">
        <f>+IF(TRANSFERPROCURMENT!AE7="","",TRANSFERPROCURMENT!AE7)</f>
        <v>0.47916666666666669</v>
      </c>
      <c r="AF591" s="13">
        <f>+IF(TRANSFERPROCURMENT!AF7="","",TRANSFERPROCURMENT!AF7)</f>
        <v>0.51041666666666663</v>
      </c>
      <c r="AG591" s="14" t="str">
        <f>+IF(TRANSFERPROCURMENT!AG7="","",TRANSFERPROCURMENT!AG7)</f>
        <v/>
      </c>
      <c r="AH591" s="20" t="str">
        <f>+IF(TRANSFERPROCURMENT!AH7="","",TRANSFERPROCURMENT!AH7)</f>
        <v/>
      </c>
      <c r="AI591" s="19">
        <f>+IF(TRANSFERPROCURMENT!AI7="","",TRANSFERPROCURMENT!AI7)</f>
        <v>0.29166666666666669</v>
      </c>
      <c r="AJ591" s="13">
        <f>+IF(TRANSFERPROCURMENT!AJ7="","",TRANSFERPROCURMENT!AJ7)</f>
        <v>0.63541666666666663</v>
      </c>
      <c r="AK591" s="14" t="str">
        <f>+IF(TRANSFERPROCURMENT!AK7="","",TRANSFERPROCURMENT!AK7)</f>
        <v/>
      </c>
      <c r="AL591" s="14" t="str">
        <f>+IF(TRANSFERPROCURMENT!AL7="","",TRANSFERPROCURMENT!AL7)</f>
        <v/>
      </c>
      <c r="AM591" s="13">
        <f>+IF(TRANSFERPROCURMENT!AM7="","",TRANSFERPROCURMENT!AM7)</f>
        <v>0.47916666666666669</v>
      </c>
      <c r="AN591" s="13">
        <f>+IF(TRANSFERPROCURMENT!AN7="","",TRANSFERPROCURMENT!AN7)</f>
        <v>0.51041666666666663</v>
      </c>
      <c r="AO591" s="14" t="str">
        <f>+IF(TRANSFERPROCURMENT!AO7="","",TRANSFERPROCURMENT!AO7)</f>
        <v/>
      </c>
      <c r="AP591" s="20" t="str">
        <f>+IF(TRANSFERPROCURMENT!AP7="","",TRANSFERPROCURMENT!AP7)</f>
        <v/>
      </c>
      <c r="AQ591" s="19">
        <f>+IF(TRANSFERPROCURMENT!AQ7="","",TRANSFERPROCURMENT!AQ7)</f>
        <v>0.29166666666666669</v>
      </c>
      <c r="AR591" s="13">
        <f>+IF(TRANSFERPROCURMENT!AR7="","",TRANSFERPROCURMENT!AR7)</f>
        <v>0.63541666666666663</v>
      </c>
      <c r="AS591" s="14" t="str">
        <f>+IF(TRANSFERPROCURMENT!AS7="","",TRANSFERPROCURMENT!AS7)</f>
        <v/>
      </c>
      <c r="AT591" s="14" t="str">
        <f>+IF(TRANSFERPROCURMENT!AT7="","",TRANSFERPROCURMENT!AT7)</f>
        <v/>
      </c>
      <c r="AU591" s="13">
        <f>+IF(TRANSFERPROCURMENT!AU7="","",TRANSFERPROCURMENT!AU7)</f>
        <v>0.47916666666666669</v>
      </c>
      <c r="AV591" s="13">
        <f>+IF(TRANSFERPROCURMENT!AV7="","",TRANSFERPROCURMENT!AV7)</f>
        <v>0.51041666666666663</v>
      </c>
      <c r="AW591" s="14" t="str">
        <f>+IF(TRANSFERPROCURMENT!AW7="","",TRANSFERPROCURMENT!AW7)</f>
        <v/>
      </c>
      <c r="AX591" s="20" t="str">
        <f>+IF(TRANSFERPROCURMENT!AX7="","",TRANSFERPROCURMENT!AX7)</f>
        <v/>
      </c>
      <c r="AY591" s="19">
        <f>+IF(TRANSFERPROCURMENT!AY7="","",TRANSFERPROCURMENT!AY7)</f>
        <v>0.29166666666666669</v>
      </c>
      <c r="AZ591" s="13">
        <f>+IF(TRANSFERPROCURMENT!AZ7="","",TRANSFERPROCURMENT!AZ7)</f>
        <v>0.63541666666666663</v>
      </c>
      <c r="BA591" s="14" t="str">
        <f>+IF(TRANSFERPROCURMENT!BA7="","",TRANSFERPROCURMENT!BA7)</f>
        <v/>
      </c>
      <c r="BB591" s="14" t="str">
        <f>+IF(TRANSFERPROCURMENT!BB7="","",TRANSFERPROCURMENT!BB7)</f>
        <v/>
      </c>
      <c r="BC591" s="13">
        <f>+IF(TRANSFERPROCURMENT!BC7="","",TRANSFERPROCURMENT!BC7)</f>
        <v>0.47916666666666669</v>
      </c>
      <c r="BD591" s="13">
        <f>+IF(TRANSFERPROCURMENT!BD7="","",TRANSFERPROCURMENT!BD7)</f>
        <v>0.51041666666666663</v>
      </c>
      <c r="BE591" s="14" t="str">
        <f>+IF(TRANSFERPROCURMENT!BE7="","",TRANSFERPROCURMENT!BE7)</f>
        <v/>
      </c>
      <c r="BF591" s="20" t="str">
        <f>+IF(TRANSFERPROCURMENT!BF7="","",TRANSFERPROCURMENT!BF7)</f>
        <v/>
      </c>
      <c r="BG591" s="19">
        <f>+IF(TRANSFERPROCURMENT!BG7="","",TRANSFERPROCURMENT!BG7)</f>
        <v>0.29166666666666669</v>
      </c>
      <c r="BH591" s="13">
        <f>+IF(TRANSFERPROCURMENT!BH7="","",TRANSFERPROCURMENT!BH7)</f>
        <v>0.63541666666666663</v>
      </c>
      <c r="BI591" s="14" t="str">
        <f>+IF(TRANSFERPROCURMENT!BI7="","",TRANSFERPROCURMENT!BI7)</f>
        <v/>
      </c>
      <c r="BJ591" s="14" t="str">
        <f>+IF(TRANSFERPROCURMENT!BJ7="","",TRANSFERPROCURMENT!BJ7)</f>
        <v/>
      </c>
      <c r="BK591" s="13">
        <f>+IF(TRANSFERPROCURMENT!BK7="","",TRANSFERPROCURMENT!BK7)</f>
        <v>0.47916666666666669</v>
      </c>
      <c r="BL591" s="13">
        <f>+IF(TRANSFERPROCURMENT!BL7="","",TRANSFERPROCURMENT!BL7)</f>
        <v>0.51041666666666663</v>
      </c>
      <c r="BM591" s="14" t="str">
        <f>+IF(TRANSFERPROCURMENT!BM7="","",TRANSFERPROCURMENT!BM7)</f>
        <v/>
      </c>
      <c r="BN591" s="20" t="str">
        <f>+IF(TRANSFERPROCURMENT!BN7="","",TRANSFERPROCURMENT!BN7)</f>
        <v/>
      </c>
      <c r="BO591" s="19" t="str">
        <f>+IF(TRANSFERPROCURMENT!BO7="","",TRANSFERPROCURMENT!BO7)</f>
        <v/>
      </c>
      <c r="BP591" s="13" t="str">
        <f>+IF(TRANSFERPROCURMENT!BP7="","",TRANSFERPROCURMENT!BP7)</f>
        <v/>
      </c>
      <c r="BQ591" s="14" t="str">
        <f>+IF(TRANSFERPROCURMENT!BQ7="","",TRANSFERPROCURMENT!BQ7)</f>
        <v/>
      </c>
      <c r="BR591" s="14" t="str">
        <f>+IF(TRANSFERPROCURMENT!BR7="","",TRANSFERPROCURMENT!BR7)</f>
        <v/>
      </c>
      <c r="BS591" s="13" t="str">
        <f>+IF(TRANSFERPROCURMENT!BS7="","",TRANSFERPROCURMENT!BS7)</f>
        <v/>
      </c>
      <c r="BT591" s="13" t="str">
        <f>+IF(TRANSFERPROCURMENT!BT7="","",TRANSFERPROCURMENT!BT7)</f>
        <v/>
      </c>
      <c r="BU591" s="14" t="str">
        <f>+IF(TRANSFERPROCURMENT!BU7="","",TRANSFERPROCURMENT!BU7)</f>
        <v/>
      </c>
      <c r="BV591" s="20" t="str">
        <f>+IF(TRANSFERPROCURMENT!BV7="","",TRANSFERPROCURMENT!BV7)</f>
        <v/>
      </c>
      <c r="BW591" s="68" t="str">
        <f>+VLOOKUP(B591,GESEM!B:H,7,0)</f>
        <v>TRANSFER PROCUREMENT</v>
      </c>
      <c r="BX591" s="2" t="str">
        <f>+VLOOKUP(B591,GESEM!B:H,6,0)</f>
        <v>AGENTE</v>
      </c>
    </row>
    <row r="592" spans="1:76" ht="12" customHeight="1" x14ac:dyDescent="0.2">
      <c r="A592" s="31">
        <f t="shared" si="9"/>
        <v>586</v>
      </c>
      <c r="B592" s="74">
        <f>+TRANSFERPROCURMENT!B8</f>
        <v>76163004</v>
      </c>
      <c r="C592" s="61" t="str">
        <f>+VLOOKUP(J592,TURNO!P:Q,2,0)</f>
        <v>OTROS DEPARTAMENTOS GLOVO</v>
      </c>
      <c r="D592" s="61" t="str">
        <f>+TRANSFERPROCURMENT!D8</f>
        <v>Mañana</v>
      </c>
      <c r="E592" s="75">
        <f>+VLOOKUP(B592,GESEM!B:M,12,0)</f>
        <v>45170</v>
      </c>
      <c r="F592" s="61" t="str">
        <f>+TRANSFERPROCURMENT!F8</f>
        <v>FULL TIME</v>
      </c>
      <c r="G592" s="61" t="str">
        <f>+TRANSFERPROCURMENT!G8</f>
        <v>BILINGÜE</v>
      </c>
      <c r="H592" s="61" t="str">
        <f>+TRANSFERPROCURMENT!H8</f>
        <v>Portugues</v>
      </c>
      <c r="I592" s="61" t="str">
        <f>+TRANSFERPROCURMENT!I8</f>
        <v>GUTIERREZ CASTRO ERICK SANTIAGO</v>
      </c>
      <c r="J592" s="61" t="str">
        <f>+TRANSFERPROCURMENT!J8</f>
        <v>TRANSFER PROCUREMENT</v>
      </c>
      <c r="K592" s="61" t="str">
        <f>+TRANSFERPROCURMENT!K8</f>
        <v>COLCA PAITAN GLORIA AMELIA</v>
      </c>
      <c r="L592" s="61" t="str">
        <f>+TRANSFERPROCURMENT!L8</f>
        <v xml:space="preserve">ROJAS LUPERDI ZARELA </v>
      </c>
      <c r="M592" s="61" t="str">
        <f>+TRANSFERPROCURMENT!M8</f>
        <v>Sábado</v>
      </c>
      <c r="N592" s="32">
        <f>+IF(TRANSFERPROCURMENT!N8="","",TRANSFERPROCURMENT!N8)</f>
        <v>0.33333333333333331</v>
      </c>
      <c r="O592" s="33">
        <f>+IF(TRANSFERPROCURMENT!O8="","",TRANSFERPROCURMENT!O8)</f>
        <v>0.67708333333333337</v>
      </c>
      <c r="P592" s="32">
        <f>+IF(TRANSFERPROCURMENT!P8="","",TRANSFERPROCURMENT!P8)</f>
        <v>0.5625</v>
      </c>
      <c r="Q592" s="33">
        <f>+IF(TRANSFERPROCURMENT!Q8="","",TRANSFERPROCURMENT!Q8)</f>
        <v>0.59375</v>
      </c>
      <c r="R592" s="34" t="str">
        <f>+VLOOKUP(B592,GESEM!B:R,9,0)</f>
        <v>ACTIVO</v>
      </c>
      <c r="S592" s="19">
        <f>+IF(TRANSFERPROCURMENT!S8="","",TRANSFERPROCURMENT!S8)</f>
        <v>0.33333333333333331</v>
      </c>
      <c r="T592" s="14">
        <f>+IF(TRANSFERPROCURMENT!T8="","",TRANSFERPROCURMENT!T8)</f>
        <v>0.67708333333333337</v>
      </c>
      <c r="U592" s="14" t="str">
        <f>+IF(TRANSFERPROCURMENT!U8="","",TRANSFERPROCURMENT!U8)</f>
        <v/>
      </c>
      <c r="V592" s="14" t="str">
        <f>+IF(TRANSFERPROCURMENT!V8="","",TRANSFERPROCURMENT!V8)</f>
        <v/>
      </c>
      <c r="W592" s="14">
        <f>+IF(TRANSFERPROCURMENT!W8="","",TRANSFERPROCURMENT!W8)</f>
        <v>0.5625</v>
      </c>
      <c r="X592" s="14">
        <f>+IF(TRANSFERPROCURMENT!X8="","",TRANSFERPROCURMENT!X8)</f>
        <v>0.59375</v>
      </c>
      <c r="Y592" s="14" t="str">
        <f>+IF(TRANSFERPROCURMENT!Y8="","",TRANSFERPROCURMENT!Y8)</f>
        <v/>
      </c>
      <c r="Z592" s="20" t="str">
        <f>+IF(TRANSFERPROCURMENT!Z8="","",TRANSFERPROCURMENT!Z8)</f>
        <v/>
      </c>
      <c r="AA592" s="19">
        <f>+IF(TRANSFERPROCURMENT!AA8="","",TRANSFERPROCURMENT!AA8)</f>
        <v>0.33333333333333331</v>
      </c>
      <c r="AB592" s="13">
        <f>+IF(TRANSFERPROCURMENT!AB8="","",TRANSFERPROCURMENT!AB8)</f>
        <v>0.67708333333333337</v>
      </c>
      <c r="AC592" s="14" t="str">
        <f>+IF(TRANSFERPROCURMENT!AC8="","",TRANSFERPROCURMENT!AC8)</f>
        <v/>
      </c>
      <c r="AD592" s="14" t="str">
        <f>+IF(TRANSFERPROCURMENT!AD8="","",TRANSFERPROCURMENT!AD8)</f>
        <v/>
      </c>
      <c r="AE592" s="13">
        <f>+IF(TRANSFERPROCURMENT!AE8="","",TRANSFERPROCURMENT!AE8)</f>
        <v>0.5625</v>
      </c>
      <c r="AF592" s="13">
        <f>+IF(TRANSFERPROCURMENT!AF8="","",TRANSFERPROCURMENT!AF8)</f>
        <v>0.59375</v>
      </c>
      <c r="AG592" s="14" t="str">
        <f>+IF(TRANSFERPROCURMENT!AG8="","",TRANSFERPROCURMENT!AG8)</f>
        <v/>
      </c>
      <c r="AH592" s="20" t="str">
        <f>+IF(TRANSFERPROCURMENT!AH8="","",TRANSFERPROCURMENT!AH8)</f>
        <v/>
      </c>
      <c r="AI592" s="19">
        <f>+IF(TRANSFERPROCURMENT!AI8="","",TRANSFERPROCURMENT!AI8)</f>
        <v>0.33333333333333331</v>
      </c>
      <c r="AJ592" s="13">
        <f>+IF(TRANSFERPROCURMENT!AJ8="","",TRANSFERPROCURMENT!AJ8)</f>
        <v>0.67708333333333337</v>
      </c>
      <c r="AK592" s="14" t="str">
        <f>+IF(TRANSFERPROCURMENT!AK8="","",TRANSFERPROCURMENT!AK8)</f>
        <v/>
      </c>
      <c r="AL592" s="14" t="str">
        <f>+IF(TRANSFERPROCURMENT!AL8="","",TRANSFERPROCURMENT!AL8)</f>
        <v/>
      </c>
      <c r="AM592" s="13">
        <f>+IF(TRANSFERPROCURMENT!AM8="","",TRANSFERPROCURMENT!AM8)</f>
        <v>0.5625</v>
      </c>
      <c r="AN592" s="13">
        <f>+IF(TRANSFERPROCURMENT!AN8="","",TRANSFERPROCURMENT!AN8)</f>
        <v>0.59375</v>
      </c>
      <c r="AO592" s="14" t="str">
        <f>+IF(TRANSFERPROCURMENT!AO8="","",TRANSFERPROCURMENT!AO8)</f>
        <v/>
      </c>
      <c r="AP592" s="20" t="str">
        <f>+IF(TRANSFERPROCURMENT!AP8="","",TRANSFERPROCURMENT!AP8)</f>
        <v/>
      </c>
      <c r="AQ592" s="19">
        <f>+IF(TRANSFERPROCURMENT!AQ8="","",TRANSFERPROCURMENT!AQ8)</f>
        <v>0.33333333333333331</v>
      </c>
      <c r="AR592" s="13">
        <f>+IF(TRANSFERPROCURMENT!AR8="","",TRANSFERPROCURMENT!AR8)</f>
        <v>0.67708333333333337</v>
      </c>
      <c r="AS592" s="14" t="str">
        <f>+IF(TRANSFERPROCURMENT!AS8="","",TRANSFERPROCURMENT!AS8)</f>
        <v/>
      </c>
      <c r="AT592" s="14" t="str">
        <f>+IF(TRANSFERPROCURMENT!AT8="","",TRANSFERPROCURMENT!AT8)</f>
        <v/>
      </c>
      <c r="AU592" s="13">
        <f>+IF(TRANSFERPROCURMENT!AU8="","",TRANSFERPROCURMENT!AU8)</f>
        <v>0.5625</v>
      </c>
      <c r="AV592" s="13">
        <f>+IF(TRANSFERPROCURMENT!AV8="","",TRANSFERPROCURMENT!AV8)</f>
        <v>0.59375</v>
      </c>
      <c r="AW592" s="14" t="str">
        <f>+IF(TRANSFERPROCURMENT!AW8="","",TRANSFERPROCURMENT!AW8)</f>
        <v/>
      </c>
      <c r="AX592" s="20" t="str">
        <f>+IF(TRANSFERPROCURMENT!AX8="","",TRANSFERPROCURMENT!AX8)</f>
        <v/>
      </c>
      <c r="AY592" s="19">
        <f>+IF(TRANSFERPROCURMENT!AY8="","",TRANSFERPROCURMENT!AY8)</f>
        <v>0.33333333333333331</v>
      </c>
      <c r="AZ592" s="13">
        <f>+IF(TRANSFERPROCURMENT!AZ8="","",TRANSFERPROCURMENT!AZ8)</f>
        <v>0.67708333333333337</v>
      </c>
      <c r="BA592" s="14" t="str">
        <f>+IF(TRANSFERPROCURMENT!BA8="","",TRANSFERPROCURMENT!BA8)</f>
        <v/>
      </c>
      <c r="BB592" s="14" t="str">
        <f>+IF(TRANSFERPROCURMENT!BB8="","",TRANSFERPROCURMENT!BB8)</f>
        <v/>
      </c>
      <c r="BC592" s="13">
        <f>+IF(TRANSFERPROCURMENT!BC8="","",TRANSFERPROCURMENT!BC8)</f>
        <v>0.5625</v>
      </c>
      <c r="BD592" s="13">
        <f>+IF(TRANSFERPROCURMENT!BD8="","",TRANSFERPROCURMENT!BD8)</f>
        <v>0.59375</v>
      </c>
      <c r="BE592" s="14" t="str">
        <f>+IF(TRANSFERPROCURMENT!BE8="","",TRANSFERPROCURMENT!BE8)</f>
        <v/>
      </c>
      <c r="BF592" s="20" t="str">
        <f>+IF(TRANSFERPROCURMENT!BF8="","",TRANSFERPROCURMENT!BF8)</f>
        <v/>
      </c>
      <c r="BG592" s="19" t="str">
        <f>+IF(TRANSFERPROCURMENT!BG8="","",TRANSFERPROCURMENT!BG8)</f>
        <v/>
      </c>
      <c r="BH592" s="13" t="str">
        <f>+IF(TRANSFERPROCURMENT!BH8="","",TRANSFERPROCURMENT!BH8)</f>
        <v/>
      </c>
      <c r="BI592" s="14" t="str">
        <f>+IF(TRANSFERPROCURMENT!BI8="","",TRANSFERPROCURMENT!BI8)</f>
        <v/>
      </c>
      <c r="BJ592" s="14" t="str">
        <f>+IF(TRANSFERPROCURMENT!BJ8="","",TRANSFERPROCURMENT!BJ8)</f>
        <v/>
      </c>
      <c r="BK592" s="13" t="str">
        <f>+IF(TRANSFERPROCURMENT!BK8="","",TRANSFERPROCURMENT!BK8)</f>
        <v/>
      </c>
      <c r="BL592" s="13" t="str">
        <f>+IF(TRANSFERPROCURMENT!BL8="","",TRANSFERPROCURMENT!BL8)</f>
        <v/>
      </c>
      <c r="BM592" s="14" t="str">
        <f>+IF(TRANSFERPROCURMENT!BM8="","",TRANSFERPROCURMENT!BM8)</f>
        <v/>
      </c>
      <c r="BN592" s="20" t="str">
        <f>+IF(TRANSFERPROCURMENT!BN8="","",TRANSFERPROCURMENT!BN8)</f>
        <v/>
      </c>
      <c r="BO592" s="19">
        <f>+IF(TRANSFERPROCURMENT!BO8="","",TRANSFERPROCURMENT!BO8)</f>
        <v>0.33333333333333331</v>
      </c>
      <c r="BP592" s="13">
        <f>+IF(TRANSFERPROCURMENT!BP8="","",TRANSFERPROCURMENT!BP8)</f>
        <v>0.67708333333333337</v>
      </c>
      <c r="BQ592" s="14" t="str">
        <f>+IF(TRANSFERPROCURMENT!BQ8="","",TRANSFERPROCURMENT!BQ8)</f>
        <v/>
      </c>
      <c r="BR592" s="14" t="str">
        <f>+IF(TRANSFERPROCURMENT!BR8="","",TRANSFERPROCURMENT!BR8)</f>
        <v/>
      </c>
      <c r="BS592" s="13">
        <f>+IF(TRANSFERPROCURMENT!BS8="","",TRANSFERPROCURMENT!BS8)</f>
        <v>0.5625</v>
      </c>
      <c r="BT592" s="13">
        <f>+IF(TRANSFERPROCURMENT!BT8="","",TRANSFERPROCURMENT!BT8)</f>
        <v>0.59375</v>
      </c>
      <c r="BU592" s="14" t="str">
        <f>+IF(TRANSFERPROCURMENT!BU8="","",TRANSFERPROCURMENT!BU8)</f>
        <v/>
      </c>
      <c r="BV592" s="20" t="str">
        <f>+IF(TRANSFERPROCURMENT!BV8="","",TRANSFERPROCURMENT!BV8)</f>
        <v/>
      </c>
      <c r="BW592" s="68" t="str">
        <f>+VLOOKUP(B592,GESEM!B:H,7,0)</f>
        <v>TRANSFER PROCUREMENT</v>
      </c>
      <c r="BX592" s="2" t="str">
        <f>+VLOOKUP(B592,GESEM!B:H,6,0)</f>
        <v>AGENTE</v>
      </c>
    </row>
    <row r="593" spans="1:76" ht="12" customHeight="1" x14ac:dyDescent="0.2">
      <c r="A593" s="31">
        <f t="shared" si="9"/>
        <v>587</v>
      </c>
      <c r="B593" s="74">
        <f>+TRANSFERPROCURMENT!B9</f>
        <v>75673168</v>
      </c>
      <c r="C593" s="61" t="str">
        <f>+VLOOKUP(J593,TURNO!P:Q,2,0)</f>
        <v>OTROS DEPARTAMENTOS GLOVO</v>
      </c>
      <c r="D593" s="61" t="str">
        <f>+TRANSFERPROCURMENT!D9</f>
        <v>Mañana</v>
      </c>
      <c r="E593" s="75">
        <f>+VLOOKUP(B593,GESEM!B:M,12,0)</f>
        <v>45569</v>
      </c>
      <c r="F593" s="61" t="str">
        <f>+TRANSFERPROCURMENT!F9</f>
        <v>FULL TIME</v>
      </c>
      <c r="G593" s="61" t="str">
        <f>+TRANSFERPROCURMENT!G9</f>
        <v>BILINGÜE</v>
      </c>
      <c r="H593" s="61" t="str">
        <f>+TRANSFERPROCURMENT!H9</f>
        <v>Portugues</v>
      </c>
      <c r="I593" s="61" t="str">
        <f>+TRANSFERPROCURMENT!I9</f>
        <v>IPANAQUE RIVERA ANYELO JESUS MARTIN</v>
      </c>
      <c r="J593" s="61" t="str">
        <f>+TRANSFERPROCURMENT!J9</f>
        <v>TRANSFER PROCUREMENT</v>
      </c>
      <c r="K593" s="61" t="str">
        <f>+TRANSFERPROCURMENT!K9</f>
        <v>QUISPE CHAVEZ JORDY JAIR</v>
      </c>
      <c r="L593" s="61" t="str">
        <f>+TRANSFERPROCURMENT!L9</f>
        <v xml:space="preserve">ROJAS LUPERDI ZARELA </v>
      </c>
      <c r="M593" s="61" t="str">
        <f>+TRANSFERPROCURMENT!M9</f>
        <v>Domingo</v>
      </c>
      <c r="N593" s="32">
        <f>+IF(TRANSFERPROCURMENT!N9="","",TRANSFERPROCURMENT!N9)</f>
        <v>0.33333333333333331</v>
      </c>
      <c r="O593" s="33">
        <f>+IF(TRANSFERPROCURMENT!O9="","",TRANSFERPROCURMENT!O9)</f>
        <v>0.67708333333333337</v>
      </c>
      <c r="P593" s="32">
        <f>+IF(TRANSFERPROCURMENT!P9="","",TRANSFERPROCURMENT!P9)</f>
        <v>0.5625</v>
      </c>
      <c r="Q593" s="33">
        <f>+IF(TRANSFERPROCURMENT!Q9="","",TRANSFERPROCURMENT!Q9)</f>
        <v>0.59375</v>
      </c>
      <c r="R593" s="34" t="str">
        <f>+VLOOKUP(B593,GESEM!B:R,9,0)</f>
        <v>ACTIVO</v>
      </c>
      <c r="S593" s="19">
        <f>+IF(TRANSFERPROCURMENT!S9="","",TRANSFERPROCURMENT!S9)</f>
        <v>0.33333333333333331</v>
      </c>
      <c r="T593" s="14">
        <f>+IF(TRANSFERPROCURMENT!T9="","",TRANSFERPROCURMENT!T9)</f>
        <v>0.67708333333333337</v>
      </c>
      <c r="U593" s="14" t="str">
        <f>+IF(TRANSFERPROCURMENT!U9="","",TRANSFERPROCURMENT!U9)</f>
        <v/>
      </c>
      <c r="V593" s="14" t="str">
        <f>+IF(TRANSFERPROCURMENT!V9="","",TRANSFERPROCURMENT!V9)</f>
        <v/>
      </c>
      <c r="W593" s="14">
        <f>+IF(TRANSFERPROCURMENT!W9="","",TRANSFERPROCURMENT!W9)</f>
        <v>0.5625</v>
      </c>
      <c r="X593" s="14">
        <f>+IF(TRANSFERPROCURMENT!X9="","",TRANSFERPROCURMENT!X9)</f>
        <v>0.59375</v>
      </c>
      <c r="Y593" s="14" t="str">
        <f>+IF(TRANSFERPROCURMENT!Y9="","",TRANSFERPROCURMENT!Y9)</f>
        <v/>
      </c>
      <c r="Z593" s="20" t="str">
        <f>+IF(TRANSFERPROCURMENT!Z9="","",TRANSFERPROCURMENT!Z9)</f>
        <v/>
      </c>
      <c r="AA593" s="19">
        <f>+IF(TRANSFERPROCURMENT!AA9="","",TRANSFERPROCURMENT!AA9)</f>
        <v>0.33333333333333331</v>
      </c>
      <c r="AB593" s="13">
        <f>+IF(TRANSFERPROCURMENT!AB9="","",TRANSFERPROCURMENT!AB9)</f>
        <v>0.67708333333333337</v>
      </c>
      <c r="AC593" s="14" t="str">
        <f>+IF(TRANSFERPROCURMENT!AC9="","",TRANSFERPROCURMENT!AC9)</f>
        <v/>
      </c>
      <c r="AD593" s="14" t="str">
        <f>+IF(TRANSFERPROCURMENT!AD9="","",TRANSFERPROCURMENT!AD9)</f>
        <v/>
      </c>
      <c r="AE593" s="13">
        <f>+IF(TRANSFERPROCURMENT!AE9="","",TRANSFERPROCURMENT!AE9)</f>
        <v>0.5625</v>
      </c>
      <c r="AF593" s="13">
        <f>+IF(TRANSFERPROCURMENT!AF9="","",TRANSFERPROCURMENT!AF9)</f>
        <v>0.59375</v>
      </c>
      <c r="AG593" s="14" t="str">
        <f>+IF(TRANSFERPROCURMENT!AG9="","",TRANSFERPROCURMENT!AG9)</f>
        <v/>
      </c>
      <c r="AH593" s="20" t="str">
        <f>+IF(TRANSFERPROCURMENT!AH9="","",TRANSFERPROCURMENT!AH9)</f>
        <v/>
      </c>
      <c r="AI593" s="19">
        <f>+IF(TRANSFERPROCURMENT!AI9="","",TRANSFERPROCURMENT!AI9)</f>
        <v>0.33333333333333331</v>
      </c>
      <c r="AJ593" s="13">
        <f>+IF(TRANSFERPROCURMENT!AJ9="","",TRANSFERPROCURMENT!AJ9)</f>
        <v>0.67708333333333337</v>
      </c>
      <c r="AK593" s="14" t="str">
        <f>+IF(TRANSFERPROCURMENT!AK9="","",TRANSFERPROCURMENT!AK9)</f>
        <v/>
      </c>
      <c r="AL593" s="14" t="str">
        <f>+IF(TRANSFERPROCURMENT!AL9="","",TRANSFERPROCURMENT!AL9)</f>
        <v/>
      </c>
      <c r="AM593" s="13">
        <f>+IF(TRANSFERPROCURMENT!AM9="","",TRANSFERPROCURMENT!AM9)</f>
        <v>0.5625</v>
      </c>
      <c r="AN593" s="13">
        <f>+IF(TRANSFERPROCURMENT!AN9="","",TRANSFERPROCURMENT!AN9)</f>
        <v>0.59375</v>
      </c>
      <c r="AO593" s="14" t="str">
        <f>+IF(TRANSFERPROCURMENT!AO9="","",TRANSFERPROCURMENT!AO9)</f>
        <v/>
      </c>
      <c r="AP593" s="20" t="str">
        <f>+IF(TRANSFERPROCURMENT!AP9="","",TRANSFERPROCURMENT!AP9)</f>
        <v/>
      </c>
      <c r="AQ593" s="19">
        <f>+IF(TRANSFERPROCURMENT!AQ9="","",TRANSFERPROCURMENT!AQ9)</f>
        <v>0.33333333333333331</v>
      </c>
      <c r="AR593" s="13">
        <f>+IF(TRANSFERPROCURMENT!AR9="","",TRANSFERPROCURMENT!AR9)</f>
        <v>0.67708333333333337</v>
      </c>
      <c r="AS593" s="14" t="str">
        <f>+IF(TRANSFERPROCURMENT!AS9="","",TRANSFERPROCURMENT!AS9)</f>
        <v/>
      </c>
      <c r="AT593" s="14" t="str">
        <f>+IF(TRANSFERPROCURMENT!AT9="","",TRANSFERPROCURMENT!AT9)</f>
        <v/>
      </c>
      <c r="AU593" s="13">
        <f>+IF(TRANSFERPROCURMENT!AU9="","",TRANSFERPROCURMENT!AU9)</f>
        <v>0.5625</v>
      </c>
      <c r="AV593" s="13">
        <f>+IF(TRANSFERPROCURMENT!AV9="","",TRANSFERPROCURMENT!AV9)</f>
        <v>0.59375</v>
      </c>
      <c r="AW593" s="14" t="str">
        <f>+IF(TRANSFERPROCURMENT!AW9="","",TRANSFERPROCURMENT!AW9)</f>
        <v/>
      </c>
      <c r="AX593" s="20" t="str">
        <f>+IF(TRANSFERPROCURMENT!AX9="","",TRANSFERPROCURMENT!AX9)</f>
        <v/>
      </c>
      <c r="AY593" s="19">
        <f>+IF(TRANSFERPROCURMENT!AY9="","",TRANSFERPROCURMENT!AY9)</f>
        <v>0.33333333333333331</v>
      </c>
      <c r="AZ593" s="13">
        <f>+IF(TRANSFERPROCURMENT!AZ9="","",TRANSFERPROCURMENT!AZ9)</f>
        <v>0.67708333333333337</v>
      </c>
      <c r="BA593" s="14" t="str">
        <f>+IF(TRANSFERPROCURMENT!BA9="","",TRANSFERPROCURMENT!BA9)</f>
        <v/>
      </c>
      <c r="BB593" s="14" t="str">
        <f>+IF(TRANSFERPROCURMENT!BB9="","",TRANSFERPROCURMENT!BB9)</f>
        <v/>
      </c>
      <c r="BC593" s="13">
        <f>+IF(TRANSFERPROCURMENT!BC9="","",TRANSFERPROCURMENT!BC9)</f>
        <v>0.5625</v>
      </c>
      <c r="BD593" s="13">
        <f>+IF(TRANSFERPROCURMENT!BD9="","",TRANSFERPROCURMENT!BD9)</f>
        <v>0.59375</v>
      </c>
      <c r="BE593" s="14" t="str">
        <f>+IF(TRANSFERPROCURMENT!BE9="","",TRANSFERPROCURMENT!BE9)</f>
        <v/>
      </c>
      <c r="BF593" s="20" t="str">
        <f>+IF(TRANSFERPROCURMENT!BF9="","",TRANSFERPROCURMENT!BF9)</f>
        <v/>
      </c>
      <c r="BG593" s="19">
        <f>+IF(TRANSFERPROCURMENT!BG9="","",TRANSFERPROCURMENT!BG9)</f>
        <v>0.33333333333333331</v>
      </c>
      <c r="BH593" s="13">
        <f>+IF(TRANSFERPROCURMENT!BH9="","",TRANSFERPROCURMENT!BH9)</f>
        <v>0.67708333333333337</v>
      </c>
      <c r="BI593" s="14" t="str">
        <f>+IF(TRANSFERPROCURMENT!BI9="","",TRANSFERPROCURMENT!BI9)</f>
        <v/>
      </c>
      <c r="BJ593" s="14" t="str">
        <f>+IF(TRANSFERPROCURMENT!BJ9="","",TRANSFERPROCURMENT!BJ9)</f>
        <v/>
      </c>
      <c r="BK593" s="13">
        <f>+IF(TRANSFERPROCURMENT!BK9="","",TRANSFERPROCURMENT!BK9)</f>
        <v>0.5625</v>
      </c>
      <c r="BL593" s="13">
        <f>+IF(TRANSFERPROCURMENT!BL9="","",TRANSFERPROCURMENT!BL9)</f>
        <v>0.59375</v>
      </c>
      <c r="BM593" s="14" t="str">
        <f>+IF(TRANSFERPROCURMENT!BM9="","",TRANSFERPROCURMENT!BM9)</f>
        <v/>
      </c>
      <c r="BN593" s="20" t="str">
        <f>+IF(TRANSFERPROCURMENT!BN9="","",TRANSFERPROCURMENT!BN9)</f>
        <v/>
      </c>
      <c r="BO593" s="19" t="str">
        <f>+IF(TRANSFERPROCURMENT!BO9="","",TRANSFERPROCURMENT!BO9)</f>
        <v/>
      </c>
      <c r="BP593" s="13" t="str">
        <f>+IF(TRANSFERPROCURMENT!BP9="","",TRANSFERPROCURMENT!BP9)</f>
        <v/>
      </c>
      <c r="BQ593" s="14" t="str">
        <f>+IF(TRANSFERPROCURMENT!BQ9="","",TRANSFERPROCURMENT!BQ9)</f>
        <v/>
      </c>
      <c r="BR593" s="14" t="str">
        <f>+IF(TRANSFERPROCURMENT!BR9="","",TRANSFERPROCURMENT!BR9)</f>
        <v/>
      </c>
      <c r="BS593" s="13" t="str">
        <f>+IF(TRANSFERPROCURMENT!BS9="","",TRANSFERPROCURMENT!BS9)</f>
        <v/>
      </c>
      <c r="BT593" s="13" t="str">
        <f>+IF(TRANSFERPROCURMENT!BT9="","",TRANSFERPROCURMENT!BT9)</f>
        <v/>
      </c>
      <c r="BU593" s="14" t="str">
        <f>+IF(TRANSFERPROCURMENT!BU9="","",TRANSFERPROCURMENT!BU9)</f>
        <v/>
      </c>
      <c r="BV593" s="20" t="str">
        <f>+IF(TRANSFERPROCURMENT!BV9="","",TRANSFERPROCURMENT!BV9)</f>
        <v/>
      </c>
      <c r="BW593" s="68" t="str">
        <f>+VLOOKUP(B593,GESEM!B:H,7,0)</f>
        <v>CONTENT ONBOARDING</v>
      </c>
      <c r="BX593" s="2" t="str">
        <f>+VLOOKUP(B593,GESEM!B:H,6,0)</f>
        <v>AGENTE</v>
      </c>
    </row>
    <row r="594" spans="1:76" ht="12" customHeight="1" x14ac:dyDescent="0.2">
      <c r="A594" s="31">
        <f t="shared" si="9"/>
        <v>588</v>
      </c>
      <c r="B594" s="74">
        <f>+DASHBOARD!B7</f>
        <v>77700823</v>
      </c>
      <c r="C594" s="61" t="str">
        <f>+VLOOKUP(J594,TURNO!P:Q,2,0)</f>
        <v>DASHBOARD ES</v>
      </c>
      <c r="D594" s="61" t="str">
        <f>+DASHBOARD!D7</f>
        <v>Mañana</v>
      </c>
      <c r="E594" s="75">
        <f>+VLOOKUP(B594,GESEM!B:M,12,0)</f>
        <v>43624</v>
      </c>
      <c r="F594" s="61" t="str">
        <f>+DASHBOARD!F7</f>
        <v>FULL TIME</v>
      </c>
      <c r="G594" s="61">
        <f>+DASHBOARD!G7</f>
        <v>0</v>
      </c>
      <c r="H594" s="61">
        <f>+DASHBOARD!H7</f>
        <v>0</v>
      </c>
      <c r="I594" s="61" t="str">
        <f>+DASHBOARD!I7</f>
        <v>ALCCA CASTILLO DEIVIS BRAYAN</v>
      </c>
      <c r="J594" s="61" t="str">
        <f>+DASHBOARD!J7</f>
        <v>DASHBOARD</v>
      </c>
      <c r="K594" s="61" t="str">
        <f>+DASHBOARD!K7</f>
        <v>COLCA PAITAN GLORIA AMELIA</v>
      </c>
      <c r="L594" s="61" t="str">
        <f>+DASHBOARD!L7</f>
        <v xml:space="preserve">ROJAS LUPERDI ZARELA </v>
      </c>
      <c r="M594" s="61" t="str">
        <f>+DASHBOARD!M7</f>
        <v>Domingo</v>
      </c>
      <c r="N594" s="32">
        <f>+IF(DASHBOARD!N7="","",DASHBOARD!N7)</f>
        <v>0.36458333333333331</v>
      </c>
      <c r="O594" s="33">
        <f>+IF(DASHBOARD!O7="","",DASHBOARD!O7)</f>
        <v>0.70833333333333337</v>
      </c>
      <c r="P594" s="32">
        <f>+IF(DASHBOARD!P7="","",DASHBOARD!P7)</f>
        <v>0.625</v>
      </c>
      <c r="Q594" s="33">
        <f>+IF(DASHBOARD!Q7="","",DASHBOARD!Q7)</f>
        <v>0.65625</v>
      </c>
      <c r="R594" s="34" t="str">
        <f>+VLOOKUP(B594,GESEM!B:R,9,0)</f>
        <v>ACTIVO</v>
      </c>
      <c r="S594" s="19">
        <f>+IF(DASHBOARD!S7="","",DASHBOARD!S7)</f>
        <v>0.36458333333333331</v>
      </c>
      <c r="T594" s="14">
        <f>+IF(DASHBOARD!T7="","",DASHBOARD!T7)</f>
        <v>0.70833333333333337</v>
      </c>
      <c r="U594" s="14" t="str">
        <f>+IF(DASHBOARD!U7="","",DASHBOARD!U7)</f>
        <v/>
      </c>
      <c r="V594" s="14" t="str">
        <f>+IF(DASHBOARD!V7="","",DASHBOARD!V7)</f>
        <v/>
      </c>
      <c r="W594" s="14">
        <f>+IF(DASHBOARD!W7="","",DASHBOARD!W7)</f>
        <v>0.625</v>
      </c>
      <c r="X594" s="14">
        <f>+IF(DASHBOARD!X7="","",DASHBOARD!X7)</f>
        <v>0.65625</v>
      </c>
      <c r="Y594" s="14" t="str">
        <f>+IF(DASHBOARD!Y7="","",DASHBOARD!Y7)</f>
        <v/>
      </c>
      <c r="Z594" s="20" t="str">
        <f>+IF(DASHBOARD!Z7="","",DASHBOARD!Z7)</f>
        <v/>
      </c>
      <c r="AA594" s="19">
        <f>+IF(DASHBOARD!AA7="","",DASHBOARD!AA7)</f>
        <v>0.36458333333333331</v>
      </c>
      <c r="AB594" s="13">
        <f>+IF(DASHBOARD!AB7="","",DASHBOARD!AB7)</f>
        <v>0.70833333333333337</v>
      </c>
      <c r="AC594" s="14" t="str">
        <f>+IF(DASHBOARD!AC7="","",DASHBOARD!AC7)</f>
        <v/>
      </c>
      <c r="AD594" s="14" t="str">
        <f>+IF(DASHBOARD!AD7="","",DASHBOARD!AD7)</f>
        <v/>
      </c>
      <c r="AE594" s="13">
        <f>+IF(DASHBOARD!AE7="","",DASHBOARD!AE7)</f>
        <v>0.625</v>
      </c>
      <c r="AF594" s="13">
        <f>+IF(DASHBOARD!AF7="","",DASHBOARD!AF7)</f>
        <v>0.65625</v>
      </c>
      <c r="AG594" s="14" t="str">
        <f>+IF(DASHBOARD!AG7="","",DASHBOARD!AG7)</f>
        <v/>
      </c>
      <c r="AH594" s="20" t="str">
        <f>+IF(DASHBOARD!AH7="","",DASHBOARD!AH7)</f>
        <v/>
      </c>
      <c r="AI594" s="19">
        <f>+IF(DASHBOARD!AI7="","",DASHBOARD!AI7)</f>
        <v>0.36458333333333331</v>
      </c>
      <c r="AJ594" s="13">
        <f>+IF(DASHBOARD!AJ7="","",DASHBOARD!AJ7)</f>
        <v>0.70833333333333337</v>
      </c>
      <c r="AK594" s="14" t="str">
        <f>+IF(DASHBOARD!AK7="","",DASHBOARD!AK7)</f>
        <v/>
      </c>
      <c r="AL594" s="14" t="str">
        <f>+IF(DASHBOARD!AL7="","",DASHBOARD!AL7)</f>
        <v/>
      </c>
      <c r="AM594" s="13">
        <f>+IF(DASHBOARD!AM7="","",DASHBOARD!AM7)</f>
        <v>0.625</v>
      </c>
      <c r="AN594" s="13">
        <f>+IF(DASHBOARD!AN7="","",DASHBOARD!AN7)</f>
        <v>0.65625</v>
      </c>
      <c r="AO594" s="14" t="str">
        <f>+IF(DASHBOARD!AO7="","",DASHBOARD!AO7)</f>
        <v/>
      </c>
      <c r="AP594" s="20" t="str">
        <f>+IF(DASHBOARD!AP7="","",DASHBOARD!AP7)</f>
        <v/>
      </c>
      <c r="AQ594" s="19">
        <f>+IF(DASHBOARD!AQ7="","",DASHBOARD!AQ7)</f>
        <v>0.36458333333333331</v>
      </c>
      <c r="AR594" s="13">
        <f>+IF(DASHBOARD!AR7="","",DASHBOARD!AR7)</f>
        <v>0.70833333333333337</v>
      </c>
      <c r="AS594" s="14" t="str">
        <f>+IF(DASHBOARD!AS7="","",DASHBOARD!AS7)</f>
        <v/>
      </c>
      <c r="AT594" s="14" t="str">
        <f>+IF(DASHBOARD!AT7="","",DASHBOARD!AT7)</f>
        <v/>
      </c>
      <c r="AU594" s="13">
        <f>+IF(DASHBOARD!AU7="","",DASHBOARD!AU7)</f>
        <v>0.625</v>
      </c>
      <c r="AV594" s="13">
        <f>+IF(DASHBOARD!AV7="","",DASHBOARD!AV7)</f>
        <v>0.65625</v>
      </c>
      <c r="AW594" s="14" t="str">
        <f>+IF(DASHBOARD!AW7="","",DASHBOARD!AW7)</f>
        <v/>
      </c>
      <c r="AX594" s="20" t="str">
        <f>+IF(DASHBOARD!AX7="","",DASHBOARD!AX7)</f>
        <v/>
      </c>
      <c r="AY594" s="19">
        <f>+IF(DASHBOARD!AY7="","",DASHBOARD!AY7)</f>
        <v>0.36458333333333331</v>
      </c>
      <c r="AZ594" s="13">
        <f>+IF(DASHBOARD!AZ7="","",DASHBOARD!AZ7)</f>
        <v>0.70833333333333337</v>
      </c>
      <c r="BA594" s="14" t="str">
        <f>+IF(DASHBOARD!BA7="","",DASHBOARD!BA7)</f>
        <v/>
      </c>
      <c r="BB594" s="14" t="str">
        <f>+IF(DASHBOARD!BB7="","",DASHBOARD!BB7)</f>
        <v/>
      </c>
      <c r="BC594" s="13">
        <f>+IF(DASHBOARD!BC7="","",DASHBOARD!BC7)</f>
        <v>0.625</v>
      </c>
      <c r="BD594" s="13">
        <f>+IF(DASHBOARD!BD7="","",DASHBOARD!BD7)</f>
        <v>0.65625</v>
      </c>
      <c r="BE594" s="14" t="str">
        <f>+IF(DASHBOARD!BE7="","",DASHBOARD!BE7)</f>
        <v/>
      </c>
      <c r="BF594" s="20" t="str">
        <f>+IF(DASHBOARD!BF7="","",DASHBOARD!BF7)</f>
        <v/>
      </c>
      <c r="BG594" s="19">
        <f>+IF(DASHBOARD!BG7="","",DASHBOARD!BG7)</f>
        <v>0.36458333333333331</v>
      </c>
      <c r="BH594" s="13">
        <f>+IF(DASHBOARD!BH7="","",DASHBOARD!BH7)</f>
        <v>0.70833333333333337</v>
      </c>
      <c r="BI594" s="14" t="str">
        <f>+IF(DASHBOARD!BI7="","",DASHBOARD!BI7)</f>
        <v/>
      </c>
      <c r="BJ594" s="14" t="str">
        <f>+IF(DASHBOARD!BJ7="","",DASHBOARD!BJ7)</f>
        <v/>
      </c>
      <c r="BK594" s="13">
        <f>+IF(DASHBOARD!BK7="","",DASHBOARD!BK7)</f>
        <v>0.625</v>
      </c>
      <c r="BL594" s="13">
        <f>+IF(DASHBOARD!BL7="","",DASHBOARD!BL7)</f>
        <v>0.65625</v>
      </c>
      <c r="BM594" s="14" t="str">
        <f>+IF(DASHBOARD!BM7="","",DASHBOARD!BM7)</f>
        <v/>
      </c>
      <c r="BN594" s="20" t="str">
        <f>+IF(DASHBOARD!BN7="","",DASHBOARD!BN7)</f>
        <v/>
      </c>
      <c r="BO594" s="19" t="str">
        <f>+IF(DASHBOARD!BO7="","",DASHBOARD!BO7)</f>
        <v/>
      </c>
      <c r="BP594" s="13" t="str">
        <f>+IF(DASHBOARD!BP7="","",DASHBOARD!BP7)</f>
        <v/>
      </c>
      <c r="BQ594" s="14" t="str">
        <f>+IF(DASHBOARD!BQ7="","",DASHBOARD!BQ7)</f>
        <v/>
      </c>
      <c r="BR594" s="14" t="str">
        <f>+IF(DASHBOARD!BR7="","",DASHBOARD!BR7)</f>
        <v/>
      </c>
      <c r="BS594" s="13" t="str">
        <f>+IF(DASHBOARD!BS7="","",DASHBOARD!BS7)</f>
        <v/>
      </c>
      <c r="BT594" s="13" t="str">
        <f>+IF(DASHBOARD!BT7="","",DASHBOARD!BT7)</f>
        <v/>
      </c>
      <c r="BU594" s="14" t="str">
        <f>+IF(DASHBOARD!BU7="","",DASHBOARD!BU7)</f>
        <v/>
      </c>
      <c r="BV594" s="20" t="str">
        <f>+IF(DASHBOARD!BV7="","",DASHBOARD!BV7)</f>
        <v/>
      </c>
      <c r="BW594" s="68" t="str">
        <f>+VLOOKUP(B594,GESEM!B:H,7,0)</f>
        <v>DASHBOARD</v>
      </c>
      <c r="BX594" s="2" t="str">
        <f>+VLOOKUP(B594,GESEM!B:H,6,0)</f>
        <v>AGENTE</v>
      </c>
    </row>
    <row r="595" spans="1:76" ht="12" customHeight="1" x14ac:dyDescent="0.2">
      <c r="A595" s="31">
        <f t="shared" si="9"/>
        <v>589</v>
      </c>
      <c r="B595" s="74">
        <f>+DASHBOARD!B8</f>
        <v>75339998</v>
      </c>
      <c r="C595" s="61" t="str">
        <f>+VLOOKUP(J595,TURNO!P:Q,2,0)</f>
        <v>DASHBOARD ES</v>
      </c>
      <c r="D595" s="61" t="str">
        <f>+DASHBOARD!D8</f>
        <v>Mañana</v>
      </c>
      <c r="E595" s="75">
        <f>+VLOOKUP(B595,GESEM!B:M,12,0)</f>
        <v>43536</v>
      </c>
      <c r="F595" s="61" t="str">
        <f>+DASHBOARD!F8</f>
        <v>FULL TIME</v>
      </c>
      <c r="G595" s="61" t="str">
        <f>+DASHBOARD!G8</f>
        <v>GESTION ADICIONAL</v>
      </c>
      <c r="H595" s="61" t="str">
        <f>+DASHBOARD!H8</f>
        <v>ONBOARDING CALL</v>
      </c>
      <c r="I595" s="61" t="str">
        <f>+DASHBOARD!I8</f>
        <v>LOPE SOCA SARAI</v>
      </c>
      <c r="J595" s="61" t="str">
        <f>+DASHBOARD!J8</f>
        <v>DASHBOARD</v>
      </c>
      <c r="K595" s="61" t="str">
        <f>+DASHBOARD!K8</f>
        <v>COLCA PAITAN GLORIA AMELIA</v>
      </c>
      <c r="L595" s="61" t="str">
        <f>+DASHBOARD!L8</f>
        <v xml:space="preserve">ROJAS LUPERDI ZARELA </v>
      </c>
      <c r="M595" s="61" t="str">
        <f>+DASHBOARD!M8</f>
        <v>Sábado</v>
      </c>
      <c r="N595" s="32">
        <f>+IF(DASHBOARD!N8="","",DASHBOARD!N8)</f>
        <v>0.25</v>
      </c>
      <c r="O595" s="33">
        <f>+IF(DASHBOARD!O8="","",DASHBOARD!O8)</f>
        <v>0.59375</v>
      </c>
      <c r="P595" s="32">
        <f>+IF(DASHBOARD!P8="","",DASHBOARD!P8)</f>
        <v>0.41666666666666669</v>
      </c>
      <c r="Q595" s="33">
        <f>+IF(DASHBOARD!Q8="","",DASHBOARD!Q8)</f>
        <v>0.44791666666666669</v>
      </c>
      <c r="R595" s="34" t="str">
        <f>+VLOOKUP(B595,GESEM!B:R,9,0)</f>
        <v>ACTIVO</v>
      </c>
      <c r="S595" s="19">
        <f>+IF(DASHBOARD!S8="","",DASHBOARD!S8)</f>
        <v>0.25</v>
      </c>
      <c r="T595" s="14">
        <f>+IF(DASHBOARD!T8="","",DASHBOARD!T8)</f>
        <v>0.59375</v>
      </c>
      <c r="U595" s="14" t="str">
        <f>+IF(DASHBOARD!U8="","",DASHBOARD!U8)</f>
        <v/>
      </c>
      <c r="V595" s="14" t="str">
        <f>+IF(DASHBOARD!V8="","",DASHBOARD!V8)</f>
        <v/>
      </c>
      <c r="W595" s="14">
        <f>+IF(DASHBOARD!W8="","",DASHBOARD!W8)</f>
        <v>0.41666666666666669</v>
      </c>
      <c r="X595" s="14">
        <f>+IF(DASHBOARD!X8="","",DASHBOARD!X8)</f>
        <v>0.44791666666666669</v>
      </c>
      <c r="Y595" s="14" t="str">
        <f>+IF(DASHBOARD!Y8="","",DASHBOARD!Y8)</f>
        <v/>
      </c>
      <c r="Z595" s="20" t="str">
        <f>+IF(DASHBOARD!Z8="","",DASHBOARD!Z8)</f>
        <v/>
      </c>
      <c r="AA595" s="19">
        <f>+IF(DASHBOARD!AA8="","",DASHBOARD!AA8)</f>
        <v>0.25</v>
      </c>
      <c r="AB595" s="13">
        <f>+IF(DASHBOARD!AB8="","",DASHBOARD!AB8)</f>
        <v>0.59375</v>
      </c>
      <c r="AC595" s="14" t="str">
        <f>+IF(DASHBOARD!AC8="","",DASHBOARD!AC8)</f>
        <v/>
      </c>
      <c r="AD595" s="14" t="str">
        <f>+IF(DASHBOARD!AD8="","",DASHBOARD!AD8)</f>
        <v/>
      </c>
      <c r="AE595" s="13">
        <f>+IF(DASHBOARD!AE8="","",DASHBOARD!AE8)</f>
        <v>0.41666666666666669</v>
      </c>
      <c r="AF595" s="13">
        <f>+IF(DASHBOARD!AF8="","",DASHBOARD!AF8)</f>
        <v>0.44791666666666669</v>
      </c>
      <c r="AG595" s="14" t="str">
        <f>+IF(DASHBOARD!AG8="","",DASHBOARD!AG8)</f>
        <v/>
      </c>
      <c r="AH595" s="20" t="str">
        <f>+IF(DASHBOARD!AH8="","",DASHBOARD!AH8)</f>
        <v/>
      </c>
      <c r="AI595" s="19">
        <f>+IF(DASHBOARD!AI8="","",DASHBOARD!AI8)</f>
        <v>0.25</v>
      </c>
      <c r="AJ595" s="13">
        <f>+IF(DASHBOARD!AJ8="","",DASHBOARD!AJ8)</f>
        <v>0.59375</v>
      </c>
      <c r="AK595" s="14" t="str">
        <f>+IF(DASHBOARD!AK8="","",DASHBOARD!AK8)</f>
        <v/>
      </c>
      <c r="AL595" s="14" t="str">
        <f>+IF(DASHBOARD!AL8="","",DASHBOARD!AL8)</f>
        <v/>
      </c>
      <c r="AM595" s="13">
        <f>+IF(DASHBOARD!AM8="","",DASHBOARD!AM8)</f>
        <v>0.41666666666666669</v>
      </c>
      <c r="AN595" s="13">
        <f>+IF(DASHBOARD!AN8="","",DASHBOARD!AN8)</f>
        <v>0.44791666666666669</v>
      </c>
      <c r="AO595" s="14" t="str">
        <f>+IF(DASHBOARD!AO8="","",DASHBOARD!AO8)</f>
        <v/>
      </c>
      <c r="AP595" s="20" t="str">
        <f>+IF(DASHBOARD!AP8="","",DASHBOARD!AP8)</f>
        <v/>
      </c>
      <c r="AQ595" s="19">
        <f>+IF(DASHBOARD!AQ8="","",DASHBOARD!AQ8)</f>
        <v>0.25</v>
      </c>
      <c r="AR595" s="13">
        <f>+IF(DASHBOARD!AR8="","",DASHBOARD!AR8)</f>
        <v>0.59375</v>
      </c>
      <c r="AS595" s="14" t="str">
        <f>+IF(DASHBOARD!AS8="","",DASHBOARD!AS8)</f>
        <v/>
      </c>
      <c r="AT595" s="14" t="str">
        <f>+IF(DASHBOARD!AT8="","",DASHBOARD!AT8)</f>
        <v/>
      </c>
      <c r="AU595" s="13">
        <f>+IF(DASHBOARD!AU8="","",DASHBOARD!AU8)</f>
        <v>0.41666666666666669</v>
      </c>
      <c r="AV595" s="13">
        <f>+IF(DASHBOARD!AV8="","",DASHBOARD!AV8)</f>
        <v>0.44791666666666669</v>
      </c>
      <c r="AW595" s="14" t="str">
        <f>+IF(DASHBOARD!AW8="","",DASHBOARD!AW8)</f>
        <v/>
      </c>
      <c r="AX595" s="20" t="str">
        <f>+IF(DASHBOARD!AX8="","",DASHBOARD!AX8)</f>
        <v/>
      </c>
      <c r="AY595" s="19">
        <f>+IF(DASHBOARD!AY8="","",DASHBOARD!AY8)</f>
        <v>0.25</v>
      </c>
      <c r="AZ595" s="13">
        <f>+IF(DASHBOARD!AZ8="","",DASHBOARD!AZ8)</f>
        <v>0.59375</v>
      </c>
      <c r="BA595" s="14" t="str">
        <f>+IF(DASHBOARD!BA8="","",DASHBOARD!BA8)</f>
        <v/>
      </c>
      <c r="BB595" s="14" t="str">
        <f>+IF(DASHBOARD!BB8="","",DASHBOARD!BB8)</f>
        <v/>
      </c>
      <c r="BC595" s="13">
        <f>+IF(DASHBOARD!BC8="","",DASHBOARD!BC8)</f>
        <v>0.41666666666666669</v>
      </c>
      <c r="BD595" s="13">
        <f>+IF(DASHBOARD!BD8="","",DASHBOARD!BD8)</f>
        <v>0.44791666666666669</v>
      </c>
      <c r="BE595" s="14" t="str">
        <f>+IF(DASHBOARD!BE8="","",DASHBOARD!BE8)</f>
        <v/>
      </c>
      <c r="BF595" s="20" t="str">
        <f>+IF(DASHBOARD!BF8="","",DASHBOARD!BF8)</f>
        <v/>
      </c>
      <c r="BG595" s="19" t="str">
        <f>+IF(DASHBOARD!BG8="","",DASHBOARD!BG8)</f>
        <v/>
      </c>
      <c r="BH595" s="13" t="str">
        <f>+IF(DASHBOARD!BH8="","",DASHBOARD!BH8)</f>
        <v/>
      </c>
      <c r="BI595" s="14" t="str">
        <f>+IF(DASHBOARD!BI8="","",DASHBOARD!BI8)</f>
        <v/>
      </c>
      <c r="BJ595" s="14" t="str">
        <f>+IF(DASHBOARD!BJ8="","",DASHBOARD!BJ8)</f>
        <v/>
      </c>
      <c r="BK595" s="13" t="str">
        <f>+IF(DASHBOARD!BK8="","",DASHBOARD!BK8)</f>
        <v/>
      </c>
      <c r="BL595" s="13" t="str">
        <f>+IF(DASHBOARD!BL8="","",DASHBOARD!BL8)</f>
        <v/>
      </c>
      <c r="BM595" s="14" t="str">
        <f>+IF(DASHBOARD!BM8="","",DASHBOARD!BM8)</f>
        <v/>
      </c>
      <c r="BN595" s="20" t="str">
        <f>+IF(DASHBOARD!BN8="","",DASHBOARD!BN8)</f>
        <v/>
      </c>
      <c r="BO595" s="19">
        <f>+IF(DASHBOARD!BO8="","",DASHBOARD!BO8)</f>
        <v>0.25</v>
      </c>
      <c r="BP595" s="13">
        <f>+IF(DASHBOARD!BP8="","",DASHBOARD!BP8)</f>
        <v>0.59375</v>
      </c>
      <c r="BQ595" s="14" t="str">
        <f>+IF(DASHBOARD!BQ8="","",DASHBOARD!BQ8)</f>
        <v/>
      </c>
      <c r="BR595" s="14" t="str">
        <f>+IF(DASHBOARD!BR8="","",DASHBOARD!BR8)</f>
        <v/>
      </c>
      <c r="BS595" s="13">
        <f>+IF(DASHBOARD!BS8="","",DASHBOARD!BS8)</f>
        <v>0.41666666666666669</v>
      </c>
      <c r="BT595" s="13">
        <f>+IF(DASHBOARD!BT8="","",DASHBOARD!BT8)</f>
        <v>0.44791666666666669</v>
      </c>
      <c r="BU595" s="14" t="str">
        <f>+IF(DASHBOARD!BU8="","",DASHBOARD!BU8)</f>
        <v/>
      </c>
      <c r="BV595" s="20" t="str">
        <f>+IF(DASHBOARD!BV8="","",DASHBOARD!BV8)</f>
        <v/>
      </c>
      <c r="BW595" s="68" t="str">
        <f>+VLOOKUP(B595,GESEM!B:H,7,0)</f>
        <v>DASHBOARD</v>
      </c>
      <c r="BX595" s="2" t="str">
        <f>+VLOOKUP(B595,GESEM!B:H,6,0)</f>
        <v>AGENTE</v>
      </c>
    </row>
    <row r="596" spans="1:76" ht="12" customHeight="1" x14ac:dyDescent="0.2">
      <c r="A596" s="31">
        <f t="shared" si="9"/>
        <v>590</v>
      </c>
      <c r="B596" s="74">
        <f>+DASHBOARD!B9</f>
        <v>76419116</v>
      </c>
      <c r="C596" s="61" t="str">
        <f>+VLOOKUP(J596,TURNO!P:Q,2,0)</f>
        <v>DASHBOARD ES</v>
      </c>
      <c r="D596" s="61" t="str">
        <f>+DASHBOARD!D9</f>
        <v>Mañana</v>
      </c>
      <c r="E596" s="75">
        <f>+VLOOKUP(B596,GESEM!B:M,12,0)</f>
        <v>43838</v>
      </c>
      <c r="F596" s="61" t="str">
        <f>+DASHBOARD!F9</f>
        <v>FULL TIME</v>
      </c>
      <c r="G596" s="61">
        <f>+DASHBOARD!G9</f>
        <v>0</v>
      </c>
      <c r="H596" s="61">
        <f>+DASHBOARD!H9</f>
        <v>0</v>
      </c>
      <c r="I596" s="61" t="str">
        <f>+DASHBOARD!I9</f>
        <v>SANTISTEBAN SALCEDO LAURA FIORELLA</v>
      </c>
      <c r="J596" s="61" t="str">
        <f>+DASHBOARD!J9</f>
        <v>DASHBOARD</v>
      </c>
      <c r="K596" s="61" t="str">
        <f>+DASHBOARD!K9</f>
        <v>COLCA PAITAN GLORIA AMELIA</v>
      </c>
      <c r="L596" s="61" t="str">
        <f>+DASHBOARD!L9</f>
        <v xml:space="preserve">ROJAS LUPERDI ZARELA </v>
      </c>
      <c r="M596" s="61" t="str">
        <f>+DASHBOARD!M9</f>
        <v>Domingo</v>
      </c>
      <c r="N596" s="32">
        <f>+IF(DASHBOARD!N9="","",DASHBOARD!N9)</f>
        <v>0.29166666666666669</v>
      </c>
      <c r="O596" s="33">
        <f>+IF(DASHBOARD!O9="","",DASHBOARD!O9)</f>
        <v>0.63541666666666663</v>
      </c>
      <c r="P596" s="32">
        <f>+IF(DASHBOARD!P9="","",DASHBOARD!P9)</f>
        <v>0.45833333333333331</v>
      </c>
      <c r="Q596" s="33">
        <f>+IF(DASHBOARD!Q9="","",DASHBOARD!Q9)</f>
        <v>0.48958333333333331</v>
      </c>
      <c r="R596" s="34" t="str">
        <f>+VLOOKUP(B596,GESEM!B:R,9,0)</f>
        <v>ACTIVO</v>
      </c>
      <c r="S596" s="19">
        <f>+IF(DASHBOARD!S9="","",DASHBOARD!S9)</f>
        <v>0.29166666666666669</v>
      </c>
      <c r="T596" s="14">
        <f>+IF(DASHBOARD!T9="","",DASHBOARD!T9)</f>
        <v>0.63541666666666663</v>
      </c>
      <c r="U596" s="14" t="str">
        <f>+IF(DASHBOARD!U9="","",DASHBOARD!U9)</f>
        <v/>
      </c>
      <c r="V596" s="14" t="str">
        <f>+IF(DASHBOARD!V9="","",DASHBOARD!V9)</f>
        <v/>
      </c>
      <c r="W596" s="14">
        <f>+IF(DASHBOARD!W9="","",DASHBOARD!W9)</f>
        <v>0.45833333333333331</v>
      </c>
      <c r="X596" s="14">
        <f>+IF(DASHBOARD!X9="","",DASHBOARD!X9)</f>
        <v>0.48958333333333331</v>
      </c>
      <c r="Y596" s="14" t="str">
        <f>+IF(DASHBOARD!Y9="","",DASHBOARD!Y9)</f>
        <v/>
      </c>
      <c r="Z596" s="20" t="str">
        <f>+IF(DASHBOARD!Z9="","",DASHBOARD!Z9)</f>
        <v/>
      </c>
      <c r="AA596" s="19">
        <f>+IF(DASHBOARD!AA9="","",DASHBOARD!AA9)</f>
        <v>0.29166666666666669</v>
      </c>
      <c r="AB596" s="13">
        <f>+IF(DASHBOARD!AB9="","",DASHBOARD!AB9)</f>
        <v>0.63541666666666663</v>
      </c>
      <c r="AC596" s="14" t="str">
        <f>+IF(DASHBOARD!AC9="","",DASHBOARD!AC9)</f>
        <v/>
      </c>
      <c r="AD596" s="14" t="str">
        <f>+IF(DASHBOARD!AD9="","",DASHBOARD!AD9)</f>
        <v/>
      </c>
      <c r="AE596" s="13">
        <f>+IF(DASHBOARD!AE9="","",DASHBOARD!AE9)</f>
        <v>0.45833333333333331</v>
      </c>
      <c r="AF596" s="13">
        <f>+IF(DASHBOARD!AF9="","",DASHBOARD!AF9)</f>
        <v>0.48958333333333331</v>
      </c>
      <c r="AG596" s="14" t="str">
        <f>+IF(DASHBOARD!AG9="","",DASHBOARD!AG9)</f>
        <v/>
      </c>
      <c r="AH596" s="20" t="str">
        <f>+IF(DASHBOARD!AH9="","",DASHBOARD!AH9)</f>
        <v/>
      </c>
      <c r="AI596" s="19">
        <f>+IF(DASHBOARD!AI9="","",DASHBOARD!AI9)</f>
        <v>0.29166666666666669</v>
      </c>
      <c r="AJ596" s="13">
        <f>+IF(DASHBOARD!AJ9="","",DASHBOARD!AJ9)</f>
        <v>0.63541666666666663</v>
      </c>
      <c r="AK596" s="14" t="str">
        <f>+IF(DASHBOARD!AK9="","",DASHBOARD!AK9)</f>
        <v/>
      </c>
      <c r="AL596" s="14" t="str">
        <f>+IF(DASHBOARD!AL9="","",DASHBOARD!AL9)</f>
        <v/>
      </c>
      <c r="AM596" s="13">
        <f>+IF(DASHBOARD!AM9="","",DASHBOARD!AM9)</f>
        <v>0.45833333333333331</v>
      </c>
      <c r="AN596" s="13">
        <f>+IF(DASHBOARD!AN9="","",DASHBOARD!AN9)</f>
        <v>0.48958333333333331</v>
      </c>
      <c r="AO596" s="14" t="str">
        <f>+IF(DASHBOARD!AO9="","",DASHBOARD!AO9)</f>
        <v/>
      </c>
      <c r="AP596" s="20" t="str">
        <f>+IF(DASHBOARD!AP9="","",DASHBOARD!AP9)</f>
        <v/>
      </c>
      <c r="AQ596" s="19">
        <f>+IF(DASHBOARD!AQ9="","",DASHBOARD!AQ9)</f>
        <v>0.29166666666666669</v>
      </c>
      <c r="AR596" s="13">
        <f>+IF(DASHBOARD!AR9="","",DASHBOARD!AR9)</f>
        <v>0.63541666666666663</v>
      </c>
      <c r="AS596" s="14" t="str">
        <f>+IF(DASHBOARD!AS9="","",DASHBOARD!AS9)</f>
        <v/>
      </c>
      <c r="AT596" s="14" t="str">
        <f>+IF(DASHBOARD!AT9="","",DASHBOARD!AT9)</f>
        <v/>
      </c>
      <c r="AU596" s="13">
        <f>+IF(DASHBOARD!AU9="","",DASHBOARD!AU9)</f>
        <v>0.45833333333333331</v>
      </c>
      <c r="AV596" s="13">
        <f>+IF(DASHBOARD!AV9="","",DASHBOARD!AV9)</f>
        <v>0.48958333333333331</v>
      </c>
      <c r="AW596" s="14" t="str">
        <f>+IF(DASHBOARD!AW9="","",DASHBOARD!AW9)</f>
        <v/>
      </c>
      <c r="AX596" s="20" t="str">
        <f>+IF(DASHBOARD!AX9="","",DASHBOARD!AX9)</f>
        <v/>
      </c>
      <c r="AY596" s="19">
        <f>+IF(DASHBOARD!AY9="","",DASHBOARD!AY9)</f>
        <v>0.29166666666666669</v>
      </c>
      <c r="AZ596" s="13">
        <f>+IF(DASHBOARD!AZ9="","",DASHBOARD!AZ9)</f>
        <v>0.63541666666666663</v>
      </c>
      <c r="BA596" s="14" t="str">
        <f>+IF(DASHBOARD!BA9="","",DASHBOARD!BA9)</f>
        <v/>
      </c>
      <c r="BB596" s="14" t="str">
        <f>+IF(DASHBOARD!BB9="","",DASHBOARD!BB9)</f>
        <v/>
      </c>
      <c r="BC596" s="13">
        <f>+IF(DASHBOARD!BC9="","",DASHBOARD!BC9)</f>
        <v>0.45833333333333331</v>
      </c>
      <c r="BD596" s="13">
        <f>+IF(DASHBOARD!BD9="","",DASHBOARD!BD9)</f>
        <v>0.48958333333333331</v>
      </c>
      <c r="BE596" s="14" t="str">
        <f>+IF(DASHBOARD!BE9="","",DASHBOARD!BE9)</f>
        <v/>
      </c>
      <c r="BF596" s="20" t="str">
        <f>+IF(DASHBOARD!BF9="","",DASHBOARD!BF9)</f>
        <v/>
      </c>
      <c r="BG596" s="19">
        <f>+IF(DASHBOARD!BG9="","",DASHBOARD!BG9)</f>
        <v>0.29166666666666669</v>
      </c>
      <c r="BH596" s="13">
        <f>+IF(DASHBOARD!BH9="","",DASHBOARD!BH9)</f>
        <v>0.63541666666666663</v>
      </c>
      <c r="BI596" s="14" t="str">
        <f>+IF(DASHBOARD!BI9="","",DASHBOARD!BI9)</f>
        <v/>
      </c>
      <c r="BJ596" s="14" t="str">
        <f>+IF(DASHBOARD!BJ9="","",DASHBOARD!BJ9)</f>
        <v/>
      </c>
      <c r="BK596" s="13">
        <f>+IF(DASHBOARD!BK9="","",DASHBOARD!BK9)</f>
        <v>0.45833333333333331</v>
      </c>
      <c r="BL596" s="13">
        <f>+IF(DASHBOARD!BL9="","",DASHBOARD!BL9)</f>
        <v>0.48958333333333331</v>
      </c>
      <c r="BM596" s="14" t="str">
        <f>+IF(DASHBOARD!BM9="","",DASHBOARD!BM9)</f>
        <v/>
      </c>
      <c r="BN596" s="20" t="str">
        <f>+IF(DASHBOARD!BN9="","",DASHBOARD!BN9)</f>
        <v/>
      </c>
      <c r="BO596" s="19" t="str">
        <f>+IF(DASHBOARD!BO9="","",DASHBOARD!BO9)</f>
        <v/>
      </c>
      <c r="BP596" s="13" t="str">
        <f>+IF(DASHBOARD!BP9="","",DASHBOARD!BP9)</f>
        <v/>
      </c>
      <c r="BQ596" s="14" t="str">
        <f>+IF(DASHBOARD!BQ9="","",DASHBOARD!BQ9)</f>
        <v/>
      </c>
      <c r="BR596" s="14" t="str">
        <f>+IF(DASHBOARD!BR9="","",DASHBOARD!BR9)</f>
        <v/>
      </c>
      <c r="BS596" s="13" t="str">
        <f>+IF(DASHBOARD!BS9="","",DASHBOARD!BS9)</f>
        <v/>
      </c>
      <c r="BT596" s="13" t="str">
        <f>+IF(DASHBOARD!BT9="","",DASHBOARD!BT9)</f>
        <v/>
      </c>
      <c r="BU596" s="14" t="str">
        <f>+IF(DASHBOARD!BU9="","",DASHBOARD!BU9)</f>
        <v/>
      </c>
      <c r="BV596" s="20" t="str">
        <f>+IF(DASHBOARD!BV9="","",DASHBOARD!BV9)</f>
        <v/>
      </c>
      <c r="BW596" s="68" t="str">
        <f>+VLOOKUP(B596,GESEM!B:H,7,0)</f>
        <v>DASHBOARD</v>
      </c>
      <c r="BX596" s="2" t="str">
        <f>+VLOOKUP(B596,GESEM!B:H,6,0)</f>
        <v>AGENTE</v>
      </c>
    </row>
    <row r="597" spans="1:76" ht="12" customHeight="1" x14ac:dyDescent="0.2">
      <c r="A597" s="31">
        <f t="shared" si="9"/>
        <v>591</v>
      </c>
      <c r="B597" s="74">
        <f>+DASHBOARD!B10</f>
        <v>76374951</v>
      </c>
      <c r="C597" s="61" t="str">
        <f>+VLOOKUP(J597,TURNO!P:Q,2,0)</f>
        <v>DASHBOARD ES</v>
      </c>
      <c r="D597" s="61" t="str">
        <f>+DASHBOARD!D10</f>
        <v>Madrugada</v>
      </c>
      <c r="E597" s="75">
        <f>+VLOOKUP(B597,GESEM!B:M,12,0)</f>
        <v>43536</v>
      </c>
      <c r="F597" s="61" t="str">
        <f>+DASHBOARD!F10</f>
        <v>FULL TIME</v>
      </c>
      <c r="G597" s="61">
        <f>+DASHBOARD!G10</f>
        <v>0</v>
      </c>
      <c r="H597" s="61">
        <f>+DASHBOARD!H10</f>
        <v>0</v>
      </c>
      <c r="I597" s="61" t="str">
        <f>+DASHBOARD!I10</f>
        <v>HERRERA FERNANDEZ GINA CALINA</v>
      </c>
      <c r="J597" s="61" t="str">
        <f>+DASHBOARD!J10</f>
        <v>DASHBOARD</v>
      </c>
      <c r="K597" s="61" t="str">
        <f>+DASHBOARD!K10</f>
        <v>COLCA PAITAN GLORIA AMELIA</v>
      </c>
      <c r="L597" s="61" t="str">
        <f>+DASHBOARD!L10</f>
        <v xml:space="preserve">ROJAS LUPERDI ZARELA </v>
      </c>
      <c r="M597" s="61" t="str">
        <f>+DASHBOARD!M10</f>
        <v>Sábado</v>
      </c>
      <c r="N597" s="32">
        <f>+IF(DASHBOARD!N10="","",DASHBOARD!N10)</f>
        <v>4.1666666666666664E-2</v>
      </c>
      <c r="O597" s="33">
        <f>+IF(DASHBOARD!O10="","",DASHBOARD!O10)</f>
        <v>0.38541666666666669</v>
      </c>
      <c r="P597" s="32">
        <f>+IF(DASHBOARD!P10="","",DASHBOARD!P10)</f>
        <v>0.25</v>
      </c>
      <c r="Q597" s="33">
        <f>+IF(DASHBOARD!Q10="","",DASHBOARD!Q10)</f>
        <v>0.28125</v>
      </c>
      <c r="R597" s="34" t="str">
        <f>+VLOOKUP(B597,GESEM!B:R,9,0)</f>
        <v>ACTIVO</v>
      </c>
      <c r="S597" s="19">
        <f>+IF(DASHBOARD!S10="","",DASHBOARD!S10)</f>
        <v>4.1666666666666664E-2</v>
      </c>
      <c r="T597" s="14">
        <f>+IF(DASHBOARD!T10="","",DASHBOARD!T10)</f>
        <v>0.38541666666666669</v>
      </c>
      <c r="U597" s="14" t="str">
        <f>+IF(DASHBOARD!U10="","",DASHBOARD!U10)</f>
        <v/>
      </c>
      <c r="V597" s="14" t="str">
        <f>+IF(DASHBOARD!V10="","",DASHBOARD!V10)</f>
        <v/>
      </c>
      <c r="W597" s="14">
        <f>+IF(DASHBOARD!W10="","",DASHBOARD!W10)</f>
        <v>0.25</v>
      </c>
      <c r="X597" s="14">
        <f>+IF(DASHBOARD!X10="","",DASHBOARD!X10)</f>
        <v>0.28125</v>
      </c>
      <c r="Y597" s="14" t="str">
        <f>+IF(DASHBOARD!Y10="","",DASHBOARD!Y10)</f>
        <v/>
      </c>
      <c r="Z597" s="20" t="str">
        <f>+IF(DASHBOARD!Z10="","",DASHBOARD!Z10)</f>
        <v/>
      </c>
      <c r="AA597" s="19">
        <f>+IF(DASHBOARD!AA10="","",DASHBOARD!AA10)</f>
        <v>4.1666666666666664E-2</v>
      </c>
      <c r="AB597" s="13">
        <f>+IF(DASHBOARD!AB10="","",DASHBOARD!AB10)</f>
        <v>0.38541666666666669</v>
      </c>
      <c r="AC597" s="14" t="str">
        <f>+IF(DASHBOARD!AC10="","",DASHBOARD!AC10)</f>
        <v/>
      </c>
      <c r="AD597" s="14" t="str">
        <f>+IF(DASHBOARD!AD10="","",DASHBOARD!AD10)</f>
        <v/>
      </c>
      <c r="AE597" s="13">
        <f>+IF(DASHBOARD!AE10="","",DASHBOARD!AE10)</f>
        <v>0.25</v>
      </c>
      <c r="AF597" s="13">
        <f>+IF(DASHBOARD!AF10="","",DASHBOARD!AF10)</f>
        <v>0.28125</v>
      </c>
      <c r="AG597" s="14" t="str">
        <f>+IF(DASHBOARD!AG10="","",DASHBOARD!AG10)</f>
        <v/>
      </c>
      <c r="AH597" s="20" t="str">
        <f>+IF(DASHBOARD!AH10="","",DASHBOARD!AH10)</f>
        <v/>
      </c>
      <c r="AI597" s="19">
        <f>+IF(DASHBOARD!AI10="","",DASHBOARD!AI10)</f>
        <v>4.1666666666666664E-2</v>
      </c>
      <c r="AJ597" s="13">
        <f>+IF(DASHBOARD!AJ10="","",DASHBOARD!AJ10)</f>
        <v>0.38541666666666669</v>
      </c>
      <c r="AK597" s="14" t="str">
        <f>+IF(DASHBOARD!AK10="","",DASHBOARD!AK10)</f>
        <v/>
      </c>
      <c r="AL597" s="14" t="str">
        <f>+IF(DASHBOARD!AL10="","",DASHBOARD!AL10)</f>
        <v/>
      </c>
      <c r="AM597" s="13">
        <f>+IF(DASHBOARD!AM10="","",DASHBOARD!AM10)</f>
        <v>0.25</v>
      </c>
      <c r="AN597" s="13">
        <f>+IF(DASHBOARD!AN10="","",DASHBOARD!AN10)</f>
        <v>0.28125</v>
      </c>
      <c r="AO597" s="14" t="str">
        <f>+IF(DASHBOARD!AO10="","",DASHBOARD!AO10)</f>
        <v/>
      </c>
      <c r="AP597" s="20" t="str">
        <f>+IF(DASHBOARD!AP10="","",DASHBOARD!AP10)</f>
        <v/>
      </c>
      <c r="AQ597" s="19">
        <f>+IF(DASHBOARD!AQ10="","",DASHBOARD!AQ10)</f>
        <v>4.1666666666666664E-2</v>
      </c>
      <c r="AR597" s="13">
        <f>+IF(DASHBOARD!AR10="","",DASHBOARD!AR10)</f>
        <v>0.38541666666666669</v>
      </c>
      <c r="AS597" s="14" t="str">
        <f>+IF(DASHBOARD!AS10="","",DASHBOARD!AS10)</f>
        <v/>
      </c>
      <c r="AT597" s="14" t="str">
        <f>+IF(DASHBOARD!AT10="","",DASHBOARD!AT10)</f>
        <v/>
      </c>
      <c r="AU597" s="13">
        <f>+IF(DASHBOARD!AU10="","",DASHBOARD!AU10)</f>
        <v>0.25</v>
      </c>
      <c r="AV597" s="13">
        <f>+IF(DASHBOARD!AV10="","",DASHBOARD!AV10)</f>
        <v>0.28125</v>
      </c>
      <c r="AW597" s="14" t="str">
        <f>+IF(DASHBOARD!AW10="","",DASHBOARD!AW10)</f>
        <v/>
      </c>
      <c r="AX597" s="20" t="str">
        <f>+IF(DASHBOARD!AX10="","",DASHBOARD!AX10)</f>
        <v/>
      </c>
      <c r="AY597" s="19">
        <f>+IF(DASHBOARD!AY10="","",DASHBOARD!AY10)</f>
        <v>4.1666666666666664E-2</v>
      </c>
      <c r="AZ597" s="13">
        <f>+IF(DASHBOARD!AZ10="","",DASHBOARD!AZ10)</f>
        <v>0.38541666666666669</v>
      </c>
      <c r="BA597" s="14" t="str">
        <f>+IF(DASHBOARD!BA10="","",DASHBOARD!BA10)</f>
        <v/>
      </c>
      <c r="BB597" s="14" t="str">
        <f>+IF(DASHBOARD!BB10="","",DASHBOARD!BB10)</f>
        <v/>
      </c>
      <c r="BC597" s="13">
        <f>+IF(DASHBOARD!BC10="","",DASHBOARD!BC10)</f>
        <v>0.25</v>
      </c>
      <c r="BD597" s="13">
        <f>+IF(DASHBOARD!BD10="","",DASHBOARD!BD10)</f>
        <v>0.28125</v>
      </c>
      <c r="BE597" s="14" t="str">
        <f>+IF(DASHBOARD!BE10="","",DASHBOARD!BE10)</f>
        <v/>
      </c>
      <c r="BF597" s="20" t="str">
        <f>+IF(DASHBOARD!BF10="","",DASHBOARD!BF10)</f>
        <v/>
      </c>
      <c r="BG597" s="19" t="str">
        <f>+IF(DASHBOARD!BG10="","",DASHBOARD!BG10)</f>
        <v/>
      </c>
      <c r="BH597" s="13" t="str">
        <f>+IF(DASHBOARD!BH10="","",DASHBOARD!BH10)</f>
        <v/>
      </c>
      <c r="BI597" s="14" t="str">
        <f>+IF(DASHBOARD!BI10="","",DASHBOARD!BI10)</f>
        <v/>
      </c>
      <c r="BJ597" s="14" t="str">
        <f>+IF(DASHBOARD!BJ10="","",DASHBOARD!BJ10)</f>
        <v/>
      </c>
      <c r="BK597" s="13" t="str">
        <f>+IF(DASHBOARD!BK10="","",DASHBOARD!BK10)</f>
        <v/>
      </c>
      <c r="BL597" s="13" t="str">
        <f>+IF(DASHBOARD!BL10="","",DASHBOARD!BL10)</f>
        <v/>
      </c>
      <c r="BM597" s="14" t="str">
        <f>+IF(DASHBOARD!BM10="","",DASHBOARD!BM10)</f>
        <v/>
      </c>
      <c r="BN597" s="20" t="str">
        <f>+IF(DASHBOARD!BN10="","",DASHBOARD!BN10)</f>
        <v/>
      </c>
      <c r="BO597" s="19">
        <f>+IF(DASHBOARD!BO10="","",DASHBOARD!BO10)</f>
        <v>4.1666666666666664E-2</v>
      </c>
      <c r="BP597" s="13">
        <f>+IF(DASHBOARD!BP10="","",DASHBOARD!BP10)</f>
        <v>0.38541666666666669</v>
      </c>
      <c r="BQ597" s="14" t="str">
        <f>+IF(DASHBOARD!BQ10="","",DASHBOARD!BQ10)</f>
        <v/>
      </c>
      <c r="BR597" s="14" t="str">
        <f>+IF(DASHBOARD!BR10="","",DASHBOARD!BR10)</f>
        <v/>
      </c>
      <c r="BS597" s="13">
        <f>+IF(DASHBOARD!BS10="","",DASHBOARD!BS10)</f>
        <v>0.25</v>
      </c>
      <c r="BT597" s="13">
        <f>+IF(DASHBOARD!BT10="","",DASHBOARD!BT10)</f>
        <v>0.28125</v>
      </c>
      <c r="BU597" s="14" t="str">
        <f>+IF(DASHBOARD!BU10="","",DASHBOARD!BU10)</f>
        <v/>
      </c>
      <c r="BV597" s="20" t="str">
        <f>+IF(DASHBOARD!BV10="","",DASHBOARD!BV10)</f>
        <v/>
      </c>
      <c r="BW597" s="68" t="str">
        <f>+VLOOKUP(B597,GESEM!B:H,7,0)</f>
        <v>DASHBOARD</v>
      </c>
      <c r="BX597" s="2" t="str">
        <f>+VLOOKUP(B597,GESEM!B:H,6,0)</f>
        <v>AGENTE</v>
      </c>
    </row>
    <row r="598" spans="1:76" ht="12" customHeight="1" x14ac:dyDescent="0.2">
      <c r="A598" s="31">
        <f t="shared" si="9"/>
        <v>592</v>
      </c>
      <c r="B598" s="74">
        <f>+DASHBOARD!B11</f>
        <v>70358599</v>
      </c>
      <c r="C598" s="61" t="str">
        <f>+VLOOKUP(J598,TURNO!P:Q,2,0)</f>
        <v>DASHBOARD ES</v>
      </c>
      <c r="D598" s="61" t="str">
        <f>+DASHBOARD!D11</f>
        <v>Mañana</v>
      </c>
      <c r="E598" s="75">
        <f>+VLOOKUP(B598,GESEM!B:M,12,0)</f>
        <v>43375</v>
      </c>
      <c r="F598" s="61" t="str">
        <f>+DASHBOARD!F11</f>
        <v>FULL TIME</v>
      </c>
      <c r="G598" s="61">
        <f>+DASHBOARD!G11</f>
        <v>0</v>
      </c>
      <c r="H598" s="61">
        <f>+DASHBOARD!H11</f>
        <v>0</v>
      </c>
      <c r="I598" s="61" t="str">
        <f>+DASHBOARD!I11</f>
        <v>QUISPE SEQUEIROS SARA YASIRE</v>
      </c>
      <c r="J598" s="61" t="str">
        <f>+DASHBOARD!J11</f>
        <v>DASHBOARD</v>
      </c>
      <c r="K598" s="61" t="str">
        <f>+DASHBOARD!K11</f>
        <v>COLCA PAITAN GLORIA AMELIA</v>
      </c>
      <c r="L598" s="61" t="str">
        <f>+DASHBOARD!L11</f>
        <v xml:space="preserve">ROJAS LUPERDI ZARELA </v>
      </c>
      <c r="M598" s="61" t="str">
        <f>+DASHBOARD!M11</f>
        <v>Martes</v>
      </c>
      <c r="N598" s="32">
        <f>+IF(DASHBOARD!N11="","",DASHBOARD!N11)</f>
        <v>0.25</v>
      </c>
      <c r="O598" s="33">
        <f>+IF(DASHBOARD!O11="","",DASHBOARD!O11)</f>
        <v>0.59375</v>
      </c>
      <c r="P598" s="32">
        <f>+IF(DASHBOARD!P11="","",DASHBOARD!P11)</f>
        <v>0.41666666666666669</v>
      </c>
      <c r="Q598" s="33">
        <f>+IF(DASHBOARD!Q11="","",DASHBOARD!Q11)</f>
        <v>0.44791666666666669</v>
      </c>
      <c r="R598" s="34" t="str">
        <f>+VLOOKUP(B598,GESEM!B:R,9,0)</f>
        <v>ACTIVO</v>
      </c>
      <c r="S598" s="19">
        <f>+IF(DASHBOARD!S11="","",DASHBOARD!S11)</f>
        <v>0.25</v>
      </c>
      <c r="T598" s="14">
        <f>+IF(DASHBOARD!T11="","",DASHBOARD!T11)</f>
        <v>0.59375</v>
      </c>
      <c r="U598" s="14" t="str">
        <f>+IF(DASHBOARD!U11="","",DASHBOARD!U11)</f>
        <v/>
      </c>
      <c r="V598" s="14" t="str">
        <f>+IF(DASHBOARD!V11="","",DASHBOARD!V11)</f>
        <v/>
      </c>
      <c r="W598" s="14">
        <f>+IF(DASHBOARD!W11="","",DASHBOARD!W11)</f>
        <v>0.41666666666666669</v>
      </c>
      <c r="X598" s="14">
        <f>+IF(DASHBOARD!X11="","",DASHBOARD!X11)</f>
        <v>0.44791666666666669</v>
      </c>
      <c r="Y598" s="14" t="str">
        <f>+IF(DASHBOARD!Y11="","",DASHBOARD!Y11)</f>
        <v/>
      </c>
      <c r="Z598" s="20" t="str">
        <f>+IF(DASHBOARD!Z11="","",DASHBOARD!Z11)</f>
        <v/>
      </c>
      <c r="AA598" s="19" t="str">
        <f>+IF(DASHBOARD!AA11="","",DASHBOARD!AA11)</f>
        <v/>
      </c>
      <c r="AB598" s="13" t="str">
        <f>+IF(DASHBOARD!AB11="","",DASHBOARD!AB11)</f>
        <v/>
      </c>
      <c r="AC598" s="14" t="str">
        <f>+IF(DASHBOARD!AC11="","",DASHBOARD!AC11)</f>
        <v/>
      </c>
      <c r="AD598" s="14" t="str">
        <f>+IF(DASHBOARD!AD11="","",DASHBOARD!AD11)</f>
        <v/>
      </c>
      <c r="AE598" s="13" t="str">
        <f>+IF(DASHBOARD!AE11="","",DASHBOARD!AE11)</f>
        <v/>
      </c>
      <c r="AF598" s="13" t="str">
        <f>+IF(DASHBOARD!AF11="","",DASHBOARD!AF11)</f>
        <v/>
      </c>
      <c r="AG598" s="14" t="str">
        <f>+IF(DASHBOARD!AG11="","",DASHBOARD!AG11)</f>
        <v/>
      </c>
      <c r="AH598" s="20" t="str">
        <f>+IF(DASHBOARD!AH11="","",DASHBOARD!AH11)</f>
        <v/>
      </c>
      <c r="AI598" s="19">
        <f>+IF(DASHBOARD!AI11="","",DASHBOARD!AI11)</f>
        <v>0.25</v>
      </c>
      <c r="AJ598" s="13">
        <f>+IF(DASHBOARD!AJ11="","",DASHBOARD!AJ11)</f>
        <v>0.59375</v>
      </c>
      <c r="AK598" s="14" t="str">
        <f>+IF(DASHBOARD!AK11="","",DASHBOARD!AK11)</f>
        <v/>
      </c>
      <c r="AL598" s="14" t="str">
        <f>+IF(DASHBOARD!AL11="","",DASHBOARD!AL11)</f>
        <v/>
      </c>
      <c r="AM598" s="13">
        <f>+IF(DASHBOARD!AM11="","",DASHBOARD!AM11)</f>
        <v>0.41666666666666669</v>
      </c>
      <c r="AN598" s="13">
        <f>+IF(DASHBOARD!AN11="","",DASHBOARD!AN11)</f>
        <v>0.44791666666666669</v>
      </c>
      <c r="AO598" s="14" t="str">
        <f>+IF(DASHBOARD!AO11="","",DASHBOARD!AO11)</f>
        <v/>
      </c>
      <c r="AP598" s="20" t="str">
        <f>+IF(DASHBOARD!AP11="","",DASHBOARD!AP11)</f>
        <v/>
      </c>
      <c r="AQ598" s="19">
        <f>+IF(DASHBOARD!AQ11="","",DASHBOARD!AQ11)</f>
        <v>0.25</v>
      </c>
      <c r="AR598" s="13">
        <f>+IF(DASHBOARD!AR11="","",DASHBOARD!AR11)</f>
        <v>0.59375</v>
      </c>
      <c r="AS598" s="14" t="str">
        <f>+IF(DASHBOARD!AS11="","",DASHBOARD!AS11)</f>
        <v/>
      </c>
      <c r="AT598" s="14" t="str">
        <f>+IF(DASHBOARD!AT11="","",DASHBOARD!AT11)</f>
        <v/>
      </c>
      <c r="AU598" s="13">
        <f>+IF(DASHBOARD!AU11="","",DASHBOARD!AU11)</f>
        <v>0.41666666666666669</v>
      </c>
      <c r="AV598" s="13">
        <f>+IF(DASHBOARD!AV11="","",DASHBOARD!AV11)</f>
        <v>0.44791666666666669</v>
      </c>
      <c r="AW598" s="14" t="str">
        <f>+IF(DASHBOARD!AW11="","",DASHBOARD!AW11)</f>
        <v/>
      </c>
      <c r="AX598" s="20" t="str">
        <f>+IF(DASHBOARD!AX11="","",DASHBOARD!AX11)</f>
        <v/>
      </c>
      <c r="AY598" s="19">
        <f>+IF(DASHBOARD!AY11="","",DASHBOARD!AY11)</f>
        <v>0.25</v>
      </c>
      <c r="AZ598" s="13">
        <f>+IF(DASHBOARD!AZ11="","",DASHBOARD!AZ11)</f>
        <v>0.59375</v>
      </c>
      <c r="BA598" s="14" t="str">
        <f>+IF(DASHBOARD!BA11="","",DASHBOARD!BA11)</f>
        <v/>
      </c>
      <c r="BB598" s="14" t="str">
        <f>+IF(DASHBOARD!BB11="","",DASHBOARD!BB11)</f>
        <v/>
      </c>
      <c r="BC598" s="13">
        <f>+IF(DASHBOARD!BC11="","",DASHBOARD!BC11)</f>
        <v>0.41666666666666669</v>
      </c>
      <c r="BD598" s="13">
        <f>+IF(DASHBOARD!BD11="","",DASHBOARD!BD11)</f>
        <v>0.44791666666666669</v>
      </c>
      <c r="BE598" s="14" t="str">
        <f>+IF(DASHBOARD!BE11="","",DASHBOARD!BE11)</f>
        <v/>
      </c>
      <c r="BF598" s="20" t="str">
        <f>+IF(DASHBOARD!BF11="","",DASHBOARD!BF11)</f>
        <v/>
      </c>
      <c r="BG598" s="19">
        <f>+IF(DASHBOARD!BG11="","",DASHBOARD!BG11)</f>
        <v>0.25</v>
      </c>
      <c r="BH598" s="13">
        <f>+IF(DASHBOARD!BH11="","",DASHBOARD!BH11)</f>
        <v>0.59375</v>
      </c>
      <c r="BI598" s="14" t="str">
        <f>+IF(DASHBOARD!BI11="","",DASHBOARD!BI11)</f>
        <v/>
      </c>
      <c r="BJ598" s="14" t="str">
        <f>+IF(DASHBOARD!BJ11="","",DASHBOARD!BJ11)</f>
        <v/>
      </c>
      <c r="BK598" s="13">
        <f>+IF(DASHBOARD!BK11="","",DASHBOARD!BK11)</f>
        <v>0.41666666666666669</v>
      </c>
      <c r="BL598" s="13">
        <f>+IF(DASHBOARD!BL11="","",DASHBOARD!BL11)</f>
        <v>0.44791666666666669</v>
      </c>
      <c r="BM598" s="14" t="str">
        <f>+IF(DASHBOARD!BM11="","",DASHBOARD!BM11)</f>
        <v/>
      </c>
      <c r="BN598" s="20" t="str">
        <f>+IF(DASHBOARD!BN11="","",DASHBOARD!BN11)</f>
        <v/>
      </c>
      <c r="BO598" s="19">
        <f>+IF(DASHBOARD!BO11="","",DASHBOARD!BO11)</f>
        <v>0.25</v>
      </c>
      <c r="BP598" s="13">
        <f>+IF(DASHBOARD!BP11="","",DASHBOARD!BP11)</f>
        <v>0.59375</v>
      </c>
      <c r="BQ598" s="14" t="str">
        <f>+IF(DASHBOARD!BQ11="","",DASHBOARD!BQ11)</f>
        <v/>
      </c>
      <c r="BR598" s="14" t="str">
        <f>+IF(DASHBOARD!BR11="","",DASHBOARD!BR11)</f>
        <v/>
      </c>
      <c r="BS598" s="13">
        <f>+IF(DASHBOARD!BS11="","",DASHBOARD!BS11)</f>
        <v>0.41666666666666669</v>
      </c>
      <c r="BT598" s="13">
        <f>+IF(DASHBOARD!BT11="","",DASHBOARD!BT11)</f>
        <v>0.44791666666666669</v>
      </c>
      <c r="BU598" s="14" t="str">
        <f>+IF(DASHBOARD!BU11="","",DASHBOARD!BU11)</f>
        <v/>
      </c>
      <c r="BV598" s="20" t="str">
        <f>+IF(DASHBOARD!BV11="","",DASHBOARD!BV11)</f>
        <v/>
      </c>
      <c r="BW598" s="68" t="str">
        <f>+VLOOKUP(B598,GESEM!B:H,7,0)</f>
        <v>DASHBOARD</v>
      </c>
      <c r="BX598" s="2" t="str">
        <f>+VLOOKUP(B598,GESEM!B:H,6,0)</f>
        <v>AGENTE</v>
      </c>
    </row>
    <row r="599" spans="1:76" ht="12" customHeight="1" x14ac:dyDescent="0.2">
      <c r="A599" s="31">
        <f t="shared" si="9"/>
        <v>593</v>
      </c>
      <c r="B599" s="74">
        <f>+DASHBOARD!B12</f>
        <v>41186113</v>
      </c>
      <c r="C599" s="61" t="str">
        <f>+VLOOKUP(J599,TURNO!P:Q,2,0)</f>
        <v>DASHBOARD ES</v>
      </c>
      <c r="D599" s="61" t="str">
        <f>+DASHBOARD!D12</f>
        <v>Mañana</v>
      </c>
      <c r="E599" s="75">
        <f>+VLOOKUP(B599,GESEM!B:M,12,0)</f>
        <v>44875</v>
      </c>
      <c r="F599" s="61" t="str">
        <f>+DASHBOARD!F12</f>
        <v>FULL TIME</v>
      </c>
      <c r="G599" s="61">
        <f>+DASHBOARD!G12</f>
        <v>0</v>
      </c>
      <c r="H599" s="61">
        <f>+DASHBOARD!H12</f>
        <v>0</v>
      </c>
      <c r="I599" s="61" t="str">
        <f>+DASHBOARD!I12</f>
        <v>GASTELU VEGA ADELY LIZARIT</v>
      </c>
      <c r="J599" s="61" t="str">
        <f>+DASHBOARD!J12</f>
        <v>DASHBOARD</v>
      </c>
      <c r="K599" s="61" t="str">
        <f>+DASHBOARD!K12</f>
        <v>COLCA PAITAN GLORIA AMELIA</v>
      </c>
      <c r="L599" s="61" t="str">
        <f>+DASHBOARD!L12</f>
        <v xml:space="preserve">ROJAS LUPERDI ZARELA </v>
      </c>
      <c r="M599" s="61" t="str">
        <f>+DASHBOARD!M12</f>
        <v>Sábado</v>
      </c>
      <c r="N599" s="32">
        <f>+IF(DASHBOARD!N12="","",DASHBOARD!N12)</f>
        <v>0.36458333333333331</v>
      </c>
      <c r="O599" s="33">
        <f>+IF(DASHBOARD!O12="","",DASHBOARD!O12)</f>
        <v>0.70833333333333337</v>
      </c>
      <c r="P599" s="32">
        <f>+IF(DASHBOARD!P12="","",DASHBOARD!P12)</f>
        <v>0.54166666666666663</v>
      </c>
      <c r="Q599" s="33">
        <f>+IF(DASHBOARD!Q12="","",DASHBOARD!Q12)</f>
        <v>0.57291666666666663</v>
      </c>
      <c r="R599" s="34" t="str">
        <f>+VLOOKUP(B599,GESEM!B:R,9,0)</f>
        <v>ACTIVO</v>
      </c>
      <c r="S599" s="19">
        <f>+IF(DASHBOARD!S12="","",DASHBOARD!S12)</f>
        <v>0.36458333333333331</v>
      </c>
      <c r="T599" s="14">
        <f>+IF(DASHBOARD!T12="","",DASHBOARD!T12)</f>
        <v>0.70833333333333337</v>
      </c>
      <c r="U599" s="14" t="str">
        <f>+IF(DASHBOARD!U12="","",DASHBOARD!U12)</f>
        <v/>
      </c>
      <c r="V599" s="14" t="str">
        <f>+IF(DASHBOARD!V12="","",DASHBOARD!V12)</f>
        <v/>
      </c>
      <c r="W599" s="14">
        <f>+IF(DASHBOARD!W12="","",DASHBOARD!W12)</f>
        <v>0.54166666666666663</v>
      </c>
      <c r="X599" s="14">
        <f>+IF(DASHBOARD!X12="","",DASHBOARD!X12)</f>
        <v>0.57291666666666663</v>
      </c>
      <c r="Y599" s="14" t="str">
        <f>+IF(DASHBOARD!Y12="","",DASHBOARD!Y12)</f>
        <v/>
      </c>
      <c r="Z599" s="20" t="str">
        <f>+IF(DASHBOARD!Z12="","",DASHBOARD!Z12)</f>
        <v/>
      </c>
      <c r="AA599" s="19">
        <f>+IF(DASHBOARD!AA12="","",DASHBOARD!AA12)</f>
        <v>0.36458333333333331</v>
      </c>
      <c r="AB599" s="13">
        <f>+IF(DASHBOARD!AB12="","",DASHBOARD!AB12)</f>
        <v>0.70833333333333337</v>
      </c>
      <c r="AC599" s="14" t="str">
        <f>+IF(DASHBOARD!AC12="","",DASHBOARD!AC12)</f>
        <v/>
      </c>
      <c r="AD599" s="14" t="str">
        <f>+IF(DASHBOARD!AD12="","",DASHBOARD!AD12)</f>
        <v/>
      </c>
      <c r="AE599" s="13">
        <f>+IF(DASHBOARD!AE12="","",DASHBOARD!AE12)</f>
        <v>0.54166666666666663</v>
      </c>
      <c r="AF599" s="13">
        <f>+IF(DASHBOARD!AF12="","",DASHBOARD!AF12)</f>
        <v>0.57291666666666663</v>
      </c>
      <c r="AG599" s="14" t="str">
        <f>+IF(DASHBOARD!AG12="","",DASHBOARD!AG12)</f>
        <v/>
      </c>
      <c r="AH599" s="20" t="str">
        <f>+IF(DASHBOARD!AH12="","",DASHBOARD!AH12)</f>
        <v/>
      </c>
      <c r="AI599" s="19">
        <f>+IF(DASHBOARD!AI12="","",DASHBOARD!AI12)</f>
        <v>0.36458333333333331</v>
      </c>
      <c r="AJ599" s="13">
        <f>+IF(DASHBOARD!AJ12="","",DASHBOARD!AJ12)</f>
        <v>0.70833333333333337</v>
      </c>
      <c r="AK599" s="14" t="str">
        <f>+IF(DASHBOARD!AK12="","",DASHBOARD!AK12)</f>
        <v/>
      </c>
      <c r="AL599" s="14" t="str">
        <f>+IF(DASHBOARD!AL12="","",DASHBOARD!AL12)</f>
        <v/>
      </c>
      <c r="AM599" s="13">
        <f>+IF(DASHBOARD!AM12="","",DASHBOARD!AM12)</f>
        <v>0.54166666666666663</v>
      </c>
      <c r="AN599" s="13">
        <f>+IF(DASHBOARD!AN12="","",DASHBOARD!AN12)</f>
        <v>0.57291666666666663</v>
      </c>
      <c r="AO599" s="14" t="str">
        <f>+IF(DASHBOARD!AO12="","",DASHBOARD!AO12)</f>
        <v/>
      </c>
      <c r="AP599" s="20" t="str">
        <f>+IF(DASHBOARD!AP12="","",DASHBOARD!AP12)</f>
        <v/>
      </c>
      <c r="AQ599" s="19">
        <f>+IF(DASHBOARD!AQ12="","",DASHBOARD!AQ12)</f>
        <v>0.36458333333333331</v>
      </c>
      <c r="AR599" s="13">
        <f>+IF(DASHBOARD!AR12="","",DASHBOARD!AR12)</f>
        <v>0.70833333333333337</v>
      </c>
      <c r="AS599" s="14" t="str">
        <f>+IF(DASHBOARD!AS12="","",DASHBOARD!AS12)</f>
        <v/>
      </c>
      <c r="AT599" s="14" t="str">
        <f>+IF(DASHBOARD!AT12="","",DASHBOARD!AT12)</f>
        <v/>
      </c>
      <c r="AU599" s="13">
        <f>+IF(DASHBOARD!AU12="","",DASHBOARD!AU12)</f>
        <v>0.54166666666666663</v>
      </c>
      <c r="AV599" s="13">
        <f>+IF(DASHBOARD!AV12="","",DASHBOARD!AV12)</f>
        <v>0.57291666666666663</v>
      </c>
      <c r="AW599" s="14" t="str">
        <f>+IF(DASHBOARD!AW12="","",DASHBOARD!AW12)</f>
        <v/>
      </c>
      <c r="AX599" s="20" t="str">
        <f>+IF(DASHBOARD!AX12="","",DASHBOARD!AX12)</f>
        <v/>
      </c>
      <c r="AY599" s="19">
        <f>+IF(DASHBOARD!AY12="","",DASHBOARD!AY12)</f>
        <v>0.36458333333333331</v>
      </c>
      <c r="AZ599" s="13">
        <f>+IF(DASHBOARD!AZ12="","",DASHBOARD!AZ12)</f>
        <v>0.70833333333333337</v>
      </c>
      <c r="BA599" s="14" t="str">
        <f>+IF(DASHBOARD!BA12="","",DASHBOARD!BA12)</f>
        <v/>
      </c>
      <c r="BB599" s="14" t="str">
        <f>+IF(DASHBOARD!BB12="","",DASHBOARD!BB12)</f>
        <v/>
      </c>
      <c r="BC599" s="13">
        <f>+IF(DASHBOARD!BC12="","",DASHBOARD!BC12)</f>
        <v>0.54166666666666663</v>
      </c>
      <c r="BD599" s="13">
        <f>+IF(DASHBOARD!BD12="","",DASHBOARD!BD12)</f>
        <v>0.57291666666666663</v>
      </c>
      <c r="BE599" s="14" t="str">
        <f>+IF(DASHBOARD!BE12="","",DASHBOARD!BE12)</f>
        <v/>
      </c>
      <c r="BF599" s="20" t="str">
        <f>+IF(DASHBOARD!BF12="","",DASHBOARD!BF12)</f>
        <v/>
      </c>
      <c r="BG599" s="19" t="str">
        <f>+IF(DASHBOARD!BG12="","",DASHBOARD!BG12)</f>
        <v/>
      </c>
      <c r="BH599" s="13" t="str">
        <f>+IF(DASHBOARD!BH12="","",DASHBOARD!BH12)</f>
        <v/>
      </c>
      <c r="BI599" s="14" t="str">
        <f>+IF(DASHBOARD!BI12="","",DASHBOARD!BI12)</f>
        <v/>
      </c>
      <c r="BJ599" s="14" t="str">
        <f>+IF(DASHBOARD!BJ12="","",DASHBOARD!BJ12)</f>
        <v/>
      </c>
      <c r="BK599" s="13" t="str">
        <f>+IF(DASHBOARD!BK12="","",DASHBOARD!BK12)</f>
        <v/>
      </c>
      <c r="BL599" s="13" t="str">
        <f>+IF(DASHBOARD!BL12="","",DASHBOARD!BL12)</f>
        <v/>
      </c>
      <c r="BM599" s="14" t="str">
        <f>+IF(DASHBOARD!BM12="","",DASHBOARD!BM12)</f>
        <v/>
      </c>
      <c r="BN599" s="20" t="str">
        <f>+IF(DASHBOARD!BN12="","",DASHBOARD!BN12)</f>
        <v/>
      </c>
      <c r="BO599" s="19">
        <f>+IF(DASHBOARD!BO12="","",DASHBOARD!BO12)</f>
        <v>0.36458333333333331</v>
      </c>
      <c r="BP599" s="13">
        <f>+IF(DASHBOARD!BP12="","",DASHBOARD!BP12)</f>
        <v>0.70833333333333337</v>
      </c>
      <c r="BQ599" s="14" t="str">
        <f>+IF(DASHBOARD!BQ12="","",DASHBOARD!BQ12)</f>
        <v/>
      </c>
      <c r="BR599" s="14" t="str">
        <f>+IF(DASHBOARD!BR12="","",DASHBOARD!BR12)</f>
        <v/>
      </c>
      <c r="BS599" s="13">
        <f>+IF(DASHBOARD!BS12="","",DASHBOARD!BS12)</f>
        <v>0.54166666666666663</v>
      </c>
      <c r="BT599" s="13">
        <f>+IF(DASHBOARD!BT12="","",DASHBOARD!BT12)</f>
        <v>0.57291666666666663</v>
      </c>
      <c r="BU599" s="14" t="str">
        <f>+IF(DASHBOARD!BU12="","",DASHBOARD!BU12)</f>
        <v/>
      </c>
      <c r="BV599" s="20" t="str">
        <f>+IF(DASHBOARD!BV12="","",DASHBOARD!BV12)</f>
        <v/>
      </c>
      <c r="BW599" s="68" t="str">
        <f>+VLOOKUP(B599,GESEM!B:H,7,0)</f>
        <v>DASHBOARD</v>
      </c>
      <c r="BX599" s="2" t="str">
        <f>+VLOOKUP(B599,GESEM!B:H,6,0)</f>
        <v>AGENTE</v>
      </c>
    </row>
    <row r="600" spans="1:76" ht="12" customHeight="1" x14ac:dyDescent="0.2">
      <c r="A600" s="31">
        <f t="shared" si="9"/>
        <v>594</v>
      </c>
      <c r="B600" s="74">
        <f>+DASHBOARD!B13</f>
        <v>75096135</v>
      </c>
      <c r="C600" s="61" t="str">
        <f>+VLOOKUP(J600,TURNO!P:Q,2,0)</f>
        <v>DASHBOARD ES</v>
      </c>
      <c r="D600" s="61" t="str">
        <f>+DASHBOARD!D13</f>
        <v>Madrugada</v>
      </c>
      <c r="E600" s="75">
        <f>+VLOOKUP(B600,GESEM!B:M,12,0)</f>
        <v>43826</v>
      </c>
      <c r="F600" s="61" t="str">
        <f>+DASHBOARD!F13</f>
        <v>PART TIME</v>
      </c>
      <c r="G600" s="61" t="str">
        <f>+DASHBOARD!G13</f>
        <v>VAC</v>
      </c>
      <c r="H600" s="61" t="str">
        <f>+DASHBOARD!H13</f>
        <v>26/05 - 29/05</v>
      </c>
      <c r="I600" s="61" t="str">
        <f>+DASHBOARD!I13</f>
        <v>VALERIO GALDOS LESLIE LEEANN</v>
      </c>
      <c r="J600" s="61" t="str">
        <f>+DASHBOARD!J13</f>
        <v>DASHBOARD</v>
      </c>
      <c r="K600" s="61" t="str">
        <f>+DASHBOARD!K13</f>
        <v>COLCA PAITAN GLORIA AMELIA</v>
      </c>
      <c r="L600" s="61" t="str">
        <f>+DASHBOARD!L13</f>
        <v xml:space="preserve">ROJAS LUPERDI ZARELA </v>
      </c>
      <c r="M600" s="61" t="str">
        <f>+DASHBOARD!M13</f>
        <v>Miércoles</v>
      </c>
      <c r="N600" s="32">
        <f>+IF(DASHBOARD!N13="","",DASHBOARD!N13)</f>
        <v>0.125</v>
      </c>
      <c r="O600" s="33">
        <f>+IF(DASHBOARD!O13="","",DASHBOARD!O13)</f>
        <v>0.28819444444444442</v>
      </c>
      <c r="P600" s="32" t="str">
        <f>+IF(DASHBOARD!P13="","",DASHBOARD!P13)</f>
        <v/>
      </c>
      <c r="Q600" s="33" t="str">
        <f>+IF(DASHBOARD!Q13="","",DASHBOARD!Q13)</f>
        <v/>
      </c>
      <c r="R600" s="34" t="str">
        <f>+VLOOKUP(B600,GESEM!B:R,9,0)</f>
        <v>ACTIVO</v>
      </c>
      <c r="S600" s="19">
        <f>+IF(DASHBOARD!S13="","",DASHBOARD!S13)</f>
        <v>0.125</v>
      </c>
      <c r="T600" s="14">
        <f>+IF(DASHBOARD!T13="","",DASHBOARD!T13)</f>
        <v>0.28819444444444442</v>
      </c>
      <c r="U600" s="14" t="str">
        <f>+IF(DASHBOARD!U13="","",DASHBOARD!U13)</f>
        <v/>
      </c>
      <c r="V600" s="14" t="str">
        <f>+IF(DASHBOARD!V13="","",DASHBOARD!V13)</f>
        <v/>
      </c>
      <c r="W600" s="14" t="str">
        <f>+IF(DASHBOARD!W13="","",DASHBOARD!W13)</f>
        <v/>
      </c>
      <c r="X600" s="14" t="str">
        <f>+IF(DASHBOARD!X13="","",DASHBOARD!X13)</f>
        <v/>
      </c>
      <c r="Y600" s="14" t="str">
        <f>+IF(DASHBOARD!Y13="","",DASHBOARD!Y13)</f>
        <v/>
      </c>
      <c r="Z600" s="20" t="str">
        <f>+IF(DASHBOARD!Z13="","",DASHBOARD!Z13)</f>
        <v/>
      </c>
      <c r="AA600" s="19">
        <f>+IF(DASHBOARD!AA13="","",DASHBOARD!AA13)</f>
        <v>0.125</v>
      </c>
      <c r="AB600" s="13">
        <f>+IF(DASHBOARD!AB13="","",DASHBOARD!AB13)</f>
        <v>0.28819444444444442</v>
      </c>
      <c r="AC600" s="14" t="str">
        <f>+IF(DASHBOARD!AC13="","",DASHBOARD!AC13)</f>
        <v/>
      </c>
      <c r="AD600" s="14" t="str">
        <f>+IF(DASHBOARD!AD13="","",DASHBOARD!AD13)</f>
        <v/>
      </c>
      <c r="AE600" s="13" t="str">
        <f>+IF(DASHBOARD!AE13="","",DASHBOARD!AE13)</f>
        <v/>
      </c>
      <c r="AF600" s="13" t="str">
        <f>+IF(DASHBOARD!AF13="","",DASHBOARD!AF13)</f>
        <v/>
      </c>
      <c r="AG600" s="14" t="str">
        <f>+IF(DASHBOARD!AG13="","",DASHBOARD!AG13)</f>
        <v/>
      </c>
      <c r="AH600" s="20" t="str">
        <f>+IF(DASHBOARD!AH13="","",DASHBOARD!AH13)</f>
        <v/>
      </c>
      <c r="AI600" s="19" t="str">
        <f>+IF(DASHBOARD!AI13="","",DASHBOARD!AI13)</f>
        <v/>
      </c>
      <c r="AJ600" s="13" t="str">
        <f>+IF(DASHBOARD!AJ13="","",DASHBOARD!AJ13)</f>
        <v/>
      </c>
      <c r="AK600" s="14" t="str">
        <f>+IF(DASHBOARD!AK13="","",DASHBOARD!AK13)</f>
        <v/>
      </c>
      <c r="AL600" s="14" t="str">
        <f>+IF(DASHBOARD!AL13="","",DASHBOARD!AL13)</f>
        <v/>
      </c>
      <c r="AM600" s="13" t="str">
        <f>+IF(DASHBOARD!AM13="","",DASHBOARD!AM13)</f>
        <v/>
      </c>
      <c r="AN600" s="13" t="str">
        <f>+IF(DASHBOARD!AN13="","",DASHBOARD!AN13)</f>
        <v/>
      </c>
      <c r="AO600" s="14" t="str">
        <f>+IF(DASHBOARD!AO13="","",DASHBOARD!AO13)</f>
        <v/>
      </c>
      <c r="AP600" s="20" t="str">
        <f>+IF(DASHBOARD!AP13="","",DASHBOARD!AP13)</f>
        <v/>
      </c>
      <c r="AQ600" s="19">
        <f>+IF(DASHBOARD!AQ13="","",DASHBOARD!AQ13)</f>
        <v>0.125</v>
      </c>
      <c r="AR600" s="13">
        <f>+IF(DASHBOARD!AR13="","",DASHBOARD!AR13)</f>
        <v>0.28819444444444442</v>
      </c>
      <c r="AS600" s="14" t="str">
        <f>+IF(DASHBOARD!AS13="","",DASHBOARD!AS13)</f>
        <v/>
      </c>
      <c r="AT600" s="14" t="str">
        <f>+IF(DASHBOARD!AT13="","",DASHBOARD!AT13)</f>
        <v/>
      </c>
      <c r="AU600" s="13" t="str">
        <f>+IF(DASHBOARD!AU13="","",DASHBOARD!AU13)</f>
        <v/>
      </c>
      <c r="AV600" s="13" t="str">
        <f>+IF(DASHBOARD!AV13="","",DASHBOARD!AV13)</f>
        <v/>
      </c>
      <c r="AW600" s="14" t="str">
        <f>+IF(DASHBOARD!AW13="","",DASHBOARD!AW13)</f>
        <v/>
      </c>
      <c r="AX600" s="20" t="str">
        <f>+IF(DASHBOARD!AX13="","",DASHBOARD!AX13)</f>
        <v/>
      </c>
      <c r="AY600" s="19">
        <f>+IF(DASHBOARD!AY13="","",DASHBOARD!AY13)</f>
        <v>0.125</v>
      </c>
      <c r="AZ600" s="13">
        <f>+IF(DASHBOARD!AZ13="","",DASHBOARD!AZ13)</f>
        <v>0.28819444444444442</v>
      </c>
      <c r="BA600" s="14" t="str">
        <f>+IF(DASHBOARD!BA13="","",DASHBOARD!BA13)</f>
        <v/>
      </c>
      <c r="BB600" s="14" t="str">
        <f>+IF(DASHBOARD!BB13="","",DASHBOARD!BB13)</f>
        <v/>
      </c>
      <c r="BC600" s="13" t="str">
        <f>+IF(DASHBOARD!BC13="","",DASHBOARD!BC13)</f>
        <v/>
      </c>
      <c r="BD600" s="13" t="str">
        <f>+IF(DASHBOARD!BD13="","",DASHBOARD!BD13)</f>
        <v/>
      </c>
      <c r="BE600" s="14" t="str">
        <f>+IF(DASHBOARD!BE13="","",DASHBOARD!BE13)</f>
        <v/>
      </c>
      <c r="BF600" s="20" t="str">
        <f>+IF(DASHBOARD!BF13="","",DASHBOARD!BF13)</f>
        <v/>
      </c>
      <c r="BG600" s="19">
        <f>+IF(DASHBOARD!BG13="","",DASHBOARD!BG13)</f>
        <v>8.3333333333333329E-2</v>
      </c>
      <c r="BH600" s="13">
        <f>+IF(DASHBOARD!BH13="","",DASHBOARD!BH13)</f>
        <v>0.24652777777777779</v>
      </c>
      <c r="BI600" s="14" t="str">
        <f>+IF(DASHBOARD!BI13="","",DASHBOARD!BI13)</f>
        <v/>
      </c>
      <c r="BJ600" s="14" t="str">
        <f>+IF(DASHBOARD!BJ13="","",DASHBOARD!BJ13)</f>
        <v/>
      </c>
      <c r="BK600" s="13" t="str">
        <f>+IF(DASHBOARD!BK13="","",DASHBOARD!BK13)</f>
        <v/>
      </c>
      <c r="BL600" s="13" t="str">
        <f>+IF(DASHBOARD!BL13="","",DASHBOARD!BL13)</f>
        <v/>
      </c>
      <c r="BM600" s="14" t="str">
        <f>+IF(DASHBOARD!BM13="","",DASHBOARD!BM13)</f>
        <v/>
      </c>
      <c r="BN600" s="20" t="str">
        <f>+IF(DASHBOARD!BN13="","",DASHBOARD!BN13)</f>
        <v/>
      </c>
      <c r="BO600" s="19">
        <f>+IF(DASHBOARD!BO13="","",DASHBOARD!BO13)</f>
        <v>0.125</v>
      </c>
      <c r="BP600" s="13">
        <f>+IF(DASHBOARD!BP13="","",DASHBOARD!BP13)</f>
        <v>0.28819444444444442</v>
      </c>
      <c r="BQ600" s="14" t="str">
        <f>+IF(DASHBOARD!BQ13="","",DASHBOARD!BQ13)</f>
        <v/>
      </c>
      <c r="BR600" s="14" t="str">
        <f>+IF(DASHBOARD!BR13="","",DASHBOARD!BR13)</f>
        <v/>
      </c>
      <c r="BS600" s="13" t="str">
        <f>+IF(DASHBOARD!BS13="","",DASHBOARD!BS13)</f>
        <v/>
      </c>
      <c r="BT600" s="13" t="str">
        <f>+IF(DASHBOARD!BT13="","",DASHBOARD!BT13)</f>
        <v/>
      </c>
      <c r="BU600" s="14" t="str">
        <f>+IF(DASHBOARD!BU13="","",DASHBOARD!BU13)</f>
        <v/>
      </c>
      <c r="BV600" s="20" t="str">
        <f>+IF(DASHBOARD!BV13="","",DASHBOARD!BV13)</f>
        <v/>
      </c>
      <c r="BW600" s="68" t="str">
        <f>+VLOOKUP(B600,GESEM!B:H,7,0)</f>
        <v>DASHBOARD</v>
      </c>
      <c r="BX600" s="2" t="str">
        <f>+VLOOKUP(B600,GESEM!B:H,6,0)</f>
        <v>AGENTE</v>
      </c>
    </row>
    <row r="601" spans="1:76" ht="12" customHeight="1" x14ac:dyDescent="0.2">
      <c r="A601" s="31">
        <f t="shared" si="9"/>
        <v>595</v>
      </c>
      <c r="B601" s="74">
        <f>+DASHBOARD!B14</f>
        <v>40752818</v>
      </c>
      <c r="C601" s="61" t="str">
        <f>+VLOOKUP(J601,TURNO!P:Q,2,0)</f>
        <v>DASHBOARD ES</v>
      </c>
      <c r="D601" s="61" t="str">
        <f>+DASHBOARD!D14</f>
        <v>Madrugada</v>
      </c>
      <c r="E601" s="75">
        <f>+VLOOKUP(B601,GESEM!B:M,12,0)</f>
        <v>43619</v>
      </c>
      <c r="F601" s="61" t="str">
        <f>+DASHBOARD!F14</f>
        <v>FULL TIME</v>
      </c>
      <c r="G601" s="61" t="str">
        <f>+DASHBOARD!G14</f>
        <v>GESTION ADICIONAL</v>
      </c>
      <c r="H601" s="61" t="str">
        <f>+DASHBOARD!H14</f>
        <v>ONBOARDING CALL</v>
      </c>
      <c r="I601" s="61" t="str">
        <f>+DASHBOARD!I14</f>
        <v>YNFANZON FLORES LISSETH</v>
      </c>
      <c r="J601" s="61" t="str">
        <f>+DASHBOARD!J14</f>
        <v>DASHBOARD</v>
      </c>
      <c r="K601" s="61" t="str">
        <f>+DASHBOARD!K14</f>
        <v>COLCA PAITAN GLORIA AMELIA</v>
      </c>
      <c r="L601" s="61" t="str">
        <f>+DASHBOARD!L14</f>
        <v xml:space="preserve">ROJAS LUPERDI ZARELA </v>
      </c>
      <c r="M601" s="61" t="str">
        <f>+DASHBOARD!M14</f>
        <v>Sábado</v>
      </c>
      <c r="N601" s="32">
        <f>+IF(DASHBOARD!N14="","",DASHBOARD!N14)</f>
        <v>0.16666666666666666</v>
      </c>
      <c r="O601" s="33">
        <f>+IF(DASHBOARD!O14="","",DASHBOARD!O14)</f>
        <v>0.51041666666666663</v>
      </c>
      <c r="P601" s="32">
        <f>+IF(DASHBOARD!P14="","",DASHBOARD!P14)</f>
        <v>0.33333333333333331</v>
      </c>
      <c r="Q601" s="33">
        <f>+IF(DASHBOARD!Q14="","",DASHBOARD!Q14)</f>
        <v>0.36458333333333331</v>
      </c>
      <c r="R601" s="34" t="str">
        <f>+VLOOKUP(B601,GESEM!B:R,9,0)</f>
        <v>ACTIVO</v>
      </c>
      <c r="S601" s="19">
        <f>+IF(DASHBOARD!S14="","",DASHBOARD!S14)</f>
        <v>0.16666666666666666</v>
      </c>
      <c r="T601" s="14">
        <f>+IF(DASHBOARD!T14="","",DASHBOARD!T14)</f>
        <v>0.51041666666666663</v>
      </c>
      <c r="U601" s="14" t="str">
        <f>+IF(DASHBOARD!U14="","",DASHBOARD!U14)</f>
        <v/>
      </c>
      <c r="V601" s="14" t="str">
        <f>+IF(DASHBOARD!V14="","",DASHBOARD!V14)</f>
        <v/>
      </c>
      <c r="W601" s="14">
        <f>+IF(DASHBOARD!W14="","",DASHBOARD!W14)</f>
        <v>0.33333333333333331</v>
      </c>
      <c r="X601" s="14">
        <f>+IF(DASHBOARD!X14="","",DASHBOARD!X14)</f>
        <v>0.36458333333333331</v>
      </c>
      <c r="Y601" s="14" t="str">
        <f>+IF(DASHBOARD!Y14="","",DASHBOARD!Y14)</f>
        <v/>
      </c>
      <c r="Z601" s="20" t="str">
        <f>+IF(DASHBOARD!Z14="","",DASHBOARD!Z14)</f>
        <v/>
      </c>
      <c r="AA601" s="19">
        <f>+IF(DASHBOARD!AA14="","",DASHBOARD!AA14)</f>
        <v>0.16666666666666666</v>
      </c>
      <c r="AB601" s="13">
        <f>+IF(DASHBOARD!AB14="","",DASHBOARD!AB14)</f>
        <v>0.51041666666666663</v>
      </c>
      <c r="AC601" s="14" t="str">
        <f>+IF(DASHBOARD!AC14="","",DASHBOARD!AC14)</f>
        <v/>
      </c>
      <c r="AD601" s="14" t="str">
        <f>+IF(DASHBOARD!AD14="","",DASHBOARD!AD14)</f>
        <v/>
      </c>
      <c r="AE601" s="13">
        <f>+IF(DASHBOARD!AE14="","",DASHBOARD!AE14)</f>
        <v>0.33333333333333331</v>
      </c>
      <c r="AF601" s="13">
        <f>+IF(DASHBOARD!AF14="","",DASHBOARD!AF14)</f>
        <v>0.36458333333333331</v>
      </c>
      <c r="AG601" s="14" t="str">
        <f>+IF(DASHBOARD!AG14="","",DASHBOARD!AG14)</f>
        <v/>
      </c>
      <c r="AH601" s="20" t="str">
        <f>+IF(DASHBOARD!AH14="","",DASHBOARD!AH14)</f>
        <v/>
      </c>
      <c r="AI601" s="19">
        <f>+IF(DASHBOARD!AI14="","",DASHBOARD!AI14)</f>
        <v>0.16666666666666666</v>
      </c>
      <c r="AJ601" s="13">
        <f>+IF(DASHBOARD!AJ14="","",DASHBOARD!AJ14)</f>
        <v>0.51041666666666663</v>
      </c>
      <c r="AK601" s="14" t="str">
        <f>+IF(DASHBOARD!AK14="","",DASHBOARD!AK14)</f>
        <v/>
      </c>
      <c r="AL601" s="14" t="str">
        <f>+IF(DASHBOARD!AL14="","",DASHBOARD!AL14)</f>
        <v/>
      </c>
      <c r="AM601" s="13">
        <f>+IF(DASHBOARD!AM14="","",DASHBOARD!AM14)</f>
        <v>0.33333333333333331</v>
      </c>
      <c r="AN601" s="13">
        <f>+IF(DASHBOARD!AN14="","",DASHBOARD!AN14)</f>
        <v>0.36458333333333331</v>
      </c>
      <c r="AO601" s="14" t="str">
        <f>+IF(DASHBOARD!AO14="","",DASHBOARD!AO14)</f>
        <v/>
      </c>
      <c r="AP601" s="20" t="str">
        <f>+IF(DASHBOARD!AP14="","",DASHBOARD!AP14)</f>
        <v/>
      </c>
      <c r="AQ601" s="19">
        <f>+IF(DASHBOARD!AQ14="","",DASHBOARD!AQ14)</f>
        <v>0.16666666666666666</v>
      </c>
      <c r="AR601" s="13">
        <f>+IF(DASHBOARD!AR14="","",DASHBOARD!AR14)</f>
        <v>0.51041666666666663</v>
      </c>
      <c r="AS601" s="14" t="str">
        <f>+IF(DASHBOARD!AS14="","",DASHBOARD!AS14)</f>
        <v/>
      </c>
      <c r="AT601" s="14" t="str">
        <f>+IF(DASHBOARD!AT14="","",DASHBOARD!AT14)</f>
        <v/>
      </c>
      <c r="AU601" s="13">
        <f>+IF(DASHBOARD!AU14="","",DASHBOARD!AU14)</f>
        <v>0.33333333333333331</v>
      </c>
      <c r="AV601" s="13">
        <f>+IF(DASHBOARD!AV14="","",DASHBOARD!AV14)</f>
        <v>0.36458333333333331</v>
      </c>
      <c r="AW601" s="14" t="str">
        <f>+IF(DASHBOARD!AW14="","",DASHBOARD!AW14)</f>
        <v/>
      </c>
      <c r="AX601" s="20" t="str">
        <f>+IF(DASHBOARD!AX14="","",DASHBOARD!AX14)</f>
        <v/>
      </c>
      <c r="AY601" s="19">
        <f>+IF(DASHBOARD!AY14="","",DASHBOARD!AY14)</f>
        <v>0.16666666666666666</v>
      </c>
      <c r="AZ601" s="13">
        <f>+IF(DASHBOARD!AZ14="","",DASHBOARD!AZ14)</f>
        <v>0.51041666666666663</v>
      </c>
      <c r="BA601" s="14" t="str">
        <f>+IF(DASHBOARD!BA14="","",DASHBOARD!BA14)</f>
        <v/>
      </c>
      <c r="BB601" s="14" t="str">
        <f>+IF(DASHBOARD!BB14="","",DASHBOARD!BB14)</f>
        <v/>
      </c>
      <c r="BC601" s="13">
        <f>+IF(DASHBOARD!BC14="","",DASHBOARD!BC14)</f>
        <v>0.33333333333333331</v>
      </c>
      <c r="BD601" s="13">
        <f>+IF(DASHBOARD!BD14="","",DASHBOARD!BD14)</f>
        <v>0.36458333333333331</v>
      </c>
      <c r="BE601" s="14" t="str">
        <f>+IF(DASHBOARD!BE14="","",DASHBOARD!BE14)</f>
        <v/>
      </c>
      <c r="BF601" s="20" t="str">
        <f>+IF(DASHBOARD!BF14="","",DASHBOARD!BF14)</f>
        <v/>
      </c>
      <c r="BG601" s="19" t="str">
        <f>+IF(DASHBOARD!BG14="","",DASHBOARD!BG14)</f>
        <v/>
      </c>
      <c r="BH601" s="13" t="str">
        <f>+IF(DASHBOARD!BH14="","",DASHBOARD!BH14)</f>
        <v/>
      </c>
      <c r="BI601" s="14" t="str">
        <f>+IF(DASHBOARD!BI14="","",DASHBOARD!BI14)</f>
        <v/>
      </c>
      <c r="BJ601" s="14" t="str">
        <f>+IF(DASHBOARD!BJ14="","",DASHBOARD!BJ14)</f>
        <v/>
      </c>
      <c r="BK601" s="13" t="str">
        <f>+IF(DASHBOARD!BK14="","",DASHBOARD!BK14)</f>
        <v/>
      </c>
      <c r="BL601" s="13" t="str">
        <f>+IF(DASHBOARD!BL14="","",DASHBOARD!BL14)</f>
        <v/>
      </c>
      <c r="BM601" s="14" t="str">
        <f>+IF(DASHBOARD!BM14="","",DASHBOARD!BM14)</f>
        <v/>
      </c>
      <c r="BN601" s="20" t="str">
        <f>+IF(DASHBOARD!BN14="","",DASHBOARD!BN14)</f>
        <v/>
      </c>
      <c r="BO601" s="19">
        <f>+IF(DASHBOARD!BO14="","",DASHBOARD!BO14)</f>
        <v>0.16666666666666666</v>
      </c>
      <c r="BP601" s="13">
        <f>+IF(DASHBOARD!BP14="","",DASHBOARD!BP14)</f>
        <v>0.51041666666666663</v>
      </c>
      <c r="BQ601" s="14" t="str">
        <f>+IF(DASHBOARD!BQ14="","",DASHBOARD!BQ14)</f>
        <v/>
      </c>
      <c r="BR601" s="14" t="str">
        <f>+IF(DASHBOARD!BR14="","",DASHBOARD!BR14)</f>
        <v/>
      </c>
      <c r="BS601" s="13">
        <f>+IF(DASHBOARD!BS14="","",DASHBOARD!BS14)</f>
        <v>0.33333333333333331</v>
      </c>
      <c r="BT601" s="13">
        <f>+IF(DASHBOARD!BT14="","",DASHBOARD!BT14)</f>
        <v>0.36458333333333331</v>
      </c>
      <c r="BU601" s="14" t="str">
        <f>+IF(DASHBOARD!BU14="","",DASHBOARD!BU14)</f>
        <v/>
      </c>
      <c r="BV601" s="20" t="str">
        <f>+IF(DASHBOARD!BV14="","",DASHBOARD!BV14)</f>
        <v/>
      </c>
      <c r="BW601" s="68" t="str">
        <f>+VLOOKUP(B601,GESEM!B:H,7,0)</f>
        <v>DASHBOARD</v>
      </c>
      <c r="BX601" s="2" t="str">
        <f>+VLOOKUP(B601,GESEM!B:H,6,0)</f>
        <v>AGENTE</v>
      </c>
    </row>
    <row r="602" spans="1:76" ht="12" customHeight="1" x14ac:dyDescent="0.2">
      <c r="A602" s="31">
        <f t="shared" si="9"/>
        <v>596</v>
      </c>
      <c r="B602" s="74">
        <f>+DASHBOARD!B15</f>
        <v>40677831</v>
      </c>
      <c r="C602" s="61" t="str">
        <f>+VLOOKUP(J602,TURNO!P:Q,2,0)</f>
        <v>DASHBOARD ES</v>
      </c>
      <c r="D602" s="61" t="str">
        <f>+DASHBOARD!D15</f>
        <v>Madrugada</v>
      </c>
      <c r="E602" s="75">
        <f>+VLOOKUP(B602,GESEM!B:M,12,0)</f>
        <v>45419</v>
      </c>
      <c r="F602" s="61" t="str">
        <f>+DASHBOARD!F15</f>
        <v>FULL TIME</v>
      </c>
      <c r="G602" s="61">
        <f>+DASHBOARD!G15</f>
        <v>0</v>
      </c>
      <c r="H602" s="61">
        <f>+DASHBOARD!H15</f>
        <v>0</v>
      </c>
      <c r="I602" s="61" t="str">
        <f>+DASHBOARD!I15</f>
        <v>MAMANI LINARES JENNY</v>
      </c>
      <c r="J602" s="61" t="str">
        <f>+DASHBOARD!J15</f>
        <v>DASHBOARD</v>
      </c>
      <c r="K602" s="61" t="str">
        <f>+DASHBOARD!K15</f>
        <v>COLCA PAITAN GLORIA AMELIA</v>
      </c>
      <c r="L602" s="61" t="str">
        <f>+DASHBOARD!L15</f>
        <v xml:space="preserve">ROJAS LUPERDI ZARELA </v>
      </c>
      <c r="M602" s="61" t="str">
        <f>+DASHBOARD!M15</f>
        <v>Domingo</v>
      </c>
      <c r="N602" s="32">
        <f>+IF(DASHBOARD!N15="","",DASHBOARD!N15)</f>
        <v>0.16666666666666666</v>
      </c>
      <c r="O602" s="33">
        <f>+IF(DASHBOARD!O15="","",DASHBOARD!O15)</f>
        <v>0.51041666666666663</v>
      </c>
      <c r="P602" s="32">
        <f>+IF(DASHBOARD!P15="","",DASHBOARD!P15)</f>
        <v>0.375</v>
      </c>
      <c r="Q602" s="33">
        <f>+IF(DASHBOARD!Q15="","",DASHBOARD!Q15)</f>
        <v>0.40625</v>
      </c>
      <c r="R602" s="34" t="str">
        <f>+VLOOKUP(B602,GESEM!B:R,9,0)</f>
        <v>ACTIVO</v>
      </c>
      <c r="S602" s="19">
        <f>+IF(DASHBOARD!S15="","",DASHBOARD!S15)</f>
        <v>0.16666666666666666</v>
      </c>
      <c r="T602" s="14">
        <f>+IF(DASHBOARD!T15="","",DASHBOARD!T15)</f>
        <v>0.51041666666666663</v>
      </c>
      <c r="U602" s="14" t="str">
        <f>+IF(DASHBOARD!U15="","",DASHBOARD!U15)</f>
        <v/>
      </c>
      <c r="V602" s="14" t="str">
        <f>+IF(DASHBOARD!V15="","",DASHBOARD!V15)</f>
        <v/>
      </c>
      <c r="W602" s="14">
        <f>+IF(DASHBOARD!W15="","",DASHBOARD!W15)</f>
        <v>0.375</v>
      </c>
      <c r="X602" s="14">
        <f>+IF(DASHBOARD!X15="","",DASHBOARD!X15)</f>
        <v>0.40625</v>
      </c>
      <c r="Y602" s="14" t="str">
        <f>+IF(DASHBOARD!Y15="","",DASHBOARD!Y15)</f>
        <v/>
      </c>
      <c r="Z602" s="20" t="str">
        <f>+IF(DASHBOARD!Z15="","",DASHBOARD!Z15)</f>
        <v/>
      </c>
      <c r="AA602" s="19">
        <f>+IF(DASHBOARD!AA15="","",DASHBOARD!AA15)</f>
        <v>0.16666666666666666</v>
      </c>
      <c r="AB602" s="13">
        <f>+IF(DASHBOARD!AB15="","",DASHBOARD!AB15)</f>
        <v>0.51041666666666663</v>
      </c>
      <c r="AC602" s="14" t="str">
        <f>+IF(DASHBOARD!AC15="","",DASHBOARD!AC15)</f>
        <v/>
      </c>
      <c r="AD602" s="14" t="str">
        <f>+IF(DASHBOARD!AD15="","",DASHBOARD!AD15)</f>
        <v/>
      </c>
      <c r="AE602" s="13">
        <f>+IF(DASHBOARD!AE15="","",DASHBOARD!AE15)</f>
        <v>0.375</v>
      </c>
      <c r="AF602" s="13">
        <f>+IF(DASHBOARD!AF15="","",DASHBOARD!AF15)</f>
        <v>0.40625</v>
      </c>
      <c r="AG602" s="14" t="str">
        <f>+IF(DASHBOARD!AG15="","",DASHBOARD!AG15)</f>
        <v/>
      </c>
      <c r="AH602" s="20" t="str">
        <f>+IF(DASHBOARD!AH15="","",DASHBOARD!AH15)</f>
        <v/>
      </c>
      <c r="AI602" s="19">
        <f>+IF(DASHBOARD!AI15="","",DASHBOARD!AI15)</f>
        <v>0.16666666666666666</v>
      </c>
      <c r="AJ602" s="13">
        <f>+IF(DASHBOARD!AJ15="","",DASHBOARD!AJ15)</f>
        <v>0.51041666666666663</v>
      </c>
      <c r="AK602" s="14" t="str">
        <f>+IF(DASHBOARD!AK15="","",DASHBOARD!AK15)</f>
        <v/>
      </c>
      <c r="AL602" s="14" t="str">
        <f>+IF(DASHBOARD!AL15="","",DASHBOARD!AL15)</f>
        <v/>
      </c>
      <c r="AM602" s="13">
        <f>+IF(DASHBOARD!AM15="","",DASHBOARD!AM15)</f>
        <v>0.375</v>
      </c>
      <c r="AN602" s="13">
        <f>+IF(DASHBOARD!AN15="","",DASHBOARD!AN15)</f>
        <v>0.40625</v>
      </c>
      <c r="AO602" s="14" t="str">
        <f>+IF(DASHBOARD!AO15="","",DASHBOARD!AO15)</f>
        <v/>
      </c>
      <c r="AP602" s="20" t="str">
        <f>+IF(DASHBOARD!AP15="","",DASHBOARD!AP15)</f>
        <v/>
      </c>
      <c r="AQ602" s="19">
        <f>+IF(DASHBOARD!AQ15="","",DASHBOARD!AQ15)</f>
        <v>0.16666666666666666</v>
      </c>
      <c r="AR602" s="13">
        <f>+IF(DASHBOARD!AR15="","",DASHBOARD!AR15)</f>
        <v>0.51041666666666663</v>
      </c>
      <c r="AS602" s="14" t="str">
        <f>+IF(DASHBOARD!AS15="","",DASHBOARD!AS15)</f>
        <v/>
      </c>
      <c r="AT602" s="14" t="str">
        <f>+IF(DASHBOARD!AT15="","",DASHBOARD!AT15)</f>
        <v/>
      </c>
      <c r="AU602" s="13">
        <f>+IF(DASHBOARD!AU15="","",DASHBOARD!AU15)</f>
        <v>0.375</v>
      </c>
      <c r="AV602" s="13">
        <f>+IF(DASHBOARD!AV15="","",DASHBOARD!AV15)</f>
        <v>0.40625</v>
      </c>
      <c r="AW602" s="14" t="str">
        <f>+IF(DASHBOARD!AW15="","",DASHBOARD!AW15)</f>
        <v/>
      </c>
      <c r="AX602" s="20" t="str">
        <f>+IF(DASHBOARD!AX15="","",DASHBOARD!AX15)</f>
        <v/>
      </c>
      <c r="AY602" s="19">
        <f>+IF(DASHBOARD!AY15="","",DASHBOARD!AY15)</f>
        <v>0.16666666666666666</v>
      </c>
      <c r="AZ602" s="13">
        <f>+IF(DASHBOARD!AZ15="","",DASHBOARD!AZ15)</f>
        <v>0.51041666666666663</v>
      </c>
      <c r="BA602" s="14" t="str">
        <f>+IF(DASHBOARD!BA15="","",DASHBOARD!BA15)</f>
        <v/>
      </c>
      <c r="BB602" s="14" t="str">
        <f>+IF(DASHBOARD!BB15="","",DASHBOARD!BB15)</f>
        <v/>
      </c>
      <c r="BC602" s="13">
        <f>+IF(DASHBOARD!BC15="","",DASHBOARD!BC15)</f>
        <v>0.375</v>
      </c>
      <c r="BD602" s="13">
        <f>+IF(DASHBOARD!BD15="","",DASHBOARD!BD15)</f>
        <v>0.40625</v>
      </c>
      <c r="BE602" s="14" t="str">
        <f>+IF(DASHBOARD!BE15="","",DASHBOARD!BE15)</f>
        <v/>
      </c>
      <c r="BF602" s="20" t="str">
        <f>+IF(DASHBOARD!BF15="","",DASHBOARD!BF15)</f>
        <v/>
      </c>
      <c r="BG602" s="19">
        <f>+IF(DASHBOARD!BG15="","",DASHBOARD!BG15)</f>
        <v>0.125</v>
      </c>
      <c r="BH602" s="13">
        <f>+IF(DASHBOARD!BH15="","",DASHBOARD!BH15)</f>
        <v>0.46875</v>
      </c>
      <c r="BI602" s="14" t="str">
        <f>+IF(DASHBOARD!BI15="","",DASHBOARD!BI15)</f>
        <v/>
      </c>
      <c r="BJ602" s="14" t="str">
        <f>+IF(DASHBOARD!BJ15="","",DASHBOARD!BJ15)</f>
        <v/>
      </c>
      <c r="BK602" s="13">
        <f>+IF(DASHBOARD!BK15="","",DASHBOARD!BK15)</f>
        <v>0.375</v>
      </c>
      <c r="BL602" s="13">
        <f>+IF(DASHBOARD!BL15="","",DASHBOARD!BL15)</f>
        <v>0.40625</v>
      </c>
      <c r="BM602" s="14" t="str">
        <f>+IF(DASHBOARD!BM15="","",DASHBOARD!BM15)</f>
        <v/>
      </c>
      <c r="BN602" s="20" t="str">
        <f>+IF(DASHBOARD!BN15="","",DASHBOARD!BN15)</f>
        <v/>
      </c>
      <c r="BO602" s="19" t="str">
        <f>+IF(DASHBOARD!BO15="","",DASHBOARD!BO15)</f>
        <v/>
      </c>
      <c r="BP602" s="13" t="str">
        <f>+IF(DASHBOARD!BP15="","",DASHBOARD!BP15)</f>
        <v/>
      </c>
      <c r="BQ602" s="14" t="str">
        <f>+IF(DASHBOARD!BQ15="","",DASHBOARD!BQ15)</f>
        <v/>
      </c>
      <c r="BR602" s="14" t="str">
        <f>+IF(DASHBOARD!BR15="","",DASHBOARD!BR15)</f>
        <v/>
      </c>
      <c r="BS602" s="13" t="str">
        <f>+IF(DASHBOARD!BS15="","",DASHBOARD!BS15)</f>
        <v/>
      </c>
      <c r="BT602" s="13" t="str">
        <f>+IF(DASHBOARD!BT15="","",DASHBOARD!BT15)</f>
        <v/>
      </c>
      <c r="BU602" s="14" t="str">
        <f>+IF(DASHBOARD!BU15="","",DASHBOARD!BU15)</f>
        <v/>
      </c>
      <c r="BV602" s="20" t="str">
        <f>+IF(DASHBOARD!BV15="","",DASHBOARD!BV15)</f>
        <v/>
      </c>
      <c r="BW602" s="68" t="str">
        <f>+VLOOKUP(B602,GESEM!B:H,7,0)</f>
        <v>DASHBOARD</v>
      </c>
      <c r="BX602" s="2" t="str">
        <f>+VLOOKUP(B602,GESEM!B:H,6,0)</f>
        <v>AGENTE</v>
      </c>
    </row>
    <row r="603" spans="1:76" ht="12" customHeight="1" x14ac:dyDescent="0.2">
      <c r="A603" s="31">
        <f t="shared" si="9"/>
        <v>597</v>
      </c>
      <c r="B603" s="74">
        <f>+DASHBOARD!B16</f>
        <v>76917511</v>
      </c>
      <c r="C603" s="61" t="str">
        <f>+VLOOKUP(J603,TURNO!P:Q,2,0)</f>
        <v>DASHBOARD ES</v>
      </c>
      <c r="D603" s="61" t="str">
        <f>+DASHBOARD!D16</f>
        <v>Madrugada</v>
      </c>
      <c r="E603" s="75">
        <f>+VLOOKUP(B603,GESEM!B:M,12,0)</f>
        <v>45419</v>
      </c>
      <c r="F603" s="61" t="str">
        <f>+DASHBOARD!F16</f>
        <v>FULL TIME</v>
      </c>
      <c r="G603" s="61">
        <f>+DASHBOARD!G16</f>
        <v>0</v>
      </c>
      <c r="H603" s="61">
        <f>+DASHBOARD!H16</f>
        <v>0</v>
      </c>
      <c r="I603" s="61" t="str">
        <f>+DASHBOARD!I16</f>
        <v>ZUBIETA ANICAMA MAGGIELY NICOLE</v>
      </c>
      <c r="J603" s="61" t="str">
        <f>+DASHBOARD!J16</f>
        <v>DASHBOARD</v>
      </c>
      <c r="K603" s="61" t="str">
        <f>+DASHBOARD!K16</f>
        <v>COLCA PAITAN GLORIA AMELIA</v>
      </c>
      <c r="L603" s="61" t="str">
        <f>+DASHBOARD!L16</f>
        <v xml:space="preserve">ROJAS LUPERDI ZARELA </v>
      </c>
      <c r="M603" s="61" t="str">
        <f>+DASHBOARD!M16</f>
        <v>Jueves</v>
      </c>
      <c r="N603" s="32">
        <f>+IF(DASHBOARD!N16="","",DASHBOARD!N16)</f>
        <v>0.20833333333333334</v>
      </c>
      <c r="O603" s="33">
        <f>+IF(DASHBOARD!O16="","",DASHBOARD!O16)</f>
        <v>0.55208333333333337</v>
      </c>
      <c r="P603" s="32">
        <f>+IF(DASHBOARD!P16="","",DASHBOARD!P16)</f>
        <v>0.375</v>
      </c>
      <c r="Q603" s="33">
        <f>+IF(DASHBOARD!Q16="","",DASHBOARD!Q16)</f>
        <v>0.40625</v>
      </c>
      <c r="R603" s="34" t="str">
        <f>+VLOOKUP(B603,GESEM!B:R,9,0)</f>
        <v>ACTIVO</v>
      </c>
      <c r="S603" s="19">
        <f>+IF(DASHBOARD!S16="","",DASHBOARD!S16)</f>
        <v>0.20833333333333334</v>
      </c>
      <c r="T603" s="14">
        <f>+IF(DASHBOARD!T16="","",DASHBOARD!T16)</f>
        <v>0.55208333333333337</v>
      </c>
      <c r="U603" s="14" t="str">
        <f>+IF(DASHBOARD!U16="","",DASHBOARD!U16)</f>
        <v/>
      </c>
      <c r="V603" s="14" t="str">
        <f>+IF(DASHBOARD!V16="","",DASHBOARD!V16)</f>
        <v/>
      </c>
      <c r="W603" s="14">
        <f>+IF(DASHBOARD!W16="","",DASHBOARD!W16)</f>
        <v>0.375</v>
      </c>
      <c r="X603" s="14">
        <f>+IF(DASHBOARD!X16="","",DASHBOARD!X16)</f>
        <v>0.40625</v>
      </c>
      <c r="Y603" s="14" t="str">
        <f>+IF(DASHBOARD!Y16="","",DASHBOARD!Y16)</f>
        <v/>
      </c>
      <c r="Z603" s="20" t="str">
        <f>+IF(DASHBOARD!Z16="","",DASHBOARD!Z16)</f>
        <v/>
      </c>
      <c r="AA603" s="19">
        <f>+IF(DASHBOARD!AA16="","",DASHBOARD!AA16)</f>
        <v>0.20833333333333334</v>
      </c>
      <c r="AB603" s="13">
        <f>+IF(DASHBOARD!AB16="","",DASHBOARD!AB16)</f>
        <v>0.55208333333333337</v>
      </c>
      <c r="AC603" s="14" t="str">
        <f>+IF(DASHBOARD!AC16="","",DASHBOARD!AC16)</f>
        <v/>
      </c>
      <c r="AD603" s="14" t="str">
        <f>+IF(DASHBOARD!AD16="","",DASHBOARD!AD16)</f>
        <v/>
      </c>
      <c r="AE603" s="13">
        <f>+IF(DASHBOARD!AE16="","",DASHBOARD!AE16)</f>
        <v>0.375</v>
      </c>
      <c r="AF603" s="13">
        <f>+IF(DASHBOARD!AF16="","",DASHBOARD!AF16)</f>
        <v>0.40625</v>
      </c>
      <c r="AG603" s="14" t="str">
        <f>+IF(DASHBOARD!AG16="","",DASHBOARD!AG16)</f>
        <v/>
      </c>
      <c r="AH603" s="20" t="str">
        <f>+IF(DASHBOARD!AH16="","",DASHBOARD!AH16)</f>
        <v/>
      </c>
      <c r="AI603" s="19">
        <f>+IF(DASHBOARD!AI16="","",DASHBOARD!AI16)</f>
        <v>0.20833333333333334</v>
      </c>
      <c r="AJ603" s="13">
        <f>+IF(DASHBOARD!AJ16="","",DASHBOARD!AJ16)</f>
        <v>0.55208333333333337</v>
      </c>
      <c r="AK603" s="14" t="str">
        <f>+IF(DASHBOARD!AK16="","",DASHBOARD!AK16)</f>
        <v/>
      </c>
      <c r="AL603" s="14" t="str">
        <f>+IF(DASHBOARD!AL16="","",DASHBOARD!AL16)</f>
        <v/>
      </c>
      <c r="AM603" s="13">
        <f>+IF(DASHBOARD!AM16="","",DASHBOARD!AM16)</f>
        <v>0.375</v>
      </c>
      <c r="AN603" s="13">
        <f>+IF(DASHBOARD!AN16="","",DASHBOARD!AN16)</f>
        <v>0.40625</v>
      </c>
      <c r="AO603" s="14" t="str">
        <f>+IF(DASHBOARD!AO16="","",DASHBOARD!AO16)</f>
        <v/>
      </c>
      <c r="AP603" s="20" t="str">
        <f>+IF(DASHBOARD!AP16="","",DASHBOARD!AP16)</f>
        <v/>
      </c>
      <c r="AQ603" s="19" t="str">
        <f>+IF(DASHBOARD!AQ16="","",DASHBOARD!AQ16)</f>
        <v/>
      </c>
      <c r="AR603" s="13" t="str">
        <f>+IF(DASHBOARD!AR16="","",DASHBOARD!AR16)</f>
        <v/>
      </c>
      <c r="AS603" s="14" t="str">
        <f>+IF(DASHBOARD!AS16="","",DASHBOARD!AS16)</f>
        <v/>
      </c>
      <c r="AT603" s="14" t="str">
        <f>+IF(DASHBOARD!AT16="","",DASHBOARD!AT16)</f>
        <v/>
      </c>
      <c r="AU603" s="13" t="str">
        <f>+IF(DASHBOARD!AU16="","",DASHBOARD!AU16)</f>
        <v/>
      </c>
      <c r="AV603" s="13" t="str">
        <f>+IF(DASHBOARD!AV16="","",DASHBOARD!AV16)</f>
        <v/>
      </c>
      <c r="AW603" s="14" t="str">
        <f>+IF(DASHBOARD!AW16="","",DASHBOARD!AW16)</f>
        <v/>
      </c>
      <c r="AX603" s="20" t="str">
        <f>+IF(DASHBOARD!AX16="","",DASHBOARD!AX16)</f>
        <v/>
      </c>
      <c r="AY603" s="19">
        <f>+IF(DASHBOARD!AY16="","",DASHBOARD!AY16)</f>
        <v>0.20833333333333334</v>
      </c>
      <c r="AZ603" s="13">
        <f>+IF(DASHBOARD!AZ16="","",DASHBOARD!AZ16)</f>
        <v>0.55208333333333337</v>
      </c>
      <c r="BA603" s="14" t="str">
        <f>+IF(DASHBOARD!BA16="","",DASHBOARD!BA16)</f>
        <v/>
      </c>
      <c r="BB603" s="14" t="str">
        <f>+IF(DASHBOARD!BB16="","",DASHBOARD!BB16)</f>
        <v/>
      </c>
      <c r="BC603" s="13">
        <f>+IF(DASHBOARD!BC16="","",DASHBOARD!BC16)</f>
        <v>0.375</v>
      </c>
      <c r="BD603" s="13">
        <f>+IF(DASHBOARD!BD16="","",DASHBOARD!BD16)</f>
        <v>0.40625</v>
      </c>
      <c r="BE603" s="14" t="str">
        <f>+IF(DASHBOARD!BE16="","",DASHBOARD!BE16)</f>
        <v/>
      </c>
      <c r="BF603" s="20" t="str">
        <f>+IF(DASHBOARD!BF16="","",DASHBOARD!BF16)</f>
        <v/>
      </c>
      <c r="BG603" s="19">
        <f>+IF(DASHBOARD!BG16="","",DASHBOARD!BG16)</f>
        <v>0.20833333333333334</v>
      </c>
      <c r="BH603" s="13">
        <f>+IF(DASHBOARD!BH16="","",DASHBOARD!BH16)</f>
        <v>0.55208333333333337</v>
      </c>
      <c r="BI603" s="14" t="str">
        <f>+IF(DASHBOARD!BI16="","",DASHBOARD!BI16)</f>
        <v/>
      </c>
      <c r="BJ603" s="14" t="str">
        <f>+IF(DASHBOARD!BJ16="","",DASHBOARD!BJ16)</f>
        <v/>
      </c>
      <c r="BK603" s="13">
        <f>+IF(DASHBOARD!BK16="","",DASHBOARD!BK16)</f>
        <v>0.375</v>
      </c>
      <c r="BL603" s="13">
        <f>+IF(DASHBOARD!BL16="","",DASHBOARD!BL16)</f>
        <v>0.40625</v>
      </c>
      <c r="BM603" s="14" t="str">
        <f>+IF(DASHBOARD!BM16="","",DASHBOARD!BM16)</f>
        <v/>
      </c>
      <c r="BN603" s="20" t="str">
        <f>+IF(DASHBOARD!BN16="","",DASHBOARD!BN16)</f>
        <v/>
      </c>
      <c r="BO603" s="19">
        <f>+IF(DASHBOARD!BO16="","",DASHBOARD!BO16)</f>
        <v>0.20833333333333334</v>
      </c>
      <c r="BP603" s="13">
        <f>+IF(DASHBOARD!BP16="","",DASHBOARD!BP16)</f>
        <v>0.55208333333333337</v>
      </c>
      <c r="BQ603" s="14" t="str">
        <f>+IF(DASHBOARD!BQ16="","",DASHBOARD!BQ16)</f>
        <v/>
      </c>
      <c r="BR603" s="14" t="str">
        <f>+IF(DASHBOARD!BR16="","",DASHBOARD!BR16)</f>
        <v/>
      </c>
      <c r="BS603" s="13">
        <f>+IF(DASHBOARD!BS16="","",DASHBOARD!BS16)</f>
        <v>0.375</v>
      </c>
      <c r="BT603" s="13">
        <f>+IF(DASHBOARD!BT16="","",DASHBOARD!BT16)</f>
        <v>0.40625</v>
      </c>
      <c r="BU603" s="14" t="str">
        <f>+IF(DASHBOARD!BU16="","",DASHBOARD!BU16)</f>
        <v/>
      </c>
      <c r="BV603" s="20" t="str">
        <f>+IF(DASHBOARD!BV16="","",DASHBOARD!BV16)</f>
        <v/>
      </c>
      <c r="BW603" s="68" t="str">
        <f>+VLOOKUP(B603,GESEM!B:H,7,0)</f>
        <v>DASHBOARD</v>
      </c>
      <c r="BX603" s="2" t="str">
        <f>+VLOOKUP(B603,GESEM!B:H,6,0)</f>
        <v>AGENTE</v>
      </c>
    </row>
    <row r="604" spans="1:76" ht="12" customHeight="1" x14ac:dyDescent="0.2">
      <c r="A604" s="31">
        <f t="shared" si="9"/>
        <v>598</v>
      </c>
      <c r="B604" s="74">
        <f>+DASHBOARD!B17</f>
        <v>70605781</v>
      </c>
      <c r="C604" s="61" t="str">
        <f>+VLOOKUP(J604,TURNO!P:Q,2,0)</f>
        <v>DASHBOARD ES</v>
      </c>
      <c r="D604" s="61" t="str">
        <f>+DASHBOARD!D17</f>
        <v>Mañana</v>
      </c>
      <c r="E604" s="75">
        <f>+VLOOKUP(B604,GESEM!B:M,12,0)</f>
        <v>45342</v>
      </c>
      <c r="F604" s="61" t="str">
        <f>+DASHBOARD!F17</f>
        <v>FULL TIME</v>
      </c>
      <c r="G604" s="61">
        <f>+DASHBOARD!G17</f>
        <v>0</v>
      </c>
      <c r="H604" s="61">
        <f>+DASHBOARD!H17</f>
        <v>0</v>
      </c>
      <c r="I604" s="61" t="str">
        <f>+DASHBOARD!I17</f>
        <v>OTERO PAZ ANDREA NATALIA</v>
      </c>
      <c r="J604" s="61" t="str">
        <f>+DASHBOARD!J17</f>
        <v>DASHBOARD</v>
      </c>
      <c r="K604" s="61" t="str">
        <f>+DASHBOARD!K17</f>
        <v>COLCA PAITAN GLORIA AMELIA</v>
      </c>
      <c r="L604" s="61" t="str">
        <f>+DASHBOARD!L17</f>
        <v xml:space="preserve">ROJAS LUPERDI ZARELA </v>
      </c>
      <c r="M604" s="61" t="str">
        <f>+DASHBOARD!M17</f>
        <v>Viernes</v>
      </c>
      <c r="N604" s="32">
        <f>+IF(DASHBOARD!N17="","",DASHBOARD!N17)</f>
        <v>0.36458333333333331</v>
      </c>
      <c r="O604" s="33">
        <f>+IF(DASHBOARD!O17="","",DASHBOARD!O17)</f>
        <v>0.70833333333333337</v>
      </c>
      <c r="P604" s="32">
        <f>+IF(DASHBOARD!P17="","",DASHBOARD!P17)</f>
        <v>0.57291666666666663</v>
      </c>
      <c r="Q604" s="33">
        <f>+IF(DASHBOARD!Q17="","",DASHBOARD!Q17)</f>
        <v>0.60416666666666663</v>
      </c>
      <c r="R604" s="34" t="str">
        <f>+VLOOKUP(B604,GESEM!B:R,9,0)</f>
        <v>ACTIVO</v>
      </c>
      <c r="S604" s="19">
        <f>+IF(DASHBOARD!S17="","",DASHBOARD!S17)</f>
        <v>0.36458333333333331</v>
      </c>
      <c r="T604" s="14">
        <f>+IF(DASHBOARD!T17="","",DASHBOARD!T17)</f>
        <v>0.70833333333333337</v>
      </c>
      <c r="U604" s="14" t="str">
        <f>+IF(DASHBOARD!U17="","",DASHBOARD!U17)</f>
        <v/>
      </c>
      <c r="V604" s="14" t="str">
        <f>+IF(DASHBOARD!V17="","",DASHBOARD!V17)</f>
        <v/>
      </c>
      <c r="W604" s="14">
        <f>+IF(DASHBOARD!W17="","",DASHBOARD!W17)</f>
        <v>0.57291666666666663</v>
      </c>
      <c r="X604" s="14">
        <f>+IF(DASHBOARD!X17="","",DASHBOARD!X17)</f>
        <v>0.60416666666666663</v>
      </c>
      <c r="Y604" s="14" t="str">
        <f>+IF(DASHBOARD!Y17="","",DASHBOARD!Y17)</f>
        <v/>
      </c>
      <c r="Z604" s="20" t="str">
        <f>+IF(DASHBOARD!Z17="","",DASHBOARD!Z17)</f>
        <v/>
      </c>
      <c r="AA604" s="19">
        <f>+IF(DASHBOARD!AA17="","",DASHBOARD!AA17)</f>
        <v>0.36458333333333331</v>
      </c>
      <c r="AB604" s="13">
        <f>+IF(DASHBOARD!AB17="","",DASHBOARD!AB17)</f>
        <v>0.70833333333333337</v>
      </c>
      <c r="AC604" s="14" t="str">
        <f>+IF(DASHBOARD!AC17="","",DASHBOARD!AC17)</f>
        <v/>
      </c>
      <c r="AD604" s="14" t="str">
        <f>+IF(DASHBOARD!AD17="","",DASHBOARD!AD17)</f>
        <v/>
      </c>
      <c r="AE604" s="13">
        <f>+IF(DASHBOARD!AE17="","",DASHBOARD!AE17)</f>
        <v>0.57291666666666663</v>
      </c>
      <c r="AF604" s="13">
        <f>+IF(DASHBOARD!AF17="","",DASHBOARD!AF17)</f>
        <v>0.60416666666666663</v>
      </c>
      <c r="AG604" s="14" t="str">
        <f>+IF(DASHBOARD!AG17="","",DASHBOARD!AG17)</f>
        <v/>
      </c>
      <c r="AH604" s="20" t="str">
        <f>+IF(DASHBOARD!AH17="","",DASHBOARD!AH17)</f>
        <v/>
      </c>
      <c r="AI604" s="19">
        <f>+IF(DASHBOARD!AI17="","",DASHBOARD!AI17)</f>
        <v>0.36458333333333331</v>
      </c>
      <c r="AJ604" s="13">
        <f>+IF(DASHBOARD!AJ17="","",DASHBOARD!AJ17)</f>
        <v>0.70833333333333337</v>
      </c>
      <c r="AK604" s="14" t="str">
        <f>+IF(DASHBOARD!AK17="","",DASHBOARD!AK17)</f>
        <v/>
      </c>
      <c r="AL604" s="14" t="str">
        <f>+IF(DASHBOARD!AL17="","",DASHBOARD!AL17)</f>
        <v/>
      </c>
      <c r="AM604" s="13">
        <f>+IF(DASHBOARD!AM17="","",DASHBOARD!AM17)</f>
        <v>0.57291666666666663</v>
      </c>
      <c r="AN604" s="13">
        <f>+IF(DASHBOARD!AN17="","",DASHBOARD!AN17)</f>
        <v>0.60416666666666663</v>
      </c>
      <c r="AO604" s="14" t="str">
        <f>+IF(DASHBOARD!AO17="","",DASHBOARD!AO17)</f>
        <v/>
      </c>
      <c r="AP604" s="20" t="str">
        <f>+IF(DASHBOARD!AP17="","",DASHBOARD!AP17)</f>
        <v/>
      </c>
      <c r="AQ604" s="19">
        <f>+IF(DASHBOARD!AQ17="","",DASHBOARD!AQ17)</f>
        <v>0.36458333333333331</v>
      </c>
      <c r="AR604" s="13">
        <f>+IF(DASHBOARD!AR17="","",DASHBOARD!AR17)</f>
        <v>0.70833333333333337</v>
      </c>
      <c r="AS604" s="14" t="str">
        <f>+IF(DASHBOARD!AS17="","",DASHBOARD!AS17)</f>
        <v/>
      </c>
      <c r="AT604" s="14" t="str">
        <f>+IF(DASHBOARD!AT17="","",DASHBOARD!AT17)</f>
        <v/>
      </c>
      <c r="AU604" s="13">
        <f>+IF(DASHBOARD!AU17="","",DASHBOARD!AU17)</f>
        <v>0.57291666666666663</v>
      </c>
      <c r="AV604" s="13">
        <f>+IF(DASHBOARD!AV17="","",DASHBOARD!AV17)</f>
        <v>0.60416666666666663</v>
      </c>
      <c r="AW604" s="14" t="str">
        <f>+IF(DASHBOARD!AW17="","",DASHBOARD!AW17)</f>
        <v/>
      </c>
      <c r="AX604" s="20" t="str">
        <f>+IF(DASHBOARD!AX17="","",DASHBOARD!AX17)</f>
        <v/>
      </c>
      <c r="AY604" s="19" t="str">
        <f>+IF(DASHBOARD!AY17="","",DASHBOARD!AY17)</f>
        <v/>
      </c>
      <c r="AZ604" s="13" t="str">
        <f>+IF(DASHBOARD!AZ17="","",DASHBOARD!AZ17)</f>
        <v/>
      </c>
      <c r="BA604" s="14" t="str">
        <f>+IF(DASHBOARD!BA17="","",DASHBOARD!BA17)</f>
        <v/>
      </c>
      <c r="BB604" s="14" t="str">
        <f>+IF(DASHBOARD!BB17="","",DASHBOARD!BB17)</f>
        <v/>
      </c>
      <c r="BC604" s="13" t="str">
        <f>+IF(DASHBOARD!BC17="","",DASHBOARD!BC17)</f>
        <v/>
      </c>
      <c r="BD604" s="13" t="str">
        <f>+IF(DASHBOARD!BD17="","",DASHBOARD!BD17)</f>
        <v/>
      </c>
      <c r="BE604" s="14" t="str">
        <f>+IF(DASHBOARD!BE17="","",DASHBOARD!BE17)</f>
        <v/>
      </c>
      <c r="BF604" s="20" t="str">
        <f>+IF(DASHBOARD!BF17="","",DASHBOARD!BF17)</f>
        <v/>
      </c>
      <c r="BG604" s="19">
        <f>+IF(DASHBOARD!BG17="","",DASHBOARD!BG17)</f>
        <v>0.36458333333333331</v>
      </c>
      <c r="BH604" s="13">
        <f>+IF(DASHBOARD!BH17="","",DASHBOARD!BH17)</f>
        <v>0.70833333333333337</v>
      </c>
      <c r="BI604" s="14" t="str">
        <f>+IF(DASHBOARD!BI17="","",DASHBOARD!BI17)</f>
        <v/>
      </c>
      <c r="BJ604" s="14" t="str">
        <f>+IF(DASHBOARD!BJ17="","",DASHBOARD!BJ17)</f>
        <v/>
      </c>
      <c r="BK604" s="13">
        <f>+IF(DASHBOARD!BK17="","",DASHBOARD!BK17)</f>
        <v>0.57291666666666663</v>
      </c>
      <c r="BL604" s="13">
        <f>+IF(DASHBOARD!BL17="","",DASHBOARD!BL17)</f>
        <v>0.60416666666666663</v>
      </c>
      <c r="BM604" s="14" t="str">
        <f>+IF(DASHBOARD!BM17="","",DASHBOARD!BM17)</f>
        <v/>
      </c>
      <c r="BN604" s="20" t="str">
        <f>+IF(DASHBOARD!BN17="","",DASHBOARD!BN17)</f>
        <v/>
      </c>
      <c r="BO604" s="19">
        <f>+IF(DASHBOARD!BO17="","",DASHBOARD!BO17)</f>
        <v>0.36458333333333331</v>
      </c>
      <c r="BP604" s="13">
        <f>+IF(DASHBOARD!BP17="","",DASHBOARD!BP17)</f>
        <v>0.70833333333333337</v>
      </c>
      <c r="BQ604" s="14" t="str">
        <f>+IF(DASHBOARD!BQ17="","",DASHBOARD!BQ17)</f>
        <v/>
      </c>
      <c r="BR604" s="14" t="str">
        <f>+IF(DASHBOARD!BR17="","",DASHBOARD!BR17)</f>
        <v/>
      </c>
      <c r="BS604" s="13">
        <f>+IF(DASHBOARD!BS17="","",DASHBOARD!BS17)</f>
        <v>0.57291666666666663</v>
      </c>
      <c r="BT604" s="13">
        <f>+IF(DASHBOARD!BT17="","",DASHBOARD!BT17)</f>
        <v>0.60416666666666663</v>
      </c>
      <c r="BU604" s="14" t="str">
        <f>+IF(DASHBOARD!BU17="","",DASHBOARD!BU17)</f>
        <v/>
      </c>
      <c r="BV604" s="20" t="str">
        <f>+IF(DASHBOARD!BV17="","",DASHBOARD!BV17)</f>
        <v/>
      </c>
      <c r="BW604" s="68" t="str">
        <f>+VLOOKUP(B604,GESEM!B:H,7,0)</f>
        <v>DASHBOARD</v>
      </c>
      <c r="BX604" s="2" t="str">
        <f>+VLOOKUP(B604,GESEM!B:H,6,0)</f>
        <v>AGENTE</v>
      </c>
    </row>
    <row r="605" spans="1:76" ht="12" customHeight="1" x14ac:dyDescent="0.2">
      <c r="A605" s="31">
        <f t="shared" si="9"/>
        <v>599</v>
      </c>
      <c r="B605" s="74">
        <f>+DASHBOARD!B18</f>
        <v>76396422</v>
      </c>
      <c r="C605" s="61" t="str">
        <f>+VLOOKUP(J605,TURNO!P:Q,2,0)</f>
        <v>DASHBOARD ES</v>
      </c>
      <c r="D605" s="61" t="str">
        <f>+DASHBOARD!D18</f>
        <v>Mañana</v>
      </c>
      <c r="E605" s="75">
        <f>+VLOOKUP(B605,GESEM!B:M,12,0)</f>
        <v>45555</v>
      </c>
      <c r="F605" s="61" t="str">
        <f>+DASHBOARD!F18</f>
        <v>FULL TIME</v>
      </c>
      <c r="G605" s="61">
        <f>+DASHBOARD!G18</f>
        <v>0</v>
      </c>
      <c r="H605" s="61">
        <f>+DASHBOARD!H18</f>
        <v>0</v>
      </c>
      <c r="I605" s="61" t="str">
        <f>+DASHBOARD!I18</f>
        <v>MOTTOCCANCHI RAMOS GUSTAVO</v>
      </c>
      <c r="J605" s="61" t="str">
        <f>+DASHBOARD!J18</f>
        <v>DASHBOARD</v>
      </c>
      <c r="K605" s="61" t="str">
        <f>+DASHBOARD!K18</f>
        <v>COLCA PAITAN GLORIA AMELIA</v>
      </c>
      <c r="L605" s="61" t="str">
        <f>+DASHBOARD!L18</f>
        <v xml:space="preserve">ROJAS LUPERDI ZARELA </v>
      </c>
      <c r="M605" s="61" t="str">
        <f>+DASHBOARD!M18</f>
        <v>Miércoles</v>
      </c>
      <c r="N605" s="32">
        <f>+IF(DASHBOARD!N18="","",DASHBOARD!N18)</f>
        <v>0.33333333333333331</v>
      </c>
      <c r="O605" s="33">
        <f>+IF(DASHBOARD!O18="","",DASHBOARD!O18)</f>
        <v>0.67708333333333337</v>
      </c>
      <c r="P605" s="32">
        <f>+IF(DASHBOARD!P18="","",DASHBOARD!P18)</f>
        <v>0.45833333333333331</v>
      </c>
      <c r="Q605" s="33">
        <f>+IF(DASHBOARD!Q18="","",DASHBOARD!Q18)</f>
        <v>0.48958333333333331</v>
      </c>
      <c r="R605" s="34" t="str">
        <f>+VLOOKUP(B605,GESEM!B:R,9,0)</f>
        <v>ACTIVO</v>
      </c>
      <c r="S605" s="19">
        <f>+IF(DASHBOARD!S18="","",DASHBOARD!S18)</f>
        <v>0.33333333333333331</v>
      </c>
      <c r="T605" s="14">
        <f>+IF(DASHBOARD!T18="","",DASHBOARD!T18)</f>
        <v>0.67708333333333337</v>
      </c>
      <c r="U605" s="14" t="str">
        <f>+IF(DASHBOARD!U18="","",DASHBOARD!U18)</f>
        <v/>
      </c>
      <c r="V605" s="14" t="str">
        <f>+IF(DASHBOARD!V18="","",DASHBOARD!V18)</f>
        <v/>
      </c>
      <c r="W605" s="14">
        <f>+IF(DASHBOARD!W18="","",DASHBOARD!W18)</f>
        <v>0.45833333333333331</v>
      </c>
      <c r="X605" s="14">
        <f>+IF(DASHBOARD!X18="","",DASHBOARD!X18)</f>
        <v>0.48958333333333331</v>
      </c>
      <c r="Y605" s="14" t="str">
        <f>+IF(DASHBOARD!Y18="","",DASHBOARD!Y18)</f>
        <v/>
      </c>
      <c r="Z605" s="20" t="str">
        <f>+IF(DASHBOARD!Z18="","",DASHBOARD!Z18)</f>
        <v/>
      </c>
      <c r="AA605" s="19">
        <f>+IF(DASHBOARD!AA18="","",DASHBOARD!AA18)</f>
        <v>0.33333333333333331</v>
      </c>
      <c r="AB605" s="13">
        <f>+IF(DASHBOARD!AB18="","",DASHBOARD!AB18)</f>
        <v>0.67708333333333337</v>
      </c>
      <c r="AC605" s="14" t="str">
        <f>+IF(DASHBOARD!AC18="","",DASHBOARD!AC18)</f>
        <v/>
      </c>
      <c r="AD605" s="14" t="str">
        <f>+IF(DASHBOARD!AD18="","",DASHBOARD!AD18)</f>
        <v/>
      </c>
      <c r="AE605" s="13">
        <f>+IF(DASHBOARD!AE18="","",DASHBOARD!AE18)</f>
        <v>0.45833333333333331</v>
      </c>
      <c r="AF605" s="13">
        <f>+IF(DASHBOARD!AF18="","",DASHBOARD!AF18)</f>
        <v>0.48958333333333331</v>
      </c>
      <c r="AG605" s="14" t="str">
        <f>+IF(DASHBOARD!AG18="","",DASHBOARD!AG18)</f>
        <v/>
      </c>
      <c r="AH605" s="20" t="str">
        <f>+IF(DASHBOARD!AH18="","",DASHBOARD!AH18)</f>
        <v/>
      </c>
      <c r="AI605" s="19" t="str">
        <f>+IF(DASHBOARD!AI18="","",DASHBOARD!AI18)</f>
        <v/>
      </c>
      <c r="AJ605" s="13" t="str">
        <f>+IF(DASHBOARD!AJ18="","",DASHBOARD!AJ18)</f>
        <v/>
      </c>
      <c r="AK605" s="14" t="str">
        <f>+IF(DASHBOARD!AK18="","",DASHBOARD!AK18)</f>
        <v/>
      </c>
      <c r="AL605" s="14" t="str">
        <f>+IF(DASHBOARD!AL18="","",DASHBOARD!AL18)</f>
        <v/>
      </c>
      <c r="AM605" s="13" t="str">
        <f>+IF(DASHBOARD!AM18="","",DASHBOARD!AM18)</f>
        <v/>
      </c>
      <c r="AN605" s="13" t="str">
        <f>+IF(DASHBOARD!AN18="","",DASHBOARD!AN18)</f>
        <v/>
      </c>
      <c r="AO605" s="14" t="str">
        <f>+IF(DASHBOARD!AO18="","",DASHBOARD!AO18)</f>
        <v/>
      </c>
      <c r="AP605" s="20" t="str">
        <f>+IF(DASHBOARD!AP18="","",DASHBOARD!AP18)</f>
        <v/>
      </c>
      <c r="AQ605" s="19">
        <f>+IF(DASHBOARD!AQ18="","",DASHBOARD!AQ18)</f>
        <v>0.33333333333333331</v>
      </c>
      <c r="AR605" s="13">
        <f>+IF(DASHBOARD!AR18="","",DASHBOARD!AR18)</f>
        <v>0.67708333333333337</v>
      </c>
      <c r="AS605" s="14" t="str">
        <f>+IF(DASHBOARD!AS18="","",DASHBOARD!AS18)</f>
        <v/>
      </c>
      <c r="AT605" s="14" t="str">
        <f>+IF(DASHBOARD!AT18="","",DASHBOARD!AT18)</f>
        <v/>
      </c>
      <c r="AU605" s="13">
        <f>+IF(DASHBOARD!AU18="","",DASHBOARD!AU18)</f>
        <v>0.45833333333333331</v>
      </c>
      <c r="AV605" s="13">
        <f>+IF(DASHBOARD!AV18="","",DASHBOARD!AV18)</f>
        <v>0.48958333333333331</v>
      </c>
      <c r="AW605" s="14" t="str">
        <f>+IF(DASHBOARD!AW18="","",DASHBOARD!AW18)</f>
        <v/>
      </c>
      <c r="AX605" s="20" t="str">
        <f>+IF(DASHBOARD!AX18="","",DASHBOARD!AX18)</f>
        <v/>
      </c>
      <c r="AY605" s="19">
        <f>+IF(DASHBOARD!AY18="","",DASHBOARD!AY18)</f>
        <v>0.33333333333333331</v>
      </c>
      <c r="AZ605" s="13">
        <f>+IF(DASHBOARD!AZ18="","",DASHBOARD!AZ18)</f>
        <v>0.67708333333333337</v>
      </c>
      <c r="BA605" s="14" t="str">
        <f>+IF(DASHBOARD!BA18="","",DASHBOARD!BA18)</f>
        <v/>
      </c>
      <c r="BB605" s="14" t="str">
        <f>+IF(DASHBOARD!BB18="","",DASHBOARD!BB18)</f>
        <v/>
      </c>
      <c r="BC605" s="13">
        <f>+IF(DASHBOARD!BC18="","",DASHBOARD!BC18)</f>
        <v>0.45833333333333331</v>
      </c>
      <c r="BD605" s="13">
        <f>+IF(DASHBOARD!BD18="","",DASHBOARD!BD18)</f>
        <v>0.48958333333333331</v>
      </c>
      <c r="BE605" s="14" t="str">
        <f>+IF(DASHBOARD!BE18="","",DASHBOARD!BE18)</f>
        <v/>
      </c>
      <c r="BF605" s="20" t="str">
        <f>+IF(DASHBOARD!BF18="","",DASHBOARD!BF18)</f>
        <v/>
      </c>
      <c r="BG605" s="19">
        <f>+IF(DASHBOARD!BG18="","",DASHBOARD!BG18)</f>
        <v>0.33333333333333331</v>
      </c>
      <c r="BH605" s="13">
        <f>+IF(DASHBOARD!BH18="","",DASHBOARD!BH18)</f>
        <v>0.67708333333333337</v>
      </c>
      <c r="BI605" s="14" t="str">
        <f>+IF(DASHBOARD!BI18="","",DASHBOARD!BI18)</f>
        <v/>
      </c>
      <c r="BJ605" s="14" t="str">
        <f>+IF(DASHBOARD!BJ18="","",DASHBOARD!BJ18)</f>
        <v/>
      </c>
      <c r="BK605" s="13">
        <f>+IF(DASHBOARD!BK18="","",DASHBOARD!BK18)</f>
        <v>0.45833333333333331</v>
      </c>
      <c r="BL605" s="13">
        <f>+IF(DASHBOARD!BL18="","",DASHBOARD!BL18)</f>
        <v>0.48958333333333331</v>
      </c>
      <c r="BM605" s="14" t="str">
        <f>+IF(DASHBOARD!BM18="","",DASHBOARD!BM18)</f>
        <v/>
      </c>
      <c r="BN605" s="20" t="str">
        <f>+IF(DASHBOARD!BN18="","",DASHBOARD!BN18)</f>
        <v/>
      </c>
      <c r="BO605" s="19">
        <f>+IF(DASHBOARD!BO18="","",DASHBOARD!BO18)</f>
        <v>0.33333333333333331</v>
      </c>
      <c r="BP605" s="13">
        <f>+IF(DASHBOARD!BP18="","",DASHBOARD!BP18)</f>
        <v>0.67708333333333337</v>
      </c>
      <c r="BQ605" s="14" t="str">
        <f>+IF(DASHBOARD!BQ18="","",DASHBOARD!BQ18)</f>
        <v/>
      </c>
      <c r="BR605" s="14" t="str">
        <f>+IF(DASHBOARD!BR18="","",DASHBOARD!BR18)</f>
        <v/>
      </c>
      <c r="BS605" s="13">
        <f>+IF(DASHBOARD!BS18="","",DASHBOARD!BS18)</f>
        <v>0.45833333333333331</v>
      </c>
      <c r="BT605" s="13">
        <f>+IF(DASHBOARD!BT18="","",DASHBOARD!BT18)</f>
        <v>0.48958333333333331</v>
      </c>
      <c r="BU605" s="14" t="str">
        <f>+IF(DASHBOARD!BU18="","",DASHBOARD!BU18)</f>
        <v/>
      </c>
      <c r="BV605" s="20" t="str">
        <f>+IF(DASHBOARD!BV18="","",DASHBOARD!BV18)</f>
        <v/>
      </c>
      <c r="BW605" s="68" t="str">
        <f>+VLOOKUP(B605,GESEM!B:H,7,0)</f>
        <v>DASHBOARD</v>
      </c>
      <c r="BX605" s="2" t="str">
        <f>+VLOOKUP(B605,GESEM!B:H,6,0)</f>
        <v>AGENTE</v>
      </c>
    </row>
    <row r="606" spans="1:76" ht="12" customHeight="1" x14ac:dyDescent="0.2">
      <c r="A606" s="31">
        <f t="shared" si="9"/>
        <v>600</v>
      </c>
      <c r="B606" s="74">
        <f>+DASHBOARD!B19</f>
        <v>74097365</v>
      </c>
      <c r="C606" s="61" t="str">
        <f>+VLOOKUP(J606,TURNO!P:Q,2,0)</f>
        <v>DASHBOARD ES</v>
      </c>
      <c r="D606" s="61" t="str">
        <f>+DASHBOARD!D19</f>
        <v>Madrugada</v>
      </c>
      <c r="E606" s="75">
        <f>+VLOOKUP(B606,GESEM!B:M,12,0)</f>
        <v>45056</v>
      </c>
      <c r="F606" s="61" t="str">
        <f>+DASHBOARD!F19</f>
        <v>FULL TIME</v>
      </c>
      <c r="G606" s="61" t="str">
        <f>+DASHBOARD!G19</f>
        <v>TRASLADO A DASHBOARD</v>
      </c>
      <c r="H606" s="61" t="str">
        <f>+DASHBOARD!H19</f>
        <v>28/04</v>
      </c>
      <c r="I606" s="61" t="str">
        <f>+DASHBOARD!I19</f>
        <v>MORALES BRAVO JUANA ROSA</v>
      </c>
      <c r="J606" s="61" t="str">
        <f>+DASHBOARD!J19</f>
        <v>DASHBOARD</v>
      </c>
      <c r="K606" s="61" t="str">
        <f>+DASHBOARD!K19</f>
        <v>COLCA PAITAN GLORIA AMELIA</v>
      </c>
      <c r="L606" s="61" t="str">
        <f>+DASHBOARD!L19</f>
        <v xml:space="preserve">ROJAS LUPERDI ZARELA </v>
      </c>
      <c r="M606" s="61" t="str">
        <f>+DASHBOARD!M19</f>
        <v>Domingo</v>
      </c>
      <c r="N606" s="32">
        <f>+IF(DASHBOARD!N19="","",DASHBOARD!N19)</f>
        <v>0.125</v>
      </c>
      <c r="O606" s="33">
        <f>+IF(DASHBOARD!O19="","",DASHBOARD!O19)</f>
        <v>0.46875</v>
      </c>
      <c r="P606" s="32">
        <f>+IF(DASHBOARD!P19="","",DASHBOARD!P19)</f>
        <v>0.25</v>
      </c>
      <c r="Q606" s="33">
        <f>+IF(DASHBOARD!Q19="","",DASHBOARD!Q19)</f>
        <v>0.28125</v>
      </c>
      <c r="R606" s="34" t="str">
        <f>+VLOOKUP(B606,GESEM!B:R,9,0)</f>
        <v>ACTIVO</v>
      </c>
      <c r="S606" s="19">
        <f>+IF(DASHBOARD!S19="","",DASHBOARD!S19)</f>
        <v>0.125</v>
      </c>
      <c r="T606" s="14">
        <f>+IF(DASHBOARD!T19="","",DASHBOARD!T19)</f>
        <v>0.46875</v>
      </c>
      <c r="U606" s="14" t="str">
        <f>+IF(DASHBOARD!U19="","",DASHBOARD!U19)</f>
        <v/>
      </c>
      <c r="V606" s="14" t="str">
        <f>+IF(DASHBOARD!V19="","",DASHBOARD!V19)</f>
        <v/>
      </c>
      <c r="W606" s="14">
        <f>+IF(DASHBOARD!W19="","",DASHBOARD!W19)</f>
        <v>0.25</v>
      </c>
      <c r="X606" s="14">
        <f>+IF(DASHBOARD!X19="","",DASHBOARD!X19)</f>
        <v>0.28125</v>
      </c>
      <c r="Y606" s="14" t="str">
        <f>+IF(DASHBOARD!Y19="","",DASHBOARD!Y19)</f>
        <v/>
      </c>
      <c r="Z606" s="20" t="str">
        <f>+IF(DASHBOARD!Z19="","",DASHBOARD!Z19)</f>
        <v/>
      </c>
      <c r="AA606" s="19">
        <f>+IF(DASHBOARD!AA19="","",DASHBOARD!AA19)</f>
        <v>0.125</v>
      </c>
      <c r="AB606" s="13">
        <f>+IF(DASHBOARD!AB19="","",DASHBOARD!AB19)</f>
        <v>0.46875</v>
      </c>
      <c r="AC606" s="14" t="str">
        <f>+IF(DASHBOARD!AC19="","",DASHBOARD!AC19)</f>
        <v/>
      </c>
      <c r="AD606" s="14" t="str">
        <f>+IF(DASHBOARD!AD19="","",DASHBOARD!AD19)</f>
        <v/>
      </c>
      <c r="AE606" s="13">
        <f>+IF(DASHBOARD!AE19="","",DASHBOARD!AE19)</f>
        <v>0.25</v>
      </c>
      <c r="AF606" s="13">
        <f>+IF(DASHBOARD!AF19="","",DASHBOARD!AF19)</f>
        <v>0.28125</v>
      </c>
      <c r="AG606" s="14" t="str">
        <f>+IF(DASHBOARD!AG19="","",DASHBOARD!AG19)</f>
        <v/>
      </c>
      <c r="AH606" s="20" t="str">
        <f>+IF(DASHBOARD!AH19="","",DASHBOARD!AH19)</f>
        <v/>
      </c>
      <c r="AI606" s="19">
        <f>+IF(DASHBOARD!AI19="","",DASHBOARD!AI19)</f>
        <v>0.125</v>
      </c>
      <c r="AJ606" s="13">
        <f>+IF(DASHBOARD!AJ19="","",DASHBOARD!AJ19)</f>
        <v>0.46875</v>
      </c>
      <c r="AK606" s="14" t="str">
        <f>+IF(DASHBOARD!AK19="","",DASHBOARD!AK19)</f>
        <v/>
      </c>
      <c r="AL606" s="14" t="str">
        <f>+IF(DASHBOARD!AL19="","",DASHBOARD!AL19)</f>
        <v/>
      </c>
      <c r="AM606" s="13">
        <f>+IF(DASHBOARD!AM19="","",DASHBOARD!AM19)</f>
        <v>0.25</v>
      </c>
      <c r="AN606" s="13">
        <f>+IF(DASHBOARD!AN19="","",DASHBOARD!AN19)</f>
        <v>0.28125</v>
      </c>
      <c r="AO606" s="14" t="str">
        <f>+IF(DASHBOARD!AO19="","",DASHBOARD!AO19)</f>
        <v/>
      </c>
      <c r="AP606" s="20" t="str">
        <f>+IF(DASHBOARD!AP19="","",DASHBOARD!AP19)</f>
        <v/>
      </c>
      <c r="AQ606" s="19">
        <f>+IF(DASHBOARD!AQ19="","",DASHBOARD!AQ19)</f>
        <v>0.125</v>
      </c>
      <c r="AR606" s="13">
        <f>+IF(DASHBOARD!AR19="","",DASHBOARD!AR19)</f>
        <v>0.46875</v>
      </c>
      <c r="AS606" s="14" t="str">
        <f>+IF(DASHBOARD!AS19="","",DASHBOARD!AS19)</f>
        <v/>
      </c>
      <c r="AT606" s="14" t="str">
        <f>+IF(DASHBOARD!AT19="","",DASHBOARD!AT19)</f>
        <v/>
      </c>
      <c r="AU606" s="13">
        <f>+IF(DASHBOARD!AU19="","",DASHBOARD!AU19)</f>
        <v>0.25</v>
      </c>
      <c r="AV606" s="13">
        <f>+IF(DASHBOARD!AV19="","",DASHBOARD!AV19)</f>
        <v>0.28125</v>
      </c>
      <c r="AW606" s="14" t="str">
        <f>+IF(DASHBOARD!AW19="","",DASHBOARD!AW19)</f>
        <v/>
      </c>
      <c r="AX606" s="20" t="str">
        <f>+IF(DASHBOARD!AX19="","",DASHBOARD!AX19)</f>
        <v/>
      </c>
      <c r="AY606" s="19">
        <f>+IF(DASHBOARD!AY19="","",DASHBOARD!AY19)</f>
        <v>0.125</v>
      </c>
      <c r="AZ606" s="13">
        <f>+IF(DASHBOARD!AZ19="","",DASHBOARD!AZ19)</f>
        <v>0.46875</v>
      </c>
      <c r="BA606" s="14" t="str">
        <f>+IF(DASHBOARD!BA19="","",DASHBOARD!BA19)</f>
        <v/>
      </c>
      <c r="BB606" s="14" t="str">
        <f>+IF(DASHBOARD!BB19="","",DASHBOARD!BB19)</f>
        <v/>
      </c>
      <c r="BC606" s="13">
        <f>+IF(DASHBOARD!BC19="","",DASHBOARD!BC19)</f>
        <v>0.25</v>
      </c>
      <c r="BD606" s="13">
        <f>+IF(DASHBOARD!BD19="","",DASHBOARD!BD19)</f>
        <v>0.28125</v>
      </c>
      <c r="BE606" s="14" t="str">
        <f>+IF(DASHBOARD!BE19="","",DASHBOARD!BE19)</f>
        <v/>
      </c>
      <c r="BF606" s="20" t="str">
        <f>+IF(DASHBOARD!BF19="","",DASHBOARD!BF19)</f>
        <v/>
      </c>
      <c r="BG606" s="19">
        <f>+IF(DASHBOARD!BG19="","",DASHBOARD!BG19)</f>
        <v>0.125</v>
      </c>
      <c r="BH606" s="13">
        <f>+IF(DASHBOARD!BH19="","",DASHBOARD!BH19)</f>
        <v>0.46875</v>
      </c>
      <c r="BI606" s="14" t="str">
        <f>+IF(DASHBOARD!BI19="","",DASHBOARD!BI19)</f>
        <v/>
      </c>
      <c r="BJ606" s="14" t="str">
        <f>+IF(DASHBOARD!BJ19="","",DASHBOARD!BJ19)</f>
        <v/>
      </c>
      <c r="BK606" s="13">
        <f>+IF(DASHBOARD!BK19="","",DASHBOARD!BK19)</f>
        <v>0.25</v>
      </c>
      <c r="BL606" s="13">
        <f>+IF(DASHBOARD!BL19="","",DASHBOARD!BL19)</f>
        <v>0.28125</v>
      </c>
      <c r="BM606" s="14" t="str">
        <f>+IF(DASHBOARD!BM19="","",DASHBOARD!BM19)</f>
        <v/>
      </c>
      <c r="BN606" s="20" t="str">
        <f>+IF(DASHBOARD!BN19="","",DASHBOARD!BN19)</f>
        <v/>
      </c>
      <c r="BO606" s="19" t="str">
        <f>+IF(DASHBOARD!BO19="","",DASHBOARD!BO19)</f>
        <v/>
      </c>
      <c r="BP606" s="13" t="str">
        <f>+IF(DASHBOARD!BP19="","",DASHBOARD!BP19)</f>
        <v/>
      </c>
      <c r="BQ606" s="14" t="str">
        <f>+IF(DASHBOARD!BQ19="","",DASHBOARD!BQ19)</f>
        <v/>
      </c>
      <c r="BR606" s="14" t="str">
        <f>+IF(DASHBOARD!BR19="","",DASHBOARD!BR19)</f>
        <v/>
      </c>
      <c r="BS606" s="13" t="str">
        <f>+IF(DASHBOARD!BS19="","",DASHBOARD!BS19)</f>
        <v/>
      </c>
      <c r="BT606" s="13" t="str">
        <f>+IF(DASHBOARD!BT19="","",DASHBOARD!BT19)</f>
        <v/>
      </c>
      <c r="BU606" s="14" t="str">
        <f>+IF(DASHBOARD!BU19="","",DASHBOARD!BU19)</f>
        <v/>
      </c>
      <c r="BV606" s="20" t="str">
        <f>+IF(DASHBOARD!BV19="","",DASHBOARD!BV19)</f>
        <v/>
      </c>
      <c r="BW606" s="68" t="str">
        <f>+VLOOKUP(B606,GESEM!B:H,7,0)</f>
        <v>DASHBOARD</v>
      </c>
      <c r="BX606" s="2" t="str">
        <f>+VLOOKUP(B606,GESEM!B:H,6,0)</f>
        <v>AGENTE</v>
      </c>
    </row>
    <row r="607" spans="1:76" ht="12" customHeight="1" x14ac:dyDescent="0.2">
      <c r="A607" s="31">
        <f t="shared" si="9"/>
        <v>601</v>
      </c>
      <c r="B607" s="74">
        <f>+DASHBOARD!B20</f>
        <v>75324501</v>
      </c>
      <c r="C607" s="61" t="str">
        <f>+VLOOKUP(J607,TURNO!P:Q,2,0)</f>
        <v>DASHBOARD ES</v>
      </c>
      <c r="D607" s="61" t="str">
        <f>+DASHBOARD!D20</f>
        <v>Madrugada</v>
      </c>
      <c r="E607" s="75">
        <f>+VLOOKUP(B607,GESEM!B:M,12,0)</f>
        <v>45076</v>
      </c>
      <c r="F607" s="61" t="str">
        <f>+DASHBOARD!F20</f>
        <v>FULL TIME</v>
      </c>
      <c r="G607" s="61" t="str">
        <f>+DASHBOARD!G20</f>
        <v>TRASLADO A DASHBOARD</v>
      </c>
      <c r="H607" s="61" t="str">
        <f>+DASHBOARD!H20</f>
        <v>28/04</v>
      </c>
      <c r="I607" s="61" t="str">
        <f>+DASHBOARD!I20</f>
        <v>ESPINOZA VILLANES ANA ALEJANDRA</v>
      </c>
      <c r="J607" s="61" t="str">
        <f>+DASHBOARD!J20</f>
        <v>DASHBOARD</v>
      </c>
      <c r="K607" s="61" t="str">
        <f>+DASHBOARD!K20</f>
        <v>COLCA PAITAN GLORIA AMELIA</v>
      </c>
      <c r="L607" s="61" t="str">
        <f>+DASHBOARD!L20</f>
        <v xml:space="preserve">ROJAS LUPERDI ZARELA </v>
      </c>
      <c r="M607" s="61" t="str">
        <f>+DASHBOARD!M20</f>
        <v>Domingo</v>
      </c>
      <c r="N607" s="32">
        <f>+IF(DASHBOARD!N20="","",DASHBOARD!N20)</f>
        <v>0.125</v>
      </c>
      <c r="O607" s="33">
        <f>+IF(DASHBOARD!O20="","",DASHBOARD!O20)</f>
        <v>0.46875</v>
      </c>
      <c r="P607" s="32">
        <f>+IF(DASHBOARD!P20="","",DASHBOARD!P20)</f>
        <v>0.25</v>
      </c>
      <c r="Q607" s="33">
        <f>+IF(DASHBOARD!Q20="","",DASHBOARD!Q20)</f>
        <v>0.28125</v>
      </c>
      <c r="R607" s="34" t="str">
        <f>+VLOOKUP(B607,GESEM!B:R,9,0)</f>
        <v>ACTIVO</v>
      </c>
      <c r="S607" s="19">
        <f>+IF(DASHBOARD!S20="","",DASHBOARD!S20)</f>
        <v>0.125</v>
      </c>
      <c r="T607" s="14">
        <f>+IF(DASHBOARD!T20="","",DASHBOARD!T20)</f>
        <v>0.46875</v>
      </c>
      <c r="U607" s="14" t="str">
        <f>+IF(DASHBOARD!U20="","",DASHBOARD!U20)</f>
        <v/>
      </c>
      <c r="V607" s="14" t="str">
        <f>+IF(DASHBOARD!V20="","",DASHBOARD!V20)</f>
        <v/>
      </c>
      <c r="W607" s="14">
        <f>+IF(DASHBOARD!W20="","",DASHBOARD!W20)</f>
        <v>0.25</v>
      </c>
      <c r="X607" s="14">
        <f>+IF(DASHBOARD!X20="","",DASHBOARD!X20)</f>
        <v>0.28125</v>
      </c>
      <c r="Y607" s="14" t="str">
        <f>+IF(DASHBOARD!Y20="","",DASHBOARD!Y20)</f>
        <v/>
      </c>
      <c r="Z607" s="20" t="str">
        <f>+IF(DASHBOARD!Z20="","",DASHBOARD!Z20)</f>
        <v/>
      </c>
      <c r="AA607" s="19">
        <f>+IF(DASHBOARD!AA20="","",DASHBOARD!AA20)</f>
        <v>0.125</v>
      </c>
      <c r="AB607" s="13">
        <f>+IF(DASHBOARD!AB20="","",DASHBOARD!AB20)</f>
        <v>0.46875</v>
      </c>
      <c r="AC607" s="14" t="str">
        <f>+IF(DASHBOARD!AC20="","",DASHBOARD!AC20)</f>
        <v/>
      </c>
      <c r="AD607" s="14" t="str">
        <f>+IF(DASHBOARD!AD20="","",DASHBOARD!AD20)</f>
        <v/>
      </c>
      <c r="AE607" s="13">
        <f>+IF(DASHBOARD!AE20="","",DASHBOARD!AE20)</f>
        <v>0.25</v>
      </c>
      <c r="AF607" s="13">
        <f>+IF(DASHBOARD!AF20="","",DASHBOARD!AF20)</f>
        <v>0.28125</v>
      </c>
      <c r="AG607" s="14" t="str">
        <f>+IF(DASHBOARD!AG20="","",DASHBOARD!AG20)</f>
        <v/>
      </c>
      <c r="AH607" s="20" t="str">
        <f>+IF(DASHBOARD!AH20="","",DASHBOARD!AH20)</f>
        <v/>
      </c>
      <c r="AI607" s="19">
        <f>+IF(DASHBOARD!AI20="","",DASHBOARD!AI20)</f>
        <v>0.125</v>
      </c>
      <c r="AJ607" s="13">
        <f>+IF(DASHBOARD!AJ20="","",DASHBOARD!AJ20)</f>
        <v>0.46875</v>
      </c>
      <c r="AK607" s="14" t="str">
        <f>+IF(DASHBOARD!AK20="","",DASHBOARD!AK20)</f>
        <v/>
      </c>
      <c r="AL607" s="14" t="str">
        <f>+IF(DASHBOARD!AL20="","",DASHBOARD!AL20)</f>
        <v/>
      </c>
      <c r="AM607" s="13">
        <f>+IF(DASHBOARD!AM20="","",DASHBOARD!AM20)</f>
        <v>0.25</v>
      </c>
      <c r="AN607" s="13">
        <f>+IF(DASHBOARD!AN20="","",DASHBOARD!AN20)</f>
        <v>0.28125</v>
      </c>
      <c r="AO607" s="14" t="str">
        <f>+IF(DASHBOARD!AO20="","",DASHBOARD!AO20)</f>
        <v/>
      </c>
      <c r="AP607" s="20" t="str">
        <f>+IF(DASHBOARD!AP20="","",DASHBOARD!AP20)</f>
        <v/>
      </c>
      <c r="AQ607" s="19">
        <f>+IF(DASHBOARD!AQ20="","",DASHBOARD!AQ20)</f>
        <v>0.125</v>
      </c>
      <c r="AR607" s="13">
        <f>+IF(DASHBOARD!AR20="","",DASHBOARD!AR20)</f>
        <v>0.46875</v>
      </c>
      <c r="AS607" s="14" t="str">
        <f>+IF(DASHBOARD!AS20="","",DASHBOARD!AS20)</f>
        <v/>
      </c>
      <c r="AT607" s="14" t="str">
        <f>+IF(DASHBOARD!AT20="","",DASHBOARD!AT20)</f>
        <v/>
      </c>
      <c r="AU607" s="13">
        <f>+IF(DASHBOARD!AU20="","",DASHBOARD!AU20)</f>
        <v>0.25</v>
      </c>
      <c r="AV607" s="13">
        <f>+IF(DASHBOARD!AV20="","",DASHBOARD!AV20)</f>
        <v>0.28125</v>
      </c>
      <c r="AW607" s="14" t="str">
        <f>+IF(DASHBOARD!AW20="","",DASHBOARD!AW20)</f>
        <v/>
      </c>
      <c r="AX607" s="20" t="str">
        <f>+IF(DASHBOARD!AX20="","",DASHBOARD!AX20)</f>
        <v/>
      </c>
      <c r="AY607" s="19">
        <f>+IF(DASHBOARD!AY20="","",DASHBOARD!AY20)</f>
        <v>0.125</v>
      </c>
      <c r="AZ607" s="13">
        <f>+IF(DASHBOARD!AZ20="","",DASHBOARD!AZ20)</f>
        <v>0.46875</v>
      </c>
      <c r="BA607" s="14" t="str">
        <f>+IF(DASHBOARD!BA20="","",DASHBOARD!BA20)</f>
        <v/>
      </c>
      <c r="BB607" s="14" t="str">
        <f>+IF(DASHBOARD!BB20="","",DASHBOARD!BB20)</f>
        <v/>
      </c>
      <c r="BC607" s="13">
        <f>+IF(DASHBOARD!BC20="","",DASHBOARD!BC20)</f>
        <v>0.25</v>
      </c>
      <c r="BD607" s="13">
        <f>+IF(DASHBOARD!BD20="","",DASHBOARD!BD20)</f>
        <v>0.28125</v>
      </c>
      <c r="BE607" s="14" t="str">
        <f>+IF(DASHBOARD!BE20="","",DASHBOARD!BE20)</f>
        <v/>
      </c>
      <c r="BF607" s="20" t="str">
        <f>+IF(DASHBOARD!BF20="","",DASHBOARD!BF20)</f>
        <v/>
      </c>
      <c r="BG607" s="19">
        <f>+IF(DASHBOARD!BG20="","",DASHBOARD!BG20)</f>
        <v>0.125</v>
      </c>
      <c r="BH607" s="13">
        <f>+IF(DASHBOARD!BH20="","",DASHBOARD!BH20)</f>
        <v>0.46875</v>
      </c>
      <c r="BI607" s="14" t="str">
        <f>+IF(DASHBOARD!BI20="","",DASHBOARD!BI20)</f>
        <v/>
      </c>
      <c r="BJ607" s="14" t="str">
        <f>+IF(DASHBOARD!BJ20="","",DASHBOARD!BJ20)</f>
        <v/>
      </c>
      <c r="BK607" s="13">
        <f>+IF(DASHBOARD!BK20="","",DASHBOARD!BK20)</f>
        <v>0.25</v>
      </c>
      <c r="BL607" s="13">
        <f>+IF(DASHBOARD!BL20="","",DASHBOARD!BL20)</f>
        <v>0.28125</v>
      </c>
      <c r="BM607" s="14" t="str">
        <f>+IF(DASHBOARD!BM20="","",DASHBOARD!BM20)</f>
        <v/>
      </c>
      <c r="BN607" s="20" t="str">
        <f>+IF(DASHBOARD!BN20="","",DASHBOARD!BN20)</f>
        <v/>
      </c>
      <c r="BO607" s="19" t="str">
        <f>+IF(DASHBOARD!BO20="","",DASHBOARD!BO20)</f>
        <v/>
      </c>
      <c r="BP607" s="13" t="str">
        <f>+IF(DASHBOARD!BP20="","",DASHBOARD!BP20)</f>
        <v/>
      </c>
      <c r="BQ607" s="14" t="str">
        <f>+IF(DASHBOARD!BQ20="","",DASHBOARD!BQ20)</f>
        <v/>
      </c>
      <c r="BR607" s="14" t="str">
        <f>+IF(DASHBOARD!BR20="","",DASHBOARD!BR20)</f>
        <v/>
      </c>
      <c r="BS607" s="13" t="str">
        <f>+IF(DASHBOARD!BS20="","",DASHBOARD!BS20)</f>
        <v/>
      </c>
      <c r="BT607" s="13" t="str">
        <f>+IF(DASHBOARD!BT20="","",DASHBOARD!BT20)</f>
        <v/>
      </c>
      <c r="BU607" s="14" t="str">
        <f>+IF(DASHBOARD!BU20="","",DASHBOARD!BU20)</f>
        <v/>
      </c>
      <c r="BV607" s="20" t="str">
        <f>+IF(DASHBOARD!BV20="","",DASHBOARD!BV20)</f>
        <v/>
      </c>
      <c r="BW607" s="68" t="str">
        <f>+VLOOKUP(B607,GESEM!B:H,7,0)</f>
        <v>DASHBOARD</v>
      </c>
      <c r="BX607" s="2" t="str">
        <f>+VLOOKUP(B607,GESEM!B:H,6,0)</f>
        <v>AGENTE</v>
      </c>
    </row>
    <row r="608" spans="1:76" ht="12" customHeight="1" x14ac:dyDescent="0.2">
      <c r="A608" s="31">
        <f t="shared" si="9"/>
        <v>602</v>
      </c>
      <c r="B608" s="74">
        <f>+DASHBOARD!B21</f>
        <v>77517363</v>
      </c>
      <c r="C608" s="61" t="str">
        <f>+VLOOKUP(J608,TURNO!P:Q,2,0)</f>
        <v>DASHBOARD ES</v>
      </c>
      <c r="D608" s="61" t="str">
        <f>+DASHBOARD!D21</f>
        <v>Madrugada</v>
      </c>
      <c r="E608" s="75">
        <f>+VLOOKUP(B608,GESEM!B:M,12,0)</f>
        <v>43620</v>
      </c>
      <c r="F608" s="61" t="str">
        <f>+DASHBOARD!F21</f>
        <v>FULL TIME</v>
      </c>
      <c r="G608" s="61" t="str">
        <f>+DASHBOARD!G21</f>
        <v>TRASLADO A DASHBOARD</v>
      </c>
      <c r="H608" s="61" t="str">
        <f>+DASHBOARD!H21</f>
        <v>28/04</v>
      </c>
      <c r="I608" s="61" t="str">
        <f>+DASHBOARD!I21</f>
        <v>LOYOLA LEON JACQUELIN NICOL</v>
      </c>
      <c r="J608" s="61" t="str">
        <f>+DASHBOARD!J21</f>
        <v>DASHBOARD</v>
      </c>
      <c r="K608" s="61" t="str">
        <f>+DASHBOARD!K21</f>
        <v>COLCA PAITAN GLORIA AMELIA</v>
      </c>
      <c r="L608" s="61" t="str">
        <f>+DASHBOARD!L21</f>
        <v xml:space="preserve">ROJAS LUPERDI ZARELA </v>
      </c>
      <c r="M608" s="61" t="str">
        <f>+DASHBOARD!M21</f>
        <v>Domingo</v>
      </c>
      <c r="N608" s="32">
        <f>+IF(DASHBOARD!N21="","",DASHBOARD!N21)</f>
        <v>0.125</v>
      </c>
      <c r="O608" s="33">
        <f>+IF(DASHBOARD!O21="","",DASHBOARD!O21)</f>
        <v>0.46875</v>
      </c>
      <c r="P608" s="32">
        <f>+IF(DASHBOARD!P21="","",DASHBOARD!P21)</f>
        <v>0.29166666666666669</v>
      </c>
      <c r="Q608" s="33">
        <f>+IF(DASHBOARD!Q21="","",DASHBOARD!Q21)</f>
        <v>0.32291666666666669</v>
      </c>
      <c r="R608" s="34" t="str">
        <f>+VLOOKUP(B608,GESEM!B:R,9,0)</f>
        <v>ACTIVO</v>
      </c>
      <c r="S608" s="19">
        <f>+IF(DASHBOARD!S21="","",DASHBOARD!S21)</f>
        <v>0.125</v>
      </c>
      <c r="T608" s="14">
        <f>+IF(DASHBOARD!T21="","",DASHBOARD!T21)</f>
        <v>0.46875</v>
      </c>
      <c r="U608" s="14" t="str">
        <f>+IF(DASHBOARD!U21="","",DASHBOARD!U21)</f>
        <v/>
      </c>
      <c r="V608" s="14" t="str">
        <f>+IF(DASHBOARD!V21="","",DASHBOARD!V21)</f>
        <v/>
      </c>
      <c r="W608" s="14">
        <f>+IF(DASHBOARD!W21="","",DASHBOARD!W21)</f>
        <v>0.29166666666666669</v>
      </c>
      <c r="X608" s="14">
        <f>+IF(DASHBOARD!X21="","",DASHBOARD!X21)</f>
        <v>0.32291666666666669</v>
      </c>
      <c r="Y608" s="14" t="str">
        <f>+IF(DASHBOARD!Y21="","",DASHBOARD!Y21)</f>
        <v/>
      </c>
      <c r="Z608" s="20" t="str">
        <f>+IF(DASHBOARD!Z21="","",DASHBOARD!Z21)</f>
        <v/>
      </c>
      <c r="AA608" s="19">
        <f>+IF(DASHBOARD!AA21="","",DASHBOARD!AA21)</f>
        <v>0.125</v>
      </c>
      <c r="AB608" s="13">
        <f>+IF(DASHBOARD!AB21="","",DASHBOARD!AB21)</f>
        <v>0.46875</v>
      </c>
      <c r="AC608" s="14" t="str">
        <f>+IF(DASHBOARD!AC21="","",DASHBOARD!AC21)</f>
        <v/>
      </c>
      <c r="AD608" s="14" t="str">
        <f>+IF(DASHBOARD!AD21="","",DASHBOARD!AD21)</f>
        <v/>
      </c>
      <c r="AE608" s="13">
        <f>+IF(DASHBOARD!AE21="","",DASHBOARD!AE21)</f>
        <v>0.29166666666666669</v>
      </c>
      <c r="AF608" s="13">
        <f>+IF(DASHBOARD!AF21="","",DASHBOARD!AF21)</f>
        <v>0.32291666666666669</v>
      </c>
      <c r="AG608" s="14" t="str">
        <f>+IF(DASHBOARD!AG21="","",DASHBOARD!AG21)</f>
        <v/>
      </c>
      <c r="AH608" s="20" t="str">
        <f>+IF(DASHBOARD!AH21="","",DASHBOARD!AH21)</f>
        <v/>
      </c>
      <c r="AI608" s="19">
        <f>+IF(DASHBOARD!AI21="","",DASHBOARD!AI21)</f>
        <v>0.125</v>
      </c>
      <c r="AJ608" s="13">
        <f>+IF(DASHBOARD!AJ21="","",DASHBOARD!AJ21)</f>
        <v>0.46875</v>
      </c>
      <c r="AK608" s="14" t="str">
        <f>+IF(DASHBOARD!AK21="","",DASHBOARD!AK21)</f>
        <v/>
      </c>
      <c r="AL608" s="14" t="str">
        <f>+IF(DASHBOARD!AL21="","",DASHBOARD!AL21)</f>
        <v/>
      </c>
      <c r="AM608" s="13">
        <f>+IF(DASHBOARD!AM21="","",DASHBOARD!AM21)</f>
        <v>0.29166666666666669</v>
      </c>
      <c r="AN608" s="13">
        <f>+IF(DASHBOARD!AN21="","",DASHBOARD!AN21)</f>
        <v>0.32291666666666669</v>
      </c>
      <c r="AO608" s="14" t="str">
        <f>+IF(DASHBOARD!AO21="","",DASHBOARD!AO21)</f>
        <v/>
      </c>
      <c r="AP608" s="20" t="str">
        <f>+IF(DASHBOARD!AP21="","",DASHBOARD!AP21)</f>
        <v/>
      </c>
      <c r="AQ608" s="19">
        <f>+IF(DASHBOARD!AQ21="","",DASHBOARD!AQ21)</f>
        <v>0.125</v>
      </c>
      <c r="AR608" s="13">
        <f>+IF(DASHBOARD!AR21="","",DASHBOARD!AR21)</f>
        <v>0.46875</v>
      </c>
      <c r="AS608" s="14" t="str">
        <f>+IF(DASHBOARD!AS21="","",DASHBOARD!AS21)</f>
        <v/>
      </c>
      <c r="AT608" s="14" t="str">
        <f>+IF(DASHBOARD!AT21="","",DASHBOARD!AT21)</f>
        <v/>
      </c>
      <c r="AU608" s="13">
        <f>+IF(DASHBOARD!AU21="","",DASHBOARD!AU21)</f>
        <v>0.29166666666666669</v>
      </c>
      <c r="AV608" s="13">
        <f>+IF(DASHBOARD!AV21="","",DASHBOARD!AV21)</f>
        <v>0.32291666666666669</v>
      </c>
      <c r="AW608" s="14" t="str">
        <f>+IF(DASHBOARD!AW21="","",DASHBOARD!AW21)</f>
        <v/>
      </c>
      <c r="AX608" s="20" t="str">
        <f>+IF(DASHBOARD!AX21="","",DASHBOARD!AX21)</f>
        <v/>
      </c>
      <c r="AY608" s="19">
        <f>+IF(DASHBOARD!AY21="","",DASHBOARD!AY21)</f>
        <v>0.125</v>
      </c>
      <c r="AZ608" s="13">
        <f>+IF(DASHBOARD!AZ21="","",DASHBOARD!AZ21)</f>
        <v>0.46875</v>
      </c>
      <c r="BA608" s="14" t="str">
        <f>+IF(DASHBOARD!BA21="","",DASHBOARD!BA21)</f>
        <v/>
      </c>
      <c r="BB608" s="14" t="str">
        <f>+IF(DASHBOARD!BB21="","",DASHBOARD!BB21)</f>
        <v/>
      </c>
      <c r="BC608" s="13">
        <f>+IF(DASHBOARD!BC21="","",DASHBOARD!BC21)</f>
        <v>0.29166666666666669</v>
      </c>
      <c r="BD608" s="13">
        <f>+IF(DASHBOARD!BD21="","",DASHBOARD!BD21)</f>
        <v>0.32291666666666669</v>
      </c>
      <c r="BE608" s="14" t="str">
        <f>+IF(DASHBOARD!BE21="","",DASHBOARD!BE21)</f>
        <v/>
      </c>
      <c r="BF608" s="20" t="str">
        <f>+IF(DASHBOARD!BF21="","",DASHBOARD!BF21)</f>
        <v/>
      </c>
      <c r="BG608" s="19">
        <f>+IF(DASHBOARD!BG21="","",DASHBOARD!BG21)</f>
        <v>0.125</v>
      </c>
      <c r="BH608" s="13">
        <f>+IF(DASHBOARD!BH21="","",DASHBOARD!BH21)</f>
        <v>0.46875</v>
      </c>
      <c r="BI608" s="14" t="str">
        <f>+IF(DASHBOARD!BI21="","",DASHBOARD!BI21)</f>
        <v/>
      </c>
      <c r="BJ608" s="14" t="str">
        <f>+IF(DASHBOARD!BJ21="","",DASHBOARD!BJ21)</f>
        <v/>
      </c>
      <c r="BK608" s="13">
        <f>+IF(DASHBOARD!BK21="","",DASHBOARD!BK21)</f>
        <v>0.29166666666666669</v>
      </c>
      <c r="BL608" s="13">
        <f>+IF(DASHBOARD!BL21="","",DASHBOARD!BL21)</f>
        <v>0.32291666666666669</v>
      </c>
      <c r="BM608" s="14" t="str">
        <f>+IF(DASHBOARD!BM21="","",DASHBOARD!BM21)</f>
        <v/>
      </c>
      <c r="BN608" s="20" t="str">
        <f>+IF(DASHBOARD!BN21="","",DASHBOARD!BN21)</f>
        <v/>
      </c>
      <c r="BO608" s="19" t="str">
        <f>+IF(DASHBOARD!BO21="","",DASHBOARD!BO21)</f>
        <v/>
      </c>
      <c r="BP608" s="13" t="str">
        <f>+IF(DASHBOARD!BP21="","",DASHBOARD!BP21)</f>
        <v/>
      </c>
      <c r="BQ608" s="14" t="str">
        <f>+IF(DASHBOARD!BQ21="","",DASHBOARD!BQ21)</f>
        <v/>
      </c>
      <c r="BR608" s="14" t="str">
        <f>+IF(DASHBOARD!BR21="","",DASHBOARD!BR21)</f>
        <v/>
      </c>
      <c r="BS608" s="13" t="str">
        <f>+IF(DASHBOARD!BS21="","",DASHBOARD!BS21)</f>
        <v/>
      </c>
      <c r="BT608" s="13" t="str">
        <f>+IF(DASHBOARD!BT21="","",DASHBOARD!BT21)</f>
        <v/>
      </c>
      <c r="BU608" s="14" t="str">
        <f>+IF(DASHBOARD!BU21="","",DASHBOARD!BU21)</f>
        <v/>
      </c>
      <c r="BV608" s="20" t="str">
        <f>+IF(DASHBOARD!BV21="","",DASHBOARD!BV21)</f>
        <v/>
      </c>
      <c r="BW608" s="68" t="str">
        <f>+VLOOKUP(B608,GESEM!B:H,7,0)</f>
        <v>DASHBOARD</v>
      </c>
      <c r="BX608" s="2" t="str">
        <f>+VLOOKUP(B608,GESEM!B:H,6,0)</f>
        <v>AGENTE</v>
      </c>
    </row>
    <row r="609" spans="1:76" ht="12" customHeight="1" x14ac:dyDescent="0.2">
      <c r="A609" s="31">
        <f t="shared" si="9"/>
        <v>603</v>
      </c>
      <c r="B609" s="74">
        <f>+DASHBOARD!B22</f>
        <v>73240582</v>
      </c>
      <c r="C609" s="61" t="str">
        <f>+VLOOKUP(J609,TURNO!P:Q,2,0)</f>
        <v>DASHBOARD ES</v>
      </c>
      <c r="D609" s="61" t="str">
        <f>+DASHBOARD!D22</f>
        <v>Madrugada</v>
      </c>
      <c r="E609" s="75">
        <f>+VLOOKUP(B609,GESEM!B:M,12,0)</f>
        <v>43797</v>
      </c>
      <c r="F609" s="61" t="str">
        <f>+DASHBOARD!F22</f>
        <v>FULL TIME</v>
      </c>
      <c r="G609" s="61" t="str">
        <f>+DASHBOARD!G22</f>
        <v>TRASLADO A DASHBOARD</v>
      </c>
      <c r="H609" s="61" t="str">
        <f>+DASHBOARD!H22</f>
        <v>28/04</v>
      </c>
      <c r="I609" s="61" t="str">
        <f>+DASHBOARD!I22</f>
        <v>ROJAS CAMACHO NATHALY GERALDINE</v>
      </c>
      <c r="J609" s="61" t="str">
        <f>+DASHBOARD!J22</f>
        <v>DASHBOARD</v>
      </c>
      <c r="K609" s="61" t="str">
        <f>+DASHBOARD!K22</f>
        <v>COLCA PAITAN GLORIA AMELIA</v>
      </c>
      <c r="L609" s="61" t="str">
        <f>+DASHBOARD!L22</f>
        <v xml:space="preserve">ROJAS LUPERDI ZARELA </v>
      </c>
      <c r="M609" s="61" t="str">
        <f>+DASHBOARD!M22</f>
        <v>Domingo</v>
      </c>
      <c r="N609" s="32">
        <f>+IF(DASHBOARD!N22="","",DASHBOARD!N22)</f>
        <v>0.125</v>
      </c>
      <c r="O609" s="33">
        <f>+IF(DASHBOARD!O22="","",DASHBOARD!O22)</f>
        <v>0.46875</v>
      </c>
      <c r="P609" s="32">
        <f>+IF(DASHBOARD!P22="","",DASHBOARD!P22)</f>
        <v>0.29166666666666669</v>
      </c>
      <c r="Q609" s="33">
        <f>+IF(DASHBOARD!Q22="","",DASHBOARD!Q22)</f>
        <v>0.32291666666666669</v>
      </c>
      <c r="R609" s="34" t="str">
        <f>+VLOOKUP(B609,GESEM!B:R,9,0)</f>
        <v>ACTIVO</v>
      </c>
      <c r="S609" s="19">
        <f>+IF(DASHBOARD!S22="","",DASHBOARD!S22)</f>
        <v>0.125</v>
      </c>
      <c r="T609" s="14">
        <f>+IF(DASHBOARD!T22="","",DASHBOARD!T22)</f>
        <v>0.46875</v>
      </c>
      <c r="U609" s="14" t="str">
        <f>+IF(DASHBOARD!U22="","",DASHBOARD!U22)</f>
        <v/>
      </c>
      <c r="V609" s="14" t="str">
        <f>+IF(DASHBOARD!V22="","",DASHBOARD!V22)</f>
        <v/>
      </c>
      <c r="W609" s="14">
        <f>+IF(DASHBOARD!W22="","",DASHBOARD!W22)</f>
        <v>0.29166666666666669</v>
      </c>
      <c r="X609" s="14">
        <f>+IF(DASHBOARD!X22="","",DASHBOARD!X22)</f>
        <v>0.32291666666666669</v>
      </c>
      <c r="Y609" s="14" t="str">
        <f>+IF(DASHBOARD!Y22="","",DASHBOARD!Y22)</f>
        <v/>
      </c>
      <c r="Z609" s="20" t="str">
        <f>+IF(DASHBOARD!Z22="","",DASHBOARD!Z22)</f>
        <v/>
      </c>
      <c r="AA609" s="19">
        <f>+IF(DASHBOARD!AA22="","",DASHBOARD!AA22)</f>
        <v>0.125</v>
      </c>
      <c r="AB609" s="13">
        <f>+IF(DASHBOARD!AB22="","",DASHBOARD!AB22)</f>
        <v>0.46875</v>
      </c>
      <c r="AC609" s="14" t="str">
        <f>+IF(DASHBOARD!AC22="","",DASHBOARD!AC22)</f>
        <v/>
      </c>
      <c r="AD609" s="14" t="str">
        <f>+IF(DASHBOARD!AD22="","",DASHBOARD!AD22)</f>
        <v/>
      </c>
      <c r="AE609" s="13">
        <f>+IF(DASHBOARD!AE22="","",DASHBOARD!AE22)</f>
        <v>0.29166666666666669</v>
      </c>
      <c r="AF609" s="13">
        <f>+IF(DASHBOARD!AF22="","",DASHBOARD!AF22)</f>
        <v>0.32291666666666669</v>
      </c>
      <c r="AG609" s="14" t="str">
        <f>+IF(DASHBOARD!AG22="","",DASHBOARD!AG22)</f>
        <v/>
      </c>
      <c r="AH609" s="20" t="str">
        <f>+IF(DASHBOARD!AH22="","",DASHBOARD!AH22)</f>
        <v/>
      </c>
      <c r="AI609" s="19">
        <f>+IF(DASHBOARD!AI22="","",DASHBOARD!AI22)</f>
        <v>0.125</v>
      </c>
      <c r="AJ609" s="13">
        <f>+IF(DASHBOARD!AJ22="","",DASHBOARD!AJ22)</f>
        <v>0.46875</v>
      </c>
      <c r="AK609" s="14" t="str">
        <f>+IF(DASHBOARD!AK22="","",DASHBOARD!AK22)</f>
        <v/>
      </c>
      <c r="AL609" s="14" t="str">
        <f>+IF(DASHBOARD!AL22="","",DASHBOARD!AL22)</f>
        <v/>
      </c>
      <c r="AM609" s="13">
        <f>+IF(DASHBOARD!AM22="","",DASHBOARD!AM22)</f>
        <v>0.29166666666666669</v>
      </c>
      <c r="AN609" s="13">
        <f>+IF(DASHBOARD!AN22="","",DASHBOARD!AN22)</f>
        <v>0.32291666666666669</v>
      </c>
      <c r="AO609" s="14" t="str">
        <f>+IF(DASHBOARD!AO22="","",DASHBOARD!AO22)</f>
        <v/>
      </c>
      <c r="AP609" s="20" t="str">
        <f>+IF(DASHBOARD!AP22="","",DASHBOARD!AP22)</f>
        <v/>
      </c>
      <c r="AQ609" s="19">
        <f>+IF(DASHBOARD!AQ22="","",DASHBOARD!AQ22)</f>
        <v>0.125</v>
      </c>
      <c r="AR609" s="13">
        <f>+IF(DASHBOARD!AR22="","",DASHBOARD!AR22)</f>
        <v>0.46875</v>
      </c>
      <c r="AS609" s="14" t="str">
        <f>+IF(DASHBOARD!AS22="","",DASHBOARD!AS22)</f>
        <v/>
      </c>
      <c r="AT609" s="14" t="str">
        <f>+IF(DASHBOARD!AT22="","",DASHBOARD!AT22)</f>
        <v/>
      </c>
      <c r="AU609" s="13">
        <f>+IF(DASHBOARD!AU22="","",DASHBOARD!AU22)</f>
        <v>0.29166666666666669</v>
      </c>
      <c r="AV609" s="13">
        <f>+IF(DASHBOARD!AV22="","",DASHBOARD!AV22)</f>
        <v>0.32291666666666669</v>
      </c>
      <c r="AW609" s="14" t="str">
        <f>+IF(DASHBOARD!AW22="","",DASHBOARD!AW22)</f>
        <v/>
      </c>
      <c r="AX609" s="20" t="str">
        <f>+IF(DASHBOARD!AX22="","",DASHBOARD!AX22)</f>
        <v/>
      </c>
      <c r="AY609" s="19">
        <f>+IF(DASHBOARD!AY22="","",DASHBOARD!AY22)</f>
        <v>0.125</v>
      </c>
      <c r="AZ609" s="13">
        <f>+IF(DASHBOARD!AZ22="","",DASHBOARD!AZ22)</f>
        <v>0.46875</v>
      </c>
      <c r="BA609" s="14" t="str">
        <f>+IF(DASHBOARD!BA22="","",DASHBOARD!BA22)</f>
        <v/>
      </c>
      <c r="BB609" s="14" t="str">
        <f>+IF(DASHBOARD!BB22="","",DASHBOARD!BB22)</f>
        <v/>
      </c>
      <c r="BC609" s="13">
        <f>+IF(DASHBOARD!BC22="","",DASHBOARD!BC22)</f>
        <v>0.29166666666666669</v>
      </c>
      <c r="BD609" s="13">
        <f>+IF(DASHBOARD!BD22="","",DASHBOARD!BD22)</f>
        <v>0.32291666666666669</v>
      </c>
      <c r="BE609" s="14" t="str">
        <f>+IF(DASHBOARD!BE22="","",DASHBOARD!BE22)</f>
        <v/>
      </c>
      <c r="BF609" s="20" t="str">
        <f>+IF(DASHBOARD!BF22="","",DASHBOARD!BF22)</f>
        <v/>
      </c>
      <c r="BG609" s="19">
        <f>+IF(DASHBOARD!BG22="","",DASHBOARD!BG22)</f>
        <v>0.125</v>
      </c>
      <c r="BH609" s="13">
        <f>+IF(DASHBOARD!BH22="","",DASHBOARD!BH22)</f>
        <v>0.46875</v>
      </c>
      <c r="BI609" s="14" t="str">
        <f>+IF(DASHBOARD!BI22="","",DASHBOARD!BI22)</f>
        <v/>
      </c>
      <c r="BJ609" s="14" t="str">
        <f>+IF(DASHBOARD!BJ22="","",DASHBOARD!BJ22)</f>
        <v/>
      </c>
      <c r="BK609" s="13">
        <f>+IF(DASHBOARD!BK22="","",DASHBOARD!BK22)</f>
        <v>0.29166666666666669</v>
      </c>
      <c r="BL609" s="13">
        <f>+IF(DASHBOARD!BL22="","",DASHBOARD!BL22)</f>
        <v>0.32291666666666669</v>
      </c>
      <c r="BM609" s="14" t="str">
        <f>+IF(DASHBOARD!BM22="","",DASHBOARD!BM22)</f>
        <v/>
      </c>
      <c r="BN609" s="20" t="str">
        <f>+IF(DASHBOARD!BN22="","",DASHBOARD!BN22)</f>
        <v/>
      </c>
      <c r="BO609" s="19" t="str">
        <f>+IF(DASHBOARD!BO22="","",DASHBOARD!BO22)</f>
        <v/>
      </c>
      <c r="BP609" s="13" t="str">
        <f>+IF(DASHBOARD!BP22="","",DASHBOARD!BP22)</f>
        <v/>
      </c>
      <c r="BQ609" s="14" t="str">
        <f>+IF(DASHBOARD!BQ22="","",DASHBOARD!BQ22)</f>
        <v/>
      </c>
      <c r="BR609" s="14" t="str">
        <f>+IF(DASHBOARD!BR22="","",DASHBOARD!BR22)</f>
        <v/>
      </c>
      <c r="BS609" s="13" t="str">
        <f>+IF(DASHBOARD!BS22="","",DASHBOARD!BS22)</f>
        <v/>
      </c>
      <c r="BT609" s="13" t="str">
        <f>+IF(DASHBOARD!BT22="","",DASHBOARD!BT22)</f>
        <v/>
      </c>
      <c r="BU609" s="14" t="str">
        <f>+IF(DASHBOARD!BU22="","",DASHBOARD!BU22)</f>
        <v/>
      </c>
      <c r="BV609" s="20" t="str">
        <f>+IF(DASHBOARD!BV22="","",DASHBOARD!BV22)</f>
        <v/>
      </c>
      <c r="BW609" s="68" t="str">
        <f>+VLOOKUP(B609,GESEM!B:H,7,0)</f>
        <v>DASHBOARD</v>
      </c>
      <c r="BX609" s="2" t="str">
        <f>+VLOOKUP(B609,GESEM!B:H,6,0)</f>
        <v>AGENTE</v>
      </c>
    </row>
    <row r="610" spans="1:76" ht="12" customHeight="1" x14ac:dyDescent="0.2">
      <c r="A610" s="31">
        <f t="shared" si="9"/>
        <v>604</v>
      </c>
      <c r="B610" s="74">
        <f>+DASHBOARD!B23</f>
        <v>74494451</v>
      </c>
      <c r="C610" s="61" t="str">
        <f>+VLOOKUP(J610,TURNO!P:Q,2,0)</f>
        <v>DASHBOARD ES</v>
      </c>
      <c r="D610" s="61" t="str">
        <f>+DASHBOARD!D23</f>
        <v>Madrugada</v>
      </c>
      <c r="E610" s="75">
        <f>+VLOOKUP(B610,GESEM!B:M,12,0)</f>
        <v>45093</v>
      </c>
      <c r="F610" s="61" t="str">
        <f>+DASHBOARD!F23</f>
        <v>FULL TIME</v>
      </c>
      <c r="G610" s="61" t="str">
        <f>+DASHBOARD!G23</f>
        <v>TRASLADO A DASHBOARD</v>
      </c>
      <c r="H610" s="61" t="str">
        <f>+DASHBOARD!H23</f>
        <v>28/04</v>
      </c>
      <c r="I610" s="61" t="str">
        <f>+DASHBOARD!I23</f>
        <v>AGUILAR SILVA LEVI RUBEN</v>
      </c>
      <c r="J610" s="61" t="str">
        <f>+DASHBOARD!J23</f>
        <v>DASHBOARD</v>
      </c>
      <c r="K610" s="61" t="str">
        <f>+DASHBOARD!K23</f>
        <v>COLCA PAITAN GLORIA AMELIA</v>
      </c>
      <c r="L610" s="61" t="str">
        <f>+DASHBOARD!L23</f>
        <v xml:space="preserve">ROJAS LUPERDI ZARELA </v>
      </c>
      <c r="M610" s="61" t="str">
        <f>+DASHBOARD!M23</f>
        <v>Sábado</v>
      </c>
      <c r="N610" s="32">
        <f>+IF(DASHBOARD!N23="","",DASHBOARD!N23)</f>
        <v>0.20833333333333334</v>
      </c>
      <c r="O610" s="33">
        <f>+IF(DASHBOARD!O23="","",DASHBOARD!O23)</f>
        <v>0.55208333333333337</v>
      </c>
      <c r="P610" s="32">
        <f>+IF(DASHBOARD!P23="","",DASHBOARD!P23)</f>
        <v>0.33333333333333331</v>
      </c>
      <c r="Q610" s="33">
        <f>+IF(DASHBOARD!Q23="","",DASHBOARD!Q23)</f>
        <v>0.36458333333333331</v>
      </c>
      <c r="R610" s="34" t="str">
        <f>+VLOOKUP(B610,GESEM!B:R,9,0)</f>
        <v>ACTIVO</v>
      </c>
      <c r="S610" s="19">
        <f>+IF(DASHBOARD!S23="","",DASHBOARD!S23)</f>
        <v>0.20833333333333334</v>
      </c>
      <c r="T610" s="14">
        <f>+IF(DASHBOARD!T23="","",DASHBOARD!T23)</f>
        <v>0.55208333333333337</v>
      </c>
      <c r="U610" s="14" t="str">
        <f>+IF(DASHBOARD!U23="","",DASHBOARD!U23)</f>
        <v/>
      </c>
      <c r="V610" s="14" t="str">
        <f>+IF(DASHBOARD!V23="","",DASHBOARD!V23)</f>
        <v/>
      </c>
      <c r="W610" s="14">
        <f>+IF(DASHBOARD!W23="","",DASHBOARD!W23)</f>
        <v>0.33333333333333331</v>
      </c>
      <c r="X610" s="14">
        <f>+IF(DASHBOARD!X23="","",DASHBOARD!X23)</f>
        <v>0.36458333333333331</v>
      </c>
      <c r="Y610" s="14" t="str">
        <f>+IF(DASHBOARD!Y23="","",DASHBOARD!Y23)</f>
        <v/>
      </c>
      <c r="Z610" s="20" t="str">
        <f>+IF(DASHBOARD!Z23="","",DASHBOARD!Z23)</f>
        <v/>
      </c>
      <c r="AA610" s="19" t="str">
        <f>+IF(DASHBOARD!AA23="","",DASHBOARD!AA23)</f>
        <v/>
      </c>
      <c r="AB610" s="13" t="str">
        <f>+IF(DASHBOARD!AB23="","",DASHBOARD!AB23)</f>
        <v/>
      </c>
      <c r="AC610" s="14" t="str">
        <f>+IF(DASHBOARD!AC23="","",DASHBOARD!AC23)</f>
        <v/>
      </c>
      <c r="AD610" s="14" t="str">
        <f>+IF(DASHBOARD!AD23="","",DASHBOARD!AD23)</f>
        <v/>
      </c>
      <c r="AE610" s="13" t="str">
        <f>+IF(DASHBOARD!AE23="","",DASHBOARD!AE23)</f>
        <v/>
      </c>
      <c r="AF610" s="13" t="str">
        <f>+IF(DASHBOARD!AF23="","",DASHBOARD!AF23)</f>
        <v/>
      </c>
      <c r="AG610" s="14" t="str">
        <f>+IF(DASHBOARD!AG23="","",DASHBOARD!AG23)</f>
        <v/>
      </c>
      <c r="AH610" s="20" t="str">
        <f>+IF(DASHBOARD!AH23="","",DASHBOARD!AH23)</f>
        <v/>
      </c>
      <c r="AI610" s="19">
        <f>+IF(DASHBOARD!AI23="","",DASHBOARD!AI23)</f>
        <v>0.20833333333333334</v>
      </c>
      <c r="AJ610" s="13">
        <f>+IF(DASHBOARD!AJ23="","",DASHBOARD!AJ23)</f>
        <v>0.55208333333333337</v>
      </c>
      <c r="AK610" s="14" t="str">
        <f>+IF(DASHBOARD!AK23="","",DASHBOARD!AK23)</f>
        <v/>
      </c>
      <c r="AL610" s="14" t="str">
        <f>+IF(DASHBOARD!AL23="","",DASHBOARD!AL23)</f>
        <v/>
      </c>
      <c r="AM610" s="13">
        <f>+IF(DASHBOARD!AM23="","",DASHBOARD!AM23)</f>
        <v>0.33333333333333331</v>
      </c>
      <c r="AN610" s="13">
        <f>+IF(DASHBOARD!AN23="","",DASHBOARD!AN23)</f>
        <v>0.36458333333333331</v>
      </c>
      <c r="AO610" s="14" t="str">
        <f>+IF(DASHBOARD!AO23="","",DASHBOARD!AO23)</f>
        <v/>
      </c>
      <c r="AP610" s="20" t="str">
        <f>+IF(DASHBOARD!AP23="","",DASHBOARD!AP23)</f>
        <v/>
      </c>
      <c r="AQ610" s="19">
        <f>+IF(DASHBOARD!AQ23="","",DASHBOARD!AQ23)</f>
        <v>0.20833333333333334</v>
      </c>
      <c r="AR610" s="13">
        <f>+IF(DASHBOARD!AR23="","",DASHBOARD!AR23)</f>
        <v>0.55208333333333337</v>
      </c>
      <c r="AS610" s="14" t="str">
        <f>+IF(DASHBOARD!AS23="","",DASHBOARD!AS23)</f>
        <v/>
      </c>
      <c r="AT610" s="14" t="str">
        <f>+IF(DASHBOARD!AT23="","",DASHBOARD!AT23)</f>
        <v/>
      </c>
      <c r="AU610" s="13">
        <f>+IF(DASHBOARD!AU23="","",DASHBOARD!AU23)</f>
        <v>0.33333333333333331</v>
      </c>
      <c r="AV610" s="13">
        <f>+IF(DASHBOARD!AV23="","",DASHBOARD!AV23)</f>
        <v>0.36458333333333331</v>
      </c>
      <c r="AW610" s="14" t="str">
        <f>+IF(DASHBOARD!AW23="","",DASHBOARD!AW23)</f>
        <v/>
      </c>
      <c r="AX610" s="20" t="str">
        <f>+IF(DASHBOARD!AX23="","",DASHBOARD!AX23)</f>
        <v/>
      </c>
      <c r="AY610" s="19">
        <f>+IF(DASHBOARD!AY23="","",DASHBOARD!AY23)</f>
        <v>0.20833333333333334</v>
      </c>
      <c r="AZ610" s="13">
        <f>+IF(DASHBOARD!AZ23="","",DASHBOARD!AZ23)</f>
        <v>0.55208333333333337</v>
      </c>
      <c r="BA610" s="14" t="str">
        <f>+IF(DASHBOARD!BA23="","",DASHBOARD!BA23)</f>
        <v/>
      </c>
      <c r="BB610" s="14" t="str">
        <f>+IF(DASHBOARD!BB23="","",DASHBOARD!BB23)</f>
        <v/>
      </c>
      <c r="BC610" s="13">
        <f>+IF(DASHBOARD!BC23="","",DASHBOARD!BC23)</f>
        <v>0.33333333333333331</v>
      </c>
      <c r="BD610" s="13">
        <f>+IF(DASHBOARD!BD23="","",DASHBOARD!BD23)</f>
        <v>0.36458333333333331</v>
      </c>
      <c r="BE610" s="14" t="str">
        <f>+IF(DASHBOARD!BE23="","",DASHBOARD!BE23)</f>
        <v/>
      </c>
      <c r="BF610" s="20" t="str">
        <f>+IF(DASHBOARD!BF23="","",DASHBOARD!BF23)</f>
        <v/>
      </c>
      <c r="BG610" s="19">
        <f>+IF(DASHBOARD!BG23="","",DASHBOARD!BG23)</f>
        <v>0.20833333333333334</v>
      </c>
      <c r="BH610" s="13">
        <f>+IF(DASHBOARD!BH23="","",DASHBOARD!BH23)</f>
        <v>0.55208333333333337</v>
      </c>
      <c r="BI610" s="14" t="str">
        <f>+IF(DASHBOARD!BI23="","",DASHBOARD!BI23)</f>
        <v/>
      </c>
      <c r="BJ610" s="14" t="str">
        <f>+IF(DASHBOARD!BJ23="","",DASHBOARD!BJ23)</f>
        <v/>
      </c>
      <c r="BK610" s="13">
        <f>+IF(DASHBOARD!BK23="","",DASHBOARD!BK23)</f>
        <v>0.33333333333333331</v>
      </c>
      <c r="BL610" s="13">
        <f>+IF(DASHBOARD!BL23="","",DASHBOARD!BL23)</f>
        <v>0.36458333333333331</v>
      </c>
      <c r="BM610" s="14" t="str">
        <f>+IF(DASHBOARD!BM23="","",DASHBOARD!BM23)</f>
        <v/>
      </c>
      <c r="BN610" s="20" t="str">
        <f>+IF(DASHBOARD!BN23="","",DASHBOARD!BN23)</f>
        <v/>
      </c>
      <c r="BO610" s="19">
        <f>+IF(DASHBOARD!BO23="","",DASHBOARD!BO23)</f>
        <v>0.20833333333333334</v>
      </c>
      <c r="BP610" s="13">
        <f>+IF(DASHBOARD!BP23="","",DASHBOARD!BP23)</f>
        <v>0.55208333333333337</v>
      </c>
      <c r="BQ610" s="14" t="str">
        <f>+IF(DASHBOARD!BQ23="","",DASHBOARD!BQ23)</f>
        <v/>
      </c>
      <c r="BR610" s="14" t="str">
        <f>+IF(DASHBOARD!BR23="","",DASHBOARD!BR23)</f>
        <v/>
      </c>
      <c r="BS610" s="13">
        <f>+IF(DASHBOARD!BS23="","",DASHBOARD!BS23)</f>
        <v>0.33333333333333331</v>
      </c>
      <c r="BT610" s="13">
        <f>+IF(DASHBOARD!BT23="","",DASHBOARD!BT23)</f>
        <v>0.36458333333333331</v>
      </c>
      <c r="BU610" s="14" t="str">
        <f>+IF(DASHBOARD!BU23="","",DASHBOARD!BU23)</f>
        <v/>
      </c>
      <c r="BV610" s="20" t="str">
        <f>+IF(DASHBOARD!BV23="","",DASHBOARD!BV23)</f>
        <v/>
      </c>
      <c r="BW610" s="68" t="str">
        <f>+VLOOKUP(B610,GESEM!B:H,7,0)</f>
        <v>DASHBOARD</v>
      </c>
      <c r="BX610" s="2" t="str">
        <f>+VLOOKUP(B610,GESEM!B:H,6,0)</f>
        <v>AGENTE</v>
      </c>
    </row>
    <row r="611" spans="1:76" ht="12" customHeight="1" x14ac:dyDescent="0.2">
      <c r="A611" s="31">
        <f t="shared" si="9"/>
        <v>605</v>
      </c>
      <c r="B611" s="74">
        <f>+DASHBOARD!B24</f>
        <v>71311486</v>
      </c>
      <c r="C611" s="61" t="str">
        <f>+VLOOKUP(J611,TURNO!P:Q,2,0)</f>
        <v>DASHBOARD ES</v>
      </c>
      <c r="D611" s="61" t="str">
        <f>+DASHBOARD!D24</f>
        <v>Madrugada</v>
      </c>
      <c r="E611" s="75">
        <f>+VLOOKUP(B611,GESEM!B:M,12,0)</f>
        <v>45237</v>
      </c>
      <c r="F611" s="61" t="str">
        <f>+DASHBOARD!F24</f>
        <v>FULL TIME</v>
      </c>
      <c r="G611" s="61" t="str">
        <f>+DASHBOARD!G24</f>
        <v>TRASLADO A DASHBOARD</v>
      </c>
      <c r="H611" s="61" t="str">
        <f>+DASHBOARD!H24</f>
        <v>28/04</v>
      </c>
      <c r="I611" s="61" t="str">
        <f>+DASHBOARD!I24</f>
        <v>CABRERA ALVA CRISTINA</v>
      </c>
      <c r="J611" s="61" t="str">
        <f>+DASHBOARD!J24</f>
        <v>DASHBOARD</v>
      </c>
      <c r="K611" s="61" t="str">
        <f>+DASHBOARD!K24</f>
        <v>COLCA PAITAN GLORIA AMELIA</v>
      </c>
      <c r="L611" s="61" t="str">
        <f>+DASHBOARD!L24</f>
        <v xml:space="preserve">ROJAS LUPERDI ZARELA </v>
      </c>
      <c r="M611" s="61" t="str">
        <f>+DASHBOARD!M24</f>
        <v>Sábado</v>
      </c>
      <c r="N611" s="32">
        <f>+IF(DASHBOARD!N24="","",DASHBOARD!N24)</f>
        <v>0.125</v>
      </c>
      <c r="O611" s="33">
        <f>+IF(DASHBOARD!O24="","",DASHBOARD!O24)</f>
        <v>0.46875</v>
      </c>
      <c r="P611" s="32">
        <f>+IF(DASHBOARD!P24="","",DASHBOARD!P24)</f>
        <v>0.375</v>
      </c>
      <c r="Q611" s="33">
        <f>+IF(DASHBOARD!Q24="","",DASHBOARD!Q24)</f>
        <v>0.40625</v>
      </c>
      <c r="R611" s="34" t="str">
        <f>+VLOOKUP(B611,GESEM!B:R,9,0)</f>
        <v>ACTIVO</v>
      </c>
      <c r="S611" s="19">
        <f>+IF(DASHBOARD!S24="","",DASHBOARD!S24)</f>
        <v>0.125</v>
      </c>
      <c r="T611" s="14">
        <f>+IF(DASHBOARD!T24="","",DASHBOARD!T24)</f>
        <v>0.46875</v>
      </c>
      <c r="U611" s="14" t="str">
        <f>+IF(DASHBOARD!U24="","",DASHBOARD!U24)</f>
        <v/>
      </c>
      <c r="V611" s="14" t="str">
        <f>+IF(DASHBOARD!V24="","",DASHBOARD!V24)</f>
        <v/>
      </c>
      <c r="W611" s="14">
        <f>+IF(DASHBOARD!W24="","",DASHBOARD!W24)</f>
        <v>0.375</v>
      </c>
      <c r="X611" s="14">
        <f>+IF(DASHBOARD!X24="","",DASHBOARD!X24)</f>
        <v>0.40625</v>
      </c>
      <c r="Y611" s="14" t="str">
        <f>+IF(DASHBOARD!Y24="","",DASHBOARD!Y24)</f>
        <v/>
      </c>
      <c r="Z611" s="20" t="str">
        <f>+IF(DASHBOARD!Z24="","",DASHBOARD!Z24)</f>
        <v/>
      </c>
      <c r="AA611" s="19">
        <f>+IF(DASHBOARD!AA24="","",DASHBOARD!AA24)</f>
        <v>0.125</v>
      </c>
      <c r="AB611" s="13">
        <f>+IF(DASHBOARD!AB24="","",DASHBOARD!AB24)</f>
        <v>0.46875</v>
      </c>
      <c r="AC611" s="14" t="str">
        <f>+IF(DASHBOARD!AC24="","",DASHBOARD!AC24)</f>
        <v/>
      </c>
      <c r="AD611" s="14" t="str">
        <f>+IF(DASHBOARD!AD24="","",DASHBOARD!AD24)</f>
        <v/>
      </c>
      <c r="AE611" s="13">
        <f>+IF(DASHBOARD!AE24="","",DASHBOARD!AE24)</f>
        <v>0.375</v>
      </c>
      <c r="AF611" s="13">
        <f>+IF(DASHBOARD!AF24="","",DASHBOARD!AF24)</f>
        <v>0.40625</v>
      </c>
      <c r="AG611" s="14" t="str">
        <f>+IF(DASHBOARD!AG24="","",DASHBOARD!AG24)</f>
        <v/>
      </c>
      <c r="AH611" s="20" t="str">
        <f>+IF(DASHBOARD!AH24="","",DASHBOARD!AH24)</f>
        <v/>
      </c>
      <c r="AI611" s="19">
        <f>+IF(DASHBOARD!AI24="","",DASHBOARD!AI24)</f>
        <v>0.125</v>
      </c>
      <c r="AJ611" s="13">
        <f>+IF(DASHBOARD!AJ24="","",DASHBOARD!AJ24)</f>
        <v>0.46875</v>
      </c>
      <c r="AK611" s="14" t="str">
        <f>+IF(DASHBOARD!AK24="","",DASHBOARD!AK24)</f>
        <v/>
      </c>
      <c r="AL611" s="14" t="str">
        <f>+IF(DASHBOARD!AL24="","",DASHBOARD!AL24)</f>
        <v/>
      </c>
      <c r="AM611" s="13">
        <f>+IF(DASHBOARD!AM24="","",DASHBOARD!AM24)</f>
        <v>0.375</v>
      </c>
      <c r="AN611" s="13">
        <f>+IF(DASHBOARD!AN24="","",DASHBOARD!AN24)</f>
        <v>0.40625</v>
      </c>
      <c r="AO611" s="14" t="str">
        <f>+IF(DASHBOARD!AO24="","",DASHBOARD!AO24)</f>
        <v/>
      </c>
      <c r="AP611" s="20" t="str">
        <f>+IF(DASHBOARD!AP24="","",DASHBOARD!AP24)</f>
        <v/>
      </c>
      <c r="AQ611" s="19">
        <f>+IF(DASHBOARD!AQ24="","",DASHBOARD!AQ24)</f>
        <v>0.125</v>
      </c>
      <c r="AR611" s="13">
        <f>+IF(DASHBOARD!AR24="","",DASHBOARD!AR24)</f>
        <v>0.46875</v>
      </c>
      <c r="AS611" s="14" t="str">
        <f>+IF(DASHBOARD!AS24="","",DASHBOARD!AS24)</f>
        <v/>
      </c>
      <c r="AT611" s="14" t="str">
        <f>+IF(DASHBOARD!AT24="","",DASHBOARD!AT24)</f>
        <v/>
      </c>
      <c r="AU611" s="13">
        <f>+IF(DASHBOARD!AU24="","",DASHBOARD!AU24)</f>
        <v>0.375</v>
      </c>
      <c r="AV611" s="13">
        <f>+IF(DASHBOARD!AV24="","",DASHBOARD!AV24)</f>
        <v>0.40625</v>
      </c>
      <c r="AW611" s="14" t="str">
        <f>+IF(DASHBOARD!AW24="","",DASHBOARD!AW24)</f>
        <v/>
      </c>
      <c r="AX611" s="20" t="str">
        <f>+IF(DASHBOARD!AX24="","",DASHBOARD!AX24)</f>
        <v/>
      </c>
      <c r="AY611" s="19">
        <f>+IF(DASHBOARD!AY24="","",DASHBOARD!AY24)</f>
        <v>0.125</v>
      </c>
      <c r="AZ611" s="13">
        <f>+IF(DASHBOARD!AZ24="","",DASHBOARD!AZ24)</f>
        <v>0.46875</v>
      </c>
      <c r="BA611" s="14" t="str">
        <f>+IF(DASHBOARD!BA24="","",DASHBOARD!BA24)</f>
        <v/>
      </c>
      <c r="BB611" s="14" t="str">
        <f>+IF(DASHBOARD!BB24="","",DASHBOARD!BB24)</f>
        <v/>
      </c>
      <c r="BC611" s="13">
        <f>+IF(DASHBOARD!BC24="","",DASHBOARD!BC24)</f>
        <v>0.375</v>
      </c>
      <c r="BD611" s="13">
        <f>+IF(DASHBOARD!BD24="","",DASHBOARD!BD24)</f>
        <v>0.40625</v>
      </c>
      <c r="BE611" s="14" t="str">
        <f>+IF(DASHBOARD!BE24="","",DASHBOARD!BE24)</f>
        <v/>
      </c>
      <c r="BF611" s="20" t="str">
        <f>+IF(DASHBOARD!BF24="","",DASHBOARD!BF24)</f>
        <v/>
      </c>
      <c r="BG611" s="19" t="str">
        <f>+IF(DASHBOARD!BG24="","",DASHBOARD!BG24)</f>
        <v/>
      </c>
      <c r="BH611" s="13" t="str">
        <f>+IF(DASHBOARD!BH24="","",DASHBOARD!BH24)</f>
        <v/>
      </c>
      <c r="BI611" s="14" t="str">
        <f>+IF(DASHBOARD!BI24="","",DASHBOARD!BI24)</f>
        <v/>
      </c>
      <c r="BJ611" s="14" t="str">
        <f>+IF(DASHBOARD!BJ24="","",DASHBOARD!BJ24)</f>
        <v/>
      </c>
      <c r="BK611" s="13" t="str">
        <f>+IF(DASHBOARD!BK24="","",DASHBOARD!BK24)</f>
        <v/>
      </c>
      <c r="BL611" s="13" t="str">
        <f>+IF(DASHBOARD!BL24="","",DASHBOARD!BL24)</f>
        <v/>
      </c>
      <c r="BM611" s="14" t="str">
        <f>+IF(DASHBOARD!BM24="","",DASHBOARD!BM24)</f>
        <v/>
      </c>
      <c r="BN611" s="20" t="str">
        <f>+IF(DASHBOARD!BN24="","",DASHBOARD!BN24)</f>
        <v/>
      </c>
      <c r="BO611" s="19">
        <f>+IF(DASHBOARD!BO24="","",DASHBOARD!BO24)</f>
        <v>0.125</v>
      </c>
      <c r="BP611" s="13">
        <f>+IF(DASHBOARD!BP24="","",DASHBOARD!BP24)</f>
        <v>0.46875</v>
      </c>
      <c r="BQ611" s="14" t="str">
        <f>+IF(DASHBOARD!BQ24="","",DASHBOARD!BQ24)</f>
        <v/>
      </c>
      <c r="BR611" s="14" t="str">
        <f>+IF(DASHBOARD!BR24="","",DASHBOARD!BR24)</f>
        <v/>
      </c>
      <c r="BS611" s="13">
        <f>+IF(DASHBOARD!BS24="","",DASHBOARD!BS24)</f>
        <v>0.375</v>
      </c>
      <c r="BT611" s="13">
        <f>+IF(DASHBOARD!BT24="","",DASHBOARD!BT24)</f>
        <v>0.40625</v>
      </c>
      <c r="BU611" s="14" t="str">
        <f>+IF(DASHBOARD!BU24="","",DASHBOARD!BU24)</f>
        <v/>
      </c>
      <c r="BV611" s="20" t="str">
        <f>+IF(DASHBOARD!BV24="","",DASHBOARD!BV24)</f>
        <v/>
      </c>
      <c r="BW611" s="68" t="str">
        <f>+VLOOKUP(B611,GESEM!B:H,7,0)</f>
        <v>DASHBOARD</v>
      </c>
      <c r="BX611" s="2" t="str">
        <f>+VLOOKUP(B611,GESEM!B:H,6,0)</f>
        <v>AGENTE</v>
      </c>
    </row>
    <row r="612" spans="1:76" ht="12" customHeight="1" x14ac:dyDescent="0.2">
      <c r="A612" s="31">
        <f t="shared" si="9"/>
        <v>606</v>
      </c>
      <c r="B612" s="74">
        <f>+DASHBOARD!B25</f>
        <v>74387578</v>
      </c>
      <c r="C612" s="61" t="str">
        <f>+VLOOKUP(J612,TURNO!P:Q,2,0)</f>
        <v>DASHBOARD ES</v>
      </c>
      <c r="D612" s="61" t="str">
        <f>+DASHBOARD!D25</f>
        <v>Madrugada</v>
      </c>
      <c r="E612" s="75">
        <f>+VLOOKUP(B612,GESEM!B:M,12,0)</f>
        <v>43736</v>
      </c>
      <c r="F612" s="61" t="str">
        <f>+DASHBOARD!F25</f>
        <v>FULL TIME</v>
      </c>
      <c r="G612" s="61" t="str">
        <f>+DASHBOARD!G25</f>
        <v>TRASLADO A DASHBOARD</v>
      </c>
      <c r="H612" s="61" t="str">
        <f>+DASHBOARD!H25</f>
        <v>28/04</v>
      </c>
      <c r="I612" s="61" t="str">
        <f>+DASHBOARD!I25</f>
        <v>QUISPE RODRIGUEZ MARCIAL ALEX</v>
      </c>
      <c r="J612" s="61" t="str">
        <f>+DASHBOARD!J25</f>
        <v>DASHBOARD</v>
      </c>
      <c r="K612" s="61" t="str">
        <f>+DASHBOARD!K25</f>
        <v>COLCA PAITAN GLORIA AMELIA</v>
      </c>
      <c r="L612" s="61" t="str">
        <f>+DASHBOARD!L25</f>
        <v xml:space="preserve">ROJAS LUPERDI ZARELA </v>
      </c>
      <c r="M612" s="61" t="str">
        <f>+DASHBOARD!M25</f>
        <v>Sábado</v>
      </c>
      <c r="N612" s="32">
        <f>+IF(DASHBOARD!N25="","",DASHBOARD!N25)</f>
        <v>0.125</v>
      </c>
      <c r="O612" s="33">
        <f>+IF(DASHBOARD!O25="","",DASHBOARD!O25)</f>
        <v>0.46875</v>
      </c>
      <c r="P612" s="32">
        <f>+IF(DASHBOARD!P25="","",DASHBOARD!P25)</f>
        <v>0.375</v>
      </c>
      <c r="Q612" s="33">
        <f>+IF(DASHBOARD!Q25="","",DASHBOARD!Q25)</f>
        <v>0.40625</v>
      </c>
      <c r="R612" s="34" t="str">
        <f>+VLOOKUP(B612,GESEM!B:R,9,0)</f>
        <v>ACTIVO</v>
      </c>
      <c r="S612" s="19">
        <f>+IF(DASHBOARD!S25="","",DASHBOARD!S25)</f>
        <v>0.125</v>
      </c>
      <c r="T612" s="14">
        <f>+IF(DASHBOARD!T25="","",DASHBOARD!T25)</f>
        <v>0.46875</v>
      </c>
      <c r="U612" s="14" t="str">
        <f>+IF(DASHBOARD!U25="","",DASHBOARD!U25)</f>
        <v/>
      </c>
      <c r="V612" s="14" t="str">
        <f>+IF(DASHBOARD!V25="","",DASHBOARD!V25)</f>
        <v/>
      </c>
      <c r="W612" s="14">
        <f>+IF(DASHBOARD!W25="","",DASHBOARD!W25)</f>
        <v>0.375</v>
      </c>
      <c r="X612" s="14">
        <f>+IF(DASHBOARD!X25="","",DASHBOARD!X25)</f>
        <v>0.40625</v>
      </c>
      <c r="Y612" s="14" t="str">
        <f>+IF(DASHBOARD!Y25="","",DASHBOARD!Y25)</f>
        <v/>
      </c>
      <c r="Z612" s="20" t="str">
        <f>+IF(DASHBOARD!Z25="","",DASHBOARD!Z25)</f>
        <v/>
      </c>
      <c r="AA612" s="19">
        <f>+IF(DASHBOARD!AA25="","",DASHBOARD!AA25)</f>
        <v>0.125</v>
      </c>
      <c r="AB612" s="13">
        <f>+IF(DASHBOARD!AB25="","",DASHBOARD!AB25)</f>
        <v>0.46875</v>
      </c>
      <c r="AC612" s="14" t="str">
        <f>+IF(DASHBOARD!AC25="","",DASHBOARD!AC25)</f>
        <v/>
      </c>
      <c r="AD612" s="14" t="str">
        <f>+IF(DASHBOARD!AD25="","",DASHBOARD!AD25)</f>
        <v/>
      </c>
      <c r="AE612" s="13">
        <f>+IF(DASHBOARD!AE25="","",DASHBOARD!AE25)</f>
        <v>0.375</v>
      </c>
      <c r="AF612" s="13">
        <f>+IF(DASHBOARD!AF25="","",DASHBOARD!AF25)</f>
        <v>0.40625</v>
      </c>
      <c r="AG612" s="14" t="str">
        <f>+IF(DASHBOARD!AG25="","",DASHBOARD!AG25)</f>
        <v/>
      </c>
      <c r="AH612" s="20" t="str">
        <f>+IF(DASHBOARD!AH25="","",DASHBOARD!AH25)</f>
        <v/>
      </c>
      <c r="AI612" s="19">
        <f>+IF(DASHBOARD!AI25="","",DASHBOARD!AI25)</f>
        <v>0.125</v>
      </c>
      <c r="AJ612" s="13">
        <f>+IF(DASHBOARD!AJ25="","",DASHBOARD!AJ25)</f>
        <v>0.46875</v>
      </c>
      <c r="AK612" s="14" t="str">
        <f>+IF(DASHBOARD!AK25="","",DASHBOARD!AK25)</f>
        <v/>
      </c>
      <c r="AL612" s="14" t="str">
        <f>+IF(DASHBOARD!AL25="","",DASHBOARD!AL25)</f>
        <v/>
      </c>
      <c r="AM612" s="13">
        <f>+IF(DASHBOARD!AM25="","",DASHBOARD!AM25)</f>
        <v>0.375</v>
      </c>
      <c r="AN612" s="13">
        <f>+IF(DASHBOARD!AN25="","",DASHBOARD!AN25)</f>
        <v>0.40625</v>
      </c>
      <c r="AO612" s="14" t="str">
        <f>+IF(DASHBOARD!AO25="","",DASHBOARD!AO25)</f>
        <v/>
      </c>
      <c r="AP612" s="20" t="str">
        <f>+IF(DASHBOARD!AP25="","",DASHBOARD!AP25)</f>
        <v/>
      </c>
      <c r="AQ612" s="19">
        <f>+IF(DASHBOARD!AQ25="","",DASHBOARD!AQ25)</f>
        <v>0.125</v>
      </c>
      <c r="AR612" s="13">
        <f>+IF(DASHBOARD!AR25="","",DASHBOARD!AR25)</f>
        <v>0.46875</v>
      </c>
      <c r="AS612" s="14" t="str">
        <f>+IF(DASHBOARD!AS25="","",DASHBOARD!AS25)</f>
        <v/>
      </c>
      <c r="AT612" s="14" t="str">
        <f>+IF(DASHBOARD!AT25="","",DASHBOARD!AT25)</f>
        <v/>
      </c>
      <c r="AU612" s="13">
        <f>+IF(DASHBOARD!AU25="","",DASHBOARD!AU25)</f>
        <v>0.375</v>
      </c>
      <c r="AV612" s="13">
        <f>+IF(DASHBOARD!AV25="","",DASHBOARD!AV25)</f>
        <v>0.40625</v>
      </c>
      <c r="AW612" s="14" t="str">
        <f>+IF(DASHBOARD!AW25="","",DASHBOARD!AW25)</f>
        <v/>
      </c>
      <c r="AX612" s="20" t="str">
        <f>+IF(DASHBOARD!AX25="","",DASHBOARD!AX25)</f>
        <v/>
      </c>
      <c r="AY612" s="19">
        <f>+IF(DASHBOARD!AY25="","",DASHBOARD!AY25)</f>
        <v>0.125</v>
      </c>
      <c r="AZ612" s="13">
        <f>+IF(DASHBOARD!AZ25="","",DASHBOARD!AZ25)</f>
        <v>0.46875</v>
      </c>
      <c r="BA612" s="14" t="str">
        <f>+IF(DASHBOARD!BA25="","",DASHBOARD!BA25)</f>
        <v/>
      </c>
      <c r="BB612" s="14" t="str">
        <f>+IF(DASHBOARD!BB25="","",DASHBOARD!BB25)</f>
        <v/>
      </c>
      <c r="BC612" s="13">
        <f>+IF(DASHBOARD!BC25="","",DASHBOARD!BC25)</f>
        <v>0.375</v>
      </c>
      <c r="BD612" s="13">
        <f>+IF(DASHBOARD!BD25="","",DASHBOARD!BD25)</f>
        <v>0.40625</v>
      </c>
      <c r="BE612" s="14" t="str">
        <f>+IF(DASHBOARD!BE25="","",DASHBOARD!BE25)</f>
        <v/>
      </c>
      <c r="BF612" s="20" t="str">
        <f>+IF(DASHBOARD!BF25="","",DASHBOARD!BF25)</f>
        <v/>
      </c>
      <c r="BG612" s="19" t="str">
        <f>+IF(DASHBOARD!BG25="","",DASHBOARD!BG25)</f>
        <v/>
      </c>
      <c r="BH612" s="13" t="str">
        <f>+IF(DASHBOARD!BH25="","",DASHBOARD!BH25)</f>
        <v/>
      </c>
      <c r="BI612" s="14" t="str">
        <f>+IF(DASHBOARD!BI25="","",DASHBOARD!BI25)</f>
        <v/>
      </c>
      <c r="BJ612" s="14" t="str">
        <f>+IF(DASHBOARD!BJ25="","",DASHBOARD!BJ25)</f>
        <v/>
      </c>
      <c r="BK612" s="13" t="str">
        <f>+IF(DASHBOARD!BK25="","",DASHBOARD!BK25)</f>
        <v/>
      </c>
      <c r="BL612" s="13" t="str">
        <f>+IF(DASHBOARD!BL25="","",DASHBOARD!BL25)</f>
        <v/>
      </c>
      <c r="BM612" s="14" t="str">
        <f>+IF(DASHBOARD!BM25="","",DASHBOARD!BM25)</f>
        <v/>
      </c>
      <c r="BN612" s="20" t="str">
        <f>+IF(DASHBOARD!BN25="","",DASHBOARD!BN25)</f>
        <v/>
      </c>
      <c r="BO612" s="19">
        <f>+IF(DASHBOARD!BO25="","",DASHBOARD!BO25)</f>
        <v>0.125</v>
      </c>
      <c r="BP612" s="13">
        <f>+IF(DASHBOARD!BP25="","",DASHBOARD!BP25)</f>
        <v>0.46875</v>
      </c>
      <c r="BQ612" s="14" t="str">
        <f>+IF(DASHBOARD!BQ25="","",DASHBOARD!BQ25)</f>
        <v/>
      </c>
      <c r="BR612" s="14" t="str">
        <f>+IF(DASHBOARD!BR25="","",DASHBOARD!BR25)</f>
        <v/>
      </c>
      <c r="BS612" s="13">
        <f>+IF(DASHBOARD!BS25="","",DASHBOARD!BS25)</f>
        <v>0.375</v>
      </c>
      <c r="BT612" s="13">
        <f>+IF(DASHBOARD!BT25="","",DASHBOARD!BT25)</f>
        <v>0.40625</v>
      </c>
      <c r="BU612" s="14" t="str">
        <f>+IF(DASHBOARD!BU25="","",DASHBOARD!BU25)</f>
        <v/>
      </c>
      <c r="BV612" s="20" t="str">
        <f>+IF(DASHBOARD!BV25="","",DASHBOARD!BV25)</f>
        <v/>
      </c>
      <c r="BW612" s="68" t="str">
        <f>+VLOOKUP(B612,GESEM!B:H,7,0)</f>
        <v>DASHBOARD</v>
      </c>
      <c r="BX612" s="2" t="str">
        <f>+VLOOKUP(B612,GESEM!B:H,6,0)</f>
        <v>AGENTE</v>
      </c>
    </row>
    <row r="613" spans="1:76" ht="12" customHeight="1" x14ac:dyDescent="0.2">
      <c r="A613" s="31">
        <f t="shared" si="9"/>
        <v>607</v>
      </c>
      <c r="B613" s="74">
        <f>+DASHBOARD!B26</f>
        <v>72808446</v>
      </c>
      <c r="C613" s="61" t="str">
        <f>+VLOOKUP(J613,TURNO!P:Q,2,0)</f>
        <v>DASHBOARD ES</v>
      </c>
      <c r="D613" s="61" t="str">
        <f>+DASHBOARD!D26</f>
        <v>Madrugada</v>
      </c>
      <c r="E613" s="75">
        <f>+VLOOKUP(B613,GESEM!B:M,12,0)</f>
        <v>45707</v>
      </c>
      <c r="F613" s="61" t="str">
        <f>+DASHBOARD!F26</f>
        <v>FULL TIME</v>
      </c>
      <c r="G613" s="61" t="str">
        <f>+DASHBOARD!G26</f>
        <v>TRASLADO A DASHBOARD</v>
      </c>
      <c r="H613" s="61" t="str">
        <f>+DASHBOARD!H26</f>
        <v>28/04</v>
      </c>
      <c r="I613" s="61" t="str">
        <f>+DASHBOARD!I26</f>
        <v>VILLAVICENCIO ARANDA FREDDY JUNIOR</v>
      </c>
      <c r="J613" s="61" t="str">
        <f>+DASHBOARD!J26</f>
        <v>DASHBOARD</v>
      </c>
      <c r="K613" s="61" t="str">
        <f>+DASHBOARD!K26</f>
        <v>COLCA PAITAN GLORIA AMELIA</v>
      </c>
      <c r="L613" s="61" t="str">
        <f>+DASHBOARD!L26</f>
        <v xml:space="preserve">ROJAS LUPERDI ZARELA </v>
      </c>
      <c r="M613" s="61" t="str">
        <f>+DASHBOARD!M26</f>
        <v>Sábado</v>
      </c>
      <c r="N613" s="32">
        <f>+IF(DASHBOARD!N26="","",DASHBOARD!N26)</f>
        <v>0.125</v>
      </c>
      <c r="O613" s="33">
        <f>+IF(DASHBOARD!O26="","",DASHBOARD!O26)</f>
        <v>0.46875</v>
      </c>
      <c r="P613" s="32">
        <f>+IF(DASHBOARD!P26="","",DASHBOARD!P26)</f>
        <v>0.375</v>
      </c>
      <c r="Q613" s="33">
        <f>+IF(DASHBOARD!Q26="","",DASHBOARD!Q26)</f>
        <v>0.40625</v>
      </c>
      <c r="R613" s="34" t="str">
        <f>+VLOOKUP(B613,GESEM!B:R,9,0)</f>
        <v>ACTIVO</v>
      </c>
      <c r="S613" s="19">
        <f>+IF(DASHBOARD!S26="","",DASHBOARD!S26)</f>
        <v>0.125</v>
      </c>
      <c r="T613" s="14">
        <f>+IF(DASHBOARD!T26="","",DASHBOARD!T26)</f>
        <v>0.46875</v>
      </c>
      <c r="U613" s="14" t="str">
        <f>+IF(DASHBOARD!U26="","",DASHBOARD!U26)</f>
        <v/>
      </c>
      <c r="V613" s="14" t="str">
        <f>+IF(DASHBOARD!V26="","",DASHBOARD!V26)</f>
        <v/>
      </c>
      <c r="W613" s="14">
        <f>+IF(DASHBOARD!W26="","",DASHBOARD!W26)</f>
        <v>0.375</v>
      </c>
      <c r="X613" s="14">
        <f>+IF(DASHBOARD!X26="","",DASHBOARD!X26)</f>
        <v>0.40625</v>
      </c>
      <c r="Y613" s="14" t="str">
        <f>+IF(DASHBOARD!Y26="","",DASHBOARD!Y26)</f>
        <v/>
      </c>
      <c r="Z613" s="20" t="str">
        <f>+IF(DASHBOARD!Z26="","",DASHBOARD!Z26)</f>
        <v/>
      </c>
      <c r="AA613" s="19">
        <f>+IF(DASHBOARD!AA26="","",DASHBOARD!AA26)</f>
        <v>0.125</v>
      </c>
      <c r="AB613" s="13">
        <f>+IF(DASHBOARD!AB26="","",DASHBOARD!AB26)</f>
        <v>0.46875</v>
      </c>
      <c r="AC613" s="14" t="str">
        <f>+IF(DASHBOARD!AC26="","",DASHBOARD!AC26)</f>
        <v/>
      </c>
      <c r="AD613" s="14" t="str">
        <f>+IF(DASHBOARD!AD26="","",DASHBOARD!AD26)</f>
        <v/>
      </c>
      <c r="AE613" s="13">
        <f>+IF(DASHBOARD!AE26="","",DASHBOARD!AE26)</f>
        <v>0.375</v>
      </c>
      <c r="AF613" s="13">
        <f>+IF(DASHBOARD!AF26="","",DASHBOARD!AF26)</f>
        <v>0.40625</v>
      </c>
      <c r="AG613" s="14" t="str">
        <f>+IF(DASHBOARD!AG26="","",DASHBOARD!AG26)</f>
        <v/>
      </c>
      <c r="AH613" s="20" t="str">
        <f>+IF(DASHBOARD!AH26="","",DASHBOARD!AH26)</f>
        <v/>
      </c>
      <c r="AI613" s="19">
        <f>+IF(DASHBOARD!AI26="","",DASHBOARD!AI26)</f>
        <v>0.125</v>
      </c>
      <c r="AJ613" s="13">
        <f>+IF(DASHBOARD!AJ26="","",DASHBOARD!AJ26)</f>
        <v>0.46875</v>
      </c>
      <c r="AK613" s="14" t="str">
        <f>+IF(DASHBOARD!AK26="","",DASHBOARD!AK26)</f>
        <v/>
      </c>
      <c r="AL613" s="14" t="str">
        <f>+IF(DASHBOARD!AL26="","",DASHBOARD!AL26)</f>
        <v/>
      </c>
      <c r="AM613" s="13">
        <f>+IF(DASHBOARD!AM26="","",DASHBOARD!AM26)</f>
        <v>0.375</v>
      </c>
      <c r="AN613" s="13">
        <f>+IF(DASHBOARD!AN26="","",DASHBOARD!AN26)</f>
        <v>0.40625</v>
      </c>
      <c r="AO613" s="14" t="str">
        <f>+IF(DASHBOARD!AO26="","",DASHBOARD!AO26)</f>
        <v/>
      </c>
      <c r="AP613" s="20" t="str">
        <f>+IF(DASHBOARD!AP26="","",DASHBOARD!AP26)</f>
        <v/>
      </c>
      <c r="AQ613" s="19">
        <f>+IF(DASHBOARD!AQ26="","",DASHBOARD!AQ26)</f>
        <v>0.125</v>
      </c>
      <c r="AR613" s="13">
        <f>+IF(DASHBOARD!AR26="","",DASHBOARD!AR26)</f>
        <v>0.46875</v>
      </c>
      <c r="AS613" s="14" t="str">
        <f>+IF(DASHBOARD!AS26="","",DASHBOARD!AS26)</f>
        <v/>
      </c>
      <c r="AT613" s="14" t="str">
        <f>+IF(DASHBOARD!AT26="","",DASHBOARD!AT26)</f>
        <v/>
      </c>
      <c r="AU613" s="13">
        <f>+IF(DASHBOARD!AU26="","",DASHBOARD!AU26)</f>
        <v>0.375</v>
      </c>
      <c r="AV613" s="13">
        <f>+IF(DASHBOARD!AV26="","",DASHBOARD!AV26)</f>
        <v>0.40625</v>
      </c>
      <c r="AW613" s="14" t="str">
        <f>+IF(DASHBOARD!AW26="","",DASHBOARD!AW26)</f>
        <v/>
      </c>
      <c r="AX613" s="20" t="str">
        <f>+IF(DASHBOARD!AX26="","",DASHBOARD!AX26)</f>
        <v/>
      </c>
      <c r="AY613" s="19">
        <f>+IF(DASHBOARD!AY26="","",DASHBOARD!AY26)</f>
        <v>0.125</v>
      </c>
      <c r="AZ613" s="13">
        <f>+IF(DASHBOARD!AZ26="","",DASHBOARD!AZ26)</f>
        <v>0.46875</v>
      </c>
      <c r="BA613" s="14" t="str">
        <f>+IF(DASHBOARD!BA26="","",DASHBOARD!BA26)</f>
        <v/>
      </c>
      <c r="BB613" s="14" t="str">
        <f>+IF(DASHBOARD!BB26="","",DASHBOARD!BB26)</f>
        <v/>
      </c>
      <c r="BC613" s="13">
        <f>+IF(DASHBOARD!BC26="","",DASHBOARD!BC26)</f>
        <v>0.375</v>
      </c>
      <c r="BD613" s="13">
        <f>+IF(DASHBOARD!BD26="","",DASHBOARD!BD26)</f>
        <v>0.40625</v>
      </c>
      <c r="BE613" s="14" t="str">
        <f>+IF(DASHBOARD!BE26="","",DASHBOARD!BE26)</f>
        <v/>
      </c>
      <c r="BF613" s="20" t="str">
        <f>+IF(DASHBOARD!BF26="","",DASHBOARD!BF26)</f>
        <v/>
      </c>
      <c r="BG613" s="19" t="str">
        <f>+IF(DASHBOARD!BG26="","",DASHBOARD!BG26)</f>
        <v/>
      </c>
      <c r="BH613" s="13" t="str">
        <f>+IF(DASHBOARD!BH26="","",DASHBOARD!BH26)</f>
        <v/>
      </c>
      <c r="BI613" s="14" t="str">
        <f>+IF(DASHBOARD!BI26="","",DASHBOARD!BI26)</f>
        <v/>
      </c>
      <c r="BJ613" s="14" t="str">
        <f>+IF(DASHBOARD!BJ26="","",DASHBOARD!BJ26)</f>
        <v/>
      </c>
      <c r="BK613" s="13" t="str">
        <f>+IF(DASHBOARD!BK26="","",DASHBOARD!BK26)</f>
        <v/>
      </c>
      <c r="BL613" s="13" t="str">
        <f>+IF(DASHBOARD!BL26="","",DASHBOARD!BL26)</f>
        <v/>
      </c>
      <c r="BM613" s="14" t="str">
        <f>+IF(DASHBOARD!BM26="","",DASHBOARD!BM26)</f>
        <v/>
      </c>
      <c r="BN613" s="20" t="str">
        <f>+IF(DASHBOARD!BN26="","",DASHBOARD!BN26)</f>
        <v/>
      </c>
      <c r="BO613" s="19">
        <f>+IF(DASHBOARD!BO26="","",DASHBOARD!BO26)</f>
        <v>0.125</v>
      </c>
      <c r="BP613" s="13">
        <f>+IF(DASHBOARD!BP26="","",DASHBOARD!BP26)</f>
        <v>0.46875</v>
      </c>
      <c r="BQ613" s="14" t="str">
        <f>+IF(DASHBOARD!BQ26="","",DASHBOARD!BQ26)</f>
        <v/>
      </c>
      <c r="BR613" s="14" t="str">
        <f>+IF(DASHBOARD!BR26="","",DASHBOARD!BR26)</f>
        <v/>
      </c>
      <c r="BS613" s="13">
        <f>+IF(DASHBOARD!BS26="","",DASHBOARD!BS26)</f>
        <v>0.375</v>
      </c>
      <c r="BT613" s="13">
        <f>+IF(DASHBOARD!BT26="","",DASHBOARD!BT26)</f>
        <v>0.40625</v>
      </c>
      <c r="BU613" s="14" t="str">
        <f>+IF(DASHBOARD!BU26="","",DASHBOARD!BU26)</f>
        <v/>
      </c>
      <c r="BV613" s="20" t="str">
        <f>+IF(DASHBOARD!BV26="","",DASHBOARD!BV26)</f>
        <v/>
      </c>
      <c r="BW613" s="68" t="str">
        <f>+VLOOKUP(B613,GESEM!B:H,7,0)</f>
        <v>DASHBOARD</v>
      </c>
      <c r="BX613" s="2" t="str">
        <f>+VLOOKUP(B613,GESEM!B:H,6,0)</f>
        <v>AGENTE</v>
      </c>
    </row>
    <row r="614" spans="1:76" ht="12" customHeight="1" x14ac:dyDescent="0.2">
      <c r="A614" s="31">
        <f t="shared" si="9"/>
        <v>608</v>
      </c>
      <c r="B614" s="74">
        <f>+DASHBOARD!B27</f>
        <v>48363824</v>
      </c>
      <c r="C614" s="61" t="str">
        <f>+VLOOKUP(J614,TURNO!P:Q,2,0)</f>
        <v>DASHBOARD ES</v>
      </c>
      <c r="D614" s="61" t="str">
        <f>+DASHBOARD!D27</f>
        <v>Madrugada</v>
      </c>
      <c r="E614" s="75">
        <f>+VLOOKUP(B614,GESEM!B:M,12,0)</f>
        <v>45688</v>
      </c>
      <c r="F614" s="61" t="str">
        <f>+DASHBOARD!F27</f>
        <v>FULL TIME</v>
      </c>
      <c r="G614" s="61" t="str">
        <f>+DASHBOARD!G27</f>
        <v>TRASLADO A DASHBOARD</v>
      </c>
      <c r="H614" s="61" t="str">
        <f>+DASHBOARD!H27</f>
        <v>28/04</v>
      </c>
      <c r="I614" s="61" t="str">
        <f>+DASHBOARD!I27</f>
        <v>ALCANTARA PEREZ DELVIS ANGUAR</v>
      </c>
      <c r="J614" s="61" t="str">
        <f>+DASHBOARD!J27</f>
        <v>DASHBOARD</v>
      </c>
      <c r="K614" s="61" t="str">
        <f>+DASHBOARD!K27</f>
        <v>COLCA PAITAN GLORIA AMELIA</v>
      </c>
      <c r="L614" s="61" t="str">
        <f>+DASHBOARD!L27</f>
        <v xml:space="preserve">ROJAS LUPERDI ZARELA </v>
      </c>
      <c r="M614" s="61" t="str">
        <f>+DASHBOARD!M27</f>
        <v>Sábado</v>
      </c>
      <c r="N614" s="32">
        <f>+IF(DASHBOARD!N27="","",DASHBOARD!N27)</f>
        <v>0.125</v>
      </c>
      <c r="O614" s="33">
        <f>+IF(DASHBOARD!O27="","",DASHBOARD!O27)</f>
        <v>0.46875</v>
      </c>
      <c r="P614" s="32">
        <f>+IF(DASHBOARD!P27="","",DASHBOARD!P27)</f>
        <v>0.33333333333333331</v>
      </c>
      <c r="Q614" s="33">
        <f>+IF(DASHBOARD!Q27="","",DASHBOARD!Q27)</f>
        <v>0.36458333333333331</v>
      </c>
      <c r="R614" s="34" t="str">
        <f>+VLOOKUP(B614,GESEM!B:R,9,0)</f>
        <v>ACTIVO</v>
      </c>
      <c r="S614" s="19">
        <f>+IF(DASHBOARD!S27="","",DASHBOARD!S27)</f>
        <v>0.125</v>
      </c>
      <c r="T614" s="14">
        <f>+IF(DASHBOARD!T27="","",DASHBOARD!T27)</f>
        <v>0.46875</v>
      </c>
      <c r="U614" s="14" t="str">
        <f>+IF(DASHBOARD!U27="","",DASHBOARD!U27)</f>
        <v/>
      </c>
      <c r="V614" s="14" t="str">
        <f>+IF(DASHBOARD!V27="","",DASHBOARD!V27)</f>
        <v/>
      </c>
      <c r="W614" s="14">
        <f>+IF(DASHBOARD!W27="","",DASHBOARD!W27)</f>
        <v>0.33333333333333331</v>
      </c>
      <c r="X614" s="14">
        <f>+IF(DASHBOARD!X27="","",DASHBOARD!X27)</f>
        <v>0.36458333333333331</v>
      </c>
      <c r="Y614" s="14" t="str">
        <f>+IF(DASHBOARD!Y27="","",DASHBOARD!Y27)</f>
        <v/>
      </c>
      <c r="Z614" s="20" t="str">
        <f>+IF(DASHBOARD!Z27="","",DASHBOARD!Z27)</f>
        <v/>
      </c>
      <c r="AA614" s="19">
        <f>+IF(DASHBOARD!AA27="","",DASHBOARD!AA27)</f>
        <v>0.125</v>
      </c>
      <c r="AB614" s="13">
        <f>+IF(DASHBOARD!AB27="","",DASHBOARD!AB27)</f>
        <v>0.46875</v>
      </c>
      <c r="AC614" s="14" t="str">
        <f>+IF(DASHBOARD!AC27="","",DASHBOARD!AC27)</f>
        <v/>
      </c>
      <c r="AD614" s="14" t="str">
        <f>+IF(DASHBOARD!AD27="","",DASHBOARD!AD27)</f>
        <v/>
      </c>
      <c r="AE614" s="13">
        <f>+IF(DASHBOARD!AE27="","",DASHBOARD!AE27)</f>
        <v>0.33333333333333331</v>
      </c>
      <c r="AF614" s="13">
        <f>+IF(DASHBOARD!AF27="","",DASHBOARD!AF27)</f>
        <v>0.36458333333333331</v>
      </c>
      <c r="AG614" s="14" t="str">
        <f>+IF(DASHBOARD!AG27="","",DASHBOARD!AG27)</f>
        <v/>
      </c>
      <c r="AH614" s="20" t="str">
        <f>+IF(DASHBOARD!AH27="","",DASHBOARD!AH27)</f>
        <v/>
      </c>
      <c r="AI614" s="19">
        <f>+IF(DASHBOARD!AI27="","",DASHBOARD!AI27)</f>
        <v>0.125</v>
      </c>
      <c r="AJ614" s="13">
        <f>+IF(DASHBOARD!AJ27="","",DASHBOARD!AJ27)</f>
        <v>0.46875</v>
      </c>
      <c r="AK614" s="14" t="str">
        <f>+IF(DASHBOARD!AK27="","",DASHBOARD!AK27)</f>
        <v/>
      </c>
      <c r="AL614" s="14" t="str">
        <f>+IF(DASHBOARD!AL27="","",DASHBOARD!AL27)</f>
        <v/>
      </c>
      <c r="AM614" s="13">
        <f>+IF(DASHBOARD!AM27="","",DASHBOARD!AM27)</f>
        <v>0.33333333333333331</v>
      </c>
      <c r="AN614" s="13">
        <f>+IF(DASHBOARD!AN27="","",DASHBOARD!AN27)</f>
        <v>0.36458333333333331</v>
      </c>
      <c r="AO614" s="14" t="str">
        <f>+IF(DASHBOARD!AO27="","",DASHBOARD!AO27)</f>
        <v/>
      </c>
      <c r="AP614" s="20" t="str">
        <f>+IF(DASHBOARD!AP27="","",DASHBOARD!AP27)</f>
        <v/>
      </c>
      <c r="AQ614" s="19">
        <f>+IF(DASHBOARD!AQ27="","",DASHBOARD!AQ27)</f>
        <v>0.125</v>
      </c>
      <c r="AR614" s="13">
        <f>+IF(DASHBOARD!AR27="","",DASHBOARD!AR27)</f>
        <v>0.46875</v>
      </c>
      <c r="AS614" s="14" t="str">
        <f>+IF(DASHBOARD!AS27="","",DASHBOARD!AS27)</f>
        <v/>
      </c>
      <c r="AT614" s="14" t="str">
        <f>+IF(DASHBOARD!AT27="","",DASHBOARD!AT27)</f>
        <v/>
      </c>
      <c r="AU614" s="13">
        <f>+IF(DASHBOARD!AU27="","",DASHBOARD!AU27)</f>
        <v>0.33333333333333331</v>
      </c>
      <c r="AV614" s="13">
        <f>+IF(DASHBOARD!AV27="","",DASHBOARD!AV27)</f>
        <v>0.36458333333333331</v>
      </c>
      <c r="AW614" s="14" t="str">
        <f>+IF(DASHBOARD!AW27="","",DASHBOARD!AW27)</f>
        <v/>
      </c>
      <c r="AX614" s="20" t="str">
        <f>+IF(DASHBOARD!AX27="","",DASHBOARD!AX27)</f>
        <v/>
      </c>
      <c r="AY614" s="19">
        <f>+IF(DASHBOARD!AY27="","",DASHBOARD!AY27)</f>
        <v>0.125</v>
      </c>
      <c r="AZ614" s="13">
        <f>+IF(DASHBOARD!AZ27="","",DASHBOARD!AZ27)</f>
        <v>0.46875</v>
      </c>
      <c r="BA614" s="14" t="str">
        <f>+IF(DASHBOARD!BA27="","",DASHBOARD!BA27)</f>
        <v/>
      </c>
      <c r="BB614" s="14" t="str">
        <f>+IF(DASHBOARD!BB27="","",DASHBOARD!BB27)</f>
        <v/>
      </c>
      <c r="BC614" s="13">
        <f>+IF(DASHBOARD!BC27="","",DASHBOARD!BC27)</f>
        <v>0.33333333333333331</v>
      </c>
      <c r="BD614" s="13">
        <f>+IF(DASHBOARD!BD27="","",DASHBOARD!BD27)</f>
        <v>0.36458333333333331</v>
      </c>
      <c r="BE614" s="14" t="str">
        <f>+IF(DASHBOARD!BE27="","",DASHBOARD!BE27)</f>
        <v/>
      </c>
      <c r="BF614" s="20" t="str">
        <f>+IF(DASHBOARD!BF27="","",DASHBOARD!BF27)</f>
        <v/>
      </c>
      <c r="BG614" s="19" t="str">
        <f>+IF(DASHBOARD!BG27="","",DASHBOARD!BG27)</f>
        <v/>
      </c>
      <c r="BH614" s="13" t="str">
        <f>+IF(DASHBOARD!BH27="","",DASHBOARD!BH27)</f>
        <v/>
      </c>
      <c r="BI614" s="14" t="str">
        <f>+IF(DASHBOARD!BI27="","",DASHBOARD!BI27)</f>
        <v/>
      </c>
      <c r="BJ614" s="14" t="str">
        <f>+IF(DASHBOARD!BJ27="","",DASHBOARD!BJ27)</f>
        <v/>
      </c>
      <c r="BK614" s="13" t="str">
        <f>+IF(DASHBOARD!BK27="","",DASHBOARD!BK27)</f>
        <v/>
      </c>
      <c r="BL614" s="13" t="str">
        <f>+IF(DASHBOARD!BL27="","",DASHBOARD!BL27)</f>
        <v/>
      </c>
      <c r="BM614" s="14" t="str">
        <f>+IF(DASHBOARD!BM27="","",DASHBOARD!BM27)</f>
        <v/>
      </c>
      <c r="BN614" s="20" t="str">
        <f>+IF(DASHBOARD!BN27="","",DASHBOARD!BN27)</f>
        <v/>
      </c>
      <c r="BO614" s="19">
        <f>+IF(DASHBOARD!BO27="","",DASHBOARD!BO27)</f>
        <v>0.125</v>
      </c>
      <c r="BP614" s="13">
        <f>+IF(DASHBOARD!BP27="","",DASHBOARD!BP27)</f>
        <v>0.46875</v>
      </c>
      <c r="BQ614" s="14" t="str">
        <f>+IF(DASHBOARD!BQ27="","",DASHBOARD!BQ27)</f>
        <v/>
      </c>
      <c r="BR614" s="14" t="str">
        <f>+IF(DASHBOARD!BR27="","",DASHBOARD!BR27)</f>
        <v/>
      </c>
      <c r="BS614" s="13">
        <f>+IF(DASHBOARD!BS27="","",DASHBOARD!BS27)</f>
        <v>0.33333333333333331</v>
      </c>
      <c r="BT614" s="13">
        <f>+IF(DASHBOARD!BT27="","",DASHBOARD!BT27)</f>
        <v>0.36458333333333331</v>
      </c>
      <c r="BU614" s="14" t="str">
        <f>+IF(DASHBOARD!BU27="","",DASHBOARD!BU27)</f>
        <v/>
      </c>
      <c r="BV614" s="20" t="str">
        <f>+IF(DASHBOARD!BV27="","",DASHBOARD!BV27)</f>
        <v/>
      </c>
      <c r="BW614" s="68" t="str">
        <f>+VLOOKUP(B614,GESEM!B:H,7,0)</f>
        <v>DASHBOARD</v>
      </c>
      <c r="BX614" s="2" t="str">
        <f>+VLOOKUP(B614,GESEM!B:H,6,0)</f>
        <v>AGENTE</v>
      </c>
    </row>
    <row r="615" spans="1:76" ht="12" customHeight="1" x14ac:dyDescent="0.2">
      <c r="A615" s="31">
        <f t="shared" si="9"/>
        <v>609</v>
      </c>
      <c r="B615" s="74">
        <f>+'B2B ONDEMAND'!B7</f>
        <v>43745066</v>
      </c>
      <c r="C615" s="61" t="str">
        <f>+VLOOKUP(J615,TURNO!P:Q,2,0)</f>
        <v>OTROS CANALES LOH</v>
      </c>
      <c r="D615" s="61" t="str">
        <f>+'B2B ONDEMAND'!D7</f>
        <v>Madrugada</v>
      </c>
      <c r="E615" s="75">
        <f>+VLOOKUP(B615,GESEM!B:M,12,0)</f>
        <v>44072</v>
      </c>
      <c r="F615" s="61" t="str">
        <f>+'B2B ONDEMAND'!F7</f>
        <v>FULL TIME</v>
      </c>
      <c r="G615" s="61">
        <f>+'B2B ONDEMAND'!G7</f>
        <v>0</v>
      </c>
      <c r="H615" s="61">
        <f>+'B2B ONDEMAND'!H7</f>
        <v>0</v>
      </c>
      <c r="I615" s="61" t="str">
        <f>+'B2B ONDEMAND'!I7</f>
        <v>ACUÑA JACINTO EVELYN YURI</v>
      </c>
      <c r="J615" s="61" t="str">
        <f>+'B2B ONDEMAND'!J7</f>
        <v>B2B ONDEMAND</v>
      </c>
      <c r="K615" s="61" t="str">
        <f>+'B2B ONDEMAND'!K7</f>
        <v>ALDANA CORDOVA PAOLA FRANCISCA</v>
      </c>
      <c r="L615" s="61" t="str">
        <f>+'B2B ONDEMAND'!L7</f>
        <v xml:space="preserve">CARAZA MORENO JONATHAN </v>
      </c>
      <c r="M615" s="61" t="str">
        <f>+'B2B ONDEMAND'!M7</f>
        <v>Jueves</v>
      </c>
      <c r="N615" s="32">
        <f>+'B2B ONDEMAND'!N7</f>
        <v>0.20833333333333334</v>
      </c>
      <c r="O615" s="33">
        <f>+'B2B ONDEMAND'!O7</f>
        <v>0.55208333333333337</v>
      </c>
      <c r="P615" s="32">
        <f>+'B2B ONDEMAND'!P7</f>
        <v>0.41666666666666669</v>
      </c>
      <c r="Q615" s="33">
        <f>+'B2B ONDEMAND'!Q7</f>
        <v>0.44791666666666669</v>
      </c>
      <c r="R615" s="34" t="str">
        <f>+VLOOKUP(B615,GESEM!B:R,9,0)</f>
        <v>ACTIVO</v>
      </c>
      <c r="S615" s="19">
        <f>+IF('B2B ONDEMAND'!S7="","",'B2B ONDEMAND'!S7)</f>
        <v>0.20833333333333334</v>
      </c>
      <c r="T615" s="14">
        <f>+IF('B2B ONDEMAND'!T7="","",'B2B ONDEMAND'!T7)</f>
        <v>0.55208333333333337</v>
      </c>
      <c r="U615" s="14" t="str">
        <f>+IF('B2B ONDEMAND'!U7="","",'B2B ONDEMAND'!U7)</f>
        <v/>
      </c>
      <c r="V615" s="14" t="str">
        <f>+IF('B2B ONDEMAND'!V7="","",'B2B ONDEMAND'!V7)</f>
        <v/>
      </c>
      <c r="W615" s="14">
        <f>+IF('B2B ONDEMAND'!W7="","",'B2B ONDEMAND'!W7)</f>
        <v>0.41666666666666669</v>
      </c>
      <c r="X615" s="14">
        <f>+IF('B2B ONDEMAND'!X7="","",'B2B ONDEMAND'!X7)</f>
        <v>0.44791666666666669</v>
      </c>
      <c r="Y615" s="14" t="str">
        <f>+IF('B2B ONDEMAND'!Y7="","",'B2B ONDEMAND'!Y7)</f>
        <v/>
      </c>
      <c r="Z615" s="20" t="str">
        <f>+IF('B2B ONDEMAND'!Z7="","",'B2B ONDEMAND'!Z7)</f>
        <v/>
      </c>
      <c r="AA615" s="19">
        <f>+IF('B2B ONDEMAND'!AA7="","",'B2B ONDEMAND'!AA7)</f>
        <v>4.1666666666666664E-2</v>
      </c>
      <c r="AB615" s="13">
        <f>+IF('B2B ONDEMAND'!AB7="","",'B2B ONDEMAND'!AB7)</f>
        <v>0.38541666666666669</v>
      </c>
      <c r="AC615" s="14" t="str">
        <f>+IF('B2B ONDEMAND'!AC7="","",'B2B ONDEMAND'!AC7)</f>
        <v/>
      </c>
      <c r="AD615" s="14" t="str">
        <f>+IF('B2B ONDEMAND'!AD7="","",'B2B ONDEMAND'!AD7)</f>
        <v/>
      </c>
      <c r="AE615" s="13">
        <f>+IF('B2B ONDEMAND'!AE7="","",'B2B ONDEMAND'!AE7)</f>
        <v>0.20833333333333334</v>
      </c>
      <c r="AF615" s="13">
        <f>+IF('B2B ONDEMAND'!AF7="","",'B2B ONDEMAND'!AF7)</f>
        <v>0.23958333333333334</v>
      </c>
      <c r="AG615" s="14" t="str">
        <f>+IF('B2B ONDEMAND'!AG7="","",'B2B ONDEMAND'!AG7)</f>
        <v/>
      </c>
      <c r="AH615" s="20" t="str">
        <f>+IF('B2B ONDEMAND'!AH7="","",'B2B ONDEMAND'!AH7)</f>
        <v/>
      </c>
      <c r="AI615" s="19">
        <f>+IF('B2B ONDEMAND'!AI7="","",'B2B ONDEMAND'!AI7)</f>
        <v>0.20833333333333334</v>
      </c>
      <c r="AJ615" s="13">
        <f>+IF('B2B ONDEMAND'!AJ7="","",'B2B ONDEMAND'!AJ7)</f>
        <v>0.55208333333333337</v>
      </c>
      <c r="AK615" s="14" t="str">
        <f>+IF('B2B ONDEMAND'!AK7="","",'B2B ONDEMAND'!AK7)</f>
        <v/>
      </c>
      <c r="AL615" s="14" t="str">
        <f>+IF('B2B ONDEMAND'!AL7="","",'B2B ONDEMAND'!AL7)</f>
        <v/>
      </c>
      <c r="AM615" s="13">
        <f>+IF('B2B ONDEMAND'!AM7="","",'B2B ONDEMAND'!AM7)</f>
        <v>0.41666666666666669</v>
      </c>
      <c r="AN615" s="13">
        <f>+IF('B2B ONDEMAND'!AN7="","",'B2B ONDEMAND'!AN7)</f>
        <v>0.44791666666666669</v>
      </c>
      <c r="AO615" s="14" t="str">
        <f>+IF('B2B ONDEMAND'!AO7="","",'B2B ONDEMAND'!AO7)</f>
        <v/>
      </c>
      <c r="AP615" s="20" t="str">
        <f>+IF('B2B ONDEMAND'!AP7="","",'B2B ONDEMAND'!AP7)</f>
        <v/>
      </c>
      <c r="AQ615" s="19" t="str">
        <f>+IF('B2B ONDEMAND'!AQ7="","",'B2B ONDEMAND'!AQ7)</f>
        <v/>
      </c>
      <c r="AR615" s="13" t="str">
        <f>+IF('B2B ONDEMAND'!AR7="","",'B2B ONDEMAND'!AR7)</f>
        <v/>
      </c>
      <c r="AS615" s="14" t="str">
        <f>+IF('B2B ONDEMAND'!AS7="","",'B2B ONDEMAND'!AS7)</f>
        <v/>
      </c>
      <c r="AT615" s="14" t="str">
        <f>+IF('B2B ONDEMAND'!AT7="","",'B2B ONDEMAND'!AT7)</f>
        <v/>
      </c>
      <c r="AU615" s="13" t="str">
        <f>+IF('B2B ONDEMAND'!AU7="","",'B2B ONDEMAND'!AU7)</f>
        <v/>
      </c>
      <c r="AV615" s="13" t="str">
        <f>+IF('B2B ONDEMAND'!AV7="","",'B2B ONDEMAND'!AV7)</f>
        <v/>
      </c>
      <c r="AW615" s="14" t="str">
        <f>+IF('B2B ONDEMAND'!AW7="","",'B2B ONDEMAND'!AW7)</f>
        <v/>
      </c>
      <c r="AX615" s="20" t="str">
        <f>+IF('B2B ONDEMAND'!AX7="","",'B2B ONDEMAND'!AX7)</f>
        <v/>
      </c>
      <c r="AY615" s="19">
        <f>+IF('B2B ONDEMAND'!AY7="","",'B2B ONDEMAND'!AY7)</f>
        <v>0.20833333333333334</v>
      </c>
      <c r="AZ615" s="13">
        <f>+IF('B2B ONDEMAND'!AZ7="","",'B2B ONDEMAND'!AZ7)</f>
        <v>0.55208333333333337</v>
      </c>
      <c r="BA615" s="14" t="str">
        <f>+IF('B2B ONDEMAND'!BA7="","",'B2B ONDEMAND'!BA7)</f>
        <v/>
      </c>
      <c r="BB615" s="14" t="str">
        <f>+IF('B2B ONDEMAND'!BB7="","",'B2B ONDEMAND'!BB7)</f>
        <v/>
      </c>
      <c r="BC615" s="13">
        <f>+IF('B2B ONDEMAND'!BC7="","",'B2B ONDEMAND'!BC7)</f>
        <v>0.41666666666666669</v>
      </c>
      <c r="BD615" s="13">
        <f>+IF('B2B ONDEMAND'!BD7="","",'B2B ONDEMAND'!BD7)</f>
        <v>0.44791666666666669</v>
      </c>
      <c r="BE615" s="14" t="str">
        <f>+IF('B2B ONDEMAND'!BE7="","",'B2B ONDEMAND'!BE7)</f>
        <v/>
      </c>
      <c r="BF615" s="20" t="str">
        <f>+IF('B2B ONDEMAND'!BF7="","",'B2B ONDEMAND'!BF7)</f>
        <v/>
      </c>
      <c r="BG615" s="19">
        <f>+IF('B2B ONDEMAND'!BG7="","",'B2B ONDEMAND'!BG7)</f>
        <v>0.20833333333333334</v>
      </c>
      <c r="BH615" s="13">
        <f>+IF('B2B ONDEMAND'!BH7="","",'B2B ONDEMAND'!BH7)</f>
        <v>0.55208333333333337</v>
      </c>
      <c r="BI615" s="14" t="str">
        <f>+IF('B2B ONDEMAND'!BI7="","",'B2B ONDEMAND'!BI7)</f>
        <v/>
      </c>
      <c r="BJ615" s="14" t="str">
        <f>+IF('B2B ONDEMAND'!BJ7="","",'B2B ONDEMAND'!BJ7)</f>
        <v/>
      </c>
      <c r="BK615" s="13">
        <f>+IF('B2B ONDEMAND'!BK7="","",'B2B ONDEMAND'!BK7)</f>
        <v>0.41666666666666669</v>
      </c>
      <c r="BL615" s="13">
        <f>+IF('B2B ONDEMAND'!BL7="","",'B2B ONDEMAND'!BL7)</f>
        <v>0.44791666666666669</v>
      </c>
      <c r="BM615" s="14" t="str">
        <f>+IF('B2B ONDEMAND'!BM7="","",'B2B ONDEMAND'!BM7)</f>
        <v/>
      </c>
      <c r="BN615" s="20" t="str">
        <f>+IF('B2B ONDEMAND'!BN7="","",'B2B ONDEMAND'!BN7)</f>
        <v/>
      </c>
      <c r="BO615" s="19">
        <f>+IF('B2B ONDEMAND'!BO7="","",'B2B ONDEMAND'!BO7)</f>
        <v>0.20833333333333334</v>
      </c>
      <c r="BP615" s="13">
        <f>+IF('B2B ONDEMAND'!BP7="","",'B2B ONDEMAND'!BP7)</f>
        <v>0.55208333333333337</v>
      </c>
      <c r="BQ615" s="14" t="str">
        <f>+IF('B2B ONDEMAND'!BQ7="","",'B2B ONDEMAND'!BQ7)</f>
        <v/>
      </c>
      <c r="BR615" s="14" t="str">
        <f>+IF('B2B ONDEMAND'!BR7="","",'B2B ONDEMAND'!BR7)</f>
        <v/>
      </c>
      <c r="BS615" s="13">
        <f>+IF('B2B ONDEMAND'!BS7="","",'B2B ONDEMAND'!BS7)</f>
        <v>0.41666666666666669</v>
      </c>
      <c r="BT615" s="13">
        <f>+IF('B2B ONDEMAND'!BT7="","",'B2B ONDEMAND'!BT7)</f>
        <v>0.44791666666666669</v>
      </c>
      <c r="BU615" s="14" t="str">
        <f>+IF('B2B ONDEMAND'!BU7="","",'B2B ONDEMAND'!BU7)</f>
        <v/>
      </c>
      <c r="BV615" s="20" t="str">
        <f>+IF('B2B ONDEMAND'!BV7="","",'B2B ONDEMAND'!BV7)</f>
        <v/>
      </c>
      <c r="BW615" s="68" t="str">
        <f>+VLOOKUP(B615,GESEM!B:H,7,0)</f>
        <v>ONDEMAND</v>
      </c>
      <c r="BX615" s="2" t="str">
        <f>+VLOOKUP(B615,GESEM!B:H,6,0)</f>
        <v>AGENTE</v>
      </c>
    </row>
    <row r="616" spans="1:76" ht="12" customHeight="1" x14ac:dyDescent="0.2">
      <c r="A616" s="31">
        <f t="shared" si="9"/>
        <v>610</v>
      </c>
      <c r="B616" s="74">
        <f>+'B2B ONDEMAND'!B8</f>
        <v>44260041</v>
      </c>
      <c r="C616" s="61" t="str">
        <f>+VLOOKUP(J616,TURNO!P:Q,2,0)</f>
        <v>OTROS CANALES LOH</v>
      </c>
      <c r="D616" s="61" t="str">
        <f>+'B2B ONDEMAND'!D8</f>
        <v>Madrugada</v>
      </c>
      <c r="E616" s="75">
        <f>+VLOOKUP(B616,GESEM!B:M,12,0)</f>
        <v>43367</v>
      </c>
      <c r="F616" s="61" t="str">
        <f>+'B2B ONDEMAND'!F8</f>
        <v>FULL TIME</v>
      </c>
      <c r="G616" s="61">
        <f>+'B2B ONDEMAND'!G8</f>
        <v>0</v>
      </c>
      <c r="H616" s="61">
        <f>+'B2B ONDEMAND'!H8</f>
        <v>0</v>
      </c>
      <c r="I616" s="61" t="str">
        <f>+'B2B ONDEMAND'!I8</f>
        <v>CACERES URBANO INGRID FIORELLA</v>
      </c>
      <c r="J616" s="61" t="str">
        <f>+'B2B ONDEMAND'!J8</f>
        <v>B2B ONDEMAND</v>
      </c>
      <c r="K616" s="61" t="str">
        <f>+'B2B ONDEMAND'!K8</f>
        <v>ALDANA CORDOVA PAOLA FRANCISCA</v>
      </c>
      <c r="L616" s="61" t="str">
        <f>+'B2B ONDEMAND'!L8</f>
        <v xml:space="preserve">CARAZA MORENO JONATHAN </v>
      </c>
      <c r="M616" s="61" t="str">
        <f>+'B2B ONDEMAND'!M8</f>
        <v>Martes</v>
      </c>
      <c r="N616" s="32">
        <f>+'B2B ONDEMAND'!N8</f>
        <v>8.3333333333333329E-2</v>
      </c>
      <c r="O616" s="33">
        <f>+'B2B ONDEMAND'!O8</f>
        <v>0.42708333333333331</v>
      </c>
      <c r="P616" s="32">
        <f>+'B2B ONDEMAND'!P8</f>
        <v>0.20833333333333334</v>
      </c>
      <c r="Q616" s="33">
        <f>+'B2B ONDEMAND'!Q8</f>
        <v>0.23958333333333334</v>
      </c>
      <c r="R616" s="34" t="str">
        <f>+VLOOKUP(B616,GESEM!B:R,9,0)</f>
        <v>ACTIVO</v>
      </c>
      <c r="S616" s="19">
        <f>+IF('B2B ONDEMAND'!S8="","",'B2B ONDEMAND'!S8)</f>
        <v>4.1666666666666664E-2</v>
      </c>
      <c r="T616" s="14">
        <f>+IF('B2B ONDEMAND'!T8="","",'B2B ONDEMAND'!T8)</f>
        <v>0.38541666666666669</v>
      </c>
      <c r="U616" s="14" t="str">
        <f>+IF('B2B ONDEMAND'!U8="","",'B2B ONDEMAND'!U8)</f>
        <v/>
      </c>
      <c r="V616" s="14" t="str">
        <f>+IF('B2B ONDEMAND'!V8="","",'B2B ONDEMAND'!V8)</f>
        <v/>
      </c>
      <c r="W616" s="14">
        <f>+IF('B2B ONDEMAND'!W8="","",'B2B ONDEMAND'!W8)</f>
        <v>0.20833333333333334</v>
      </c>
      <c r="X616" s="14">
        <f>+IF('B2B ONDEMAND'!X8="","",'B2B ONDEMAND'!X8)</f>
        <v>0.23958333333333334</v>
      </c>
      <c r="Y616" s="14" t="str">
        <f>+IF('B2B ONDEMAND'!Y8="","",'B2B ONDEMAND'!Y8)</f>
        <v/>
      </c>
      <c r="Z616" s="20" t="str">
        <f>+IF('B2B ONDEMAND'!Z8="","",'B2B ONDEMAND'!Z8)</f>
        <v/>
      </c>
      <c r="AA616" s="19" t="str">
        <f>+IF('B2B ONDEMAND'!AA8="","",'B2B ONDEMAND'!AA8)</f>
        <v/>
      </c>
      <c r="AB616" s="13" t="str">
        <f>+IF('B2B ONDEMAND'!AB8="","",'B2B ONDEMAND'!AB8)</f>
        <v/>
      </c>
      <c r="AC616" s="14" t="str">
        <f>+IF('B2B ONDEMAND'!AC8="","",'B2B ONDEMAND'!AC8)</f>
        <v/>
      </c>
      <c r="AD616" s="14" t="str">
        <f>+IF('B2B ONDEMAND'!AD8="","",'B2B ONDEMAND'!AD8)</f>
        <v/>
      </c>
      <c r="AE616" s="13" t="str">
        <f>+IF('B2B ONDEMAND'!AE8="","",'B2B ONDEMAND'!AE8)</f>
        <v/>
      </c>
      <c r="AF616" s="13" t="str">
        <f>+IF('B2B ONDEMAND'!AF8="","",'B2B ONDEMAND'!AF8)</f>
        <v/>
      </c>
      <c r="AG616" s="14" t="str">
        <f>+IF('B2B ONDEMAND'!AG8="","",'B2B ONDEMAND'!AG8)</f>
        <v/>
      </c>
      <c r="AH616" s="20" t="str">
        <f>+IF('B2B ONDEMAND'!AH8="","",'B2B ONDEMAND'!AH8)</f>
        <v/>
      </c>
      <c r="AI616" s="19">
        <f>+IF('B2B ONDEMAND'!AI8="","",'B2B ONDEMAND'!AI8)</f>
        <v>4.1666666666666664E-2</v>
      </c>
      <c r="AJ616" s="13">
        <f>+IF('B2B ONDEMAND'!AJ8="","",'B2B ONDEMAND'!AJ8)</f>
        <v>0.38541666666666669</v>
      </c>
      <c r="AK616" s="14" t="str">
        <f>+IF('B2B ONDEMAND'!AK8="","",'B2B ONDEMAND'!AK8)</f>
        <v/>
      </c>
      <c r="AL616" s="14" t="str">
        <f>+IF('B2B ONDEMAND'!AL8="","",'B2B ONDEMAND'!AL8)</f>
        <v/>
      </c>
      <c r="AM616" s="13">
        <f>+IF('B2B ONDEMAND'!AM8="","",'B2B ONDEMAND'!AM8)</f>
        <v>0.20833333333333334</v>
      </c>
      <c r="AN616" s="13">
        <f>+IF('B2B ONDEMAND'!AN8="","",'B2B ONDEMAND'!AN8)</f>
        <v>0.23958333333333334</v>
      </c>
      <c r="AO616" s="14" t="str">
        <f>+IF('B2B ONDEMAND'!AO8="","",'B2B ONDEMAND'!AO8)</f>
        <v/>
      </c>
      <c r="AP616" s="20" t="str">
        <f>+IF('B2B ONDEMAND'!AP8="","",'B2B ONDEMAND'!AP8)</f>
        <v/>
      </c>
      <c r="AQ616" s="19">
        <f>+IF('B2B ONDEMAND'!AQ8="","",'B2B ONDEMAND'!AQ8)</f>
        <v>4.1666666666666664E-2</v>
      </c>
      <c r="AR616" s="13">
        <f>+IF('B2B ONDEMAND'!AR8="","",'B2B ONDEMAND'!AR8)</f>
        <v>0.38541666666666669</v>
      </c>
      <c r="AS616" s="14" t="str">
        <f>+IF('B2B ONDEMAND'!AS8="","",'B2B ONDEMAND'!AS8)</f>
        <v/>
      </c>
      <c r="AT616" s="14" t="str">
        <f>+IF('B2B ONDEMAND'!AT8="","",'B2B ONDEMAND'!AT8)</f>
        <v/>
      </c>
      <c r="AU616" s="13">
        <f>+IF('B2B ONDEMAND'!AU8="","",'B2B ONDEMAND'!AU8)</f>
        <v>0.20833333333333334</v>
      </c>
      <c r="AV616" s="13">
        <f>+IF('B2B ONDEMAND'!AV8="","",'B2B ONDEMAND'!AV8)</f>
        <v>0.23958333333333334</v>
      </c>
      <c r="AW616" s="14" t="str">
        <f>+IF('B2B ONDEMAND'!AW8="","",'B2B ONDEMAND'!AW8)</f>
        <v/>
      </c>
      <c r="AX616" s="20" t="str">
        <f>+IF('B2B ONDEMAND'!AX8="","",'B2B ONDEMAND'!AX8)</f>
        <v/>
      </c>
      <c r="AY616" s="19">
        <f>+IF('B2B ONDEMAND'!AY8="","",'B2B ONDEMAND'!AY8)</f>
        <v>4.1666666666666664E-2</v>
      </c>
      <c r="AZ616" s="13">
        <f>+IF('B2B ONDEMAND'!AZ8="","",'B2B ONDEMAND'!AZ8)</f>
        <v>0.38541666666666669</v>
      </c>
      <c r="BA616" s="14" t="str">
        <f>+IF('B2B ONDEMAND'!BA8="","",'B2B ONDEMAND'!BA8)</f>
        <v/>
      </c>
      <c r="BB616" s="14" t="str">
        <f>+IF('B2B ONDEMAND'!BB8="","",'B2B ONDEMAND'!BB8)</f>
        <v/>
      </c>
      <c r="BC616" s="13">
        <f>+IF('B2B ONDEMAND'!BC8="","",'B2B ONDEMAND'!BC8)</f>
        <v>0.20833333333333334</v>
      </c>
      <c r="BD616" s="13">
        <f>+IF('B2B ONDEMAND'!BD8="","",'B2B ONDEMAND'!BD8)</f>
        <v>0.23958333333333334</v>
      </c>
      <c r="BE616" s="14" t="str">
        <f>+IF('B2B ONDEMAND'!BE8="","",'B2B ONDEMAND'!BE8)</f>
        <v/>
      </c>
      <c r="BF616" s="20" t="str">
        <f>+IF('B2B ONDEMAND'!BF8="","",'B2B ONDEMAND'!BF8)</f>
        <v/>
      </c>
      <c r="BG616" s="19">
        <f>+IF('B2B ONDEMAND'!BG8="","",'B2B ONDEMAND'!BG8)</f>
        <v>4.1666666666666664E-2</v>
      </c>
      <c r="BH616" s="13">
        <f>+IF('B2B ONDEMAND'!BH8="","",'B2B ONDEMAND'!BH8)</f>
        <v>0.38541666666666669</v>
      </c>
      <c r="BI616" s="14" t="str">
        <f>+IF('B2B ONDEMAND'!BI8="","",'B2B ONDEMAND'!BI8)</f>
        <v/>
      </c>
      <c r="BJ616" s="14" t="str">
        <f>+IF('B2B ONDEMAND'!BJ8="","",'B2B ONDEMAND'!BJ8)</f>
        <v/>
      </c>
      <c r="BK616" s="13">
        <f>+IF('B2B ONDEMAND'!BK8="","",'B2B ONDEMAND'!BK8)</f>
        <v>0.20833333333333334</v>
      </c>
      <c r="BL616" s="13">
        <f>+IF('B2B ONDEMAND'!BL8="","",'B2B ONDEMAND'!BL8)</f>
        <v>0.23958333333333334</v>
      </c>
      <c r="BM616" s="14" t="str">
        <f>+IF('B2B ONDEMAND'!BM8="","",'B2B ONDEMAND'!BM8)</f>
        <v/>
      </c>
      <c r="BN616" s="20" t="str">
        <f>+IF('B2B ONDEMAND'!BN8="","",'B2B ONDEMAND'!BN8)</f>
        <v/>
      </c>
      <c r="BO616" s="19">
        <f>+IF('B2B ONDEMAND'!BO8="","",'B2B ONDEMAND'!BO8)</f>
        <v>4.1666666666666664E-2</v>
      </c>
      <c r="BP616" s="13">
        <f>+IF('B2B ONDEMAND'!BP8="","",'B2B ONDEMAND'!BP8)</f>
        <v>0.38541666666666669</v>
      </c>
      <c r="BQ616" s="14" t="str">
        <f>+IF('B2B ONDEMAND'!BQ8="","",'B2B ONDEMAND'!BQ8)</f>
        <v/>
      </c>
      <c r="BR616" s="14" t="str">
        <f>+IF('B2B ONDEMAND'!BR8="","",'B2B ONDEMAND'!BR8)</f>
        <v/>
      </c>
      <c r="BS616" s="13">
        <f>+IF('B2B ONDEMAND'!BS8="","",'B2B ONDEMAND'!BS8)</f>
        <v>0.20833333333333334</v>
      </c>
      <c r="BT616" s="13">
        <f>+IF('B2B ONDEMAND'!BT8="","",'B2B ONDEMAND'!BT8)</f>
        <v>0.23958333333333334</v>
      </c>
      <c r="BU616" s="14" t="str">
        <f>+IF('B2B ONDEMAND'!BU8="","",'B2B ONDEMAND'!BU8)</f>
        <v/>
      </c>
      <c r="BV616" s="20" t="str">
        <f>+IF('B2B ONDEMAND'!BV8="","",'B2B ONDEMAND'!BV8)</f>
        <v/>
      </c>
      <c r="BW616" s="68" t="str">
        <f>+VLOOKUP(B616,GESEM!B:H,7,0)</f>
        <v>ONDEMAND</v>
      </c>
      <c r="BX616" s="2" t="str">
        <f>+VLOOKUP(B616,GESEM!B:H,6,0)</f>
        <v>AGENTE</v>
      </c>
    </row>
    <row r="617" spans="1:76" ht="12" customHeight="1" x14ac:dyDescent="0.2">
      <c r="A617" s="31">
        <f t="shared" si="9"/>
        <v>611</v>
      </c>
      <c r="B617" s="74">
        <f>+'B2B ONDEMAND'!B9</f>
        <v>78021996</v>
      </c>
      <c r="C617" s="61" t="str">
        <f>+VLOOKUP(J617,TURNO!P:Q,2,0)</f>
        <v>OTROS CANALES LOH</v>
      </c>
      <c r="D617" s="61" t="str">
        <f>+'B2B ONDEMAND'!D9</f>
        <v>Mañana</v>
      </c>
      <c r="E617" s="75">
        <f>+VLOOKUP(B617,GESEM!B:M,12,0)</f>
        <v>44622</v>
      </c>
      <c r="F617" s="61" t="str">
        <f>+'B2B ONDEMAND'!F9</f>
        <v>FULL TIME</v>
      </c>
      <c r="G617" s="61" t="str">
        <f>+'B2B ONDEMAND'!G9</f>
        <v>VAC</v>
      </c>
      <c r="H617" s="61" t="str">
        <f>+'B2B ONDEMAND'!H9</f>
        <v>01/05 - 30/05</v>
      </c>
      <c r="I617" s="61" t="str">
        <f>+'B2B ONDEMAND'!I9</f>
        <v>PALACIN YPARRAGUIRRE DANA VANESA</v>
      </c>
      <c r="J617" s="61" t="str">
        <f>+'B2B ONDEMAND'!J9</f>
        <v>B2B ONDEMAND</v>
      </c>
      <c r="K617" s="61" t="str">
        <f>+'B2B ONDEMAND'!K9</f>
        <v>AZABACHE GARCIA HILDA MERCEDES</v>
      </c>
      <c r="L617" s="61" t="str">
        <f>+'B2B ONDEMAND'!L9</f>
        <v xml:space="preserve">CARAZA MORENO JONATHAN </v>
      </c>
      <c r="M617" s="61" t="str">
        <f>+'B2B ONDEMAND'!M9</f>
        <v>Sábado</v>
      </c>
      <c r="N617" s="32">
        <f>+'B2B ONDEMAND'!N9</f>
        <v>0.375</v>
      </c>
      <c r="O617" s="33">
        <f>+'B2B ONDEMAND'!O9</f>
        <v>0.71875</v>
      </c>
      <c r="P617" s="32">
        <f>+'B2B ONDEMAND'!P9</f>
        <v>0.5</v>
      </c>
      <c r="Q617" s="33">
        <f>+'B2B ONDEMAND'!Q9</f>
        <v>0.53125</v>
      </c>
      <c r="R617" s="34" t="str">
        <f>+VLOOKUP(B617,GESEM!B:R,9,0)</f>
        <v>ACTIVO</v>
      </c>
      <c r="S617" s="19">
        <f>+IF('B2B ONDEMAND'!S9="","",'B2B ONDEMAND'!S9)</f>
        <v>0.375</v>
      </c>
      <c r="T617" s="14">
        <f>+IF('B2B ONDEMAND'!T9="","",'B2B ONDEMAND'!T9)</f>
        <v>0.71875</v>
      </c>
      <c r="U617" s="14" t="str">
        <f>+IF('B2B ONDEMAND'!U9="","",'B2B ONDEMAND'!U9)</f>
        <v/>
      </c>
      <c r="V617" s="14" t="str">
        <f>+IF('B2B ONDEMAND'!V9="","",'B2B ONDEMAND'!V9)</f>
        <v/>
      </c>
      <c r="W617" s="14">
        <f>+IF('B2B ONDEMAND'!W9="","",'B2B ONDEMAND'!W9)</f>
        <v>0.5</v>
      </c>
      <c r="X617" s="14">
        <f>+IF('B2B ONDEMAND'!X9="","",'B2B ONDEMAND'!X9)</f>
        <v>0.53125</v>
      </c>
      <c r="Y617" s="14" t="str">
        <f>+IF('B2B ONDEMAND'!Y9="","",'B2B ONDEMAND'!Y9)</f>
        <v/>
      </c>
      <c r="Z617" s="20" t="str">
        <f>+IF('B2B ONDEMAND'!Z9="","",'B2B ONDEMAND'!Z9)</f>
        <v/>
      </c>
      <c r="AA617" s="19">
        <f>+IF('B2B ONDEMAND'!AA9="","",'B2B ONDEMAND'!AA9)</f>
        <v>0.375</v>
      </c>
      <c r="AB617" s="13">
        <f>+IF('B2B ONDEMAND'!AB9="","",'B2B ONDEMAND'!AB9)</f>
        <v>0.71875</v>
      </c>
      <c r="AC617" s="14" t="str">
        <f>+IF('B2B ONDEMAND'!AC9="","",'B2B ONDEMAND'!AC9)</f>
        <v/>
      </c>
      <c r="AD617" s="14" t="str">
        <f>+IF('B2B ONDEMAND'!AD9="","",'B2B ONDEMAND'!AD9)</f>
        <v/>
      </c>
      <c r="AE617" s="13">
        <f>+IF('B2B ONDEMAND'!AE9="","",'B2B ONDEMAND'!AE9)</f>
        <v>0.5</v>
      </c>
      <c r="AF617" s="13">
        <f>+IF('B2B ONDEMAND'!AF9="","",'B2B ONDEMAND'!AF9)</f>
        <v>0.53125</v>
      </c>
      <c r="AG617" s="14" t="str">
        <f>+IF('B2B ONDEMAND'!AG9="","",'B2B ONDEMAND'!AG9)</f>
        <v/>
      </c>
      <c r="AH617" s="20" t="str">
        <f>+IF('B2B ONDEMAND'!AH9="","",'B2B ONDEMAND'!AH9)</f>
        <v/>
      </c>
      <c r="AI617" s="19">
        <f>+IF('B2B ONDEMAND'!AI9="","",'B2B ONDEMAND'!AI9)</f>
        <v>0.375</v>
      </c>
      <c r="AJ617" s="13">
        <f>+IF('B2B ONDEMAND'!AJ9="","",'B2B ONDEMAND'!AJ9)</f>
        <v>0.71875</v>
      </c>
      <c r="AK617" s="14" t="str">
        <f>+IF('B2B ONDEMAND'!AK9="","",'B2B ONDEMAND'!AK9)</f>
        <v/>
      </c>
      <c r="AL617" s="14" t="str">
        <f>+IF('B2B ONDEMAND'!AL9="","",'B2B ONDEMAND'!AL9)</f>
        <v/>
      </c>
      <c r="AM617" s="13">
        <f>+IF('B2B ONDEMAND'!AM9="","",'B2B ONDEMAND'!AM9)</f>
        <v>0.5</v>
      </c>
      <c r="AN617" s="13">
        <f>+IF('B2B ONDEMAND'!AN9="","",'B2B ONDEMAND'!AN9)</f>
        <v>0.53125</v>
      </c>
      <c r="AO617" s="14" t="str">
        <f>+IF('B2B ONDEMAND'!AO9="","",'B2B ONDEMAND'!AO9)</f>
        <v/>
      </c>
      <c r="AP617" s="20" t="str">
        <f>+IF('B2B ONDEMAND'!AP9="","",'B2B ONDEMAND'!AP9)</f>
        <v/>
      </c>
      <c r="AQ617" s="19">
        <f>+IF('B2B ONDEMAND'!AQ9="","",'B2B ONDEMAND'!AQ9)</f>
        <v>0.375</v>
      </c>
      <c r="AR617" s="13">
        <f>+IF('B2B ONDEMAND'!AR9="","",'B2B ONDEMAND'!AR9)</f>
        <v>0.71875</v>
      </c>
      <c r="AS617" s="14" t="str">
        <f>+IF('B2B ONDEMAND'!AS9="","",'B2B ONDEMAND'!AS9)</f>
        <v/>
      </c>
      <c r="AT617" s="14" t="str">
        <f>+IF('B2B ONDEMAND'!AT9="","",'B2B ONDEMAND'!AT9)</f>
        <v/>
      </c>
      <c r="AU617" s="13">
        <f>+IF('B2B ONDEMAND'!AU9="","",'B2B ONDEMAND'!AU9)</f>
        <v>0.5</v>
      </c>
      <c r="AV617" s="13">
        <f>+IF('B2B ONDEMAND'!AV9="","",'B2B ONDEMAND'!AV9)</f>
        <v>0.53125</v>
      </c>
      <c r="AW617" s="14" t="str">
        <f>+IF('B2B ONDEMAND'!AW9="","",'B2B ONDEMAND'!AW9)</f>
        <v/>
      </c>
      <c r="AX617" s="20" t="str">
        <f>+IF('B2B ONDEMAND'!AX9="","",'B2B ONDEMAND'!AX9)</f>
        <v/>
      </c>
      <c r="AY617" s="19">
        <f>+IF('B2B ONDEMAND'!AY9="","",'B2B ONDEMAND'!AY9)</f>
        <v>0.375</v>
      </c>
      <c r="AZ617" s="13">
        <f>+IF('B2B ONDEMAND'!AZ9="","",'B2B ONDEMAND'!AZ9)</f>
        <v>0.71875</v>
      </c>
      <c r="BA617" s="14" t="str">
        <f>+IF('B2B ONDEMAND'!BA9="","",'B2B ONDEMAND'!BA9)</f>
        <v/>
      </c>
      <c r="BB617" s="14" t="str">
        <f>+IF('B2B ONDEMAND'!BB9="","",'B2B ONDEMAND'!BB9)</f>
        <v/>
      </c>
      <c r="BC617" s="13">
        <f>+IF('B2B ONDEMAND'!BC9="","",'B2B ONDEMAND'!BC9)</f>
        <v>0.5</v>
      </c>
      <c r="BD617" s="13">
        <f>+IF('B2B ONDEMAND'!BD9="","",'B2B ONDEMAND'!BD9)</f>
        <v>0.53125</v>
      </c>
      <c r="BE617" s="14" t="str">
        <f>+IF('B2B ONDEMAND'!BE9="","",'B2B ONDEMAND'!BE9)</f>
        <v/>
      </c>
      <c r="BF617" s="20" t="str">
        <f>+IF('B2B ONDEMAND'!BF9="","",'B2B ONDEMAND'!BF9)</f>
        <v/>
      </c>
      <c r="BG617" s="19" t="str">
        <f>+IF('B2B ONDEMAND'!BG9="","",'B2B ONDEMAND'!BG9)</f>
        <v/>
      </c>
      <c r="BH617" s="13" t="str">
        <f>+IF('B2B ONDEMAND'!BH9="","",'B2B ONDEMAND'!BH9)</f>
        <v/>
      </c>
      <c r="BI617" s="14" t="str">
        <f>+IF('B2B ONDEMAND'!BI9="","",'B2B ONDEMAND'!BI9)</f>
        <v/>
      </c>
      <c r="BJ617" s="14" t="str">
        <f>+IF('B2B ONDEMAND'!BJ9="","",'B2B ONDEMAND'!BJ9)</f>
        <v/>
      </c>
      <c r="BK617" s="13" t="str">
        <f>+IF('B2B ONDEMAND'!BK9="","",'B2B ONDEMAND'!BK9)</f>
        <v/>
      </c>
      <c r="BL617" s="13" t="str">
        <f>+IF('B2B ONDEMAND'!BL9="","",'B2B ONDEMAND'!BL9)</f>
        <v/>
      </c>
      <c r="BM617" s="14" t="str">
        <f>+IF('B2B ONDEMAND'!BM9="","",'B2B ONDEMAND'!BM9)</f>
        <v/>
      </c>
      <c r="BN617" s="20" t="str">
        <f>+IF('B2B ONDEMAND'!BN9="","",'B2B ONDEMAND'!BN9)</f>
        <v/>
      </c>
      <c r="BO617" s="19">
        <f>+IF('B2B ONDEMAND'!BO9="","",'B2B ONDEMAND'!BO9)</f>
        <v>0.375</v>
      </c>
      <c r="BP617" s="13">
        <f>+IF('B2B ONDEMAND'!BP9="","",'B2B ONDEMAND'!BP9)</f>
        <v>0.71875</v>
      </c>
      <c r="BQ617" s="14" t="str">
        <f>+IF('B2B ONDEMAND'!BQ9="","",'B2B ONDEMAND'!BQ9)</f>
        <v/>
      </c>
      <c r="BR617" s="14" t="str">
        <f>+IF('B2B ONDEMAND'!BR9="","",'B2B ONDEMAND'!BR9)</f>
        <v/>
      </c>
      <c r="BS617" s="13">
        <f>+IF('B2B ONDEMAND'!BS9="","",'B2B ONDEMAND'!BS9)</f>
        <v>0.5</v>
      </c>
      <c r="BT617" s="13">
        <f>+IF('B2B ONDEMAND'!BT9="","",'B2B ONDEMAND'!BT9)</f>
        <v>0.53125</v>
      </c>
      <c r="BU617" s="14" t="str">
        <f>+IF('B2B ONDEMAND'!BU9="","",'B2B ONDEMAND'!BU9)</f>
        <v/>
      </c>
      <c r="BV617" s="20" t="str">
        <f>+IF('B2B ONDEMAND'!BV9="","",'B2B ONDEMAND'!BV9)</f>
        <v/>
      </c>
      <c r="BW617" s="68" t="str">
        <f>+VLOOKUP(B617,GESEM!B:H,7,0)</f>
        <v>ONDEMAND</v>
      </c>
      <c r="BX617" s="2" t="str">
        <f>+VLOOKUP(B617,GESEM!B:H,6,0)</f>
        <v>AGENTE</v>
      </c>
    </row>
    <row r="618" spans="1:76" ht="12" customHeight="1" x14ac:dyDescent="0.2">
      <c r="A618" s="31">
        <f t="shared" si="9"/>
        <v>612</v>
      </c>
      <c r="B618" s="74">
        <f>+'B2B ONDEMAND'!B10</f>
        <v>70405507</v>
      </c>
      <c r="C618" s="61" t="str">
        <f>+VLOOKUP(J618,TURNO!P:Q,2,0)</f>
        <v>OTROS CANALES LOH</v>
      </c>
      <c r="D618" s="61" t="str">
        <f>+'B2B ONDEMAND'!D10</f>
        <v>Mañana</v>
      </c>
      <c r="E618" s="75">
        <f>+VLOOKUP(B618,GESEM!B:M,12,0)</f>
        <v>43447</v>
      </c>
      <c r="F618" s="61" t="str">
        <f>+'B2B ONDEMAND'!F10</f>
        <v>FULL TIME</v>
      </c>
      <c r="G618" s="61">
        <f>+'B2B ONDEMAND'!G10</f>
        <v>0</v>
      </c>
      <c r="H618" s="61">
        <f>+'B2B ONDEMAND'!H10</f>
        <v>0</v>
      </c>
      <c r="I618" s="61" t="str">
        <f>+'B2B ONDEMAND'!I10</f>
        <v>HUAMAN FERNANDEZ DIANA LIZ</v>
      </c>
      <c r="J618" s="61" t="str">
        <f>+'B2B ONDEMAND'!J10</f>
        <v>B2B ONDEMAND</v>
      </c>
      <c r="K618" s="61" t="str">
        <f>+'B2B ONDEMAND'!K10</f>
        <v>ALDANA CORDOVA PAOLA FRANCISCA</v>
      </c>
      <c r="L618" s="61" t="str">
        <f>+'B2B ONDEMAND'!L10</f>
        <v xml:space="preserve">CARAZA MORENO JONATHAN </v>
      </c>
      <c r="M618" s="61" t="str">
        <f>+'B2B ONDEMAND'!M10</f>
        <v>Miércoles</v>
      </c>
      <c r="N618" s="32">
        <f>+'B2B ONDEMAND'!N10</f>
        <v>0.375</v>
      </c>
      <c r="O618" s="33">
        <f>+'B2B ONDEMAND'!O10</f>
        <v>0.71875</v>
      </c>
      <c r="P618" s="32">
        <f>+'B2B ONDEMAND'!P10</f>
        <v>0.45833333333333331</v>
      </c>
      <c r="Q618" s="33">
        <f>+'B2B ONDEMAND'!Q10</f>
        <v>0.48958333333333331</v>
      </c>
      <c r="R618" s="34" t="str">
        <f>+VLOOKUP(B618,GESEM!B:R,9,0)</f>
        <v>ACTIVO</v>
      </c>
      <c r="S618" s="19">
        <f>+IF('B2B ONDEMAND'!S10="","",'B2B ONDEMAND'!S10)</f>
        <v>0.375</v>
      </c>
      <c r="T618" s="14">
        <f>+IF('B2B ONDEMAND'!T10="","",'B2B ONDEMAND'!T10)</f>
        <v>0.71875</v>
      </c>
      <c r="U618" s="14" t="str">
        <f>+IF('B2B ONDEMAND'!U10="","",'B2B ONDEMAND'!U10)</f>
        <v/>
      </c>
      <c r="V618" s="14" t="str">
        <f>+IF('B2B ONDEMAND'!V10="","",'B2B ONDEMAND'!V10)</f>
        <v/>
      </c>
      <c r="W618" s="14">
        <f>+IF('B2B ONDEMAND'!W10="","",'B2B ONDEMAND'!W10)</f>
        <v>0.45833333333333331</v>
      </c>
      <c r="X618" s="14">
        <f>+IF('B2B ONDEMAND'!X10="","",'B2B ONDEMAND'!X10)</f>
        <v>0.48958333333333331</v>
      </c>
      <c r="Y618" s="14" t="str">
        <f>+IF('B2B ONDEMAND'!Y10="","",'B2B ONDEMAND'!Y10)</f>
        <v/>
      </c>
      <c r="Z618" s="20" t="str">
        <f>+IF('B2B ONDEMAND'!Z10="","",'B2B ONDEMAND'!Z10)</f>
        <v/>
      </c>
      <c r="AA618" s="19">
        <f>+IF('B2B ONDEMAND'!AA10="","",'B2B ONDEMAND'!AA10)</f>
        <v>0.20833333333333334</v>
      </c>
      <c r="AB618" s="13">
        <f>+IF('B2B ONDEMAND'!AB10="","",'B2B ONDEMAND'!AB10)</f>
        <v>0.55208333333333337</v>
      </c>
      <c r="AC618" s="14" t="str">
        <f>+IF('B2B ONDEMAND'!AC10="","",'B2B ONDEMAND'!AC10)</f>
        <v/>
      </c>
      <c r="AD618" s="14" t="str">
        <f>+IF('B2B ONDEMAND'!AD10="","",'B2B ONDEMAND'!AD10)</f>
        <v/>
      </c>
      <c r="AE618" s="13">
        <f>+IF('B2B ONDEMAND'!AE10="","",'B2B ONDEMAND'!AE10)</f>
        <v>0.45833333333333331</v>
      </c>
      <c r="AF618" s="13">
        <f>+IF('B2B ONDEMAND'!AF10="","",'B2B ONDEMAND'!AF10)</f>
        <v>0.48958333333333331</v>
      </c>
      <c r="AG618" s="14" t="str">
        <f>+IF('B2B ONDEMAND'!AG10="","",'B2B ONDEMAND'!AG10)</f>
        <v/>
      </c>
      <c r="AH618" s="20" t="str">
        <f>+IF('B2B ONDEMAND'!AH10="","",'B2B ONDEMAND'!AH10)</f>
        <v/>
      </c>
      <c r="AI618" s="19" t="str">
        <f>+IF('B2B ONDEMAND'!AI10="","",'B2B ONDEMAND'!AI10)</f>
        <v/>
      </c>
      <c r="AJ618" s="13" t="str">
        <f>+IF('B2B ONDEMAND'!AJ10="","",'B2B ONDEMAND'!AJ10)</f>
        <v/>
      </c>
      <c r="AK618" s="14" t="str">
        <f>+IF('B2B ONDEMAND'!AK10="","",'B2B ONDEMAND'!AK10)</f>
        <v/>
      </c>
      <c r="AL618" s="14" t="str">
        <f>+IF('B2B ONDEMAND'!AL10="","",'B2B ONDEMAND'!AL10)</f>
        <v/>
      </c>
      <c r="AM618" s="13" t="str">
        <f>+IF('B2B ONDEMAND'!AM10="","",'B2B ONDEMAND'!AM10)</f>
        <v/>
      </c>
      <c r="AN618" s="13" t="str">
        <f>+IF('B2B ONDEMAND'!AN10="","",'B2B ONDEMAND'!AN10)</f>
        <v/>
      </c>
      <c r="AO618" s="14" t="str">
        <f>+IF('B2B ONDEMAND'!AO10="","",'B2B ONDEMAND'!AO10)</f>
        <v/>
      </c>
      <c r="AP618" s="20" t="str">
        <f>+IF('B2B ONDEMAND'!AP10="","",'B2B ONDEMAND'!AP10)</f>
        <v/>
      </c>
      <c r="AQ618" s="19">
        <f>+IF('B2B ONDEMAND'!AQ10="","",'B2B ONDEMAND'!AQ10)</f>
        <v>0.20833333333333334</v>
      </c>
      <c r="AR618" s="13">
        <f>+IF('B2B ONDEMAND'!AR10="","",'B2B ONDEMAND'!AR10)</f>
        <v>0.55208333333333337</v>
      </c>
      <c r="AS618" s="14" t="str">
        <f>+IF('B2B ONDEMAND'!AS10="","",'B2B ONDEMAND'!AS10)</f>
        <v/>
      </c>
      <c r="AT618" s="14" t="str">
        <f>+IF('B2B ONDEMAND'!AT10="","",'B2B ONDEMAND'!AT10)</f>
        <v/>
      </c>
      <c r="AU618" s="13">
        <f>+IF('B2B ONDEMAND'!AU10="","",'B2B ONDEMAND'!AU10)</f>
        <v>0.45833333333333331</v>
      </c>
      <c r="AV618" s="13">
        <f>+IF('B2B ONDEMAND'!AV10="","",'B2B ONDEMAND'!AV10)</f>
        <v>0.48958333333333331</v>
      </c>
      <c r="AW618" s="14" t="str">
        <f>+IF('B2B ONDEMAND'!AW10="","",'B2B ONDEMAND'!AW10)</f>
        <v/>
      </c>
      <c r="AX618" s="20" t="str">
        <f>+IF('B2B ONDEMAND'!AX10="","",'B2B ONDEMAND'!AX10)</f>
        <v/>
      </c>
      <c r="AY618" s="19">
        <f>+IF('B2B ONDEMAND'!AY10="","",'B2B ONDEMAND'!AY10)</f>
        <v>0.375</v>
      </c>
      <c r="AZ618" s="13">
        <f>+IF('B2B ONDEMAND'!AZ10="","",'B2B ONDEMAND'!AZ10)</f>
        <v>0.71875</v>
      </c>
      <c r="BA618" s="14" t="str">
        <f>+IF('B2B ONDEMAND'!BA10="","",'B2B ONDEMAND'!BA10)</f>
        <v/>
      </c>
      <c r="BB618" s="14" t="str">
        <f>+IF('B2B ONDEMAND'!BB10="","",'B2B ONDEMAND'!BB10)</f>
        <v/>
      </c>
      <c r="BC618" s="13">
        <f>+IF('B2B ONDEMAND'!BC10="","",'B2B ONDEMAND'!BC10)</f>
        <v>0.45833333333333331</v>
      </c>
      <c r="BD618" s="13">
        <f>+IF('B2B ONDEMAND'!BD10="","",'B2B ONDEMAND'!BD10)</f>
        <v>0.48958333333333331</v>
      </c>
      <c r="BE618" s="14" t="str">
        <f>+IF('B2B ONDEMAND'!BE10="","",'B2B ONDEMAND'!BE10)</f>
        <v/>
      </c>
      <c r="BF618" s="20" t="str">
        <f>+IF('B2B ONDEMAND'!BF10="","",'B2B ONDEMAND'!BF10)</f>
        <v/>
      </c>
      <c r="BG618" s="19">
        <f>+IF('B2B ONDEMAND'!BG10="","",'B2B ONDEMAND'!BG10)</f>
        <v>0.375</v>
      </c>
      <c r="BH618" s="13">
        <f>+IF('B2B ONDEMAND'!BH10="","",'B2B ONDEMAND'!BH10)</f>
        <v>0.71875</v>
      </c>
      <c r="BI618" s="14" t="str">
        <f>+IF('B2B ONDEMAND'!BI10="","",'B2B ONDEMAND'!BI10)</f>
        <v/>
      </c>
      <c r="BJ618" s="14" t="str">
        <f>+IF('B2B ONDEMAND'!BJ10="","",'B2B ONDEMAND'!BJ10)</f>
        <v/>
      </c>
      <c r="BK618" s="13">
        <f>+IF('B2B ONDEMAND'!BK10="","",'B2B ONDEMAND'!BK10)</f>
        <v>0.45833333333333331</v>
      </c>
      <c r="BL618" s="13">
        <f>+IF('B2B ONDEMAND'!BL10="","",'B2B ONDEMAND'!BL10)</f>
        <v>0.48958333333333331</v>
      </c>
      <c r="BM618" s="14" t="str">
        <f>+IF('B2B ONDEMAND'!BM10="","",'B2B ONDEMAND'!BM10)</f>
        <v/>
      </c>
      <c r="BN618" s="20" t="str">
        <f>+IF('B2B ONDEMAND'!BN10="","",'B2B ONDEMAND'!BN10)</f>
        <v/>
      </c>
      <c r="BO618" s="19">
        <f>+IF('B2B ONDEMAND'!BO10="","",'B2B ONDEMAND'!BO10)</f>
        <v>0.375</v>
      </c>
      <c r="BP618" s="13">
        <f>+IF('B2B ONDEMAND'!BP10="","",'B2B ONDEMAND'!BP10)</f>
        <v>0.71875</v>
      </c>
      <c r="BQ618" s="14" t="str">
        <f>+IF('B2B ONDEMAND'!BQ10="","",'B2B ONDEMAND'!BQ10)</f>
        <v/>
      </c>
      <c r="BR618" s="14" t="str">
        <f>+IF('B2B ONDEMAND'!BR10="","",'B2B ONDEMAND'!BR10)</f>
        <v/>
      </c>
      <c r="BS618" s="13">
        <f>+IF('B2B ONDEMAND'!BS10="","",'B2B ONDEMAND'!BS10)</f>
        <v>0.45833333333333331</v>
      </c>
      <c r="BT618" s="13">
        <f>+IF('B2B ONDEMAND'!BT10="","",'B2B ONDEMAND'!BT10)</f>
        <v>0.48958333333333331</v>
      </c>
      <c r="BU618" s="14" t="str">
        <f>+IF('B2B ONDEMAND'!BU10="","",'B2B ONDEMAND'!BU10)</f>
        <v/>
      </c>
      <c r="BV618" s="20" t="str">
        <f>+IF('B2B ONDEMAND'!BV10="","",'B2B ONDEMAND'!BV10)</f>
        <v/>
      </c>
      <c r="BW618" s="68" t="str">
        <f>+VLOOKUP(B618,GESEM!B:H,7,0)</f>
        <v>ONDEMAND</v>
      </c>
      <c r="BX618" s="2" t="str">
        <f>+VLOOKUP(B618,GESEM!B:H,6,0)</f>
        <v>AGENTE</v>
      </c>
    </row>
    <row r="619" spans="1:76" ht="12" customHeight="1" x14ac:dyDescent="0.2">
      <c r="A619" s="31">
        <f t="shared" si="9"/>
        <v>613</v>
      </c>
      <c r="B619" s="74">
        <f>+'B2B ONDEMAND'!B11</f>
        <v>72127153</v>
      </c>
      <c r="C619" s="61" t="str">
        <f>+VLOOKUP(J619,TURNO!P:Q,2,0)</f>
        <v>OTROS CANALES LOH</v>
      </c>
      <c r="D619" s="61" t="str">
        <f>+'B2B ONDEMAND'!D11</f>
        <v>Mañana</v>
      </c>
      <c r="E619" s="75">
        <f>+VLOOKUP(B619,GESEM!B:M,12,0)</f>
        <v>45365</v>
      </c>
      <c r="F619" s="61" t="str">
        <f>+'B2B ONDEMAND'!F11</f>
        <v>FULL TIME</v>
      </c>
      <c r="G619" s="61">
        <f>+'B2B ONDEMAND'!G11</f>
        <v>0</v>
      </c>
      <c r="H619" s="61">
        <f>+'B2B ONDEMAND'!H11</f>
        <v>0</v>
      </c>
      <c r="I619" s="61" t="str">
        <f>+'B2B ONDEMAND'!I11</f>
        <v>GRADOS SANTISTEBAN DANICA NICOOL</v>
      </c>
      <c r="J619" s="61" t="str">
        <f>+'B2B ONDEMAND'!J11</f>
        <v>B2B ONDEMAND</v>
      </c>
      <c r="K619" s="61" t="str">
        <f>+'B2B ONDEMAND'!K11</f>
        <v>AZABACHE GARCIA HILDA MERCEDES</v>
      </c>
      <c r="L619" s="61" t="str">
        <f>+'B2B ONDEMAND'!L11</f>
        <v xml:space="preserve">CARAZA MORENO JONATHAN </v>
      </c>
      <c r="M619" s="61" t="str">
        <f>+'B2B ONDEMAND'!M11</f>
        <v>Lunes</v>
      </c>
      <c r="N619" s="32">
        <f>+'B2B ONDEMAND'!N11</f>
        <v>0.375</v>
      </c>
      <c r="O619" s="33">
        <f>+'B2B ONDEMAND'!O11</f>
        <v>0.71875</v>
      </c>
      <c r="P619" s="32">
        <f>+'B2B ONDEMAND'!P11</f>
        <v>0.52083333333333337</v>
      </c>
      <c r="Q619" s="33">
        <f>+'B2B ONDEMAND'!Q11</f>
        <v>0.55208333333333337</v>
      </c>
      <c r="R619" s="34" t="str">
        <f>+VLOOKUP(B619,GESEM!B:R,9,0)</f>
        <v>ACTIVO</v>
      </c>
      <c r="S619" s="19" t="str">
        <f>+IF('B2B ONDEMAND'!S11="","",'B2B ONDEMAND'!S11)</f>
        <v/>
      </c>
      <c r="T619" s="14" t="str">
        <f>+IF('B2B ONDEMAND'!T11="","",'B2B ONDEMAND'!T11)</f>
        <v/>
      </c>
      <c r="U619" s="14" t="str">
        <f>+IF('B2B ONDEMAND'!U11="","",'B2B ONDEMAND'!U11)</f>
        <v/>
      </c>
      <c r="V619" s="14" t="str">
        <f>+IF('B2B ONDEMAND'!V11="","",'B2B ONDEMAND'!V11)</f>
        <v/>
      </c>
      <c r="W619" s="14" t="str">
        <f>+IF('B2B ONDEMAND'!W11="","",'B2B ONDEMAND'!W11)</f>
        <v/>
      </c>
      <c r="X619" s="14" t="str">
        <f>+IF('B2B ONDEMAND'!X11="","",'B2B ONDEMAND'!X11)</f>
        <v/>
      </c>
      <c r="Y619" s="14" t="str">
        <f>+IF('B2B ONDEMAND'!Y11="","",'B2B ONDEMAND'!Y11)</f>
        <v/>
      </c>
      <c r="Z619" s="20" t="str">
        <f>+IF('B2B ONDEMAND'!Z11="","",'B2B ONDEMAND'!Z11)</f>
        <v/>
      </c>
      <c r="AA619" s="19">
        <f>+IF('B2B ONDEMAND'!AA11="","",'B2B ONDEMAND'!AA11)</f>
        <v>0.375</v>
      </c>
      <c r="AB619" s="13">
        <f>+IF('B2B ONDEMAND'!AB11="","",'B2B ONDEMAND'!AB11)</f>
        <v>0.71875</v>
      </c>
      <c r="AC619" s="14" t="str">
        <f>+IF('B2B ONDEMAND'!AC11="","",'B2B ONDEMAND'!AC11)</f>
        <v/>
      </c>
      <c r="AD619" s="14" t="str">
        <f>+IF('B2B ONDEMAND'!AD11="","",'B2B ONDEMAND'!AD11)</f>
        <v/>
      </c>
      <c r="AE619" s="13">
        <f>+IF('B2B ONDEMAND'!AE11="","",'B2B ONDEMAND'!AE11)</f>
        <v>0.52083333333333337</v>
      </c>
      <c r="AF619" s="13">
        <f>+IF('B2B ONDEMAND'!AF11="","",'B2B ONDEMAND'!AF11)</f>
        <v>0.55208333333333337</v>
      </c>
      <c r="AG619" s="14" t="str">
        <f>+IF('B2B ONDEMAND'!AG11="","",'B2B ONDEMAND'!AG11)</f>
        <v/>
      </c>
      <c r="AH619" s="20" t="str">
        <f>+IF('B2B ONDEMAND'!AH11="","",'B2B ONDEMAND'!AH11)</f>
        <v/>
      </c>
      <c r="AI619" s="19">
        <f>+IF('B2B ONDEMAND'!AI11="","",'B2B ONDEMAND'!AI11)</f>
        <v>0.375</v>
      </c>
      <c r="AJ619" s="13">
        <f>+IF('B2B ONDEMAND'!AJ11="","",'B2B ONDEMAND'!AJ11)</f>
        <v>0.71875</v>
      </c>
      <c r="AK619" s="14" t="str">
        <f>+IF('B2B ONDEMAND'!AK11="","",'B2B ONDEMAND'!AK11)</f>
        <v/>
      </c>
      <c r="AL619" s="14" t="str">
        <f>+IF('B2B ONDEMAND'!AL11="","",'B2B ONDEMAND'!AL11)</f>
        <v/>
      </c>
      <c r="AM619" s="13">
        <f>+IF('B2B ONDEMAND'!AM11="","",'B2B ONDEMAND'!AM11)</f>
        <v>0.52083333333333337</v>
      </c>
      <c r="AN619" s="13">
        <f>+IF('B2B ONDEMAND'!AN11="","",'B2B ONDEMAND'!AN11)</f>
        <v>0.55208333333333337</v>
      </c>
      <c r="AO619" s="14" t="str">
        <f>+IF('B2B ONDEMAND'!AO11="","",'B2B ONDEMAND'!AO11)</f>
        <v/>
      </c>
      <c r="AP619" s="20" t="str">
        <f>+IF('B2B ONDEMAND'!AP11="","",'B2B ONDEMAND'!AP11)</f>
        <v/>
      </c>
      <c r="AQ619" s="19">
        <f>+IF('B2B ONDEMAND'!AQ11="","",'B2B ONDEMAND'!AQ11)</f>
        <v>0.375</v>
      </c>
      <c r="AR619" s="13">
        <f>+IF('B2B ONDEMAND'!AR11="","",'B2B ONDEMAND'!AR11)</f>
        <v>0.71875</v>
      </c>
      <c r="AS619" s="14" t="str">
        <f>+IF('B2B ONDEMAND'!AS11="","",'B2B ONDEMAND'!AS11)</f>
        <v/>
      </c>
      <c r="AT619" s="14" t="str">
        <f>+IF('B2B ONDEMAND'!AT11="","",'B2B ONDEMAND'!AT11)</f>
        <v/>
      </c>
      <c r="AU619" s="13">
        <f>+IF('B2B ONDEMAND'!AU11="","",'B2B ONDEMAND'!AU11)</f>
        <v>0.52083333333333337</v>
      </c>
      <c r="AV619" s="13">
        <f>+IF('B2B ONDEMAND'!AV11="","",'B2B ONDEMAND'!AV11)</f>
        <v>0.55208333333333337</v>
      </c>
      <c r="AW619" s="14" t="str">
        <f>+IF('B2B ONDEMAND'!AW11="","",'B2B ONDEMAND'!AW11)</f>
        <v/>
      </c>
      <c r="AX619" s="20" t="str">
        <f>+IF('B2B ONDEMAND'!AX11="","",'B2B ONDEMAND'!AX11)</f>
        <v/>
      </c>
      <c r="AY619" s="19">
        <f>+IF('B2B ONDEMAND'!AY11="","",'B2B ONDEMAND'!AY11)</f>
        <v>0.375</v>
      </c>
      <c r="AZ619" s="13">
        <f>+IF('B2B ONDEMAND'!AZ11="","",'B2B ONDEMAND'!AZ11)</f>
        <v>0.71875</v>
      </c>
      <c r="BA619" s="14" t="str">
        <f>+IF('B2B ONDEMAND'!BA11="","",'B2B ONDEMAND'!BA11)</f>
        <v/>
      </c>
      <c r="BB619" s="14" t="str">
        <f>+IF('B2B ONDEMAND'!BB11="","",'B2B ONDEMAND'!BB11)</f>
        <v/>
      </c>
      <c r="BC619" s="13">
        <f>+IF('B2B ONDEMAND'!BC11="","",'B2B ONDEMAND'!BC11)</f>
        <v>0.52083333333333337</v>
      </c>
      <c r="BD619" s="13">
        <f>+IF('B2B ONDEMAND'!BD11="","",'B2B ONDEMAND'!BD11)</f>
        <v>0.55208333333333337</v>
      </c>
      <c r="BE619" s="14" t="str">
        <f>+IF('B2B ONDEMAND'!BE11="","",'B2B ONDEMAND'!BE11)</f>
        <v/>
      </c>
      <c r="BF619" s="20" t="str">
        <f>+IF('B2B ONDEMAND'!BF11="","",'B2B ONDEMAND'!BF11)</f>
        <v/>
      </c>
      <c r="BG619" s="19">
        <f>+IF('B2B ONDEMAND'!BG11="","",'B2B ONDEMAND'!BG11)</f>
        <v>0.375</v>
      </c>
      <c r="BH619" s="13">
        <f>+IF('B2B ONDEMAND'!BH11="","",'B2B ONDEMAND'!BH11)</f>
        <v>0.71875</v>
      </c>
      <c r="BI619" s="14" t="str">
        <f>+IF('B2B ONDEMAND'!BI11="","",'B2B ONDEMAND'!BI11)</f>
        <v/>
      </c>
      <c r="BJ619" s="14" t="str">
        <f>+IF('B2B ONDEMAND'!BJ11="","",'B2B ONDEMAND'!BJ11)</f>
        <v/>
      </c>
      <c r="BK619" s="13">
        <f>+IF('B2B ONDEMAND'!BK11="","",'B2B ONDEMAND'!BK11)</f>
        <v>0.52083333333333337</v>
      </c>
      <c r="BL619" s="13">
        <f>+IF('B2B ONDEMAND'!BL11="","",'B2B ONDEMAND'!BL11)</f>
        <v>0.55208333333333337</v>
      </c>
      <c r="BM619" s="14" t="str">
        <f>+IF('B2B ONDEMAND'!BM11="","",'B2B ONDEMAND'!BM11)</f>
        <v/>
      </c>
      <c r="BN619" s="20" t="str">
        <f>+IF('B2B ONDEMAND'!BN11="","",'B2B ONDEMAND'!BN11)</f>
        <v/>
      </c>
      <c r="BO619" s="19">
        <f>+IF('B2B ONDEMAND'!BO11="","",'B2B ONDEMAND'!BO11)</f>
        <v>0.375</v>
      </c>
      <c r="BP619" s="13">
        <f>+IF('B2B ONDEMAND'!BP11="","",'B2B ONDEMAND'!BP11)</f>
        <v>0.71875</v>
      </c>
      <c r="BQ619" s="14" t="str">
        <f>+IF('B2B ONDEMAND'!BQ11="","",'B2B ONDEMAND'!BQ11)</f>
        <v/>
      </c>
      <c r="BR619" s="14" t="str">
        <f>+IF('B2B ONDEMAND'!BR11="","",'B2B ONDEMAND'!BR11)</f>
        <v/>
      </c>
      <c r="BS619" s="13">
        <f>+IF('B2B ONDEMAND'!BS11="","",'B2B ONDEMAND'!BS11)</f>
        <v>0.52083333333333337</v>
      </c>
      <c r="BT619" s="13">
        <f>+IF('B2B ONDEMAND'!BT11="","",'B2B ONDEMAND'!BT11)</f>
        <v>0.55208333333333337</v>
      </c>
      <c r="BU619" s="14" t="str">
        <f>+IF('B2B ONDEMAND'!BU11="","",'B2B ONDEMAND'!BU11)</f>
        <v/>
      </c>
      <c r="BV619" s="20" t="str">
        <f>+IF('B2B ONDEMAND'!BV11="","",'B2B ONDEMAND'!BV11)</f>
        <v/>
      </c>
      <c r="BW619" s="68" t="str">
        <f>+VLOOKUP(B619,GESEM!B:H,7,0)</f>
        <v>ONDEMAND</v>
      </c>
      <c r="BX619" s="2" t="str">
        <f>+VLOOKUP(B619,GESEM!B:H,6,0)</f>
        <v>AGENTE</v>
      </c>
    </row>
    <row r="620" spans="1:76" ht="12" customHeight="1" x14ac:dyDescent="0.2">
      <c r="A620" s="31">
        <f t="shared" si="9"/>
        <v>614</v>
      </c>
      <c r="B620" s="74">
        <f>+'B2B ONDEMAND'!B12</f>
        <v>74812601</v>
      </c>
      <c r="C620" s="61" t="str">
        <f>+VLOOKUP(J620,TURNO!P:Q,2,0)</f>
        <v>OTROS CANALES LOH</v>
      </c>
      <c r="D620" s="61" t="str">
        <f>+'B2B ONDEMAND'!D12</f>
        <v>Mañana</v>
      </c>
      <c r="E620" s="75">
        <f>+VLOOKUP(B620,GESEM!B:M,12,0)</f>
        <v>45161</v>
      </c>
      <c r="F620" s="61" t="str">
        <f>+'B2B ONDEMAND'!F12</f>
        <v>FULL TIME</v>
      </c>
      <c r="G620" s="61" t="str">
        <f>+'B2B ONDEMAND'!G12</f>
        <v>PRESENCIAL</v>
      </c>
      <c r="H620" s="61" t="str">
        <f>+'B2B ONDEMAND'!H12</f>
        <v>Back up Ondemand</v>
      </c>
      <c r="I620" s="61" t="str">
        <f>+'B2B ONDEMAND'!I12</f>
        <v>NAUPARI QUEZADA BELLA BRIGITTE</v>
      </c>
      <c r="J620" s="61" t="str">
        <f>+'B2B ONDEMAND'!J12</f>
        <v>B2B ONDEMAND</v>
      </c>
      <c r="K620" s="61" t="str">
        <f>+'B2B ONDEMAND'!K12</f>
        <v>AZABACHE GARCIA HILDA MERCEDES</v>
      </c>
      <c r="L620" s="61" t="str">
        <f>+'B2B ONDEMAND'!L12</f>
        <v xml:space="preserve">CARAZA MORENO JONATHAN </v>
      </c>
      <c r="M620" s="61" t="str">
        <f>+'B2B ONDEMAND'!M12</f>
        <v>Viernes</v>
      </c>
      <c r="N620" s="32">
        <f>+'B2B ONDEMAND'!N12</f>
        <v>0.375</v>
      </c>
      <c r="O620" s="33">
        <f>+'B2B ONDEMAND'!O12</f>
        <v>0.71875</v>
      </c>
      <c r="P620" s="32">
        <f>+'B2B ONDEMAND'!P12</f>
        <v>0.5</v>
      </c>
      <c r="Q620" s="33">
        <f>+'B2B ONDEMAND'!Q12</f>
        <v>0.53125</v>
      </c>
      <c r="R620" s="34" t="str">
        <f>+VLOOKUP(B620,GESEM!B:R,9,0)</f>
        <v>ACTIVO</v>
      </c>
      <c r="S620" s="19">
        <f>+IF('B2B ONDEMAND'!S12="","",'B2B ONDEMAND'!S12)</f>
        <v>0.375</v>
      </c>
      <c r="T620" s="14">
        <f>+IF('B2B ONDEMAND'!T12="","",'B2B ONDEMAND'!T12)</f>
        <v>0.71875</v>
      </c>
      <c r="U620" s="14" t="str">
        <f>+IF('B2B ONDEMAND'!U12="","",'B2B ONDEMAND'!U12)</f>
        <v/>
      </c>
      <c r="V620" s="14" t="str">
        <f>+IF('B2B ONDEMAND'!V12="","",'B2B ONDEMAND'!V12)</f>
        <v/>
      </c>
      <c r="W620" s="14">
        <f>+IF('B2B ONDEMAND'!W12="","",'B2B ONDEMAND'!W12)</f>
        <v>0.5</v>
      </c>
      <c r="X620" s="14">
        <f>+IF('B2B ONDEMAND'!X12="","",'B2B ONDEMAND'!X12)</f>
        <v>0.53125</v>
      </c>
      <c r="Y620" s="14" t="str">
        <f>+IF('B2B ONDEMAND'!Y12="","",'B2B ONDEMAND'!Y12)</f>
        <v/>
      </c>
      <c r="Z620" s="20" t="str">
        <f>+IF('B2B ONDEMAND'!Z12="","",'B2B ONDEMAND'!Z12)</f>
        <v/>
      </c>
      <c r="AA620" s="19">
        <f>+IF('B2B ONDEMAND'!AA12="","",'B2B ONDEMAND'!AA12)</f>
        <v>0.375</v>
      </c>
      <c r="AB620" s="13">
        <f>+IF('B2B ONDEMAND'!AB12="","",'B2B ONDEMAND'!AB12)</f>
        <v>0.71875</v>
      </c>
      <c r="AC620" s="14" t="str">
        <f>+IF('B2B ONDEMAND'!AC12="","",'B2B ONDEMAND'!AC12)</f>
        <v/>
      </c>
      <c r="AD620" s="14" t="str">
        <f>+IF('B2B ONDEMAND'!AD12="","",'B2B ONDEMAND'!AD12)</f>
        <v/>
      </c>
      <c r="AE620" s="13">
        <f>+IF('B2B ONDEMAND'!AE12="","",'B2B ONDEMAND'!AE12)</f>
        <v>0.5</v>
      </c>
      <c r="AF620" s="13">
        <f>+IF('B2B ONDEMAND'!AF12="","",'B2B ONDEMAND'!AF12)</f>
        <v>0.53125</v>
      </c>
      <c r="AG620" s="14" t="str">
        <f>+IF('B2B ONDEMAND'!AG12="","",'B2B ONDEMAND'!AG12)</f>
        <v/>
      </c>
      <c r="AH620" s="20" t="str">
        <f>+IF('B2B ONDEMAND'!AH12="","",'B2B ONDEMAND'!AH12)</f>
        <v/>
      </c>
      <c r="AI620" s="19">
        <f>+IF('B2B ONDEMAND'!AI12="","",'B2B ONDEMAND'!AI12)</f>
        <v>0.375</v>
      </c>
      <c r="AJ620" s="13">
        <f>+IF('B2B ONDEMAND'!AJ12="","",'B2B ONDEMAND'!AJ12)</f>
        <v>0.71875</v>
      </c>
      <c r="AK620" s="14" t="str">
        <f>+IF('B2B ONDEMAND'!AK12="","",'B2B ONDEMAND'!AK12)</f>
        <v/>
      </c>
      <c r="AL620" s="14" t="str">
        <f>+IF('B2B ONDEMAND'!AL12="","",'B2B ONDEMAND'!AL12)</f>
        <v/>
      </c>
      <c r="AM620" s="13">
        <f>+IF('B2B ONDEMAND'!AM12="","",'B2B ONDEMAND'!AM12)</f>
        <v>0.5</v>
      </c>
      <c r="AN620" s="13">
        <f>+IF('B2B ONDEMAND'!AN12="","",'B2B ONDEMAND'!AN12)</f>
        <v>0.53125</v>
      </c>
      <c r="AO620" s="14" t="str">
        <f>+IF('B2B ONDEMAND'!AO12="","",'B2B ONDEMAND'!AO12)</f>
        <v/>
      </c>
      <c r="AP620" s="20" t="str">
        <f>+IF('B2B ONDEMAND'!AP12="","",'B2B ONDEMAND'!AP12)</f>
        <v/>
      </c>
      <c r="AQ620" s="19">
        <f>+IF('B2B ONDEMAND'!AQ12="","",'B2B ONDEMAND'!AQ12)</f>
        <v>0.375</v>
      </c>
      <c r="AR620" s="13">
        <f>+IF('B2B ONDEMAND'!AR12="","",'B2B ONDEMAND'!AR12)</f>
        <v>0.71875</v>
      </c>
      <c r="AS620" s="14" t="str">
        <f>+IF('B2B ONDEMAND'!AS12="","",'B2B ONDEMAND'!AS12)</f>
        <v/>
      </c>
      <c r="AT620" s="14" t="str">
        <f>+IF('B2B ONDEMAND'!AT12="","",'B2B ONDEMAND'!AT12)</f>
        <v/>
      </c>
      <c r="AU620" s="13">
        <f>+IF('B2B ONDEMAND'!AU12="","",'B2B ONDEMAND'!AU12)</f>
        <v>0.5</v>
      </c>
      <c r="AV620" s="13">
        <f>+IF('B2B ONDEMAND'!AV12="","",'B2B ONDEMAND'!AV12)</f>
        <v>0.53125</v>
      </c>
      <c r="AW620" s="14" t="str">
        <f>+IF('B2B ONDEMAND'!AW12="","",'B2B ONDEMAND'!AW12)</f>
        <v/>
      </c>
      <c r="AX620" s="20" t="str">
        <f>+IF('B2B ONDEMAND'!AX12="","",'B2B ONDEMAND'!AX12)</f>
        <v/>
      </c>
      <c r="AY620" s="19" t="str">
        <f>+IF('B2B ONDEMAND'!AY12="","",'B2B ONDEMAND'!AY12)</f>
        <v/>
      </c>
      <c r="AZ620" s="13" t="str">
        <f>+IF('B2B ONDEMAND'!AZ12="","",'B2B ONDEMAND'!AZ12)</f>
        <v/>
      </c>
      <c r="BA620" s="14" t="str">
        <f>+IF('B2B ONDEMAND'!BA12="","",'B2B ONDEMAND'!BA12)</f>
        <v/>
      </c>
      <c r="BB620" s="14" t="str">
        <f>+IF('B2B ONDEMAND'!BB12="","",'B2B ONDEMAND'!BB12)</f>
        <v/>
      </c>
      <c r="BC620" s="13" t="str">
        <f>+IF('B2B ONDEMAND'!BC12="","",'B2B ONDEMAND'!BC12)</f>
        <v/>
      </c>
      <c r="BD620" s="13" t="str">
        <f>+IF('B2B ONDEMAND'!BD12="","",'B2B ONDEMAND'!BD12)</f>
        <v/>
      </c>
      <c r="BE620" s="14" t="str">
        <f>+IF('B2B ONDEMAND'!BE12="","",'B2B ONDEMAND'!BE12)</f>
        <v/>
      </c>
      <c r="BF620" s="20" t="str">
        <f>+IF('B2B ONDEMAND'!BF12="","",'B2B ONDEMAND'!BF12)</f>
        <v/>
      </c>
      <c r="BG620" s="19">
        <f>+IF('B2B ONDEMAND'!BG12="","",'B2B ONDEMAND'!BG12)</f>
        <v>0.375</v>
      </c>
      <c r="BH620" s="13">
        <f>+IF('B2B ONDEMAND'!BH12="","",'B2B ONDEMAND'!BH12)</f>
        <v>0.71875</v>
      </c>
      <c r="BI620" s="14" t="str">
        <f>+IF('B2B ONDEMAND'!BI12="","",'B2B ONDEMAND'!BI12)</f>
        <v/>
      </c>
      <c r="BJ620" s="14" t="str">
        <f>+IF('B2B ONDEMAND'!BJ12="","",'B2B ONDEMAND'!BJ12)</f>
        <v/>
      </c>
      <c r="BK620" s="13">
        <f>+IF('B2B ONDEMAND'!BK12="","",'B2B ONDEMAND'!BK12)</f>
        <v>0.5</v>
      </c>
      <c r="BL620" s="13">
        <f>+IF('B2B ONDEMAND'!BL12="","",'B2B ONDEMAND'!BL12)</f>
        <v>0.53125</v>
      </c>
      <c r="BM620" s="14" t="str">
        <f>+IF('B2B ONDEMAND'!BM12="","",'B2B ONDEMAND'!BM12)</f>
        <v/>
      </c>
      <c r="BN620" s="20" t="str">
        <f>+IF('B2B ONDEMAND'!BN12="","",'B2B ONDEMAND'!BN12)</f>
        <v/>
      </c>
      <c r="BO620" s="19">
        <f>+IF('B2B ONDEMAND'!BO12="","",'B2B ONDEMAND'!BO12)</f>
        <v>0.375</v>
      </c>
      <c r="BP620" s="13">
        <f>+IF('B2B ONDEMAND'!BP12="","",'B2B ONDEMAND'!BP12)</f>
        <v>0.71875</v>
      </c>
      <c r="BQ620" s="14" t="str">
        <f>+IF('B2B ONDEMAND'!BQ12="","",'B2B ONDEMAND'!BQ12)</f>
        <v/>
      </c>
      <c r="BR620" s="14" t="str">
        <f>+IF('B2B ONDEMAND'!BR12="","",'B2B ONDEMAND'!BR12)</f>
        <v/>
      </c>
      <c r="BS620" s="13">
        <f>+IF('B2B ONDEMAND'!BS12="","",'B2B ONDEMAND'!BS12)</f>
        <v>0.5</v>
      </c>
      <c r="BT620" s="13">
        <f>+IF('B2B ONDEMAND'!BT12="","",'B2B ONDEMAND'!BT12)</f>
        <v>0.53125</v>
      </c>
      <c r="BU620" s="14" t="str">
        <f>+IF('B2B ONDEMAND'!BU12="","",'B2B ONDEMAND'!BU12)</f>
        <v/>
      </c>
      <c r="BV620" s="20" t="str">
        <f>+IF('B2B ONDEMAND'!BV12="","",'B2B ONDEMAND'!BV12)</f>
        <v/>
      </c>
      <c r="BW620" s="68" t="str">
        <f>+VLOOKUP(B620,GESEM!B:H,7,0)</f>
        <v>ONDEMAND</v>
      </c>
      <c r="BX620" s="2" t="str">
        <f>+VLOOKUP(B620,GESEM!B:H,6,0)</f>
        <v>AGENTE</v>
      </c>
    </row>
    <row r="621" spans="1:76" ht="12" customHeight="1" x14ac:dyDescent="0.2">
      <c r="A621" s="31">
        <f t="shared" si="9"/>
        <v>615</v>
      </c>
      <c r="B621" s="74">
        <f>+'B2B ONDEMAND'!B13</f>
        <v>9550407</v>
      </c>
      <c r="C621" s="61" t="str">
        <f>+VLOOKUP(J621,TURNO!P:Q,2,0)</f>
        <v>OTROS CANALES LOH</v>
      </c>
      <c r="D621" s="61" t="str">
        <f>+'B2B ONDEMAND'!D13</f>
        <v>Madrugada</v>
      </c>
      <c r="E621" s="75">
        <f>+VLOOKUP(B621,GESEM!B:M,12,0)</f>
        <v>43624</v>
      </c>
      <c r="F621" s="61" t="str">
        <f>+'B2B ONDEMAND'!F13</f>
        <v>FULL TIME</v>
      </c>
      <c r="G621" s="61">
        <f>+'B2B ONDEMAND'!G13</f>
        <v>0</v>
      </c>
      <c r="H621" s="61">
        <f>+'B2B ONDEMAND'!H13</f>
        <v>0</v>
      </c>
      <c r="I621" s="61" t="str">
        <f>+'B2B ONDEMAND'!I13</f>
        <v>CABREJOS ROSAS PATRICIA</v>
      </c>
      <c r="J621" s="61" t="str">
        <f>+'B2B ONDEMAND'!J13</f>
        <v>B2B ONDEMAND</v>
      </c>
      <c r="K621" s="61" t="str">
        <f>+'B2B ONDEMAND'!K13</f>
        <v>AZABACHE GARCIA HILDA MERCEDES</v>
      </c>
      <c r="L621" s="61" t="str">
        <f>+'B2B ONDEMAND'!L13</f>
        <v xml:space="preserve">CARAZA MORENO JONATHAN </v>
      </c>
      <c r="M621" s="61" t="str">
        <f>+'B2B ONDEMAND'!M13</f>
        <v>Domingo</v>
      </c>
      <c r="N621" s="32">
        <f>+'B2B ONDEMAND'!N13</f>
        <v>0.20833333333333334</v>
      </c>
      <c r="O621" s="33">
        <f>+'B2B ONDEMAND'!O13</f>
        <v>0.55208333333333337</v>
      </c>
      <c r="P621" s="32">
        <f>+'B2B ONDEMAND'!P13</f>
        <v>0.4375</v>
      </c>
      <c r="Q621" s="33">
        <f>+'B2B ONDEMAND'!Q13</f>
        <v>0.46875</v>
      </c>
      <c r="R621" s="34" t="str">
        <f>+VLOOKUP(B621,GESEM!B:R,9,0)</f>
        <v>ACTIVO</v>
      </c>
      <c r="S621" s="19">
        <f>+IF('B2B ONDEMAND'!S13="","",'B2B ONDEMAND'!S13)</f>
        <v>0.20833333333333334</v>
      </c>
      <c r="T621" s="14">
        <f>+IF('B2B ONDEMAND'!T13="","",'B2B ONDEMAND'!T13)</f>
        <v>0.55208333333333337</v>
      </c>
      <c r="U621" s="14" t="str">
        <f>+IF('B2B ONDEMAND'!U13="","",'B2B ONDEMAND'!U13)</f>
        <v/>
      </c>
      <c r="V621" s="14" t="str">
        <f>+IF('B2B ONDEMAND'!V13="","",'B2B ONDEMAND'!V13)</f>
        <v/>
      </c>
      <c r="W621" s="14">
        <f>+IF('B2B ONDEMAND'!W13="","",'B2B ONDEMAND'!W13)</f>
        <v>0.4375</v>
      </c>
      <c r="X621" s="14">
        <f>+IF('B2B ONDEMAND'!X13="","",'B2B ONDEMAND'!X13)</f>
        <v>0.46875</v>
      </c>
      <c r="Y621" s="14" t="str">
        <f>+IF('B2B ONDEMAND'!Y13="","",'B2B ONDEMAND'!Y13)</f>
        <v/>
      </c>
      <c r="Z621" s="20" t="str">
        <f>+IF('B2B ONDEMAND'!Z13="","",'B2B ONDEMAND'!Z13)</f>
        <v/>
      </c>
      <c r="AA621" s="19">
        <f>+IF('B2B ONDEMAND'!AA13="","",'B2B ONDEMAND'!AA13)</f>
        <v>0.20833333333333334</v>
      </c>
      <c r="AB621" s="13">
        <f>+IF('B2B ONDEMAND'!AB13="","",'B2B ONDEMAND'!AB13)</f>
        <v>0.55208333333333337</v>
      </c>
      <c r="AC621" s="14" t="str">
        <f>+IF('B2B ONDEMAND'!AC13="","",'B2B ONDEMAND'!AC13)</f>
        <v/>
      </c>
      <c r="AD621" s="14" t="str">
        <f>+IF('B2B ONDEMAND'!AD13="","",'B2B ONDEMAND'!AD13)</f>
        <v/>
      </c>
      <c r="AE621" s="13">
        <f>+IF('B2B ONDEMAND'!AE13="","",'B2B ONDEMAND'!AE13)</f>
        <v>0.4375</v>
      </c>
      <c r="AF621" s="13">
        <f>+IF('B2B ONDEMAND'!AF13="","",'B2B ONDEMAND'!AF13)</f>
        <v>0.46875</v>
      </c>
      <c r="AG621" s="14" t="str">
        <f>+IF('B2B ONDEMAND'!AG13="","",'B2B ONDEMAND'!AG13)</f>
        <v/>
      </c>
      <c r="AH621" s="20" t="str">
        <f>+IF('B2B ONDEMAND'!AH13="","",'B2B ONDEMAND'!AH13)</f>
        <v/>
      </c>
      <c r="AI621" s="19">
        <f>+IF('B2B ONDEMAND'!AI13="","",'B2B ONDEMAND'!AI13)</f>
        <v>0.20833333333333334</v>
      </c>
      <c r="AJ621" s="13">
        <f>+IF('B2B ONDEMAND'!AJ13="","",'B2B ONDEMAND'!AJ13)</f>
        <v>0.55208333333333337</v>
      </c>
      <c r="AK621" s="14" t="str">
        <f>+IF('B2B ONDEMAND'!AK13="","",'B2B ONDEMAND'!AK13)</f>
        <v/>
      </c>
      <c r="AL621" s="14" t="str">
        <f>+IF('B2B ONDEMAND'!AL13="","",'B2B ONDEMAND'!AL13)</f>
        <v/>
      </c>
      <c r="AM621" s="13">
        <f>+IF('B2B ONDEMAND'!AM13="","",'B2B ONDEMAND'!AM13)</f>
        <v>0.4375</v>
      </c>
      <c r="AN621" s="13">
        <f>+IF('B2B ONDEMAND'!AN13="","",'B2B ONDEMAND'!AN13)</f>
        <v>0.46875</v>
      </c>
      <c r="AO621" s="14" t="str">
        <f>+IF('B2B ONDEMAND'!AO13="","",'B2B ONDEMAND'!AO13)</f>
        <v/>
      </c>
      <c r="AP621" s="20" t="str">
        <f>+IF('B2B ONDEMAND'!AP13="","",'B2B ONDEMAND'!AP13)</f>
        <v/>
      </c>
      <c r="AQ621" s="19">
        <f>+IF('B2B ONDEMAND'!AQ13="","",'B2B ONDEMAND'!AQ13)</f>
        <v>0.20833333333333334</v>
      </c>
      <c r="AR621" s="13">
        <f>+IF('B2B ONDEMAND'!AR13="","",'B2B ONDEMAND'!AR13)</f>
        <v>0.55208333333333337</v>
      </c>
      <c r="AS621" s="14" t="str">
        <f>+IF('B2B ONDEMAND'!AS13="","",'B2B ONDEMAND'!AS13)</f>
        <v/>
      </c>
      <c r="AT621" s="14" t="str">
        <f>+IF('B2B ONDEMAND'!AT13="","",'B2B ONDEMAND'!AT13)</f>
        <v/>
      </c>
      <c r="AU621" s="13">
        <f>+IF('B2B ONDEMAND'!AU13="","",'B2B ONDEMAND'!AU13)</f>
        <v>0.4375</v>
      </c>
      <c r="AV621" s="13">
        <f>+IF('B2B ONDEMAND'!AV13="","",'B2B ONDEMAND'!AV13)</f>
        <v>0.46875</v>
      </c>
      <c r="AW621" s="14" t="str">
        <f>+IF('B2B ONDEMAND'!AW13="","",'B2B ONDEMAND'!AW13)</f>
        <v/>
      </c>
      <c r="AX621" s="20" t="str">
        <f>+IF('B2B ONDEMAND'!AX13="","",'B2B ONDEMAND'!AX13)</f>
        <v/>
      </c>
      <c r="AY621" s="19">
        <f>+IF('B2B ONDEMAND'!AY13="","",'B2B ONDEMAND'!AY13)</f>
        <v>0.20833333333333334</v>
      </c>
      <c r="AZ621" s="13">
        <f>+IF('B2B ONDEMAND'!AZ13="","",'B2B ONDEMAND'!AZ13)</f>
        <v>0.55208333333333337</v>
      </c>
      <c r="BA621" s="14" t="str">
        <f>+IF('B2B ONDEMAND'!BA13="","",'B2B ONDEMAND'!BA13)</f>
        <v/>
      </c>
      <c r="BB621" s="14" t="str">
        <f>+IF('B2B ONDEMAND'!BB13="","",'B2B ONDEMAND'!BB13)</f>
        <v/>
      </c>
      <c r="BC621" s="13">
        <f>+IF('B2B ONDEMAND'!BC13="","",'B2B ONDEMAND'!BC13)</f>
        <v>0.4375</v>
      </c>
      <c r="BD621" s="13">
        <f>+IF('B2B ONDEMAND'!BD13="","",'B2B ONDEMAND'!BD13)</f>
        <v>0.46875</v>
      </c>
      <c r="BE621" s="14" t="str">
        <f>+IF('B2B ONDEMAND'!BE13="","",'B2B ONDEMAND'!BE13)</f>
        <v/>
      </c>
      <c r="BF621" s="20" t="str">
        <f>+IF('B2B ONDEMAND'!BF13="","",'B2B ONDEMAND'!BF13)</f>
        <v/>
      </c>
      <c r="BG621" s="19">
        <f>+IF('B2B ONDEMAND'!BG13="","",'B2B ONDEMAND'!BG13)</f>
        <v>0.20833333333333334</v>
      </c>
      <c r="BH621" s="13">
        <f>+IF('B2B ONDEMAND'!BH13="","",'B2B ONDEMAND'!BH13)</f>
        <v>0.55208333333333337</v>
      </c>
      <c r="BI621" s="14" t="str">
        <f>+IF('B2B ONDEMAND'!BI13="","",'B2B ONDEMAND'!BI13)</f>
        <v/>
      </c>
      <c r="BJ621" s="14" t="str">
        <f>+IF('B2B ONDEMAND'!BJ13="","",'B2B ONDEMAND'!BJ13)</f>
        <v/>
      </c>
      <c r="BK621" s="13">
        <f>+IF('B2B ONDEMAND'!BK13="","",'B2B ONDEMAND'!BK13)</f>
        <v>0.4375</v>
      </c>
      <c r="BL621" s="13">
        <f>+IF('B2B ONDEMAND'!BL13="","",'B2B ONDEMAND'!BL13)</f>
        <v>0.46875</v>
      </c>
      <c r="BM621" s="14" t="str">
        <f>+IF('B2B ONDEMAND'!BM13="","",'B2B ONDEMAND'!BM13)</f>
        <v/>
      </c>
      <c r="BN621" s="20" t="str">
        <f>+IF('B2B ONDEMAND'!BN13="","",'B2B ONDEMAND'!BN13)</f>
        <v/>
      </c>
      <c r="BO621" s="19" t="str">
        <f>+IF('B2B ONDEMAND'!BO13="","",'B2B ONDEMAND'!BO13)</f>
        <v/>
      </c>
      <c r="BP621" s="13" t="str">
        <f>+IF('B2B ONDEMAND'!BP13="","",'B2B ONDEMAND'!BP13)</f>
        <v/>
      </c>
      <c r="BQ621" s="14" t="str">
        <f>+IF('B2B ONDEMAND'!BQ13="","",'B2B ONDEMAND'!BQ13)</f>
        <v/>
      </c>
      <c r="BR621" s="14" t="str">
        <f>+IF('B2B ONDEMAND'!BR13="","",'B2B ONDEMAND'!BR13)</f>
        <v/>
      </c>
      <c r="BS621" s="13" t="str">
        <f>+IF('B2B ONDEMAND'!BS13="","",'B2B ONDEMAND'!BS13)</f>
        <v/>
      </c>
      <c r="BT621" s="13" t="str">
        <f>+IF('B2B ONDEMAND'!BT13="","",'B2B ONDEMAND'!BT13)</f>
        <v/>
      </c>
      <c r="BU621" s="14" t="str">
        <f>+IF('B2B ONDEMAND'!BU13="","",'B2B ONDEMAND'!BU13)</f>
        <v/>
      </c>
      <c r="BV621" s="20" t="str">
        <f>+IF('B2B ONDEMAND'!BV13="","",'B2B ONDEMAND'!BV13)</f>
        <v/>
      </c>
      <c r="BW621" s="68" t="str">
        <f>+VLOOKUP(B621,GESEM!B:H,7,0)</f>
        <v>ONDEMAND</v>
      </c>
      <c r="BX621" s="2" t="str">
        <f>+VLOOKUP(B621,GESEM!B:H,6,0)</f>
        <v>AGENTE</v>
      </c>
    </row>
    <row r="622" spans="1:76" ht="12" customHeight="1" x14ac:dyDescent="0.2">
      <c r="A622" s="31">
        <f t="shared" si="9"/>
        <v>616</v>
      </c>
      <c r="B622" s="74">
        <f>+MIGRACION!B7</f>
        <v>74095949</v>
      </c>
      <c r="C622" s="61" t="str">
        <f>+VLOOKUP(J622,TURNO!P:Q,2,0)</f>
        <v>CUSTOMER</v>
      </c>
      <c r="D622" s="61" t="str">
        <f>+MIGRACION!D7</f>
        <v>Madrugada</v>
      </c>
      <c r="E622" s="75">
        <f>+VLOOKUP(B622,GESEM!B:M,12,0)</f>
        <v>45089</v>
      </c>
      <c r="F622" s="61" t="str">
        <f>+MIGRACION!F7</f>
        <v>FULL TIME</v>
      </c>
      <c r="G622" s="61" t="str">
        <f>+MIGRACION!G7</f>
        <v>MIGRACION</v>
      </c>
      <c r="H622" s="61" t="str">
        <f>+MIGRACION!H7</f>
        <v>TIER 1</v>
      </c>
      <c r="I622" s="61" t="str">
        <f>+MIGRACION!I7</f>
        <v>CESPEDES EXEBIO ANDRES ALEJANDRO</v>
      </c>
      <c r="J622" s="61" t="str">
        <f>+MIGRACION!J7</f>
        <v>CUSTOMER</v>
      </c>
      <c r="K622" s="61" t="str">
        <f>+MIGRACION!K7</f>
        <v>QUISPE LUNA VICTOR HUGO</v>
      </c>
      <c r="L622" s="61" t="str">
        <f>+MIGRACION!L7</f>
        <v>SALVADOR CAMPOS EDUAR ANDRES</v>
      </c>
      <c r="M622" s="61" t="str">
        <f>+MIGRACION!M7</f>
        <v>Martes</v>
      </c>
      <c r="N622" s="32">
        <f>+MIGRACION!N7</f>
        <v>0.125</v>
      </c>
      <c r="O622" s="33">
        <f>+MIGRACION!O7</f>
        <v>0.46875</v>
      </c>
      <c r="P622" s="32">
        <f>+MIGRACION!P7</f>
        <v>0.33333333333333331</v>
      </c>
      <c r="Q622" s="33">
        <f>+MIGRACION!Q7</f>
        <v>0.36458333333333331</v>
      </c>
      <c r="R622" s="34" t="str">
        <f>+VLOOKUP(B622,GESEM!B:R,9,0)</f>
        <v>ACTIVO</v>
      </c>
      <c r="S622" s="19">
        <f>+IF(MIGRACION!S7="","",MIGRACION!S7)</f>
        <v>0.125</v>
      </c>
      <c r="T622" s="14">
        <f>+IF(MIGRACION!T7="","",MIGRACION!T7)</f>
        <v>0.46875</v>
      </c>
      <c r="U622" s="14" t="str">
        <f>+IF(MIGRACION!U7="","",MIGRACION!U7)</f>
        <v/>
      </c>
      <c r="V622" s="14" t="str">
        <f>+IF(MIGRACION!V7="","",MIGRACION!V7)</f>
        <v/>
      </c>
      <c r="W622" s="14">
        <f>+IF(MIGRACION!W7="","",MIGRACION!W7)</f>
        <v>0.33333333333333331</v>
      </c>
      <c r="X622" s="14">
        <f>+IF(MIGRACION!X7="","",MIGRACION!X7)</f>
        <v>0.36458333333333331</v>
      </c>
      <c r="Y622" s="14" t="str">
        <f>+IF(MIGRACION!Y7="","",MIGRACION!Y7)</f>
        <v/>
      </c>
      <c r="Z622" s="20" t="str">
        <f>+IF(MIGRACION!Z7="","",MIGRACION!Z7)</f>
        <v/>
      </c>
      <c r="AA622" s="19" t="str">
        <f>+IF(MIGRACION!AA7="","",MIGRACION!AA7)</f>
        <v/>
      </c>
      <c r="AB622" s="13" t="str">
        <f>+IF(MIGRACION!AB7="","",MIGRACION!AB7)</f>
        <v/>
      </c>
      <c r="AC622" s="14" t="str">
        <f>+IF(MIGRACION!AC7="","",MIGRACION!AC7)</f>
        <v/>
      </c>
      <c r="AD622" s="14" t="str">
        <f>+IF(MIGRACION!AD7="","",MIGRACION!AD7)</f>
        <v/>
      </c>
      <c r="AE622" s="13" t="str">
        <f>+IF(MIGRACION!AE7="","",MIGRACION!AE7)</f>
        <v/>
      </c>
      <c r="AF622" s="13" t="str">
        <f>+IF(MIGRACION!AF7="","",MIGRACION!AF7)</f>
        <v/>
      </c>
      <c r="AG622" s="14" t="str">
        <f>+IF(MIGRACION!AG7="","",MIGRACION!AG7)</f>
        <v/>
      </c>
      <c r="AH622" s="20" t="str">
        <f>+IF(MIGRACION!AH7="","",MIGRACION!AH7)</f>
        <v/>
      </c>
      <c r="AI622" s="19">
        <f>+IF(MIGRACION!AI7="","",MIGRACION!AI7)</f>
        <v>0.125</v>
      </c>
      <c r="AJ622" s="13">
        <f>+IF(MIGRACION!AJ7="","",MIGRACION!AJ7)</f>
        <v>0.46875</v>
      </c>
      <c r="AK622" s="14" t="str">
        <f>+IF(MIGRACION!AK7="","",MIGRACION!AK7)</f>
        <v/>
      </c>
      <c r="AL622" s="14" t="str">
        <f>+IF(MIGRACION!AL7="","",MIGRACION!AL7)</f>
        <v/>
      </c>
      <c r="AM622" s="13">
        <f>+IF(MIGRACION!AM7="","",MIGRACION!AM7)</f>
        <v>0.33333333333333331</v>
      </c>
      <c r="AN622" s="13">
        <f>+IF(MIGRACION!AN7="","",MIGRACION!AN7)</f>
        <v>0.36458333333333331</v>
      </c>
      <c r="AO622" s="14" t="str">
        <f>+IF(MIGRACION!AO7="","",MIGRACION!AO7)</f>
        <v/>
      </c>
      <c r="AP622" s="20" t="str">
        <f>+IF(MIGRACION!AP7="","",MIGRACION!AP7)</f>
        <v/>
      </c>
      <c r="AQ622" s="19">
        <f>+IF(MIGRACION!AQ7="","",MIGRACION!AQ7)</f>
        <v>0.125</v>
      </c>
      <c r="AR622" s="13">
        <f>+IF(MIGRACION!AR7="","",MIGRACION!AR7)</f>
        <v>0.46875</v>
      </c>
      <c r="AS622" s="14" t="str">
        <f>+IF(MIGRACION!AS7="","",MIGRACION!AS7)</f>
        <v/>
      </c>
      <c r="AT622" s="14" t="str">
        <f>+IF(MIGRACION!AT7="","",MIGRACION!AT7)</f>
        <v/>
      </c>
      <c r="AU622" s="13">
        <f>+IF(MIGRACION!AU7="","",MIGRACION!AU7)</f>
        <v>0.33333333333333331</v>
      </c>
      <c r="AV622" s="13">
        <f>+IF(MIGRACION!AV7="","",MIGRACION!AV7)</f>
        <v>0.36458333333333331</v>
      </c>
      <c r="AW622" s="14" t="str">
        <f>+IF(MIGRACION!AW7="","",MIGRACION!AW7)</f>
        <v/>
      </c>
      <c r="AX622" s="20" t="str">
        <f>+IF(MIGRACION!AX7="","",MIGRACION!AX7)</f>
        <v/>
      </c>
      <c r="AY622" s="19">
        <f>+IF(MIGRACION!AY7="","",MIGRACION!AY7)</f>
        <v>0.125</v>
      </c>
      <c r="AZ622" s="13">
        <f>+IF(MIGRACION!AZ7="","",MIGRACION!AZ7)</f>
        <v>0.46875</v>
      </c>
      <c r="BA622" s="14" t="str">
        <f>+IF(MIGRACION!BA7="","",MIGRACION!BA7)</f>
        <v/>
      </c>
      <c r="BB622" s="14" t="str">
        <f>+IF(MIGRACION!BB7="","",MIGRACION!BB7)</f>
        <v/>
      </c>
      <c r="BC622" s="13">
        <f>+IF(MIGRACION!BC7="","",MIGRACION!BC7)</f>
        <v>0.33333333333333331</v>
      </c>
      <c r="BD622" s="13">
        <f>+IF(MIGRACION!BD7="","",MIGRACION!BD7)</f>
        <v>0.36458333333333331</v>
      </c>
      <c r="BE622" s="14" t="str">
        <f>+IF(MIGRACION!BE7="","",MIGRACION!BE7)</f>
        <v/>
      </c>
      <c r="BF622" s="20" t="str">
        <f>+IF(MIGRACION!BF7="","",MIGRACION!BF7)</f>
        <v/>
      </c>
      <c r="BG622" s="19">
        <f>+IF(MIGRACION!BG7="","",MIGRACION!BG7)</f>
        <v>0.125</v>
      </c>
      <c r="BH622" s="13">
        <f>+IF(MIGRACION!BH7="","",MIGRACION!BH7)</f>
        <v>0.46875</v>
      </c>
      <c r="BI622" s="14" t="str">
        <f>+IF(MIGRACION!BI7="","",MIGRACION!BI7)</f>
        <v/>
      </c>
      <c r="BJ622" s="14" t="str">
        <f>+IF(MIGRACION!BJ7="","",MIGRACION!BJ7)</f>
        <v/>
      </c>
      <c r="BK622" s="13">
        <f>+IF(MIGRACION!BK7="","",MIGRACION!BK7)</f>
        <v>0.33333333333333331</v>
      </c>
      <c r="BL622" s="13">
        <f>+IF(MIGRACION!BL7="","",MIGRACION!BL7)</f>
        <v>0.36458333333333331</v>
      </c>
      <c r="BM622" s="14" t="str">
        <f>+IF(MIGRACION!BM7="","",MIGRACION!BM7)</f>
        <v/>
      </c>
      <c r="BN622" s="20" t="str">
        <f>+IF(MIGRACION!BN7="","",MIGRACION!BN7)</f>
        <v/>
      </c>
      <c r="BO622" s="19">
        <f>+IF(MIGRACION!BO7="","",MIGRACION!BO7)</f>
        <v>0.125</v>
      </c>
      <c r="BP622" s="13">
        <f>+IF(MIGRACION!BP7="","",MIGRACION!BP7)</f>
        <v>0.46875</v>
      </c>
      <c r="BQ622" s="14" t="str">
        <f>+IF(MIGRACION!BQ7="","",MIGRACION!BQ7)</f>
        <v/>
      </c>
      <c r="BR622" s="14" t="str">
        <f>+IF(MIGRACION!BR7="","",MIGRACION!BR7)</f>
        <v/>
      </c>
      <c r="BS622" s="13">
        <f>+IF(MIGRACION!BS7="","",MIGRACION!BS7)</f>
        <v>0.33333333333333331</v>
      </c>
      <c r="BT622" s="13">
        <f>+IF(MIGRACION!BT7="","",MIGRACION!BT7)</f>
        <v>0.36458333333333331</v>
      </c>
      <c r="BU622" s="14" t="str">
        <f>+IF(MIGRACION!BU7="","",MIGRACION!BU7)</f>
        <v/>
      </c>
      <c r="BV622" s="20" t="str">
        <f>+IF(MIGRACION!BV7="","",MIGRACION!BV7)</f>
        <v/>
      </c>
      <c r="BW622" s="68" t="str">
        <f>+VLOOKUP(B622,GESEM!B:H,7,0)</f>
        <v>CHAT USER</v>
      </c>
      <c r="BX622" s="2" t="str">
        <f>+VLOOKUP(B622,GESEM!B:H,6,0)</f>
        <v>AGENTE</v>
      </c>
    </row>
    <row r="623" spans="1:76" ht="12" customHeight="1" x14ac:dyDescent="0.2">
      <c r="A623" s="31">
        <f t="shared" si="9"/>
        <v>617</v>
      </c>
      <c r="B623" s="74">
        <f>+MIGRACION!B8</f>
        <v>76505031</v>
      </c>
      <c r="C623" s="61" t="str">
        <f>+VLOOKUP(J623,TURNO!P:Q,2,0)</f>
        <v>CUSTOMER</v>
      </c>
      <c r="D623" s="61" t="str">
        <f>+MIGRACION!D8</f>
        <v>Madrugada</v>
      </c>
      <c r="E623" s="75">
        <f>+VLOOKUP(B623,GESEM!B:M,12,0)</f>
        <v>45328</v>
      </c>
      <c r="F623" s="61" t="str">
        <f>+MIGRACION!F8</f>
        <v>FULL TIME</v>
      </c>
      <c r="G623" s="61" t="str">
        <f>+MIGRACION!G8</f>
        <v>MIGRACION</v>
      </c>
      <c r="H623" s="61" t="str">
        <f>+MIGRACION!H8</f>
        <v>TIER 1</v>
      </c>
      <c r="I623" s="61" t="str">
        <f>+MIGRACION!I8</f>
        <v>MORENO MOZOMBITE MELCHORA INES</v>
      </c>
      <c r="J623" s="61" t="str">
        <f>+MIGRACION!J8</f>
        <v>CUSTOMER</v>
      </c>
      <c r="K623" s="61" t="str">
        <f>+MIGRACION!K8</f>
        <v>QUISPE LUNA VICTOR HUGO</v>
      </c>
      <c r="L623" s="61" t="str">
        <f>+MIGRACION!L8</f>
        <v>SALVADOR CAMPOS EDUAR ANDRES</v>
      </c>
      <c r="M623" s="61" t="str">
        <f>+MIGRACION!M8</f>
        <v>Sábado</v>
      </c>
      <c r="N623" s="32">
        <f>+MIGRACION!N8</f>
        <v>0.125</v>
      </c>
      <c r="O623" s="33">
        <f>+MIGRACION!O8</f>
        <v>0.46875</v>
      </c>
      <c r="P623" s="32">
        <f>+MIGRACION!P8</f>
        <v>0.41666666666666669</v>
      </c>
      <c r="Q623" s="33">
        <f>+MIGRACION!Q8</f>
        <v>0.44791666666666669</v>
      </c>
      <c r="R623" s="34" t="str">
        <f>+VLOOKUP(B623,GESEM!B:R,9,0)</f>
        <v>ACTIVO</v>
      </c>
      <c r="S623" s="19">
        <f>+IF(MIGRACION!S8="","",MIGRACION!S8)</f>
        <v>0.125</v>
      </c>
      <c r="T623" s="14">
        <f>+IF(MIGRACION!T8="","",MIGRACION!T8)</f>
        <v>0.46875</v>
      </c>
      <c r="U623" s="14" t="str">
        <f>+IF(MIGRACION!U8="","",MIGRACION!U8)</f>
        <v/>
      </c>
      <c r="V623" s="14" t="str">
        <f>+IF(MIGRACION!V8="","",MIGRACION!V8)</f>
        <v/>
      </c>
      <c r="W623" s="14">
        <f>+IF(MIGRACION!W8="","",MIGRACION!W8)</f>
        <v>0.41666666666666669</v>
      </c>
      <c r="X623" s="14">
        <f>+IF(MIGRACION!X8="","",MIGRACION!X8)</f>
        <v>0.44791666666666669</v>
      </c>
      <c r="Y623" s="14" t="str">
        <f>+IF(MIGRACION!Y8="","",MIGRACION!Y8)</f>
        <v/>
      </c>
      <c r="Z623" s="20" t="str">
        <f>+IF(MIGRACION!Z8="","",MIGRACION!Z8)</f>
        <v/>
      </c>
      <c r="AA623" s="19">
        <f>+IF(MIGRACION!AA8="","",MIGRACION!AA8)</f>
        <v>0.125</v>
      </c>
      <c r="AB623" s="13">
        <f>+IF(MIGRACION!AB8="","",MIGRACION!AB8)</f>
        <v>0.46875</v>
      </c>
      <c r="AC623" s="14" t="str">
        <f>+IF(MIGRACION!AC8="","",MIGRACION!AC8)</f>
        <v/>
      </c>
      <c r="AD623" s="14" t="str">
        <f>+IF(MIGRACION!AD8="","",MIGRACION!AD8)</f>
        <v/>
      </c>
      <c r="AE623" s="13">
        <f>+IF(MIGRACION!AE8="","",MIGRACION!AE8)</f>
        <v>0.41666666666666669</v>
      </c>
      <c r="AF623" s="13">
        <f>+IF(MIGRACION!AF8="","",MIGRACION!AF8)</f>
        <v>0.44791666666666669</v>
      </c>
      <c r="AG623" s="14" t="str">
        <f>+IF(MIGRACION!AG8="","",MIGRACION!AG8)</f>
        <v/>
      </c>
      <c r="AH623" s="20" t="str">
        <f>+IF(MIGRACION!AH8="","",MIGRACION!AH8)</f>
        <v/>
      </c>
      <c r="AI623" s="19">
        <f>+IF(MIGRACION!AI8="","",MIGRACION!AI8)</f>
        <v>0.125</v>
      </c>
      <c r="AJ623" s="13">
        <f>+IF(MIGRACION!AJ8="","",MIGRACION!AJ8)</f>
        <v>0.46875</v>
      </c>
      <c r="AK623" s="14" t="str">
        <f>+IF(MIGRACION!AK8="","",MIGRACION!AK8)</f>
        <v/>
      </c>
      <c r="AL623" s="14" t="str">
        <f>+IF(MIGRACION!AL8="","",MIGRACION!AL8)</f>
        <v/>
      </c>
      <c r="AM623" s="13">
        <f>+IF(MIGRACION!AM8="","",MIGRACION!AM8)</f>
        <v>0.41666666666666669</v>
      </c>
      <c r="AN623" s="13">
        <f>+IF(MIGRACION!AN8="","",MIGRACION!AN8)</f>
        <v>0.44791666666666669</v>
      </c>
      <c r="AO623" s="14" t="str">
        <f>+IF(MIGRACION!AO8="","",MIGRACION!AO8)</f>
        <v/>
      </c>
      <c r="AP623" s="20" t="str">
        <f>+IF(MIGRACION!AP8="","",MIGRACION!AP8)</f>
        <v/>
      </c>
      <c r="AQ623" s="19">
        <f>+IF(MIGRACION!AQ8="","",MIGRACION!AQ8)</f>
        <v>0.125</v>
      </c>
      <c r="AR623" s="13">
        <f>+IF(MIGRACION!AR8="","",MIGRACION!AR8)</f>
        <v>0.46875</v>
      </c>
      <c r="AS623" s="14" t="str">
        <f>+IF(MIGRACION!AS8="","",MIGRACION!AS8)</f>
        <v/>
      </c>
      <c r="AT623" s="14" t="str">
        <f>+IF(MIGRACION!AT8="","",MIGRACION!AT8)</f>
        <v/>
      </c>
      <c r="AU623" s="13">
        <f>+IF(MIGRACION!AU8="","",MIGRACION!AU8)</f>
        <v>0.41666666666666669</v>
      </c>
      <c r="AV623" s="13">
        <f>+IF(MIGRACION!AV8="","",MIGRACION!AV8)</f>
        <v>0.44791666666666669</v>
      </c>
      <c r="AW623" s="14" t="str">
        <f>+IF(MIGRACION!AW8="","",MIGRACION!AW8)</f>
        <v/>
      </c>
      <c r="AX623" s="20" t="str">
        <f>+IF(MIGRACION!AX8="","",MIGRACION!AX8)</f>
        <v/>
      </c>
      <c r="AY623" s="19">
        <f>+IF(MIGRACION!AY8="","",MIGRACION!AY8)</f>
        <v>0.125</v>
      </c>
      <c r="AZ623" s="13">
        <f>+IF(MIGRACION!AZ8="","",MIGRACION!AZ8)</f>
        <v>0.46875</v>
      </c>
      <c r="BA623" s="14" t="str">
        <f>+IF(MIGRACION!BA8="","",MIGRACION!BA8)</f>
        <v/>
      </c>
      <c r="BB623" s="14" t="str">
        <f>+IF(MIGRACION!BB8="","",MIGRACION!BB8)</f>
        <v/>
      </c>
      <c r="BC623" s="13">
        <f>+IF(MIGRACION!BC8="","",MIGRACION!BC8)</f>
        <v>0.41666666666666669</v>
      </c>
      <c r="BD623" s="13">
        <f>+IF(MIGRACION!BD8="","",MIGRACION!BD8)</f>
        <v>0.44791666666666669</v>
      </c>
      <c r="BE623" s="14" t="str">
        <f>+IF(MIGRACION!BE8="","",MIGRACION!BE8)</f>
        <v/>
      </c>
      <c r="BF623" s="20" t="str">
        <f>+IF(MIGRACION!BF8="","",MIGRACION!BF8)</f>
        <v/>
      </c>
      <c r="BG623" s="19" t="str">
        <f>+IF(MIGRACION!BG8="","",MIGRACION!BG8)</f>
        <v/>
      </c>
      <c r="BH623" s="13" t="str">
        <f>+IF(MIGRACION!BH8="","",MIGRACION!BH8)</f>
        <v/>
      </c>
      <c r="BI623" s="14" t="str">
        <f>+IF(MIGRACION!BI8="","",MIGRACION!BI8)</f>
        <v/>
      </c>
      <c r="BJ623" s="14" t="str">
        <f>+IF(MIGRACION!BJ8="","",MIGRACION!BJ8)</f>
        <v/>
      </c>
      <c r="BK623" s="13" t="str">
        <f>+IF(MIGRACION!BK8="","",MIGRACION!BK8)</f>
        <v/>
      </c>
      <c r="BL623" s="13" t="str">
        <f>+IF(MIGRACION!BL8="","",MIGRACION!BL8)</f>
        <v/>
      </c>
      <c r="BM623" s="14" t="str">
        <f>+IF(MIGRACION!BM8="","",MIGRACION!BM8)</f>
        <v/>
      </c>
      <c r="BN623" s="20" t="str">
        <f>+IF(MIGRACION!BN8="","",MIGRACION!BN8)</f>
        <v/>
      </c>
      <c r="BO623" s="19">
        <f>+IF(MIGRACION!BO8="","",MIGRACION!BO8)</f>
        <v>0.125</v>
      </c>
      <c r="BP623" s="13">
        <f>+IF(MIGRACION!BP8="","",MIGRACION!BP8)</f>
        <v>0.46875</v>
      </c>
      <c r="BQ623" s="14" t="str">
        <f>+IF(MIGRACION!BQ8="","",MIGRACION!BQ8)</f>
        <v/>
      </c>
      <c r="BR623" s="14" t="str">
        <f>+IF(MIGRACION!BR8="","",MIGRACION!BR8)</f>
        <v/>
      </c>
      <c r="BS623" s="13">
        <f>+IF(MIGRACION!BS8="","",MIGRACION!BS8)</f>
        <v>0.41666666666666669</v>
      </c>
      <c r="BT623" s="13">
        <f>+IF(MIGRACION!BT8="","",MIGRACION!BT8)</f>
        <v>0.44791666666666669</v>
      </c>
      <c r="BU623" s="14" t="str">
        <f>+IF(MIGRACION!BU8="","",MIGRACION!BU8)</f>
        <v/>
      </c>
      <c r="BV623" s="20" t="str">
        <f>+IF(MIGRACION!BV8="","",MIGRACION!BV8)</f>
        <v/>
      </c>
      <c r="BW623" s="68" t="str">
        <f>+VLOOKUP(B623,GESEM!B:H,7,0)</f>
        <v>CHAT USER</v>
      </c>
      <c r="BX623" s="2" t="str">
        <f>+VLOOKUP(B623,GESEM!B:H,6,0)</f>
        <v>AGENTE</v>
      </c>
    </row>
    <row r="624" spans="1:76" ht="12" customHeight="1" x14ac:dyDescent="0.2">
      <c r="A624" s="31">
        <f t="shared" si="9"/>
        <v>618</v>
      </c>
      <c r="B624" s="74">
        <f>+MIGRACION!B9</f>
        <v>72704895</v>
      </c>
      <c r="C624" s="61" t="str">
        <f>+VLOOKUP(J624,TURNO!P:Q,2,0)</f>
        <v>CUSTOMER</v>
      </c>
      <c r="D624" s="61" t="str">
        <f>+MIGRACION!D9</f>
        <v>Madrugada</v>
      </c>
      <c r="E624" s="75">
        <f>+VLOOKUP(B624,GESEM!B:M,12,0)</f>
        <v>43290</v>
      </c>
      <c r="F624" s="61" t="str">
        <f>+MIGRACION!F9</f>
        <v>FULL TIME</v>
      </c>
      <c r="G624" s="61" t="str">
        <f>+MIGRACION!G9</f>
        <v>MIGRACION</v>
      </c>
      <c r="H624" s="61" t="str">
        <f>+MIGRACION!H9</f>
        <v>TIER 2</v>
      </c>
      <c r="I624" s="61" t="str">
        <f>+MIGRACION!I9</f>
        <v>SEGURA VALDEZ NAYDA ALMENDRA</v>
      </c>
      <c r="J624" s="61" t="str">
        <f>+MIGRACION!J9</f>
        <v>CUSTOMER</v>
      </c>
      <c r="K624" s="61" t="str">
        <f>+MIGRACION!K9</f>
        <v>ABURTO TORRES LILIAN JERALDIN</v>
      </c>
      <c r="L624" s="61" t="str">
        <f>+MIGRACION!L9</f>
        <v>ALONSO RAFAEL ALEJANDRO WLADIMIR</v>
      </c>
      <c r="M624" s="61" t="str">
        <f>+MIGRACION!M9</f>
        <v>Jueves</v>
      </c>
      <c r="N624" s="32">
        <f>+MIGRACION!N9</f>
        <v>0.125</v>
      </c>
      <c r="O624" s="33">
        <f>+MIGRACION!O9</f>
        <v>0.46875</v>
      </c>
      <c r="P624" s="32">
        <f>+MIGRACION!P9</f>
        <v>0.33333333333333331</v>
      </c>
      <c r="Q624" s="33">
        <f>+MIGRACION!Q9</f>
        <v>0.36458333333333331</v>
      </c>
      <c r="R624" s="34" t="str">
        <f>+VLOOKUP(B624,GESEM!B:R,9,0)</f>
        <v>ACTIVO</v>
      </c>
      <c r="S624" s="19">
        <f>+IF(MIGRACION!S9="","",MIGRACION!S9)</f>
        <v>0.125</v>
      </c>
      <c r="T624" s="14">
        <f>+IF(MIGRACION!T9="","",MIGRACION!T9)</f>
        <v>0.46875</v>
      </c>
      <c r="U624" s="14" t="str">
        <f>+IF(MIGRACION!U9="","",MIGRACION!U9)</f>
        <v/>
      </c>
      <c r="V624" s="14" t="str">
        <f>+IF(MIGRACION!V9="","",MIGRACION!V9)</f>
        <v/>
      </c>
      <c r="W624" s="14">
        <f>+IF(MIGRACION!W9="","",MIGRACION!W9)</f>
        <v>0.33333333333333331</v>
      </c>
      <c r="X624" s="14">
        <f>+IF(MIGRACION!X9="","",MIGRACION!X9)</f>
        <v>0.36458333333333331</v>
      </c>
      <c r="Y624" s="14" t="str">
        <f>+IF(MIGRACION!Y9="","",MIGRACION!Y9)</f>
        <v/>
      </c>
      <c r="Z624" s="20" t="str">
        <f>+IF(MIGRACION!Z9="","",MIGRACION!Z9)</f>
        <v/>
      </c>
      <c r="AA624" s="19">
        <f>+IF(MIGRACION!AA9="","",MIGRACION!AA9)</f>
        <v>0.125</v>
      </c>
      <c r="AB624" s="13">
        <f>+IF(MIGRACION!AB9="","",MIGRACION!AB9)</f>
        <v>0.46875</v>
      </c>
      <c r="AC624" s="14" t="str">
        <f>+IF(MIGRACION!AC9="","",MIGRACION!AC9)</f>
        <v/>
      </c>
      <c r="AD624" s="14" t="str">
        <f>+IF(MIGRACION!AD9="","",MIGRACION!AD9)</f>
        <v/>
      </c>
      <c r="AE624" s="13">
        <f>+IF(MIGRACION!AE9="","",MIGRACION!AE9)</f>
        <v>0.33333333333333331</v>
      </c>
      <c r="AF624" s="13">
        <f>+IF(MIGRACION!AF9="","",MIGRACION!AF9)</f>
        <v>0.36458333333333331</v>
      </c>
      <c r="AG624" s="14" t="str">
        <f>+IF(MIGRACION!AG9="","",MIGRACION!AG9)</f>
        <v/>
      </c>
      <c r="AH624" s="20" t="str">
        <f>+IF(MIGRACION!AH9="","",MIGRACION!AH9)</f>
        <v/>
      </c>
      <c r="AI624" s="19">
        <f>+IF(MIGRACION!AI9="","",MIGRACION!AI9)</f>
        <v>0.125</v>
      </c>
      <c r="AJ624" s="13">
        <f>+IF(MIGRACION!AJ9="","",MIGRACION!AJ9)</f>
        <v>0.46875</v>
      </c>
      <c r="AK624" s="14" t="str">
        <f>+IF(MIGRACION!AK9="","",MIGRACION!AK9)</f>
        <v/>
      </c>
      <c r="AL624" s="14" t="str">
        <f>+IF(MIGRACION!AL9="","",MIGRACION!AL9)</f>
        <v/>
      </c>
      <c r="AM624" s="13">
        <f>+IF(MIGRACION!AM9="","",MIGRACION!AM9)</f>
        <v>0.33333333333333331</v>
      </c>
      <c r="AN624" s="13">
        <f>+IF(MIGRACION!AN9="","",MIGRACION!AN9)</f>
        <v>0.36458333333333331</v>
      </c>
      <c r="AO624" s="14" t="str">
        <f>+IF(MIGRACION!AO9="","",MIGRACION!AO9)</f>
        <v/>
      </c>
      <c r="AP624" s="20" t="str">
        <f>+IF(MIGRACION!AP9="","",MIGRACION!AP9)</f>
        <v/>
      </c>
      <c r="AQ624" s="19" t="str">
        <f>+IF(MIGRACION!AQ9="","",MIGRACION!AQ9)</f>
        <v/>
      </c>
      <c r="AR624" s="13" t="str">
        <f>+IF(MIGRACION!AR9="","",MIGRACION!AR9)</f>
        <v/>
      </c>
      <c r="AS624" s="14" t="str">
        <f>+IF(MIGRACION!AS9="","",MIGRACION!AS9)</f>
        <v/>
      </c>
      <c r="AT624" s="14" t="str">
        <f>+IF(MIGRACION!AT9="","",MIGRACION!AT9)</f>
        <v/>
      </c>
      <c r="AU624" s="13" t="str">
        <f>+IF(MIGRACION!AU9="","",MIGRACION!AU9)</f>
        <v/>
      </c>
      <c r="AV624" s="13" t="str">
        <f>+IF(MIGRACION!AV9="","",MIGRACION!AV9)</f>
        <v/>
      </c>
      <c r="AW624" s="14" t="str">
        <f>+IF(MIGRACION!AW9="","",MIGRACION!AW9)</f>
        <v/>
      </c>
      <c r="AX624" s="20" t="str">
        <f>+IF(MIGRACION!AX9="","",MIGRACION!AX9)</f>
        <v/>
      </c>
      <c r="AY624" s="19">
        <f>+IF(MIGRACION!AY9="","",MIGRACION!AY9)</f>
        <v>0.125</v>
      </c>
      <c r="AZ624" s="13">
        <f>+IF(MIGRACION!AZ9="","",MIGRACION!AZ9)</f>
        <v>0.46875</v>
      </c>
      <c r="BA624" s="14" t="str">
        <f>+IF(MIGRACION!BA9="","",MIGRACION!BA9)</f>
        <v/>
      </c>
      <c r="BB624" s="14" t="str">
        <f>+IF(MIGRACION!BB9="","",MIGRACION!BB9)</f>
        <v/>
      </c>
      <c r="BC624" s="13">
        <f>+IF(MIGRACION!BC9="","",MIGRACION!BC9)</f>
        <v>0.33333333333333331</v>
      </c>
      <c r="BD624" s="13">
        <f>+IF(MIGRACION!BD9="","",MIGRACION!BD9)</f>
        <v>0.36458333333333331</v>
      </c>
      <c r="BE624" s="14" t="str">
        <f>+IF(MIGRACION!BE9="","",MIGRACION!BE9)</f>
        <v/>
      </c>
      <c r="BF624" s="20" t="str">
        <f>+IF(MIGRACION!BF9="","",MIGRACION!BF9)</f>
        <v/>
      </c>
      <c r="BG624" s="19">
        <f>+IF(MIGRACION!BG9="","",MIGRACION!BG9)</f>
        <v>0.125</v>
      </c>
      <c r="BH624" s="13">
        <f>+IF(MIGRACION!BH9="","",MIGRACION!BH9)</f>
        <v>0.46875</v>
      </c>
      <c r="BI624" s="14" t="str">
        <f>+IF(MIGRACION!BI9="","",MIGRACION!BI9)</f>
        <v/>
      </c>
      <c r="BJ624" s="14" t="str">
        <f>+IF(MIGRACION!BJ9="","",MIGRACION!BJ9)</f>
        <v/>
      </c>
      <c r="BK624" s="13">
        <f>+IF(MIGRACION!BK9="","",MIGRACION!BK9)</f>
        <v>0.33333333333333331</v>
      </c>
      <c r="BL624" s="13">
        <f>+IF(MIGRACION!BL9="","",MIGRACION!BL9)</f>
        <v>0.36458333333333331</v>
      </c>
      <c r="BM624" s="14" t="str">
        <f>+IF(MIGRACION!BM9="","",MIGRACION!BM9)</f>
        <v/>
      </c>
      <c r="BN624" s="20" t="str">
        <f>+IF(MIGRACION!BN9="","",MIGRACION!BN9)</f>
        <v/>
      </c>
      <c r="BO624" s="19">
        <f>+IF(MIGRACION!BO9="","",MIGRACION!BO9)</f>
        <v>0.125</v>
      </c>
      <c r="BP624" s="13">
        <f>+IF(MIGRACION!BP9="","",MIGRACION!BP9)</f>
        <v>0.46875</v>
      </c>
      <c r="BQ624" s="14" t="str">
        <f>+IF(MIGRACION!BQ9="","",MIGRACION!BQ9)</f>
        <v/>
      </c>
      <c r="BR624" s="14" t="str">
        <f>+IF(MIGRACION!BR9="","",MIGRACION!BR9)</f>
        <v/>
      </c>
      <c r="BS624" s="13">
        <f>+IF(MIGRACION!BS9="","",MIGRACION!BS9)</f>
        <v>0.33333333333333331</v>
      </c>
      <c r="BT624" s="13">
        <f>+IF(MIGRACION!BT9="","",MIGRACION!BT9)</f>
        <v>0.36458333333333331</v>
      </c>
      <c r="BU624" s="14" t="str">
        <f>+IF(MIGRACION!BU9="","",MIGRACION!BU9)</f>
        <v/>
      </c>
      <c r="BV624" s="20" t="str">
        <f>+IF(MIGRACION!BV9="","",MIGRACION!BV9)</f>
        <v/>
      </c>
      <c r="BW624" s="68" t="str">
        <f>+VLOOKUP(B624,GESEM!B:H,7,0)</f>
        <v>CHAT USER</v>
      </c>
      <c r="BX624" s="2" t="str">
        <f>+VLOOKUP(B624,GESEM!B:H,6,0)</f>
        <v>AGENTE</v>
      </c>
    </row>
    <row r="625" spans="1:76" ht="12" customHeight="1" x14ac:dyDescent="0.2">
      <c r="A625" s="31">
        <f t="shared" si="9"/>
        <v>619</v>
      </c>
      <c r="B625" s="74">
        <f>+MIGRACION!B10</f>
        <v>75895700</v>
      </c>
      <c r="C625" s="61" t="str">
        <f>+VLOOKUP(J625,TURNO!P:Q,2,0)</f>
        <v>CUSTOMER</v>
      </c>
      <c r="D625" s="61" t="str">
        <f>+MIGRACION!D10</f>
        <v>Mañana</v>
      </c>
      <c r="E625" s="75">
        <f>+VLOOKUP(B625,GESEM!B:M,12,0)</f>
        <v>45541</v>
      </c>
      <c r="F625" s="61" t="str">
        <f>+MIGRACION!F10</f>
        <v>PART TIME</v>
      </c>
      <c r="G625" s="61" t="str">
        <f>+MIGRACION!G10</f>
        <v>MIGRACION</v>
      </c>
      <c r="H625" s="61" t="str">
        <f>+MIGRACION!H10</f>
        <v>TIER 1</v>
      </c>
      <c r="I625" s="61" t="str">
        <f>+MIGRACION!I10</f>
        <v>MERA LLEMPEN DIANA LIZBETH</v>
      </c>
      <c r="J625" s="61" t="str">
        <f>+MIGRACION!J10</f>
        <v>CUSTOMER</v>
      </c>
      <c r="K625" s="61" t="str">
        <f>+MIGRACION!K10</f>
        <v>ABURTO TORRES LILIAN JERALDIN</v>
      </c>
      <c r="L625" s="61" t="str">
        <f>+MIGRACION!L10</f>
        <v>ALONSO RAFAEL ALEJANDRO WLADIMIR</v>
      </c>
      <c r="M625" s="61" t="str">
        <f>+MIGRACION!M10</f>
        <v>Jueves</v>
      </c>
      <c r="N625" s="32">
        <f>+MIGRACION!N10</f>
        <v>0.33333333333333331</v>
      </c>
      <c r="O625" s="33">
        <f>+MIGRACION!O10</f>
        <v>0.49652777777777779</v>
      </c>
      <c r="P625" s="32" t="str">
        <f>+MIGRACION!P10</f>
        <v/>
      </c>
      <c r="Q625" s="33" t="str">
        <f>+MIGRACION!Q10</f>
        <v/>
      </c>
      <c r="R625" s="34" t="str">
        <f>+VLOOKUP(B625,GESEM!B:R,9,0)</f>
        <v>ACTIVO</v>
      </c>
      <c r="S625" s="19">
        <f>+IF(MIGRACION!S10="","",MIGRACION!S10)</f>
        <v>0.33333333333333331</v>
      </c>
      <c r="T625" s="14">
        <f>+IF(MIGRACION!T10="","",MIGRACION!T10)</f>
        <v>0.49652777777777779</v>
      </c>
      <c r="U625" s="14" t="str">
        <f>+IF(MIGRACION!U10="","",MIGRACION!U10)</f>
        <v/>
      </c>
      <c r="V625" s="14" t="str">
        <f>+IF(MIGRACION!V10="","",MIGRACION!V10)</f>
        <v/>
      </c>
      <c r="W625" s="14" t="str">
        <f>+IF(MIGRACION!W10="","",MIGRACION!W10)</f>
        <v/>
      </c>
      <c r="X625" s="14" t="str">
        <f>+IF(MIGRACION!X10="","",MIGRACION!X10)</f>
        <v/>
      </c>
      <c r="Y625" s="14" t="str">
        <f>+IF(MIGRACION!Y10="","",MIGRACION!Y10)</f>
        <v/>
      </c>
      <c r="Z625" s="20" t="str">
        <f>+IF(MIGRACION!Z10="","",MIGRACION!Z10)</f>
        <v/>
      </c>
      <c r="AA625" s="19">
        <f>+IF(MIGRACION!AA10="","",MIGRACION!AA10)</f>
        <v>0.33333333333333331</v>
      </c>
      <c r="AB625" s="13">
        <f>+IF(MIGRACION!AB10="","",MIGRACION!AB10)</f>
        <v>0.49652777777777779</v>
      </c>
      <c r="AC625" s="14" t="str">
        <f>+IF(MIGRACION!AC10="","",MIGRACION!AC10)</f>
        <v/>
      </c>
      <c r="AD625" s="14" t="str">
        <f>+IF(MIGRACION!AD10="","",MIGRACION!AD10)</f>
        <v/>
      </c>
      <c r="AE625" s="13" t="str">
        <f>+IF(MIGRACION!AE10="","",MIGRACION!AE10)</f>
        <v/>
      </c>
      <c r="AF625" s="13" t="str">
        <f>+IF(MIGRACION!AF10="","",MIGRACION!AF10)</f>
        <v/>
      </c>
      <c r="AG625" s="14" t="str">
        <f>+IF(MIGRACION!AG10="","",MIGRACION!AG10)</f>
        <v/>
      </c>
      <c r="AH625" s="20" t="str">
        <f>+IF(MIGRACION!AH10="","",MIGRACION!AH10)</f>
        <v/>
      </c>
      <c r="AI625" s="19">
        <f>+IF(MIGRACION!AI10="","",MIGRACION!AI10)</f>
        <v>0.33333333333333331</v>
      </c>
      <c r="AJ625" s="13">
        <f>+IF(MIGRACION!AJ10="","",MIGRACION!AJ10)</f>
        <v>0.49652777777777779</v>
      </c>
      <c r="AK625" s="14" t="str">
        <f>+IF(MIGRACION!AK10="","",MIGRACION!AK10)</f>
        <v/>
      </c>
      <c r="AL625" s="14" t="str">
        <f>+IF(MIGRACION!AL10="","",MIGRACION!AL10)</f>
        <v/>
      </c>
      <c r="AM625" s="13" t="str">
        <f>+IF(MIGRACION!AM10="","",MIGRACION!AM10)</f>
        <v/>
      </c>
      <c r="AN625" s="13" t="str">
        <f>+IF(MIGRACION!AN10="","",MIGRACION!AN10)</f>
        <v/>
      </c>
      <c r="AO625" s="14" t="str">
        <f>+IF(MIGRACION!AO10="","",MIGRACION!AO10)</f>
        <v/>
      </c>
      <c r="AP625" s="20" t="str">
        <f>+IF(MIGRACION!AP10="","",MIGRACION!AP10)</f>
        <v/>
      </c>
      <c r="AQ625" s="19" t="str">
        <f>+IF(MIGRACION!AQ10="","",MIGRACION!AQ10)</f>
        <v/>
      </c>
      <c r="AR625" s="13" t="str">
        <f>+IF(MIGRACION!AR10="","",MIGRACION!AR10)</f>
        <v/>
      </c>
      <c r="AS625" s="14" t="str">
        <f>+IF(MIGRACION!AS10="","",MIGRACION!AS10)</f>
        <v/>
      </c>
      <c r="AT625" s="14" t="str">
        <f>+IF(MIGRACION!AT10="","",MIGRACION!AT10)</f>
        <v/>
      </c>
      <c r="AU625" s="13" t="str">
        <f>+IF(MIGRACION!AU10="","",MIGRACION!AU10)</f>
        <v/>
      </c>
      <c r="AV625" s="13" t="str">
        <f>+IF(MIGRACION!AV10="","",MIGRACION!AV10)</f>
        <v/>
      </c>
      <c r="AW625" s="14" t="str">
        <f>+IF(MIGRACION!AW10="","",MIGRACION!AW10)</f>
        <v/>
      </c>
      <c r="AX625" s="20" t="str">
        <f>+IF(MIGRACION!AX10="","",MIGRACION!AX10)</f>
        <v/>
      </c>
      <c r="AY625" s="19">
        <f>+IF(MIGRACION!AY10="","",MIGRACION!AY10)</f>
        <v>0.33333333333333331</v>
      </c>
      <c r="AZ625" s="13">
        <f>+IF(MIGRACION!AZ10="","",MIGRACION!AZ10)</f>
        <v>0.49652777777777779</v>
      </c>
      <c r="BA625" s="14" t="str">
        <f>+IF(MIGRACION!BA10="","",MIGRACION!BA10)</f>
        <v/>
      </c>
      <c r="BB625" s="14" t="str">
        <f>+IF(MIGRACION!BB10="","",MIGRACION!BB10)</f>
        <v/>
      </c>
      <c r="BC625" s="13" t="str">
        <f>+IF(MIGRACION!BC10="","",MIGRACION!BC10)</f>
        <v/>
      </c>
      <c r="BD625" s="13" t="str">
        <f>+IF(MIGRACION!BD10="","",MIGRACION!BD10)</f>
        <v/>
      </c>
      <c r="BE625" s="14" t="str">
        <f>+IF(MIGRACION!BE10="","",MIGRACION!BE10)</f>
        <v/>
      </c>
      <c r="BF625" s="20" t="str">
        <f>+IF(MIGRACION!BF10="","",MIGRACION!BF10)</f>
        <v/>
      </c>
      <c r="BG625" s="19">
        <f>+IF(MIGRACION!BG10="","",MIGRACION!BG10)</f>
        <v>0.33333333333333331</v>
      </c>
      <c r="BH625" s="13">
        <f>+IF(MIGRACION!BH10="","",MIGRACION!BH10)</f>
        <v>0.49652777777777779</v>
      </c>
      <c r="BI625" s="14" t="str">
        <f>+IF(MIGRACION!BI10="","",MIGRACION!BI10)</f>
        <v/>
      </c>
      <c r="BJ625" s="14" t="str">
        <f>+IF(MIGRACION!BJ10="","",MIGRACION!BJ10)</f>
        <v/>
      </c>
      <c r="BK625" s="13" t="str">
        <f>+IF(MIGRACION!BK10="","",MIGRACION!BK10)</f>
        <v/>
      </c>
      <c r="BL625" s="13" t="str">
        <f>+IF(MIGRACION!BL10="","",MIGRACION!BL10)</f>
        <v/>
      </c>
      <c r="BM625" s="14" t="str">
        <f>+IF(MIGRACION!BM10="","",MIGRACION!BM10)</f>
        <v/>
      </c>
      <c r="BN625" s="20" t="str">
        <f>+IF(MIGRACION!BN10="","",MIGRACION!BN10)</f>
        <v/>
      </c>
      <c r="BO625" s="19">
        <f>+IF(MIGRACION!BO10="","",MIGRACION!BO10)</f>
        <v>0.33333333333333331</v>
      </c>
      <c r="BP625" s="13">
        <f>+IF(MIGRACION!BP10="","",MIGRACION!BP10)</f>
        <v>0.49652777777777779</v>
      </c>
      <c r="BQ625" s="14" t="str">
        <f>+IF(MIGRACION!BQ10="","",MIGRACION!BQ10)</f>
        <v/>
      </c>
      <c r="BR625" s="14" t="str">
        <f>+IF(MIGRACION!BR10="","",MIGRACION!BR10)</f>
        <v/>
      </c>
      <c r="BS625" s="13" t="str">
        <f>+IF(MIGRACION!BS10="","",MIGRACION!BS10)</f>
        <v/>
      </c>
      <c r="BT625" s="13" t="str">
        <f>+IF(MIGRACION!BT10="","",MIGRACION!BT10)</f>
        <v/>
      </c>
      <c r="BU625" s="14" t="str">
        <f>+IF(MIGRACION!BU10="","",MIGRACION!BU10)</f>
        <v/>
      </c>
      <c r="BV625" s="20" t="str">
        <f>+IF(MIGRACION!BV10="","",MIGRACION!BV10)</f>
        <v/>
      </c>
      <c r="BW625" s="68" t="str">
        <f>+VLOOKUP(B625,GESEM!B:H,7,0)</f>
        <v>CHAT USER</v>
      </c>
      <c r="BX625" s="2" t="str">
        <f>+VLOOKUP(B625,GESEM!B:H,6,0)</f>
        <v>AGENTE</v>
      </c>
    </row>
    <row r="626" spans="1:76" ht="12" customHeight="1" x14ac:dyDescent="0.2">
      <c r="A626" s="31">
        <f t="shared" si="9"/>
        <v>620</v>
      </c>
      <c r="B626" s="74">
        <f>+MIGRACION!B11</f>
        <v>74750167</v>
      </c>
      <c r="C626" s="61" t="str">
        <f>+VLOOKUP(J626,TURNO!P:Q,2,0)</f>
        <v>CUSTOMER</v>
      </c>
      <c r="D626" s="61" t="str">
        <f>+MIGRACION!D11</f>
        <v>Mañana</v>
      </c>
      <c r="E626" s="75">
        <f>+VLOOKUP(B626,GESEM!B:M,12,0)</f>
        <v>45561</v>
      </c>
      <c r="F626" s="61" t="str">
        <f>+MIGRACION!F11</f>
        <v>PART TIME</v>
      </c>
      <c r="G626" s="61" t="str">
        <f>+MIGRACION!G11</f>
        <v>MIGRACION</v>
      </c>
      <c r="H626" s="61" t="str">
        <f>+MIGRACION!H11</f>
        <v>TIER 1</v>
      </c>
      <c r="I626" s="61" t="str">
        <f>+MIGRACION!I11</f>
        <v>ZAPATA CHAMORRO LESLY NIKOL</v>
      </c>
      <c r="J626" s="61" t="str">
        <f>+MIGRACION!J11</f>
        <v>CUSTOMER</v>
      </c>
      <c r="K626" s="61" t="str">
        <f>+MIGRACION!K11</f>
        <v>ABURTO TORRES LILIAN JERALDIN</v>
      </c>
      <c r="L626" s="61" t="str">
        <f>+MIGRACION!L11</f>
        <v>ALONSO RAFAEL ALEJANDRO WLADIMIR</v>
      </c>
      <c r="M626" s="61" t="str">
        <f>+MIGRACION!M11</f>
        <v>Viernes</v>
      </c>
      <c r="N626" s="32">
        <f>+MIGRACION!N11</f>
        <v>0.33333333333333331</v>
      </c>
      <c r="O626" s="33">
        <f>+MIGRACION!O11</f>
        <v>0.49652777777777779</v>
      </c>
      <c r="P626" s="32" t="str">
        <f>+MIGRACION!P11</f>
        <v/>
      </c>
      <c r="Q626" s="33" t="str">
        <f>+MIGRACION!Q11</f>
        <v/>
      </c>
      <c r="R626" s="34" t="str">
        <f>+VLOOKUP(B626,GESEM!B:R,9,0)</f>
        <v>ACTIVO</v>
      </c>
      <c r="S626" s="19">
        <f>+IF(MIGRACION!S11="","",MIGRACION!S11)</f>
        <v>0.33333333333333331</v>
      </c>
      <c r="T626" s="14">
        <f>+IF(MIGRACION!T11="","",MIGRACION!T11)</f>
        <v>0.49652777777777779</v>
      </c>
      <c r="U626" s="14" t="str">
        <f>+IF(MIGRACION!U11="","",MIGRACION!U11)</f>
        <v/>
      </c>
      <c r="V626" s="14" t="str">
        <f>+IF(MIGRACION!V11="","",MIGRACION!V11)</f>
        <v/>
      </c>
      <c r="W626" s="14" t="str">
        <f>+IF(MIGRACION!W11="","",MIGRACION!W11)</f>
        <v/>
      </c>
      <c r="X626" s="14" t="str">
        <f>+IF(MIGRACION!X11="","",MIGRACION!X11)</f>
        <v/>
      </c>
      <c r="Y626" s="14" t="str">
        <f>+IF(MIGRACION!Y11="","",MIGRACION!Y11)</f>
        <v/>
      </c>
      <c r="Z626" s="20" t="str">
        <f>+IF(MIGRACION!Z11="","",MIGRACION!Z11)</f>
        <v/>
      </c>
      <c r="AA626" s="19">
        <f>+IF(MIGRACION!AA11="","",MIGRACION!AA11)</f>
        <v>0.33333333333333331</v>
      </c>
      <c r="AB626" s="13">
        <f>+IF(MIGRACION!AB11="","",MIGRACION!AB11)</f>
        <v>0.49652777777777779</v>
      </c>
      <c r="AC626" s="14" t="str">
        <f>+IF(MIGRACION!AC11="","",MIGRACION!AC11)</f>
        <v/>
      </c>
      <c r="AD626" s="14" t="str">
        <f>+IF(MIGRACION!AD11="","",MIGRACION!AD11)</f>
        <v/>
      </c>
      <c r="AE626" s="13" t="str">
        <f>+IF(MIGRACION!AE11="","",MIGRACION!AE11)</f>
        <v/>
      </c>
      <c r="AF626" s="13" t="str">
        <f>+IF(MIGRACION!AF11="","",MIGRACION!AF11)</f>
        <v/>
      </c>
      <c r="AG626" s="14" t="str">
        <f>+IF(MIGRACION!AG11="","",MIGRACION!AG11)</f>
        <v/>
      </c>
      <c r="AH626" s="20" t="str">
        <f>+IF(MIGRACION!AH11="","",MIGRACION!AH11)</f>
        <v/>
      </c>
      <c r="AI626" s="19">
        <f>+IF(MIGRACION!AI11="","",MIGRACION!AI11)</f>
        <v>0.33333333333333331</v>
      </c>
      <c r="AJ626" s="13">
        <f>+IF(MIGRACION!AJ11="","",MIGRACION!AJ11)</f>
        <v>0.49652777777777779</v>
      </c>
      <c r="AK626" s="14" t="str">
        <f>+IF(MIGRACION!AK11="","",MIGRACION!AK11)</f>
        <v/>
      </c>
      <c r="AL626" s="14" t="str">
        <f>+IF(MIGRACION!AL11="","",MIGRACION!AL11)</f>
        <v/>
      </c>
      <c r="AM626" s="13" t="str">
        <f>+IF(MIGRACION!AM11="","",MIGRACION!AM11)</f>
        <v/>
      </c>
      <c r="AN626" s="13" t="str">
        <f>+IF(MIGRACION!AN11="","",MIGRACION!AN11)</f>
        <v/>
      </c>
      <c r="AO626" s="14" t="str">
        <f>+IF(MIGRACION!AO11="","",MIGRACION!AO11)</f>
        <v/>
      </c>
      <c r="AP626" s="20" t="str">
        <f>+IF(MIGRACION!AP11="","",MIGRACION!AP11)</f>
        <v/>
      </c>
      <c r="AQ626" s="19">
        <f>+IF(MIGRACION!AQ11="","",MIGRACION!AQ11)</f>
        <v>0.33333333333333331</v>
      </c>
      <c r="AR626" s="13">
        <f>+IF(MIGRACION!AR11="","",MIGRACION!AR11)</f>
        <v>0.49652777777777779</v>
      </c>
      <c r="AS626" s="14" t="str">
        <f>+IF(MIGRACION!AS11="","",MIGRACION!AS11)</f>
        <v/>
      </c>
      <c r="AT626" s="14" t="str">
        <f>+IF(MIGRACION!AT11="","",MIGRACION!AT11)</f>
        <v/>
      </c>
      <c r="AU626" s="13" t="str">
        <f>+IF(MIGRACION!AU11="","",MIGRACION!AU11)</f>
        <v/>
      </c>
      <c r="AV626" s="13" t="str">
        <f>+IF(MIGRACION!AV11="","",MIGRACION!AV11)</f>
        <v/>
      </c>
      <c r="AW626" s="14" t="str">
        <f>+IF(MIGRACION!AW11="","",MIGRACION!AW11)</f>
        <v/>
      </c>
      <c r="AX626" s="20" t="str">
        <f>+IF(MIGRACION!AX11="","",MIGRACION!AX11)</f>
        <v/>
      </c>
      <c r="AY626" s="19" t="str">
        <f>+IF(MIGRACION!AY11="","",MIGRACION!AY11)</f>
        <v/>
      </c>
      <c r="AZ626" s="13" t="str">
        <f>+IF(MIGRACION!AZ11="","",MIGRACION!AZ11)</f>
        <v/>
      </c>
      <c r="BA626" s="14" t="str">
        <f>+IF(MIGRACION!BA11="","",MIGRACION!BA11)</f>
        <v/>
      </c>
      <c r="BB626" s="14" t="str">
        <f>+IF(MIGRACION!BB11="","",MIGRACION!BB11)</f>
        <v/>
      </c>
      <c r="BC626" s="13" t="str">
        <f>+IF(MIGRACION!BC11="","",MIGRACION!BC11)</f>
        <v/>
      </c>
      <c r="BD626" s="13" t="str">
        <f>+IF(MIGRACION!BD11="","",MIGRACION!BD11)</f>
        <v/>
      </c>
      <c r="BE626" s="14" t="str">
        <f>+IF(MIGRACION!BE11="","",MIGRACION!BE11)</f>
        <v/>
      </c>
      <c r="BF626" s="20" t="str">
        <f>+IF(MIGRACION!BF11="","",MIGRACION!BF11)</f>
        <v/>
      </c>
      <c r="BG626" s="19">
        <f>+IF(MIGRACION!BG11="","",MIGRACION!BG11)</f>
        <v>0.33333333333333331</v>
      </c>
      <c r="BH626" s="13">
        <f>+IF(MIGRACION!BH11="","",MIGRACION!BH11)</f>
        <v>0.49652777777777779</v>
      </c>
      <c r="BI626" s="14" t="str">
        <f>+IF(MIGRACION!BI11="","",MIGRACION!BI11)</f>
        <v/>
      </c>
      <c r="BJ626" s="14" t="str">
        <f>+IF(MIGRACION!BJ11="","",MIGRACION!BJ11)</f>
        <v/>
      </c>
      <c r="BK626" s="13" t="str">
        <f>+IF(MIGRACION!BK11="","",MIGRACION!BK11)</f>
        <v/>
      </c>
      <c r="BL626" s="13" t="str">
        <f>+IF(MIGRACION!BL11="","",MIGRACION!BL11)</f>
        <v/>
      </c>
      <c r="BM626" s="14" t="str">
        <f>+IF(MIGRACION!BM11="","",MIGRACION!BM11)</f>
        <v/>
      </c>
      <c r="BN626" s="20" t="str">
        <f>+IF(MIGRACION!BN11="","",MIGRACION!BN11)</f>
        <v/>
      </c>
      <c r="BO626" s="19">
        <f>+IF(MIGRACION!BO11="","",MIGRACION!BO11)</f>
        <v>0.33333333333333331</v>
      </c>
      <c r="BP626" s="13">
        <f>+IF(MIGRACION!BP11="","",MIGRACION!BP11)</f>
        <v>0.49652777777777779</v>
      </c>
      <c r="BQ626" s="14" t="str">
        <f>+IF(MIGRACION!BQ11="","",MIGRACION!BQ11)</f>
        <v/>
      </c>
      <c r="BR626" s="14" t="str">
        <f>+IF(MIGRACION!BR11="","",MIGRACION!BR11)</f>
        <v/>
      </c>
      <c r="BS626" s="13" t="str">
        <f>+IF(MIGRACION!BS11="","",MIGRACION!BS11)</f>
        <v/>
      </c>
      <c r="BT626" s="13" t="str">
        <f>+IF(MIGRACION!BT11="","",MIGRACION!BT11)</f>
        <v/>
      </c>
      <c r="BU626" s="14" t="str">
        <f>+IF(MIGRACION!BU11="","",MIGRACION!BU11)</f>
        <v/>
      </c>
      <c r="BV626" s="20" t="str">
        <f>+IF(MIGRACION!BV11="","",MIGRACION!BV11)</f>
        <v/>
      </c>
      <c r="BW626" s="68" t="str">
        <f>+VLOOKUP(B626,GESEM!B:H,7,0)</f>
        <v>CHAT USER</v>
      </c>
      <c r="BX626" s="2" t="str">
        <f>+VLOOKUP(B626,GESEM!B:H,6,0)</f>
        <v>AGENTE</v>
      </c>
    </row>
    <row r="627" spans="1:76" ht="12" customHeight="1" x14ac:dyDescent="0.2">
      <c r="A627" s="31">
        <f t="shared" si="9"/>
        <v>621</v>
      </c>
      <c r="B627" s="74">
        <f>+MIGRACION!B12</f>
        <v>70288762</v>
      </c>
      <c r="C627" s="61" t="str">
        <f>+VLOOKUP(J627,TURNO!P:Q,2,0)</f>
        <v>CUSTOMER</v>
      </c>
      <c r="D627" s="61" t="str">
        <f>+MIGRACION!D12</f>
        <v>Mañana</v>
      </c>
      <c r="E627" s="75">
        <f>+VLOOKUP(B627,GESEM!B:M,12,0)</f>
        <v>45454</v>
      </c>
      <c r="F627" s="61" t="str">
        <f>+MIGRACION!F12</f>
        <v>FULL TIME</v>
      </c>
      <c r="G627" s="61" t="str">
        <f>+MIGRACION!G12</f>
        <v>MIGRACION</v>
      </c>
      <c r="H627" s="61" t="str">
        <f>+MIGRACION!H12</f>
        <v>TIER 1</v>
      </c>
      <c r="I627" s="61" t="str">
        <f>+MIGRACION!I12</f>
        <v>RUIZ FLORES JENIFFER NAHOMI</v>
      </c>
      <c r="J627" s="61" t="str">
        <f>+MIGRACION!J12</f>
        <v>CUSTOMER</v>
      </c>
      <c r="K627" s="61" t="str">
        <f>+MIGRACION!K12</f>
        <v>MORALES MAMANI BRADEN SAMUEL</v>
      </c>
      <c r="L627" s="61" t="str">
        <f>+MIGRACION!L12</f>
        <v>PORTILLA REYES YOHANA ARACELLI</v>
      </c>
      <c r="M627" s="61" t="str">
        <f>+MIGRACION!M12</f>
        <v>Jueves</v>
      </c>
      <c r="N627" s="32">
        <f>+MIGRACION!N12</f>
        <v>0.375</v>
      </c>
      <c r="O627" s="33">
        <f>+MIGRACION!O12</f>
        <v>0.71875</v>
      </c>
      <c r="P627" s="32">
        <f>+MIGRACION!P12</f>
        <v>0.5625</v>
      </c>
      <c r="Q627" s="33">
        <f>+MIGRACION!Q12</f>
        <v>0.59375</v>
      </c>
      <c r="R627" s="34" t="str">
        <f>+VLOOKUP(B627,GESEM!B:R,9,0)</f>
        <v>ACTIVO</v>
      </c>
      <c r="S627" s="19">
        <f>+IF(MIGRACION!S12="","",MIGRACION!S12)</f>
        <v>0.375</v>
      </c>
      <c r="T627" s="14">
        <f>+IF(MIGRACION!T12="","",MIGRACION!T12)</f>
        <v>0.71875</v>
      </c>
      <c r="U627" s="14" t="str">
        <f>+IF(MIGRACION!U12="","",MIGRACION!U12)</f>
        <v/>
      </c>
      <c r="V627" s="14" t="str">
        <f>+IF(MIGRACION!V12="","",MIGRACION!V12)</f>
        <v/>
      </c>
      <c r="W627" s="14">
        <f>+IF(MIGRACION!W12="","",MIGRACION!W12)</f>
        <v>0.5625</v>
      </c>
      <c r="X627" s="14">
        <f>+IF(MIGRACION!X12="","",MIGRACION!X12)</f>
        <v>0.59375</v>
      </c>
      <c r="Y627" s="14" t="str">
        <f>+IF(MIGRACION!Y12="","",MIGRACION!Y12)</f>
        <v/>
      </c>
      <c r="Z627" s="20" t="str">
        <f>+IF(MIGRACION!Z12="","",MIGRACION!Z12)</f>
        <v/>
      </c>
      <c r="AA627" s="19">
        <f>+IF(MIGRACION!AA12="","",MIGRACION!AA12)</f>
        <v>0.375</v>
      </c>
      <c r="AB627" s="13">
        <f>+IF(MIGRACION!AB12="","",MIGRACION!AB12)</f>
        <v>0.71875</v>
      </c>
      <c r="AC627" s="14" t="str">
        <f>+IF(MIGRACION!AC12="","",MIGRACION!AC12)</f>
        <v/>
      </c>
      <c r="AD627" s="14" t="str">
        <f>+IF(MIGRACION!AD12="","",MIGRACION!AD12)</f>
        <v/>
      </c>
      <c r="AE627" s="13">
        <f>+IF(MIGRACION!AE12="","",MIGRACION!AE12)</f>
        <v>0.5625</v>
      </c>
      <c r="AF627" s="13">
        <f>+IF(MIGRACION!AF12="","",MIGRACION!AF12)</f>
        <v>0.59375</v>
      </c>
      <c r="AG627" s="14" t="str">
        <f>+IF(MIGRACION!AG12="","",MIGRACION!AG12)</f>
        <v/>
      </c>
      <c r="AH627" s="20" t="str">
        <f>+IF(MIGRACION!AH12="","",MIGRACION!AH12)</f>
        <v/>
      </c>
      <c r="AI627" s="19">
        <f>+IF(MIGRACION!AI12="","",MIGRACION!AI12)</f>
        <v>0.375</v>
      </c>
      <c r="AJ627" s="13">
        <f>+IF(MIGRACION!AJ12="","",MIGRACION!AJ12)</f>
        <v>0.71875</v>
      </c>
      <c r="AK627" s="14" t="str">
        <f>+IF(MIGRACION!AK12="","",MIGRACION!AK12)</f>
        <v/>
      </c>
      <c r="AL627" s="14" t="str">
        <f>+IF(MIGRACION!AL12="","",MIGRACION!AL12)</f>
        <v/>
      </c>
      <c r="AM627" s="13">
        <f>+IF(MIGRACION!AM12="","",MIGRACION!AM12)</f>
        <v>0.5625</v>
      </c>
      <c r="AN627" s="13">
        <f>+IF(MIGRACION!AN12="","",MIGRACION!AN12)</f>
        <v>0.59375</v>
      </c>
      <c r="AO627" s="14" t="str">
        <f>+IF(MIGRACION!AO12="","",MIGRACION!AO12)</f>
        <v/>
      </c>
      <c r="AP627" s="20" t="str">
        <f>+IF(MIGRACION!AP12="","",MIGRACION!AP12)</f>
        <v/>
      </c>
      <c r="AQ627" s="19" t="str">
        <f>+IF(MIGRACION!AQ12="","",MIGRACION!AQ12)</f>
        <v/>
      </c>
      <c r="AR627" s="13" t="str">
        <f>+IF(MIGRACION!AR12="","",MIGRACION!AR12)</f>
        <v/>
      </c>
      <c r="AS627" s="14" t="str">
        <f>+IF(MIGRACION!AS12="","",MIGRACION!AS12)</f>
        <v/>
      </c>
      <c r="AT627" s="14" t="str">
        <f>+IF(MIGRACION!AT12="","",MIGRACION!AT12)</f>
        <v/>
      </c>
      <c r="AU627" s="13" t="str">
        <f>+IF(MIGRACION!AU12="","",MIGRACION!AU12)</f>
        <v/>
      </c>
      <c r="AV627" s="13" t="str">
        <f>+IF(MIGRACION!AV12="","",MIGRACION!AV12)</f>
        <v/>
      </c>
      <c r="AW627" s="14" t="str">
        <f>+IF(MIGRACION!AW12="","",MIGRACION!AW12)</f>
        <v/>
      </c>
      <c r="AX627" s="20" t="str">
        <f>+IF(MIGRACION!AX12="","",MIGRACION!AX12)</f>
        <v/>
      </c>
      <c r="AY627" s="19">
        <f>+IF(MIGRACION!AY12="","",MIGRACION!AY12)</f>
        <v>0.375</v>
      </c>
      <c r="AZ627" s="13">
        <f>+IF(MIGRACION!AZ12="","",MIGRACION!AZ12)</f>
        <v>0.71875</v>
      </c>
      <c r="BA627" s="14" t="str">
        <f>+IF(MIGRACION!BA12="","",MIGRACION!BA12)</f>
        <v/>
      </c>
      <c r="BB627" s="14" t="str">
        <f>+IF(MIGRACION!BB12="","",MIGRACION!BB12)</f>
        <v/>
      </c>
      <c r="BC627" s="13">
        <f>+IF(MIGRACION!BC12="","",MIGRACION!BC12)</f>
        <v>0.5625</v>
      </c>
      <c r="BD627" s="13">
        <f>+IF(MIGRACION!BD12="","",MIGRACION!BD12)</f>
        <v>0.59375</v>
      </c>
      <c r="BE627" s="14" t="str">
        <f>+IF(MIGRACION!BE12="","",MIGRACION!BE12)</f>
        <v/>
      </c>
      <c r="BF627" s="20" t="str">
        <f>+IF(MIGRACION!BF12="","",MIGRACION!BF12)</f>
        <v/>
      </c>
      <c r="BG627" s="19">
        <f>+IF(MIGRACION!BG12="","",MIGRACION!BG12)</f>
        <v>0.375</v>
      </c>
      <c r="BH627" s="13">
        <f>+IF(MIGRACION!BH12="","",MIGRACION!BH12)</f>
        <v>0.71875</v>
      </c>
      <c r="BI627" s="14" t="str">
        <f>+IF(MIGRACION!BI12="","",MIGRACION!BI12)</f>
        <v/>
      </c>
      <c r="BJ627" s="14" t="str">
        <f>+IF(MIGRACION!BJ12="","",MIGRACION!BJ12)</f>
        <v/>
      </c>
      <c r="BK627" s="13">
        <f>+IF(MIGRACION!BK12="","",MIGRACION!BK12)</f>
        <v>0.5625</v>
      </c>
      <c r="BL627" s="13">
        <f>+IF(MIGRACION!BL12="","",MIGRACION!BL12)</f>
        <v>0.59375</v>
      </c>
      <c r="BM627" s="14" t="str">
        <f>+IF(MIGRACION!BM12="","",MIGRACION!BM12)</f>
        <v/>
      </c>
      <c r="BN627" s="20" t="str">
        <f>+IF(MIGRACION!BN12="","",MIGRACION!BN12)</f>
        <v/>
      </c>
      <c r="BO627" s="19">
        <f>+IF(MIGRACION!BO12="","",MIGRACION!BO12)</f>
        <v>0.375</v>
      </c>
      <c r="BP627" s="13">
        <f>+IF(MIGRACION!BP12="","",MIGRACION!BP12)</f>
        <v>0.71875</v>
      </c>
      <c r="BQ627" s="14" t="str">
        <f>+IF(MIGRACION!BQ12="","",MIGRACION!BQ12)</f>
        <v/>
      </c>
      <c r="BR627" s="14" t="str">
        <f>+IF(MIGRACION!BR12="","",MIGRACION!BR12)</f>
        <v/>
      </c>
      <c r="BS627" s="13">
        <f>+IF(MIGRACION!BS12="","",MIGRACION!BS12)</f>
        <v>0.5625</v>
      </c>
      <c r="BT627" s="13">
        <f>+IF(MIGRACION!BT12="","",MIGRACION!BT12)</f>
        <v>0.59375</v>
      </c>
      <c r="BU627" s="14" t="str">
        <f>+IF(MIGRACION!BU12="","",MIGRACION!BU12)</f>
        <v/>
      </c>
      <c r="BV627" s="20" t="str">
        <f>+IF(MIGRACION!BV12="","",MIGRACION!BV12)</f>
        <v/>
      </c>
      <c r="BW627" s="68" t="str">
        <f>+VLOOKUP(B627,GESEM!B:H,7,0)</f>
        <v>CHAT USER</v>
      </c>
      <c r="BX627" s="2" t="str">
        <f>+VLOOKUP(B627,GESEM!B:H,6,0)</f>
        <v>AGENTE</v>
      </c>
    </row>
    <row r="628" spans="1:76" ht="12" customHeight="1" x14ac:dyDescent="0.2">
      <c r="A628" s="31">
        <f t="shared" si="9"/>
        <v>622</v>
      </c>
      <c r="B628" s="74">
        <f>+MIGRACION!B13</f>
        <v>76453326</v>
      </c>
      <c r="C628" s="61" t="str">
        <f>+VLOOKUP(J628,TURNO!P:Q,2,0)</f>
        <v>CUSTOMER</v>
      </c>
      <c r="D628" s="61" t="str">
        <f>+MIGRACION!D13</f>
        <v>Mañana</v>
      </c>
      <c r="E628" s="75">
        <f>+VLOOKUP(B628,GESEM!B:M,12,0)</f>
        <v>45583</v>
      </c>
      <c r="F628" s="61" t="str">
        <f>+MIGRACION!F13</f>
        <v>FULL TIME</v>
      </c>
      <c r="G628" s="61" t="str">
        <f>+MIGRACION!G13</f>
        <v>MIGRACION</v>
      </c>
      <c r="H628" s="61" t="str">
        <f>+MIGRACION!H13</f>
        <v>TIER 1</v>
      </c>
      <c r="I628" s="61" t="str">
        <f>+MIGRACION!I13</f>
        <v>CASTAÑEDA MARROQUIN VALERIA ANDREA</v>
      </c>
      <c r="J628" s="61" t="str">
        <f>+MIGRACION!J13</f>
        <v>CUSTOMER</v>
      </c>
      <c r="K628" s="61" t="str">
        <f>+MIGRACION!K13</f>
        <v>MORALES MAMANI BRADEN SAMUEL</v>
      </c>
      <c r="L628" s="61" t="str">
        <f>+MIGRACION!L13</f>
        <v>PORTILLA REYES YOHANA ARACELLI</v>
      </c>
      <c r="M628" s="61" t="str">
        <f>+MIGRACION!M13</f>
        <v>Viernes</v>
      </c>
      <c r="N628" s="32">
        <f>+MIGRACION!N13</f>
        <v>0.375</v>
      </c>
      <c r="O628" s="33">
        <f>+MIGRACION!O13</f>
        <v>0.71875</v>
      </c>
      <c r="P628" s="32">
        <f>+MIGRACION!P13</f>
        <v>0.53125</v>
      </c>
      <c r="Q628" s="33">
        <f>+MIGRACION!Q13</f>
        <v>0.5625</v>
      </c>
      <c r="R628" s="34" t="str">
        <f>+VLOOKUP(B628,GESEM!B:R,9,0)</f>
        <v>ACTIVO</v>
      </c>
      <c r="S628" s="19">
        <f>+IF(MIGRACION!S13="","",MIGRACION!S13)</f>
        <v>0.375</v>
      </c>
      <c r="T628" s="14">
        <f>+IF(MIGRACION!T13="","",MIGRACION!T13)</f>
        <v>0.71875</v>
      </c>
      <c r="U628" s="14" t="str">
        <f>+IF(MIGRACION!U13="","",MIGRACION!U13)</f>
        <v/>
      </c>
      <c r="V628" s="14" t="str">
        <f>+IF(MIGRACION!V13="","",MIGRACION!V13)</f>
        <v/>
      </c>
      <c r="W628" s="14">
        <f>+IF(MIGRACION!W13="","",MIGRACION!W13)</f>
        <v>0.53125</v>
      </c>
      <c r="X628" s="14">
        <f>+IF(MIGRACION!X13="","",MIGRACION!X13)</f>
        <v>0.5625</v>
      </c>
      <c r="Y628" s="14" t="str">
        <f>+IF(MIGRACION!Y13="","",MIGRACION!Y13)</f>
        <v/>
      </c>
      <c r="Z628" s="20" t="str">
        <f>+IF(MIGRACION!Z13="","",MIGRACION!Z13)</f>
        <v/>
      </c>
      <c r="AA628" s="19">
        <f>+IF(MIGRACION!AA13="","",MIGRACION!AA13)</f>
        <v>0.375</v>
      </c>
      <c r="AB628" s="13">
        <f>+IF(MIGRACION!AB13="","",MIGRACION!AB13)</f>
        <v>0.71875</v>
      </c>
      <c r="AC628" s="14" t="str">
        <f>+IF(MIGRACION!AC13="","",MIGRACION!AC13)</f>
        <v/>
      </c>
      <c r="AD628" s="14" t="str">
        <f>+IF(MIGRACION!AD13="","",MIGRACION!AD13)</f>
        <v/>
      </c>
      <c r="AE628" s="13">
        <f>+IF(MIGRACION!AE13="","",MIGRACION!AE13)</f>
        <v>0.53125</v>
      </c>
      <c r="AF628" s="13">
        <f>+IF(MIGRACION!AF13="","",MIGRACION!AF13)</f>
        <v>0.5625</v>
      </c>
      <c r="AG628" s="14" t="str">
        <f>+IF(MIGRACION!AG13="","",MIGRACION!AG13)</f>
        <v/>
      </c>
      <c r="AH628" s="20" t="str">
        <f>+IF(MIGRACION!AH13="","",MIGRACION!AH13)</f>
        <v/>
      </c>
      <c r="AI628" s="19">
        <f>+IF(MIGRACION!AI13="","",MIGRACION!AI13)</f>
        <v>0.375</v>
      </c>
      <c r="AJ628" s="13">
        <f>+IF(MIGRACION!AJ13="","",MIGRACION!AJ13)</f>
        <v>0.71875</v>
      </c>
      <c r="AK628" s="14" t="str">
        <f>+IF(MIGRACION!AK13="","",MIGRACION!AK13)</f>
        <v/>
      </c>
      <c r="AL628" s="14" t="str">
        <f>+IF(MIGRACION!AL13="","",MIGRACION!AL13)</f>
        <v/>
      </c>
      <c r="AM628" s="13">
        <f>+IF(MIGRACION!AM13="","",MIGRACION!AM13)</f>
        <v>0.53125</v>
      </c>
      <c r="AN628" s="13">
        <f>+IF(MIGRACION!AN13="","",MIGRACION!AN13)</f>
        <v>0.5625</v>
      </c>
      <c r="AO628" s="14" t="str">
        <f>+IF(MIGRACION!AO13="","",MIGRACION!AO13)</f>
        <v/>
      </c>
      <c r="AP628" s="20" t="str">
        <f>+IF(MIGRACION!AP13="","",MIGRACION!AP13)</f>
        <v/>
      </c>
      <c r="AQ628" s="19">
        <f>+IF(MIGRACION!AQ13="","",MIGRACION!AQ13)</f>
        <v>0.375</v>
      </c>
      <c r="AR628" s="13">
        <f>+IF(MIGRACION!AR13="","",MIGRACION!AR13)</f>
        <v>0.71875</v>
      </c>
      <c r="AS628" s="14" t="str">
        <f>+IF(MIGRACION!AS13="","",MIGRACION!AS13)</f>
        <v/>
      </c>
      <c r="AT628" s="14" t="str">
        <f>+IF(MIGRACION!AT13="","",MIGRACION!AT13)</f>
        <v/>
      </c>
      <c r="AU628" s="13">
        <f>+IF(MIGRACION!AU13="","",MIGRACION!AU13)</f>
        <v>0.53125</v>
      </c>
      <c r="AV628" s="13">
        <f>+IF(MIGRACION!AV13="","",MIGRACION!AV13)</f>
        <v>0.5625</v>
      </c>
      <c r="AW628" s="14" t="str">
        <f>+IF(MIGRACION!AW13="","",MIGRACION!AW13)</f>
        <v/>
      </c>
      <c r="AX628" s="20" t="str">
        <f>+IF(MIGRACION!AX13="","",MIGRACION!AX13)</f>
        <v/>
      </c>
      <c r="AY628" s="19" t="str">
        <f>+IF(MIGRACION!AY13="","",MIGRACION!AY13)</f>
        <v/>
      </c>
      <c r="AZ628" s="13" t="str">
        <f>+IF(MIGRACION!AZ13="","",MIGRACION!AZ13)</f>
        <v/>
      </c>
      <c r="BA628" s="14" t="str">
        <f>+IF(MIGRACION!BA13="","",MIGRACION!BA13)</f>
        <v/>
      </c>
      <c r="BB628" s="14" t="str">
        <f>+IF(MIGRACION!BB13="","",MIGRACION!BB13)</f>
        <v/>
      </c>
      <c r="BC628" s="13" t="str">
        <f>+IF(MIGRACION!BC13="","",MIGRACION!BC13)</f>
        <v/>
      </c>
      <c r="BD628" s="13" t="str">
        <f>+IF(MIGRACION!BD13="","",MIGRACION!BD13)</f>
        <v/>
      </c>
      <c r="BE628" s="14" t="str">
        <f>+IF(MIGRACION!BE13="","",MIGRACION!BE13)</f>
        <v/>
      </c>
      <c r="BF628" s="20" t="str">
        <f>+IF(MIGRACION!BF13="","",MIGRACION!BF13)</f>
        <v/>
      </c>
      <c r="BG628" s="19">
        <f>+IF(MIGRACION!BG13="","",MIGRACION!BG13)</f>
        <v>0.375</v>
      </c>
      <c r="BH628" s="13">
        <f>+IF(MIGRACION!BH13="","",MIGRACION!BH13)</f>
        <v>0.71875</v>
      </c>
      <c r="BI628" s="14" t="str">
        <f>+IF(MIGRACION!BI13="","",MIGRACION!BI13)</f>
        <v/>
      </c>
      <c r="BJ628" s="14" t="str">
        <f>+IF(MIGRACION!BJ13="","",MIGRACION!BJ13)</f>
        <v/>
      </c>
      <c r="BK628" s="13">
        <f>+IF(MIGRACION!BK13="","",MIGRACION!BK13)</f>
        <v>0.53125</v>
      </c>
      <c r="BL628" s="13">
        <f>+IF(MIGRACION!BL13="","",MIGRACION!BL13)</f>
        <v>0.5625</v>
      </c>
      <c r="BM628" s="14" t="str">
        <f>+IF(MIGRACION!BM13="","",MIGRACION!BM13)</f>
        <v/>
      </c>
      <c r="BN628" s="20" t="str">
        <f>+IF(MIGRACION!BN13="","",MIGRACION!BN13)</f>
        <v/>
      </c>
      <c r="BO628" s="19">
        <f>+IF(MIGRACION!BO13="","",MIGRACION!BO13)</f>
        <v>0.375</v>
      </c>
      <c r="BP628" s="13">
        <f>+IF(MIGRACION!BP13="","",MIGRACION!BP13)</f>
        <v>0.71875</v>
      </c>
      <c r="BQ628" s="14" t="str">
        <f>+IF(MIGRACION!BQ13="","",MIGRACION!BQ13)</f>
        <v/>
      </c>
      <c r="BR628" s="14" t="str">
        <f>+IF(MIGRACION!BR13="","",MIGRACION!BR13)</f>
        <v/>
      </c>
      <c r="BS628" s="13">
        <f>+IF(MIGRACION!BS13="","",MIGRACION!BS13)</f>
        <v>0.53125</v>
      </c>
      <c r="BT628" s="13">
        <f>+IF(MIGRACION!BT13="","",MIGRACION!BT13)</f>
        <v>0.5625</v>
      </c>
      <c r="BU628" s="14" t="str">
        <f>+IF(MIGRACION!BU13="","",MIGRACION!BU13)</f>
        <v/>
      </c>
      <c r="BV628" s="20" t="str">
        <f>+IF(MIGRACION!BV13="","",MIGRACION!BV13)</f>
        <v/>
      </c>
      <c r="BW628" s="68" t="str">
        <f>+VLOOKUP(B628,GESEM!B:H,7,0)</f>
        <v>CHAT USER</v>
      </c>
      <c r="BX628" s="2" t="str">
        <f>+VLOOKUP(B628,GESEM!B:H,6,0)</f>
        <v>AGENTE</v>
      </c>
    </row>
    <row r="629" spans="1:76" ht="12" hidden="1" customHeight="1" x14ac:dyDescent="0.2">
      <c r="A629" s="31">
        <f t="shared" si="9"/>
        <v>623</v>
      </c>
      <c r="B629" s="74">
        <f>+MIGRACION!B14</f>
        <v>74914631</v>
      </c>
      <c r="C629" s="61" t="str">
        <f>+VLOOKUP(J629,TURNO!P:Q,2,0)</f>
        <v>CUSTOMER</v>
      </c>
      <c r="D629" s="61" t="str">
        <f>+MIGRACION!D14</f>
        <v>Mañana</v>
      </c>
      <c r="E629" s="75">
        <f>+VLOOKUP(B629,GESEM!B:M,12,0)</f>
        <v>45583</v>
      </c>
      <c r="F629" s="61" t="str">
        <f>+MIGRACION!F14</f>
        <v>FULL TIME</v>
      </c>
      <c r="G629" s="61" t="str">
        <f>+MIGRACION!G14</f>
        <v>MIGRACION</v>
      </c>
      <c r="H629" s="61" t="str">
        <f>+MIGRACION!H14</f>
        <v>TIER 1</v>
      </c>
      <c r="I629" s="61" t="str">
        <f>+MIGRACION!I14</f>
        <v>IGLESIAS ESTEVES WESLEY JESÚS</v>
      </c>
      <c r="J629" s="61" t="str">
        <f>+MIGRACION!J14</f>
        <v>CUSTOMER</v>
      </c>
      <c r="K629" s="61" t="str">
        <f>+MIGRACION!K14</f>
        <v>MORALES MAMANI BRADEN SAMUEL</v>
      </c>
      <c r="L629" s="61" t="str">
        <f>+MIGRACION!L14</f>
        <v>PORTILLA REYES YOHANA ARACELLI</v>
      </c>
      <c r="M629" s="61" t="str">
        <f>+MIGRACION!M14</f>
        <v>Jueves</v>
      </c>
      <c r="N629" s="32">
        <f>+MIGRACION!N14</f>
        <v>0.375</v>
      </c>
      <c r="O629" s="33">
        <f>+MIGRACION!O14</f>
        <v>0.71875</v>
      </c>
      <c r="P629" s="32">
        <f>+MIGRACION!P14</f>
        <v>0.5625</v>
      </c>
      <c r="Q629" s="33">
        <f>+MIGRACION!Q14</f>
        <v>0.59375</v>
      </c>
      <c r="R629" s="34" t="str">
        <f>+VLOOKUP(B629,GESEM!B:R,9,0)</f>
        <v>INACTIVO</v>
      </c>
      <c r="S629" s="19">
        <f>+IF(MIGRACION!S14="","",MIGRACION!S14)</f>
        <v>0.375</v>
      </c>
      <c r="T629" s="14">
        <f>+IF(MIGRACION!T14="","",MIGRACION!T14)</f>
        <v>0.71875</v>
      </c>
      <c r="U629" s="14" t="str">
        <f>+IF(MIGRACION!U14="","",MIGRACION!U14)</f>
        <v/>
      </c>
      <c r="V629" s="14" t="str">
        <f>+IF(MIGRACION!V14="","",MIGRACION!V14)</f>
        <v/>
      </c>
      <c r="W629" s="14">
        <f>+IF(MIGRACION!W14="","",MIGRACION!W14)</f>
        <v>0.5625</v>
      </c>
      <c r="X629" s="14">
        <f>+IF(MIGRACION!X14="","",MIGRACION!X14)</f>
        <v>0.59375</v>
      </c>
      <c r="Y629" s="14" t="str">
        <f>+IF(MIGRACION!Y14="","",MIGRACION!Y14)</f>
        <v/>
      </c>
      <c r="Z629" s="20" t="str">
        <f>+IF(MIGRACION!Z14="","",MIGRACION!Z14)</f>
        <v/>
      </c>
      <c r="AA629" s="19">
        <f>+IF(MIGRACION!AA14="","",MIGRACION!AA14)</f>
        <v>0.375</v>
      </c>
      <c r="AB629" s="13">
        <f>+IF(MIGRACION!AB14="","",MIGRACION!AB14)</f>
        <v>0.71875</v>
      </c>
      <c r="AC629" s="14" t="str">
        <f>+IF(MIGRACION!AC14="","",MIGRACION!AC14)</f>
        <v/>
      </c>
      <c r="AD629" s="14" t="str">
        <f>+IF(MIGRACION!AD14="","",MIGRACION!AD14)</f>
        <v/>
      </c>
      <c r="AE629" s="13">
        <f>+IF(MIGRACION!AE14="","",MIGRACION!AE14)</f>
        <v>0.5625</v>
      </c>
      <c r="AF629" s="13">
        <f>+IF(MIGRACION!AF14="","",MIGRACION!AF14)</f>
        <v>0.59375</v>
      </c>
      <c r="AG629" s="14" t="str">
        <f>+IF(MIGRACION!AG14="","",MIGRACION!AG14)</f>
        <v/>
      </c>
      <c r="AH629" s="20" t="str">
        <f>+IF(MIGRACION!AH14="","",MIGRACION!AH14)</f>
        <v/>
      </c>
      <c r="AI629" s="19">
        <f>+IF(MIGRACION!AI14="","",MIGRACION!AI14)</f>
        <v>0.375</v>
      </c>
      <c r="AJ629" s="13">
        <f>+IF(MIGRACION!AJ14="","",MIGRACION!AJ14)</f>
        <v>0.71875</v>
      </c>
      <c r="AK629" s="14" t="str">
        <f>+IF(MIGRACION!AK14="","",MIGRACION!AK14)</f>
        <v/>
      </c>
      <c r="AL629" s="14" t="str">
        <f>+IF(MIGRACION!AL14="","",MIGRACION!AL14)</f>
        <v/>
      </c>
      <c r="AM629" s="13">
        <f>+IF(MIGRACION!AM14="","",MIGRACION!AM14)</f>
        <v>0.5625</v>
      </c>
      <c r="AN629" s="13">
        <f>+IF(MIGRACION!AN14="","",MIGRACION!AN14)</f>
        <v>0.59375</v>
      </c>
      <c r="AO629" s="14" t="str">
        <f>+IF(MIGRACION!AO14="","",MIGRACION!AO14)</f>
        <v/>
      </c>
      <c r="AP629" s="20" t="str">
        <f>+IF(MIGRACION!AP14="","",MIGRACION!AP14)</f>
        <v/>
      </c>
      <c r="AQ629" s="19" t="str">
        <f>+IF(MIGRACION!AQ14="","",MIGRACION!AQ14)</f>
        <v/>
      </c>
      <c r="AR629" s="13" t="str">
        <f>+IF(MIGRACION!AR14="","",MIGRACION!AR14)</f>
        <v/>
      </c>
      <c r="AS629" s="14" t="str">
        <f>+IF(MIGRACION!AS14="","",MIGRACION!AS14)</f>
        <v/>
      </c>
      <c r="AT629" s="14" t="str">
        <f>+IF(MIGRACION!AT14="","",MIGRACION!AT14)</f>
        <v/>
      </c>
      <c r="AU629" s="13" t="str">
        <f>+IF(MIGRACION!AU14="","",MIGRACION!AU14)</f>
        <v/>
      </c>
      <c r="AV629" s="13" t="str">
        <f>+IF(MIGRACION!AV14="","",MIGRACION!AV14)</f>
        <v/>
      </c>
      <c r="AW629" s="14" t="str">
        <f>+IF(MIGRACION!AW14="","",MIGRACION!AW14)</f>
        <v/>
      </c>
      <c r="AX629" s="20" t="str">
        <f>+IF(MIGRACION!AX14="","",MIGRACION!AX14)</f>
        <v/>
      </c>
      <c r="AY629" s="19">
        <f>+IF(MIGRACION!AY14="","",MIGRACION!AY14)</f>
        <v>0.375</v>
      </c>
      <c r="AZ629" s="13">
        <f>+IF(MIGRACION!AZ14="","",MIGRACION!AZ14)</f>
        <v>0.71875</v>
      </c>
      <c r="BA629" s="14" t="str">
        <f>+IF(MIGRACION!BA14="","",MIGRACION!BA14)</f>
        <v/>
      </c>
      <c r="BB629" s="14" t="str">
        <f>+IF(MIGRACION!BB14="","",MIGRACION!BB14)</f>
        <v/>
      </c>
      <c r="BC629" s="13">
        <f>+IF(MIGRACION!BC14="","",MIGRACION!BC14)</f>
        <v>0.5625</v>
      </c>
      <c r="BD629" s="13">
        <f>+IF(MIGRACION!BD14="","",MIGRACION!BD14)</f>
        <v>0.59375</v>
      </c>
      <c r="BE629" s="14" t="str">
        <f>+IF(MIGRACION!BE14="","",MIGRACION!BE14)</f>
        <v/>
      </c>
      <c r="BF629" s="20" t="str">
        <f>+IF(MIGRACION!BF14="","",MIGRACION!BF14)</f>
        <v/>
      </c>
      <c r="BG629" s="19">
        <f>+IF(MIGRACION!BG14="","",MIGRACION!BG14)</f>
        <v>0.375</v>
      </c>
      <c r="BH629" s="13">
        <f>+IF(MIGRACION!BH14="","",MIGRACION!BH14)</f>
        <v>0.71875</v>
      </c>
      <c r="BI629" s="14" t="str">
        <f>+IF(MIGRACION!BI14="","",MIGRACION!BI14)</f>
        <v/>
      </c>
      <c r="BJ629" s="14" t="str">
        <f>+IF(MIGRACION!BJ14="","",MIGRACION!BJ14)</f>
        <v/>
      </c>
      <c r="BK629" s="13">
        <f>+IF(MIGRACION!BK14="","",MIGRACION!BK14)</f>
        <v>0.5625</v>
      </c>
      <c r="BL629" s="13">
        <f>+IF(MIGRACION!BL14="","",MIGRACION!BL14)</f>
        <v>0.59375</v>
      </c>
      <c r="BM629" s="14" t="str">
        <f>+IF(MIGRACION!BM14="","",MIGRACION!BM14)</f>
        <v/>
      </c>
      <c r="BN629" s="20" t="str">
        <f>+IF(MIGRACION!BN14="","",MIGRACION!BN14)</f>
        <v/>
      </c>
      <c r="BO629" s="19">
        <f>+IF(MIGRACION!BO14="","",MIGRACION!BO14)</f>
        <v>0.375</v>
      </c>
      <c r="BP629" s="13">
        <f>+IF(MIGRACION!BP14="","",MIGRACION!BP14)</f>
        <v>0.71875</v>
      </c>
      <c r="BQ629" s="14" t="str">
        <f>+IF(MIGRACION!BQ14="","",MIGRACION!BQ14)</f>
        <v/>
      </c>
      <c r="BR629" s="14" t="str">
        <f>+IF(MIGRACION!BR14="","",MIGRACION!BR14)</f>
        <v/>
      </c>
      <c r="BS629" s="13">
        <f>+IF(MIGRACION!BS14="","",MIGRACION!BS14)</f>
        <v>0.5625</v>
      </c>
      <c r="BT629" s="13">
        <f>+IF(MIGRACION!BT14="","",MIGRACION!BT14)</f>
        <v>0.59375</v>
      </c>
      <c r="BU629" s="14" t="str">
        <f>+IF(MIGRACION!BU14="","",MIGRACION!BU14)</f>
        <v/>
      </c>
      <c r="BV629" s="20" t="str">
        <f>+IF(MIGRACION!BV14="","",MIGRACION!BV14)</f>
        <v/>
      </c>
      <c r="BW629" s="68" t="str">
        <f>+VLOOKUP(B629,GESEM!B:H,7,0)</f>
        <v>CHAT USER</v>
      </c>
      <c r="BX629" s="2" t="str">
        <f>+VLOOKUP(B629,GESEM!B:H,6,0)</f>
        <v>AGENTE</v>
      </c>
    </row>
    <row r="630" spans="1:76" ht="12" customHeight="1" x14ac:dyDescent="0.2">
      <c r="A630" s="31">
        <f t="shared" si="9"/>
        <v>624</v>
      </c>
      <c r="B630" s="74">
        <f>+MIGRACION!B15</f>
        <v>72720592</v>
      </c>
      <c r="C630" s="61" t="str">
        <f>+VLOOKUP(J630,TURNO!P:Q,2,0)</f>
        <v>CUSTOMER</v>
      </c>
      <c r="D630" s="61" t="str">
        <f>+MIGRACION!D15</f>
        <v>Madrugada</v>
      </c>
      <c r="E630" s="75">
        <f>+VLOOKUP(B630,GESEM!B:M,12,0)</f>
        <v>45070</v>
      </c>
      <c r="F630" s="61" t="str">
        <f>+MIGRACION!F15</f>
        <v>FULL TIME</v>
      </c>
      <c r="G630" s="61" t="str">
        <f>+MIGRACION!G15</f>
        <v>MIGRACION</v>
      </c>
      <c r="H630" s="61" t="str">
        <f>+MIGRACION!H15</f>
        <v>TIER 2</v>
      </c>
      <c r="I630" s="61" t="str">
        <f>+MIGRACION!I15</f>
        <v>RIOS TRUJILLO WENDY MASAMI</v>
      </c>
      <c r="J630" s="61" t="str">
        <f>+MIGRACION!J15</f>
        <v>CUSTOMER</v>
      </c>
      <c r="K630" s="61" t="str">
        <f>+MIGRACION!K15</f>
        <v>ABURTO TORRES LILIAN JERALDIN</v>
      </c>
      <c r="L630" s="61" t="str">
        <f>+MIGRACION!L15</f>
        <v>ALONSO RAFAEL ALEJANDRO WLADIMIR</v>
      </c>
      <c r="M630" s="61" t="str">
        <f>+MIGRACION!M15</f>
        <v>Miércoles</v>
      </c>
      <c r="N630" s="32">
        <f>+MIGRACION!N15</f>
        <v>0.125</v>
      </c>
      <c r="O630" s="33">
        <f>+MIGRACION!O15</f>
        <v>0.46875</v>
      </c>
      <c r="P630" s="32">
        <f>+MIGRACION!P15</f>
        <v>0.41666666666666669</v>
      </c>
      <c r="Q630" s="33">
        <f>+MIGRACION!Q15</f>
        <v>0.44791666666666669</v>
      </c>
      <c r="R630" s="34" t="str">
        <f>+VLOOKUP(B630,GESEM!B:R,9,0)</f>
        <v>ACTIVO</v>
      </c>
      <c r="S630" s="19">
        <f>+IF(MIGRACION!S15="","",MIGRACION!S15)</f>
        <v>0.125</v>
      </c>
      <c r="T630" s="14">
        <f>+IF(MIGRACION!T15="","",MIGRACION!T15)</f>
        <v>0.46875</v>
      </c>
      <c r="U630" s="14" t="str">
        <f>+IF(MIGRACION!U15="","",MIGRACION!U15)</f>
        <v/>
      </c>
      <c r="V630" s="14" t="str">
        <f>+IF(MIGRACION!V15="","",MIGRACION!V15)</f>
        <v/>
      </c>
      <c r="W630" s="14">
        <f>+IF(MIGRACION!W15="","",MIGRACION!W15)</f>
        <v>0.41666666666666669</v>
      </c>
      <c r="X630" s="14">
        <f>+IF(MIGRACION!X15="","",MIGRACION!X15)</f>
        <v>0.44791666666666669</v>
      </c>
      <c r="Y630" s="14" t="str">
        <f>+IF(MIGRACION!Y15="","",MIGRACION!Y15)</f>
        <v/>
      </c>
      <c r="Z630" s="20" t="str">
        <f>+IF(MIGRACION!Z15="","",MIGRACION!Z15)</f>
        <v/>
      </c>
      <c r="AA630" s="19">
        <f>+IF(MIGRACION!AA15="","",MIGRACION!AA15)</f>
        <v>0.125</v>
      </c>
      <c r="AB630" s="13">
        <f>+IF(MIGRACION!AB15="","",MIGRACION!AB15)</f>
        <v>0.46875</v>
      </c>
      <c r="AC630" s="14" t="str">
        <f>+IF(MIGRACION!AC15="","",MIGRACION!AC15)</f>
        <v/>
      </c>
      <c r="AD630" s="14" t="str">
        <f>+IF(MIGRACION!AD15="","",MIGRACION!AD15)</f>
        <v/>
      </c>
      <c r="AE630" s="13">
        <f>+IF(MIGRACION!AE15="","",MIGRACION!AE15)</f>
        <v>0.41666666666666669</v>
      </c>
      <c r="AF630" s="13">
        <f>+IF(MIGRACION!AF15="","",MIGRACION!AF15)</f>
        <v>0.44791666666666669</v>
      </c>
      <c r="AG630" s="14" t="str">
        <f>+IF(MIGRACION!AG15="","",MIGRACION!AG15)</f>
        <v/>
      </c>
      <c r="AH630" s="20" t="str">
        <f>+IF(MIGRACION!AH15="","",MIGRACION!AH15)</f>
        <v/>
      </c>
      <c r="AI630" s="19" t="str">
        <f>+IF(MIGRACION!AI15="","",MIGRACION!AI15)</f>
        <v/>
      </c>
      <c r="AJ630" s="13" t="str">
        <f>+IF(MIGRACION!AJ15="","",MIGRACION!AJ15)</f>
        <v/>
      </c>
      <c r="AK630" s="14" t="str">
        <f>+IF(MIGRACION!AK15="","",MIGRACION!AK15)</f>
        <v/>
      </c>
      <c r="AL630" s="14" t="str">
        <f>+IF(MIGRACION!AL15="","",MIGRACION!AL15)</f>
        <v/>
      </c>
      <c r="AM630" s="13" t="str">
        <f>+IF(MIGRACION!AM15="","",MIGRACION!AM15)</f>
        <v/>
      </c>
      <c r="AN630" s="13" t="str">
        <f>+IF(MIGRACION!AN15="","",MIGRACION!AN15)</f>
        <v/>
      </c>
      <c r="AO630" s="14" t="str">
        <f>+IF(MIGRACION!AO15="","",MIGRACION!AO15)</f>
        <v/>
      </c>
      <c r="AP630" s="20" t="str">
        <f>+IF(MIGRACION!AP15="","",MIGRACION!AP15)</f>
        <v/>
      </c>
      <c r="AQ630" s="19">
        <f>+IF(MIGRACION!AQ15="","",MIGRACION!AQ15)</f>
        <v>0.125</v>
      </c>
      <c r="AR630" s="13">
        <f>+IF(MIGRACION!AR15="","",MIGRACION!AR15)</f>
        <v>0.46875</v>
      </c>
      <c r="AS630" s="14" t="str">
        <f>+IF(MIGRACION!AS15="","",MIGRACION!AS15)</f>
        <v/>
      </c>
      <c r="AT630" s="14" t="str">
        <f>+IF(MIGRACION!AT15="","",MIGRACION!AT15)</f>
        <v/>
      </c>
      <c r="AU630" s="13">
        <f>+IF(MIGRACION!AU15="","",MIGRACION!AU15)</f>
        <v>0.41666666666666669</v>
      </c>
      <c r="AV630" s="13">
        <f>+IF(MIGRACION!AV15="","",MIGRACION!AV15)</f>
        <v>0.44791666666666669</v>
      </c>
      <c r="AW630" s="14" t="str">
        <f>+IF(MIGRACION!AW15="","",MIGRACION!AW15)</f>
        <v/>
      </c>
      <c r="AX630" s="20" t="str">
        <f>+IF(MIGRACION!AX15="","",MIGRACION!AX15)</f>
        <v/>
      </c>
      <c r="AY630" s="19">
        <f>+IF(MIGRACION!AY15="","",MIGRACION!AY15)</f>
        <v>0.125</v>
      </c>
      <c r="AZ630" s="13">
        <f>+IF(MIGRACION!AZ15="","",MIGRACION!AZ15)</f>
        <v>0.46875</v>
      </c>
      <c r="BA630" s="14" t="str">
        <f>+IF(MIGRACION!BA15="","",MIGRACION!BA15)</f>
        <v/>
      </c>
      <c r="BB630" s="14" t="str">
        <f>+IF(MIGRACION!BB15="","",MIGRACION!BB15)</f>
        <v/>
      </c>
      <c r="BC630" s="13">
        <f>+IF(MIGRACION!BC15="","",MIGRACION!BC15)</f>
        <v>0.41666666666666669</v>
      </c>
      <c r="BD630" s="13">
        <f>+IF(MIGRACION!BD15="","",MIGRACION!BD15)</f>
        <v>0.44791666666666669</v>
      </c>
      <c r="BE630" s="14" t="str">
        <f>+IF(MIGRACION!BE15="","",MIGRACION!BE15)</f>
        <v/>
      </c>
      <c r="BF630" s="20" t="str">
        <f>+IF(MIGRACION!BF15="","",MIGRACION!BF15)</f>
        <v/>
      </c>
      <c r="BG630" s="19">
        <f>+IF(MIGRACION!BG15="","",MIGRACION!BG15)</f>
        <v>0.125</v>
      </c>
      <c r="BH630" s="13">
        <f>+IF(MIGRACION!BH15="","",MIGRACION!BH15)</f>
        <v>0.46875</v>
      </c>
      <c r="BI630" s="14" t="str">
        <f>+IF(MIGRACION!BI15="","",MIGRACION!BI15)</f>
        <v/>
      </c>
      <c r="BJ630" s="14" t="str">
        <f>+IF(MIGRACION!BJ15="","",MIGRACION!BJ15)</f>
        <v/>
      </c>
      <c r="BK630" s="13">
        <f>+IF(MIGRACION!BK15="","",MIGRACION!BK15)</f>
        <v>0.41666666666666669</v>
      </c>
      <c r="BL630" s="13">
        <f>+IF(MIGRACION!BL15="","",MIGRACION!BL15)</f>
        <v>0.44791666666666669</v>
      </c>
      <c r="BM630" s="14" t="str">
        <f>+IF(MIGRACION!BM15="","",MIGRACION!BM15)</f>
        <v/>
      </c>
      <c r="BN630" s="20" t="str">
        <f>+IF(MIGRACION!BN15="","",MIGRACION!BN15)</f>
        <v/>
      </c>
      <c r="BO630" s="19">
        <f>+IF(MIGRACION!BO15="","",MIGRACION!BO15)</f>
        <v>0.125</v>
      </c>
      <c r="BP630" s="13">
        <f>+IF(MIGRACION!BP15="","",MIGRACION!BP15)</f>
        <v>0.46875</v>
      </c>
      <c r="BQ630" s="14" t="str">
        <f>+IF(MIGRACION!BQ15="","",MIGRACION!BQ15)</f>
        <v/>
      </c>
      <c r="BR630" s="14" t="str">
        <f>+IF(MIGRACION!BR15="","",MIGRACION!BR15)</f>
        <v/>
      </c>
      <c r="BS630" s="13">
        <f>+IF(MIGRACION!BS15="","",MIGRACION!BS15)</f>
        <v>0.41666666666666669</v>
      </c>
      <c r="BT630" s="13">
        <f>+IF(MIGRACION!BT15="","",MIGRACION!BT15)</f>
        <v>0.44791666666666669</v>
      </c>
      <c r="BU630" s="14" t="str">
        <f>+IF(MIGRACION!BU15="","",MIGRACION!BU15)</f>
        <v/>
      </c>
      <c r="BV630" s="20" t="str">
        <f>+IF(MIGRACION!BV15="","",MIGRACION!BV15)</f>
        <v/>
      </c>
      <c r="BW630" s="68" t="str">
        <f>+VLOOKUP(B630,GESEM!B:H,7,0)</f>
        <v>MAIL USER</v>
      </c>
      <c r="BX630" s="2" t="str">
        <f>+VLOOKUP(B630,GESEM!B:H,6,0)</f>
        <v>AGENTE</v>
      </c>
    </row>
    <row r="631" spans="1:76" ht="12" customHeight="1" x14ac:dyDescent="0.2">
      <c r="A631" s="31">
        <f t="shared" si="9"/>
        <v>625</v>
      </c>
      <c r="B631" s="74">
        <f>+MIGRACION!B16</f>
        <v>74718433</v>
      </c>
      <c r="C631" s="61" t="str">
        <f>+VLOOKUP(J631,TURNO!P:Q,2,0)</f>
        <v>CUSTOMER</v>
      </c>
      <c r="D631" s="61" t="str">
        <f>+MIGRACION!D16</f>
        <v>Mañana</v>
      </c>
      <c r="E631" s="75">
        <f>+VLOOKUP(B631,GESEM!B:M,12,0)</f>
        <v>44877</v>
      </c>
      <c r="F631" s="61" t="str">
        <f>+MIGRACION!F16</f>
        <v>PART TIME</v>
      </c>
      <c r="G631" s="61" t="str">
        <f>+MIGRACION!G16</f>
        <v>MIGRACION</v>
      </c>
      <c r="H631" s="61" t="str">
        <f>+MIGRACION!H16</f>
        <v>TIER 1</v>
      </c>
      <c r="I631" s="61" t="str">
        <f>+MIGRACION!I16</f>
        <v>SILVA CAPITÁN NICOLE ALEXANDRA</v>
      </c>
      <c r="J631" s="61" t="str">
        <f>+MIGRACION!J16</f>
        <v>CUSTOMER</v>
      </c>
      <c r="K631" s="61" t="str">
        <f>+MIGRACION!K16</f>
        <v>MORALES MAMANI BRADEN SAMUEL</v>
      </c>
      <c r="L631" s="61" t="str">
        <f>+MIGRACION!L16</f>
        <v>PORTILLA REYES YOHANA ARACELLI</v>
      </c>
      <c r="M631" s="61" t="str">
        <f>+MIGRACION!M16</f>
        <v>Sábado</v>
      </c>
      <c r="N631" s="32">
        <f>+MIGRACION!N16</f>
        <v>0.375</v>
      </c>
      <c r="O631" s="33">
        <f>+MIGRACION!O16</f>
        <v>0.71875</v>
      </c>
      <c r="P631" s="32">
        <f>+MIGRACION!P16</f>
        <v>0.5</v>
      </c>
      <c r="Q631" s="33">
        <f>+MIGRACION!Q16</f>
        <v>0.53125</v>
      </c>
      <c r="R631" s="34" t="str">
        <f>+VLOOKUP(B631,GESEM!B:R,9,0)</f>
        <v>ACTIVO</v>
      </c>
      <c r="S631" s="19">
        <f>+IF(MIGRACION!S16="","",MIGRACION!S16)</f>
        <v>0.375</v>
      </c>
      <c r="T631" s="14">
        <f>+IF(MIGRACION!T16="","",MIGRACION!T16)</f>
        <v>0.71875</v>
      </c>
      <c r="U631" s="14" t="str">
        <f>+IF(MIGRACION!U16="","",MIGRACION!U16)</f>
        <v/>
      </c>
      <c r="V631" s="14" t="str">
        <f>+IF(MIGRACION!V16="","",MIGRACION!V16)</f>
        <v/>
      </c>
      <c r="W631" s="14">
        <f>+IF(MIGRACION!W16="","",MIGRACION!W16)</f>
        <v>0.5</v>
      </c>
      <c r="X631" s="14">
        <f>+IF(MIGRACION!X16="","",MIGRACION!X16)</f>
        <v>0.53125</v>
      </c>
      <c r="Y631" s="14" t="str">
        <f>+IF(MIGRACION!Y16="","",MIGRACION!Y16)</f>
        <v/>
      </c>
      <c r="Z631" s="20" t="str">
        <f>+IF(MIGRACION!Z16="","",MIGRACION!Z16)</f>
        <v/>
      </c>
      <c r="AA631" s="19">
        <f>+IF(MIGRACION!AA16="","",MIGRACION!AA16)</f>
        <v>0.375</v>
      </c>
      <c r="AB631" s="13">
        <f>+IF(MIGRACION!AB16="","",MIGRACION!AB16)</f>
        <v>0.71875</v>
      </c>
      <c r="AC631" s="14" t="str">
        <f>+IF(MIGRACION!AC16="","",MIGRACION!AC16)</f>
        <v/>
      </c>
      <c r="AD631" s="14" t="str">
        <f>+IF(MIGRACION!AD16="","",MIGRACION!AD16)</f>
        <v/>
      </c>
      <c r="AE631" s="13">
        <f>+IF(MIGRACION!AE16="","",MIGRACION!AE16)</f>
        <v>0.5</v>
      </c>
      <c r="AF631" s="13">
        <f>+IF(MIGRACION!AF16="","",MIGRACION!AF16)</f>
        <v>0.53125</v>
      </c>
      <c r="AG631" s="14" t="str">
        <f>+IF(MIGRACION!AG16="","",MIGRACION!AG16)</f>
        <v/>
      </c>
      <c r="AH631" s="20" t="str">
        <f>+IF(MIGRACION!AH16="","",MIGRACION!AH16)</f>
        <v/>
      </c>
      <c r="AI631" s="19">
        <f>+IF(MIGRACION!AI16="","",MIGRACION!AI16)</f>
        <v>0.375</v>
      </c>
      <c r="AJ631" s="13">
        <f>+IF(MIGRACION!AJ16="","",MIGRACION!AJ16)</f>
        <v>0.71875</v>
      </c>
      <c r="AK631" s="14" t="str">
        <f>+IF(MIGRACION!AK16="","",MIGRACION!AK16)</f>
        <v/>
      </c>
      <c r="AL631" s="14" t="str">
        <f>+IF(MIGRACION!AL16="","",MIGRACION!AL16)</f>
        <v/>
      </c>
      <c r="AM631" s="13">
        <f>+IF(MIGRACION!AM16="","",MIGRACION!AM16)</f>
        <v>0.5</v>
      </c>
      <c r="AN631" s="13">
        <f>+IF(MIGRACION!AN16="","",MIGRACION!AN16)</f>
        <v>0.53125</v>
      </c>
      <c r="AO631" s="14" t="str">
        <f>+IF(MIGRACION!AO16="","",MIGRACION!AO16)</f>
        <v/>
      </c>
      <c r="AP631" s="20" t="str">
        <f>+IF(MIGRACION!AP16="","",MIGRACION!AP16)</f>
        <v/>
      </c>
      <c r="AQ631" s="19">
        <f>+IF(MIGRACION!AQ16="","",MIGRACION!AQ16)</f>
        <v>0.375</v>
      </c>
      <c r="AR631" s="13">
        <f>+IF(MIGRACION!AR16="","",MIGRACION!AR16)</f>
        <v>0.71875</v>
      </c>
      <c r="AS631" s="14" t="str">
        <f>+IF(MIGRACION!AS16="","",MIGRACION!AS16)</f>
        <v/>
      </c>
      <c r="AT631" s="14" t="str">
        <f>+IF(MIGRACION!AT16="","",MIGRACION!AT16)</f>
        <v/>
      </c>
      <c r="AU631" s="13">
        <f>+IF(MIGRACION!AU16="","",MIGRACION!AU16)</f>
        <v>0.5</v>
      </c>
      <c r="AV631" s="13">
        <f>+IF(MIGRACION!AV16="","",MIGRACION!AV16)</f>
        <v>0.53125</v>
      </c>
      <c r="AW631" s="14" t="str">
        <f>+IF(MIGRACION!AW16="","",MIGRACION!AW16)</f>
        <v/>
      </c>
      <c r="AX631" s="20" t="str">
        <f>+IF(MIGRACION!AX16="","",MIGRACION!AX16)</f>
        <v/>
      </c>
      <c r="AY631" s="19">
        <f>+IF(MIGRACION!AY16="","",MIGRACION!AY16)</f>
        <v>0.375</v>
      </c>
      <c r="AZ631" s="13">
        <f>+IF(MIGRACION!AZ16="","",MIGRACION!AZ16)</f>
        <v>0.71875</v>
      </c>
      <c r="BA631" s="14" t="str">
        <f>+IF(MIGRACION!BA16="","",MIGRACION!BA16)</f>
        <v/>
      </c>
      <c r="BB631" s="14" t="str">
        <f>+IF(MIGRACION!BB16="","",MIGRACION!BB16)</f>
        <v/>
      </c>
      <c r="BC631" s="13">
        <f>+IF(MIGRACION!BC16="","",MIGRACION!BC16)</f>
        <v>0.5</v>
      </c>
      <c r="BD631" s="13">
        <f>+IF(MIGRACION!BD16="","",MIGRACION!BD16)</f>
        <v>0.53125</v>
      </c>
      <c r="BE631" s="14" t="str">
        <f>+IF(MIGRACION!BE16="","",MIGRACION!BE16)</f>
        <v/>
      </c>
      <c r="BF631" s="20" t="str">
        <f>+IF(MIGRACION!BF16="","",MIGRACION!BF16)</f>
        <v/>
      </c>
      <c r="BG631" s="19" t="str">
        <f>+IF(MIGRACION!BG16="","",MIGRACION!BG16)</f>
        <v/>
      </c>
      <c r="BH631" s="13" t="str">
        <f>+IF(MIGRACION!BH16="","",MIGRACION!BH16)</f>
        <v/>
      </c>
      <c r="BI631" s="14" t="str">
        <f>+IF(MIGRACION!BI16="","",MIGRACION!BI16)</f>
        <v/>
      </c>
      <c r="BJ631" s="14" t="str">
        <f>+IF(MIGRACION!BJ16="","",MIGRACION!BJ16)</f>
        <v/>
      </c>
      <c r="BK631" s="13" t="str">
        <f>+IF(MIGRACION!BK16="","",MIGRACION!BK16)</f>
        <v/>
      </c>
      <c r="BL631" s="13" t="str">
        <f>+IF(MIGRACION!BL16="","",MIGRACION!BL16)</f>
        <v/>
      </c>
      <c r="BM631" s="14" t="str">
        <f>+IF(MIGRACION!BM16="","",MIGRACION!BM16)</f>
        <v/>
      </c>
      <c r="BN631" s="20" t="str">
        <f>+IF(MIGRACION!BN16="","",MIGRACION!BN16)</f>
        <v/>
      </c>
      <c r="BO631" s="19">
        <f>+IF(MIGRACION!BO16="","",MIGRACION!BO16)</f>
        <v>0.375</v>
      </c>
      <c r="BP631" s="13">
        <f>+IF(MIGRACION!BP16="","",MIGRACION!BP16)</f>
        <v>0.71875</v>
      </c>
      <c r="BQ631" s="14" t="str">
        <f>+IF(MIGRACION!BQ16="","",MIGRACION!BQ16)</f>
        <v/>
      </c>
      <c r="BR631" s="14" t="str">
        <f>+IF(MIGRACION!BR16="","",MIGRACION!BR16)</f>
        <v/>
      </c>
      <c r="BS631" s="13">
        <f>+IF(MIGRACION!BS16="","",MIGRACION!BS16)</f>
        <v>0.5</v>
      </c>
      <c r="BT631" s="13">
        <f>+IF(MIGRACION!BT16="","",MIGRACION!BT16)</f>
        <v>0.53125</v>
      </c>
      <c r="BU631" s="14" t="str">
        <f>+IF(MIGRACION!BU16="","",MIGRACION!BU16)</f>
        <v/>
      </c>
      <c r="BV631" s="20" t="str">
        <f>+IF(MIGRACION!BV16="","",MIGRACION!BV16)</f>
        <v/>
      </c>
      <c r="BW631" s="68" t="str">
        <f>+VLOOKUP(B631,GESEM!B:H,7,0)</f>
        <v>CHAT USER</v>
      </c>
      <c r="BX631" s="2" t="str">
        <f>+VLOOKUP(B631,GESEM!B:H,6,0)</f>
        <v>AGENTE</v>
      </c>
    </row>
    <row r="632" spans="1:76" ht="12" customHeight="1" x14ac:dyDescent="0.2">
      <c r="A632" s="31">
        <f t="shared" si="9"/>
        <v>626</v>
      </c>
      <c r="B632" s="74">
        <f>+MIGRACION!B17</f>
        <v>75771045</v>
      </c>
      <c r="C632" s="61" t="str">
        <f>+VLOOKUP(J632,TURNO!P:Q,2,0)</f>
        <v>RIDER</v>
      </c>
      <c r="D632" s="61" t="str">
        <f>+MIGRACION!D17</f>
        <v>Mañana</v>
      </c>
      <c r="E632" s="75">
        <f>+VLOOKUP(B632,GESEM!B:M,12,0)</f>
        <v>43673</v>
      </c>
      <c r="F632" s="61" t="str">
        <f>+MIGRACION!F17</f>
        <v>FULL TIME</v>
      </c>
      <c r="G632" s="61" t="str">
        <f>+MIGRACION!G17</f>
        <v>MIGRACION</v>
      </c>
      <c r="H632" s="61" t="str">
        <f>+MIGRACION!H17</f>
        <v>TIER 1</v>
      </c>
      <c r="I632" s="61" t="str">
        <f>+MIGRACION!I17</f>
        <v>OROSCO LEYVA ARIAN ANTONIO</v>
      </c>
      <c r="J632" s="61" t="str">
        <f>+MIGRACION!J17</f>
        <v>RIDER</v>
      </c>
      <c r="K632" s="61" t="str">
        <f>+MIGRACION!K17</f>
        <v>AZABACHE GARCIA HILDA MERCEDES</v>
      </c>
      <c r="L632" s="61" t="str">
        <f>+MIGRACION!L17</f>
        <v xml:space="preserve">CARAZA MORENO JONATHAN </v>
      </c>
      <c r="M632" s="61" t="str">
        <f>+MIGRACION!M17</f>
        <v>Martes</v>
      </c>
      <c r="N632" s="32">
        <f>+MIGRACION!N17</f>
        <v>0.375</v>
      </c>
      <c r="O632" s="33">
        <f>+MIGRACION!O17</f>
        <v>0.71875</v>
      </c>
      <c r="P632" s="32">
        <f>+MIGRACION!P17</f>
        <v>0.625</v>
      </c>
      <c r="Q632" s="33">
        <f>+MIGRACION!Q17</f>
        <v>0.65625</v>
      </c>
      <c r="R632" s="34" t="str">
        <f>+VLOOKUP(B632,GESEM!B:R,9,0)</f>
        <v>ACTIVO</v>
      </c>
      <c r="S632" s="19">
        <f>+IF(MIGRACION!S17="","",MIGRACION!S17)</f>
        <v>0.375</v>
      </c>
      <c r="T632" s="14">
        <f>+IF(MIGRACION!T17="","",MIGRACION!T17)</f>
        <v>0.71875</v>
      </c>
      <c r="U632" s="14" t="str">
        <f>+IF(MIGRACION!U17="","",MIGRACION!U17)</f>
        <v/>
      </c>
      <c r="V632" s="14" t="str">
        <f>+IF(MIGRACION!V17="","",MIGRACION!V17)</f>
        <v/>
      </c>
      <c r="W632" s="14">
        <f>+IF(MIGRACION!W17="","",MIGRACION!W17)</f>
        <v>0.625</v>
      </c>
      <c r="X632" s="14">
        <f>+IF(MIGRACION!X17="","",MIGRACION!X17)</f>
        <v>0.65625</v>
      </c>
      <c r="Y632" s="14" t="str">
        <f>+IF(MIGRACION!Y17="","",MIGRACION!Y17)</f>
        <v/>
      </c>
      <c r="Z632" s="20" t="str">
        <f>+IF(MIGRACION!Z17="","",MIGRACION!Z17)</f>
        <v/>
      </c>
      <c r="AA632" s="19" t="str">
        <f>+IF(MIGRACION!AA17="","",MIGRACION!AA17)</f>
        <v/>
      </c>
      <c r="AB632" s="13" t="str">
        <f>+IF(MIGRACION!AB17="","",MIGRACION!AB17)</f>
        <v/>
      </c>
      <c r="AC632" s="14" t="str">
        <f>+IF(MIGRACION!AC17="","",MIGRACION!AC17)</f>
        <v/>
      </c>
      <c r="AD632" s="14" t="str">
        <f>+IF(MIGRACION!AD17="","",MIGRACION!AD17)</f>
        <v/>
      </c>
      <c r="AE632" s="13" t="str">
        <f>+IF(MIGRACION!AE17="","",MIGRACION!AE17)</f>
        <v/>
      </c>
      <c r="AF632" s="13" t="str">
        <f>+IF(MIGRACION!AF17="","",MIGRACION!AF17)</f>
        <v/>
      </c>
      <c r="AG632" s="14" t="str">
        <f>+IF(MIGRACION!AG17="","",MIGRACION!AG17)</f>
        <v/>
      </c>
      <c r="AH632" s="20" t="str">
        <f>+IF(MIGRACION!AH17="","",MIGRACION!AH17)</f>
        <v/>
      </c>
      <c r="AI632" s="19">
        <f>+IF(MIGRACION!AI17="","",MIGRACION!AI17)</f>
        <v>0.375</v>
      </c>
      <c r="AJ632" s="13">
        <f>+IF(MIGRACION!AJ17="","",MIGRACION!AJ17)</f>
        <v>0.71875</v>
      </c>
      <c r="AK632" s="14" t="str">
        <f>+IF(MIGRACION!AK17="","",MIGRACION!AK17)</f>
        <v/>
      </c>
      <c r="AL632" s="14" t="str">
        <f>+IF(MIGRACION!AL17="","",MIGRACION!AL17)</f>
        <v/>
      </c>
      <c r="AM632" s="13">
        <f>+IF(MIGRACION!AM17="","",MIGRACION!AM17)</f>
        <v>0.625</v>
      </c>
      <c r="AN632" s="13">
        <f>+IF(MIGRACION!AN17="","",MIGRACION!AN17)</f>
        <v>0.65625</v>
      </c>
      <c r="AO632" s="14" t="str">
        <f>+IF(MIGRACION!AO17="","",MIGRACION!AO17)</f>
        <v/>
      </c>
      <c r="AP632" s="20" t="str">
        <f>+IF(MIGRACION!AP17="","",MIGRACION!AP17)</f>
        <v/>
      </c>
      <c r="AQ632" s="19">
        <f>+IF(MIGRACION!AQ17="","",MIGRACION!AQ17)</f>
        <v>0.375</v>
      </c>
      <c r="AR632" s="13">
        <f>+IF(MIGRACION!AR17="","",MIGRACION!AR17)</f>
        <v>0.71875</v>
      </c>
      <c r="AS632" s="14" t="str">
        <f>+IF(MIGRACION!AS17="","",MIGRACION!AS17)</f>
        <v/>
      </c>
      <c r="AT632" s="14" t="str">
        <f>+IF(MIGRACION!AT17="","",MIGRACION!AT17)</f>
        <v/>
      </c>
      <c r="AU632" s="13">
        <f>+IF(MIGRACION!AU17="","",MIGRACION!AU17)</f>
        <v>0.625</v>
      </c>
      <c r="AV632" s="13">
        <f>+IF(MIGRACION!AV17="","",MIGRACION!AV17)</f>
        <v>0.65625</v>
      </c>
      <c r="AW632" s="14" t="str">
        <f>+IF(MIGRACION!AW17="","",MIGRACION!AW17)</f>
        <v/>
      </c>
      <c r="AX632" s="20" t="str">
        <f>+IF(MIGRACION!AX17="","",MIGRACION!AX17)</f>
        <v/>
      </c>
      <c r="AY632" s="19">
        <f>+IF(MIGRACION!AY17="","",MIGRACION!AY17)</f>
        <v>0.375</v>
      </c>
      <c r="AZ632" s="13">
        <f>+IF(MIGRACION!AZ17="","",MIGRACION!AZ17)</f>
        <v>0.71875</v>
      </c>
      <c r="BA632" s="14" t="str">
        <f>+IF(MIGRACION!BA17="","",MIGRACION!BA17)</f>
        <v/>
      </c>
      <c r="BB632" s="14" t="str">
        <f>+IF(MIGRACION!BB17="","",MIGRACION!BB17)</f>
        <v/>
      </c>
      <c r="BC632" s="13">
        <f>+IF(MIGRACION!BC17="","",MIGRACION!BC17)</f>
        <v>0.625</v>
      </c>
      <c r="BD632" s="13">
        <f>+IF(MIGRACION!BD17="","",MIGRACION!BD17)</f>
        <v>0.65625</v>
      </c>
      <c r="BE632" s="14" t="str">
        <f>+IF(MIGRACION!BE17="","",MIGRACION!BE17)</f>
        <v/>
      </c>
      <c r="BF632" s="20" t="str">
        <f>+IF(MIGRACION!BF17="","",MIGRACION!BF17)</f>
        <v/>
      </c>
      <c r="BG632" s="19">
        <f>+IF(MIGRACION!BG17="","",MIGRACION!BG17)</f>
        <v>0.375</v>
      </c>
      <c r="BH632" s="13">
        <f>+IF(MIGRACION!BH17="","",MIGRACION!BH17)</f>
        <v>0.71875</v>
      </c>
      <c r="BI632" s="14" t="str">
        <f>+IF(MIGRACION!BI17="","",MIGRACION!BI17)</f>
        <v/>
      </c>
      <c r="BJ632" s="14" t="str">
        <f>+IF(MIGRACION!BJ17="","",MIGRACION!BJ17)</f>
        <v/>
      </c>
      <c r="BK632" s="13">
        <f>+IF(MIGRACION!BK17="","",MIGRACION!BK17)</f>
        <v>0.625</v>
      </c>
      <c r="BL632" s="13">
        <f>+IF(MIGRACION!BL17="","",MIGRACION!BL17)</f>
        <v>0.65625</v>
      </c>
      <c r="BM632" s="14" t="str">
        <f>+IF(MIGRACION!BM17="","",MIGRACION!BM17)</f>
        <v/>
      </c>
      <c r="BN632" s="20" t="str">
        <f>+IF(MIGRACION!BN17="","",MIGRACION!BN17)</f>
        <v/>
      </c>
      <c r="BO632" s="19">
        <f>+IF(MIGRACION!BO17="","",MIGRACION!BO17)</f>
        <v>0.375</v>
      </c>
      <c r="BP632" s="13">
        <f>+IF(MIGRACION!BP17="","",MIGRACION!BP17)</f>
        <v>0.71875</v>
      </c>
      <c r="BQ632" s="14" t="str">
        <f>+IF(MIGRACION!BQ17="","",MIGRACION!BQ17)</f>
        <v/>
      </c>
      <c r="BR632" s="14" t="str">
        <f>+IF(MIGRACION!BR17="","",MIGRACION!BR17)</f>
        <v/>
      </c>
      <c r="BS632" s="13">
        <f>+IF(MIGRACION!BS17="","",MIGRACION!BS17)</f>
        <v>0.625</v>
      </c>
      <c r="BT632" s="13">
        <f>+IF(MIGRACION!BT17="","",MIGRACION!BT17)</f>
        <v>0.65625</v>
      </c>
      <c r="BU632" s="14" t="str">
        <f>+IF(MIGRACION!BU17="","",MIGRACION!BU17)</f>
        <v/>
      </c>
      <c r="BV632" s="20" t="str">
        <f>+IF(MIGRACION!BV17="","",MIGRACION!BV17)</f>
        <v/>
      </c>
      <c r="BW632" s="68" t="str">
        <f>+VLOOKUP(B632,GESEM!B:H,7,0)</f>
        <v>CHAT GLOVER</v>
      </c>
      <c r="BX632" s="2" t="str">
        <f>+VLOOKUP(B632,GESEM!B:H,6,0)</f>
        <v>AGENTE</v>
      </c>
    </row>
    <row r="633" spans="1:76" ht="12" customHeight="1" x14ac:dyDescent="0.2">
      <c r="A633" s="31">
        <f t="shared" si="9"/>
        <v>627</v>
      </c>
      <c r="B633" s="74">
        <f>+MIGRACION!B18</f>
        <v>75801296</v>
      </c>
      <c r="C633" s="61" t="str">
        <f>+VLOOKUP(J633,TURNO!P:Q,2,0)</f>
        <v>RIDER</v>
      </c>
      <c r="D633" s="61" t="str">
        <f>+MIGRACION!D18</f>
        <v>Mañana</v>
      </c>
      <c r="E633" s="75">
        <f>+VLOOKUP(B633,GESEM!B:M,12,0)</f>
        <v>43945</v>
      </c>
      <c r="F633" s="61" t="str">
        <f>+MIGRACION!F18</f>
        <v>FULL TIME</v>
      </c>
      <c r="G633" s="61" t="str">
        <f>+MIGRACION!G18</f>
        <v>MIGRACION</v>
      </c>
      <c r="H633" s="61" t="str">
        <f>+MIGRACION!H18</f>
        <v>TIER 1</v>
      </c>
      <c r="I633" s="61" t="str">
        <f>+MIGRACION!I18</f>
        <v>FELIX CAYETANO DIEGO GERARDO</v>
      </c>
      <c r="J633" s="61" t="str">
        <f>+MIGRACION!J18</f>
        <v>RIDER</v>
      </c>
      <c r="K633" s="61" t="str">
        <f>+MIGRACION!K18</f>
        <v>AZABACHE GARCIA HILDA MERCEDES</v>
      </c>
      <c r="L633" s="61" t="str">
        <f>+MIGRACION!L18</f>
        <v xml:space="preserve">CARAZA MORENO JONATHAN </v>
      </c>
      <c r="M633" s="61" t="str">
        <f>+MIGRACION!M18</f>
        <v>Miércoles</v>
      </c>
      <c r="N633" s="32">
        <f>+MIGRACION!N18</f>
        <v>0.375</v>
      </c>
      <c r="O633" s="33">
        <f>+MIGRACION!O18</f>
        <v>0.71875</v>
      </c>
      <c r="P633" s="32">
        <f>+MIGRACION!P18</f>
        <v>0.58333333333333337</v>
      </c>
      <c r="Q633" s="33">
        <f>+MIGRACION!Q18</f>
        <v>0.61458333333333337</v>
      </c>
      <c r="R633" s="34" t="str">
        <f>+VLOOKUP(B633,GESEM!B:R,9,0)</f>
        <v>ACTIVO</v>
      </c>
      <c r="S633" s="19">
        <f>+IF(MIGRACION!S18="","",MIGRACION!S18)</f>
        <v>0.375</v>
      </c>
      <c r="T633" s="14">
        <f>+IF(MIGRACION!T18="","",MIGRACION!T18)</f>
        <v>0.71875</v>
      </c>
      <c r="U633" s="14" t="str">
        <f>+IF(MIGRACION!U18="","",MIGRACION!U18)</f>
        <v/>
      </c>
      <c r="V633" s="14" t="str">
        <f>+IF(MIGRACION!V18="","",MIGRACION!V18)</f>
        <v/>
      </c>
      <c r="W633" s="14">
        <f>+IF(MIGRACION!W18="","",MIGRACION!W18)</f>
        <v>0.58333333333333337</v>
      </c>
      <c r="X633" s="14">
        <f>+IF(MIGRACION!X18="","",MIGRACION!X18)</f>
        <v>0.61458333333333337</v>
      </c>
      <c r="Y633" s="14" t="str">
        <f>+IF(MIGRACION!Y18="","",MIGRACION!Y18)</f>
        <v/>
      </c>
      <c r="Z633" s="20" t="str">
        <f>+IF(MIGRACION!Z18="","",MIGRACION!Z18)</f>
        <v/>
      </c>
      <c r="AA633" s="19">
        <f>+IF(MIGRACION!AA18="","",MIGRACION!AA18)</f>
        <v>0.375</v>
      </c>
      <c r="AB633" s="13">
        <f>+IF(MIGRACION!AB18="","",MIGRACION!AB18)</f>
        <v>0.71875</v>
      </c>
      <c r="AC633" s="14" t="str">
        <f>+IF(MIGRACION!AC18="","",MIGRACION!AC18)</f>
        <v/>
      </c>
      <c r="AD633" s="14" t="str">
        <f>+IF(MIGRACION!AD18="","",MIGRACION!AD18)</f>
        <v/>
      </c>
      <c r="AE633" s="13">
        <f>+IF(MIGRACION!AE18="","",MIGRACION!AE18)</f>
        <v>0.58333333333333337</v>
      </c>
      <c r="AF633" s="13">
        <f>+IF(MIGRACION!AF18="","",MIGRACION!AF18)</f>
        <v>0.61458333333333337</v>
      </c>
      <c r="AG633" s="14" t="str">
        <f>+IF(MIGRACION!AG18="","",MIGRACION!AG18)</f>
        <v/>
      </c>
      <c r="AH633" s="20" t="str">
        <f>+IF(MIGRACION!AH18="","",MIGRACION!AH18)</f>
        <v/>
      </c>
      <c r="AI633" s="19" t="str">
        <f>+IF(MIGRACION!AI18="","",MIGRACION!AI18)</f>
        <v/>
      </c>
      <c r="AJ633" s="13" t="str">
        <f>+IF(MIGRACION!AJ18="","",MIGRACION!AJ18)</f>
        <v/>
      </c>
      <c r="AK633" s="14" t="str">
        <f>+IF(MIGRACION!AK18="","",MIGRACION!AK18)</f>
        <v/>
      </c>
      <c r="AL633" s="14" t="str">
        <f>+IF(MIGRACION!AL18="","",MIGRACION!AL18)</f>
        <v/>
      </c>
      <c r="AM633" s="13" t="str">
        <f>+IF(MIGRACION!AM18="","",MIGRACION!AM18)</f>
        <v/>
      </c>
      <c r="AN633" s="13" t="str">
        <f>+IF(MIGRACION!AN18="","",MIGRACION!AN18)</f>
        <v/>
      </c>
      <c r="AO633" s="14" t="str">
        <f>+IF(MIGRACION!AO18="","",MIGRACION!AO18)</f>
        <v/>
      </c>
      <c r="AP633" s="20" t="str">
        <f>+IF(MIGRACION!AP18="","",MIGRACION!AP18)</f>
        <v/>
      </c>
      <c r="AQ633" s="19">
        <f>+IF(MIGRACION!AQ18="","",MIGRACION!AQ18)</f>
        <v>0.375</v>
      </c>
      <c r="AR633" s="13">
        <f>+IF(MIGRACION!AR18="","",MIGRACION!AR18)</f>
        <v>0.71875</v>
      </c>
      <c r="AS633" s="14" t="str">
        <f>+IF(MIGRACION!AS18="","",MIGRACION!AS18)</f>
        <v/>
      </c>
      <c r="AT633" s="14" t="str">
        <f>+IF(MIGRACION!AT18="","",MIGRACION!AT18)</f>
        <v/>
      </c>
      <c r="AU633" s="13">
        <f>+IF(MIGRACION!AU18="","",MIGRACION!AU18)</f>
        <v>0.58333333333333337</v>
      </c>
      <c r="AV633" s="13">
        <f>+IF(MIGRACION!AV18="","",MIGRACION!AV18)</f>
        <v>0.61458333333333337</v>
      </c>
      <c r="AW633" s="14" t="str">
        <f>+IF(MIGRACION!AW18="","",MIGRACION!AW18)</f>
        <v/>
      </c>
      <c r="AX633" s="20" t="str">
        <f>+IF(MIGRACION!AX18="","",MIGRACION!AX18)</f>
        <v/>
      </c>
      <c r="AY633" s="19">
        <f>+IF(MIGRACION!AY18="","",MIGRACION!AY18)</f>
        <v>0.375</v>
      </c>
      <c r="AZ633" s="13">
        <f>+IF(MIGRACION!AZ18="","",MIGRACION!AZ18)</f>
        <v>0.71875</v>
      </c>
      <c r="BA633" s="14" t="str">
        <f>+IF(MIGRACION!BA18="","",MIGRACION!BA18)</f>
        <v/>
      </c>
      <c r="BB633" s="14" t="str">
        <f>+IF(MIGRACION!BB18="","",MIGRACION!BB18)</f>
        <v/>
      </c>
      <c r="BC633" s="13">
        <f>+IF(MIGRACION!BC18="","",MIGRACION!BC18)</f>
        <v>0.58333333333333337</v>
      </c>
      <c r="BD633" s="13">
        <f>+IF(MIGRACION!BD18="","",MIGRACION!BD18)</f>
        <v>0.61458333333333337</v>
      </c>
      <c r="BE633" s="14" t="str">
        <f>+IF(MIGRACION!BE18="","",MIGRACION!BE18)</f>
        <v/>
      </c>
      <c r="BF633" s="20" t="str">
        <f>+IF(MIGRACION!BF18="","",MIGRACION!BF18)</f>
        <v/>
      </c>
      <c r="BG633" s="19">
        <f>+IF(MIGRACION!BG18="","",MIGRACION!BG18)</f>
        <v>0.375</v>
      </c>
      <c r="BH633" s="13">
        <f>+IF(MIGRACION!BH18="","",MIGRACION!BH18)</f>
        <v>0.71875</v>
      </c>
      <c r="BI633" s="14" t="str">
        <f>+IF(MIGRACION!BI18="","",MIGRACION!BI18)</f>
        <v/>
      </c>
      <c r="BJ633" s="14" t="str">
        <f>+IF(MIGRACION!BJ18="","",MIGRACION!BJ18)</f>
        <v/>
      </c>
      <c r="BK633" s="13">
        <f>+IF(MIGRACION!BK18="","",MIGRACION!BK18)</f>
        <v>0.58333333333333337</v>
      </c>
      <c r="BL633" s="13">
        <f>+IF(MIGRACION!BL18="","",MIGRACION!BL18)</f>
        <v>0.61458333333333337</v>
      </c>
      <c r="BM633" s="14" t="str">
        <f>+IF(MIGRACION!BM18="","",MIGRACION!BM18)</f>
        <v/>
      </c>
      <c r="BN633" s="20" t="str">
        <f>+IF(MIGRACION!BN18="","",MIGRACION!BN18)</f>
        <v/>
      </c>
      <c r="BO633" s="19">
        <f>+IF(MIGRACION!BO18="","",MIGRACION!BO18)</f>
        <v>0.375</v>
      </c>
      <c r="BP633" s="13">
        <f>+IF(MIGRACION!BP18="","",MIGRACION!BP18)</f>
        <v>0.71875</v>
      </c>
      <c r="BQ633" s="14" t="str">
        <f>+IF(MIGRACION!BQ18="","",MIGRACION!BQ18)</f>
        <v/>
      </c>
      <c r="BR633" s="14" t="str">
        <f>+IF(MIGRACION!BR18="","",MIGRACION!BR18)</f>
        <v/>
      </c>
      <c r="BS633" s="13">
        <f>+IF(MIGRACION!BS18="","",MIGRACION!BS18)</f>
        <v>0.58333333333333337</v>
      </c>
      <c r="BT633" s="13">
        <f>+IF(MIGRACION!BT18="","",MIGRACION!BT18)</f>
        <v>0.61458333333333337</v>
      </c>
      <c r="BU633" s="14" t="str">
        <f>+IF(MIGRACION!BU18="","",MIGRACION!BU18)</f>
        <v/>
      </c>
      <c r="BV633" s="20" t="str">
        <f>+IF(MIGRACION!BV18="","",MIGRACION!BV18)</f>
        <v/>
      </c>
      <c r="BW633" s="68" t="str">
        <f>+VLOOKUP(B633,GESEM!B:H,7,0)</f>
        <v>CHAT GLOVER</v>
      </c>
      <c r="BX633" s="2" t="str">
        <f>+VLOOKUP(B633,GESEM!B:H,6,0)</f>
        <v>AGENTE</v>
      </c>
    </row>
    <row r="634" spans="1:76" ht="12" customHeight="1" x14ac:dyDescent="0.2">
      <c r="A634" s="31">
        <f t="shared" si="9"/>
        <v>628</v>
      </c>
      <c r="B634" s="74">
        <f>+MIGRACION!B19</f>
        <v>45594511</v>
      </c>
      <c r="C634" s="61" t="str">
        <f>+VLOOKUP(J634,TURNO!P:Q,2,0)</f>
        <v>RIDER</v>
      </c>
      <c r="D634" s="61" t="str">
        <f>+MIGRACION!D19</f>
        <v>Madrugada</v>
      </c>
      <c r="E634" s="75">
        <f>+VLOOKUP(B634,GESEM!B:M,12,0)</f>
        <v>45541</v>
      </c>
      <c r="F634" s="61" t="str">
        <f>+MIGRACION!F19</f>
        <v>FULL TIME</v>
      </c>
      <c r="G634" s="61" t="str">
        <f>+MIGRACION!G19</f>
        <v>MIGRACION</v>
      </c>
      <c r="H634" s="61" t="str">
        <f>+MIGRACION!H19</f>
        <v>TIER 1</v>
      </c>
      <c r="I634" s="61" t="str">
        <f>+MIGRACION!I19</f>
        <v>HUAYTALLA LUCERO DADNET ELIZABETH</v>
      </c>
      <c r="J634" s="61" t="str">
        <f>+MIGRACION!J19</f>
        <v>RIDER</v>
      </c>
      <c r="K634" s="61" t="str">
        <f>+MIGRACION!K19</f>
        <v>ALDANA CORDOVA PAOLA FRANCISCA</v>
      </c>
      <c r="L634" s="61" t="str">
        <f>+MIGRACION!L19</f>
        <v xml:space="preserve">CARAZA MORENO JONATHAN </v>
      </c>
      <c r="M634" s="61" t="str">
        <f>+MIGRACION!M19</f>
        <v>Lunes</v>
      </c>
      <c r="N634" s="32">
        <f>+MIGRACION!N19</f>
        <v>0.125</v>
      </c>
      <c r="O634" s="33">
        <f>+MIGRACION!O19</f>
        <v>0.46875</v>
      </c>
      <c r="P634" s="32">
        <f>+MIGRACION!P19</f>
        <v>0.29166666666666669</v>
      </c>
      <c r="Q634" s="33">
        <f>+MIGRACION!Q19</f>
        <v>0.32291666666666669</v>
      </c>
      <c r="R634" s="34" t="str">
        <f>+VLOOKUP(B634,GESEM!B:R,9,0)</f>
        <v>ACTIVO</v>
      </c>
      <c r="S634" s="19" t="str">
        <f>+IF(MIGRACION!S19="","",MIGRACION!S19)</f>
        <v/>
      </c>
      <c r="T634" s="14" t="str">
        <f>+IF(MIGRACION!T19="","",MIGRACION!T19)</f>
        <v/>
      </c>
      <c r="U634" s="14" t="str">
        <f>+IF(MIGRACION!U19="","",MIGRACION!U19)</f>
        <v/>
      </c>
      <c r="V634" s="14" t="str">
        <f>+IF(MIGRACION!V19="","",MIGRACION!V19)</f>
        <v/>
      </c>
      <c r="W634" s="14" t="str">
        <f>+IF(MIGRACION!W19="","",MIGRACION!W19)</f>
        <v/>
      </c>
      <c r="X634" s="14" t="str">
        <f>+IF(MIGRACION!X19="","",MIGRACION!X19)</f>
        <v/>
      </c>
      <c r="Y634" s="14" t="str">
        <f>+IF(MIGRACION!Y19="","",MIGRACION!Y19)</f>
        <v/>
      </c>
      <c r="Z634" s="20" t="str">
        <f>+IF(MIGRACION!Z19="","",MIGRACION!Z19)</f>
        <v/>
      </c>
      <c r="AA634" s="19">
        <f>+IF(MIGRACION!AA19="","",MIGRACION!AA19)</f>
        <v>0.125</v>
      </c>
      <c r="AB634" s="13">
        <f>+IF(MIGRACION!AB19="","",MIGRACION!AB19)</f>
        <v>0.46875</v>
      </c>
      <c r="AC634" s="14" t="str">
        <f>+IF(MIGRACION!AC19="","",MIGRACION!AC19)</f>
        <v/>
      </c>
      <c r="AD634" s="14" t="str">
        <f>+IF(MIGRACION!AD19="","",MIGRACION!AD19)</f>
        <v/>
      </c>
      <c r="AE634" s="13">
        <f>+IF(MIGRACION!AE19="","",MIGRACION!AE19)</f>
        <v>0.29166666666666669</v>
      </c>
      <c r="AF634" s="13">
        <f>+IF(MIGRACION!AF19="","",MIGRACION!AF19)</f>
        <v>0.32291666666666669</v>
      </c>
      <c r="AG634" s="14" t="str">
        <f>+IF(MIGRACION!AG19="","",MIGRACION!AG19)</f>
        <v/>
      </c>
      <c r="AH634" s="20" t="str">
        <f>+IF(MIGRACION!AH19="","",MIGRACION!AH19)</f>
        <v/>
      </c>
      <c r="AI634" s="19">
        <f>+IF(MIGRACION!AI19="","",MIGRACION!AI19)</f>
        <v>0.125</v>
      </c>
      <c r="AJ634" s="13">
        <f>+IF(MIGRACION!AJ19="","",MIGRACION!AJ19)</f>
        <v>0.46875</v>
      </c>
      <c r="AK634" s="14" t="str">
        <f>+IF(MIGRACION!AK19="","",MIGRACION!AK19)</f>
        <v/>
      </c>
      <c r="AL634" s="14" t="str">
        <f>+IF(MIGRACION!AL19="","",MIGRACION!AL19)</f>
        <v/>
      </c>
      <c r="AM634" s="13">
        <f>+IF(MIGRACION!AM19="","",MIGRACION!AM19)</f>
        <v>0.29166666666666669</v>
      </c>
      <c r="AN634" s="13">
        <f>+IF(MIGRACION!AN19="","",MIGRACION!AN19)</f>
        <v>0.32291666666666669</v>
      </c>
      <c r="AO634" s="14" t="str">
        <f>+IF(MIGRACION!AO19="","",MIGRACION!AO19)</f>
        <v/>
      </c>
      <c r="AP634" s="20" t="str">
        <f>+IF(MIGRACION!AP19="","",MIGRACION!AP19)</f>
        <v/>
      </c>
      <c r="AQ634" s="19">
        <f>+IF(MIGRACION!AQ19="","",MIGRACION!AQ19)</f>
        <v>0.125</v>
      </c>
      <c r="AR634" s="13">
        <f>+IF(MIGRACION!AR19="","",MIGRACION!AR19)</f>
        <v>0.46875</v>
      </c>
      <c r="AS634" s="14" t="str">
        <f>+IF(MIGRACION!AS19="","",MIGRACION!AS19)</f>
        <v/>
      </c>
      <c r="AT634" s="14" t="str">
        <f>+IF(MIGRACION!AT19="","",MIGRACION!AT19)</f>
        <v/>
      </c>
      <c r="AU634" s="13">
        <f>+IF(MIGRACION!AU19="","",MIGRACION!AU19)</f>
        <v>0.29166666666666669</v>
      </c>
      <c r="AV634" s="13">
        <f>+IF(MIGRACION!AV19="","",MIGRACION!AV19)</f>
        <v>0.32291666666666669</v>
      </c>
      <c r="AW634" s="14" t="str">
        <f>+IF(MIGRACION!AW19="","",MIGRACION!AW19)</f>
        <v/>
      </c>
      <c r="AX634" s="20" t="str">
        <f>+IF(MIGRACION!AX19="","",MIGRACION!AX19)</f>
        <v/>
      </c>
      <c r="AY634" s="19">
        <f>+IF(MIGRACION!AY19="","",MIGRACION!AY19)</f>
        <v>0.125</v>
      </c>
      <c r="AZ634" s="13">
        <f>+IF(MIGRACION!AZ19="","",MIGRACION!AZ19)</f>
        <v>0.46875</v>
      </c>
      <c r="BA634" s="14" t="str">
        <f>+IF(MIGRACION!BA19="","",MIGRACION!BA19)</f>
        <v/>
      </c>
      <c r="BB634" s="14" t="str">
        <f>+IF(MIGRACION!BB19="","",MIGRACION!BB19)</f>
        <v/>
      </c>
      <c r="BC634" s="13">
        <f>+IF(MIGRACION!BC19="","",MIGRACION!BC19)</f>
        <v>0.29166666666666669</v>
      </c>
      <c r="BD634" s="13">
        <f>+IF(MIGRACION!BD19="","",MIGRACION!BD19)</f>
        <v>0.32291666666666669</v>
      </c>
      <c r="BE634" s="14" t="str">
        <f>+IF(MIGRACION!BE19="","",MIGRACION!BE19)</f>
        <v/>
      </c>
      <c r="BF634" s="20" t="str">
        <f>+IF(MIGRACION!BF19="","",MIGRACION!BF19)</f>
        <v/>
      </c>
      <c r="BG634" s="19">
        <f>+IF(MIGRACION!BG19="","",MIGRACION!BG19)</f>
        <v>0.125</v>
      </c>
      <c r="BH634" s="13">
        <f>+IF(MIGRACION!BH19="","",MIGRACION!BH19)</f>
        <v>0.46875</v>
      </c>
      <c r="BI634" s="14" t="str">
        <f>+IF(MIGRACION!BI19="","",MIGRACION!BI19)</f>
        <v/>
      </c>
      <c r="BJ634" s="14" t="str">
        <f>+IF(MIGRACION!BJ19="","",MIGRACION!BJ19)</f>
        <v/>
      </c>
      <c r="BK634" s="13">
        <f>+IF(MIGRACION!BK19="","",MIGRACION!BK19)</f>
        <v>0.29166666666666669</v>
      </c>
      <c r="BL634" s="13">
        <f>+IF(MIGRACION!BL19="","",MIGRACION!BL19)</f>
        <v>0.32291666666666669</v>
      </c>
      <c r="BM634" s="14" t="str">
        <f>+IF(MIGRACION!BM19="","",MIGRACION!BM19)</f>
        <v/>
      </c>
      <c r="BN634" s="20" t="str">
        <f>+IF(MIGRACION!BN19="","",MIGRACION!BN19)</f>
        <v/>
      </c>
      <c r="BO634" s="19">
        <f>+IF(MIGRACION!BO19="","",MIGRACION!BO19)</f>
        <v>0.125</v>
      </c>
      <c r="BP634" s="13">
        <f>+IF(MIGRACION!BP19="","",MIGRACION!BP19)</f>
        <v>0.46875</v>
      </c>
      <c r="BQ634" s="14" t="str">
        <f>+IF(MIGRACION!BQ19="","",MIGRACION!BQ19)</f>
        <v/>
      </c>
      <c r="BR634" s="14" t="str">
        <f>+IF(MIGRACION!BR19="","",MIGRACION!BR19)</f>
        <v/>
      </c>
      <c r="BS634" s="13">
        <f>+IF(MIGRACION!BS19="","",MIGRACION!BS19)</f>
        <v>0.29166666666666669</v>
      </c>
      <c r="BT634" s="13">
        <f>+IF(MIGRACION!BT19="","",MIGRACION!BT19)</f>
        <v>0.32291666666666669</v>
      </c>
      <c r="BU634" s="14" t="str">
        <f>+IF(MIGRACION!BU19="","",MIGRACION!BU19)</f>
        <v/>
      </c>
      <c r="BV634" s="20" t="str">
        <f>+IF(MIGRACION!BV19="","",MIGRACION!BV19)</f>
        <v/>
      </c>
      <c r="BW634" s="68" t="str">
        <f>+VLOOKUP(B634,GESEM!B:H,7,0)</f>
        <v>CHAT GLOVER</v>
      </c>
      <c r="BX634" s="2" t="str">
        <f>+VLOOKUP(B634,GESEM!B:H,6,0)</f>
        <v>AGENTE</v>
      </c>
    </row>
    <row r="635" spans="1:76" ht="12" customHeight="1" x14ac:dyDescent="0.2">
      <c r="A635" s="31">
        <f t="shared" si="9"/>
        <v>629</v>
      </c>
      <c r="B635" s="74">
        <f>+MIGRACION!B20</f>
        <v>42639143</v>
      </c>
      <c r="C635" s="61" t="str">
        <f>+VLOOKUP(J635,TURNO!P:Q,2,0)</f>
        <v>RIDER</v>
      </c>
      <c r="D635" s="61" t="str">
        <f>+MIGRACION!D20</f>
        <v>Madrugada</v>
      </c>
      <c r="E635" s="75">
        <f>+VLOOKUP(B635,GESEM!B:M,12,0)</f>
        <v>45541</v>
      </c>
      <c r="F635" s="61" t="str">
        <f>+MIGRACION!F20</f>
        <v>FULL TIME</v>
      </c>
      <c r="G635" s="61" t="str">
        <f>+MIGRACION!G20</f>
        <v>MIGRACION</v>
      </c>
      <c r="H635" s="61" t="str">
        <f>+MIGRACION!H20</f>
        <v>TIER 1</v>
      </c>
      <c r="I635" s="61" t="str">
        <f>+MIGRACION!I20</f>
        <v>HERNANDEZ VALDIVIA CLAUDIA PAOLA</v>
      </c>
      <c r="J635" s="61" t="str">
        <f>+MIGRACION!J20</f>
        <v>RIDER</v>
      </c>
      <c r="K635" s="61" t="str">
        <f>+MIGRACION!K20</f>
        <v>ALDANA CORDOVA PAOLA FRANCISCA</v>
      </c>
      <c r="L635" s="61" t="str">
        <f>+MIGRACION!L20</f>
        <v xml:space="preserve">CARAZA MORENO JONATHAN </v>
      </c>
      <c r="M635" s="61" t="str">
        <f>+MIGRACION!M20</f>
        <v>Miércoles</v>
      </c>
      <c r="N635" s="32">
        <f>+MIGRACION!N20</f>
        <v>0.125</v>
      </c>
      <c r="O635" s="33">
        <f>+MIGRACION!O20</f>
        <v>0.46875</v>
      </c>
      <c r="P635" s="32">
        <f>+MIGRACION!P20</f>
        <v>0.41666666666666669</v>
      </c>
      <c r="Q635" s="33">
        <f>+MIGRACION!Q20</f>
        <v>0.44791666666666669</v>
      </c>
      <c r="R635" s="34" t="str">
        <f>+VLOOKUP(B635,GESEM!B:R,9,0)</f>
        <v>ACTIVO</v>
      </c>
      <c r="S635" s="19">
        <f>+IF(MIGRACION!S20="","",MIGRACION!S20)</f>
        <v>0.125</v>
      </c>
      <c r="T635" s="14">
        <f>+IF(MIGRACION!T20="","",MIGRACION!T20)</f>
        <v>0.46875</v>
      </c>
      <c r="U635" s="14" t="str">
        <f>+IF(MIGRACION!U20="","",MIGRACION!U20)</f>
        <v/>
      </c>
      <c r="V635" s="14" t="str">
        <f>+IF(MIGRACION!V20="","",MIGRACION!V20)</f>
        <v/>
      </c>
      <c r="W635" s="14">
        <f>+IF(MIGRACION!W20="","",MIGRACION!W20)</f>
        <v>0.41666666666666669</v>
      </c>
      <c r="X635" s="14">
        <f>+IF(MIGRACION!X20="","",MIGRACION!X20)</f>
        <v>0.44791666666666669</v>
      </c>
      <c r="Y635" s="14" t="str">
        <f>+IF(MIGRACION!Y20="","",MIGRACION!Y20)</f>
        <v/>
      </c>
      <c r="Z635" s="20" t="str">
        <f>+IF(MIGRACION!Z20="","",MIGRACION!Z20)</f>
        <v/>
      </c>
      <c r="AA635" s="19">
        <f>+IF(MIGRACION!AA20="","",MIGRACION!AA20)</f>
        <v>0.125</v>
      </c>
      <c r="AB635" s="13">
        <f>+IF(MIGRACION!AB20="","",MIGRACION!AB20)</f>
        <v>0.46875</v>
      </c>
      <c r="AC635" s="14" t="str">
        <f>+IF(MIGRACION!AC20="","",MIGRACION!AC20)</f>
        <v/>
      </c>
      <c r="AD635" s="14" t="str">
        <f>+IF(MIGRACION!AD20="","",MIGRACION!AD20)</f>
        <v/>
      </c>
      <c r="AE635" s="13">
        <f>+IF(MIGRACION!AE20="","",MIGRACION!AE20)</f>
        <v>0.41666666666666669</v>
      </c>
      <c r="AF635" s="13">
        <f>+IF(MIGRACION!AF20="","",MIGRACION!AF20)</f>
        <v>0.44791666666666669</v>
      </c>
      <c r="AG635" s="14" t="str">
        <f>+IF(MIGRACION!AG20="","",MIGRACION!AG20)</f>
        <v/>
      </c>
      <c r="AH635" s="20" t="str">
        <f>+IF(MIGRACION!AH20="","",MIGRACION!AH20)</f>
        <v/>
      </c>
      <c r="AI635" s="19" t="str">
        <f>+IF(MIGRACION!AI20="","",MIGRACION!AI20)</f>
        <v/>
      </c>
      <c r="AJ635" s="13" t="str">
        <f>+IF(MIGRACION!AJ20="","",MIGRACION!AJ20)</f>
        <v/>
      </c>
      <c r="AK635" s="14" t="str">
        <f>+IF(MIGRACION!AK20="","",MIGRACION!AK20)</f>
        <v/>
      </c>
      <c r="AL635" s="14" t="str">
        <f>+IF(MIGRACION!AL20="","",MIGRACION!AL20)</f>
        <v/>
      </c>
      <c r="AM635" s="13" t="str">
        <f>+IF(MIGRACION!AM20="","",MIGRACION!AM20)</f>
        <v/>
      </c>
      <c r="AN635" s="13" t="str">
        <f>+IF(MIGRACION!AN20="","",MIGRACION!AN20)</f>
        <v/>
      </c>
      <c r="AO635" s="14" t="str">
        <f>+IF(MIGRACION!AO20="","",MIGRACION!AO20)</f>
        <v/>
      </c>
      <c r="AP635" s="20" t="str">
        <f>+IF(MIGRACION!AP20="","",MIGRACION!AP20)</f>
        <v/>
      </c>
      <c r="AQ635" s="19">
        <f>+IF(MIGRACION!AQ20="","",MIGRACION!AQ20)</f>
        <v>0.125</v>
      </c>
      <c r="AR635" s="13">
        <f>+IF(MIGRACION!AR20="","",MIGRACION!AR20)</f>
        <v>0.46875</v>
      </c>
      <c r="AS635" s="14" t="str">
        <f>+IF(MIGRACION!AS20="","",MIGRACION!AS20)</f>
        <v/>
      </c>
      <c r="AT635" s="14" t="str">
        <f>+IF(MIGRACION!AT20="","",MIGRACION!AT20)</f>
        <v/>
      </c>
      <c r="AU635" s="13">
        <f>+IF(MIGRACION!AU20="","",MIGRACION!AU20)</f>
        <v>0.41666666666666669</v>
      </c>
      <c r="AV635" s="13">
        <f>+IF(MIGRACION!AV20="","",MIGRACION!AV20)</f>
        <v>0.44791666666666669</v>
      </c>
      <c r="AW635" s="14" t="str">
        <f>+IF(MIGRACION!AW20="","",MIGRACION!AW20)</f>
        <v/>
      </c>
      <c r="AX635" s="20" t="str">
        <f>+IF(MIGRACION!AX20="","",MIGRACION!AX20)</f>
        <v/>
      </c>
      <c r="AY635" s="19">
        <f>+IF(MIGRACION!AY20="","",MIGRACION!AY20)</f>
        <v>0.125</v>
      </c>
      <c r="AZ635" s="13">
        <f>+IF(MIGRACION!AZ20="","",MIGRACION!AZ20)</f>
        <v>0.46875</v>
      </c>
      <c r="BA635" s="14" t="str">
        <f>+IF(MIGRACION!BA20="","",MIGRACION!BA20)</f>
        <v/>
      </c>
      <c r="BB635" s="14" t="str">
        <f>+IF(MIGRACION!BB20="","",MIGRACION!BB20)</f>
        <v/>
      </c>
      <c r="BC635" s="13">
        <f>+IF(MIGRACION!BC20="","",MIGRACION!BC20)</f>
        <v>0.41666666666666669</v>
      </c>
      <c r="BD635" s="13">
        <f>+IF(MIGRACION!BD20="","",MIGRACION!BD20)</f>
        <v>0.44791666666666669</v>
      </c>
      <c r="BE635" s="14" t="str">
        <f>+IF(MIGRACION!BE20="","",MIGRACION!BE20)</f>
        <v/>
      </c>
      <c r="BF635" s="20" t="str">
        <f>+IF(MIGRACION!BF20="","",MIGRACION!BF20)</f>
        <v/>
      </c>
      <c r="BG635" s="19">
        <f>+IF(MIGRACION!BG20="","",MIGRACION!BG20)</f>
        <v>0.125</v>
      </c>
      <c r="BH635" s="13">
        <f>+IF(MIGRACION!BH20="","",MIGRACION!BH20)</f>
        <v>0.46875</v>
      </c>
      <c r="BI635" s="14" t="str">
        <f>+IF(MIGRACION!BI20="","",MIGRACION!BI20)</f>
        <v/>
      </c>
      <c r="BJ635" s="14" t="str">
        <f>+IF(MIGRACION!BJ20="","",MIGRACION!BJ20)</f>
        <v/>
      </c>
      <c r="BK635" s="13">
        <f>+IF(MIGRACION!BK20="","",MIGRACION!BK20)</f>
        <v>0.41666666666666669</v>
      </c>
      <c r="BL635" s="13">
        <f>+IF(MIGRACION!BL20="","",MIGRACION!BL20)</f>
        <v>0.44791666666666669</v>
      </c>
      <c r="BM635" s="14" t="str">
        <f>+IF(MIGRACION!BM20="","",MIGRACION!BM20)</f>
        <v/>
      </c>
      <c r="BN635" s="20" t="str">
        <f>+IF(MIGRACION!BN20="","",MIGRACION!BN20)</f>
        <v/>
      </c>
      <c r="BO635" s="19">
        <f>+IF(MIGRACION!BO20="","",MIGRACION!BO20)</f>
        <v>0.125</v>
      </c>
      <c r="BP635" s="13">
        <f>+IF(MIGRACION!BP20="","",MIGRACION!BP20)</f>
        <v>0.46875</v>
      </c>
      <c r="BQ635" s="14" t="str">
        <f>+IF(MIGRACION!BQ20="","",MIGRACION!BQ20)</f>
        <v/>
      </c>
      <c r="BR635" s="14" t="str">
        <f>+IF(MIGRACION!BR20="","",MIGRACION!BR20)</f>
        <v/>
      </c>
      <c r="BS635" s="13">
        <f>+IF(MIGRACION!BS20="","",MIGRACION!BS20)</f>
        <v>0.41666666666666669</v>
      </c>
      <c r="BT635" s="13">
        <f>+IF(MIGRACION!BT20="","",MIGRACION!BT20)</f>
        <v>0.44791666666666669</v>
      </c>
      <c r="BU635" s="14" t="str">
        <f>+IF(MIGRACION!BU20="","",MIGRACION!BU20)</f>
        <v/>
      </c>
      <c r="BV635" s="20" t="str">
        <f>+IF(MIGRACION!BV20="","",MIGRACION!BV20)</f>
        <v/>
      </c>
      <c r="BW635" s="68" t="str">
        <f>+VLOOKUP(B635,GESEM!B:H,7,0)</f>
        <v>CHAT GLOVER</v>
      </c>
      <c r="BX635" s="2" t="str">
        <f>+VLOOKUP(B635,GESEM!B:H,6,0)</f>
        <v>AGENTE</v>
      </c>
    </row>
    <row r="636" spans="1:76" ht="12" customHeight="1" x14ac:dyDescent="0.2">
      <c r="A636" s="31">
        <f t="shared" si="9"/>
        <v>630</v>
      </c>
      <c r="B636" s="74">
        <f>+MIGRACION!B21</f>
        <v>74749765</v>
      </c>
      <c r="C636" s="61" t="str">
        <f>+VLOOKUP(J636,TURNO!P:Q,2,0)</f>
        <v>RIDER</v>
      </c>
      <c r="D636" s="61" t="str">
        <f>+MIGRACION!D21</f>
        <v>Mañana</v>
      </c>
      <c r="E636" s="75">
        <f>+VLOOKUP(B636,GESEM!B:M,12,0)</f>
        <v>45657</v>
      </c>
      <c r="F636" s="61" t="str">
        <f>+MIGRACION!F21</f>
        <v>PART TIME</v>
      </c>
      <c r="G636" s="61" t="str">
        <f>+MIGRACION!G21</f>
        <v>MIGRACION</v>
      </c>
      <c r="H636" s="61" t="str">
        <f>+MIGRACION!H21</f>
        <v>TIER 1</v>
      </c>
      <c r="I636" s="61" t="str">
        <f>+MIGRACION!I21</f>
        <v>ARRIETA SANTOME HUMBERTO ANTONIO</v>
      </c>
      <c r="J636" s="61" t="str">
        <f>+MIGRACION!J21</f>
        <v>RIDER</v>
      </c>
      <c r="K636" s="61" t="str">
        <f>+MIGRACION!K21</f>
        <v>ALDANA CORDOVA PAOLA FRANCISCA</v>
      </c>
      <c r="L636" s="61" t="str">
        <f>+MIGRACION!L21</f>
        <v xml:space="preserve">CARAZA MORENO JONATHAN </v>
      </c>
      <c r="M636" s="61" t="str">
        <f>+MIGRACION!M21</f>
        <v>Martes</v>
      </c>
      <c r="N636" s="32">
        <f>+MIGRACION!N21</f>
        <v>0.33333333333333331</v>
      </c>
      <c r="O636" s="33">
        <f>+MIGRACION!O21</f>
        <v>0.49652777777777779</v>
      </c>
      <c r="P636" s="32" t="str">
        <f>+MIGRACION!P21</f>
        <v/>
      </c>
      <c r="Q636" s="33" t="str">
        <f>+MIGRACION!Q21</f>
        <v/>
      </c>
      <c r="R636" s="34" t="str">
        <f>+VLOOKUP(B636,GESEM!B:R,9,0)</f>
        <v>ACTIVO</v>
      </c>
      <c r="S636" s="19">
        <f>+IF(MIGRACION!S21="","",MIGRACION!S21)</f>
        <v>0.33333333333333331</v>
      </c>
      <c r="T636" s="14">
        <f>+IF(MIGRACION!T21="","",MIGRACION!T21)</f>
        <v>0.49652777777777779</v>
      </c>
      <c r="U636" s="14" t="str">
        <f>+IF(MIGRACION!U21="","",MIGRACION!U21)</f>
        <v/>
      </c>
      <c r="V636" s="14" t="str">
        <f>+IF(MIGRACION!V21="","",MIGRACION!V21)</f>
        <v/>
      </c>
      <c r="W636" s="14" t="str">
        <f>+IF(MIGRACION!W21="","",MIGRACION!W21)</f>
        <v/>
      </c>
      <c r="X636" s="14" t="str">
        <f>+IF(MIGRACION!X21="","",MIGRACION!X21)</f>
        <v/>
      </c>
      <c r="Y636" s="14" t="str">
        <f>+IF(MIGRACION!Y21="","",MIGRACION!Y21)</f>
        <v/>
      </c>
      <c r="Z636" s="20" t="str">
        <f>+IF(MIGRACION!Z21="","",MIGRACION!Z21)</f>
        <v/>
      </c>
      <c r="AA636" s="19" t="str">
        <f>+IF(MIGRACION!AA21="","",MIGRACION!AA21)</f>
        <v/>
      </c>
      <c r="AB636" s="13" t="str">
        <f>+IF(MIGRACION!AB21="","",MIGRACION!AB21)</f>
        <v/>
      </c>
      <c r="AC636" s="14" t="str">
        <f>+IF(MIGRACION!AC21="","",MIGRACION!AC21)</f>
        <v/>
      </c>
      <c r="AD636" s="14" t="str">
        <f>+IF(MIGRACION!AD21="","",MIGRACION!AD21)</f>
        <v/>
      </c>
      <c r="AE636" s="13" t="str">
        <f>+IF(MIGRACION!AE21="","",MIGRACION!AE21)</f>
        <v/>
      </c>
      <c r="AF636" s="13" t="str">
        <f>+IF(MIGRACION!AF21="","",MIGRACION!AF21)</f>
        <v/>
      </c>
      <c r="AG636" s="14" t="str">
        <f>+IF(MIGRACION!AG21="","",MIGRACION!AG21)</f>
        <v/>
      </c>
      <c r="AH636" s="20" t="str">
        <f>+IF(MIGRACION!AH21="","",MIGRACION!AH21)</f>
        <v/>
      </c>
      <c r="AI636" s="19">
        <f>+IF(MIGRACION!AI21="","",MIGRACION!AI21)</f>
        <v>0.33333333333333331</v>
      </c>
      <c r="AJ636" s="13">
        <f>+IF(MIGRACION!AJ21="","",MIGRACION!AJ21)</f>
        <v>0.49652777777777779</v>
      </c>
      <c r="AK636" s="14" t="str">
        <f>+IF(MIGRACION!AK21="","",MIGRACION!AK21)</f>
        <v/>
      </c>
      <c r="AL636" s="14" t="str">
        <f>+IF(MIGRACION!AL21="","",MIGRACION!AL21)</f>
        <v/>
      </c>
      <c r="AM636" s="13" t="str">
        <f>+IF(MIGRACION!AM21="","",MIGRACION!AM21)</f>
        <v/>
      </c>
      <c r="AN636" s="13" t="str">
        <f>+IF(MIGRACION!AN21="","",MIGRACION!AN21)</f>
        <v/>
      </c>
      <c r="AO636" s="14" t="str">
        <f>+IF(MIGRACION!AO21="","",MIGRACION!AO21)</f>
        <v/>
      </c>
      <c r="AP636" s="20" t="str">
        <f>+IF(MIGRACION!AP21="","",MIGRACION!AP21)</f>
        <v/>
      </c>
      <c r="AQ636" s="19">
        <f>+IF(MIGRACION!AQ21="","",MIGRACION!AQ21)</f>
        <v>0.33333333333333331</v>
      </c>
      <c r="AR636" s="13">
        <f>+IF(MIGRACION!AR21="","",MIGRACION!AR21)</f>
        <v>0.49652777777777779</v>
      </c>
      <c r="AS636" s="14" t="str">
        <f>+IF(MIGRACION!AS21="","",MIGRACION!AS21)</f>
        <v/>
      </c>
      <c r="AT636" s="14" t="str">
        <f>+IF(MIGRACION!AT21="","",MIGRACION!AT21)</f>
        <v/>
      </c>
      <c r="AU636" s="13" t="str">
        <f>+IF(MIGRACION!AU21="","",MIGRACION!AU21)</f>
        <v/>
      </c>
      <c r="AV636" s="13" t="str">
        <f>+IF(MIGRACION!AV21="","",MIGRACION!AV21)</f>
        <v/>
      </c>
      <c r="AW636" s="14" t="str">
        <f>+IF(MIGRACION!AW21="","",MIGRACION!AW21)</f>
        <v/>
      </c>
      <c r="AX636" s="20" t="str">
        <f>+IF(MIGRACION!AX21="","",MIGRACION!AX21)</f>
        <v/>
      </c>
      <c r="AY636" s="19">
        <f>+IF(MIGRACION!AY21="","",MIGRACION!AY21)</f>
        <v>0.33333333333333331</v>
      </c>
      <c r="AZ636" s="13">
        <f>+IF(MIGRACION!AZ21="","",MIGRACION!AZ21)</f>
        <v>0.49652777777777779</v>
      </c>
      <c r="BA636" s="14" t="str">
        <f>+IF(MIGRACION!BA21="","",MIGRACION!BA21)</f>
        <v/>
      </c>
      <c r="BB636" s="14" t="str">
        <f>+IF(MIGRACION!BB21="","",MIGRACION!BB21)</f>
        <v/>
      </c>
      <c r="BC636" s="13" t="str">
        <f>+IF(MIGRACION!BC21="","",MIGRACION!BC21)</f>
        <v/>
      </c>
      <c r="BD636" s="13" t="str">
        <f>+IF(MIGRACION!BD21="","",MIGRACION!BD21)</f>
        <v/>
      </c>
      <c r="BE636" s="14" t="str">
        <f>+IF(MIGRACION!BE21="","",MIGRACION!BE21)</f>
        <v/>
      </c>
      <c r="BF636" s="20" t="str">
        <f>+IF(MIGRACION!BF21="","",MIGRACION!BF21)</f>
        <v/>
      </c>
      <c r="BG636" s="19">
        <f>+IF(MIGRACION!BG21="","",MIGRACION!BG21)</f>
        <v>0.33333333333333331</v>
      </c>
      <c r="BH636" s="13">
        <f>+IF(MIGRACION!BH21="","",MIGRACION!BH21)</f>
        <v>0.49652777777777779</v>
      </c>
      <c r="BI636" s="14" t="str">
        <f>+IF(MIGRACION!BI21="","",MIGRACION!BI21)</f>
        <v/>
      </c>
      <c r="BJ636" s="14" t="str">
        <f>+IF(MIGRACION!BJ21="","",MIGRACION!BJ21)</f>
        <v/>
      </c>
      <c r="BK636" s="13" t="str">
        <f>+IF(MIGRACION!BK21="","",MIGRACION!BK21)</f>
        <v/>
      </c>
      <c r="BL636" s="13" t="str">
        <f>+IF(MIGRACION!BL21="","",MIGRACION!BL21)</f>
        <v/>
      </c>
      <c r="BM636" s="14" t="str">
        <f>+IF(MIGRACION!BM21="","",MIGRACION!BM21)</f>
        <v/>
      </c>
      <c r="BN636" s="20" t="str">
        <f>+IF(MIGRACION!BN21="","",MIGRACION!BN21)</f>
        <v/>
      </c>
      <c r="BO636" s="19">
        <f>+IF(MIGRACION!BO21="","",MIGRACION!BO21)</f>
        <v>0.33333333333333331</v>
      </c>
      <c r="BP636" s="13">
        <f>+IF(MIGRACION!BP21="","",MIGRACION!BP21)</f>
        <v>0.49652777777777779</v>
      </c>
      <c r="BQ636" s="14" t="str">
        <f>+IF(MIGRACION!BQ21="","",MIGRACION!BQ21)</f>
        <v/>
      </c>
      <c r="BR636" s="14" t="str">
        <f>+IF(MIGRACION!BR21="","",MIGRACION!BR21)</f>
        <v/>
      </c>
      <c r="BS636" s="13" t="str">
        <f>+IF(MIGRACION!BS21="","",MIGRACION!BS21)</f>
        <v/>
      </c>
      <c r="BT636" s="13" t="str">
        <f>+IF(MIGRACION!BT21="","",MIGRACION!BT21)</f>
        <v/>
      </c>
      <c r="BU636" s="14" t="str">
        <f>+IF(MIGRACION!BU21="","",MIGRACION!BU21)</f>
        <v/>
      </c>
      <c r="BV636" s="20" t="str">
        <f>+IF(MIGRACION!BV21="","",MIGRACION!BV21)</f>
        <v/>
      </c>
      <c r="BW636" s="68" t="str">
        <f>+VLOOKUP(B636,GESEM!B:H,7,0)</f>
        <v>CHAT GLOVER</v>
      </c>
      <c r="BX636" s="2" t="str">
        <f>+VLOOKUP(B636,GESEM!B:H,6,0)</f>
        <v>AGENTE</v>
      </c>
    </row>
    <row r="637" spans="1:76" ht="12" customHeight="1" x14ac:dyDescent="0.2">
      <c r="A637" s="31">
        <f t="shared" si="9"/>
        <v>631</v>
      </c>
      <c r="B637" s="74">
        <f>+MIGRACION!B22</f>
        <v>6809263</v>
      </c>
      <c r="C637" s="61" t="str">
        <f>+VLOOKUP(J637,TURNO!P:Q,2,0)</f>
        <v>RIDER</v>
      </c>
      <c r="D637" s="61" t="str">
        <f>+MIGRACION!D22</f>
        <v>Mañana</v>
      </c>
      <c r="E637" s="75">
        <f>+VLOOKUP(B637,GESEM!B:M,12,0)</f>
        <v>45657</v>
      </c>
      <c r="F637" s="61" t="str">
        <f>+MIGRACION!F22</f>
        <v>FULL TIME</v>
      </c>
      <c r="G637" s="61" t="str">
        <f>+MIGRACION!G22</f>
        <v>MIGRACION</v>
      </c>
      <c r="H637" s="61" t="str">
        <f>+MIGRACION!H22</f>
        <v>TIER 1</v>
      </c>
      <c r="I637" s="61" t="str">
        <f>+MIGRACION!I22</f>
        <v>GONZALEZ DELGADO VICTOR MANUEL</v>
      </c>
      <c r="J637" s="61" t="str">
        <f>+MIGRACION!J22</f>
        <v>RIDER</v>
      </c>
      <c r="K637" s="61" t="str">
        <f>+MIGRACION!K22</f>
        <v>AZABACHE GARCIA HILDA MERCEDES</v>
      </c>
      <c r="L637" s="61" t="str">
        <f>+MIGRACION!L22</f>
        <v xml:space="preserve">CARAZA MORENO JONATHAN </v>
      </c>
      <c r="M637" s="61" t="str">
        <f>+MIGRACION!M22</f>
        <v>Sábado</v>
      </c>
      <c r="N637" s="32">
        <f>+MIGRACION!N22</f>
        <v>0.375</v>
      </c>
      <c r="O637" s="33">
        <f>+MIGRACION!O22</f>
        <v>0.71875</v>
      </c>
      <c r="P637" s="32">
        <f>+MIGRACION!P22</f>
        <v>0.54166666666666663</v>
      </c>
      <c r="Q637" s="33">
        <f>+MIGRACION!Q22</f>
        <v>0.57291666666666663</v>
      </c>
      <c r="R637" s="34" t="str">
        <f>+VLOOKUP(B637,GESEM!B:R,9,0)</f>
        <v>ACTIVO</v>
      </c>
      <c r="S637" s="19">
        <f>+IF(MIGRACION!S22="","",MIGRACION!S22)</f>
        <v>0.375</v>
      </c>
      <c r="T637" s="14">
        <f>+IF(MIGRACION!T22="","",MIGRACION!T22)</f>
        <v>0.71875</v>
      </c>
      <c r="U637" s="14" t="str">
        <f>+IF(MIGRACION!U22="","",MIGRACION!U22)</f>
        <v/>
      </c>
      <c r="V637" s="14" t="str">
        <f>+IF(MIGRACION!V22="","",MIGRACION!V22)</f>
        <v/>
      </c>
      <c r="W637" s="14">
        <f>+IF(MIGRACION!W22="","",MIGRACION!W22)</f>
        <v>0.54166666666666663</v>
      </c>
      <c r="X637" s="14">
        <f>+IF(MIGRACION!X22="","",MIGRACION!X22)</f>
        <v>0.57291666666666663</v>
      </c>
      <c r="Y637" s="14" t="str">
        <f>+IF(MIGRACION!Y22="","",MIGRACION!Y22)</f>
        <v/>
      </c>
      <c r="Z637" s="20" t="str">
        <f>+IF(MIGRACION!Z22="","",MIGRACION!Z22)</f>
        <v/>
      </c>
      <c r="AA637" s="19">
        <f>+IF(MIGRACION!AA22="","",MIGRACION!AA22)</f>
        <v>0.375</v>
      </c>
      <c r="AB637" s="13">
        <f>+IF(MIGRACION!AB22="","",MIGRACION!AB22)</f>
        <v>0.71875</v>
      </c>
      <c r="AC637" s="14" t="str">
        <f>+IF(MIGRACION!AC22="","",MIGRACION!AC22)</f>
        <v/>
      </c>
      <c r="AD637" s="14" t="str">
        <f>+IF(MIGRACION!AD22="","",MIGRACION!AD22)</f>
        <v/>
      </c>
      <c r="AE637" s="13">
        <f>+IF(MIGRACION!AE22="","",MIGRACION!AE22)</f>
        <v>0.54166666666666663</v>
      </c>
      <c r="AF637" s="13">
        <f>+IF(MIGRACION!AF22="","",MIGRACION!AF22)</f>
        <v>0.57291666666666663</v>
      </c>
      <c r="AG637" s="14" t="str">
        <f>+IF(MIGRACION!AG22="","",MIGRACION!AG22)</f>
        <v/>
      </c>
      <c r="AH637" s="20" t="str">
        <f>+IF(MIGRACION!AH22="","",MIGRACION!AH22)</f>
        <v/>
      </c>
      <c r="AI637" s="19">
        <f>+IF(MIGRACION!AI22="","",MIGRACION!AI22)</f>
        <v>0.375</v>
      </c>
      <c r="AJ637" s="13">
        <f>+IF(MIGRACION!AJ22="","",MIGRACION!AJ22)</f>
        <v>0.71875</v>
      </c>
      <c r="AK637" s="14" t="str">
        <f>+IF(MIGRACION!AK22="","",MIGRACION!AK22)</f>
        <v/>
      </c>
      <c r="AL637" s="14" t="str">
        <f>+IF(MIGRACION!AL22="","",MIGRACION!AL22)</f>
        <v/>
      </c>
      <c r="AM637" s="13">
        <f>+IF(MIGRACION!AM22="","",MIGRACION!AM22)</f>
        <v>0.54166666666666663</v>
      </c>
      <c r="AN637" s="13">
        <f>+IF(MIGRACION!AN22="","",MIGRACION!AN22)</f>
        <v>0.57291666666666663</v>
      </c>
      <c r="AO637" s="14" t="str">
        <f>+IF(MIGRACION!AO22="","",MIGRACION!AO22)</f>
        <v/>
      </c>
      <c r="AP637" s="20" t="str">
        <f>+IF(MIGRACION!AP22="","",MIGRACION!AP22)</f>
        <v/>
      </c>
      <c r="AQ637" s="19">
        <f>+IF(MIGRACION!AQ22="","",MIGRACION!AQ22)</f>
        <v>0.375</v>
      </c>
      <c r="AR637" s="13">
        <f>+IF(MIGRACION!AR22="","",MIGRACION!AR22)</f>
        <v>0.71875</v>
      </c>
      <c r="AS637" s="14" t="str">
        <f>+IF(MIGRACION!AS22="","",MIGRACION!AS22)</f>
        <v/>
      </c>
      <c r="AT637" s="14" t="str">
        <f>+IF(MIGRACION!AT22="","",MIGRACION!AT22)</f>
        <v/>
      </c>
      <c r="AU637" s="13">
        <f>+IF(MIGRACION!AU22="","",MIGRACION!AU22)</f>
        <v>0.54166666666666663</v>
      </c>
      <c r="AV637" s="13">
        <f>+IF(MIGRACION!AV22="","",MIGRACION!AV22)</f>
        <v>0.57291666666666663</v>
      </c>
      <c r="AW637" s="14" t="str">
        <f>+IF(MIGRACION!AW22="","",MIGRACION!AW22)</f>
        <v/>
      </c>
      <c r="AX637" s="20" t="str">
        <f>+IF(MIGRACION!AX22="","",MIGRACION!AX22)</f>
        <v/>
      </c>
      <c r="AY637" s="19">
        <f>+IF(MIGRACION!AY22="","",MIGRACION!AY22)</f>
        <v>0.375</v>
      </c>
      <c r="AZ637" s="13">
        <f>+IF(MIGRACION!AZ22="","",MIGRACION!AZ22)</f>
        <v>0.71875</v>
      </c>
      <c r="BA637" s="14" t="str">
        <f>+IF(MIGRACION!BA22="","",MIGRACION!BA22)</f>
        <v/>
      </c>
      <c r="BB637" s="14" t="str">
        <f>+IF(MIGRACION!BB22="","",MIGRACION!BB22)</f>
        <v/>
      </c>
      <c r="BC637" s="13">
        <f>+IF(MIGRACION!BC22="","",MIGRACION!BC22)</f>
        <v>0.54166666666666663</v>
      </c>
      <c r="BD637" s="13">
        <f>+IF(MIGRACION!BD22="","",MIGRACION!BD22)</f>
        <v>0.57291666666666663</v>
      </c>
      <c r="BE637" s="14" t="str">
        <f>+IF(MIGRACION!BE22="","",MIGRACION!BE22)</f>
        <v/>
      </c>
      <c r="BF637" s="20" t="str">
        <f>+IF(MIGRACION!BF22="","",MIGRACION!BF22)</f>
        <v/>
      </c>
      <c r="BG637" s="19" t="str">
        <f>+IF(MIGRACION!BG22="","",MIGRACION!BG22)</f>
        <v/>
      </c>
      <c r="BH637" s="13" t="str">
        <f>+IF(MIGRACION!BH22="","",MIGRACION!BH22)</f>
        <v/>
      </c>
      <c r="BI637" s="14" t="str">
        <f>+IF(MIGRACION!BI22="","",MIGRACION!BI22)</f>
        <v/>
      </c>
      <c r="BJ637" s="14" t="str">
        <f>+IF(MIGRACION!BJ22="","",MIGRACION!BJ22)</f>
        <v/>
      </c>
      <c r="BK637" s="13" t="str">
        <f>+IF(MIGRACION!BK22="","",MIGRACION!BK22)</f>
        <v/>
      </c>
      <c r="BL637" s="13" t="str">
        <f>+IF(MIGRACION!BL22="","",MIGRACION!BL22)</f>
        <v/>
      </c>
      <c r="BM637" s="14" t="str">
        <f>+IF(MIGRACION!BM22="","",MIGRACION!BM22)</f>
        <v/>
      </c>
      <c r="BN637" s="20" t="str">
        <f>+IF(MIGRACION!BN22="","",MIGRACION!BN22)</f>
        <v/>
      </c>
      <c r="BO637" s="19">
        <f>+IF(MIGRACION!BO22="","",MIGRACION!BO22)</f>
        <v>0.375</v>
      </c>
      <c r="BP637" s="13">
        <f>+IF(MIGRACION!BP22="","",MIGRACION!BP22)</f>
        <v>0.71875</v>
      </c>
      <c r="BQ637" s="14" t="str">
        <f>+IF(MIGRACION!BQ22="","",MIGRACION!BQ22)</f>
        <v/>
      </c>
      <c r="BR637" s="14" t="str">
        <f>+IF(MIGRACION!BR22="","",MIGRACION!BR22)</f>
        <v/>
      </c>
      <c r="BS637" s="13">
        <f>+IF(MIGRACION!BS22="","",MIGRACION!BS22)</f>
        <v>0.54166666666666663</v>
      </c>
      <c r="BT637" s="13">
        <f>+IF(MIGRACION!BT22="","",MIGRACION!BT22)</f>
        <v>0.57291666666666663</v>
      </c>
      <c r="BU637" s="14" t="str">
        <f>+IF(MIGRACION!BU22="","",MIGRACION!BU22)</f>
        <v/>
      </c>
      <c r="BV637" s="20" t="str">
        <f>+IF(MIGRACION!BV22="","",MIGRACION!BV22)</f>
        <v/>
      </c>
      <c r="BW637" s="68" t="str">
        <f>+VLOOKUP(B637,GESEM!B:H,7,0)</f>
        <v>CHAT GLOVER</v>
      </c>
      <c r="BX637" s="2" t="str">
        <f>+VLOOKUP(B637,GESEM!B:H,6,0)</f>
        <v>AGENTE</v>
      </c>
    </row>
    <row r="638" spans="1:76" ht="12" hidden="1" customHeight="1" x14ac:dyDescent="0.2">
      <c r="A638" s="31">
        <f t="shared" si="9"/>
        <v>632</v>
      </c>
      <c r="B638" s="74">
        <f>+MIGRACION!B23</f>
        <v>72873509</v>
      </c>
      <c r="C638" s="61" t="str">
        <f>+VLOOKUP(J638,TURNO!P:Q,2,0)</f>
        <v>RIDER</v>
      </c>
      <c r="D638" s="61" t="str">
        <f>+MIGRACION!D23</f>
        <v>Mañana</v>
      </c>
      <c r="E638" s="75">
        <f>+VLOOKUP(B638,GESEM!B:M,12,0)</f>
        <v>45657</v>
      </c>
      <c r="F638" s="61" t="str">
        <f>+MIGRACION!F23</f>
        <v>PART TIME</v>
      </c>
      <c r="G638" s="61" t="str">
        <f>+MIGRACION!G23</f>
        <v>MIGRACION</v>
      </c>
      <c r="H638" s="61" t="str">
        <f>+MIGRACION!H23</f>
        <v>TIER 1</v>
      </c>
      <c r="I638" s="61" t="str">
        <f>+MIGRACION!I23</f>
        <v>VALDIVIA GOMEZ ALESSANDRA NICOLE</v>
      </c>
      <c r="J638" s="61" t="str">
        <f>+MIGRACION!J23</f>
        <v>RIDER</v>
      </c>
      <c r="K638" s="61" t="str">
        <f>+MIGRACION!K23</f>
        <v>AZABACHE GARCIA HILDA MERCEDES</v>
      </c>
      <c r="L638" s="61" t="str">
        <f>+MIGRACION!L23</f>
        <v xml:space="preserve">CARAZA MORENO JONATHAN </v>
      </c>
      <c r="M638" s="61" t="str">
        <f>+MIGRACION!M23</f>
        <v>Sábado</v>
      </c>
      <c r="N638" s="32">
        <f>+MIGRACION!N23</f>
        <v>0.33333333333333331</v>
      </c>
      <c r="O638" s="33">
        <f>+MIGRACION!O23</f>
        <v>0.49652777777777779</v>
      </c>
      <c r="P638" s="32" t="str">
        <f>+MIGRACION!P23</f>
        <v/>
      </c>
      <c r="Q638" s="33" t="str">
        <f>+MIGRACION!Q23</f>
        <v/>
      </c>
      <c r="R638" s="34" t="str">
        <f>+VLOOKUP(B638,GESEM!B:R,9,0)</f>
        <v>INACTIVO</v>
      </c>
      <c r="S638" s="19">
        <f>+IF(MIGRACION!S23="","",MIGRACION!S23)</f>
        <v>0.33333333333333331</v>
      </c>
      <c r="T638" s="14">
        <f>+IF(MIGRACION!T23="","",MIGRACION!T23)</f>
        <v>0.49652777777777779</v>
      </c>
      <c r="U638" s="14" t="str">
        <f>+IF(MIGRACION!U23="","",MIGRACION!U23)</f>
        <v/>
      </c>
      <c r="V638" s="14" t="str">
        <f>+IF(MIGRACION!V23="","",MIGRACION!V23)</f>
        <v/>
      </c>
      <c r="W638" s="14" t="str">
        <f>+IF(MIGRACION!W23="","",MIGRACION!W23)</f>
        <v/>
      </c>
      <c r="X638" s="14" t="str">
        <f>+IF(MIGRACION!X23="","",MIGRACION!X23)</f>
        <v/>
      </c>
      <c r="Y638" s="14" t="str">
        <f>+IF(MIGRACION!Y23="","",MIGRACION!Y23)</f>
        <v/>
      </c>
      <c r="Z638" s="20" t="str">
        <f>+IF(MIGRACION!Z23="","",MIGRACION!Z23)</f>
        <v/>
      </c>
      <c r="AA638" s="19">
        <f>+IF(MIGRACION!AA23="","",MIGRACION!AA23)</f>
        <v>0.33333333333333331</v>
      </c>
      <c r="AB638" s="13">
        <f>+IF(MIGRACION!AB23="","",MIGRACION!AB23)</f>
        <v>0.49652777777777779</v>
      </c>
      <c r="AC638" s="14" t="str">
        <f>+IF(MIGRACION!AC23="","",MIGRACION!AC23)</f>
        <v/>
      </c>
      <c r="AD638" s="14" t="str">
        <f>+IF(MIGRACION!AD23="","",MIGRACION!AD23)</f>
        <v/>
      </c>
      <c r="AE638" s="13" t="str">
        <f>+IF(MIGRACION!AE23="","",MIGRACION!AE23)</f>
        <v/>
      </c>
      <c r="AF638" s="13" t="str">
        <f>+IF(MIGRACION!AF23="","",MIGRACION!AF23)</f>
        <v/>
      </c>
      <c r="AG638" s="14" t="str">
        <f>+IF(MIGRACION!AG23="","",MIGRACION!AG23)</f>
        <v/>
      </c>
      <c r="AH638" s="20" t="str">
        <f>+IF(MIGRACION!AH23="","",MIGRACION!AH23)</f>
        <v/>
      </c>
      <c r="AI638" s="19">
        <f>+IF(MIGRACION!AI23="","",MIGRACION!AI23)</f>
        <v>0.33333333333333331</v>
      </c>
      <c r="AJ638" s="13">
        <f>+IF(MIGRACION!AJ23="","",MIGRACION!AJ23)</f>
        <v>0.49652777777777779</v>
      </c>
      <c r="AK638" s="14" t="str">
        <f>+IF(MIGRACION!AK23="","",MIGRACION!AK23)</f>
        <v/>
      </c>
      <c r="AL638" s="14" t="str">
        <f>+IF(MIGRACION!AL23="","",MIGRACION!AL23)</f>
        <v/>
      </c>
      <c r="AM638" s="13" t="str">
        <f>+IF(MIGRACION!AM23="","",MIGRACION!AM23)</f>
        <v/>
      </c>
      <c r="AN638" s="13" t="str">
        <f>+IF(MIGRACION!AN23="","",MIGRACION!AN23)</f>
        <v/>
      </c>
      <c r="AO638" s="14" t="str">
        <f>+IF(MIGRACION!AO23="","",MIGRACION!AO23)</f>
        <v/>
      </c>
      <c r="AP638" s="20" t="str">
        <f>+IF(MIGRACION!AP23="","",MIGRACION!AP23)</f>
        <v/>
      </c>
      <c r="AQ638" s="19">
        <f>+IF(MIGRACION!AQ23="","",MIGRACION!AQ23)</f>
        <v>0.33333333333333331</v>
      </c>
      <c r="AR638" s="13">
        <f>+IF(MIGRACION!AR23="","",MIGRACION!AR23)</f>
        <v>0.49652777777777779</v>
      </c>
      <c r="AS638" s="14" t="str">
        <f>+IF(MIGRACION!AS23="","",MIGRACION!AS23)</f>
        <v/>
      </c>
      <c r="AT638" s="14" t="str">
        <f>+IF(MIGRACION!AT23="","",MIGRACION!AT23)</f>
        <v/>
      </c>
      <c r="AU638" s="13" t="str">
        <f>+IF(MIGRACION!AU23="","",MIGRACION!AU23)</f>
        <v/>
      </c>
      <c r="AV638" s="13" t="str">
        <f>+IF(MIGRACION!AV23="","",MIGRACION!AV23)</f>
        <v/>
      </c>
      <c r="AW638" s="14" t="str">
        <f>+IF(MIGRACION!AW23="","",MIGRACION!AW23)</f>
        <v/>
      </c>
      <c r="AX638" s="20" t="str">
        <f>+IF(MIGRACION!AX23="","",MIGRACION!AX23)</f>
        <v/>
      </c>
      <c r="AY638" s="19">
        <f>+IF(MIGRACION!AY23="","",MIGRACION!AY23)</f>
        <v>0.33333333333333331</v>
      </c>
      <c r="AZ638" s="13">
        <f>+IF(MIGRACION!AZ23="","",MIGRACION!AZ23)</f>
        <v>0.49652777777777779</v>
      </c>
      <c r="BA638" s="14" t="str">
        <f>+IF(MIGRACION!BA23="","",MIGRACION!BA23)</f>
        <v/>
      </c>
      <c r="BB638" s="14" t="str">
        <f>+IF(MIGRACION!BB23="","",MIGRACION!BB23)</f>
        <v/>
      </c>
      <c r="BC638" s="13" t="str">
        <f>+IF(MIGRACION!BC23="","",MIGRACION!BC23)</f>
        <v/>
      </c>
      <c r="BD638" s="13" t="str">
        <f>+IF(MIGRACION!BD23="","",MIGRACION!BD23)</f>
        <v/>
      </c>
      <c r="BE638" s="14" t="str">
        <f>+IF(MIGRACION!BE23="","",MIGRACION!BE23)</f>
        <v/>
      </c>
      <c r="BF638" s="20" t="str">
        <f>+IF(MIGRACION!BF23="","",MIGRACION!BF23)</f>
        <v/>
      </c>
      <c r="BG638" s="19" t="str">
        <f>+IF(MIGRACION!BG23="","",MIGRACION!BG23)</f>
        <v/>
      </c>
      <c r="BH638" s="13" t="str">
        <f>+IF(MIGRACION!BH23="","",MIGRACION!BH23)</f>
        <v/>
      </c>
      <c r="BI638" s="14" t="str">
        <f>+IF(MIGRACION!BI23="","",MIGRACION!BI23)</f>
        <v/>
      </c>
      <c r="BJ638" s="14" t="str">
        <f>+IF(MIGRACION!BJ23="","",MIGRACION!BJ23)</f>
        <v/>
      </c>
      <c r="BK638" s="13" t="str">
        <f>+IF(MIGRACION!BK23="","",MIGRACION!BK23)</f>
        <v/>
      </c>
      <c r="BL638" s="13" t="str">
        <f>+IF(MIGRACION!BL23="","",MIGRACION!BL23)</f>
        <v/>
      </c>
      <c r="BM638" s="14" t="str">
        <f>+IF(MIGRACION!BM23="","",MIGRACION!BM23)</f>
        <v/>
      </c>
      <c r="BN638" s="20" t="str">
        <f>+IF(MIGRACION!BN23="","",MIGRACION!BN23)</f>
        <v/>
      </c>
      <c r="BO638" s="19">
        <f>+IF(MIGRACION!BO23="","",MIGRACION!BO23)</f>
        <v>0.33333333333333331</v>
      </c>
      <c r="BP638" s="13">
        <f>+IF(MIGRACION!BP23="","",MIGRACION!BP23)</f>
        <v>0.49652777777777779</v>
      </c>
      <c r="BQ638" s="14" t="str">
        <f>+IF(MIGRACION!BQ23="","",MIGRACION!BQ23)</f>
        <v/>
      </c>
      <c r="BR638" s="14" t="str">
        <f>+IF(MIGRACION!BR23="","",MIGRACION!BR23)</f>
        <v/>
      </c>
      <c r="BS638" s="13" t="str">
        <f>+IF(MIGRACION!BS23="","",MIGRACION!BS23)</f>
        <v/>
      </c>
      <c r="BT638" s="13" t="str">
        <f>+IF(MIGRACION!BT23="","",MIGRACION!BT23)</f>
        <v/>
      </c>
      <c r="BU638" s="14" t="str">
        <f>+IF(MIGRACION!BU23="","",MIGRACION!BU23)</f>
        <v/>
      </c>
      <c r="BV638" s="20" t="str">
        <f>+IF(MIGRACION!BV23="","",MIGRACION!BV23)</f>
        <v/>
      </c>
      <c r="BW638" s="68" t="str">
        <f>+VLOOKUP(B638,GESEM!B:H,7,0)</f>
        <v>CHAT GLOVER</v>
      </c>
      <c r="BX638" s="2" t="str">
        <f>+VLOOKUP(B638,GESEM!B:H,6,0)</f>
        <v>AGENTE</v>
      </c>
    </row>
    <row r="639" spans="1:76" ht="12" customHeight="1" x14ac:dyDescent="0.2">
      <c r="A639" s="31">
        <f t="shared" si="9"/>
        <v>633</v>
      </c>
      <c r="B639" s="74">
        <f>+MIGRACION!B24</f>
        <v>76286323</v>
      </c>
      <c r="C639" s="61" t="str">
        <f>+VLOOKUP(J639,TURNO!P:Q,2,0)</f>
        <v>RIDER</v>
      </c>
      <c r="D639" s="61" t="str">
        <f>+MIGRACION!D24</f>
        <v>Mañana</v>
      </c>
      <c r="E639" s="75">
        <f>+VLOOKUP(B639,GESEM!B:M,12,0)</f>
        <v>43993</v>
      </c>
      <c r="F639" s="61" t="str">
        <f>+MIGRACION!F24</f>
        <v>FULL TIME</v>
      </c>
      <c r="G639" s="61" t="str">
        <f>+MIGRACION!G24</f>
        <v>MIGRACION</v>
      </c>
      <c r="H639" s="61" t="str">
        <f>+MIGRACION!H24</f>
        <v>BK</v>
      </c>
      <c r="I639" s="61" t="str">
        <f>+MIGRACION!I24</f>
        <v>MACCHIAVELLO LAYNEZ LAMEC GUSTAVO ALI</v>
      </c>
      <c r="J639" s="61" t="str">
        <f>+MIGRACION!J24</f>
        <v>RIDER</v>
      </c>
      <c r="K639" s="61" t="str">
        <f>+MIGRACION!K24</f>
        <v>MENDIZABAL BERMUDEZ OSCAR OWENCESLAO</v>
      </c>
      <c r="L639" s="61" t="str">
        <f>+MIGRACION!L24</f>
        <v xml:space="preserve">CARAZA MORENO JONATHAN </v>
      </c>
      <c r="M639" s="61" t="str">
        <f>+MIGRACION!M24</f>
        <v>Viernes</v>
      </c>
      <c r="N639" s="32">
        <f>+MIGRACION!N24</f>
        <v>0.375</v>
      </c>
      <c r="O639" s="33">
        <f>+MIGRACION!O24</f>
        <v>0.71875</v>
      </c>
      <c r="P639" s="32">
        <f>+MIGRACION!P24</f>
        <v>0.54166666666666663</v>
      </c>
      <c r="Q639" s="33">
        <f>+MIGRACION!Q24</f>
        <v>0.57291666666666663</v>
      </c>
      <c r="R639" s="34" t="str">
        <f>+VLOOKUP(B639,GESEM!B:R,9,0)</f>
        <v>ACTIVO</v>
      </c>
      <c r="S639" s="19">
        <f>+IF(MIGRACION!S24="","",MIGRACION!S24)</f>
        <v>0.375</v>
      </c>
      <c r="T639" s="14">
        <f>+IF(MIGRACION!T24="","",MIGRACION!T24)</f>
        <v>0.71875</v>
      </c>
      <c r="U639" s="14" t="str">
        <f>+IF(MIGRACION!U24="","",MIGRACION!U24)</f>
        <v/>
      </c>
      <c r="V639" s="14" t="str">
        <f>+IF(MIGRACION!V24="","",MIGRACION!V24)</f>
        <v/>
      </c>
      <c r="W639" s="14">
        <f>+IF(MIGRACION!W24="","",MIGRACION!W24)</f>
        <v>0.54166666666666663</v>
      </c>
      <c r="X639" s="14">
        <f>+IF(MIGRACION!X24="","",MIGRACION!X24)</f>
        <v>0.57291666666666663</v>
      </c>
      <c r="Y639" s="14" t="str">
        <f>+IF(MIGRACION!Y24="","",MIGRACION!Y24)</f>
        <v/>
      </c>
      <c r="Z639" s="20" t="str">
        <f>+IF(MIGRACION!Z24="","",MIGRACION!Z24)</f>
        <v/>
      </c>
      <c r="AA639" s="19">
        <f>+IF(MIGRACION!AA24="","",MIGRACION!AA24)</f>
        <v>0.375</v>
      </c>
      <c r="AB639" s="13">
        <f>+IF(MIGRACION!AB24="","",MIGRACION!AB24)</f>
        <v>0.71875</v>
      </c>
      <c r="AC639" s="14" t="str">
        <f>+IF(MIGRACION!AC24="","",MIGRACION!AC24)</f>
        <v/>
      </c>
      <c r="AD639" s="14" t="str">
        <f>+IF(MIGRACION!AD24="","",MIGRACION!AD24)</f>
        <v/>
      </c>
      <c r="AE639" s="13">
        <f>+IF(MIGRACION!AE24="","",MIGRACION!AE24)</f>
        <v>0.54166666666666663</v>
      </c>
      <c r="AF639" s="13">
        <f>+IF(MIGRACION!AF24="","",MIGRACION!AF24)</f>
        <v>0.57291666666666663</v>
      </c>
      <c r="AG639" s="14" t="str">
        <f>+IF(MIGRACION!AG24="","",MIGRACION!AG24)</f>
        <v/>
      </c>
      <c r="AH639" s="20" t="str">
        <f>+IF(MIGRACION!AH24="","",MIGRACION!AH24)</f>
        <v/>
      </c>
      <c r="AI639" s="19">
        <f>+IF(MIGRACION!AI24="","",MIGRACION!AI24)</f>
        <v>0.375</v>
      </c>
      <c r="AJ639" s="13">
        <f>+IF(MIGRACION!AJ24="","",MIGRACION!AJ24)</f>
        <v>0.71875</v>
      </c>
      <c r="AK639" s="14" t="str">
        <f>+IF(MIGRACION!AK24="","",MIGRACION!AK24)</f>
        <v/>
      </c>
      <c r="AL639" s="14" t="str">
        <f>+IF(MIGRACION!AL24="","",MIGRACION!AL24)</f>
        <v/>
      </c>
      <c r="AM639" s="13">
        <f>+IF(MIGRACION!AM24="","",MIGRACION!AM24)</f>
        <v>0.54166666666666663</v>
      </c>
      <c r="AN639" s="13">
        <f>+IF(MIGRACION!AN24="","",MIGRACION!AN24)</f>
        <v>0.57291666666666663</v>
      </c>
      <c r="AO639" s="14" t="str">
        <f>+IF(MIGRACION!AO24="","",MIGRACION!AO24)</f>
        <v/>
      </c>
      <c r="AP639" s="20" t="str">
        <f>+IF(MIGRACION!AP24="","",MIGRACION!AP24)</f>
        <v/>
      </c>
      <c r="AQ639" s="19">
        <f>+IF(MIGRACION!AQ24="","",MIGRACION!AQ24)</f>
        <v>0.375</v>
      </c>
      <c r="AR639" s="13">
        <f>+IF(MIGRACION!AR24="","",MIGRACION!AR24)</f>
        <v>0.71875</v>
      </c>
      <c r="AS639" s="14" t="str">
        <f>+IF(MIGRACION!AS24="","",MIGRACION!AS24)</f>
        <v/>
      </c>
      <c r="AT639" s="14" t="str">
        <f>+IF(MIGRACION!AT24="","",MIGRACION!AT24)</f>
        <v/>
      </c>
      <c r="AU639" s="13">
        <f>+IF(MIGRACION!AU24="","",MIGRACION!AU24)</f>
        <v>0.54166666666666663</v>
      </c>
      <c r="AV639" s="13">
        <f>+IF(MIGRACION!AV24="","",MIGRACION!AV24)</f>
        <v>0.57291666666666663</v>
      </c>
      <c r="AW639" s="14" t="str">
        <f>+IF(MIGRACION!AW24="","",MIGRACION!AW24)</f>
        <v/>
      </c>
      <c r="AX639" s="20" t="str">
        <f>+IF(MIGRACION!AX24="","",MIGRACION!AX24)</f>
        <v/>
      </c>
      <c r="AY639" s="19" t="str">
        <f>+IF(MIGRACION!AY24="","",MIGRACION!AY24)</f>
        <v/>
      </c>
      <c r="AZ639" s="13" t="str">
        <f>+IF(MIGRACION!AZ24="","",MIGRACION!AZ24)</f>
        <v/>
      </c>
      <c r="BA639" s="14" t="str">
        <f>+IF(MIGRACION!BA24="","",MIGRACION!BA24)</f>
        <v/>
      </c>
      <c r="BB639" s="14" t="str">
        <f>+IF(MIGRACION!BB24="","",MIGRACION!BB24)</f>
        <v/>
      </c>
      <c r="BC639" s="13" t="str">
        <f>+IF(MIGRACION!BC24="","",MIGRACION!BC24)</f>
        <v/>
      </c>
      <c r="BD639" s="13" t="str">
        <f>+IF(MIGRACION!BD24="","",MIGRACION!BD24)</f>
        <v/>
      </c>
      <c r="BE639" s="14" t="str">
        <f>+IF(MIGRACION!BE24="","",MIGRACION!BE24)</f>
        <v/>
      </c>
      <c r="BF639" s="20" t="str">
        <f>+IF(MIGRACION!BF24="","",MIGRACION!BF24)</f>
        <v/>
      </c>
      <c r="BG639" s="19">
        <f>+IF(MIGRACION!BG24="","",MIGRACION!BG24)</f>
        <v>0.375</v>
      </c>
      <c r="BH639" s="13">
        <f>+IF(MIGRACION!BH24="","",MIGRACION!BH24)</f>
        <v>0.71875</v>
      </c>
      <c r="BI639" s="14" t="str">
        <f>+IF(MIGRACION!BI24="","",MIGRACION!BI24)</f>
        <v/>
      </c>
      <c r="BJ639" s="14" t="str">
        <f>+IF(MIGRACION!BJ24="","",MIGRACION!BJ24)</f>
        <v/>
      </c>
      <c r="BK639" s="13">
        <f>+IF(MIGRACION!BK24="","",MIGRACION!BK24)</f>
        <v>0.54166666666666663</v>
      </c>
      <c r="BL639" s="13">
        <f>+IF(MIGRACION!BL24="","",MIGRACION!BL24)</f>
        <v>0.57291666666666663</v>
      </c>
      <c r="BM639" s="14" t="str">
        <f>+IF(MIGRACION!BM24="","",MIGRACION!BM24)</f>
        <v/>
      </c>
      <c r="BN639" s="20" t="str">
        <f>+IF(MIGRACION!BN24="","",MIGRACION!BN24)</f>
        <v/>
      </c>
      <c r="BO639" s="19">
        <f>+IF(MIGRACION!BO24="","",MIGRACION!BO24)</f>
        <v>0.375</v>
      </c>
      <c r="BP639" s="13">
        <f>+IF(MIGRACION!BP24="","",MIGRACION!BP24)</f>
        <v>0.71875</v>
      </c>
      <c r="BQ639" s="14" t="str">
        <f>+IF(MIGRACION!BQ24="","",MIGRACION!BQ24)</f>
        <v/>
      </c>
      <c r="BR639" s="14" t="str">
        <f>+IF(MIGRACION!BR24="","",MIGRACION!BR24)</f>
        <v/>
      </c>
      <c r="BS639" s="13">
        <f>+IF(MIGRACION!BS24="","",MIGRACION!BS24)</f>
        <v>0.54166666666666663</v>
      </c>
      <c r="BT639" s="13">
        <f>+IF(MIGRACION!BT24="","",MIGRACION!BT24)</f>
        <v>0.57291666666666663</v>
      </c>
      <c r="BU639" s="14" t="str">
        <f>+IF(MIGRACION!BU24="","",MIGRACION!BU24)</f>
        <v/>
      </c>
      <c r="BV639" s="20" t="str">
        <f>+IF(MIGRACION!BV24="","",MIGRACION!BV24)</f>
        <v/>
      </c>
      <c r="BW639" s="68" t="str">
        <f>+VLOOKUP(B639,GESEM!B:H,7,0)</f>
        <v>MAIL GLOVER</v>
      </c>
      <c r="BX639" s="2" t="str">
        <f>+VLOOKUP(B639,GESEM!B:H,6,0)</f>
        <v>AGENTE</v>
      </c>
    </row>
    <row r="640" spans="1:76" ht="12" customHeight="1" x14ac:dyDescent="0.2">
      <c r="A640" s="31">
        <f t="shared" si="9"/>
        <v>634</v>
      </c>
      <c r="B640" s="74">
        <f>+MIGRACION!B25</f>
        <v>60773217</v>
      </c>
      <c r="C640" s="61" t="str">
        <f>+VLOOKUP(J640,TURNO!P:Q,2,0)</f>
        <v>RIDER</v>
      </c>
      <c r="D640" s="61" t="str">
        <f>+MIGRACION!D25</f>
        <v>Madrugada</v>
      </c>
      <c r="E640" s="75">
        <f>+VLOOKUP(B640,GESEM!B:M,12,0)</f>
        <v>45538</v>
      </c>
      <c r="F640" s="61" t="str">
        <f>+MIGRACION!F25</f>
        <v>FULL TIME</v>
      </c>
      <c r="G640" s="61" t="str">
        <f>+MIGRACION!G25</f>
        <v>MIGRACION</v>
      </c>
      <c r="H640" s="61" t="str">
        <f>+MIGRACION!H25</f>
        <v>TIER 1</v>
      </c>
      <c r="I640" s="61" t="str">
        <f>+MIGRACION!I25</f>
        <v>PALACIOS NAMOC NICOLAS EDUARDO</v>
      </c>
      <c r="J640" s="61" t="str">
        <f>+MIGRACION!J25</f>
        <v>RIDER</v>
      </c>
      <c r="K640" s="61" t="str">
        <f>+MIGRACION!K25</f>
        <v>ALDANA CORDOVA PAOLA FRANCISCA</v>
      </c>
      <c r="L640" s="61" t="str">
        <f>+MIGRACION!L25</f>
        <v xml:space="preserve">CARAZA MORENO JONATHAN </v>
      </c>
      <c r="M640" s="61" t="str">
        <f>+MIGRACION!M25</f>
        <v>Viernes</v>
      </c>
      <c r="N640" s="32">
        <f>+MIGRACION!N25</f>
        <v>0.125</v>
      </c>
      <c r="O640" s="33">
        <f>+MIGRACION!O25</f>
        <v>0.46875</v>
      </c>
      <c r="P640" s="32">
        <f>+MIGRACION!P25</f>
        <v>0.33333333333333331</v>
      </c>
      <c r="Q640" s="33">
        <f>+MIGRACION!Q25</f>
        <v>0.36458333333333331</v>
      </c>
      <c r="R640" s="34" t="str">
        <f>+VLOOKUP(B640,GESEM!B:R,9,0)</f>
        <v>ACTIVO</v>
      </c>
      <c r="S640" s="19">
        <f>+IF(MIGRACION!S25="","",MIGRACION!S25)</f>
        <v>0.125</v>
      </c>
      <c r="T640" s="14">
        <f>+IF(MIGRACION!T25="","",MIGRACION!T25)</f>
        <v>0.46875</v>
      </c>
      <c r="U640" s="14" t="str">
        <f>+IF(MIGRACION!U25="","",MIGRACION!U25)</f>
        <v/>
      </c>
      <c r="V640" s="14" t="str">
        <f>+IF(MIGRACION!V25="","",MIGRACION!V25)</f>
        <v/>
      </c>
      <c r="W640" s="14">
        <f>+IF(MIGRACION!W25="","",MIGRACION!W25)</f>
        <v>0.33333333333333331</v>
      </c>
      <c r="X640" s="14">
        <f>+IF(MIGRACION!X25="","",MIGRACION!X25)</f>
        <v>0.36458333333333331</v>
      </c>
      <c r="Y640" s="14" t="str">
        <f>+IF(MIGRACION!Y25="","",MIGRACION!Y25)</f>
        <v/>
      </c>
      <c r="Z640" s="20" t="str">
        <f>+IF(MIGRACION!Z25="","",MIGRACION!Z25)</f>
        <v/>
      </c>
      <c r="AA640" s="19">
        <f>+IF(MIGRACION!AA25="","",MIGRACION!AA25)</f>
        <v>0.125</v>
      </c>
      <c r="AB640" s="13">
        <f>+IF(MIGRACION!AB25="","",MIGRACION!AB25)</f>
        <v>0.46875</v>
      </c>
      <c r="AC640" s="14" t="str">
        <f>+IF(MIGRACION!AC25="","",MIGRACION!AC25)</f>
        <v/>
      </c>
      <c r="AD640" s="14" t="str">
        <f>+IF(MIGRACION!AD25="","",MIGRACION!AD25)</f>
        <v/>
      </c>
      <c r="AE640" s="13">
        <f>+IF(MIGRACION!AE25="","",MIGRACION!AE25)</f>
        <v>0.33333333333333331</v>
      </c>
      <c r="AF640" s="13">
        <f>+IF(MIGRACION!AF25="","",MIGRACION!AF25)</f>
        <v>0.36458333333333331</v>
      </c>
      <c r="AG640" s="14" t="str">
        <f>+IF(MIGRACION!AG25="","",MIGRACION!AG25)</f>
        <v/>
      </c>
      <c r="AH640" s="20" t="str">
        <f>+IF(MIGRACION!AH25="","",MIGRACION!AH25)</f>
        <v/>
      </c>
      <c r="AI640" s="19">
        <f>+IF(MIGRACION!AI25="","",MIGRACION!AI25)</f>
        <v>0.125</v>
      </c>
      <c r="AJ640" s="13">
        <f>+IF(MIGRACION!AJ25="","",MIGRACION!AJ25)</f>
        <v>0.46875</v>
      </c>
      <c r="AK640" s="14" t="str">
        <f>+IF(MIGRACION!AK25="","",MIGRACION!AK25)</f>
        <v/>
      </c>
      <c r="AL640" s="14" t="str">
        <f>+IF(MIGRACION!AL25="","",MIGRACION!AL25)</f>
        <v/>
      </c>
      <c r="AM640" s="13">
        <f>+IF(MIGRACION!AM25="","",MIGRACION!AM25)</f>
        <v>0.33333333333333331</v>
      </c>
      <c r="AN640" s="13">
        <f>+IF(MIGRACION!AN25="","",MIGRACION!AN25)</f>
        <v>0.36458333333333331</v>
      </c>
      <c r="AO640" s="14" t="str">
        <f>+IF(MIGRACION!AO25="","",MIGRACION!AO25)</f>
        <v/>
      </c>
      <c r="AP640" s="20" t="str">
        <f>+IF(MIGRACION!AP25="","",MIGRACION!AP25)</f>
        <v/>
      </c>
      <c r="AQ640" s="19">
        <f>+IF(MIGRACION!AQ25="","",MIGRACION!AQ25)</f>
        <v>0.125</v>
      </c>
      <c r="AR640" s="13">
        <f>+IF(MIGRACION!AR25="","",MIGRACION!AR25)</f>
        <v>0.46875</v>
      </c>
      <c r="AS640" s="14" t="str">
        <f>+IF(MIGRACION!AS25="","",MIGRACION!AS25)</f>
        <v/>
      </c>
      <c r="AT640" s="14" t="str">
        <f>+IF(MIGRACION!AT25="","",MIGRACION!AT25)</f>
        <v/>
      </c>
      <c r="AU640" s="13">
        <f>+IF(MIGRACION!AU25="","",MIGRACION!AU25)</f>
        <v>0.33333333333333331</v>
      </c>
      <c r="AV640" s="13">
        <f>+IF(MIGRACION!AV25="","",MIGRACION!AV25)</f>
        <v>0.36458333333333331</v>
      </c>
      <c r="AW640" s="14" t="str">
        <f>+IF(MIGRACION!AW25="","",MIGRACION!AW25)</f>
        <v/>
      </c>
      <c r="AX640" s="20" t="str">
        <f>+IF(MIGRACION!AX25="","",MIGRACION!AX25)</f>
        <v/>
      </c>
      <c r="AY640" s="19" t="str">
        <f>+IF(MIGRACION!AY25="","",MIGRACION!AY25)</f>
        <v/>
      </c>
      <c r="AZ640" s="13" t="str">
        <f>+IF(MIGRACION!AZ25="","",MIGRACION!AZ25)</f>
        <v/>
      </c>
      <c r="BA640" s="14" t="str">
        <f>+IF(MIGRACION!BA25="","",MIGRACION!BA25)</f>
        <v/>
      </c>
      <c r="BB640" s="14" t="str">
        <f>+IF(MIGRACION!BB25="","",MIGRACION!BB25)</f>
        <v/>
      </c>
      <c r="BC640" s="13" t="str">
        <f>+IF(MIGRACION!BC25="","",MIGRACION!BC25)</f>
        <v/>
      </c>
      <c r="BD640" s="13" t="str">
        <f>+IF(MIGRACION!BD25="","",MIGRACION!BD25)</f>
        <v/>
      </c>
      <c r="BE640" s="14" t="str">
        <f>+IF(MIGRACION!BE25="","",MIGRACION!BE25)</f>
        <v/>
      </c>
      <c r="BF640" s="20" t="str">
        <f>+IF(MIGRACION!BF25="","",MIGRACION!BF25)</f>
        <v/>
      </c>
      <c r="BG640" s="19">
        <f>+IF(MIGRACION!BG25="","",MIGRACION!BG25)</f>
        <v>0.125</v>
      </c>
      <c r="BH640" s="13">
        <f>+IF(MIGRACION!BH25="","",MIGRACION!BH25)</f>
        <v>0.46875</v>
      </c>
      <c r="BI640" s="14" t="str">
        <f>+IF(MIGRACION!BI25="","",MIGRACION!BI25)</f>
        <v/>
      </c>
      <c r="BJ640" s="14" t="str">
        <f>+IF(MIGRACION!BJ25="","",MIGRACION!BJ25)</f>
        <v/>
      </c>
      <c r="BK640" s="13">
        <f>+IF(MIGRACION!BK25="","",MIGRACION!BK25)</f>
        <v>0.33333333333333331</v>
      </c>
      <c r="BL640" s="13">
        <f>+IF(MIGRACION!BL25="","",MIGRACION!BL25)</f>
        <v>0.36458333333333331</v>
      </c>
      <c r="BM640" s="14" t="str">
        <f>+IF(MIGRACION!BM25="","",MIGRACION!BM25)</f>
        <v/>
      </c>
      <c r="BN640" s="20" t="str">
        <f>+IF(MIGRACION!BN25="","",MIGRACION!BN25)</f>
        <v/>
      </c>
      <c r="BO640" s="19">
        <f>+IF(MIGRACION!BO25="","",MIGRACION!BO25)</f>
        <v>0.125</v>
      </c>
      <c r="BP640" s="13">
        <f>+IF(MIGRACION!BP25="","",MIGRACION!BP25)</f>
        <v>0.46875</v>
      </c>
      <c r="BQ640" s="14" t="str">
        <f>+IF(MIGRACION!BQ25="","",MIGRACION!BQ25)</f>
        <v/>
      </c>
      <c r="BR640" s="14" t="str">
        <f>+IF(MIGRACION!BR25="","",MIGRACION!BR25)</f>
        <v/>
      </c>
      <c r="BS640" s="13">
        <f>+IF(MIGRACION!BS25="","",MIGRACION!BS25)</f>
        <v>0.33333333333333331</v>
      </c>
      <c r="BT640" s="13">
        <f>+IF(MIGRACION!BT25="","",MIGRACION!BT25)</f>
        <v>0.36458333333333331</v>
      </c>
      <c r="BU640" s="14" t="str">
        <f>+IF(MIGRACION!BU25="","",MIGRACION!BU25)</f>
        <v/>
      </c>
      <c r="BV640" s="20" t="str">
        <f>+IF(MIGRACION!BV25="","",MIGRACION!BV25)</f>
        <v/>
      </c>
      <c r="BW640" s="68" t="str">
        <f>+VLOOKUP(B640,GESEM!B:H,7,0)</f>
        <v>CHAT GLOVER</v>
      </c>
      <c r="BX640" s="2" t="str">
        <f>+VLOOKUP(B640,GESEM!B:H,6,0)</f>
        <v>AGENTE</v>
      </c>
    </row>
    <row r="641" spans="1:76" ht="12" customHeight="1" x14ac:dyDescent="0.2">
      <c r="A641" s="31">
        <f t="shared" si="9"/>
        <v>635</v>
      </c>
      <c r="B641" s="74">
        <f>+MIGRACION!B26</f>
        <v>75869173</v>
      </c>
      <c r="C641" s="61" t="str">
        <f>+VLOOKUP(J641,TURNO!P:Q,2,0)</f>
        <v>VENDOR</v>
      </c>
      <c r="D641" s="61" t="str">
        <f>+MIGRACION!D26</f>
        <v>Madrugada</v>
      </c>
      <c r="E641" s="75">
        <f>+VLOOKUP(B641,GESEM!B:M,12,0)</f>
        <v>45141</v>
      </c>
      <c r="F641" s="61" t="str">
        <f>+MIGRACION!F26</f>
        <v>FULL TIME</v>
      </c>
      <c r="G641" s="61" t="str">
        <f>+MIGRACION!G26</f>
        <v>MIGRACION</v>
      </c>
      <c r="H641" s="61" t="str">
        <f>+MIGRACION!H26</f>
        <v>TIER 1</v>
      </c>
      <c r="I641" s="61" t="str">
        <f>+MIGRACION!I26</f>
        <v>NEYRA VALVERDE LUCIANA ITSVANA DONATILA</v>
      </c>
      <c r="J641" s="61" t="str">
        <f>+MIGRACION!J26</f>
        <v>VENDOR</v>
      </c>
      <c r="K641" s="61" t="str">
        <f>+MIGRACION!K26</f>
        <v>ÑIQUEN DEL AGUILA WALTERS DAVID</v>
      </c>
      <c r="L641" s="61" t="str">
        <f>+MIGRACION!L26</f>
        <v xml:space="preserve">CARAZA MORENO JONATHAN </v>
      </c>
      <c r="M641" s="61" t="str">
        <f>+MIGRACION!M26</f>
        <v>Martes</v>
      </c>
      <c r="N641" s="32">
        <f>+MIGRACION!N26</f>
        <v>0.125</v>
      </c>
      <c r="O641" s="33">
        <f>+MIGRACION!O26</f>
        <v>0.46875</v>
      </c>
      <c r="P641" s="32">
        <f>+MIGRACION!P26</f>
        <v>0.375</v>
      </c>
      <c r="Q641" s="33">
        <f>+MIGRACION!Q26</f>
        <v>0.40625</v>
      </c>
      <c r="R641" s="34" t="str">
        <f>+VLOOKUP(B641,GESEM!B:R,9,0)</f>
        <v>ACTIVO</v>
      </c>
      <c r="S641" s="19">
        <f>+IF(MIGRACION!S26="","",MIGRACION!S26)</f>
        <v>0.125</v>
      </c>
      <c r="T641" s="14">
        <f>+IF(MIGRACION!T26="","",MIGRACION!T26)</f>
        <v>0.46875</v>
      </c>
      <c r="U641" s="14" t="str">
        <f>+IF(MIGRACION!U26="","",MIGRACION!U26)</f>
        <v/>
      </c>
      <c r="V641" s="14" t="str">
        <f>+IF(MIGRACION!V26="","",MIGRACION!V26)</f>
        <v/>
      </c>
      <c r="W641" s="14">
        <f>+IF(MIGRACION!W26="","",MIGRACION!W26)</f>
        <v>0.375</v>
      </c>
      <c r="X641" s="14">
        <f>+IF(MIGRACION!X26="","",MIGRACION!X26)</f>
        <v>0.40625</v>
      </c>
      <c r="Y641" s="14" t="str">
        <f>+IF(MIGRACION!Y26="","",MIGRACION!Y26)</f>
        <v/>
      </c>
      <c r="Z641" s="20" t="str">
        <f>+IF(MIGRACION!Z26="","",MIGRACION!Z26)</f>
        <v/>
      </c>
      <c r="AA641" s="19" t="str">
        <f>+IF(MIGRACION!AA26="","",MIGRACION!AA26)</f>
        <v/>
      </c>
      <c r="AB641" s="13" t="str">
        <f>+IF(MIGRACION!AB26="","",MIGRACION!AB26)</f>
        <v/>
      </c>
      <c r="AC641" s="14" t="str">
        <f>+IF(MIGRACION!AC26="","",MIGRACION!AC26)</f>
        <v/>
      </c>
      <c r="AD641" s="14" t="str">
        <f>+IF(MIGRACION!AD26="","",MIGRACION!AD26)</f>
        <v/>
      </c>
      <c r="AE641" s="13" t="str">
        <f>+IF(MIGRACION!AE26="","",MIGRACION!AE26)</f>
        <v/>
      </c>
      <c r="AF641" s="13" t="str">
        <f>+IF(MIGRACION!AF26="","",MIGRACION!AF26)</f>
        <v/>
      </c>
      <c r="AG641" s="14" t="str">
        <f>+IF(MIGRACION!AG26="","",MIGRACION!AG26)</f>
        <v/>
      </c>
      <c r="AH641" s="20" t="str">
        <f>+IF(MIGRACION!AH26="","",MIGRACION!AH26)</f>
        <v/>
      </c>
      <c r="AI641" s="19">
        <f>+IF(MIGRACION!AI26="","",MIGRACION!AI26)</f>
        <v>0.125</v>
      </c>
      <c r="AJ641" s="13">
        <f>+IF(MIGRACION!AJ26="","",MIGRACION!AJ26)</f>
        <v>0.46875</v>
      </c>
      <c r="AK641" s="14" t="str">
        <f>+IF(MIGRACION!AK26="","",MIGRACION!AK26)</f>
        <v/>
      </c>
      <c r="AL641" s="14" t="str">
        <f>+IF(MIGRACION!AL26="","",MIGRACION!AL26)</f>
        <v/>
      </c>
      <c r="AM641" s="13">
        <f>+IF(MIGRACION!AM26="","",MIGRACION!AM26)</f>
        <v>0.375</v>
      </c>
      <c r="AN641" s="13">
        <f>+IF(MIGRACION!AN26="","",MIGRACION!AN26)</f>
        <v>0.40625</v>
      </c>
      <c r="AO641" s="14" t="str">
        <f>+IF(MIGRACION!AO26="","",MIGRACION!AO26)</f>
        <v/>
      </c>
      <c r="AP641" s="20" t="str">
        <f>+IF(MIGRACION!AP26="","",MIGRACION!AP26)</f>
        <v/>
      </c>
      <c r="AQ641" s="19">
        <f>+IF(MIGRACION!AQ26="","",MIGRACION!AQ26)</f>
        <v>0.125</v>
      </c>
      <c r="AR641" s="13">
        <f>+IF(MIGRACION!AR26="","",MIGRACION!AR26)</f>
        <v>0.46875</v>
      </c>
      <c r="AS641" s="14" t="str">
        <f>+IF(MIGRACION!AS26="","",MIGRACION!AS26)</f>
        <v/>
      </c>
      <c r="AT641" s="14" t="str">
        <f>+IF(MIGRACION!AT26="","",MIGRACION!AT26)</f>
        <v/>
      </c>
      <c r="AU641" s="13">
        <f>+IF(MIGRACION!AU26="","",MIGRACION!AU26)</f>
        <v>0.375</v>
      </c>
      <c r="AV641" s="13">
        <f>+IF(MIGRACION!AV26="","",MIGRACION!AV26)</f>
        <v>0.40625</v>
      </c>
      <c r="AW641" s="14" t="str">
        <f>+IF(MIGRACION!AW26="","",MIGRACION!AW26)</f>
        <v/>
      </c>
      <c r="AX641" s="20" t="str">
        <f>+IF(MIGRACION!AX26="","",MIGRACION!AX26)</f>
        <v/>
      </c>
      <c r="AY641" s="19">
        <f>+IF(MIGRACION!AY26="","",MIGRACION!AY26)</f>
        <v>0.125</v>
      </c>
      <c r="AZ641" s="13">
        <f>+IF(MIGRACION!AZ26="","",MIGRACION!AZ26)</f>
        <v>0.46875</v>
      </c>
      <c r="BA641" s="14" t="str">
        <f>+IF(MIGRACION!BA26="","",MIGRACION!BA26)</f>
        <v/>
      </c>
      <c r="BB641" s="14" t="str">
        <f>+IF(MIGRACION!BB26="","",MIGRACION!BB26)</f>
        <v/>
      </c>
      <c r="BC641" s="13">
        <f>+IF(MIGRACION!BC26="","",MIGRACION!BC26)</f>
        <v>0.375</v>
      </c>
      <c r="BD641" s="13">
        <f>+IF(MIGRACION!BD26="","",MIGRACION!BD26)</f>
        <v>0.40625</v>
      </c>
      <c r="BE641" s="14" t="str">
        <f>+IF(MIGRACION!BE26="","",MIGRACION!BE26)</f>
        <v/>
      </c>
      <c r="BF641" s="20" t="str">
        <f>+IF(MIGRACION!BF26="","",MIGRACION!BF26)</f>
        <v/>
      </c>
      <c r="BG641" s="19">
        <f>+IF(MIGRACION!BG26="","",MIGRACION!BG26)</f>
        <v>0.125</v>
      </c>
      <c r="BH641" s="13">
        <f>+IF(MIGRACION!BH26="","",MIGRACION!BH26)</f>
        <v>0.46875</v>
      </c>
      <c r="BI641" s="14" t="str">
        <f>+IF(MIGRACION!BI26="","",MIGRACION!BI26)</f>
        <v/>
      </c>
      <c r="BJ641" s="14" t="str">
        <f>+IF(MIGRACION!BJ26="","",MIGRACION!BJ26)</f>
        <v/>
      </c>
      <c r="BK641" s="13">
        <f>+IF(MIGRACION!BK26="","",MIGRACION!BK26)</f>
        <v>0.375</v>
      </c>
      <c r="BL641" s="13">
        <f>+IF(MIGRACION!BL26="","",MIGRACION!BL26)</f>
        <v>0.40625</v>
      </c>
      <c r="BM641" s="14" t="str">
        <f>+IF(MIGRACION!BM26="","",MIGRACION!BM26)</f>
        <v/>
      </c>
      <c r="BN641" s="20" t="str">
        <f>+IF(MIGRACION!BN26="","",MIGRACION!BN26)</f>
        <v/>
      </c>
      <c r="BO641" s="19">
        <f>+IF(MIGRACION!BO26="","",MIGRACION!BO26)</f>
        <v>0.125</v>
      </c>
      <c r="BP641" s="13">
        <f>+IF(MIGRACION!BP26="","",MIGRACION!BP26)</f>
        <v>0.46875</v>
      </c>
      <c r="BQ641" s="14" t="str">
        <f>+IF(MIGRACION!BQ26="","",MIGRACION!BQ26)</f>
        <v/>
      </c>
      <c r="BR641" s="14" t="str">
        <f>+IF(MIGRACION!BR26="","",MIGRACION!BR26)</f>
        <v/>
      </c>
      <c r="BS641" s="13">
        <f>+IF(MIGRACION!BS26="","",MIGRACION!BS26)</f>
        <v>0.375</v>
      </c>
      <c r="BT641" s="13">
        <f>+IF(MIGRACION!BT26="","",MIGRACION!BT26)</f>
        <v>0.40625</v>
      </c>
      <c r="BU641" s="14" t="str">
        <f>+IF(MIGRACION!BU26="","",MIGRACION!BU26)</f>
        <v/>
      </c>
      <c r="BV641" s="20" t="str">
        <f>+IF(MIGRACION!BV26="","",MIGRACION!BV26)</f>
        <v/>
      </c>
      <c r="BW641" s="68" t="str">
        <f>+VLOOKUP(B641,GESEM!B:H,7,0)</f>
        <v>MAIL PARTNER</v>
      </c>
      <c r="BX641" s="2" t="str">
        <f>+VLOOKUP(B641,GESEM!B:H,6,0)</f>
        <v>AGENTE</v>
      </c>
    </row>
    <row r="642" spans="1:76" ht="12" customHeight="1" x14ac:dyDescent="0.2">
      <c r="A642" s="31">
        <f t="shared" si="9"/>
        <v>636</v>
      </c>
      <c r="B642" s="74">
        <f>+MIGRACION!B27</f>
        <v>74956450</v>
      </c>
      <c r="C642" s="61" t="str">
        <f>+VLOOKUP(J642,TURNO!P:Q,2,0)</f>
        <v>VENDOR</v>
      </c>
      <c r="D642" s="61" t="str">
        <f>+MIGRACION!D27</f>
        <v>Madrugada</v>
      </c>
      <c r="E642" s="75">
        <f>+VLOOKUP(B642,GESEM!B:M,12,0)</f>
        <v>45265</v>
      </c>
      <c r="F642" s="61" t="str">
        <f>+MIGRACION!F27</f>
        <v>FULL TIME</v>
      </c>
      <c r="G642" s="61" t="str">
        <f>+MIGRACION!G27</f>
        <v>MIGRACION</v>
      </c>
      <c r="H642" s="61" t="str">
        <f>+MIGRACION!H27</f>
        <v>TIER 2</v>
      </c>
      <c r="I642" s="61" t="str">
        <f>+MIGRACION!I27</f>
        <v>RIVAS MENDOZA GIANELLA PATRICIA</v>
      </c>
      <c r="J642" s="61" t="str">
        <f>+MIGRACION!J27</f>
        <v>VENDOR</v>
      </c>
      <c r="K642" s="61" t="str">
        <f>+MIGRACION!K27</f>
        <v xml:space="preserve">VILCA ARTEAGA NOEMI </v>
      </c>
      <c r="L642" s="61" t="str">
        <f>+MIGRACION!L27</f>
        <v xml:space="preserve">CARAZA MORENO JONATHAN </v>
      </c>
      <c r="M642" s="61" t="str">
        <f>+MIGRACION!M27</f>
        <v>Miércoles</v>
      </c>
      <c r="N642" s="32">
        <f>+MIGRACION!N27</f>
        <v>0.125</v>
      </c>
      <c r="O642" s="33">
        <f>+MIGRACION!O27</f>
        <v>0.46875</v>
      </c>
      <c r="P642" s="32">
        <f>+MIGRACION!P27</f>
        <v>0.41666666666666669</v>
      </c>
      <c r="Q642" s="33">
        <f>+MIGRACION!Q27</f>
        <v>0.44791666666666669</v>
      </c>
      <c r="R642" s="34" t="str">
        <f>+VLOOKUP(B642,GESEM!B:R,9,0)</f>
        <v>ACTIVO</v>
      </c>
      <c r="S642" s="19">
        <f>+IF(MIGRACION!S27="","",MIGRACION!S27)</f>
        <v>0.125</v>
      </c>
      <c r="T642" s="14">
        <f>+IF(MIGRACION!T27="","",MIGRACION!T27)</f>
        <v>0.46875</v>
      </c>
      <c r="U642" s="14" t="str">
        <f>+IF(MIGRACION!U27="","",MIGRACION!U27)</f>
        <v/>
      </c>
      <c r="V642" s="14" t="str">
        <f>+IF(MIGRACION!V27="","",MIGRACION!V27)</f>
        <v/>
      </c>
      <c r="W642" s="14">
        <f>+IF(MIGRACION!W27="","",MIGRACION!W27)</f>
        <v>0.41666666666666669</v>
      </c>
      <c r="X642" s="14">
        <f>+IF(MIGRACION!X27="","",MIGRACION!X27)</f>
        <v>0.44791666666666669</v>
      </c>
      <c r="Y642" s="14" t="str">
        <f>+IF(MIGRACION!Y27="","",MIGRACION!Y27)</f>
        <v/>
      </c>
      <c r="Z642" s="20" t="str">
        <f>+IF(MIGRACION!Z27="","",MIGRACION!Z27)</f>
        <v/>
      </c>
      <c r="AA642" s="19">
        <f>+IF(MIGRACION!AA27="","",MIGRACION!AA27)</f>
        <v>0.125</v>
      </c>
      <c r="AB642" s="13">
        <f>+IF(MIGRACION!AB27="","",MIGRACION!AB27)</f>
        <v>0.46875</v>
      </c>
      <c r="AC642" s="14" t="str">
        <f>+IF(MIGRACION!AC27="","",MIGRACION!AC27)</f>
        <v/>
      </c>
      <c r="AD642" s="14" t="str">
        <f>+IF(MIGRACION!AD27="","",MIGRACION!AD27)</f>
        <v/>
      </c>
      <c r="AE642" s="13">
        <f>+IF(MIGRACION!AE27="","",MIGRACION!AE27)</f>
        <v>0.41666666666666669</v>
      </c>
      <c r="AF642" s="13">
        <f>+IF(MIGRACION!AF27="","",MIGRACION!AF27)</f>
        <v>0.44791666666666669</v>
      </c>
      <c r="AG642" s="14" t="str">
        <f>+IF(MIGRACION!AG27="","",MIGRACION!AG27)</f>
        <v/>
      </c>
      <c r="AH642" s="20" t="str">
        <f>+IF(MIGRACION!AH27="","",MIGRACION!AH27)</f>
        <v/>
      </c>
      <c r="AI642" s="19" t="str">
        <f>+IF(MIGRACION!AI27="","",MIGRACION!AI27)</f>
        <v/>
      </c>
      <c r="AJ642" s="13" t="str">
        <f>+IF(MIGRACION!AJ27="","",MIGRACION!AJ27)</f>
        <v/>
      </c>
      <c r="AK642" s="14" t="str">
        <f>+IF(MIGRACION!AK27="","",MIGRACION!AK27)</f>
        <v/>
      </c>
      <c r="AL642" s="14" t="str">
        <f>+IF(MIGRACION!AL27="","",MIGRACION!AL27)</f>
        <v/>
      </c>
      <c r="AM642" s="13" t="str">
        <f>+IF(MIGRACION!AM27="","",MIGRACION!AM27)</f>
        <v/>
      </c>
      <c r="AN642" s="13" t="str">
        <f>+IF(MIGRACION!AN27="","",MIGRACION!AN27)</f>
        <v/>
      </c>
      <c r="AO642" s="14" t="str">
        <f>+IF(MIGRACION!AO27="","",MIGRACION!AO27)</f>
        <v/>
      </c>
      <c r="AP642" s="20" t="str">
        <f>+IF(MIGRACION!AP27="","",MIGRACION!AP27)</f>
        <v/>
      </c>
      <c r="AQ642" s="19">
        <f>+IF(MIGRACION!AQ27="","",MIGRACION!AQ27)</f>
        <v>0.125</v>
      </c>
      <c r="AR642" s="13">
        <f>+IF(MIGRACION!AR27="","",MIGRACION!AR27)</f>
        <v>0.46875</v>
      </c>
      <c r="AS642" s="14" t="str">
        <f>+IF(MIGRACION!AS27="","",MIGRACION!AS27)</f>
        <v/>
      </c>
      <c r="AT642" s="14" t="str">
        <f>+IF(MIGRACION!AT27="","",MIGRACION!AT27)</f>
        <v/>
      </c>
      <c r="AU642" s="13">
        <f>+IF(MIGRACION!AU27="","",MIGRACION!AU27)</f>
        <v>0.41666666666666669</v>
      </c>
      <c r="AV642" s="13">
        <f>+IF(MIGRACION!AV27="","",MIGRACION!AV27)</f>
        <v>0.44791666666666669</v>
      </c>
      <c r="AW642" s="14" t="str">
        <f>+IF(MIGRACION!AW27="","",MIGRACION!AW27)</f>
        <v/>
      </c>
      <c r="AX642" s="20" t="str">
        <f>+IF(MIGRACION!AX27="","",MIGRACION!AX27)</f>
        <v/>
      </c>
      <c r="AY642" s="19">
        <f>+IF(MIGRACION!AY27="","",MIGRACION!AY27)</f>
        <v>0.125</v>
      </c>
      <c r="AZ642" s="13">
        <f>+IF(MIGRACION!AZ27="","",MIGRACION!AZ27)</f>
        <v>0.46875</v>
      </c>
      <c r="BA642" s="14" t="str">
        <f>+IF(MIGRACION!BA27="","",MIGRACION!BA27)</f>
        <v/>
      </c>
      <c r="BB642" s="14" t="str">
        <f>+IF(MIGRACION!BB27="","",MIGRACION!BB27)</f>
        <v/>
      </c>
      <c r="BC642" s="13">
        <f>+IF(MIGRACION!BC27="","",MIGRACION!BC27)</f>
        <v>0.41666666666666669</v>
      </c>
      <c r="BD642" s="13">
        <f>+IF(MIGRACION!BD27="","",MIGRACION!BD27)</f>
        <v>0.44791666666666669</v>
      </c>
      <c r="BE642" s="14" t="str">
        <f>+IF(MIGRACION!BE27="","",MIGRACION!BE27)</f>
        <v/>
      </c>
      <c r="BF642" s="20" t="str">
        <f>+IF(MIGRACION!BF27="","",MIGRACION!BF27)</f>
        <v/>
      </c>
      <c r="BG642" s="19">
        <f>+IF(MIGRACION!BG27="","",MIGRACION!BG27)</f>
        <v>0.125</v>
      </c>
      <c r="BH642" s="13">
        <f>+IF(MIGRACION!BH27="","",MIGRACION!BH27)</f>
        <v>0.46875</v>
      </c>
      <c r="BI642" s="14" t="str">
        <f>+IF(MIGRACION!BI27="","",MIGRACION!BI27)</f>
        <v/>
      </c>
      <c r="BJ642" s="14" t="str">
        <f>+IF(MIGRACION!BJ27="","",MIGRACION!BJ27)</f>
        <v/>
      </c>
      <c r="BK642" s="13">
        <f>+IF(MIGRACION!BK27="","",MIGRACION!BK27)</f>
        <v>0.41666666666666669</v>
      </c>
      <c r="BL642" s="13">
        <f>+IF(MIGRACION!BL27="","",MIGRACION!BL27)</f>
        <v>0.44791666666666669</v>
      </c>
      <c r="BM642" s="14" t="str">
        <f>+IF(MIGRACION!BM27="","",MIGRACION!BM27)</f>
        <v/>
      </c>
      <c r="BN642" s="20" t="str">
        <f>+IF(MIGRACION!BN27="","",MIGRACION!BN27)</f>
        <v/>
      </c>
      <c r="BO642" s="19">
        <f>+IF(MIGRACION!BO27="","",MIGRACION!BO27)</f>
        <v>0.125</v>
      </c>
      <c r="BP642" s="13">
        <f>+IF(MIGRACION!BP27="","",MIGRACION!BP27)</f>
        <v>0.46875</v>
      </c>
      <c r="BQ642" s="14" t="str">
        <f>+IF(MIGRACION!BQ27="","",MIGRACION!BQ27)</f>
        <v/>
      </c>
      <c r="BR642" s="14" t="str">
        <f>+IF(MIGRACION!BR27="","",MIGRACION!BR27)</f>
        <v/>
      </c>
      <c r="BS642" s="13">
        <f>+IF(MIGRACION!BS27="","",MIGRACION!BS27)</f>
        <v>0.41666666666666669</v>
      </c>
      <c r="BT642" s="13">
        <f>+IF(MIGRACION!BT27="","",MIGRACION!BT27)</f>
        <v>0.44791666666666669</v>
      </c>
      <c r="BU642" s="14" t="str">
        <f>+IF(MIGRACION!BU27="","",MIGRACION!BU27)</f>
        <v/>
      </c>
      <c r="BV642" s="20" t="str">
        <f>+IF(MIGRACION!BV27="","",MIGRACION!BV27)</f>
        <v/>
      </c>
      <c r="BW642" s="68" t="str">
        <f>+VLOOKUP(B642,GESEM!B:H,7,0)</f>
        <v>MAIL PARTNER</v>
      </c>
      <c r="BX642" s="2" t="str">
        <f>+VLOOKUP(B642,GESEM!B:H,6,0)</f>
        <v>AGENTE</v>
      </c>
    </row>
    <row r="643" spans="1:76" ht="12" customHeight="1" x14ac:dyDescent="0.2">
      <c r="A643" s="31">
        <f t="shared" si="9"/>
        <v>637</v>
      </c>
      <c r="B643" s="74">
        <f>+MIGRACION!B28</f>
        <v>44132382</v>
      </c>
      <c r="C643" s="61" t="str">
        <f>+VLOOKUP(J643,TURNO!P:Q,2,0)</f>
        <v>VENDOR</v>
      </c>
      <c r="D643" s="61" t="str">
        <f>+MIGRACION!D28</f>
        <v>Mañana</v>
      </c>
      <c r="E643" s="75">
        <f>+VLOOKUP(B643,GESEM!B:M,12,0)</f>
        <v>43669</v>
      </c>
      <c r="F643" s="61" t="str">
        <f>+MIGRACION!F28</f>
        <v>FULL TIME</v>
      </c>
      <c r="G643" s="61" t="str">
        <f>+MIGRACION!G28</f>
        <v>MIGRACION</v>
      </c>
      <c r="H643" s="61" t="str">
        <f>+MIGRACION!H28</f>
        <v>TIER 1</v>
      </c>
      <c r="I643" s="61" t="str">
        <f>+MIGRACION!I28</f>
        <v>MORI NAVARRETE EDGARD</v>
      </c>
      <c r="J643" s="61" t="str">
        <f>+MIGRACION!J28</f>
        <v>VENDOR</v>
      </c>
      <c r="K643" s="61" t="str">
        <f>+MIGRACION!K28</f>
        <v>ÑIQUEN DEL AGUILA WALTERS DAVID</v>
      </c>
      <c r="L643" s="61" t="str">
        <f>+MIGRACION!L28</f>
        <v xml:space="preserve">CARAZA MORENO JONATHAN </v>
      </c>
      <c r="M643" s="61" t="str">
        <f>+MIGRACION!M28</f>
        <v>Martes</v>
      </c>
      <c r="N643" s="32">
        <f>+MIGRACION!N28</f>
        <v>0.375</v>
      </c>
      <c r="O643" s="33">
        <f>+MIGRACION!O28</f>
        <v>0.71875</v>
      </c>
      <c r="P643" s="32">
        <f>+MIGRACION!P28</f>
        <v>0.5625</v>
      </c>
      <c r="Q643" s="33">
        <f>+MIGRACION!Q28</f>
        <v>0.59375</v>
      </c>
      <c r="R643" s="34" t="str">
        <f>+VLOOKUP(B643,GESEM!B:R,9,0)</f>
        <v>ACTIVO</v>
      </c>
      <c r="S643" s="19">
        <f>+IF(MIGRACION!S28="","",MIGRACION!S28)</f>
        <v>0.375</v>
      </c>
      <c r="T643" s="14">
        <f>+IF(MIGRACION!T28="","",MIGRACION!T28)</f>
        <v>0.71875</v>
      </c>
      <c r="U643" s="14" t="str">
        <f>+IF(MIGRACION!U28="","",MIGRACION!U28)</f>
        <v/>
      </c>
      <c r="V643" s="14" t="str">
        <f>+IF(MIGRACION!V28="","",MIGRACION!V28)</f>
        <v/>
      </c>
      <c r="W643" s="14">
        <f>+IF(MIGRACION!W28="","",MIGRACION!W28)</f>
        <v>0.5625</v>
      </c>
      <c r="X643" s="14">
        <f>+IF(MIGRACION!X28="","",MIGRACION!X28)</f>
        <v>0.59375</v>
      </c>
      <c r="Y643" s="14" t="str">
        <f>+IF(MIGRACION!Y28="","",MIGRACION!Y28)</f>
        <v/>
      </c>
      <c r="Z643" s="20" t="str">
        <f>+IF(MIGRACION!Z28="","",MIGRACION!Z28)</f>
        <v/>
      </c>
      <c r="AA643" s="19" t="str">
        <f>+IF(MIGRACION!AA28="","",MIGRACION!AA28)</f>
        <v/>
      </c>
      <c r="AB643" s="13" t="str">
        <f>+IF(MIGRACION!AB28="","",MIGRACION!AB28)</f>
        <v/>
      </c>
      <c r="AC643" s="14" t="str">
        <f>+IF(MIGRACION!AC28="","",MIGRACION!AC28)</f>
        <v/>
      </c>
      <c r="AD643" s="14" t="str">
        <f>+IF(MIGRACION!AD28="","",MIGRACION!AD28)</f>
        <v/>
      </c>
      <c r="AE643" s="13" t="str">
        <f>+IF(MIGRACION!AE28="","",MIGRACION!AE28)</f>
        <v/>
      </c>
      <c r="AF643" s="13" t="str">
        <f>+IF(MIGRACION!AF28="","",MIGRACION!AF28)</f>
        <v/>
      </c>
      <c r="AG643" s="14" t="str">
        <f>+IF(MIGRACION!AG28="","",MIGRACION!AG28)</f>
        <v/>
      </c>
      <c r="AH643" s="20" t="str">
        <f>+IF(MIGRACION!AH28="","",MIGRACION!AH28)</f>
        <v/>
      </c>
      <c r="AI643" s="19">
        <f>+IF(MIGRACION!AI28="","",MIGRACION!AI28)</f>
        <v>0.375</v>
      </c>
      <c r="AJ643" s="13">
        <f>+IF(MIGRACION!AJ28="","",MIGRACION!AJ28)</f>
        <v>0.71875</v>
      </c>
      <c r="AK643" s="14" t="str">
        <f>+IF(MIGRACION!AK28="","",MIGRACION!AK28)</f>
        <v/>
      </c>
      <c r="AL643" s="14" t="str">
        <f>+IF(MIGRACION!AL28="","",MIGRACION!AL28)</f>
        <v/>
      </c>
      <c r="AM643" s="13">
        <f>+IF(MIGRACION!AM28="","",MIGRACION!AM28)</f>
        <v>0.5625</v>
      </c>
      <c r="AN643" s="13">
        <f>+IF(MIGRACION!AN28="","",MIGRACION!AN28)</f>
        <v>0.59375</v>
      </c>
      <c r="AO643" s="14" t="str">
        <f>+IF(MIGRACION!AO28="","",MIGRACION!AO28)</f>
        <v/>
      </c>
      <c r="AP643" s="20" t="str">
        <f>+IF(MIGRACION!AP28="","",MIGRACION!AP28)</f>
        <v/>
      </c>
      <c r="AQ643" s="19">
        <f>+IF(MIGRACION!AQ28="","",MIGRACION!AQ28)</f>
        <v>0.375</v>
      </c>
      <c r="AR643" s="13">
        <f>+IF(MIGRACION!AR28="","",MIGRACION!AR28)</f>
        <v>0.71875</v>
      </c>
      <c r="AS643" s="14" t="str">
        <f>+IF(MIGRACION!AS28="","",MIGRACION!AS28)</f>
        <v/>
      </c>
      <c r="AT643" s="14" t="str">
        <f>+IF(MIGRACION!AT28="","",MIGRACION!AT28)</f>
        <v/>
      </c>
      <c r="AU643" s="13">
        <f>+IF(MIGRACION!AU28="","",MIGRACION!AU28)</f>
        <v>0.5625</v>
      </c>
      <c r="AV643" s="13">
        <f>+IF(MIGRACION!AV28="","",MIGRACION!AV28)</f>
        <v>0.59375</v>
      </c>
      <c r="AW643" s="14" t="str">
        <f>+IF(MIGRACION!AW28="","",MIGRACION!AW28)</f>
        <v/>
      </c>
      <c r="AX643" s="20" t="str">
        <f>+IF(MIGRACION!AX28="","",MIGRACION!AX28)</f>
        <v/>
      </c>
      <c r="AY643" s="19">
        <f>+IF(MIGRACION!AY28="","",MIGRACION!AY28)</f>
        <v>0.375</v>
      </c>
      <c r="AZ643" s="13">
        <f>+IF(MIGRACION!AZ28="","",MIGRACION!AZ28)</f>
        <v>0.71875</v>
      </c>
      <c r="BA643" s="14" t="str">
        <f>+IF(MIGRACION!BA28="","",MIGRACION!BA28)</f>
        <v/>
      </c>
      <c r="BB643" s="14" t="str">
        <f>+IF(MIGRACION!BB28="","",MIGRACION!BB28)</f>
        <v/>
      </c>
      <c r="BC643" s="13">
        <f>+IF(MIGRACION!BC28="","",MIGRACION!BC28)</f>
        <v>0.5625</v>
      </c>
      <c r="BD643" s="13">
        <f>+IF(MIGRACION!BD28="","",MIGRACION!BD28)</f>
        <v>0.59375</v>
      </c>
      <c r="BE643" s="14" t="str">
        <f>+IF(MIGRACION!BE28="","",MIGRACION!BE28)</f>
        <v/>
      </c>
      <c r="BF643" s="20" t="str">
        <f>+IF(MIGRACION!BF28="","",MIGRACION!BF28)</f>
        <v/>
      </c>
      <c r="BG643" s="19">
        <f>+IF(MIGRACION!BG28="","",MIGRACION!BG28)</f>
        <v>0.375</v>
      </c>
      <c r="BH643" s="13">
        <f>+IF(MIGRACION!BH28="","",MIGRACION!BH28)</f>
        <v>0.71875</v>
      </c>
      <c r="BI643" s="14" t="str">
        <f>+IF(MIGRACION!BI28="","",MIGRACION!BI28)</f>
        <v/>
      </c>
      <c r="BJ643" s="14" t="str">
        <f>+IF(MIGRACION!BJ28="","",MIGRACION!BJ28)</f>
        <v/>
      </c>
      <c r="BK643" s="13">
        <f>+IF(MIGRACION!BK28="","",MIGRACION!BK28)</f>
        <v>0.5625</v>
      </c>
      <c r="BL643" s="13">
        <f>+IF(MIGRACION!BL28="","",MIGRACION!BL28)</f>
        <v>0.59375</v>
      </c>
      <c r="BM643" s="14" t="str">
        <f>+IF(MIGRACION!BM28="","",MIGRACION!BM28)</f>
        <v/>
      </c>
      <c r="BN643" s="20" t="str">
        <f>+IF(MIGRACION!BN28="","",MIGRACION!BN28)</f>
        <v/>
      </c>
      <c r="BO643" s="19">
        <f>+IF(MIGRACION!BO28="","",MIGRACION!BO28)</f>
        <v>0.375</v>
      </c>
      <c r="BP643" s="13">
        <f>+IF(MIGRACION!BP28="","",MIGRACION!BP28)</f>
        <v>0.71875</v>
      </c>
      <c r="BQ643" s="14" t="str">
        <f>+IF(MIGRACION!BQ28="","",MIGRACION!BQ28)</f>
        <v/>
      </c>
      <c r="BR643" s="14" t="str">
        <f>+IF(MIGRACION!BR28="","",MIGRACION!BR28)</f>
        <v/>
      </c>
      <c r="BS643" s="13">
        <f>+IF(MIGRACION!BS28="","",MIGRACION!BS28)</f>
        <v>0.5625</v>
      </c>
      <c r="BT643" s="13">
        <f>+IF(MIGRACION!BT28="","",MIGRACION!BT28)</f>
        <v>0.59375</v>
      </c>
      <c r="BU643" s="14" t="str">
        <f>+IF(MIGRACION!BU28="","",MIGRACION!BU28)</f>
        <v/>
      </c>
      <c r="BV643" s="20" t="str">
        <f>+IF(MIGRACION!BV28="","",MIGRACION!BV28)</f>
        <v/>
      </c>
      <c r="BW643" s="68" t="str">
        <f>+VLOOKUP(B643,GESEM!B:H,7,0)</f>
        <v>MAIL PARTNER</v>
      </c>
      <c r="BX643" s="2" t="str">
        <f>+VLOOKUP(B643,GESEM!B:H,6,0)</f>
        <v>AGENTE</v>
      </c>
    </row>
    <row r="644" spans="1:76" ht="12" customHeight="1" x14ac:dyDescent="0.2">
      <c r="A644" s="31">
        <f t="shared" si="9"/>
        <v>638</v>
      </c>
      <c r="B644" s="74">
        <f>+MIGRACION!B29</f>
        <v>72514313</v>
      </c>
      <c r="C644" s="61" t="str">
        <f>+VLOOKUP(J644,TURNO!P:Q,2,0)</f>
        <v>VENDOR</v>
      </c>
      <c r="D644" s="61" t="str">
        <f>+MIGRACION!D29</f>
        <v>Madrugada</v>
      </c>
      <c r="E644" s="75">
        <f>+VLOOKUP(B644,GESEM!B:M,12,0)</f>
        <v>45576</v>
      </c>
      <c r="F644" s="61" t="str">
        <f>+MIGRACION!F29</f>
        <v>FULL TIME</v>
      </c>
      <c r="G644" s="61" t="str">
        <f>+MIGRACION!G29</f>
        <v>MIGRACION</v>
      </c>
      <c r="H644" s="61" t="str">
        <f>+MIGRACION!H29</f>
        <v>TIER 1</v>
      </c>
      <c r="I644" s="61" t="str">
        <f>+MIGRACION!I29</f>
        <v>QUIÑONEZ CALLAN MITCHEL ANGEL</v>
      </c>
      <c r="J644" s="61" t="str">
        <f>+MIGRACION!J29</f>
        <v>VENDOR</v>
      </c>
      <c r="K644" s="61" t="str">
        <f>+MIGRACION!K29</f>
        <v xml:space="preserve">VILCA ARTEAGA NOEMI </v>
      </c>
      <c r="L644" s="61" t="str">
        <f>+MIGRACION!L29</f>
        <v xml:space="preserve">CARAZA MORENO JONATHAN </v>
      </c>
      <c r="M644" s="61" t="str">
        <f>+MIGRACION!M29</f>
        <v>Sábado</v>
      </c>
      <c r="N644" s="32">
        <f>+MIGRACION!N29</f>
        <v>0.125</v>
      </c>
      <c r="O644" s="33">
        <f>+MIGRACION!O29</f>
        <v>0.46875</v>
      </c>
      <c r="P644" s="32">
        <f>+MIGRACION!P29</f>
        <v>0.41666666666666669</v>
      </c>
      <c r="Q644" s="33">
        <f>+MIGRACION!Q29</f>
        <v>0.44791666666666669</v>
      </c>
      <c r="R644" s="34" t="str">
        <f>+VLOOKUP(B644,GESEM!B:R,9,0)</f>
        <v>ACTIVO</v>
      </c>
      <c r="S644" s="19">
        <f>+IF(MIGRACION!S29="","",MIGRACION!S29)</f>
        <v>0.125</v>
      </c>
      <c r="T644" s="14">
        <f>+IF(MIGRACION!T29="","",MIGRACION!T29)</f>
        <v>0.46875</v>
      </c>
      <c r="U644" s="14" t="str">
        <f>+IF(MIGRACION!U29="","",MIGRACION!U29)</f>
        <v/>
      </c>
      <c r="V644" s="14" t="str">
        <f>+IF(MIGRACION!V29="","",MIGRACION!V29)</f>
        <v/>
      </c>
      <c r="W644" s="14">
        <f>+IF(MIGRACION!W29="","",MIGRACION!W29)</f>
        <v>0.41666666666666669</v>
      </c>
      <c r="X644" s="14">
        <f>+IF(MIGRACION!X29="","",MIGRACION!X29)</f>
        <v>0.44791666666666669</v>
      </c>
      <c r="Y644" s="14" t="str">
        <f>+IF(MIGRACION!Y29="","",MIGRACION!Y29)</f>
        <v/>
      </c>
      <c r="Z644" s="20" t="str">
        <f>+IF(MIGRACION!Z29="","",MIGRACION!Z29)</f>
        <v/>
      </c>
      <c r="AA644" s="19">
        <f>+IF(MIGRACION!AA29="","",MIGRACION!AA29)</f>
        <v>0.125</v>
      </c>
      <c r="AB644" s="13">
        <f>+IF(MIGRACION!AB29="","",MIGRACION!AB29)</f>
        <v>0.46875</v>
      </c>
      <c r="AC644" s="14" t="str">
        <f>+IF(MIGRACION!AC29="","",MIGRACION!AC29)</f>
        <v/>
      </c>
      <c r="AD644" s="14" t="str">
        <f>+IF(MIGRACION!AD29="","",MIGRACION!AD29)</f>
        <v/>
      </c>
      <c r="AE644" s="13">
        <f>+IF(MIGRACION!AE29="","",MIGRACION!AE29)</f>
        <v>0.41666666666666669</v>
      </c>
      <c r="AF644" s="13">
        <f>+IF(MIGRACION!AF29="","",MIGRACION!AF29)</f>
        <v>0.44791666666666669</v>
      </c>
      <c r="AG644" s="14" t="str">
        <f>+IF(MIGRACION!AG29="","",MIGRACION!AG29)</f>
        <v/>
      </c>
      <c r="AH644" s="20" t="str">
        <f>+IF(MIGRACION!AH29="","",MIGRACION!AH29)</f>
        <v/>
      </c>
      <c r="AI644" s="19">
        <f>+IF(MIGRACION!AI29="","",MIGRACION!AI29)</f>
        <v>0.125</v>
      </c>
      <c r="AJ644" s="13">
        <f>+IF(MIGRACION!AJ29="","",MIGRACION!AJ29)</f>
        <v>0.46875</v>
      </c>
      <c r="AK644" s="14" t="str">
        <f>+IF(MIGRACION!AK29="","",MIGRACION!AK29)</f>
        <v/>
      </c>
      <c r="AL644" s="14" t="str">
        <f>+IF(MIGRACION!AL29="","",MIGRACION!AL29)</f>
        <v/>
      </c>
      <c r="AM644" s="13">
        <f>+IF(MIGRACION!AM29="","",MIGRACION!AM29)</f>
        <v>0.41666666666666669</v>
      </c>
      <c r="AN644" s="13">
        <f>+IF(MIGRACION!AN29="","",MIGRACION!AN29)</f>
        <v>0.44791666666666669</v>
      </c>
      <c r="AO644" s="14" t="str">
        <f>+IF(MIGRACION!AO29="","",MIGRACION!AO29)</f>
        <v/>
      </c>
      <c r="AP644" s="20" t="str">
        <f>+IF(MIGRACION!AP29="","",MIGRACION!AP29)</f>
        <v/>
      </c>
      <c r="AQ644" s="19">
        <f>+IF(MIGRACION!AQ29="","",MIGRACION!AQ29)</f>
        <v>0.125</v>
      </c>
      <c r="AR644" s="13">
        <f>+IF(MIGRACION!AR29="","",MIGRACION!AR29)</f>
        <v>0.46875</v>
      </c>
      <c r="AS644" s="14" t="str">
        <f>+IF(MIGRACION!AS29="","",MIGRACION!AS29)</f>
        <v/>
      </c>
      <c r="AT644" s="14" t="str">
        <f>+IF(MIGRACION!AT29="","",MIGRACION!AT29)</f>
        <v/>
      </c>
      <c r="AU644" s="13">
        <f>+IF(MIGRACION!AU29="","",MIGRACION!AU29)</f>
        <v>0.41666666666666669</v>
      </c>
      <c r="AV644" s="13">
        <f>+IF(MIGRACION!AV29="","",MIGRACION!AV29)</f>
        <v>0.44791666666666669</v>
      </c>
      <c r="AW644" s="14" t="str">
        <f>+IF(MIGRACION!AW29="","",MIGRACION!AW29)</f>
        <v/>
      </c>
      <c r="AX644" s="20" t="str">
        <f>+IF(MIGRACION!AX29="","",MIGRACION!AX29)</f>
        <v/>
      </c>
      <c r="AY644" s="19">
        <f>+IF(MIGRACION!AY29="","",MIGRACION!AY29)</f>
        <v>0.125</v>
      </c>
      <c r="AZ644" s="13">
        <f>+IF(MIGRACION!AZ29="","",MIGRACION!AZ29)</f>
        <v>0.46875</v>
      </c>
      <c r="BA644" s="14" t="str">
        <f>+IF(MIGRACION!BA29="","",MIGRACION!BA29)</f>
        <v/>
      </c>
      <c r="BB644" s="14" t="str">
        <f>+IF(MIGRACION!BB29="","",MIGRACION!BB29)</f>
        <v/>
      </c>
      <c r="BC644" s="13">
        <f>+IF(MIGRACION!BC29="","",MIGRACION!BC29)</f>
        <v>0.41666666666666669</v>
      </c>
      <c r="BD644" s="13">
        <f>+IF(MIGRACION!BD29="","",MIGRACION!BD29)</f>
        <v>0.44791666666666669</v>
      </c>
      <c r="BE644" s="14" t="str">
        <f>+IF(MIGRACION!BE29="","",MIGRACION!BE29)</f>
        <v/>
      </c>
      <c r="BF644" s="20" t="str">
        <f>+IF(MIGRACION!BF29="","",MIGRACION!BF29)</f>
        <v/>
      </c>
      <c r="BG644" s="19" t="str">
        <f>+IF(MIGRACION!BG29="","",MIGRACION!BG29)</f>
        <v/>
      </c>
      <c r="BH644" s="13" t="str">
        <f>+IF(MIGRACION!BH29="","",MIGRACION!BH29)</f>
        <v/>
      </c>
      <c r="BI644" s="14" t="str">
        <f>+IF(MIGRACION!BI29="","",MIGRACION!BI29)</f>
        <v/>
      </c>
      <c r="BJ644" s="14" t="str">
        <f>+IF(MIGRACION!BJ29="","",MIGRACION!BJ29)</f>
        <v/>
      </c>
      <c r="BK644" s="13" t="str">
        <f>+IF(MIGRACION!BK29="","",MIGRACION!BK29)</f>
        <v/>
      </c>
      <c r="BL644" s="13" t="str">
        <f>+IF(MIGRACION!BL29="","",MIGRACION!BL29)</f>
        <v/>
      </c>
      <c r="BM644" s="14" t="str">
        <f>+IF(MIGRACION!BM29="","",MIGRACION!BM29)</f>
        <v/>
      </c>
      <c r="BN644" s="20" t="str">
        <f>+IF(MIGRACION!BN29="","",MIGRACION!BN29)</f>
        <v/>
      </c>
      <c r="BO644" s="19">
        <f>+IF(MIGRACION!BO29="","",MIGRACION!BO29)</f>
        <v>0.125</v>
      </c>
      <c r="BP644" s="13">
        <f>+IF(MIGRACION!BP29="","",MIGRACION!BP29)</f>
        <v>0.46875</v>
      </c>
      <c r="BQ644" s="14" t="str">
        <f>+IF(MIGRACION!BQ29="","",MIGRACION!BQ29)</f>
        <v/>
      </c>
      <c r="BR644" s="14" t="str">
        <f>+IF(MIGRACION!BR29="","",MIGRACION!BR29)</f>
        <v/>
      </c>
      <c r="BS644" s="13">
        <f>+IF(MIGRACION!BS29="","",MIGRACION!BS29)</f>
        <v>0.41666666666666669</v>
      </c>
      <c r="BT644" s="13">
        <f>+IF(MIGRACION!BT29="","",MIGRACION!BT29)</f>
        <v>0.44791666666666669</v>
      </c>
      <c r="BU644" s="14" t="str">
        <f>+IF(MIGRACION!BU29="","",MIGRACION!BU29)</f>
        <v/>
      </c>
      <c r="BV644" s="20" t="str">
        <f>+IF(MIGRACION!BV29="","",MIGRACION!BV29)</f>
        <v/>
      </c>
      <c r="BW644" s="68" t="str">
        <f>+VLOOKUP(B644,GESEM!B:H,7,0)</f>
        <v>PARTNERCALL</v>
      </c>
      <c r="BX644" s="2" t="str">
        <f>+VLOOKUP(B644,GESEM!B:H,6,0)</f>
        <v>AGENTE</v>
      </c>
    </row>
    <row r="645" spans="1:76" ht="12" customHeight="1" x14ac:dyDescent="0.2">
      <c r="A645" s="31">
        <f t="shared" si="9"/>
        <v>639</v>
      </c>
      <c r="B645" s="74">
        <f>+MIGRACION!B30</f>
        <v>76166065</v>
      </c>
      <c r="C645" s="61" t="str">
        <f>+VLOOKUP(J645,TURNO!P:Q,2,0)</f>
        <v>VENDOR</v>
      </c>
      <c r="D645" s="61" t="str">
        <f>+MIGRACION!D30</f>
        <v>Mañana</v>
      </c>
      <c r="E645" s="75">
        <f>+VLOOKUP(B645,GESEM!B:M,12,0)</f>
        <v>45365</v>
      </c>
      <c r="F645" s="61" t="str">
        <f>+MIGRACION!F30</f>
        <v>FULL TIME</v>
      </c>
      <c r="G645" s="61" t="str">
        <f>+MIGRACION!G30</f>
        <v>MIGRACION</v>
      </c>
      <c r="H645" s="61" t="str">
        <f>+MIGRACION!H30</f>
        <v>TIER 1</v>
      </c>
      <c r="I645" s="61" t="str">
        <f>+MIGRACION!I30</f>
        <v>JAUREGUI PELAEZ PIERO ANDRE</v>
      </c>
      <c r="J645" s="61" t="str">
        <f>+MIGRACION!J30</f>
        <v>VENDOR</v>
      </c>
      <c r="K645" s="61" t="str">
        <f>+MIGRACION!K30</f>
        <v>DUEÑAS LEANDRO ANGGY LEIDY MIRELLA</v>
      </c>
      <c r="L645" s="61" t="str">
        <f>+MIGRACION!L30</f>
        <v xml:space="preserve">CARAZA MORENO JONATHAN </v>
      </c>
      <c r="M645" s="61" t="str">
        <f>+MIGRACION!M30</f>
        <v>Miércoles</v>
      </c>
      <c r="N645" s="32">
        <f>+MIGRACION!N30</f>
        <v>0.375</v>
      </c>
      <c r="O645" s="33">
        <f>+MIGRACION!O30</f>
        <v>0.71875</v>
      </c>
      <c r="P645" s="32">
        <f>+MIGRACION!P30</f>
        <v>0.60416666666666663</v>
      </c>
      <c r="Q645" s="33">
        <f>+MIGRACION!Q30</f>
        <v>0.63541666666666663</v>
      </c>
      <c r="R645" s="34" t="str">
        <f>+VLOOKUP(B645,GESEM!B:R,9,0)</f>
        <v>ACTIVO</v>
      </c>
      <c r="S645" s="19">
        <f>+IF(MIGRACION!S30="","",MIGRACION!S30)</f>
        <v>0.375</v>
      </c>
      <c r="T645" s="14">
        <f>+IF(MIGRACION!T30="","",MIGRACION!T30)</f>
        <v>0.71875</v>
      </c>
      <c r="U645" s="14" t="str">
        <f>+IF(MIGRACION!U30="","",MIGRACION!U30)</f>
        <v/>
      </c>
      <c r="V645" s="14" t="str">
        <f>+IF(MIGRACION!V30="","",MIGRACION!V30)</f>
        <v/>
      </c>
      <c r="W645" s="14">
        <f>+IF(MIGRACION!W30="","",MIGRACION!W30)</f>
        <v>0.60416666666666663</v>
      </c>
      <c r="X645" s="14">
        <f>+IF(MIGRACION!X30="","",MIGRACION!X30)</f>
        <v>0.63541666666666663</v>
      </c>
      <c r="Y645" s="14" t="str">
        <f>+IF(MIGRACION!Y30="","",MIGRACION!Y30)</f>
        <v/>
      </c>
      <c r="Z645" s="20" t="str">
        <f>+IF(MIGRACION!Z30="","",MIGRACION!Z30)</f>
        <v/>
      </c>
      <c r="AA645" s="19">
        <f>+IF(MIGRACION!AA30="","",MIGRACION!AA30)</f>
        <v>0.375</v>
      </c>
      <c r="AB645" s="13">
        <f>+IF(MIGRACION!AB30="","",MIGRACION!AB30)</f>
        <v>0.71875</v>
      </c>
      <c r="AC645" s="14" t="str">
        <f>+IF(MIGRACION!AC30="","",MIGRACION!AC30)</f>
        <v/>
      </c>
      <c r="AD645" s="14" t="str">
        <f>+IF(MIGRACION!AD30="","",MIGRACION!AD30)</f>
        <v/>
      </c>
      <c r="AE645" s="13">
        <f>+IF(MIGRACION!AE30="","",MIGRACION!AE30)</f>
        <v>0.60416666666666663</v>
      </c>
      <c r="AF645" s="13">
        <f>+IF(MIGRACION!AF30="","",MIGRACION!AF30)</f>
        <v>0.63541666666666663</v>
      </c>
      <c r="AG645" s="14" t="str">
        <f>+IF(MIGRACION!AG30="","",MIGRACION!AG30)</f>
        <v/>
      </c>
      <c r="AH645" s="20" t="str">
        <f>+IF(MIGRACION!AH30="","",MIGRACION!AH30)</f>
        <v/>
      </c>
      <c r="AI645" s="19" t="str">
        <f>+IF(MIGRACION!AI30="","",MIGRACION!AI30)</f>
        <v/>
      </c>
      <c r="AJ645" s="13" t="str">
        <f>+IF(MIGRACION!AJ30="","",MIGRACION!AJ30)</f>
        <v/>
      </c>
      <c r="AK645" s="14" t="str">
        <f>+IF(MIGRACION!AK30="","",MIGRACION!AK30)</f>
        <v/>
      </c>
      <c r="AL645" s="14" t="str">
        <f>+IF(MIGRACION!AL30="","",MIGRACION!AL30)</f>
        <v/>
      </c>
      <c r="AM645" s="13" t="str">
        <f>+IF(MIGRACION!AM30="","",MIGRACION!AM30)</f>
        <v/>
      </c>
      <c r="AN645" s="13" t="str">
        <f>+IF(MIGRACION!AN30="","",MIGRACION!AN30)</f>
        <v/>
      </c>
      <c r="AO645" s="14" t="str">
        <f>+IF(MIGRACION!AO30="","",MIGRACION!AO30)</f>
        <v/>
      </c>
      <c r="AP645" s="20" t="str">
        <f>+IF(MIGRACION!AP30="","",MIGRACION!AP30)</f>
        <v/>
      </c>
      <c r="AQ645" s="19">
        <f>+IF(MIGRACION!AQ30="","",MIGRACION!AQ30)</f>
        <v>0.375</v>
      </c>
      <c r="AR645" s="13">
        <f>+IF(MIGRACION!AR30="","",MIGRACION!AR30)</f>
        <v>0.71875</v>
      </c>
      <c r="AS645" s="14" t="str">
        <f>+IF(MIGRACION!AS30="","",MIGRACION!AS30)</f>
        <v/>
      </c>
      <c r="AT645" s="14" t="str">
        <f>+IF(MIGRACION!AT30="","",MIGRACION!AT30)</f>
        <v/>
      </c>
      <c r="AU645" s="13">
        <f>+IF(MIGRACION!AU30="","",MIGRACION!AU30)</f>
        <v>0.60416666666666663</v>
      </c>
      <c r="AV645" s="13">
        <f>+IF(MIGRACION!AV30="","",MIGRACION!AV30)</f>
        <v>0.63541666666666663</v>
      </c>
      <c r="AW645" s="14" t="str">
        <f>+IF(MIGRACION!AW30="","",MIGRACION!AW30)</f>
        <v/>
      </c>
      <c r="AX645" s="20" t="str">
        <f>+IF(MIGRACION!AX30="","",MIGRACION!AX30)</f>
        <v/>
      </c>
      <c r="AY645" s="19">
        <f>+IF(MIGRACION!AY30="","",MIGRACION!AY30)</f>
        <v>0.375</v>
      </c>
      <c r="AZ645" s="13">
        <f>+IF(MIGRACION!AZ30="","",MIGRACION!AZ30)</f>
        <v>0.71875</v>
      </c>
      <c r="BA645" s="14" t="str">
        <f>+IF(MIGRACION!BA30="","",MIGRACION!BA30)</f>
        <v/>
      </c>
      <c r="BB645" s="14" t="str">
        <f>+IF(MIGRACION!BB30="","",MIGRACION!BB30)</f>
        <v/>
      </c>
      <c r="BC645" s="13">
        <f>+IF(MIGRACION!BC30="","",MIGRACION!BC30)</f>
        <v>0.60416666666666663</v>
      </c>
      <c r="BD645" s="13">
        <f>+IF(MIGRACION!BD30="","",MIGRACION!BD30)</f>
        <v>0.63541666666666663</v>
      </c>
      <c r="BE645" s="14" t="str">
        <f>+IF(MIGRACION!BE30="","",MIGRACION!BE30)</f>
        <v/>
      </c>
      <c r="BF645" s="20" t="str">
        <f>+IF(MIGRACION!BF30="","",MIGRACION!BF30)</f>
        <v/>
      </c>
      <c r="BG645" s="19">
        <f>+IF(MIGRACION!BG30="","",MIGRACION!BG30)</f>
        <v>0.375</v>
      </c>
      <c r="BH645" s="13">
        <f>+IF(MIGRACION!BH30="","",MIGRACION!BH30)</f>
        <v>0.71875</v>
      </c>
      <c r="BI645" s="14" t="str">
        <f>+IF(MIGRACION!BI30="","",MIGRACION!BI30)</f>
        <v/>
      </c>
      <c r="BJ645" s="14" t="str">
        <f>+IF(MIGRACION!BJ30="","",MIGRACION!BJ30)</f>
        <v/>
      </c>
      <c r="BK645" s="13">
        <f>+IF(MIGRACION!BK30="","",MIGRACION!BK30)</f>
        <v>0.60416666666666663</v>
      </c>
      <c r="BL645" s="13">
        <f>+IF(MIGRACION!BL30="","",MIGRACION!BL30)</f>
        <v>0.63541666666666663</v>
      </c>
      <c r="BM645" s="14" t="str">
        <f>+IF(MIGRACION!BM30="","",MIGRACION!BM30)</f>
        <v/>
      </c>
      <c r="BN645" s="20" t="str">
        <f>+IF(MIGRACION!BN30="","",MIGRACION!BN30)</f>
        <v/>
      </c>
      <c r="BO645" s="19">
        <f>+IF(MIGRACION!BO30="","",MIGRACION!BO30)</f>
        <v>0.375</v>
      </c>
      <c r="BP645" s="13">
        <f>+IF(MIGRACION!BP30="","",MIGRACION!BP30)</f>
        <v>0.71875</v>
      </c>
      <c r="BQ645" s="14" t="str">
        <f>+IF(MIGRACION!BQ30="","",MIGRACION!BQ30)</f>
        <v/>
      </c>
      <c r="BR645" s="14" t="str">
        <f>+IF(MIGRACION!BR30="","",MIGRACION!BR30)</f>
        <v/>
      </c>
      <c r="BS645" s="13">
        <f>+IF(MIGRACION!BS30="","",MIGRACION!BS30)</f>
        <v>0.60416666666666663</v>
      </c>
      <c r="BT645" s="13">
        <f>+IF(MIGRACION!BT30="","",MIGRACION!BT30)</f>
        <v>0.63541666666666663</v>
      </c>
      <c r="BU645" s="14" t="str">
        <f>+IF(MIGRACION!BU30="","",MIGRACION!BU30)</f>
        <v/>
      </c>
      <c r="BV645" s="20" t="str">
        <f>+IF(MIGRACION!BV30="","",MIGRACION!BV30)</f>
        <v/>
      </c>
      <c r="BW645" s="68" t="str">
        <f>+VLOOKUP(B645,GESEM!B:H,7,0)</f>
        <v>PARTNERCALL</v>
      </c>
      <c r="BX645" s="2" t="str">
        <f>+VLOOKUP(B645,GESEM!B:H,6,0)</f>
        <v>AGENTE</v>
      </c>
    </row>
    <row r="646" spans="1:76" ht="12" customHeight="1" x14ac:dyDescent="0.2">
      <c r="A646" s="31">
        <f t="shared" si="9"/>
        <v>640</v>
      </c>
      <c r="B646" s="74">
        <f>+MIGRACION!B31</f>
        <v>74698859</v>
      </c>
      <c r="C646" s="61" t="str">
        <f>+VLOOKUP(J646,TURNO!P:Q,2,0)</f>
        <v>VENDOR</v>
      </c>
      <c r="D646" s="61" t="str">
        <f>+MIGRACION!D31</f>
        <v>Tarde</v>
      </c>
      <c r="E646" s="75">
        <f>+VLOOKUP(B646,GESEM!B:M,12,0)</f>
        <v>45642</v>
      </c>
      <c r="F646" s="61" t="str">
        <f>+MIGRACION!F31</f>
        <v>PART TIME</v>
      </c>
      <c r="G646" s="61" t="str">
        <f>+MIGRACION!G31</f>
        <v>MIGRACION</v>
      </c>
      <c r="H646" s="61" t="str">
        <f>+MIGRACION!H31</f>
        <v>TIER 1</v>
      </c>
      <c r="I646" s="61" t="str">
        <f>+MIGRACION!I31</f>
        <v>BLANCO SÁNCHEZ PAOLA STEFANI</v>
      </c>
      <c r="J646" s="61" t="str">
        <f>+MIGRACION!J31</f>
        <v>VENDOR</v>
      </c>
      <c r="K646" s="61" t="str">
        <f>+MIGRACION!K31</f>
        <v>MONTERO ESPINOZA RENATO ALONSO</v>
      </c>
      <c r="L646" s="61" t="str">
        <f>+MIGRACION!L31</f>
        <v xml:space="preserve">CARAZA MORENO JONATHAN </v>
      </c>
      <c r="M646" s="61" t="str">
        <f>+MIGRACION!M31</f>
        <v>Viernes</v>
      </c>
      <c r="N646" s="32">
        <f>+MIGRACION!N31</f>
        <v>0.54166666666666663</v>
      </c>
      <c r="O646" s="33">
        <f>+MIGRACION!O31</f>
        <v>0.70486111111111116</v>
      </c>
      <c r="P646" s="32" t="str">
        <f>+MIGRACION!P31</f>
        <v/>
      </c>
      <c r="Q646" s="33" t="str">
        <f>+MIGRACION!Q31</f>
        <v/>
      </c>
      <c r="R646" s="34" t="str">
        <f>+VLOOKUP(B646,GESEM!B:R,9,0)</f>
        <v>ACTIVO</v>
      </c>
      <c r="S646" s="19">
        <f>+IF(MIGRACION!S31="","",MIGRACION!S31)</f>
        <v>0.54166666666666663</v>
      </c>
      <c r="T646" s="14">
        <f>+IF(MIGRACION!T31="","",MIGRACION!T31)</f>
        <v>0.70486111111111116</v>
      </c>
      <c r="U646" s="14" t="str">
        <f>+IF(MIGRACION!U31="","",MIGRACION!U31)</f>
        <v/>
      </c>
      <c r="V646" s="14" t="str">
        <f>+IF(MIGRACION!V31="","",MIGRACION!V31)</f>
        <v/>
      </c>
      <c r="W646" s="14" t="str">
        <f>+IF(MIGRACION!W31="","",MIGRACION!W31)</f>
        <v/>
      </c>
      <c r="X646" s="14" t="str">
        <f>+IF(MIGRACION!X31="","",MIGRACION!X31)</f>
        <v/>
      </c>
      <c r="Y646" s="14" t="str">
        <f>+IF(MIGRACION!Y31="","",MIGRACION!Y31)</f>
        <v/>
      </c>
      <c r="Z646" s="20" t="str">
        <f>+IF(MIGRACION!Z31="","",MIGRACION!Z31)</f>
        <v/>
      </c>
      <c r="AA646" s="19">
        <f>+IF(MIGRACION!AA31="","",MIGRACION!AA31)</f>
        <v>0.54166666666666663</v>
      </c>
      <c r="AB646" s="13">
        <f>+IF(MIGRACION!AB31="","",MIGRACION!AB31)</f>
        <v>0.70486111111111116</v>
      </c>
      <c r="AC646" s="14" t="str">
        <f>+IF(MIGRACION!AC31="","",MIGRACION!AC31)</f>
        <v/>
      </c>
      <c r="AD646" s="14" t="str">
        <f>+IF(MIGRACION!AD31="","",MIGRACION!AD31)</f>
        <v/>
      </c>
      <c r="AE646" s="13" t="str">
        <f>+IF(MIGRACION!AE31="","",MIGRACION!AE31)</f>
        <v/>
      </c>
      <c r="AF646" s="13" t="str">
        <f>+IF(MIGRACION!AF31="","",MIGRACION!AF31)</f>
        <v/>
      </c>
      <c r="AG646" s="14" t="str">
        <f>+IF(MIGRACION!AG31="","",MIGRACION!AG31)</f>
        <v/>
      </c>
      <c r="AH646" s="20" t="str">
        <f>+IF(MIGRACION!AH31="","",MIGRACION!AH31)</f>
        <v/>
      </c>
      <c r="AI646" s="19">
        <f>+IF(MIGRACION!AI31="","",MIGRACION!AI31)</f>
        <v>0.54166666666666663</v>
      </c>
      <c r="AJ646" s="13">
        <f>+IF(MIGRACION!AJ31="","",MIGRACION!AJ31)</f>
        <v>0.70486111111111116</v>
      </c>
      <c r="AK646" s="14" t="str">
        <f>+IF(MIGRACION!AK31="","",MIGRACION!AK31)</f>
        <v/>
      </c>
      <c r="AL646" s="14" t="str">
        <f>+IF(MIGRACION!AL31="","",MIGRACION!AL31)</f>
        <v/>
      </c>
      <c r="AM646" s="13" t="str">
        <f>+IF(MIGRACION!AM31="","",MIGRACION!AM31)</f>
        <v/>
      </c>
      <c r="AN646" s="13" t="str">
        <f>+IF(MIGRACION!AN31="","",MIGRACION!AN31)</f>
        <v/>
      </c>
      <c r="AO646" s="14" t="str">
        <f>+IF(MIGRACION!AO31="","",MIGRACION!AO31)</f>
        <v/>
      </c>
      <c r="AP646" s="20" t="str">
        <f>+IF(MIGRACION!AP31="","",MIGRACION!AP31)</f>
        <v/>
      </c>
      <c r="AQ646" s="19">
        <f>+IF(MIGRACION!AQ31="","",MIGRACION!AQ31)</f>
        <v>0.54166666666666663</v>
      </c>
      <c r="AR646" s="13">
        <f>+IF(MIGRACION!AR31="","",MIGRACION!AR31)</f>
        <v>0.70486111111111116</v>
      </c>
      <c r="AS646" s="14" t="str">
        <f>+IF(MIGRACION!AS31="","",MIGRACION!AS31)</f>
        <v/>
      </c>
      <c r="AT646" s="14" t="str">
        <f>+IF(MIGRACION!AT31="","",MIGRACION!AT31)</f>
        <v/>
      </c>
      <c r="AU646" s="13" t="str">
        <f>+IF(MIGRACION!AU31="","",MIGRACION!AU31)</f>
        <v/>
      </c>
      <c r="AV646" s="13" t="str">
        <f>+IF(MIGRACION!AV31="","",MIGRACION!AV31)</f>
        <v/>
      </c>
      <c r="AW646" s="14" t="str">
        <f>+IF(MIGRACION!AW31="","",MIGRACION!AW31)</f>
        <v/>
      </c>
      <c r="AX646" s="20" t="str">
        <f>+IF(MIGRACION!AX31="","",MIGRACION!AX31)</f>
        <v/>
      </c>
      <c r="AY646" s="19" t="str">
        <f>+IF(MIGRACION!AY31="","",MIGRACION!AY31)</f>
        <v/>
      </c>
      <c r="AZ646" s="13" t="str">
        <f>+IF(MIGRACION!AZ31="","",MIGRACION!AZ31)</f>
        <v/>
      </c>
      <c r="BA646" s="14" t="str">
        <f>+IF(MIGRACION!BA31="","",MIGRACION!BA31)</f>
        <v/>
      </c>
      <c r="BB646" s="14" t="str">
        <f>+IF(MIGRACION!BB31="","",MIGRACION!BB31)</f>
        <v/>
      </c>
      <c r="BC646" s="13" t="str">
        <f>+IF(MIGRACION!BC31="","",MIGRACION!BC31)</f>
        <v/>
      </c>
      <c r="BD646" s="13" t="str">
        <f>+IF(MIGRACION!BD31="","",MIGRACION!BD31)</f>
        <v/>
      </c>
      <c r="BE646" s="14" t="str">
        <f>+IF(MIGRACION!BE31="","",MIGRACION!BE31)</f>
        <v/>
      </c>
      <c r="BF646" s="20" t="str">
        <f>+IF(MIGRACION!BF31="","",MIGRACION!BF31)</f>
        <v/>
      </c>
      <c r="BG646" s="19">
        <f>+IF(MIGRACION!BG31="","",MIGRACION!BG31)</f>
        <v>0.54166666666666663</v>
      </c>
      <c r="BH646" s="13">
        <f>+IF(MIGRACION!BH31="","",MIGRACION!BH31)</f>
        <v>0.70486111111111116</v>
      </c>
      <c r="BI646" s="14" t="str">
        <f>+IF(MIGRACION!BI31="","",MIGRACION!BI31)</f>
        <v/>
      </c>
      <c r="BJ646" s="14" t="str">
        <f>+IF(MIGRACION!BJ31="","",MIGRACION!BJ31)</f>
        <v/>
      </c>
      <c r="BK646" s="13" t="str">
        <f>+IF(MIGRACION!BK31="","",MIGRACION!BK31)</f>
        <v/>
      </c>
      <c r="BL646" s="13" t="str">
        <f>+IF(MIGRACION!BL31="","",MIGRACION!BL31)</f>
        <v/>
      </c>
      <c r="BM646" s="14" t="str">
        <f>+IF(MIGRACION!BM31="","",MIGRACION!BM31)</f>
        <v/>
      </c>
      <c r="BN646" s="20" t="str">
        <f>+IF(MIGRACION!BN31="","",MIGRACION!BN31)</f>
        <v/>
      </c>
      <c r="BO646" s="19">
        <f>+IF(MIGRACION!BO31="","",MIGRACION!BO31)</f>
        <v>0.54166666666666663</v>
      </c>
      <c r="BP646" s="13">
        <f>+IF(MIGRACION!BP31="","",MIGRACION!BP31)</f>
        <v>0.70486111111111116</v>
      </c>
      <c r="BQ646" s="14" t="str">
        <f>+IF(MIGRACION!BQ31="","",MIGRACION!BQ31)</f>
        <v/>
      </c>
      <c r="BR646" s="14" t="str">
        <f>+IF(MIGRACION!BR31="","",MIGRACION!BR31)</f>
        <v/>
      </c>
      <c r="BS646" s="13" t="str">
        <f>+IF(MIGRACION!BS31="","",MIGRACION!BS31)</f>
        <v/>
      </c>
      <c r="BT646" s="13" t="str">
        <f>+IF(MIGRACION!BT31="","",MIGRACION!BT31)</f>
        <v/>
      </c>
      <c r="BU646" s="14" t="str">
        <f>+IF(MIGRACION!BU31="","",MIGRACION!BU31)</f>
        <v/>
      </c>
      <c r="BV646" s="20" t="str">
        <f>+IF(MIGRACION!BV31="","",MIGRACION!BV31)</f>
        <v/>
      </c>
      <c r="BW646" s="68" t="str">
        <f>+VLOOKUP(B646,GESEM!B:H,7,0)</f>
        <v>PARTNERCALL</v>
      </c>
      <c r="BX646" s="2" t="str">
        <f>+VLOOKUP(B646,GESEM!B:H,6,0)</f>
        <v>AGENTE</v>
      </c>
    </row>
    <row r="647" spans="1:76" ht="12" customHeight="1" x14ac:dyDescent="0.2">
      <c r="A647" s="31">
        <f t="shared" si="9"/>
        <v>641</v>
      </c>
      <c r="B647" s="74">
        <f>+MIGRACION!B32</f>
        <v>46592648</v>
      </c>
      <c r="C647" s="61" t="str">
        <f>+VLOOKUP(J647,TURNO!P:Q,2,0)</f>
        <v>VENDOR</v>
      </c>
      <c r="D647" s="61" t="str">
        <f>+MIGRACION!D32</f>
        <v>Mañana</v>
      </c>
      <c r="E647" s="75">
        <f>+VLOOKUP(B647,GESEM!B:M,12,0)</f>
        <v>45642</v>
      </c>
      <c r="F647" s="61" t="str">
        <f>+MIGRACION!F32</f>
        <v>PART TIME</v>
      </c>
      <c r="G647" s="61" t="str">
        <f>+MIGRACION!G32</f>
        <v>MIGRACION</v>
      </c>
      <c r="H647" s="61" t="str">
        <f>+MIGRACION!H32</f>
        <v>TIER 1</v>
      </c>
      <c r="I647" s="61" t="str">
        <f>+MIGRACION!I32</f>
        <v>BUSTOS AVALOS SANDRA BEATRIZ</v>
      </c>
      <c r="J647" s="61" t="str">
        <f>+MIGRACION!J32</f>
        <v>VENDOR</v>
      </c>
      <c r="K647" s="61" t="str">
        <f>+MIGRACION!K32</f>
        <v>ÑIQUEN DEL AGUILA WALTERS DAVID</v>
      </c>
      <c r="L647" s="61" t="str">
        <f>+MIGRACION!L32</f>
        <v xml:space="preserve">CARAZA MORENO JONATHAN </v>
      </c>
      <c r="M647" s="61" t="str">
        <f>+MIGRACION!M32</f>
        <v>Jueves</v>
      </c>
      <c r="N647" s="32">
        <f>+MIGRACION!N32</f>
        <v>0.375</v>
      </c>
      <c r="O647" s="33">
        <f>+MIGRACION!O32</f>
        <v>0.53819444444444442</v>
      </c>
      <c r="P647" s="32" t="str">
        <f>+MIGRACION!P32</f>
        <v/>
      </c>
      <c r="Q647" s="33" t="str">
        <f>+MIGRACION!Q32</f>
        <v/>
      </c>
      <c r="R647" s="34" t="str">
        <f>+VLOOKUP(B647,GESEM!B:R,9,0)</f>
        <v>ACTIVO</v>
      </c>
      <c r="S647" s="19">
        <f>+IF(MIGRACION!S32="","",MIGRACION!S32)</f>
        <v>0.375</v>
      </c>
      <c r="T647" s="14">
        <f>+IF(MIGRACION!T32="","",MIGRACION!T32)</f>
        <v>0.53819444444444442</v>
      </c>
      <c r="U647" s="14" t="str">
        <f>+IF(MIGRACION!U32="","",MIGRACION!U32)</f>
        <v/>
      </c>
      <c r="V647" s="14" t="str">
        <f>+IF(MIGRACION!V32="","",MIGRACION!V32)</f>
        <v/>
      </c>
      <c r="W647" s="14" t="str">
        <f>+IF(MIGRACION!W32="","",MIGRACION!W32)</f>
        <v/>
      </c>
      <c r="X647" s="14" t="str">
        <f>+IF(MIGRACION!X32="","",MIGRACION!X32)</f>
        <v/>
      </c>
      <c r="Y647" s="14" t="str">
        <f>+IF(MIGRACION!Y32="","",MIGRACION!Y32)</f>
        <v/>
      </c>
      <c r="Z647" s="20" t="str">
        <f>+IF(MIGRACION!Z32="","",MIGRACION!Z32)</f>
        <v/>
      </c>
      <c r="AA647" s="19">
        <f>+IF(MIGRACION!AA32="","",MIGRACION!AA32)</f>
        <v>0.375</v>
      </c>
      <c r="AB647" s="13">
        <f>+IF(MIGRACION!AB32="","",MIGRACION!AB32)</f>
        <v>0.53819444444444442</v>
      </c>
      <c r="AC647" s="14" t="str">
        <f>+IF(MIGRACION!AC32="","",MIGRACION!AC32)</f>
        <v/>
      </c>
      <c r="AD647" s="14" t="str">
        <f>+IF(MIGRACION!AD32="","",MIGRACION!AD32)</f>
        <v/>
      </c>
      <c r="AE647" s="13" t="str">
        <f>+IF(MIGRACION!AE32="","",MIGRACION!AE32)</f>
        <v/>
      </c>
      <c r="AF647" s="13" t="str">
        <f>+IF(MIGRACION!AF32="","",MIGRACION!AF32)</f>
        <v/>
      </c>
      <c r="AG647" s="14" t="str">
        <f>+IF(MIGRACION!AG32="","",MIGRACION!AG32)</f>
        <v/>
      </c>
      <c r="AH647" s="20" t="str">
        <f>+IF(MIGRACION!AH32="","",MIGRACION!AH32)</f>
        <v/>
      </c>
      <c r="AI647" s="19">
        <f>+IF(MIGRACION!AI32="","",MIGRACION!AI32)</f>
        <v>0.375</v>
      </c>
      <c r="AJ647" s="13">
        <f>+IF(MIGRACION!AJ32="","",MIGRACION!AJ32)</f>
        <v>0.53819444444444442</v>
      </c>
      <c r="AK647" s="14" t="str">
        <f>+IF(MIGRACION!AK32="","",MIGRACION!AK32)</f>
        <v/>
      </c>
      <c r="AL647" s="14" t="str">
        <f>+IF(MIGRACION!AL32="","",MIGRACION!AL32)</f>
        <v/>
      </c>
      <c r="AM647" s="13" t="str">
        <f>+IF(MIGRACION!AM32="","",MIGRACION!AM32)</f>
        <v/>
      </c>
      <c r="AN647" s="13" t="str">
        <f>+IF(MIGRACION!AN32="","",MIGRACION!AN32)</f>
        <v/>
      </c>
      <c r="AO647" s="14" t="str">
        <f>+IF(MIGRACION!AO32="","",MIGRACION!AO32)</f>
        <v/>
      </c>
      <c r="AP647" s="20" t="str">
        <f>+IF(MIGRACION!AP32="","",MIGRACION!AP32)</f>
        <v/>
      </c>
      <c r="AQ647" s="19" t="str">
        <f>+IF(MIGRACION!AQ32="","",MIGRACION!AQ32)</f>
        <v/>
      </c>
      <c r="AR647" s="13" t="str">
        <f>+IF(MIGRACION!AR32="","",MIGRACION!AR32)</f>
        <v/>
      </c>
      <c r="AS647" s="14" t="str">
        <f>+IF(MIGRACION!AS32="","",MIGRACION!AS32)</f>
        <v/>
      </c>
      <c r="AT647" s="14" t="str">
        <f>+IF(MIGRACION!AT32="","",MIGRACION!AT32)</f>
        <v/>
      </c>
      <c r="AU647" s="13" t="str">
        <f>+IF(MIGRACION!AU32="","",MIGRACION!AU32)</f>
        <v/>
      </c>
      <c r="AV647" s="13" t="str">
        <f>+IF(MIGRACION!AV32="","",MIGRACION!AV32)</f>
        <v/>
      </c>
      <c r="AW647" s="14" t="str">
        <f>+IF(MIGRACION!AW32="","",MIGRACION!AW32)</f>
        <v/>
      </c>
      <c r="AX647" s="20" t="str">
        <f>+IF(MIGRACION!AX32="","",MIGRACION!AX32)</f>
        <v/>
      </c>
      <c r="AY647" s="19">
        <f>+IF(MIGRACION!AY32="","",MIGRACION!AY32)</f>
        <v>0.375</v>
      </c>
      <c r="AZ647" s="13">
        <f>+IF(MIGRACION!AZ32="","",MIGRACION!AZ32)</f>
        <v>0.53819444444444442</v>
      </c>
      <c r="BA647" s="14" t="str">
        <f>+IF(MIGRACION!BA32="","",MIGRACION!BA32)</f>
        <v/>
      </c>
      <c r="BB647" s="14" t="str">
        <f>+IF(MIGRACION!BB32="","",MIGRACION!BB32)</f>
        <v/>
      </c>
      <c r="BC647" s="13" t="str">
        <f>+IF(MIGRACION!BC32="","",MIGRACION!BC32)</f>
        <v/>
      </c>
      <c r="BD647" s="13" t="str">
        <f>+IF(MIGRACION!BD32="","",MIGRACION!BD32)</f>
        <v/>
      </c>
      <c r="BE647" s="14" t="str">
        <f>+IF(MIGRACION!BE32="","",MIGRACION!BE32)</f>
        <v/>
      </c>
      <c r="BF647" s="20" t="str">
        <f>+IF(MIGRACION!BF32="","",MIGRACION!BF32)</f>
        <v/>
      </c>
      <c r="BG647" s="19">
        <f>+IF(MIGRACION!BG32="","",MIGRACION!BG32)</f>
        <v>0.375</v>
      </c>
      <c r="BH647" s="13">
        <f>+IF(MIGRACION!BH32="","",MIGRACION!BH32)</f>
        <v>0.53819444444444442</v>
      </c>
      <c r="BI647" s="14" t="str">
        <f>+IF(MIGRACION!BI32="","",MIGRACION!BI32)</f>
        <v/>
      </c>
      <c r="BJ647" s="14" t="str">
        <f>+IF(MIGRACION!BJ32="","",MIGRACION!BJ32)</f>
        <v/>
      </c>
      <c r="BK647" s="13" t="str">
        <f>+IF(MIGRACION!BK32="","",MIGRACION!BK32)</f>
        <v/>
      </c>
      <c r="BL647" s="13" t="str">
        <f>+IF(MIGRACION!BL32="","",MIGRACION!BL32)</f>
        <v/>
      </c>
      <c r="BM647" s="14" t="str">
        <f>+IF(MIGRACION!BM32="","",MIGRACION!BM32)</f>
        <v/>
      </c>
      <c r="BN647" s="20" t="str">
        <f>+IF(MIGRACION!BN32="","",MIGRACION!BN32)</f>
        <v/>
      </c>
      <c r="BO647" s="19">
        <f>+IF(MIGRACION!BO32="","",MIGRACION!BO32)</f>
        <v>0.375</v>
      </c>
      <c r="BP647" s="13">
        <f>+IF(MIGRACION!BP32="","",MIGRACION!BP32)</f>
        <v>0.53819444444444442</v>
      </c>
      <c r="BQ647" s="14" t="str">
        <f>+IF(MIGRACION!BQ32="","",MIGRACION!BQ32)</f>
        <v/>
      </c>
      <c r="BR647" s="14" t="str">
        <f>+IF(MIGRACION!BR32="","",MIGRACION!BR32)</f>
        <v/>
      </c>
      <c r="BS647" s="13" t="str">
        <f>+IF(MIGRACION!BS32="","",MIGRACION!BS32)</f>
        <v/>
      </c>
      <c r="BT647" s="13" t="str">
        <f>+IF(MIGRACION!BT32="","",MIGRACION!BT32)</f>
        <v/>
      </c>
      <c r="BU647" s="14" t="str">
        <f>+IF(MIGRACION!BU32="","",MIGRACION!BU32)</f>
        <v/>
      </c>
      <c r="BV647" s="20" t="str">
        <f>+IF(MIGRACION!BV32="","",MIGRACION!BV32)</f>
        <v/>
      </c>
      <c r="BW647" s="68" t="str">
        <f>+VLOOKUP(B647,GESEM!B:H,7,0)</f>
        <v>PARTNERCALL</v>
      </c>
      <c r="BX647" s="2" t="str">
        <f>+VLOOKUP(B647,GESEM!B:H,6,0)</f>
        <v>AGENTE</v>
      </c>
    </row>
    <row r="650" spans="1:76" ht="12" customHeight="1" x14ac:dyDescent="0.2">
      <c r="B650" s="114"/>
    </row>
    <row r="653" spans="1:76" ht="12" customHeight="1" x14ac:dyDescent="0.2">
      <c r="C653" s="117"/>
    </row>
    <row r="654" spans="1:76" ht="12" customHeight="1" x14ac:dyDescent="0.2">
      <c r="C654" s="117"/>
    </row>
    <row r="655" spans="1:76" ht="12" customHeight="1" x14ac:dyDescent="0.2">
      <c r="C655" s="117"/>
    </row>
    <row r="656" spans="1:76" ht="12" customHeight="1" x14ac:dyDescent="0.2">
      <c r="C656" s="117"/>
    </row>
    <row r="657" spans="3:3" ht="12" customHeight="1" x14ac:dyDescent="0.2">
      <c r="C657" s="117"/>
    </row>
    <row r="658" spans="3:3" ht="12" customHeight="1" x14ac:dyDescent="0.2">
      <c r="C658" s="117"/>
    </row>
    <row r="659" spans="3:3" ht="12" customHeight="1" x14ac:dyDescent="0.2">
      <c r="C659" s="117"/>
    </row>
    <row r="660" spans="3:3" ht="12" customHeight="1" x14ac:dyDescent="0.2">
      <c r="C660" s="117"/>
    </row>
    <row r="661" spans="3:3" ht="12" customHeight="1" x14ac:dyDescent="0.2">
      <c r="C661" s="117"/>
    </row>
    <row r="662" spans="3:3" ht="12" customHeight="1" x14ac:dyDescent="0.2">
      <c r="C662" s="117"/>
    </row>
    <row r="663" spans="3:3" ht="12" customHeight="1" x14ac:dyDescent="0.2">
      <c r="C663" s="117"/>
    </row>
    <row r="664" spans="3:3" ht="12" customHeight="1" x14ac:dyDescent="0.2">
      <c r="C664" s="117"/>
    </row>
    <row r="665" spans="3:3" ht="12" customHeight="1" x14ac:dyDescent="0.2">
      <c r="C665" s="117"/>
    </row>
    <row r="666" spans="3:3" ht="12" customHeight="1" x14ac:dyDescent="0.2">
      <c r="C666" s="117"/>
    </row>
    <row r="667" spans="3:3" ht="12" customHeight="1" x14ac:dyDescent="0.2">
      <c r="C667" s="117"/>
    </row>
    <row r="668" spans="3:3" ht="12" customHeight="1" x14ac:dyDescent="0.2">
      <c r="C668" s="117"/>
    </row>
  </sheetData>
  <autoFilter ref="A6:BX647" xr:uid="{FE825851-31D2-47C8-86F0-040F3DFFC34A}">
    <filterColumn colId="17">
      <filters>
        <filter val="ACTIVO"/>
      </filters>
    </filterColumn>
  </autoFilter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1:B1048576">
    <cfRule type="duplicateValues" dxfId="1130" priority="1"/>
  </conditionalFormatting>
  <conditionalFormatting sqref="B425:B474">
    <cfRule type="duplicateValues" dxfId="1129" priority="91495"/>
  </conditionalFormatting>
  <conditionalFormatting sqref="B475:B489">
    <cfRule type="duplicateValues" dxfId="1128" priority="88020"/>
  </conditionalFormatting>
  <conditionalFormatting sqref="B475:B548">
    <cfRule type="duplicateValues" dxfId="1127" priority="94063"/>
  </conditionalFormatting>
  <conditionalFormatting sqref="B490:B548">
    <cfRule type="duplicateValues" dxfId="1126" priority="94064"/>
    <cfRule type="duplicateValues" dxfId="1125" priority="94065"/>
    <cfRule type="duplicateValues" dxfId="1124" priority="94066"/>
  </conditionalFormatting>
  <conditionalFormatting sqref="B549:B563">
    <cfRule type="duplicateValues" dxfId="1123" priority="87609"/>
  </conditionalFormatting>
  <conditionalFormatting sqref="B564:B576">
    <cfRule type="duplicateValues" dxfId="1122" priority="90724"/>
  </conditionalFormatting>
  <conditionalFormatting sqref="B577:B590">
    <cfRule type="duplicateValues" dxfId="1121" priority="90719"/>
  </conditionalFormatting>
  <conditionalFormatting sqref="B577:B614">
    <cfRule type="duplicateValues" dxfId="1120" priority="91478"/>
  </conditionalFormatting>
  <conditionalFormatting sqref="B591:B593">
    <cfRule type="duplicateValues" dxfId="1119" priority="73113"/>
  </conditionalFormatting>
  <conditionalFormatting sqref="B594:B614">
    <cfRule type="duplicateValues" dxfId="1118" priority="91480"/>
  </conditionalFormatting>
  <conditionalFormatting sqref="B649:B650">
    <cfRule type="duplicateValues" dxfId="1117" priority="2"/>
  </conditionalFormatting>
  <conditionalFormatting sqref="B651:B1048576 B1:B649">
    <cfRule type="duplicateValues" dxfId="1116" priority="3"/>
    <cfRule type="duplicateValues" dxfId="1115" priority="5"/>
    <cfRule type="duplicateValues" dxfId="1114" priority="10"/>
    <cfRule type="duplicateValues" dxfId="1113" priority="11"/>
    <cfRule type="duplicateValues" dxfId="1112" priority="17"/>
    <cfRule type="duplicateValues" dxfId="1111" priority="18"/>
    <cfRule type="duplicateValues" dxfId="1110" priority="19"/>
    <cfRule type="duplicateValues" dxfId="1109" priority="108"/>
  </conditionalFormatting>
  <conditionalFormatting sqref="B657:B662">
    <cfRule type="duplicateValues" dxfId="1108" priority="4"/>
  </conditionalFormatting>
  <conditionalFormatting sqref="I6">
    <cfRule type="duplicateValues" dxfId="1107" priority="34354"/>
  </conditionalFormatting>
  <conditionalFormatting sqref="R6">
    <cfRule type="duplicateValues" dxfId="1106" priority="25213"/>
  </conditionalFormatting>
  <conditionalFormatting sqref="B6:B647">
    <cfRule type="duplicateValues" dxfId="4" priority="94126"/>
  </conditionalFormatting>
  <conditionalFormatting sqref="B7:B647">
    <cfRule type="duplicateValues" dxfId="3" priority="94128"/>
    <cfRule type="duplicateValues" dxfId="2" priority="94129"/>
    <cfRule type="duplicateValues" dxfId="1" priority="94130"/>
  </conditionalFormatting>
  <conditionalFormatting sqref="B594:B647">
    <cfRule type="duplicateValues" dxfId="0" priority="94134"/>
  </conditionalFormatting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522-EC8E-4BDA-8A4D-BD0D29A841C8}">
  <sheetPr codeName="Hoja1"/>
  <dimension ref="A1:S1721"/>
  <sheetViews>
    <sheetView showGridLines="0" topLeftCell="E581" zoomScale="70" zoomScaleNormal="70" workbookViewId="0">
      <selection activeCell="A612" sqref="A612:R612"/>
    </sheetView>
  </sheetViews>
  <sheetFormatPr baseColWidth="10" defaultColWidth="11.42578125" defaultRowHeight="12.75" x14ac:dyDescent="0.2"/>
  <cols>
    <col min="1" max="1" width="5" style="56" bestFit="1" customWidth="1"/>
    <col min="2" max="2" width="15.85546875" style="56" bestFit="1" customWidth="1"/>
    <col min="3" max="3" width="31" style="56" customWidth="1"/>
    <col min="4" max="4" width="59.28515625" style="56" bestFit="1" customWidth="1"/>
    <col min="5" max="5" width="8.140625" style="56" customWidth="1"/>
    <col min="6" max="6" width="15.5703125" style="56" customWidth="1"/>
    <col min="7" max="7" width="31.140625" style="56" bestFit="1" customWidth="1"/>
    <col min="8" max="8" width="31.5703125" style="56" bestFit="1" customWidth="1"/>
    <col min="9" max="9" width="41.42578125" style="56" bestFit="1" customWidth="1"/>
    <col min="10" max="10" width="9.42578125" style="56" bestFit="1" customWidth="1"/>
    <col min="11" max="11" width="22.42578125" style="88" bestFit="1" customWidth="1"/>
    <col min="12" max="12" width="50.42578125" style="56" customWidth="1"/>
    <col min="13" max="13" width="13.7109375" style="27" customWidth="1"/>
    <col min="14" max="14" width="18.140625" style="56" customWidth="1"/>
    <col min="15" max="15" width="10.5703125" style="56" bestFit="1" customWidth="1"/>
    <col min="16" max="16" width="18.28515625" style="56" bestFit="1" customWidth="1"/>
    <col min="17" max="17" width="13.85546875" style="56" bestFit="1" customWidth="1"/>
    <col min="18" max="18" width="51.5703125" style="56" bestFit="1" customWidth="1"/>
    <col min="19" max="19" width="0" style="56" hidden="1" customWidth="1"/>
    <col min="20" max="20" width="11.42578125" style="56"/>
    <col min="21" max="21" width="8.42578125" style="56" customWidth="1"/>
    <col min="22" max="22" width="10.28515625" style="56" bestFit="1" customWidth="1"/>
    <col min="23" max="16384" width="11.42578125" style="56"/>
  </cols>
  <sheetData>
    <row r="1" spans="1:19" x14ac:dyDescent="0.2">
      <c r="A1" s="30"/>
      <c r="B1" s="30">
        <v>1</v>
      </c>
      <c r="C1" s="30">
        <v>2</v>
      </c>
      <c r="D1" s="30">
        <v>3</v>
      </c>
      <c r="E1" s="30">
        <v>4</v>
      </c>
      <c r="F1" s="30">
        <v>5</v>
      </c>
      <c r="G1" s="30">
        <v>6</v>
      </c>
      <c r="H1" s="30">
        <v>7</v>
      </c>
      <c r="I1" s="30">
        <v>8</v>
      </c>
      <c r="J1" s="30">
        <v>9</v>
      </c>
      <c r="L1" s="30">
        <v>11</v>
      </c>
      <c r="M1" s="27">
        <v>12</v>
      </c>
      <c r="N1" s="30">
        <v>13</v>
      </c>
      <c r="O1" s="30">
        <v>14</v>
      </c>
      <c r="P1" s="30">
        <v>15</v>
      </c>
      <c r="Q1" s="30">
        <v>16</v>
      </c>
      <c r="R1" s="30">
        <v>17</v>
      </c>
    </row>
    <row r="2" spans="1:19" x14ac:dyDescent="0.2">
      <c r="A2" s="23" t="s">
        <v>127</v>
      </c>
      <c r="B2" s="24" t="s">
        <v>128</v>
      </c>
      <c r="C2" s="24" t="s">
        <v>129</v>
      </c>
      <c r="D2" s="24" t="s">
        <v>130</v>
      </c>
      <c r="E2" s="24" t="s">
        <v>131</v>
      </c>
      <c r="F2" s="24" t="s">
        <v>132</v>
      </c>
      <c r="G2" s="82" t="s">
        <v>126</v>
      </c>
      <c r="H2" s="82" t="s">
        <v>133</v>
      </c>
      <c r="I2" s="82" t="s">
        <v>114</v>
      </c>
      <c r="J2" s="82" t="s">
        <v>134</v>
      </c>
      <c r="K2" s="82" t="s">
        <v>135</v>
      </c>
      <c r="L2" s="82" t="s">
        <v>136</v>
      </c>
      <c r="M2" s="27" t="s">
        <v>137</v>
      </c>
      <c r="N2" s="82" t="s">
        <v>138</v>
      </c>
      <c r="O2" s="83" t="s">
        <v>139</v>
      </c>
      <c r="P2" s="84" t="s">
        <v>140</v>
      </c>
      <c r="Q2" s="85" t="s">
        <v>141</v>
      </c>
      <c r="R2" s="83" t="s">
        <v>115</v>
      </c>
      <c r="S2" s="110" t="s">
        <v>142</v>
      </c>
    </row>
    <row r="3" spans="1:19" x14ac:dyDescent="0.2">
      <c r="A3" s="25" t="s">
        <v>143</v>
      </c>
      <c r="B3" s="26">
        <v>43713203</v>
      </c>
      <c r="C3" s="26" t="s">
        <v>144</v>
      </c>
      <c r="D3" s="26" t="s">
        <v>145</v>
      </c>
      <c r="E3" s="26" t="s">
        <v>69</v>
      </c>
      <c r="F3" s="26" t="s">
        <v>69</v>
      </c>
      <c r="G3" s="97" t="s">
        <v>144</v>
      </c>
      <c r="H3" s="26" t="s">
        <v>146</v>
      </c>
      <c r="I3" s="90" t="s">
        <v>329</v>
      </c>
      <c r="J3" s="26" t="s">
        <v>74</v>
      </c>
      <c r="K3" s="98" t="s">
        <v>148</v>
      </c>
      <c r="L3" s="26" t="s">
        <v>148</v>
      </c>
      <c r="M3" s="27">
        <v>43497</v>
      </c>
      <c r="N3" s="26" t="s">
        <v>78</v>
      </c>
      <c r="O3" s="28">
        <v>0</v>
      </c>
      <c r="P3" s="95" t="s">
        <v>149</v>
      </c>
      <c r="Q3" s="26" t="s">
        <v>150</v>
      </c>
      <c r="R3" s="26" t="s">
        <v>2150</v>
      </c>
      <c r="S3" s="56" t="s">
        <v>151</v>
      </c>
    </row>
    <row r="4" spans="1:19" x14ac:dyDescent="0.2">
      <c r="A4" s="25" t="s">
        <v>143</v>
      </c>
      <c r="B4" s="26">
        <v>73094198</v>
      </c>
      <c r="C4" s="26" t="s">
        <v>144</v>
      </c>
      <c r="D4" s="26" t="s">
        <v>152</v>
      </c>
      <c r="E4" s="26" t="s">
        <v>69</v>
      </c>
      <c r="F4" s="26" t="s">
        <v>69</v>
      </c>
      <c r="G4" s="97" t="s">
        <v>144</v>
      </c>
      <c r="H4" s="26" t="s">
        <v>11</v>
      </c>
      <c r="I4" s="99" t="s">
        <v>200</v>
      </c>
      <c r="J4" s="26" t="s">
        <v>158</v>
      </c>
      <c r="K4" s="98">
        <v>45747</v>
      </c>
      <c r="L4" s="26" t="s">
        <v>197</v>
      </c>
      <c r="M4" s="27">
        <v>43538</v>
      </c>
      <c r="N4" s="26" t="s">
        <v>79</v>
      </c>
      <c r="O4" s="28">
        <v>0</v>
      </c>
      <c r="P4" s="95" t="s">
        <v>149</v>
      </c>
      <c r="Q4" s="26" t="s">
        <v>154</v>
      </c>
      <c r="R4" s="26" t="s">
        <v>2150</v>
      </c>
      <c r="S4" s="56" t="s">
        <v>155</v>
      </c>
    </row>
    <row r="5" spans="1:19" x14ac:dyDescent="0.2">
      <c r="A5" s="25" t="s">
        <v>143</v>
      </c>
      <c r="B5" s="26">
        <v>72173124</v>
      </c>
      <c r="C5" s="26" t="s">
        <v>144</v>
      </c>
      <c r="D5" s="26" t="s">
        <v>156</v>
      </c>
      <c r="E5" s="26" t="s">
        <v>69</v>
      </c>
      <c r="F5" s="26" t="s">
        <v>69</v>
      </c>
      <c r="G5" s="97" t="s">
        <v>144</v>
      </c>
      <c r="H5" s="26" t="s">
        <v>157</v>
      </c>
      <c r="I5" s="90" t="s">
        <v>148</v>
      </c>
      <c r="J5" s="26" t="s">
        <v>158</v>
      </c>
      <c r="K5" s="98">
        <v>45682</v>
      </c>
      <c r="L5" s="26" t="s">
        <v>159</v>
      </c>
      <c r="M5" s="27">
        <v>45554</v>
      </c>
      <c r="N5" s="26" t="s">
        <v>79</v>
      </c>
      <c r="O5" s="28">
        <v>8623</v>
      </c>
      <c r="P5" s="95" t="s">
        <v>149</v>
      </c>
      <c r="Q5" s="26" t="s">
        <v>160</v>
      </c>
      <c r="R5" s="26" t="s">
        <v>148</v>
      </c>
      <c r="S5" s="56" t="s">
        <v>151</v>
      </c>
    </row>
    <row r="6" spans="1:19" x14ac:dyDescent="0.2">
      <c r="A6" s="25" t="s">
        <v>143</v>
      </c>
      <c r="B6" s="26">
        <v>48702791</v>
      </c>
      <c r="C6" s="26" t="s">
        <v>114</v>
      </c>
      <c r="D6" s="26" t="s">
        <v>161</v>
      </c>
      <c r="E6" s="26" t="s">
        <v>69</v>
      </c>
      <c r="F6" s="26" t="s">
        <v>69</v>
      </c>
      <c r="G6" s="97" t="s">
        <v>114</v>
      </c>
      <c r="H6" s="26" t="s">
        <v>146</v>
      </c>
      <c r="I6" s="92" t="s">
        <v>2150</v>
      </c>
      <c r="J6" s="26" t="s">
        <v>74</v>
      </c>
      <c r="K6" s="98" t="s">
        <v>148</v>
      </c>
      <c r="L6" s="26" t="s">
        <v>148</v>
      </c>
      <c r="M6" s="27">
        <v>43509</v>
      </c>
      <c r="N6" s="26" t="s">
        <v>78</v>
      </c>
      <c r="O6" s="28">
        <v>0</v>
      </c>
      <c r="P6" s="95" t="s">
        <v>162</v>
      </c>
      <c r="Q6" s="26" t="s">
        <v>160</v>
      </c>
      <c r="R6" s="26" t="s">
        <v>2150</v>
      </c>
      <c r="S6" s="56" t="s">
        <v>151</v>
      </c>
    </row>
    <row r="7" spans="1:19" x14ac:dyDescent="0.2">
      <c r="A7" s="25" t="s">
        <v>143</v>
      </c>
      <c r="B7" s="26">
        <v>71795496</v>
      </c>
      <c r="C7" s="26" t="s">
        <v>144</v>
      </c>
      <c r="D7" s="26" t="s">
        <v>163</v>
      </c>
      <c r="E7" s="26" t="s">
        <v>69</v>
      </c>
      <c r="F7" s="26" t="s">
        <v>69</v>
      </c>
      <c r="G7" s="97" t="s">
        <v>144</v>
      </c>
      <c r="H7" s="26" t="s">
        <v>164</v>
      </c>
      <c r="I7" s="90" t="s">
        <v>165</v>
      </c>
      <c r="J7" s="26" t="s">
        <v>158</v>
      </c>
      <c r="K7" s="98">
        <v>45412</v>
      </c>
      <c r="L7" s="26" t="s">
        <v>159</v>
      </c>
      <c r="M7" s="27">
        <v>44326</v>
      </c>
      <c r="N7" s="26" t="s">
        <v>78</v>
      </c>
      <c r="O7" s="28">
        <v>2421</v>
      </c>
      <c r="P7" s="95" t="s">
        <v>149</v>
      </c>
      <c r="Q7" s="26" t="s">
        <v>160</v>
      </c>
      <c r="R7" s="26" t="s">
        <v>166</v>
      </c>
      <c r="S7" s="56" t="s">
        <v>167</v>
      </c>
    </row>
    <row r="8" spans="1:19" x14ac:dyDescent="0.2">
      <c r="A8" s="25" t="s">
        <v>143</v>
      </c>
      <c r="B8" s="26">
        <v>48265909</v>
      </c>
      <c r="C8" s="26" t="s">
        <v>144</v>
      </c>
      <c r="D8" s="26" t="s">
        <v>168</v>
      </c>
      <c r="E8" s="26" t="s">
        <v>69</v>
      </c>
      <c r="F8" s="26" t="s">
        <v>69</v>
      </c>
      <c r="G8" s="97" t="s">
        <v>144</v>
      </c>
      <c r="H8" s="26" t="s">
        <v>22</v>
      </c>
      <c r="I8" s="90" t="s">
        <v>169</v>
      </c>
      <c r="J8" s="26" t="s">
        <v>74</v>
      </c>
      <c r="K8" s="98" t="s">
        <v>148</v>
      </c>
      <c r="L8" s="26" t="s">
        <v>148</v>
      </c>
      <c r="M8" s="27">
        <v>43427</v>
      </c>
      <c r="N8" s="26" t="s">
        <v>78</v>
      </c>
      <c r="O8" s="28">
        <v>0</v>
      </c>
      <c r="P8" s="95" t="s">
        <v>149</v>
      </c>
      <c r="Q8" s="26" t="s">
        <v>154</v>
      </c>
      <c r="R8" s="26" t="s">
        <v>2150</v>
      </c>
      <c r="S8" s="56" t="s">
        <v>170</v>
      </c>
    </row>
    <row r="9" spans="1:19" x14ac:dyDescent="0.2">
      <c r="A9" s="25" t="s">
        <v>143</v>
      </c>
      <c r="B9" s="26">
        <v>10280479</v>
      </c>
      <c r="C9" s="26" t="s">
        <v>114</v>
      </c>
      <c r="D9" s="26" t="s">
        <v>171</v>
      </c>
      <c r="E9" s="26" t="s">
        <v>69</v>
      </c>
      <c r="F9" s="26" t="s">
        <v>69</v>
      </c>
      <c r="G9" s="97" t="s">
        <v>114</v>
      </c>
      <c r="H9" s="26" t="s">
        <v>172</v>
      </c>
      <c r="I9" s="90" t="s">
        <v>173</v>
      </c>
      <c r="J9" s="26" t="s">
        <v>158</v>
      </c>
      <c r="K9" s="98">
        <v>45322</v>
      </c>
      <c r="L9" s="26" t="s">
        <v>174</v>
      </c>
      <c r="M9" s="27">
        <v>44621</v>
      </c>
      <c r="N9" s="26" t="s">
        <v>78</v>
      </c>
      <c r="O9" s="28">
        <v>0</v>
      </c>
      <c r="P9" s="95" t="s">
        <v>149</v>
      </c>
      <c r="Q9" s="26" t="s">
        <v>154</v>
      </c>
      <c r="R9" s="26" t="s">
        <v>173</v>
      </c>
      <c r="S9" s="56" t="s">
        <v>151</v>
      </c>
    </row>
    <row r="10" spans="1:19" x14ac:dyDescent="0.2">
      <c r="A10" s="25" t="s">
        <v>143</v>
      </c>
      <c r="B10" s="26">
        <v>74802884</v>
      </c>
      <c r="C10" s="26" t="s">
        <v>144</v>
      </c>
      <c r="D10" s="26" t="s">
        <v>175</v>
      </c>
      <c r="E10" s="26" t="s">
        <v>69</v>
      </c>
      <c r="F10" s="26" t="s">
        <v>69</v>
      </c>
      <c r="G10" s="97" t="s">
        <v>144</v>
      </c>
      <c r="H10" s="26" t="s">
        <v>176</v>
      </c>
      <c r="I10" s="90" t="s">
        <v>535</v>
      </c>
      <c r="J10" s="26" t="s">
        <v>74</v>
      </c>
      <c r="K10" s="98" t="s">
        <v>148</v>
      </c>
      <c r="L10" s="26" t="s">
        <v>148</v>
      </c>
      <c r="M10" s="27">
        <v>45451</v>
      </c>
      <c r="N10" s="26" t="s">
        <v>78</v>
      </c>
      <c r="O10" s="28">
        <v>7344</v>
      </c>
      <c r="P10" s="95" t="s">
        <v>162</v>
      </c>
      <c r="Q10" s="26" t="s">
        <v>160</v>
      </c>
      <c r="R10" s="26" t="s">
        <v>177</v>
      </c>
      <c r="S10" s="56" t="s">
        <v>151</v>
      </c>
    </row>
    <row r="11" spans="1:19" x14ac:dyDescent="0.2">
      <c r="A11" s="25" t="s">
        <v>143</v>
      </c>
      <c r="B11" s="26">
        <v>41872961</v>
      </c>
      <c r="C11" s="26" t="s">
        <v>144</v>
      </c>
      <c r="D11" s="26" t="s">
        <v>178</v>
      </c>
      <c r="E11" s="26" t="s">
        <v>69</v>
      </c>
      <c r="F11" s="26" t="s">
        <v>69</v>
      </c>
      <c r="G11" s="97" t="s">
        <v>144</v>
      </c>
      <c r="H11" s="26" t="s">
        <v>22</v>
      </c>
      <c r="I11" s="90" t="s">
        <v>344</v>
      </c>
      <c r="J11" s="26" t="s">
        <v>74</v>
      </c>
      <c r="K11" s="98" t="s">
        <v>148</v>
      </c>
      <c r="L11" s="26" t="s">
        <v>148</v>
      </c>
      <c r="M11" s="27">
        <v>43435</v>
      </c>
      <c r="N11" s="26" t="s">
        <v>78</v>
      </c>
      <c r="O11" s="28">
        <v>0</v>
      </c>
      <c r="P11" s="95" t="s">
        <v>149</v>
      </c>
      <c r="Q11" s="26" t="s">
        <v>150</v>
      </c>
      <c r="R11" s="26" t="s">
        <v>2150</v>
      </c>
      <c r="S11" s="56" t="s">
        <v>179</v>
      </c>
    </row>
    <row r="12" spans="1:19" x14ac:dyDescent="0.2">
      <c r="A12" s="25" t="s">
        <v>143</v>
      </c>
      <c r="B12" s="26">
        <v>71677369</v>
      </c>
      <c r="C12" s="26" t="s">
        <v>144</v>
      </c>
      <c r="D12" s="26" t="s">
        <v>180</v>
      </c>
      <c r="E12" s="26" t="s">
        <v>69</v>
      </c>
      <c r="F12" s="26" t="s">
        <v>69</v>
      </c>
      <c r="G12" s="97" t="s">
        <v>144</v>
      </c>
      <c r="H12" s="26" t="s">
        <v>27</v>
      </c>
      <c r="I12" s="90" t="s">
        <v>147</v>
      </c>
      <c r="J12" s="26" t="s">
        <v>74</v>
      </c>
      <c r="K12" s="98" t="s">
        <v>148</v>
      </c>
      <c r="L12" s="26" t="s">
        <v>148</v>
      </c>
      <c r="M12" s="27">
        <v>43551</v>
      </c>
      <c r="N12" s="26" t="s">
        <v>78</v>
      </c>
      <c r="O12" s="28">
        <v>0</v>
      </c>
      <c r="P12" s="95" t="s">
        <v>149</v>
      </c>
      <c r="Q12" s="26" t="s">
        <v>150</v>
      </c>
      <c r="R12" s="26" t="s">
        <v>2150</v>
      </c>
      <c r="S12" s="56" t="s">
        <v>170</v>
      </c>
    </row>
    <row r="13" spans="1:19" x14ac:dyDescent="0.2">
      <c r="A13" s="25" t="s">
        <v>143</v>
      </c>
      <c r="B13" s="26">
        <v>41148984</v>
      </c>
      <c r="C13" s="26" t="s">
        <v>144</v>
      </c>
      <c r="D13" s="26" t="s">
        <v>182</v>
      </c>
      <c r="E13" s="26" t="s">
        <v>69</v>
      </c>
      <c r="F13" s="26" t="s">
        <v>69</v>
      </c>
      <c r="G13" s="97" t="s">
        <v>144</v>
      </c>
      <c r="H13" s="26" t="s">
        <v>183</v>
      </c>
      <c r="I13" s="90" t="s">
        <v>184</v>
      </c>
      <c r="J13" s="26" t="s">
        <v>158</v>
      </c>
      <c r="K13" s="98">
        <v>45443</v>
      </c>
      <c r="L13" s="26" t="s">
        <v>174</v>
      </c>
      <c r="M13" s="27">
        <v>45236</v>
      </c>
      <c r="N13" s="26" t="s">
        <v>78</v>
      </c>
      <c r="O13" s="28">
        <v>6738</v>
      </c>
      <c r="P13" s="95" t="s">
        <v>149</v>
      </c>
      <c r="Q13" s="26" t="s">
        <v>150</v>
      </c>
      <c r="R13" s="26" t="s">
        <v>185</v>
      </c>
      <c r="S13" s="56" t="s">
        <v>186</v>
      </c>
    </row>
    <row r="14" spans="1:19" x14ac:dyDescent="0.2">
      <c r="A14" s="25" t="s">
        <v>143</v>
      </c>
      <c r="B14" s="26">
        <v>76354641</v>
      </c>
      <c r="C14" s="26" t="s">
        <v>187</v>
      </c>
      <c r="D14" s="26" t="s">
        <v>188</v>
      </c>
      <c r="E14" s="26" t="s">
        <v>69</v>
      </c>
      <c r="F14" s="26" t="s">
        <v>69</v>
      </c>
      <c r="G14" s="97" t="s">
        <v>187</v>
      </c>
      <c r="H14" s="26" t="s">
        <v>16</v>
      </c>
      <c r="I14" s="90" t="s">
        <v>189</v>
      </c>
      <c r="J14" s="26" t="s">
        <v>74</v>
      </c>
      <c r="K14" s="98" t="s">
        <v>148</v>
      </c>
      <c r="L14" s="26" t="s">
        <v>148</v>
      </c>
      <c r="M14" s="27">
        <v>43427</v>
      </c>
      <c r="N14" s="26" t="s">
        <v>78</v>
      </c>
      <c r="O14" s="28">
        <v>0</v>
      </c>
      <c r="P14" s="95" t="s">
        <v>149</v>
      </c>
      <c r="Q14" s="26" t="s">
        <v>150</v>
      </c>
      <c r="R14" s="26" t="s">
        <v>189</v>
      </c>
      <c r="S14" s="56" t="s">
        <v>190</v>
      </c>
    </row>
    <row r="15" spans="1:19" x14ac:dyDescent="0.2">
      <c r="A15" s="25" t="s">
        <v>143</v>
      </c>
      <c r="B15" s="26">
        <v>72298920</v>
      </c>
      <c r="C15" s="26" t="s">
        <v>144</v>
      </c>
      <c r="D15" s="26" t="s">
        <v>191</v>
      </c>
      <c r="E15" s="26" t="s">
        <v>69</v>
      </c>
      <c r="F15" s="26" t="s">
        <v>69</v>
      </c>
      <c r="G15" s="97" t="s">
        <v>144</v>
      </c>
      <c r="H15" s="26" t="s">
        <v>192</v>
      </c>
      <c r="I15" s="90" t="s">
        <v>193</v>
      </c>
      <c r="J15" s="26" t="s">
        <v>158</v>
      </c>
      <c r="K15" s="98">
        <v>45382</v>
      </c>
      <c r="L15" s="26" t="s">
        <v>194</v>
      </c>
      <c r="M15" s="27">
        <v>45245</v>
      </c>
      <c r="N15" s="26" t="s">
        <v>78</v>
      </c>
      <c r="O15" s="28">
        <v>6697</v>
      </c>
      <c r="P15" s="95" t="s">
        <v>162</v>
      </c>
      <c r="Q15" s="26" t="s">
        <v>154</v>
      </c>
      <c r="R15" s="26" t="s">
        <v>177</v>
      </c>
      <c r="S15" s="56" t="s">
        <v>195</v>
      </c>
    </row>
    <row r="16" spans="1:19" x14ac:dyDescent="0.2">
      <c r="A16" s="25" t="s">
        <v>143</v>
      </c>
      <c r="B16" s="26">
        <v>42715200</v>
      </c>
      <c r="C16" s="26" t="s">
        <v>144</v>
      </c>
      <c r="D16" s="26" t="s">
        <v>196</v>
      </c>
      <c r="E16" s="26" t="s">
        <v>69</v>
      </c>
      <c r="F16" s="26" t="s">
        <v>69</v>
      </c>
      <c r="G16" s="97" t="s">
        <v>144</v>
      </c>
      <c r="H16" s="26" t="s">
        <v>176</v>
      </c>
      <c r="I16" s="92" t="s">
        <v>2331</v>
      </c>
      <c r="J16" s="26" t="s">
        <v>158</v>
      </c>
      <c r="K16" s="98">
        <v>45493</v>
      </c>
      <c r="L16" s="26" t="s">
        <v>197</v>
      </c>
      <c r="M16" s="27">
        <v>45439</v>
      </c>
      <c r="N16" s="26" t="s">
        <v>78</v>
      </c>
      <c r="O16" s="28">
        <v>7343</v>
      </c>
      <c r="P16" s="95" t="s">
        <v>162</v>
      </c>
      <c r="Q16" s="26" t="s">
        <v>160</v>
      </c>
      <c r="R16" s="26" t="s">
        <v>177</v>
      </c>
      <c r="S16" s="56" t="s">
        <v>198</v>
      </c>
    </row>
    <row r="17" spans="1:19" x14ac:dyDescent="0.2">
      <c r="A17" s="25" t="s">
        <v>143</v>
      </c>
      <c r="B17" s="26">
        <v>74709512</v>
      </c>
      <c r="C17" s="26" t="s">
        <v>144</v>
      </c>
      <c r="D17" s="26" t="s">
        <v>199</v>
      </c>
      <c r="E17" s="26" t="s">
        <v>69</v>
      </c>
      <c r="F17" s="26" t="s">
        <v>69</v>
      </c>
      <c r="G17" s="97" t="s">
        <v>144</v>
      </c>
      <c r="H17" s="26" t="s">
        <v>11</v>
      </c>
      <c r="I17" s="90" t="s">
        <v>200</v>
      </c>
      <c r="J17" s="26" t="s">
        <v>158</v>
      </c>
      <c r="K17" s="98">
        <v>45322</v>
      </c>
      <c r="L17" s="26" t="s">
        <v>201</v>
      </c>
      <c r="M17" s="27">
        <v>43294</v>
      </c>
      <c r="N17" s="26" t="s">
        <v>78</v>
      </c>
      <c r="O17" s="28">
        <v>0</v>
      </c>
      <c r="P17" s="95" t="s">
        <v>149</v>
      </c>
      <c r="Q17" s="26" t="s">
        <v>160</v>
      </c>
      <c r="R17" s="26" t="s">
        <v>2150</v>
      </c>
      <c r="S17" s="56" t="s">
        <v>151</v>
      </c>
    </row>
    <row r="18" spans="1:19" x14ac:dyDescent="0.2">
      <c r="A18" s="25" t="s">
        <v>143</v>
      </c>
      <c r="B18" s="26">
        <v>48074348</v>
      </c>
      <c r="C18" s="26" t="s">
        <v>114</v>
      </c>
      <c r="D18" s="26" t="s">
        <v>202</v>
      </c>
      <c r="E18" s="26" t="s">
        <v>69</v>
      </c>
      <c r="F18" s="26" t="s">
        <v>69</v>
      </c>
      <c r="G18" s="97" t="s">
        <v>114</v>
      </c>
      <c r="H18" s="26" t="s">
        <v>203</v>
      </c>
      <c r="I18" s="90" t="s">
        <v>204</v>
      </c>
      <c r="J18" s="26" t="s">
        <v>74</v>
      </c>
      <c r="K18" s="98" t="s">
        <v>148</v>
      </c>
      <c r="L18" s="26" t="s">
        <v>148</v>
      </c>
      <c r="M18" s="27">
        <v>43570</v>
      </c>
      <c r="N18" s="26" t="s">
        <v>78</v>
      </c>
      <c r="O18" s="28">
        <v>0</v>
      </c>
      <c r="P18" s="95" t="s">
        <v>149</v>
      </c>
      <c r="Q18" s="26" t="s">
        <v>154</v>
      </c>
      <c r="R18" s="26" t="s">
        <v>204</v>
      </c>
      <c r="S18" s="56" t="s">
        <v>205</v>
      </c>
    </row>
    <row r="19" spans="1:19" x14ac:dyDescent="0.2">
      <c r="A19" s="25" t="s">
        <v>143</v>
      </c>
      <c r="B19" s="26">
        <v>71263207</v>
      </c>
      <c r="C19" s="26" t="s">
        <v>206</v>
      </c>
      <c r="D19" s="26" t="s">
        <v>207</v>
      </c>
      <c r="E19" s="26" t="s">
        <v>69</v>
      </c>
      <c r="F19" s="26" t="s">
        <v>69</v>
      </c>
      <c r="G19" s="97" t="s">
        <v>206</v>
      </c>
      <c r="H19" s="26" t="s">
        <v>208</v>
      </c>
      <c r="I19" s="90" t="s">
        <v>209</v>
      </c>
      <c r="J19" s="26" t="s">
        <v>158</v>
      </c>
      <c r="K19" s="98">
        <v>45585</v>
      </c>
      <c r="L19" s="26" t="s">
        <v>201</v>
      </c>
      <c r="M19" s="27">
        <v>43455</v>
      </c>
      <c r="N19" s="26" t="s">
        <v>78</v>
      </c>
      <c r="O19" s="28">
        <v>0</v>
      </c>
      <c r="P19" s="95" t="s">
        <v>149</v>
      </c>
      <c r="Q19" s="90" t="s">
        <v>154</v>
      </c>
      <c r="R19" s="26" t="s">
        <v>210</v>
      </c>
      <c r="S19" s="56" t="s">
        <v>170</v>
      </c>
    </row>
    <row r="20" spans="1:19" x14ac:dyDescent="0.2">
      <c r="A20" s="25" t="s">
        <v>143</v>
      </c>
      <c r="B20" s="26">
        <v>75235000</v>
      </c>
      <c r="C20" s="26" t="s">
        <v>211</v>
      </c>
      <c r="D20" s="26" t="s">
        <v>212</v>
      </c>
      <c r="E20" s="26" t="s">
        <v>69</v>
      </c>
      <c r="F20" s="26" t="s">
        <v>69</v>
      </c>
      <c r="G20" s="97" t="s">
        <v>211</v>
      </c>
      <c r="H20" s="26" t="s">
        <v>305</v>
      </c>
      <c r="I20" s="90" t="s">
        <v>700</v>
      </c>
      <c r="J20" s="26" t="s">
        <v>74</v>
      </c>
      <c r="K20" s="98" t="s">
        <v>148</v>
      </c>
      <c r="L20" s="26" t="s">
        <v>148</v>
      </c>
      <c r="M20" s="27">
        <v>43290</v>
      </c>
      <c r="N20" s="26" t="s">
        <v>78</v>
      </c>
      <c r="O20" s="28">
        <v>0</v>
      </c>
      <c r="P20" s="95" t="s">
        <v>149</v>
      </c>
      <c r="Q20" s="90" t="s">
        <v>154</v>
      </c>
      <c r="R20" s="26" t="s">
        <v>700</v>
      </c>
      <c r="S20" s="56" t="s">
        <v>186</v>
      </c>
    </row>
    <row r="21" spans="1:19" x14ac:dyDescent="0.2">
      <c r="A21" s="25" t="s">
        <v>143</v>
      </c>
      <c r="B21" s="26">
        <v>75235002</v>
      </c>
      <c r="C21" s="26" t="s">
        <v>144</v>
      </c>
      <c r="D21" s="26" t="s">
        <v>214</v>
      </c>
      <c r="E21" s="26" t="s">
        <v>69</v>
      </c>
      <c r="F21" s="26" t="s">
        <v>69</v>
      </c>
      <c r="G21" s="97" t="s">
        <v>144</v>
      </c>
      <c r="H21" s="26" t="s">
        <v>215</v>
      </c>
      <c r="I21" s="90" t="s">
        <v>2326</v>
      </c>
      <c r="J21" s="26" t="s">
        <v>74</v>
      </c>
      <c r="K21" s="98" t="s">
        <v>148</v>
      </c>
      <c r="L21" s="26" t="s">
        <v>148</v>
      </c>
      <c r="M21" s="27">
        <v>45180</v>
      </c>
      <c r="N21" s="26" t="s">
        <v>78</v>
      </c>
      <c r="O21" s="28">
        <v>6681</v>
      </c>
      <c r="P21" s="95" t="s">
        <v>149</v>
      </c>
      <c r="Q21" s="90" t="s">
        <v>154</v>
      </c>
      <c r="R21" s="26" t="s">
        <v>216</v>
      </c>
      <c r="S21" s="56" t="s">
        <v>198</v>
      </c>
    </row>
    <row r="22" spans="1:19" x14ac:dyDescent="0.2">
      <c r="A22" s="25" t="s">
        <v>143</v>
      </c>
      <c r="B22" s="26">
        <v>71274317</v>
      </c>
      <c r="C22" s="26" t="s">
        <v>144</v>
      </c>
      <c r="D22" s="26" t="s">
        <v>217</v>
      </c>
      <c r="E22" s="26" t="s">
        <v>69</v>
      </c>
      <c r="F22" s="26" t="s">
        <v>69</v>
      </c>
      <c r="G22" s="97" t="s">
        <v>144</v>
      </c>
      <c r="H22" s="26" t="s">
        <v>218</v>
      </c>
      <c r="I22" s="90" t="s">
        <v>219</v>
      </c>
      <c r="J22" s="26" t="s">
        <v>158</v>
      </c>
      <c r="K22" s="98">
        <v>45626</v>
      </c>
      <c r="L22" s="26" t="s">
        <v>194</v>
      </c>
      <c r="M22" s="27">
        <v>44748</v>
      </c>
      <c r="N22" s="26" t="s">
        <v>78</v>
      </c>
      <c r="O22" s="28">
        <v>4649</v>
      </c>
      <c r="P22" s="95" t="s">
        <v>149</v>
      </c>
      <c r="Q22" s="90" t="s">
        <v>154</v>
      </c>
      <c r="R22" s="26" t="s">
        <v>216</v>
      </c>
      <c r="S22" s="56" t="s">
        <v>195</v>
      </c>
    </row>
    <row r="23" spans="1:19" x14ac:dyDescent="0.2">
      <c r="A23" s="25" t="s">
        <v>143</v>
      </c>
      <c r="B23" s="26">
        <v>77489156</v>
      </c>
      <c r="C23" s="26" t="s">
        <v>144</v>
      </c>
      <c r="D23" s="26" t="s">
        <v>220</v>
      </c>
      <c r="E23" s="26" t="s">
        <v>69</v>
      </c>
      <c r="F23" s="26" t="s">
        <v>69</v>
      </c>
      <c r="G23" s="97" t="s">
        <v>144</v>
      </c>
      <c r="H23" s="26" t="s">
        <v>221</v>
      </c>
      <c r="I23" s="90" t="s">
        <v>148</v>
      </c>
      <c r="J23" s="26" t="s">
        <v>158</v>
      </c>
      <c r="K23" s="98">
        <v>45399</v>
      </c>
      <c r="L23" s="26" t="s">
        <v>222</v>
      </c>
      <c r="M23" s="27">
        <v>45383</v>
      </c>
      <c r="N23" s="26" t="s">
        <v>78</v>
      </c>
      <c r="O23" s="28">
        <v>7142</v>
      </c>
      <c r="P23" s="95" t="s">
        <v>162</v>
      </c>
      <c r="Q23" s="90" t="s">
        <v>160</v>
      </c>
      <c r="R23" s="26" t="s">
        <v>148</v>
      </c>
      <c r="S23" s="56" t="s">
        <v>186</v>
      </c>
    </row>
    <row r="24" spans="1:19" x14ac:dyDescent="0.2">
      <c r="A24" s="25" t="s">
        <v>143</v>
      </c>
      <c r="B24" s="26">
        <v>72704895</v>
      </c>
      <c r="C24" s="26" t="s">
        <v>144</v>
      </c>
      <c r="D24" s="26" t="s">
        <v>223</v>
      </c>
      <c r="E24" s="26" t="s">
        <v>69</v>
      </c>
      <c r="F24" s="26" t="s">
        <v>69</v>
      </c>
      <c r="G24" s="97" t="s">
        <v>144</v>
      </c>
      <c r="H24" s="26" t="s">
        <v>16</v>
      </c>
      <c r="I24" s="92" t="s">
        <v>224</v>
      </c>
      <c r="J24" s="26" t="s">
        <v>74</v>
      </c>
      <c r="K24" s="98" t="s">
        <v>148</v>
      </c>
      <c r="L24" s="26" t="s">
        <v>148</v>
      </c>
      <c r="M24" s="27">
        <v>43290</v>
      </c>
      <c r="N24" s="26" t="s">
        <v>78</v>
      </c>
      <c r="O24" s="28">
        <v>0</v>
      </c>
      <c r="P24" s="95" t="s">
        <v>149</v>
      </c>
      <c r="Q24" s="90" t="s">
        <v>160</v>
      </c>
      <c r="R24" s="26" t="s">
        <v>2252</v>
      </c>
      <c r="S24" s="56" t="s">
        <v>155</v>
      </c>
    </row>
    <row r="25" spans="1:19" x14ac:dyDescent="0.2">
      <c r="A25" s="25" t="s">
        <v>143</v>
      </c>
      <c r="B25" s="26">
        <v>74403411</v>
      </c>
      <c r="C25" s="26" t="s">
        <v>144</v>
      </c>
      <c r="D25" s="26" t="s">
        <v>226</v>
      </c>
      <c r="E25" s="26" t="s">
        <v>69</v>
      </c>
      <c r="F25" s="26" t="s">
        <v>69</v>
      </c>
      <c r="G25" s="97" t="s">
        <v>144</v>
      </c>
      <c r="H25" s="26" t="s">
        <v>227</v>
      </c>
      <c r="I25" s="90" t="s">
        <v>228</v>
      </c>
      <c r="J25" s="26" t="s">
        <v>158</v>
      </c>
      <c r="K25" s="98">
        <v>45473</v>
      </c>
      <c r="L25" s="26" t="s">
        <v>174</v>
      </c>
      <c r="M25" s="27">
        <v>45245</v>
      </c>
      <c r="N25" s="26" t="s">
        <v>78</v>
      </c>
      <c r="O25" s="28">
        <v>6697</v>
      </c>
      <c r="P25" s="95" t="s">
        <v>162</v>
      </c>
      <c r="Q25" s="90" t="s">
        <v>160</v>
      </c>
      <c r="R25" s="26" t="s">
        <v>177</v>
      </c>
      <c r="S25" s="56" t="s">
        <v>151</v>
      </c>
    </row>
    <row r="26" spans="1:19" x14ac:dyDescent="0.2">
      <c r="A26" s="25" t="s">
        <v>143</v>
      </c>
      <c r="B26" s="26">
        <v>10887254</v>
      </c>
      <c r="C26" s="26" t="s">
        <v>144</v>
      </c>
      <c r="D26" s="26" t="s">
        <v>229</v>
      </c>
      <c r="E26" s="26" t="s">
        <v>69</v>
      </c>
      <c r="F26" s="26" t="s">
        <v>69</v>
      </c>
      <c r="G26" s="97" t="s">
        <v>144</v>
      </c>
      <c r="H26" s="26" t="s">
        <v>11</v>
      </c>
      <c r="I26" s="90" t="s">
        <v>169</v>
      </c>
      <c r="J26" s="26" t="s">
        <v>74</v>
      </c>
      <c r="K26" s="98" t="s">
        <v>148</v>
      </c>
      <c r="L26" s="26" t="s">
        <v>148</v>
      </c>
      <c r="M26" s="27">
        <v>43365</v>
      </c>
      <c r="N26" s="26" t="s">
        <v>78</v>
      </c>
      <c r="O26" s="28">
        <v>0</v>
      </c>
      <c r="P26" s="95" t="s">
        <v>149</v>
      </c>
      <c r="Q26" s="90" t="s">
        <v>160</v>
      </c>
      <c r="R26" s="26" t="s">
        <v>2150</v>
      </c>
      <c r="S26" s="56" t="s">
        <v>151</v>
      </c>
    </row>
    <row r="27" spans="1:19" x14ac:dyDescent="0.2">
      <c r="A27" s="25" t="s">
        <v>143</v>
      </c>
      <c r="B27" s="26">
        <v>46934513</v>
      </c>
      <c r="C27" s="26" t="s">
        <v>144</v>
      </c>
      <c r="D27" s="26" t="s">
        <v>231</v>
      </c>
      <c r="E27" s="26" t="s">
        <v>69</v>
      </c>
      <c r="F27" s="26" t="s">
        <v>69</v>
      </c>
      <c r="G27" s="97" t="s">
        <v>144</v>
      </c>
      <c r="H27" s="26" t="s">
        <v>221</v>
      </c>
      <c r="I27" s="99" t="s">
        <v>148</v>
      </c>
      <c r="J27" s="26" t="s">
        <v>158</v>
      </c>
      <c r="K27" s="98">
        <v>45626</v>
      </c>
      <c r="L27" s="26" t="s">
        <v>174</v>
      </c>
      <c r="M27" s="27">
        <v>45447</v>
      </c>
      <c r="N27" s="26" t="s">
        <v>79</v>
      </c>
      <c r="O27" s="28">
        <v>7304</v>
      </c>
      <c r="P27" s="95" t="s">
        <v>149</v>
      </c>
      <c r="Q27" s="90" t="s">
        <v>154</v>
      </c>
      <c r="R27" s="26" t="s">
        <v>148</v>
      </c>
      <c r="S27" s="56" t="s">
        <v>232</v>
      </c>
    </row>
    <row r="28" spans="1:19" x14ac:dyDescent="0.2">
      <c r="A28" s="25" t="s">
        <v>143</v>
      </c>
      <c r="B28" s="26">
        <v>70358599</v>
      </c>
      <c r="C28" s="26" t="s">
        <v>144</v>
      </c>
      <c r="D28" s="26" t="s">
        <v>233</v>
      </c>
      <c r="E28" s="26" t="s">
        <v>69</v>
      </c>
      <c r="F28" s="26" t="s">
        <v>69</v>
      </c>
      <c r="G28" s="97" t="s">
        <v>144</v>
      </c>
      <c r="H28" s="26" t="s">
        <v>30</v>
      </c>
      <c r="I28" s="90" t="s">
        <v>234</v>
      </c>
      <c r="J28" s="26" t="s">
        <v>74</v>
      </c>
      <c r="K28" s="98" t="s">
        <v>148</v>
      </c>
      <c r="L28" s="26" t="s">
        <v>148</v>
      </c>
      <c r="M28" s="27">
        <v>43375</v>
      </c>
      <c r="N28" s="26" t="s">
        <v>78</v>
      </c>
      <c r="O28" s="28">
        <v>0</v>
      </c>
      <c r="P28" s="95" t="s">
        <v>149</v>
      </c>
      <c r="Q28" s="90" t="s">
        <v>154</v>
      </c>
      <c r="R28" s="26" t="s">
        <v>235</v>
      </c>
      <c r="S28" s="56" t="s">
        <v>151</v>
      </c>
    </row>
    <row r="29" spans="1:19" x14ac:dyDescent="0.2">
      <c r="A29" s="25" t="s">
        <v>143</v>
      </c>
      <c r="B29" s="26">
        <v>47767028</v>
      </c>
      <c r="C29" s="26" t="s">
        <v>144</v>
      </c>
      <c r="D29" s="26" t="s">
        <v>236</v>
      </c>
      <c r="E29" s="26" t="s">
        <v>69</v>
      </c>
      <c r="F29" s="26" t="s">
        <v>69</v>
      </c>
      <c r="G29" s="97" t="s">
        <v>144</v>
      </c>
      <c r="H29" s="26" t="s">
        <v>237</v>
      </c>
      <c r="I29" s="90" t="s">
        <v>148</v>
      </c>
      <c r="J29" s="26" t="s">
        <v>158</v>
      </c>
      <c r="K29" s="98">
        <v>45511</v>
      </c>
      <c r="L29" s="26" t="s">
        <v>197</v>
      </c>
      <c r="M29" s="27">
        <v>45430</v>
      </c>
      <c r="N29" s="26" t="s">
        <v>79</v>
      </c>
      <c r="O29" s="28">
        <v>7384</v>
      </c>
      <c r="P29" s="95" t="s">
        <v>149</v>
      </c>
      <c r="Q29" s="90" t="s">
        <v>154</v>
      </c>
      <c r="R29" s="26" t="s">
        <v>148</v>
      </c>
      <c r="S29" s="56" t="s">
        <v>190</v>
      </c>
    </row>
    <row r="30" spans="1:19" x14ac:dyDescent="0.2">
      <c r="A30" s="25" t="s">
        <v>143</v>
      </c>
      <c r="B30" s="26">
        <v>47192922</v>
      </c>
      <c r="C30" s="26" t="s">
        <v>144</v>
      </c>
      <c r="D30" s="26" t="s">
        <v>239</v>
      </c>
      <c r="E30" s="26" t="s">
        <v>69</v>
      </c>
      <c r="F30" s="26" t="s">
        <v>69</v>
      </c>
      <c r="G30" s="97" t="s">
        <v>144</v>
      </c>
      <c r="H30" s="26" t="s">
        <v>240</v>
      </c>
      <c r="I30" s="90" t="s">
        <v>677</v>
      </c>
      <c r="J30" s="26" t="s">
        <v>74</v>
      </c>
      <c r="K30" s="98" t="s">
        <v>148</v>
      </c>
      <c r="L30" s="26" t="s">
        <v>148</v>
      </c>
      <c r="M30" s="27">
        <v>43411</v>
      </c>
      <c r="N30" s="26" t="s">
        <v>78</v>
      </c>
      <c r="O30" s="28">
        <v>0</v>
      </c>
      <c r="P30" s="95" t="s">
        <v>149</v>
      </c>
      <c r="Q30" s="90" t="s">
        <v>154</v>
      </c>
      <c r="R30" s="26" t="s">
        <v>241</v>
      </c>
      <c r="S30" s="56" t="s">
        <v>232</v>
      </c>
    </row>
    <row r="31" spans="1:19" x14ac:dyDescent="0.2">
      <c r="A31" s="25" t="s">
        <v>143</v>
      </c>
      <c r="B31" s="26">
        <v>42770141</v>
      </c>
      <c r="C31" s="26" t="s">
        <v>114</v>
      </c>
      <c r="D31" s="26" t="s">
        <v>242</v>
      </c>
      <c r="E31" s="26" t="s">
        <v>69</v>
      </c>
      <c r="F31" s="26" t="s">
        <v>69</v>
      </c>
      <c r="G31" s="97" t="s">
        <v>114</v>
      </c>
      <c r="H31" s="26" t="s">
        <v>16</v>
      </c>
      <c r="I31" s="90" t="s">
        <v>243</v>
      </c>
      <c r="J31" s="26" t="s">
        <v>74</v>
      </c>
      <c r="K31" s="98" t="s">
        <v>148</v>
      </c>
      <c r="L31" s="26" t="s">
        <v>148</v>
      </c>
      <c r="M31" s="27">
        <v>43360</v>
      </c>
      <c r="N31" s="26" t="s">
        <v>78</v>
      </c>
      <c r="O31" s="28">
        <v>0</v>
      </c>
      <c r="P31" s="95" t="s">
        <v>252</v>
      </c>
      <c r="Q31" s="90" t="s">
        <v>154</v>
      </c>
      <c r="R31" s="26" t="s">
        <v>243</v>
      </c>
      <c r="S31" s="56" t="s">
        <v>190</v>
      </c>
    </row>
    <row r="32" spans="1:19" x14ac:dyDescent="0.2">
      <c r="A32" s="25" t="s">
        <v>143</v>
      </c>
      <c r="B32" s="26">
        <v>71259327</v>
      </c>
      <c r="C32" s="26" t="s">
        <v>144</v>
      </c>
      <c r="D32" s="26" t="s">
        <v>244</v>
      </c>
      <c r="E32" s="26" t="s">
        <v>69</v>
      </c>
      <c r="F32" s="26" t="s">
        <v>69</v>
      </c>
      <c r="G32" s="97" t="s">
        <v>144</v>
      </c>
      <c r="H32" s="26" t="s">
        <v>22</v>
      </c>
      <c r="I32" s="90" t="s">
        <v>169</v>
      </c>
      <c r="J32" s="26" t="s">
        <v>74</v>
      </c>
      <c r="K32" s="98" t="s">
        <v>148</v>
      </c>
      <c r="L32" s="26" t="s">
        <v>148</v>
      </c>
      <c r="M32" s="27">
        <v>43294</v>
      </c>
      <c r="N32" s="26" t="s">
        <v>78</v>
      </c>
      <c r="O32" s="28">
        <v>0</v>
      </c>
      <c r="P32" s="95" t="s">
        <v>149</v>
      </c>
      <c r="Q32" s="90" t="s">
        <v>154</v>
      </c>
      <c r="R32" s="26" t="s">
        <v>2150</v>
      </c>
      <c r="S32" s="56" t="s">
        <v>190</v>
      </c>
    </row>
    <row r="33" spans="1:19" x14ac:dyDescent="0.2">
      <c r="A33" s="25" t="s">
        <v>143</v>
      </c>
      <c r="B33" s="26">
        <v>72808252</v>
      </c>
      <c r="C33" s="26" t="s">
        <v>144</v>
      </c>
      <c r="D33" s="26" t="s">
        <v>245</v>
      </c>
      <c r="E33" s="26" t="s">
        <v>69</v>
      </c>
      <c r="F33" s="26" t="s">
        <v>69</v>
      </c>
      <c r="G33" s="97" t="s">
        <v>144</v>
      </c>
      <c r="H33" s="26" t="s">
        <v>172</v>
      </c>
      <c r="I33" s="90" t="s">
        <v>246</v>
      </c>
      <c r="J33" s="26" t="s">
        <v>158</v>
      </c>
      <c r="K33" s="98">
        <v>45436</v>
      </c>
      <c r="L33" s="26" t="s">
        <v>247</v>
      </c>
      <c r="M33" s="27">
        <v>43375</v>
      </c>
      <c r="N33" s="26" t="s">
        <v>78</v>
      </c>
      <c r="O33" s="28">
        <v>0</v>
      </c>
      <c r="P33" s="95" t="s">
        <v>149</v>
      </c>
      <c r="Q33" s="90" t="s">
        <v>154</v>
      </c>
      <c r="R33" s="26" t="s">
        <v>173</v>
      </c>
      <c r="S33" s="56" t="s">
        <v>170</v>
      </c>
    </row>
    <row r="34" spans="1:19" x14ac:dyDescent="0.2">
      <c r="A34" s="25" t="s">
        <v>143</v>
      </c>
      <c r="B34" s="26">
        <v>48659203</v>
      </c>
      <c r="C34" s="26" t="s">
        <v>114</v>
      </c>
      <c r="D34" s="26" t="s">
        <v>248</v>
      </c>
      <c r="E34" s="26" t="s">
        <v>69</v>
      </c>
      <c r="F34" s="26" t="s">
        <v>69</v>
      </c>
      <c r="G34" s="97" t="s">
        <v>114</v>
      </c>
      <c r="H34" s="26" t="s">
        <v>249</v>
      </c>
      <c r="I34" s="90" t="s">
        <v>235</v>
      </c>
      <c r="J34" s="26" t="s">
        <v>74</v>
      </c>
      <c r="K34" s="98" t="s">
        <v>148</v>
      </c>
      <c r="L34" s="26" t="s">
        <v>148</v>
      </c>
      <c r="M34" s="27">
        <v>43531</v>
      </c>
      <c r="N34" s="26" t="s">
        <v>78</v>
      </c>
      <c r="O34" s="28">
        <v>0</v>
      </c>
      <c r="P34" s="95" t="s">
        <v>149</v>
      </c>
      <c r="Q34" s="90" t="s">
        <v>154</v>
      </c>
      <c r="R34" s="26" t="s">
        <v>235</v>
      </c>
      <c r="S34" s="56" t="s">
        <v>198</v>
      </c>
    </row>
    <row r="35" spans="1:19" x14ac:dyDescent="0.2">
      <c r="A35" s="25" t="s">
        <v>143</v>
      </c>
      <c r="B35" s="26">
        <v>48855097</v>
      </c>
      <c r="C35" s="26" t="s">
        <v>187</v>
      </c>
      <c r="D35" s="26" t="s">
        <v>250</v>
      </c>
      <c r="E35" s="26" t="s">
        <v>69</v>
      </c>
      <c r="F35" s="26" t="s">
        <v>69</v>
      </c>
      <c r="G35" s="97" t="s">
        <v>187</v>
      </c>
      <c r="H35" s="26" t="s">
        <v>221</v>
      </c>
      <c r="I35" s="90" t="s">
        <v>251</v>
      </c>
      <c r="J35" s="26" t="s">
        <v>74</v>
      </c>
      <c r="K35" s="98" t="s">
        <v>148</v>
      </c>
      <c r="L35" s="26" t="s">
        <v>148</v>
      </c>
      <c r="M35" s="27">
        <v>44908</v>
      </c>
      <c r="N35" s="26" t="s">
        <v>78</v>
      </c>
      <c r="O35" s="28">
        <v>6023</v>
      </c>
      <c r="P35" s="95" t="s">
        <v>252</v>
      </c>
      <c r="Q35" s="90" t="s">
        <v>154</v>
      </c>
      <c r="R35" s="26" t="s">
        <v>253</v>
      </c>
      <c r="S35" s="56" t="s">
        <v>190</v>
      </c>
    </row>
    <row r="36" spans="1:19" x14ac:dyDescent="0.2">
      <c r="A36" s="25" t="s">
        <v>143</v>
      </c>
      <c r="B36" s="26">
        <v>75966958</v>
      </c>
      <c r="C36" s="26" t="s">
        <v>114</v>
      </c>
      <c r="D36" s="26" t="s">
        <v>254</v>
      </c>
      <c r="E36" s="26" t="s">
        <v>69</v>
      </c>
      <c r="F36" s="26" t="s">
        <v>69</v>
      </c>
      <c r="G36" s="97" t="s">
        <v>114</v>
      </c>
      <c r="H36" s="26" t="s">
        <v>255</v>
      </c>
      <c r="I36" s="90" t="s">
        <v>166</v>
      </c>
      <c r="J36" s="26" t="s">
        <v>74</v>
      </c>
      <c r="K36" s="98" t="s">
        <v>148</v>
      </c>
      <c r="L36" s="26" t="s">
        <v>148</v>
      </c>
      <c r="M36" s="27">
        <v>43283</v>
      </c>
      <c r="N36" s="26" t="s">
        <v>78</v>
      </c>
      <c r="O36" s="28">
        <v>0</v>
      </c>
      <c r="P36" s="95" t="s">
        <v>149</v>
      </c>
      <c r="Q36" s="90" t="s">
        <v>154</v>
      </c>
      <c r="R36" s="26" t="s">
        <v>166</v>
      </c>
      <c r="S36" s="56" t="s">
        <v>256</v>
      </c>
    </row>
    <row r="37" spans="1:19" x14ac:dyDescent="0.2">
      <c r="A37" s="25" t="s">
        <v>143</v>
      </c>
      <c r="B37" s="26">
        <v>70405507</v>
      </c>
      <c r="C37" s="26" t="s">
        <v>144</v>
      </c>
      <c r="D37" s="26" t="s">
        <v>257</v>
      </c>
      <c r="E37" s="26" t="s">
        <v>69</v>
      </c>
      <c r="F37" s="26" t="s">
        <v>69</v>
      </c>
      <c r="G37" s="97" t="s">
        <v>144</v>
      </c>
      <c r="H37" s="26" t="s">
        <v>258</v>
      </c>
      <c r="I37" s="90" t="s">
        <v>200</v>
      </c>
      <c r="J37" s="26" t="s">
        <v>74</v>
      </c>
      <c r="K37" s="98" t="s">
        <v>148</v>
      </c>
      <c r="L37" s="26" t="s">
        <v>148</v>
      </c>
      <c r="M37" s="27">
        <v>43447</v>
      </c>
      <c r="N37" s="26" t="s">
        <v>78</v>
      </c>
      <c r="O37" s="28">
        <v>0</v>
      </c>
      <c r="P37" s="95" t="s">
        <v>149</v>
      </c>
      <c r="Q37" s="90" t="s">
        <v>154</v>
      </c>
      <c r="R37" s="26" t="s">
        <v>2150</v>
      </c>
      <c r="S37" s="56" t="s">
        <v>195</v>
      </c>
    </row>
    <row r="38" spans="1:19" x14ac:dyDescent="0.2">
      <c r="A38" s="25" t="s">
        <v>143</v>
      </c>
      <c r="B38" s="26">
        <v>74903061</v>
      </c>
      <c r="C38" s="26" t="s">
        <v>144</v>
      </c>
      <c r="D38" s="26" t="s">
        <v>259</v>
      </c>
      <c r="E38" s="26" t="s">
        <v>69</v>
      </c>
      <c r="F38" s="26" t="s">
        <v>69</v>
      </c>
      <c r="G38" s="97" t="s">
        <v>144</v>
      </c>
      <c r="H38" s="26" t="s">
        <v>260</v>
      </c>
      <c r="I38" s="90" t="s">
        <v>261</v>
      </c>
      <c r="J38" s="26" t="s">
        <v>74</v>
      </c>
      <c r="K38" s="98" t="s">
        <v>148</v>
      </c>
      <c r="L38" s="26" t="s">
        <v>148</v>
      </c>
      <c r="M38" s="27">
        <v>45391</v>
      </c>
      <c r="N38" s="26" t="s">
        <v>78</v>
      </c>
      <c r="O38" s="28">
        <v>7090</v>
      </c>
      <c r="P38" s="95" t="s">
        <v>162</v>
      </c>
      <c r="Q38" s="90" t="s">
        <v>160</v>
      </c>
      <c r="R38" s="26" t="s">
        <v>262</v>
      </c>
      <c r="S38" s="56" t="s">
        <v>263</v>
      </c>
    </row>
    <row r="39" spans="1:19" x14ac:dyDescent="0.2">
      <c r="A39" s="25" t="s">
        <v>143</v>
      </c>
      <c r="B39" s="26">
        <v>72844593</v>
      </c>
      <c r="C39" s="26" t="s">
        <v>114</v>
      </c>
      <c r="D39" s="26" t="s">
        <v>264</v>
      </c>
      <c r="E39" s="26" t="s">
        <v>69</v>
      </c>
      <c r="F39" s="26" t="s">
        <v>69</v>
      </c>
      <c r="G39" s="97" t="s">
        <v>114</v>
      </c>
      <c r="H39" s="26" t="s">
        <v>16</v>
      </c>
      <c r="I39" s="90" t="s">
        <v>2252</v>
      </c>
      <c r="J39" s="26" t="s">
        <v>74</v>
      </c>
      <c r="K39" s="98" t="s">
        <v>148</v>
      </c>
      <c r="L39" s="26" t="s">
        <v>148</v>
      </c>
      <c r="M39" s="27">
        <v>43388</v>
      </c>
      <c r="N39" s="26" t="s">
        <v>78</v>
      </c>
      <c r="O39" s="28">
        <v>0</v>
      </c>
      <c r="P39" s="95" t="s">
        <v>162</v>
      </c>
      <c r="Q39" s="90" t="s">
        <v>160</v>
      </c>
      <c r="R39" s="26" t="s">
        <v>2252</v>
      </c>
      <c r="S39" s="56" t="s">
        <v>232</v>
      </c>
    </row>
    <row r="40" spans="1:19" x14ac:dyDescent="0.2">
      <c r="A40" s="25" t="s">
        <v>143</v>
      </c>
      <c r="B40" s="26">
        <v>71441074</v>
      </c>
      <c r="C40" s="26" t="s">
        <v>206</v>
      </c>
      <c r="D40" s="26" t="s">
        <v>265</v>
      </c>
      <c r="E40" s="26" t="s">
        <v>69</v>
      </c>
      <c r="F40" s="26" t="s">
        <v>69</v>
      </c>
      <c r="G40" s="97" t="s">
        <v>206</v>
      </c>
      <c r="H40" s="26" t="s">
        <v>266</v>
      </c>
      <c r="I40" s="90" t="s">
        <v>2253</v>
      </c>
      <c r="J40" s="26" t="s">
        <v>158</v>
      </c>
      <c r="K40" s="98">
        <v>45760</v>
      </c>
      <c r="L40" s="26" t="s">
        <v>159</v>
      </c>
      <c r="M40" s="27">
        <v>44378</v>
      </c>
      <c r="N40" s="26" t="s">
        <v>78</v>
      </c>
      <c r="O40" s="28">
        <v>2575</v>
      </c>
      <c r="P40" s="95" t="s">
        <v>162</v>
      </c>
      <c r="Q40" s="90" t="s">
        <v>150</v>
      </c>
      <c r="R40" s="26" t="s">
        <v>2254</v>
      </c>
      <c r="S40" s="56" t="s">
        <v>205</v>
      </c>
    </row>
    <row r="41" spans="1:19" x14ac:dyDescent="0.2">
      <c r="A41" s="25" t="s">
        <v>143</v>
      </c>
      <c r="B41" s="26">
        <v>45753044</v>
      </c>
      <c r="C41" s="26" t="s">
        <v>187</v>
      </c>
      <c r="D41" s="26" t="s">
        <v>267</v>
      </c>
      <c r="E41" s="26" t="s">
        <v>69</v>
      </c>
      <c r="F41" s="26" t="s">
        <v>69</v>
      </c>
      <c r="G41" s="97" t="s">
        <v>187</v>
      </c>
      <c r="H41" s="26" t="s">
        <v>11</v>
      </c>
      <c r="I41" s="90" t="s">
        <v>268</v>
      </c>
      <c r="J41" s="26" t="s">
        <v>158</v>
      </c>
      <c r="K41" s="98">
        <v>45351</v>
      </c>
      <c r="L41" s="26" t="s">
        <v>194</v>
      </c>
      <c r="M41" s="27">
        <v>43551</v>
      </c>
      <c r="N41" s="26" t="s">
        <v>78</v>
      </c>
      <c r="O41" s="28">
        <v>0</v>
      </c>
      <c r="P41" s="95" t="s">
        <v>252</v>
      </c>
      <c r="Q41" s="90" t="s">
        <v>154</v>
      </c>
      <c r="R41" s="26" t="s">
        <v>189</v>
      </c>
      <c r="S41" s="56" t="s">
        <v>190</v>
      </c>
    </row>
    <row r="42" spans="1:19" x14ac:dyDescent="0.2">
      <c r="A42" s="25" t="s">
        <v>143</v>
      </c>
      <c r="B42" s="26">
        <v>74987666</v>
      </c>
      <c r="C42" s="26" t="s">
        <v>144</v>
      </c>
      <c r="D42" s="26" t="s">
        <v>269</v>
      </c>
      <c r="E42" s="26" t="s">
        <v>69</v>
      </c>
      <c r="F42" s="26" t="s">
        <v>69</v>
      </c>
      <c r="G42" s="97" t="s">
        <v>144</v>
      </c>
      <c r="H42" s="26" t="s">
        <v>270</v>
      </c>
      <c r="I42" s="99" t="s">
        <v>271</v>
      </c>
      <c r="J42" s="26" t="s">
        <v>158</v>
      </c>
      <c r="K42" s="98">
        <v>45742</v>
      </c>
      <c r="L42" s="26" t="s">
        <v>197</v>
      </c>
      <c r="M42" s="27">
        <v>45338</v>
      </c>
      <c r="N42" s="26" t="s">
        <v>78</v>
      </c>
      <c r="O42" s="28">
        <v>7030</v>
      </c>
      <c r="P42" s="95" t="s">
        <v>162</v>
      </c>
      <c r="Q42" s="90" t="s">
        <v>154</v>
      </c>
      <c r="R42" s="26" t="s">
        <v>272</v>
      </c>
      <c r="S42" s="56" t="s">
        <v>232</v>
      </c>
    </row>
    <row r="43" spans="1:19" x14ac:dyDescent="0.2">
      <c r="A43" s="25" t="s">
        <v>143</v>
      </c>
      <c r="B43" s="26">
        <v>41350710</v>
      </c>
      <c r="C43" s="26" t="s">
        <v>144</v>
      </c>
      <c r="D43" s="26" t="s">
        <v>273</v>
      </c>
      <c r="E43" s="26" t="s">
        <v>69</v>
      </c>
      <c r="F43" s="26" t="s">
        <v>69</v>
      </c>
      <c r="G43" s="97" t="s">
        <v>144</v>
      </c>
      <c r="H43" s="26" t="s">
        <v>274</v>
      </c>
      <c r="I43" s="90" t="s">
        <v>148</v>
      </c>
      <c r="J43" s="26" t="s">
        <v>158</v>
      </c>
      <c r="K43" s="98">
        <v>45322</v>
      </c>
      <c r="L43" s="26" t="s">
        <v>275</v>
      </c>
      <c r="M43" s="27">
        <v>45056</v>
      </c>
      <c r="N43" s="26" t="s">
        <v>79</v>
      </c>
      <c r="O43" s="28">
        <v>6326</v>
      </c>
      <c r="P43" s="95" t="s">
        <v>149</v>
      </c>
      <c r="Q43" s="90" t="s">
        <v>160</v>
      </c>
      <c r="R43" s="26" t="s">
        <v>148</v>
      </c>
      <c r="S43" s="56" t="s">
        <v>170</v>
      </c>
    </row>
    <row r="44" spans="1:19" x14ac:dyDescent="0.2">
      <c r="A44" s="25" t="s">
        <v>143</v>
      </c>
      <c r="B44" s="26">
        <v>75226915</v>
      </c>
      <c r="C44" s="26" t="s">
        <v>187</v>
      </c>
      <c r="D44" s="26" t="s">
        <v>276</v>
      </c>
      <c r="E44" s="26" t="s">
        <v>69</v>
      </c>
      <c r="F44" s="26" t="s">
        <v>69</v>
      </c>
      <c r="G44" s="97" t="s">
        <v>187</v>
      </c>
      <c r="H44" s="26" t="s">
        <v>16</v>
      </c>
      <c r="I44" s="90" t="s">
        <v>188</v>
      </c>
      <c r="J44" s="26" t="s">
        <v>74</v>
      </c>
      <c r="K44" s="98" t="s">
        <v>148</v>
      </c>
      <c r="L44" s="26" t="s">
        <v>148</v>
      </c>
      <c r="M44" s="27">
        <v>43455</v>
      </c>
      <c r="N44" s="26" t="s">
        <v>78</v>
      </c>
      <c r="O44" s="28">
        <v>0</v>
      </c>
      <c r="P44" s="95" t="s">
        <v>162</v>
      </c>
      <c r="Q44" s="90" t="s">
        <v>160</v>
      </c>
      <c r="R44" s="26" t="s">
        <v>189</v>
      </c>
      <c r="S44" s="56" t="s">
        <v>170</v>
      </c>
    </row>
    <row r="45" spans="1:19" x14ac:dyDescent="0.2">
      <c r="A45" s="25" t="s">
        <v>143</v>
      </c>
      <c r="B45" s="26">
        <v>76374951</v>
      </c>
      <c r="C45" s="26" t="s">
        <v>144</v>
      </c>
      <c r="D45" s="26" t="s">
        <v>277</v>
      </c>
      <c r="E45" s="26" t="s">
        <v>69</v>
      </c>
      <c r="F45" s="26" t="s">
        <v>69</v>
      </c>
      <c r="G45" s="97" t="s">
        <v>144</v>
      </c>
      <c r="H45" s="26" t="s">
        <v>30</v>
      </c>
      <c r="I45" s="90" t="s">
        <v>234</v>
      </c>
      <c r="J45" s="26" t="s">
        <v>74</v>
      </c>
      <c r="K45" s="98" t="s">
        <v>148</v>
      </c>
      <c r="L45" s="26" t="s">
        <v>148</v>
      </c>
      <c r="M45" s="27">
        <v>43536</v>
      </c>
      <c r="N45" s="26" t="s">
        <v>78</v>
      </c>
      <c r="O45" s="28">
        <v>0</v>
      </c>
      <c r="P45" s="95" t="s">
        <v>149</v>
      </c>
      <c r="Q45" s="90" t="s">
        <v>160</v>
      </c>
      <c r="R45" s="26" t="s">
        <v>235</v>
      </c>
      <c r="S45" s="56" t="s">
        <v>190</v>
      </c>
    </row>
    <row r="46" spans="1:19" x14ac:dyDescent="0.2">
      <c r="A46" s="25" t="s">
        <v>143</v>
      </c>
      <c r="B46" s="26">
        <v>75339998</v>
      </c>
      <c r="C46" s="26" t="s">
        <v>144</v>
      </c>
      <c r="D46" s="26" t="s">
        <v>278</v>
      </c>
      <c r="E46" s="26" t="s">
        <v>69</v>
      </c>
      <c r="F46" s="26" t="s">
        <v>69</v>
      </c>
      <c r="G46" s="97" t="s">
        <v>144</v>
      </c>
      <c r="H46" s="26" t="s">
        <v>30</v>
      </c>
      <c r="I46" s="90" t="s">
        <v>234</v>
      </c>
      <c r="J46" s="26" t="s">
        <v>74</v>
      </c>
      <c r="K46" s="98" t="s">
        <v>148</v>
      </c>
      <c r="L46" s="26" t="s">
        <v>148</v>
      </c>
      <c r="M46" s="27">
        <v>43536</v>
      </c>
      <c r="N46" s="26" t="s">
        <v>78</v>
      </c>
      <c r="O46" s="28">
        <v>0</v>
      </c>
      <c r="P46" s="95" t="s">
        <v>149</v>
      </c>
      <c r="Q46" s="90" t="s">
        <v>160</v>
      </c>
      <c r="R46" s="26" t="s">
        <v>235</v>
      </c>
      <c r="S46" s="56" t="s">
        <v>167</v>
      </c>
    </row>
    <row r="47" spans="1:19" x14ac:dyDescent="0.2">
      <c r="A47" s="25" t="s">
        <v>143</v>
      </c>
      <c r="B47" s="26">
        <v>40467590</v>
      </c>
      <c r="C47" s="26" t="s">
        <v>114</v>
      </c>
      <c r="D47" s="26" t="s">
        <v>279</v>
      </c>
      <c r="E47" s="26" t="s">
        <v>69</v>
      </c>
      <c r="F47" s="26" t="s">
        <v>69</v>
      </c>
      <c r="G47" s="97" t="s">
        <v>114</v>
      </c>
      <c r="H47" s="26" t="s">
        <v>16</v>
      </c>
      <c r="I47" s="90" t="s">
        <v>280</v>
      </c>
      <c r="J47" s="26" t="s">
        <v>158</v>
      </c>
      <c r="K47" s="98">
        <v>45566</v>
      </c>
      <c r="L47" s="26" t="s">
        <v>197</v>
      </c>
      <c r="M47" s="27">
        <v>43536</v>
      </c>
      <c r="N47" s="26" t="s">
        <v>78</v>
      </c>
      <c r="O47" s="28">
        <v>0</v>
      </c>
      <c r="P47" s="95" t="s">
        <v>149</v>
      </c>
      <c r="Q47" s="90" t="s">
        <v>160</v>
      </c>
      <c r="R47" s="26" t="s">
        <v>280</v>
      </c>
      <c r="S47" s="56" t="s">
        <v>198</v>
      </c>
    </row>
    <row r="48" spans="1:19" x14ac:dyDescent="0.2">
      <c r="A48" s="25" t="s">
        <v>143</v>
      </c>
      <c r="B48" s="26">
        <v>45266748</v>
      </c>
      <c r="C48" s="26" t="s">
        <v>114</v>
      </c>
      <c r="D48" s="26" t="s">
        <v>281</v>
      </c>
      <c r="E48" s="26" t="s">
        <v>69</v>
      </c>
      <c r="F48" s="26" t="s">
        <v>69</v>
      </c>
      <c r="G48" s="97" t="s">
        <v>114</v>
      </c>
      <c r="H48" s="26" t="s">
        <v>282</v>
      </c>
      <c r="I48" s="90" t="s">
        <v>148</v>
      </c>
      <c r="J48" s="26" t="s">
        <v>158</v>
      </c>
      <c r="K48" s="98">
        <v>45351</v>
      </c>
      <c r="L48" s="26" t="s">
        <v>174</v>
      </c>
      <c r="M48" s="27">
        <v>43942</v>
      </c>
      <c r="N48" s="26" t="s">
        <v>78</v>
      </c>
      <c r="O48" s="28">
        <v>0</v>
      </c>
      <c r="P48" s="95" t="s">
        <v>149</v>
      </c>
      <c r="Q48" s="90" t="s">
        <v>154</v>
      </c>
      <c r="R48" s="26" t="s">
        <v>148</v>
      </c>
      <c r="S48" s="56" t="s">
        <v>155</v>
      </c>
    </row>
    <row r="49" spans="1:19" x14ac:dyDescent="0.2">
      <c r="A49" s="25" t="s">
        <v>143</v>
      </c>
      <c r="B49" s="26">
        <v>76472605</v>
      </c>
      <c r="C49" s="26" t="s">
        <v>144</v>
      </c>
      <c r="D49" s="26" t="s">
        <v>283</v>
      </c>
      <c r="E49" s="26" t="s">
        <v>69</v>
      </c>
      <c r="F49" s="26" t="s">
        <v>69</v>
      </c>
      <c r="G49" s="97" t="s">
        <v>144</v>
      </c>
      <c r="H49" s="26" t="s">
        <v>218</v>
      </c>
      <c r="I49" s="90" t="s">
        <v>2363</v>
      </c>
      <c r="J49" s="26" t="s">
        <v>158</v>
      </c>
      <c r="K49" s="98">
        <v>45382</v>
      </c>
      <c r="L49" s="26" t="s">
        <v>222</v>
      </c>
      <c r="M49" s="27">
        <v>45036</v>
      </c>
      <c r="N49" s="26" t="s">
        <v>79</v>
      </c>
      <c r="O49" s="28">
        <v>6265</v>
      </c>
      <c r="P49" s="95" t="s">
        <v>252</v>
      </c>
      <c r="Q49" s="90" t="s">
        <v>160</v>
      </c>
      <c r="R49" s="26" t="s">
        <v>216</v>
      </c>
      <c r="S49" s="56" t="s">
        <v>170</v>
      </c>
    </row>
    <row r="50" spans="1:19" x14ac:dyDescent="0.2">
      <c r="A50" s="25" t="s">
        <v>143</v>
      </c>
      <c r="B50" s="26">
        <v>48113609</v>
      </c>
      <c r="C50" s="26" t="s">
        <v>144</v>
      </c>
      <c r="D50" s="26" t="s">
        <v>284</v>
      </c>
      <c r="E50" s="26" t="s">
        <v>69</v>
      </c>
      <c r="F50" s="26" t="s">
        <v>69</v>
      </c>
      <c r="G50" s="97" t="s">
        <v>144</v>
      </c>
      <c r="H50" s="26" t="s">
        <v>176</v>
      </c>
      <c r="I50" s="90" t="s">
        <v>285</v>
      </c>
      <c r="J50" s="26" t="s">
        <v>158</v>
      </c>
      <c r="K50" s="98">
        <v>45632</v>
      </c>
      <c r="L50" s="26" t="s">
        <v>197</v>
      </c>
      <c r="M50" s="27">
        <v>45152</v>
      </c>
      <c r="N50" s="26" t="s">
        <v>78</v>
      </c>
      <c r="O50" s="28">
        <v>6598</v>
      </c>
      <c r="P50" s="95" t="s">
        <v>162</v>
      </c>
      <c r="Q50" s="90" t="s">
        <v>154</v>
      </c>
      <c r="R50" s="26" t="s">
        <v>177</v>
      </c>
      <c r="S50" s="56" t="s">
        <v>186</v>
      </c>
    </row>
    <row r="51" spans="1:19" x14ac:dyDescent="0.2">
      <c r="A51" s="25" t="s">
        <v>143</v>
      </c>
      <c r="B51" s="26">
        <v>72005613</v>
      </c>
      <c r="C51" s="26" t="s">
        <v>144</v>
      </c>
      <c r="D51" s="26" t="s">
        <v>286</v>
      </c>
      <c r="E51" s="26" t="s">
        <v>69</v>
      </c>
      <c r="F51" s="26" t="s">
        <v>69</v>
      </c>
      <c r="G51" s="97" t="s">
        <v>144</v>
      </c>
      <c r="H51" s="26" t="s">
        <v>172</v>
      </c>
      <c r="I51" s="90" t="s">
        <v>173</v>
      </c>
      <c r="J51" s="26" t="s">
        <v>158</v>
      </c>
      <c r="K51" s="98">
        <v>45322</v>
      </c>
      <c r="L51" s="26" t="s">
        <v>174</v>
      </c>
      <c r="M51" s="27">
        <v>44603</v>
      </c>
      <c r="N51" s="26" t="s">
        <v>79</v>
      </c>
      <c r="O51" s="28">
        <v>3098</v>
      </c>
      <c r="P51" s="95" t="s">
        <v>149</v>
      </c>
      <c r="Q51" s="90" t="s">
        <v>154</v>
      </c>
      <c r="R51" s="26" t="s">
        <v>173</v>
      </c>
      <c r="S51" s="56" t="s">
        <v>205</v>
      </c>
    </row>
    <row r="52" spans="1:19" x14ac:dyDescent="0.2">
      <c r="A52" s="25" t="s">
        <v>143</v>
      </c>
      <c r="B52" s="26">
        <v>46003098</v>
      </c>
      <c r="C52" s="26" t="s">
        <v>114</v>
      </c>
      <c r="D52" s="26" t="s">
        <v>287</v>
      </c>
      <c r="E52" s="26" t="s">
        <v>69</v>
      </c>
      <c r="F52" s="26" t="s">
        <v>69</v>
      </c>
      <c r="G52" s="97" t="s">
        <v>114</v>
      </c>
      <c r="H52" s="26" t="s">
        <v>255</v>
      </c>
      <c r="I52" s="90" t="s">
        <v>166</v>
      </c>
      <c r="J52" s="26" t="s">
        <v>74</v>
      </c>
      <c r="K52" s="98" t="s">
        <v>148</v>
      </c>
      <c r="L52" s="26" t="s">
        <v>148</v>
      </c>
      <c r="M52" s="27">
        <v>43455</v>
      </c>
      <c r="N52" s="26" t="s">
        <v>78</v>
      </c>
      <c r="O52" s="28">
        <v>0</v>
      </c>
      <c r="P52" s="95" t="s">
        <v>149</v>
      </c>
      <c r="Q52" s="90" t="s">
        <v>154</v>
      </c>
      <c r="R52" s="26" t="s">
        <v>166</v>
      </c>
      <c r="S52" s="56" t="s">
        <v>151</v>
      </c>
    </row>
    <row r="53" spans="1:19" x14ac:dyDescent="0.2">
      <c r="A53" s="25" t="s">
        <v>143</v>
      </c>
      <c r="B53" s="26">
        <v>77028672</v>
      </c>
      <c r="C53" s="26" t="s">
        <v>144</v>
      </c>
      <c r="D53" s="26" t="s">
        <v>288</v>
      </c>
      <c r="E53" s="26" t="s">
        <v>69</v>
      </c>
      <c r="F53" s="26" t="s">
        <v>69</v>
      </c>
      <c r="G53" s="97" t="s">
        <v>144</v>
      </c>
      <c r="H53" s="26" t="s">
        <v>266</v>
      </c>
      <c r="I53" s="90" t="s">
        <v>729</v>
      </c>
      <c r="J53" s="26" t="s">
        <v>74</v>
      </c>
      <c r="K53" s="98" t="s">
        <v>148</v>
      </c>
      <c r="L53" s="26" t="s">
        <v>148</v>
      </c>
      <c r="M53" s="27">
        <v>45222</v>
      </c>
      <c r="N53" s="26" t="s">
        <v>78</v>
      </c>
      <c r="O53" s="28">
        <v>6816</v>
      </c>
      <c r="P53" s="95" t="s">
        <v>162</v>
      </c>
      <c r="Q53" s="90" t="s">
        <v>160</v>
      </c>
      <c r="R53" s="26" t="s">
        <v>729</v>
      </c>
      <c r="S53" s="56" t="s">
        <v>190</v>
      </c>
    </row>
    <row r="54" spans="1:19" x14ac:dyDescent="0.2">
      <c r="A54" s="25" t="s">
        <v>143</v>
      </c>
      <c r="B54" s="26">
        <v>41240314</v>
      </c>
      <c r="C54" s="26" t="s">
        <v>144</v>
      </c>
      <c r="D54" s="26" t="s">
        <v>289</v>
      </c>
      <c r="E54" s="26" t="s">
        <v>69</v>
      </c>
      <c r="F54" s="26" t="s">
        <v>69</v>
      </c>
      <c r="G54" s="97" t="s">
        <v>144</v>
      </c>
      <c r="H54" s="26" t="s">
        <v>221</v>
      </c>
      <c r="I54" s="90" t="s">
        <v>148</v>
      </c>
      <c r="J54" s="26" t="s">
        <v>158</v>
      </c>
      <c r="K54" s="98">
        <v>45503</v>
      </c>
      <c r="L54" s="26" t="s">
        <v>197</v>
      </c>
      <c r="M54" s="27">
        <v>45447</v>
      </c>
      <c r="N54" s="26" t="s">
        <v>78</v>
      </c>
      <c r="O54" s="28">
        <v>7304</v>
      </c>
      <c r="P54" s="95" t="s">
        <v>149</v>
      </c>
      <c r="Q54" s="90" t="s">
        <v>150</v>
      </c>
      <c r="R54" s="26" t="s">
        <v>148</v>
      </c>
      <c r="S54" s="56" t="s">
        <v>198</v>
      </c>
    </row>
    <row r="55" spans="1:19" x14ac:dyDescent="0.2">
      <c r="A55" s="25" t="s">
        <v>143</v>
      </c>
      <c r="B55" s="26">
        <v>62853802</v>
      </c>
      <c r="C55" s="26" t="s">
        <v>144</v>
      </c>
      <c r="D55" s="26" t="s">
        <v>290</v>
      </c>
      <c r="E55" s="26" t="s">
        <v>69</v>
      </c>
      <c r="F55" s="26" t="s">
        <v>69</v>
      </c>
      <c r="G55" s="97" t="s">
        <v>144</v>
      </c>
      <c r="H55" s="26" t="s">
        <v>291</v>
      </c>
      <c r="I55" s="90" t="s">
        <v>292</v>
      </c>
      <c r="J55" s="26" t="s">
        <v>74</v>
      </c>
      <c r="K55" s="98" t="s">
        <v>148</v>
      </c>
      <c r="L55" s="26" t="s">
        <v>148</v>
      </c>
      <c r="M55" s="27">
        <v>45353</v>
      </c>
      <c r="N55" s="26" t="s">
        <v>78</v>
      </c>
      <c r="O55" s="28">
        <v>7123</v>
      </c>
      <c r="P55" s="95" t="s">
        <v>149</v>
      </c>
      <c r="Q55" s="90" t="s">
        <v>150</v>
      </c>
      <c r="R55" s="26" t="s">
        <v>293</v>
      </c>
      <c r="S55" s="56" t="s">
        <v>195</v>
      </c>
    </row>
    <row r="56" spans="1:19" x14ac:dyDescent="0.2">
      <c r="A56" s="25" t="s">
        <v>143</v>
      </c>
      <c r="B56" s="26">
        <v>48283465</v>
      </c>
      <c r="C56" s="26" t="s">
        <v>144</v>
      </c>
      <c r="D56" s="26" t="s">
        <v>294</v>
      </c>
      <c r="E56" s="26" t="s">
        <v>69</v>
      </c>
      <c r="F56" s="26" t="s">
        <v>69</v>
      </c>
      <c r="G56" s="97" t="s">
        <v>144</v>
      </c>
      <c r="H56" s="26" t="s">
        <v>291</v>
      </c>
      <c r="I56" s="90" t="s">
        <v>295</v>
      </c>
      <c r="J56" s="26" t="s">
        <v>74</v>
      </c>
      <c r="K56" s="98" t="s">
        <v>148</v>
      </c>
      <c r="L56" s="26" t="s">
        <v>148</v>
      </c>
      <c r="M56" s="27">
        <v>44883</v>
      </c>
      <c r="N56" s="26" t="s">
        <v>78</v>
      </c>
      <c r="O56" s="28">
        <v>5873</v>
      </c>
      <c r="P56" s="95" t="s">
        <v>149</v>
      </c>
      <c r="Q56" s="90" t="s">
        <v>154</v>
      </c>
      <c r="R56" s="26" t="s">
        <v>293</v>
      </c>
      <c r="S56" s="56" t="s">
        <v>170</v>
      </c>
    </row>
    <row r="57" spans="1:19" x14ac:dyDescent="0.2">
      <c r="A57" s="25" t="s">
        <v>143</v>
      </c>
      <c r="B57" s="26">
        <v>70276755</v>
      </c>
      <c r="C57" s="26" t="s">
        <v>144</v>
      </c>
      <c r="D57" s="26" t="s">
        <v>296</v>
      </c>
      <c r="E57" s="26" t="s">
        <v>69</v>
      </c>
      <c r="F57" s="26" t="s">
        <v>69</v>
      </c>
      <c r="G57" s="97" t="s">
        <v>144</v>
      </c>
      <c r="H57" s="26" t="s">
        <v>146</v>
      </c>
      <c r="I57" s="90" t="s">
        <v>181</v>
      </c>
      <c r="J57" s="26" t="s">
        <v>158</v>
      </c>
      <c r="K57" s="98">
        <v>45706</v>
      </c>
      <c r="L57" s="26" t="s">
        <v>159</v>
      </c>
      <c r="M57" s="27">
        <v>42178</v>
      </c>
      <c r="N57" s="26" t="s">
        <v>78</v>
      </c>
      <c r="O57" s="28">
        <v>0</v>
      </c>
      <c r="P57" s="95" t="s">
        <v>149</v>
      </c>
      <c r="Q57" s="90" t="s">
        <v>160</v>
      </c>
      <c r="R57" s="26" t="s">
        <v>2150</v>
      </c>
      <c r="S57" s="56" t="s">
        <v>205</v>
      </c>
    </row>
    <row r="58" spans="1:19" x14ac:dyDescent="0.2">
      <c r="A58" s="25" t="s">
        <v>143</v>
      </c>
      <c r="B58" s="26">
        <v>76255862</v>
      </c>
      <c r="C58" s="26" t="s">
        <v>144</v>
      </c>
      <c r="D58" s="26" t="s">
        <v>297</v>
      </c>
      <c r="E58" s="26" t="s">
        <v>69</v>
      </c>
      <c r="F58" s="26" t="s">
        <v>69</v>
      </c>
      <c r="G58" s="97" t="s">
        <v>144</v>
      </c>
      <c r="H58" s="26" t="s">
        <v>298</v>
      </c>
      <c r="I58" s="90" t="s">
        <v>299</v>
      </c>
      <c r="J58" s="26" t="s">
        <v>158</v>
      </c>
      <c r="K58" s="98">
        <v>45351</v>
      </c>
      <c r="L58" s="26" t="s">
        <v>194</v>
      </c>
      <c r="M58" s="27">
        <v>45293</v>
      </c>
      <c r="N58" s="26" t="s">
        <v>78</v>
      </c>
      <c r="O58" s="28">
        <v>7049</v>
      </c>
      <c r="P58" s="95" t="s">
        <v>149</v>
      </c>
      <c r="Q58" s="90" t="s">
        <v>160</v>
      </c>
      <c r="R58" s="26" t="s">
        <v>300</v>
      </c>
      <c r="S58" s="56" t="s">
        <v>301</v>
      </c>
    </row>
    <row r="59" spans="1:19" x14ac:dyDescent="0.2">
      <c r="A59" s="25" t="s">
        <v>143</v>
      </c>
      <c r="B59" s="26">
        <v>75345656</v>
      </c>
      <c r="C59" s="26" t="s">
        <v>144</v>
      </c>
      <c r="D59" s="26" t="s">
        <v>302</v>
      </c>
      <c r="E59" s="26" t="s">
        <v>69</v>
      </c>
      <c r="F59" s="26" t="s">
        <v>69</v>
      </c>
      <c r="G59" s="97" t="s">
        <v>144</v>
      </c>
      <c r="H59" s="26" t="s">
        <v>176</v>
      </c>
      <c r="I59" s="90" t="s">
        <v>303</v>
      </c>
      <c r="J59" s="26" t="s">
        <v>74</v>
      </c>
      <c r="K59" s="98" t="s">
        <v>148</v>
      </c>
      <c r="L59" s="26" t="s">
        <v>148</v>
      </c>
      <c r="M59" s="27">
        <v>45451</v>
      </c>
      <c r="N59" s="26" t="s">
        <v>78</v>
      </c>
      <c r="O59" s="28">
        <v>7344</v>
      </c>
      <c r="P59" s="95" t="s">
        <v>162</v>
      </c>
      <c r="Q59" s="90" t="s">
        <v>160</v>
      </c>
      <c r="R59" s="26" t="s">
        <v>177</v>
      </c>
      <c r="S59" s="56" t="s">
        <v>198</v>
      </c>
    </row>
    <row r="60" spans="1:19" x14ac:dyDescent="0.2">
      <c r="A60" s="25" t="s">
        <v>143</v>
      </c>
      <c r="B60" s="26">
        <v>70253860</v>
      </c>
      <c r="C60" s="26" t="s">
        <v>211</v>
      </c>
      <c r="D60" s="26" t="s">
        <v>304</v>
      </c>
      <c r="E60" s="26" t="s">
        <v>69</v>
      </c>
      <c r="F60" s="26" t="s">
        <v>69</v>
      </c>
      <c r="G60" s="97" t="s">
        <v>211</v>
      </c>
      <c r="H60" s="26" t="s">
        <v>305</v>
      </c>
      <c r="I60" s="90" t="s">
        <v>306</v>
      </c>
      <c r="J60" s="26" t="s">
        <v>158</v>
      </c>
      <c r="K60" s="98">
        <v>45627</v>
      </c>
      <c r="L60" s="26" t="s">
        <v>194</v>
      </c>
      <c r="M60" s="27">
        <v>45446</v>
      </c>
      <c r="N60" s="26" t="s">
        <v>78</v>
      </c>
      <c r="O60" s="28">
        <v>0</v>
      </c>
      <c r="P60" s="95" t="s">
        <v>162</v>
      </c>
      <c r="Q60" s="90" t="s">
        <v>160</v>
      </c>
      <c r="R60" s="26" t="s">
        <v>306</v>
      </c>
      <c r="S60" s="56" t="s">
        <v>186</v>
      </c>
    </row>
    <row r="61" spans="1:19" x14ac:dyDescent="0.2">
      <c r="A61" s="25" t="s">
        <v>143</v>
      </c>
      <c r="B61" s="26">
        <v>76765339</v>
      </c>
      <c r="C61" s="26" t="s">
        <v>144</v>
      </c>
      <c r="D61" s="26" t="s">
        <v>307</v>
      </c>
      <c r="E61" s="26" t="s">
        <v>69</v>
      </c>
      <c r="F61" s="26" t="s">
        <v>69</v>
      </c>
      <c r="G61" s="97" t="s">
        <v>144</v>
      </c>
      <c r="H61" s="26" t="s">
        <v>176</v>
      </c>
      <c r="I61" s="90" t="s">
        <v>2358</v>
      </c>
      <c r="J61" s="26" t="s">
        <v>74</v>
      </c>
      <c r="K61" s="98" t="s">
        <v>148</v>
      </c>
      <c r="L61" s="26" t="s">
        <v>148</v>
      </c>
      <c r="M61" s="27">
        <v>45479</v>
      </c>
      <c r="N61" s="26" t="s">
        <v>78</v>
      </c>
      <c r="O61" s="28">
        <v>7494</v>
      </c>
      <c r="P61" s="95" t="s">
        <v>162</v>
      </c>
      <c r="Q61" s="90" t="s">
        <v>160</v>
      </c>
      <c r="R61" s="26" t="s">
        <v>177</v>
      </c>
      <c r="S61" s="56" t="s">
        <v>179</v>
      </c>
    </row>
    <row r="62" spans="1:19" x14ac:dyDescent="0.2">
      <c r="A62" s="25" t="s">
        <v>143</v>
      </c>
      <c r="B62" s="26">
        <v>48110923</v>
      </c>
      <c r="C62" s="26" t="s">
        <v>114</v>
      </c>
      <c r="D62" s="26" t="s">
        <v>308</v>
      </c>
      <c r="E62" s="26" t="s">
        <v>69</v>
      </c>
      <c r="F62" s="26" t="s">
        <v>69</v>
      </c>
      <c r="G62" s="97" t="s">
        <v>114</v>
      </c>
      <c r="H62" s="26" t="s">
        <v>16</v>
      </c>
      <c r="I62" s="90" t="s">
        <v>243</v>
      </c>
      <c r="J62" s="26" t="s">
        <v>74</v>
      </c>
      <c r="K62" s="98" t="s">
        <v>148</v>
      </c>
      <c r="L62" s="26" t="s">
        <v>148</v>
      </c>
      <c r="M62" s="27">
        <v>43391</v>
      </c>
      <c r="N62" s="26" t="s">
        <v>78</v>
      </c>
      <c r="O62" s="28">
        <v>0</v>
      </c>
      <c r="P62" s="95" t="s">
        <v>149</v>
      </c>
      <c r="Q62" s="90" t="s">
        <v>150</v>
      </c>
      <c r="R62" s="26" t="s">
        <v>243</v>
      </c>
      <c r="S62" s="56" t="s">
        <v>195</v>
      </c>
    </row>
    <row r="63" spans="1:19" x14ac:dyDescent="0.2">
      <c r="A63" s="25" t="s">
        <v>143</v>
      </c>
      <c r="B63" s="26">
        <v>75961983</v>
      </c>
      <c r="C63" s="26" t="s">
        <v>144</v>
      </c>
      <c r="D63" s="26" t="s">
        <v>309</v>
      </c>
      <c r="E63" s="26" t="s">
        <v>69</v>
      </c>
      <c r="F63" s="26" t="s">
        <v>69</v>
      </c>
      <c r="G63" s="97" t="s">
        <v>144</v>
      </c>
      <c r="H63" s="26" t="s">
        <v>22</v>
      </c>
      <c r="I63" s="90" t="s">
        <v>169</v>
      </c>
      <c r="J63" s="26" t="s">
        <v>74</v>
      </c>
      <c r="K63" s="98" t="s">
        <v>148</v>
      </c>
      <c r="L63" s="26" t="s">
        <v>148</v>
      </c>
      <c r="M63" s="27">
        <v>43420</v>
      </c>
      <c r="N63" s="26" t="s">
        <v>78</v>
      </c>
      <c r="O63" s="28">
        <v>0</v>
      </c>
      <c r="P63" s="95" t="s">
        <v>149</v>
      </c>
      <c r="Q63" s="90" t="s">
        <v>150</v>
      </c>
      <c r="R63" s="26" t="s">
        <v>2150</v>
      </c>
      <c r="S63" s="56" t="s">
        <v>195</v>
      </c>
    </row>
    <row r="64" spans="1:19" x14ac:dyDescent="0.2">
      <c r="A64" s="25" t="s">
        <v>143</v>
      </c>
      <c r="B64" s="26">
        <v>41523217</v>
      </c>
      <c r="C64" s="26" t="s">
        <v>114</v>
      </c>
      <c r="D64" s="26" t="s">
        <v>310</v>
      </c>
      <c r="E64" s="26" t="s">
        <v>69</v>
      </c>
      <c r="F64" s="26" t="s">
        <v>69</v>
      </c>
      <c r="G64" s="97" t="s">
        <v>114</v>
      </c>
      <c r="H64" s="26" t="s">
        <v>240</v>
      </c>
      <c r="I64" s="90" t="s">
        <v>243</v>
      </c>
      <c r="J64" s="26" t="s">
        <v>74</v>
      </c>
      <c r="K64" s="98" t="s">
        <v>148</v>
      </c>
      <c r="L64" s="26" t="s">
        <v>148</v>
      </c>
      <c r="M64" s="27">
        <v>43479</v>
      </c>
      <c r="N64" s="26" t="s">
        <v>78</v>
      </c>
      <c r="O64" s="28">
        <v>0</v>
      </c>
      <c r="P64" s="95" t="s">
        <v>149</v>
      </c>
      <c r="Q64" s="90" t="s">
        <v>160</v>
      </c>
      <c r="R64" s="26" t="s">
        <v>243</v>
      </c>
      <c r="S64" s="56" t="s">
        <v>186</v>
      </c>
    </row>
    <row r="65" spans="1:19" x14ac:dyDescent="0.2">
      <c r="A65" s="25" t="s">
        <v>143</v>
      </c>
      <c r="B65" s="26">
        <v>76425245</v>
      </c>
      <c r="C65" s="26" t="s">
        <v>311</v>
      </c>
      <c r="D65" s="26" t="s">
        <v>312</v>
      </c>
      <c r="E65" s="26" t="s">
        <v>69</v>
      </c>
      <c r="F65" s="26" t="s">
        <v>69</v>
      </c>
      <c r="G65" s="97" t="s">
        <v>311</v>
      </c>
      <c r="H65" s="26" t="s">
        <v>172</v>
      </c>
      <c r="I65" s="90" t="s">
        <v>313</v>
      </c>
      <c r="J65" s="26" t="s">
        <v>158</v>
      </c>
      <c r="K65" s="98">
        <v>45473</v>
      </c>
      <c r="L65" s="26" t="s">
        <v>194</v>
      </c>
      <c r="M65" s="27">
        <v>45108</v>
      </c>
      <c r="N65" s="26" t="s">
        <v>78</v>
      </c>
      <c r="O65" s="28">
        <v>0</v>
      </c>
      <c r="P65" s="95" t="s">
        <v>149</v>
      </c>
      <c r="Q65" s="90" t="s">
        <v>160</v>
      </c>
      <c r="R65" s="26" t="s">
        <v>313</v>
      </c>
      <c r="S65" s="56" t="s">
        <v>155</v>
      </c>
    </row>
    <row r="66" spans="1:19" x14ac:dyDescent="0.2">
      <c r="A66" s="25" t="s">
        <v>143</v>
      </c>
      <c r="B66" s="26">
        <v>43457114</v>
      </c>
      <c r="C66" s="26" t="s">
        <v>206</v>
      </c>
      <c r="D66" s="26" t="s">
        <v>314</v>
      </c>
      <c r="E66" s="26" t="s">
        <v>69</v>
      </c>
      <c r="F66" s="26" t="s">
        <v>69</v>
      </c>
      <c r="G66" s="97" t="s">
        <v>206</v>
      </c>
      <c r="H66" s="26" t="s">
        <v>16</v>
      </c>
      <c r="I66" s="90" t="s">
        <v>315</v>
      </c>
      <c r="J66" s="26" t="s">
        <v>158</v>
      </c>
      <c r="K66" s="98">
        <v>45364</v>
      </c>
      <c r="L66" s="26" t="s">
        <v>222</v>
      </c>
      <c r="M66" s="27">
        <v>43551</v>
      </c>
      <c r="N66" s="26" t="s">
        <v>78</v>
      </c>
      <c r="O66" s="28">
        <v>0</v>
      </c>
      <c r="P66" s="95" t="s">
        <v>252</v>
      </c>
      <c r="Q66" s="90" t="s">
        <v>160</v>
      </c>
      <c r="R66" s="26" t="s">
        <v>315</v>
      </c>
      <c r="S66" s="56" t="s">
        <v>198</v>
      </c>
    </row>
    <row r="67" spans="1:19" x14ac:dyDescent="0.2">
      <c r="A67" s="25" t="s">
        <v>143</v>
      </c>
      <c r="B67" s="26">
        <v>74245960</v>
      </c>
      <c r="C67" s="26" t="s">
        <v>144</v>
      </c>
      <c r="D67" s="26" t="s">
        <v>316</v>
      </c>
      <c r="E67" s="26" t="s">
        <v>69</v>
      </c>
      <c r="F67" s="26" t="s">
        <v>69</v>
      </c>
      <c r="G67" s="97" t="s">
        <v>144</v>
      </c>
      <c r="H67" s="26" t="s">
        <v>22</v>
      </c>
      <c r="I67" s="115" t="s">
        <v>200</v>
      </c>
      <c r="J67" s="26" t="s">
        <v>158</v>
      </c>
      <c r="K67" s="98">
        <v>45396</v>
      </c>
      <c r="L67" s="26" t="s">
        <v>222</v>
      </c>
      <c r="M67" s="27">
        <v>43551</v>
      </c>
      <c r="N67" s="26" t="s">
        <v>78</v>
      </c>
      <c r="O67" s="28">
        <v>0</v>
      </c>
      <c r="P67" s="95" t="s">
        <v>149</v>
      </c>
      <c r="Q67" s="90" t="s">
        <v>150</v>
      </c>
      <c r="R67" s="26" t="s">
        <v>2150</v>
      </c>
      <c r="S67" s="56" t="s">
        <v>195</v>
      </c>
    </row>
    <row r="68" spans="1:19" x14ac:dyDescent="0.2">
      <c r="A68" s="25" t="s">
        <v>143</v>
      </c>
      <c r="B68" s="26">
        <v>48073151</v>
      </c>
      <c r="C68" s="26" t="s">
        <v>144</v>
      </c>
      <c r="D68" s="26" t="s">
        <v>317</v>
      </c>
      <c r="E68" s="26" t="s">
        <v>69</v>
      </c>
      <c r="F68" s="26" t="s">
        <v>69</v>
      </c>
      <c r="G68" s="97" t="s">
        <v>144</v>
      </c>
      <c r="H68" s="26" t="s">
        <v>359</v>
      </c>
      <c r="I68" s="90" t="s">
        <v>319</v>
      </c>
      <c r="J68" s="26" t="s">
        <v>158</v>
      </c>
      <c r="K68" s="98">
        <v>45424</v>
      </c>
      <c r="L68" s="26" t="s">
        <v>275</v>
      </c>
      <c r="M68" s="27">
        <v>45295</v>
      </c>
      <c r="N68" s="26" t="s">
        <v>79</v>
      </c>
      <c r="O68" s="28">
        <v>6528</v>
      </c>
      <c r="P68" s="95" t="s">
        <v>162</v>
      </c>
      <c r="Q68" s="90" t="s">
        <v>158</v>
      </c>
      <c r="R68" s="26" t="s">
        <v>731</v>
      </c>
      <c r="S68" s="56" t="s">
        <v>155</v>
      </c>
    </row>
    <row r="69" spans="1:19" x14ac:dyDescent="0.2">
      <c r="A69" s="25" t="s">
        <v>143</v>
      </c>
      <c r="B69" s="26">
        <v>40752818</v>
      </c>
      <c r="C69" s="26" t="s">
        <v>144</v>
      </c>
      <c r="D69" s="26" t="s">
        <v>321</v>
      </c>
      <c r="E69" s="26" t="s">
        <v>69</v>
      </c>
      <c r="F69" s="26" t="s">
        <v>69</v>
      </c>
      <c r="G69" s="97" t="s">
        <v>144</v>
      </c>
      <c r="H69" s="26" t="s">
        <v>30</v>
      </c>
      <c r="I69" s="90" t="s">
        <v>234</v>
      </c>
      <c r="J69" s="26" t="s">
        <v>74</v>
      </c>
      <c r="K69" s="98" t="s">
        <v>148</v>
      </c>
      <c r="L69" s="26" t="s">
        <v>148</v>
      </c>
      <c r="M69" s="27">
        <v>43619</v>
      </c>
      <c r="N69" s="26" t="s">
        <v>78</v>
      </c>
      <c r="O69" s="28">
        <v>161</v>
      </c>
      <c r="P69" s="95" t="s">
        <v>149</v>
      </c>
      <c r="Q69" s="90" t="s">
        <v>160</v>
      </c>
      <c r="R69" s="26" t="s">
        <v>235</v>
      </c>
      <c r="S69" s="56" t="s">
        <v>195</v>
      </c>
    </row>
    <row r="70" spans="1:19" x14ac:dyDescent="0.2">
      <c r="A70" s="25" t="s">
        <v>143</v>
      </c>
      <c r="B70" s="26">
        <v>74493884</v>
      </c>
      <c r="C70" s="26" t="s">
        <v>322</v>
      </c>
      <c r="D70" s="26" t="s">
        <v>323</v>
      </c>
      <c r="E70" s="26" t="s">
        <v>69</v>
      </c>
      <c r="F70" s="26" t="s">
        <v>69</v>
      </c>
      <c r="G70" s="97" t="s">
        <v>322</v>
      </c>
      <c r="H70" s="26" t="s">
        <v>324</v>
      </c>
      <c r="I70" s="90" t="s">
        <v>325</v>
      </c>
      <c r="J70" s="26" t="s">
        <v>158</v>
      </c>
      <c r="K70" s="98">
        <v>45689</v>
      </c>
      <c r="L70" s="26" t="s">
        <v>194</v>
      </c>
      <c r="M70" s="27">
        <v>45139</v>
      </c>
      <c r="N70" s="26" t="s">
        <v>78</v>
      </c>
      <c r="O70" s="28">
        <v>161</v>
      </c>
      <c r="P70" s="95" t="s">
        <v>252</v>
      </c>
      <c r="Q70" s="90" t="s">
        <v>160</v>
      </c>
      <c r="R70" s="26" t="s">
        <v>325</v>
      </c>
      <c r="S70" s="56" t="s">
        <v>232</v>
      </c>
    </row>
    <row r="71" spans="1:19" x14ac:dyDescent="0.2">
      <c r="A71" s="25" t="s">
        <v>143</v>
      </c>
      <c r="B71" s="26">
        <v>9550407</v>
      </c>
      <c r="C71" s="26" t="s">
        <v>144</v>
      </c>
      <c r="D71" s="26" t="s">
        <v>326</v>
      </c>
      <c r="E71" s="26" t="s">
        <v>69</v>
      </c>
      <c r="F71" s="26" t="s">
        <v>69</v>
      </c>
      <c r="G71" s="97" t="s">
        <v>144</v>
      </c>
      <c r="H71" s="26" t="s">
        <v>258</v>
      </c>
      <c r="I71" s="90" t="s">
        <v>651</v>
      </c>
      <c r="J71" s="26" t="s">
        <v>74</v>
      </c>
      <c r="K71" s="98" t="s">
        <v>148</v>
      </c>
      <c r="L71" s="26" t="s">
        <v>148</v>
      </c>
      <c r="M71" s="27">
        <v>43624</v>
      </c>
      <c r="N71" s="26" t="s">
        <v>78</v>
      </c>
      <c r="O71" s="28">
        <v>172</v>
      </c>
      <c r="P71" s="95" t="s">
        <v>149</v>
      </c>
      <c r="Q71" s="90">
        <v>0</v>
      </c>
      <c r="R71" s="26" t="s">
        <v>2150</v>
      </c>
      <c r="S71" s="56" t="s">
        <v>195</v>
      </c>
    </row>
    <row r="72" spans="1:19" x14ac:dyDescent="0.2">
      <c r="A72" s="25" t="s">
        <v>143</v>
      </c>
      <c r="B72" s="26">
        <v>46763254</v>
      </c>
      <c r="C72" s="26" t="s">
        <v>144</v>
      </c>
      <c r="D72" s="26" t="s">
        <v>327</v>
      </c>
      <c r="E72" s="26" t="s">
        <v>69</v>
      </c>
      <c r="F72" s="26" t="s">
        <v>69</v>
      </c>
      <c r="G72" s="97" t="s">
        <v>144</v>
      </c>
      <c r="H72" s="26" t="s">
        <v>176</v>
      </c>
      <c r="I72" s="90" t="s">
        <v>2331</v>
      </c>
      <c r="J72" s="26" t="s">
        <v>158</v>
      </c>
      <c r="K72" s="98">
        <v>45740</v>
      </c>
      <c r="L72" s="26" t="s">
        <v>334</v>
      </c>
      <c r="M72" s="27">
        <v>45673</v>
      </c>
      <c r="N72" s="26" t="s">
        <v>78</v>
      </c>
      <c r="O72" s="28">
        <v>9817</v>
      </c>
      <c r="P72" s="95" t="s">
        <v>149</v>
      </c>
      <c r="Q72" s="90">
        <v>0</v>
      </c>
      <c r="R72" s="26" t="s">
        <v>177</v>
      </c>
      <c r="S72" s="56" t="s">
        <v>148</v>
      </c>
    </row>
    <row r="73" spans="1:19" x14ac:dyDescent="0.2">
      <c r="A73" s="25" t="s">
        <v>143</v>
      </c>
      <c r="B73" s="26">
        <v>73808767</v>
      </c>
      <c r="C73" s="26" t="s">
        <v>114</v>
      </c>
      <c r="D73" s="26" t="s">
        <v>329</v>
      </c>
      <c r="E73" s="26" t="s">
        <v>69</v>
      </c>
      <c r="F73" s="26" t="s">
        <v>69</v>
      </c>
      <c r="G73" s="97" t="s">
        <v>114</v>
      </c>
      <c r="H73" s="26" t="s">
        <v>146</v>
      </c>
      <c r="I73" s="99" t="s">
        <v>2150</v>
      </c>
      <c r="J73" s="26" t="s">
        <v>74</v>
      </c>
      <c r="K73" s="98" t="s">
        <v>148</v>
      </c>
      <c r="L73" s="26" t="s">
        <v>148</v>
      </c>
      <c r="M73" s="27">
        <v>43624</v>
      </c>
      <c r="N73" s="26" t="s">
        <v>78</v>
      </c>
      <c r="O73" s="28">
        <v>172</v>
      </c>
      <c r="P73" s="95" t="s">
        <v>162</v>
      </c>
      <c r="Q73" s="90">
        <v>0</v>
      </c>
      <c r="R73" s="26" t="s">
        <v>2150</v>
      </c>
      <c r="S73" s="56" t="s">
        <v>232</v>
      </c>
    </row>
    <row r="74" spans="1:19" x14ac:dyDescent="0.2">
      <c r="A74" s="25" t="s">
        <v>143</v>
      </c>
      <c r="B74" s="26">
        <v>77700823</v>
      </c>
      <c r="C74" s="26" t="s">
        <v>144</v>
      </c>
      <c r="D74" s="26" t="s">
        <v>330</v>
      </c>
      <c r="E74" s="26" t="s">
        <v>69</v>
      </c>
      <c r="F74" s="26" t="s">
        <v>69</v>
      </c>
      <c r="G74" s="97" t="s">
        <v>144</v>
      </c>
      <c r="H74" s="26" t="s">
        <v>30</v>
      </c>
      <c r="I74" s="99" t="s">
        <v>234</v>
      </c>
      <c r="J74" s="26" t="s">
        <v>74</v>
      </c>
      <c r="K74" s="98" t="s">
        <v>148</v>
      </c>
      <c r="L74" s="26" t="s">
        <v>148</v>
      </c>
      <c r="M74" s="27">
        <v>43624</v>
      </c>
      <c r="N74" s="26" t="s">
        <v>78</v>
      </c>
      <c r="O74" s="28">
        <v>172</v>
      </c>
      <c r="P74" s="95" t="s">
        <v>149</v>
      </c>
      <c r="Q74" s="90">
        <v>0</v>
      </c>
      <c r="R74" s="26" t="s">
        <v>235</v>
      </c>
      <c r="S74" s="56" t="s">
        <v>190</v>
      </c>
    </row>
    <row r="75" spans="1:19" x14ac:dyDescent="0.2">
      <c r="A75" s="25" t="s">
        <v>143</v>
      </c>
      <c r="B75" s="26">
        <v>47529913</v>
      </c>
      <c r="C75" s="26" t="s">
        <v>144</v>
      </c>
      <c r="D75" s="26" t="s">
        <v>331</v>
      </c>
      <c r="E75" s="26" t="s">
        <v>69</v>
      </c>
      <c r="F75" s="26" t="s">
        <v>69</v>
      </c>
      <c r="G75" s="97" t="s">
        <v>144</v>
      </c>
      <c r="H75" s="26" t="s">
        <v>332</v>
      </c>
      <c r="I75" s="90" t="s">
        <v>333</v>
      </c>
      <c r="J75" s="26" t="s">
        <v>158</v>
      </c>
      <c r="K75" s="98">
        <v>45537</v>
      </c>
      <c r="L75" s="26" t="s">
        <v>334</v>
      </c>
      <c r="M75" s="27">
        <v>45509</v>
      </c>
      <c r="N75" s="26" t="s">
        <v>78</v>
      </c>
      <c r="O75" s="28">
        <v>8611</v>
      </c>
      <c r="P75" s="95" t="s">
        <v>162</v>
      </c>
      <c r="Q75" s="90">
        <v>0</v>
      </c>
      <c r="R75" s="26" t="s">
        <v>335</v>
      </c>
      <c r="S75" s="56" t="s">
        <v>190</v>
      </c>
    </row>
    <row r="76" spans="1:19" x14ac:dyDescent="0.2">
      <c r="A76" s="25" t="s">
        <v>143</v>
      </c>
      <c r="B76" s="26">
        <v>48252668</v>
      </c>
      <c r="C76" s="26" t="s">
        <v>144</v>
      </c>
      <c r="D76" s="26" t="s">
        <v>336</v>
      </c>
      <c r="E76" s="26" t="s">
        <v>69</v>
      </c>
      <c r="F76" s="26" t="s">
        <v>69</v>
      </c>
      <c r="G76" s="97" t="s">
        <v>144</v>
      </c>
      <c r="H76" s="26" t="s">
        <v>291</v>
      </c>
      <c r="I76" s="90" t="s">
        <v>337</v>
      </c>
      <c r="J76" s="26" t="s">
        <v>74</v>
      </c>
      <c r="K76" s="98" t="s">
        <v>148</v>
      </c>
      <c r="L76" s="26" t="s">
        <v>148</v>
      </c>
      <c r="M76" s="27">
        <v>44062</v>
      </c>
      <c r="N76" s="26" t="s">
        <v>78</v>
      </c>
      <c r="O76" s="28">
        <v>1748</v>
      </c>
      <c r="P76" s="95" t="s">
        <v>149</v>
      </c>
      <c r="Q76" s="90">
        <v>0</v>
      </c>
      <c r="R76" s="26" t="s">
        <v>338</v>
      </c>
      <c r="S76" s="56" t="s">
        <v>155</v>
      </c>
    </row>
    <row r="77" spans="1:19" x14ac:dyDescent="0.2">
      <c r="A77" s="25" t="s">
        <v>143</v>
      </c>
      <c r="B77" s="26">
        <v>74281511</v>
      </c>
      <c r="C77" s="26" t="s">
        <v>339</v>
      </c>
      <c r="D77" s="26" t="s">
        <v>340</v>
      </c>
      <c r="E77" s="26" t="s">
        <v>69</v>
      </c>
      <c r="F77" s="26" t="s">
        <v>69</v>
      </c>
      <c r="G77" s="97" t="s">
        <v>339</v>
      </c>
      <c r="H77" s="26" t="s">
        <v>11</v>
      </c>
      <c r="I77" s="99" t="s">
        <v>189</v>
      </c>
      <c r="J77" s="26" t="s">
        <v>74</v>
      </c>
      <c r="K77" s="98" t="s">
        <v>148</v>
      </c>
      <c r="L77" s="26" t="s">
        <v>148</v>
      </c>
      <c r="M77" s="27">
        <v>43630</v>
      </c>
      <c r="N77" s="26" t="s">
        <v>78</v>
      </c>
      <c r="O77" s="28">
        <v>179</v>
      </c>
      <c r="P77" s="95" t="s">
        <v>162</v>
      </c>
      <c r="Q77" s="90">
        <v>0</v>
      </c>
      <c r="R77" s="26" t="s">
        <v>189</v>
      </c>
      <c r="S77" s="56" t="s">
        <v>195</v>
      </c>
    </row>
    <row r="78" spans="1:19" x14ac:dyDescent="0.2">
      <c r="A78" s="25" t="s">
        <v>143</v>
      </c>
      <c r="B78" s="26">
        <v>40663616</v>
      </c>
      <c r="C78" s="26" t="s">
        <v>114</v>
      </c>
      <c r="D78" s="26" t="s">
        <v>341</v>
      </c>
      <c r="E78" s="26" t="s">
        <v>69</v>
      </c>
      <c r="F78" s="26" t="s">
        <v>69</v>
      </c>
      <c r="G78" s="97" t="s">
        <v>114</v>
      </c>
      <c r="H78" s="26" t="s">
        <v>291</v>
      </c>
      <c r="I78" s="90" t="s">
        <v>342</v>
      </c>
      <c r="J78" s="26" t="s">
        <v>158</v>
      </c>
      <c r="K78" s="98">
        <v>45351</v>
      </c>
      <c r="L78" s="26" t="s">
        <v>174</v>
      </c>
      <c r="M78" s="27">
        <v>44030</v>
      </c>
      <c r="N78" s="26" t="s">
        <v>78</v>
      </c>
      <c r="O78" s="28">
        <v>1717</v>
      </c>
      <c r="P78" s="95" t="s">
        <v>149</v>
      </c>
      <c r="Q78" s="90">
        <v>0</v>
      </c>
      <c r="R78" s="26" t="s">
        <v>342</v>
      </c>
      <c r="S78" s="56" t="s">
        <v>179</v>
      </c>
    </row>
    <row r="79" spans="1:19" x14ac:dyDescent="0.2">
      <c r="A79" s="25" t="s">
        <v>143</v>
      </c>
      <c r="B79" s="26">
        <v>46540936</v>
      </c>
      <c r="C79" s="26" t="s">
        <v>187</v>
      </c>
      <c r="D79" s="26" t="s">
        <v>343</v>
      </c>
      <c r="E79" s="26" t="s">
        <v>69</v>
      </c>
      <c r="F79" s="26" t="s">
        <v>69</v>
      </c>
      <c r="G79" s="97" t="s">
        <v>187</v>
      </c>
      <c r="H79" s="26" t="s">
        <v>146</v>
      </c>
      <c r="I79" s="90" t="s">
        <v>268</v>
      </c>
      <c r="J79" s="26" t="s">
        <v>158</v>
      </c>
      <c r="K79" s="98">
        <v>45322</v>
      </c>
      <c r="L79" s="26" t="s">
        <v>174</v>
      </c>
      <c r="M79" s="27">
        <v>43635</v>
      </c>
      <c r="N79" s="26" t="s">
        <v>78</v>
      </c>
      <c r="O79" s="28">
        <v>125</v>
      </c>
      <c r="P79" s="95" t="s">
        <v>252</v>
      </c>
      <c r="Q79" s="90" t="s">
        <v>154</v>
      </c>
      <c r="R79" s="26" t="s">
        <v>189</v>
      </c>
      <c r="S79" s="56" t="s">
        <v>232</v>
      </c>
    </row>
    <row r="80" spans="1:19" x14ac:dyDescent="0.2">
      <c r="A80" s="25" t="s">
        <v>143</v>
      </c>
      <c r="B80" s="26">
        <v>72885363</v>
      </c>
      <c r="C80" s="26" t="s">
        <v>114</v>
      </c>
      <c r="D80" s="26" t="s">
        <v>344</v>
      </c>
      <c r="E80" s="26" t="s">
        <v>69</v>
      </c>
      <c r="F80" s="26" t="s">
        <v>69</v>
      </c>
      <c r="G80" s="97" t="s">
        <v>114</v>
      </c>
      <c r="H80" s="26" t="s">
        <v>11</v>
      </c>
      <c r="I80" s="90" t="s">
        <v>2150</v>
      </c>
      <c r="J80" s="26" t="s">
        <v>74</v>
      </c>
      <c r="K80" s="98" t="s">
        <v>148</v>
      </c>
      <c r="L80" s="26" t="s">
        <v>148</v>
      </c>
      <c r="M80" s="27">
        <v>43637</v>
      </c>
      <c r="N80" s="26" t="s">
        <v>78</v>
      </c>
      <c r="O80" s="28">
        <v>184</v>
      </c>
      <c r="P80" s="95" t="s">
        <v>149</v>
      </c>
      <c r="Q80" s="90">
        <v>0</v>
      </c>
      <c r="R80" s="26" t="s">
        <v>2150</v>
      </c>
      <c r="S80" s="56" t="s">
        <v>155</v>
      </c>
    </row>
    <row r="81" spans="1:19" x14ac:dyDescent="0.2">
      <c r="A81" s="25" t="s">
        <v>143</v>
      </c>
      <c r="B81" s="26">
        <v>73255344</v>
      </c>
      <c r="C81" s="26" t="s">
        <v>144</v>
      </c>
      <c r="D81" s="26" t="s">
        <v>345</v>
      </c>
      <c r="E81" s="26" t="s">
        <v>69</v>
      </c>
      <c r="F81" s="26" t="s">
        <v>69</v>
      </c>
      <c r="G81" s="97" t="s">
        <v>144</v>
      </c>
      <c r="H81" s="26" t="s">
        <v>346</v>
      </c>
      <c r="I81" s="90" t="s">
        <v>347</v>
      </c>
      <c r="J81" s="26" t="s">
        <v>158</v>
      </c>
      <c r="K81" s="98">
        <v>45688</v>
      </c>
      <c r="L81" s="26" t="s">
        <v>174</v>
      </c>
      <c r="M81" s="27">
        <v>45586</v>
      </c>
      <c r="N81" s="26" t="s">
        <v>78</v>
      </c>
      <c r="O81" s="28">
        <v>10884</v>
      </c>
      <c r="P81" s="95" t="s">
        <v>149</v>
      </c>
      <c r="Q81" s="90">
        <v>0</v>
      </c>
      <c r="R81" s="26" t="s">
        <v>235</v>
      </c>
      <c r="S81" s="56" t="s">
        <v>195</v>
      </c>
    </row>
    <row r="82" spans="1:19" x14ac:dyDescent="0.2">
      <c r="A82" s="25" t="s">
        <v>143</v>
      </c>
      <c r="B82" s="26">
        <v>43519909</v>
      </c>
      <c r="C82" s="26" t="s">
        <v>144</v>
      </c>
      <c r="D82" s="26" t="s">
        <v>348</v>
      </c>
      <c r="E82" s="26" t="s">
        <v>69</v>
      </c>
      <c r="F82" s="26" t="s">
        <v>69</v>
      </c>
      <c r="G82" s="97" t="s">
        <v>144</v>
      </c>
      <c r="H82" s="26" t="s">
        <v>227</v>
      </c>
      <c r="I82" s="99" t="s">
        <v>349</v>
      </c>
      <c r="J82" s="26" t="s">
        <v>74</v>
      </c>
      <c r="K82" s="98" t="s">
        <v>148</v>
      </c>
      <c r="L82" s="26" t="s">
        <v>148</v>
      </c>
      <c r="M82" s="27">
        <v>45489</v>
      </c>
      <c r="N82" s="26" t="s">
        <v>78</v>
      </c>
      <c r="O82" s="28">
        <v>8539</v>
      </c>
      <c r="P82" s="95" t="s">
        <v>162</v>
      </c>
      <c r="Q82" s="90">
        <v>0</v>
      </c>
      <c r="R82" s="26" t="s">
        <v>216</v>
      </c>
      <c r="S82" s="56" t="s">
        <v>151</v>
      </c>
    </row>
    <row r="83" spans="1:19" x14ac:dyDescent="0.2">
      <c r="A83" s="25" t="s">
        <v>143</v>
      </c>
      <c r="B83" s="26">
        <v>48132607</v>
      </c>
      <c r="C83" s="26" t="s">
        <v>144</v>
      </c>
      <c r="D83" s="26" t="s">
        <v>350</v>
      </c>
      <c r="E83" s="26" t="s">
        <v>69</v>
      </c>
      <c r="F83" s="26" t="s">
        <v>69</v>
      </c>
      <c r="G83" s="97" t="s">
        <v>144</v>
      </c>
      <c r="H83" s="26" t="s">
        <v>346</v>
      </c>
      <c r="I83" s="99" t="s">
        <v>148</v>
      </c>
      <c r="J83" s="26" t="s">
        <v>158</v>
      </c>
      <c r="K83" s="98">
        <v>45425</v>
      </c>
      <c r="L83" s="26" t="s">
        <v>222</v>
      </c>
      <c r="M83" s="27">
        <v>45394</v>
      </c>
      <c r="N83" s="26" t="s">
        <v>79</v>
      </c>
      <c r="O83" s="28">
        <v>7279</v>
      </c>
      <c r="P83" s="95" t="s">
        <v>149</v>
      </c>
      <c r="Q83" s="90" t="s">
        <v>154</v>
      </c>
      <c r="R83" s="26" t="s">
        <v>148</v>
      </c>
      <c r="S83" s="56" t="s">
        <v>151</v>
      </c>
    </row>
    <row r="84" spans="1:19" x14ac:dyDescent="0.2">
      <c r="A84" s="25" t="s">
        <v>143</v>
      </c>
      <c r="B84" s="26">
        <v>45330682</v>
      </c>
      <c r="C84" s="26" t="s">
        <v>206</v>
      </c>
      <c r="D84" s="26" t="s">
        <v>351</v>
      </c>
      <c r="E84" s="26" t="s">
        <v>69</v>
      </c>
      <c r="F84" s="26" t="s">
        <v>69</v>
      </c>
      <c r="G84" s="97" t="s">
        <v>206</v>
      </c>
      <c r="H84" s="26" t="s">
        <v>352</v>
      </c>
      <c r="I84" s="99" t="s">
        <v>353</v>
      </c>
      <c r="J84" s="26" t="s">
        <v>74</v>
      </c>
      <c r="K84" s="98" t="s">
        <v>148</v>
      </c>
      <c r="L84" s="26" t="s">
        <v>148</v>
      </c>
      <c r="M84" s="27">
        <v>43302</v>
      </c>
      <c r="N84" s="26" t="s">
        <v>78</v>
      </c>
      <c r="O84" s="28">
        <v>0</v>
      </c>
      <c r="P84" s="95" t="s">
        <v>149</v>
      </c>
      <c r="Q84" s="90" t="s">
        <v>160</v>
      </c>
      <c r="R84" s="26" t="s">
        <v>210</v>
      </c>
      <c r="S84" s="56" t="s">
        <v>190</v>
      </c>
    </row>
    <row r="85" spans="1:19" x14ac:dyDescent="0.2">
      <c r="A85" s="25" t="s">
        <v>143</v>
      </c>
      <c r="B85" s="26">
        <v>72394003</v>
      </c>
      <c r="C85" s="26" t="s">
        <v>144</v>
      </c>
      <c r="D85" s="26" t="s">
        <v>354</v>
      </c>
      <c r="E85" s="26" t="s">
        <v>69</v>
      </c>
      <c r="F85" s="26" t="s">
        <v>69</v>
      </c>
      <c r="G85" s="97" t="s">
        <v>144</v>
      </c>
      <c r="H85" s="26" t="s">
        <v>270</v>
      </c>
      <c r="I85" s="99" t="s">
        <v>355</v>
      </c>
      <c r="J85" s="26" t="s">
        <v>158</v>
      </c>
      <c r="K85" s="98">
        <v>45304</v>
      </c>
      <c r="L85" s="26" t="s">
        <v>356</v>
      </c>
      <c r="M85" s="27">
        <v>45264</v>
      </c>
      <c r="N85" s="26" t="s">
        <v>78</v>
      </c>
      <c r="O85" s="28">
        <v>6878</v>
      </c>
      <c r="P85" s="95" t="s">
        <v>162</v>
      </c>
      <c r="Q85" s="90" t="s">
        <v>160</v>
      </c>
      <c r="R85" s="26" t="s">
        <v>272</v>
      </c>
      <c r="S85" s="56" t="s">
        <v>198</v>
      </c>
    </row>
    <row r="86" spans="1:19" x14ac:dyDescent="0.2">
      <c r="A86" s="25" t="s">
        <v>143</v>
      </c>
      <c r="B86" s="26">
        <v>70546923</v>
      </c>
      <c r="C86" s="26" t="s">
        <v>114</v>
      </c>
      <c r="D86" s="26" t="s">
        <v>357</v>
      </c>
      <c r="E86" s="26" t="s">
        <v>69</v>
      </c>
      <c r="F86" s="26" t="s">
        <v>69</v>
      </c>
      <c r="G86" s="97" t="s">
        <v>114</v>
      </c>
      <c r="H86" s="26" t="s">
        <v>16</v>
      </c>
      <c r="I86" s="99" t="s">
        <v>2252</v>
      </c>
      <c r="J86" s="26" t="s">
        <v>74</v>
      </c>
      <c r="K86" s="98" t="s">
        <v>148</v>
      </c>
      <c r="L86" s="26" t="s">
        <v>148</v>
      </c>
      <c r="M86" s="27">
        <v>42895</v>
      </c>
      <c r="N86" s="26" t="s">
        <v>78</v>
      </c>
      <c r="O86" s="28">
        <v>0</v>
      </c>
      <c r="P86" s="95" t="s">
        <v>149</v>
      </c>
      <c r="Q86" s="90" t="s">
        <v>160</v>
      </c>
      <c r="R86" s="26" t="s">
        <v>2252</v>
      </c>
      <c r="S86" s="56" t="s">
        <v>186</v>
      </c>
    </row>
    <row r="87" spans="1:19" x14ac:dyDescent="0.2">
      <c r="A87" s="25" t="s">
        <v>143</v>
      </c>
      <c r="B87" s="26">
        <v>47818427</v>
      </c>
      <c r="C87" s="26" t="s">
        <v>144</v>
      </c>
      <c r="D87" s="26" t="s">
        <v>358</v>
      </c>
      <c r="E87" s="26" t="s">
        <v>69</v>
      </c>
      <c r="F87" s="26" t="s">
        <v>69</v>
      </c>
      <c r="G87" s="97" t="s">
        <v>144</v>
      </c>
      <c r="H87" s="26" t="s">
        <v>359</v>
      </c>
      <c r="I87" s="90" t="s">
        <v>2293</v>
      </c>
      <c r="J87" s="26" t="s">
        <v>158</v>
      </c>
      <c r="K87" s="98">
        <v>45737</v>
      </c>
      <c r="L87" s="26" t="s">
        <v>197</v>
      </c>
      <c r="M87" s="27">
        <v>45525</v>
      </c>
      <c r="N87" s="26" t="s">
        <v>78</v>
      </c>
      <c r="O87" s="28">
        <v>8596</v>
      </c>
      <c r="P87" s="95" t="s">
        <v>149</v>
      </c>
      <c r="Q87" s="90" t="s">
        <v>160</v>
      </c>
      <c r="R87" s="26" t="s">
        <v>360</v>
      </c>
      <c r="S87" s="56" t="s">
        <v>170</v>
      </c>
    </row>
    <row r="88" spans="1:19" x14ac:dyDescent="0.2">
      <c r="A88" s="25" t="s">
        <v>143</v>
      </c>
      <c r="B88" s="26">
        <v>73187523</v>
      </c>
      <c r="C88" s="26" t="s">
        <v>187</v>
      </c>
      <c r="D88" s="26" t="s">
        <v>361</v>
      </c>
      <c r="E88" s="26" t="s">
        <v>69</v>
      </c>
      <c r="F88" s="26" t="s">
        <v>69</v>
      </c>
      <c r="G88" s="97" t="s">
        <v>187</v>
      </c>
      <c r="H88" s="26" t="s">
        <v>362</v>
      </c>
      <c r="I88" s="90" t="s">
        <v>363</v>
      </c>
      <c r="J88" s="26" t="s">
        <v>74</v>
      </c>
      <c r="K88" s="98" t="s">
        <v>148</v>
      </c>
      <c r="L88" s="26" t="s">
        <v>148</v>
      </c>
      <c r="M88" s="27">
        <v>44609</v>
      </c>
      <c r="N88" s="26" t="s">
        <v>78</v>
      </c>
      <c r="O88" s="28">
        <v>3076</v>
      </c>
      <c r="P88" s="95" t="s">
        <v>252</v>
      </c>
      <c r="Q88" s="90" t="s">
        <v>160</v>
      </c>
      <c r="R88" s="26" t="s">
        <v>325</v>
      </c>
      <c r="S88" s="56" t="s">
        <v>205</v>
      </c>
    </row>
    <row r="89" spans="1:19" x14ac:dyDescent="0.2">
      <c r="A89" s="25" t="s">
        <v>143</v>
      </c>
      <c r="B89" s="26">
        <v>76242464</v>
      </c>
      <c r="C89" s="26" t="s">
        <v>144</v>
      </c>
      <c r="D89" s="26" t="s">
        <v>364</v>
      </c>
      <c r="E89" s="26" t="s">
        <v>69</v>
      </c>
      <c r="F89" s="26" t="s">
        <v>69</v>
      </c>
      <c r="G89" s="97" t="s">
        <v>144</v>
      </c>
      <c r="H89" s="26" t="s">
        <v>365</v>
      </c>
      <c r="I89" s="90" t="s">
        <v>366</v>
      </c>
      <c r="J89" s="26" t="s">
        <v>158</v>
      </c>
      <c r="K89" s="98">
        <v>45639</v>
      </c>
      <c r="L89" s="26" t="s">
        <v>197</v>
      </c>
      <c r="M89" s="27">
        <v>45152</v>
      </c>
      <c r="N89" s="26" t="s">
        <v>78</v>
      </c>
      <c r="O89" s="28">
        <v>6623</v>
      </c>
      <c r="P89" s="95" t="s">
        <v>162</v>
      </c>
      <c r="Q89" s="90" t="s">
        <v>160</v>
      </c>
      <c r="R89" s="26" t="s">
        <v>367</v>
      </c>
      <c r="S89" s="56" t="s">
        <v>170</v>
      </c>
    </row>
    <row r="90" spans="1:19" x14ac:dyDescent="0.2">
      <c r="A90" s="25" t="s">
        <v>143</v>
      </c>
      <c r="B90" s="26">
        <v>45702953</v>
      </c>
      <c r="C90" s="26" t="s">
        <v>187</v>
      </c>
      <c r="D90" s="26" t="s">
        <v>368</v>
      </c>
      <c r="E90" s="26" t="s">
        <v>69</v>
      </c>
      <c r="F90" s="26" t="s">
        <v>69</v>
      </c>
      <c r="G90" s="97" t="s">
        <v>187</v>
      </c>
      <c r="H90" s="26" t="s">
        <v>203</v>
      </c>
      <c r="I90" s="92" t="s">
        <v>340</v>
      </c>
      <c r="J90" s="26" t="s">
        <v>158</v>
      </c>
      <c r="K90" s="98">
        <v>45473</v>
      </c>
      <c r="L90" s="26" t="s">
        <v>174</v>
      </c>
      <c r="M90" s="27">
        <v>43663</v>
      </c>
      <c r="N90" s="26" t="s">
        <v>78</v>
      </c>
      <c r="O90" s="28">
        <v>224</v>
      </c>
      <c r="P90" s="95" t="s">
        <v>162</v>
      </c>
      <c r="Q90" s="90" t="s">
        <v>160</v>
      </c>
      <c r="R90" s="26" t="s">
        <v>189</v>
      </c>
      <c r="S90" s="56" t="s">
        <v>151</v>
      </c>
    </row>
    <row r="91" spans="1:19" x14ac:dyDescent="0.2">
      <c r="A91" s="25" t="s">
        <v>143</v>
      </c>
      <c r="B91" s="26">
        <v>75147951</v>
      </c>
      <c r="C91" s="26" t="s">
        <v>144</v>
      </c>
      <c r="D91" s="26" t="s">
        <v>369</v>
      </c>
      <c r="E91" s="26" t="s">
        <v>69</v>
      </c>
      <c r="F91" s="26" t="s">
        <v>69</v>
      </c>
      <c r="G91" s="97" t="s">
        <v>144</v>
      </c>
      <c r="H91" s="26" t="s">
        <v>30</v>
      </c>
      <c r="I91" s="90" t="s">
        <v>234</v>
      </c>
      <c r="J91" s="26" t="s">
        <v>158</v>
      </c>
      <c r="K91" s="98">
        <v>45380</v>
      </c>
      <c r="L91" s="26" t="s">
        <v>222</v>
      </c>
      <c r="M91" s="27">
        <v>43666</v>
      </c>
      <c r="N91" s="26" t="s">
        <v>78</v>
      </c>
      <c r="O91" s="28">
        <v>229</v>
      </c>
      <c r="P91" s="95" t="s">
        <v>149</v>
      </c>
      <c r="Q91" s="90" t="s">
        <v>160</v>
      </c>
      <c r="R91" s="26" t="s">
        <v>235</v>
      </c>
      <c r="S91" s="56" t="s">
        <v>195</v>
      </c>
    </row>
    <row r="92" spans="1:19" x14ac:dyDescent="0.2">
      <c r="A92" s="25" t="s">
        <v>143</v>
      </c>
      <c r="B92" s="26">
        <v>73427070</v>
      </c>
      <c r="C92" s="26" t="s">
        <v>206</v>
      </c>
      <c r="D92" s="26" t="s">
        <v>370</v>
      </c>
      <c r="E92" s="26" t="s">
        <v>69</v>
      </c>
      <c r="F92" s="26" t="s">
        <v>69</v>
      </c>
      <c r="G92" s="97" t="s">
        <v>206</v>
      </c>
      <c r="H92" s="26" t="s">
        <v>16</v>
      </c>
      <c r="I92" s="92" t="s">
        <v>371</v>
      </c>
      <c r="J92" s="26" t="s">
        <v>74</v>
      </c>
      <c r="K92" s="98" t="s">
        <v>148</v>
      </c>
      <c r="L92" s="26" t="s">
        <v>148</v>
      </c>
      <c r="M92" s="27">
        <v>43666</v>
      </c>
      <c r="N92" s="26" t="s">
        <v>78</v>
      </c>
      <c r="O92" s="28">
        <v>229</v>
      </c>
      <c r="P92" s="95" t="s">
        <v>252</v>
      </c>
      <c r="Q92" s="90" t="s">
        <v>160</v>
      </c>
      <c r="R92" s="26" t="s">
        <v>315</v>
      </c>
      <c r="S92" s="56" t="s">
        <v>155</v>
      </c>
    </row>
    <row r="93" spans="1:19" x14ac:dyDescent="0.2">
      <c r="A93" s="25" t="s">
        <v>143</v>
      </c>
      <c r="B93" s="26">
        <v>72685811</v>
      </c>
      <c r="C93" s="26" t="s">
        <v>114</v>
      </c>
      <c r="D93" s="26" t="s">
        <v>372</v>
      </c>
      <c r="E93" s="26" t="s">
        <v>69</v>
      </c>
      <c r="F93" s="26" t="s">
        <v>69</v>
      </c>
      <c r="G93" s="97" t="s">
        <v>114</v>
      </c>
      <c r="H93" s="26" t="s">
        <v>255</v>
      </c>
      <c r="I93" s="90" t="s">
        <v>373</v>
      </c>
      <c r="J93" s="26" t="s">
        <v>74</v>
      </c>
      <c r="K93" s="98" t="s">
        <v>148</v>
      </c>
      <c r="L93" s="26" t="s">
        <v>148</v>
      </c>
      <c r="M93" s="27">
        <v>44387</v>
      </c>
      <c r="N93" s="26" t="s">
        <v>78</v>
      </c>
      <c r="O93" s="28">
        <v>2556</v>
      </c>
      <c r="P93" s="95" t="s">
        <v>149</v>
      </c>
      <c r="Q93" s="90" t="s">
        <v>160</v>
      </c>
      <c r="R93" s="26" t="s">
        <v>166</v>
      </c>
      <c r="S93" s="56" t="s">
        <v>195</v>
      </c>
    </row>
    <row r="94" spans="1:19" x14ac:dyDescent="0.2">
      <c r="A94" s="25" t="s">
        <v>143</v>
      </c>
      <c r="B94" s="26">
        <v>41811611</v>
      </c>
      <c r="C94" s="26" t="s">
        <v>187</v>
      </c>
      <c r="D94" s="26" t="s">
        <v>374</v>
      </c>
      <c r="E94" s="26" t="s">
        <v>69</v>
      </c>
      <c r="F94" s="26" t="s">
        <v>69</v>
      </c>
      <c r="G94" s="97" t="s">
        <v>187</v>
      </c>
      <c r="H94" s="26" t="s">
        <v>16</v>
      </c>
      <c r="I94" s="90" t="s">
        <v>189</v>
      </c>
      <c r="J94" s="26" t="s">
        <v>74</v>
      </c>
      <c r="K94" s="98" t="s">
        <v>148</v>
      </c>
      <c r="L94" s="26" t="s">
        <v>148</v>
      </c>
      <c r="M94" s="27">
        <v>43669</v>
      </c>
      <c r="N94" s="26" t="s">
        <v>78</v>
      </c>
      <c r="O94" s="28">
        <v>232</v>
      </c>
      <c r="P94" s="95" t="s">
        <v>162</v>
      </c>
      <c r="Q94" s="90" t="s">
        <v>160</v>
      </c>
      <c r="R94" s="26" t="s">
        <v>189</v>
      </c>
      <c r="S94" s="56" t="s">
        <v>170</v>
      </c>
    </row>
    <row r="95" spans="1:19" x14ac:dyDescent="0.2">
      <c r="A95" s="25" t="s">
        <v>143</v>
      </c>
      <c r="B95" s="26">
        <v>44132382</v>
      </c>
      <c r="C95" s="26" t="s">
        <v>144</v>
      </c>
      <c r="D95" s="26" t="s">
        <v>375</v>
      </c>
      <c r="E95" s="26" t="s">
        <v>69</v>
      </c>
      <c r="F95" s="26" t="s">
        <v>69</v>
      </c>
      <c r="G95" s="97" t="s">
        <v>144</v>
      </c>
      <c r="H95" s="26" t="s">
        <v>27</v>
      </c>
      <c r="I95" s="90" t="s">
        <v>329</v>
      </c>
      <c r="J95" s="26" t="s">
        <v>74</v>
      </c>
      <c r="K95" s="92" t="s">
        <v>148</v>
      </c>
      <c r="L95" s="90" t="s">
        <v>148</v>
      </c>
      <c r="M95" s="27">
        <v>43669</v>
      </c>
      <c r="N95" s="26" t="s">
        <v>78</v>
      </c>
      <c r="O95" s="28">
        <v>232</v>
      </c>
      <c r="P95" s="95" t="s">
        <v>149</v>
      </c>
      <c r="Q95" s="92" t="s">
        <v>160</v>
      </c>
      <c r="R95" s="26" t="s">
        <v>2150</v>
      </c>
      <c r="S95" s="56" t="s">
        <v>195</v>
      </c>
    </row>
    <row r="96" spans="1:19" x14ac:dyDescent="0.2">
      <c r="A96" s="25" t="s">
        <v>143</v>
      </c>
      <c r="B96" s="26">
        <v>47981144</v>
      </c>
      <c r="C96" s="26" t="s">
        <v>114</v>
      </c>
      <c r="D96" s="26" t="s">
        <v>376</v>
      </c>
      <c r="E96" s="26" t="s">
        <v>69</v>
      </c>
      <c r="F96" s="26" t="s">
        <v>69</v>
      </c>
      <c r="G96" s="97" t="s">
        <v>114</v>
      </c>
      <c r="H96" s="26" t="s">
        <v>16</v>
      </c>
      <c r="I96" s="90" t="s">
        <v>243</v>
      </c>
      <c r="J96" s="26" t="s">
        <v>158</v>
      </c>
      <c r="K96" s="92">
        <v>45473</v>
      </c>
      <c r="L96" s="90" t="s">
        <v>174</v>
      </c>
      <c r="M96" s="27">
        <v>43670</v>
      </c>
      <c r="N96" s="26" t="s">
        <v>78</v>
      </c>
      <c r="O96" s="28">
        <v>235</v>
      </c>
      <c r="P96" s="95" t="s">
        <v>162</v>
      </c>
      <c r="Q96" s="92" t="s">
        <v>154</v>
      </c>
      <c r="R96" s="26" t="s">
        <v>243</v>
      </c>
      <c r="S96" s="56" t="s">
        <v>232</v>
      </c>
    </row>
    <row r="97" spans="1:19" x14ac:dyDescent="0.2">
      <c r="A97" s="25" t="s">
        <v>143</v>
      </c>
      <c r="B97" s="26">
        <v>48373940</v>
      </c>
      <c r="C97" s="26" t="s">
        <v>144</v>
      </c>
      <c r="D97" s="26" t="s">
        <v>377</v>
      </c>
      <c r="E97" s="26" t="s">
        <v>69</v>
      </c>
      <c r="F97" s="26" t="s">
        <v>69</v>
      </c>
      <c r="G97" s="97" t="s">
        <v>144</v>
      </c>
      <c r="H97" s="26" t="s">
        <v>237</v>
      </c>
      <c r="I97" s="90" t="s">
        <v>148</v>
      </c>
      <c r="J97" s="26" t="s">
        <v>158</v>
      </c>
      <c r="K97" s="92">
        <v>45493</v>
      </c>
      <c r="L97" s="90" t="s">
        <v>159</v>
      </c>
      <c r="M97" s="27">
        <v>45210</v>
      </c>
      <c r="N97" s="26" t="s">
        <v>78</v>
      </c>
      <c r="O97" s="28">
        <v>6791</v>
      </c>
      <c r="P97" s="95" t="s">
        <v>149</v>
      </c>
      <c r="Q97" s="94" t="s">
        <v>154</v>
      </c>
      <c r="R97" s="26" t="s">
        <v>148</v>
      </c>
      <c r="S97" s="56" t="s">
        <v>167</v>
      </c>
    </row>
    <row r="98" spans="1:19" x14ac:dyDescent="0.2">
      <c r="A98" s="25" t="s">
        <v>143</v>
      </c>
      <c r="B98" s="26">
        <v>48042727</v>
      </c>
      <c r="C98" s="26" t="s">
        <v>144</v>
      </c>
      <c r="D98" s="26" t="s">
        <v>378</v>
      </c>
      <c r="E98" s="26" t="s">
        <v>69</v>
      </c>
      <c r="F98" s="26" t="s">
        <v>69</v>
      </c>
      <c r="G98" s="97" t="s">
        <v>144</v>
      </c>
      <c r="H98" s="26" t="s">
        <v>270</v>
      </c>
      <c r="I98" s="90" t="s">
        <v>148</v>
      </c>
      <c r="J98" s="26" t="s">
        <v>158</v>
      </c>
      <c r="K98" s="92">
        <v>45372</v>
      </c>
      <c r="L98" s="90" t="s">
        <v>379</v>
      </c>
      <c r="M98" s="27">
        <v>44652</v>
      </c>
      <c r="N98" s="26" t="s">
        <v>79</v>
      </c>
      <c r="O98" s="28">
        <v>3068</v>
      </c>
      <c r="P98" s="95" t="s">
        <v>149</v>
      </c>
      <c r="Q98" s="94" t="s">
        <v>154</v>
      </c>
      <c r="R98" s="26" t="s">
        <v>148</v>
      </c>
      <c r="S98" s="56" t="s">
        <v>205</v>
      </c>
    </row>
    <row r="99" spans="1:19" x14ac:dyDescent="0.2">
      <c r="A99" s="25" t="s">
        <v>143</v>
      </c>
      <c r="B99" s="26">
        <v>75394033</v>
      </c>
      <c r="C99" s="26" t="s">
        <v>144</v>
      </c>
      <c r="D99" s="26" t="s">
        <v>380</v>
      </c>
      <c r="E99" s="26" t="s">
        <v>69</v>
      </c>
      <c r="F99" s="26" t="s">
        <v>69</v>
      </c>
      <c r="G99" s="97" t="s">
        <v>144</v>
      </c>
      <c r="H99" s="26" t="s">
        <v>176</v>
      </c>
      <c r="I99" s="90" t="s">
        <v>381</v>
      </c>
      <c r="J99" s="26" t="s">
        <v>158</v>
      </c>
      <c r="K99" s="92">
        <v>45706</v>
      </c>
      <c r="L99" s="90" t="s">
        <v>247</v>
      </c>
      <c r="M99" s="27">
        <v>45511</v>
      </c>
      <c r="N99" s="26" t="s">
        <v>78</v>
      </c>
      <c r="O99" s="28">
        <v>8541</v>
      </c>
      <c r="P99" s="95" t="s">
        <v>162</v>
      </c>
      <c r="Q99" s="94" t="s">
        <v>154</v>
      </c>
      <c r="R99" s="26" t="s">
        <v>177</v>
      </c>
      <c r="S99" s="56" t="s">
        <v>151</v>
      </c>
    </row>
    <row r="100" spans="1:19" x14ac:dyDescent="0.2">
      <c r="A100" s="25" t="s">
        <v>143</v>
      </c>
      <c r="B100" s="26">
        <v>72435838</v>
      </c>
      <c r="C100" s="26" t="s">
        <v>144</v>
      </c>
      <c r="D100" s="26" t="s">
        <v>382</v>
      </c>
      <c r="E100" s="26" t="s">
        <v>69</v>
      </c>
      <c r="F100" s="26" t="s">
        <v>69</v>
      </c>
      <c r="G100" s="97" t="s">
        <v>144</v>
      </c>
      <c r="H100" s="26" t="s">
        <v>260</v>
      </c>
      <c r="I100" s="90" t="s">
        <v>383</v>
      </c>
      <c r="J100" s="26" t="s">
        <v>158</v>
      </c>
      <c r="K100" s="92">
        <v>45705</v>
      </c>
      <c r="L100" s="90" t="s">
        <v>222</v>
      </c>
      <c r="M100" s="27">
        <v>45554</v>
      </c>
      <c r="N100" s="26" t="s">
        <v>78</v>
      </c>
      <c r="O100" s="28">
        <v>8577</v>
      </c>
      <c r="P100" s="95" t="s">
        <v>162</v>
      </c>
      <c r="Q100" s="94" t="s">
        <v>154</v>
      </c>
      <c r="R100" s="26" t="s">
        <v>262</v>
      </c>
      <c r="S100" s="56" t="s">
        <v>155</v>
      </c>
    </row>
    <row r="101" spans="1:19" x14ac:dyDescent="0.2">
      <c r="A101" s="25" t="s">
        <v>143</v>
      </c>
      <c r="B101" s="26">
        <v>72369963</v>
      </c>
      <c r="C101" s="26" t="s">
        <v>144</v>
      </c>
      <c r="D101" s="26" t="s">
        <v>384</v>
      </c>
      <c r="E101" s="26" t="s">
        <v>69</v>
      </c>
      <c r="F101" s="26" t="s">
        <v>69</v>
      </c>
      <c r="G101" s="97" t="s">
        <v>144</v>
      </c>
      <c r="H101" s="26" t="s">
        <v>385</v>
      </c>
      <c r="I101" s="90" t="s">
        <v>386</v>
      </c>
      <c r="J101" s="26" t="s">
        <v>74</v>
      </c>
      <c r="K101" s="92" t="s">
        <v>148</v>
      </c>
      <c r="L101" s="90" t="s">
        <v>148</v>
      </c>
      <c r="M101" s="27">
        <v>43678</v>
      </c>
      <c r="N101" s="26" t="s">
        <v>78</v>
      </c>
      <c r="O101" s="28">
        <v>244</v>
      </c>
      <c r="P101" s="95" t="s">
        <v>149</v>
      </c>
      <c r="Q101" s="94" t="s">
        <v>154</v>
      </c>
      <c r="R101" s="26" t="s">
        <v>2252</v>
      </c>
      <c r="S101" s="56" t="s">
        <v>155</v>
      </c>
    </row>
    <row r="102" spans="1:19" x14ac:dyDescent="0.2">
      <c r="A102" s="25" t="s">
        <v>143</v>
      </c>
      <c r="B102" s="26">
        <v>76712464</v>
      </c>
      <c r="C102" s="26" t="s">
        <v>206</v>
      </c>
      <c r="D102" s="26" t="s">
        <v>387</v>
      </c>
      <c r="E102" s="26" t="s">
        <v>69</v>
      </c>
      <c r="F102" s="26" t="s">
        <v>69</v>
      </c>
      <c r="G102" s="97" t="s">
        <v>206</v>
      </c>
      <c r="H102" s="26" t="s">
        <v>11</v>
      </c>
      <c r="I102" s="90" t="s">
        <v>388</v>
      </c>
      <c r="J102" s="26" t="s">
        <v>74</v>
      </c>
      <c r="K102" s="92" t="s">
        <v>148</v>
      </c>
      <c r="L102" s="90" t="s">
        <v>148</v>
      </c>
      <c r="M102" s="27">
        <v>43685</v>
      </c>
      <c r="N102" s="26" t="s">
        <v>78</v>
      </c>
      <c r="O102" s="28">
        <v>255</v>
      </c>
      <c r="P102" s="95" t="s">
        <v>252</v>
      </c>
      <c r="Q102" s="94" t="s">
        <v>154</v>
      </c>
      <c r="R102" s="26" t="s">
        <v>389</v>
      </c>
      <c r="S102" s="56" t="s">
        <v>170</v>
      </c>
    </row>
    <row r="103" spans="1:19" x14ac:dyDescent="0.2">
      <c r="A103" s="25" t="s">
        <v>143</v>
      </c>
      <c r="B103" s="26">
        <v>76545123</v>
      </c>
      <c r="C103" s="26" t="s">
        <v>390</v>
      </c>
      <c r="D103" s="26" t="s">
        <v>391</v>
      </c>
      <c r="E103" s="26" t="s">
        <v>69</v>
      </c>
      <c r="F103" s="26" t="s">
        <v>69</v>
      </c>
      <c r="G103" s="97" t="s">
        <v>390</v>
      </c>
      <c r="H103" s="26" t="s">
        <v>16</v>
      </c>
      <c r="I103" s="90" t="s">
        <v>340</v>
      </c>
      <c r="J103" s="26" t="s">
        <v>74</v>
      </c>
      <c r="K103" s="92" t="s">
        <v>148</v>
      </c>
      <c r="L103" s="90" t="s">
        <v>148</v>
      </c>
      <c r="M103" s="27">
        <v>43684</v>
      </c>
      <c r="N103" s="26" t="s">
        <v>78</v>
      </c>
      <c r="O103" s="28">
        <v>254</v>
      </c>
      <c r="P103" s="95" t="s">
        <v>162</v>
      </c>
      <c r="Q103" s="94" t="s">
        <v>154</v>
      </c>
      <c r="R103" s="26" t="s">
        <v>189</v>
      </c>
      <c r="S103" s="56" t="s">
        <v>148</v>
      </c>
    </row>
    <row r="104" spans="1:19" x14ac:dyDescent="0.2">
      <c r="A104" s="25" t="s">
        <v>143</v>
      </c>
      <c r="B104" s="26">
        <v>74298017</v>
      </c>
      <c r="C104" s="26" t="s">
        <v>144</v>
      </c>
      <c r="D104" s="26" t="s">
        <v>392</v>
      </c>
      <c r="E104" s="26" t="s">
        <v>69</v>
      </c>
      <c r="F104" s="26" t="s">
        <v>69</v>
      </c>
      <c r="G104" s="97" t="s">
        <v>144</v>
      </c>
      <c r="H104" s="26" t="s">
        <v>11</v>
      </c>
      <c r="I104" s="90" t="s">
        <v>388</v>
      </c>
      <c r="J104" s="26" t="s">
        <v>74</v>
      </c>
      <c r="K104" s="92" t="s">
        <v>148</v>
      </c>
      <c r="L104" s="90" t="s">
        <v>148</v>
      </c>
      <c r="M104" s="27">
        <v>43698</v>
      </c>
      <c r="N104" s="26" t="s">
        <v>78</v>
      </c>
      <c r="O104" s="28">
        <v>278</v>
      </c>
      <c r="P104" s="95" t="s">
        <v>252</v>
      </c>
      <c r="Q104" s="94" t="s">
        <v>154</v>
      </c>
      <c r="R104" s="26" t="s">
        <v>389</v>
      </c>
      <c r="S104" s="56" t="s">
        <v>232</v>
      </c>
    </row>
    <row r="105" spans="1:19" x14ac:dyDescent="0.2">
      <c r="A105" s="25" t="s">
        <v>143</v>
      </c>
      <c r="B105" s="26">
        <v>48761925</v>
      </c>
      <c r="C105" s="26" t="s">
        <v>114</v>
      </c>
      <c r="D105" s="26" t="s">
        <v>393</v>
      </c>
      <c r="E105" s="26" t="s">
        <v>69</v>
      </c>
      <c r="F105" s="26" t="s">
        <v>69</v>
      </c>
      <c r="G105" s="97" t="s">
        <v>114</v>
      </c>
      <c r="H105" s="26" t="s">
        <v>16</v>
      </c>
      <c r="I105" s="90" t="s">
        <v>394</v>
      </c>
      <c r="J105" s="26" t="s">
        <v>158</v>
      </c>
      <c r="K105" s="92">
        <v>45443</v>
      </c>
      <c r="L105" s="90" t="s">
        <v>356</v>
      </c>
      <c r="M105" s="27">
        <v>43698</v>
      </c>
      <c r="N105" s="26" t="s">
        <v>78</v>
      </c>
      <c r="O105" s="28">
        <v>278</v>
      </c>
      <c r="P105" s="95" t="s">
        <v>162</v>
      </c>
      <c r="Q105" s="94" t="s">
        <v>154</v>
      </c>
      <c r="R105" s="26" t="s">
        <v>394</v>
      </c>
      <c r="S105" s="56" t="s">
        <v>190</v>
      </c>
    </row>
    <row r="106" spans="1:19" x14ac:dyDescent="0.2">
      <c r="A106" s="25" t="s">
        <v>143</v>
      </c>
      <c r="B106" s="26">
        <v>75764013</v>
      </c>
      <c r="C106" s="26" t="s">
        <v>144</v>
      </c>
      <c r="D106" s="26" t="s">
        <v>395</v>
      </c>
      <c r="E106" s="26" t="s">
        <v>69</v>
      </c>
      <c r="F106" s="26" t="s">
        <v>69</v>
      </c>
      <c r="G106" s="97" t="s">
        <v>144</v>
      </c>
      <c r="H106" s="26" t="s">
        <v>274</v>
      </c>
      <c r="I106" s="92" t="s">
        <v>148</v>
      </c>
      <c r="J106" s="26" t="s">
        <v>158</v>
      </c>
      <c r="K106" s="92">
        <v>45342</v>
      </c>
      <c r="L106" s="90" t="s">
        <v>379</v>
      </c>
      <c r="M106" s="27">
        <v>45059</v>
      </c>
      <c r="N106" s="26" t="s">
        <v>78</v>
      </c>
      <c r="O106" s="28">
        <v>6327</v>
      </c>
      <c r="P106" s="95" t="s">
        <v>149</v>
      </c>
      <c r="Q106" s="94" t="s">
        <v>154</v>
      </c>
      <c r="R106" s="26" t="s">
        <v>148</v>
      </c>
      <c r="S106" s="56" t="s">
        <v>151</v>
      </c>
    </row>
    <row r="107" spans="1:19" x14ac:dyDescent="0.2">
      <c r="A107" s="25" t="s">
        <v>143</v>
      </c>
      <c r="B107" s="26">
        <v>76286755</v>
      </c>
      <c r="C107" s="26" t="s">
        <v>144</v>
      </c>
      <c r="D107" s="26" t="s">
        <v>396</v>
      </c>
      <c r="E107" s="26" t="s">
        <v>69</v>
      </c>
      <c r="F107" s="26" t="s">
        <v>69</v>
      </c>
      <c r="G107" s="97" t="s">
        <v>144</v>
      </c>
      <c r="H107" s="26" t="s">
        <v>45</v>
      </c>
      <c r="I107" s="90" t="s">
        <v>397</v>
      </c>
      <c r="J107" s="26" t="s">
        <v>158</v>
      </c>
      <c r="K107" s="92">
        <v>45382</v>
      </c>
      <c r="L107" s="90" t="s">
        <v>174</v>
      </c>
      <c r="M107" s="27">
        <v>43718</v>
      </c>
      <c r="N107" s="26" t="s">
        <v>79</v>
      </c>
      <c r="O107" s="28">
        <v>305</v>
      </c>
      <c r="P107" s="95" t="s">
        <v>149</v>
      </c>
      <c r="Q107" s="94" t="s">
        <v>160</v>
      </c>
      <c r="R107" s="26" t="s">
        <v>394</v>
      </c>
      <c r="S107" s="56" t="s">
        <v>151</v>
      </c>
    </row>
    <row r="108" spans="1:19" x14ac:dyDescent="0.2">
      <c r="A108" s="25" t="s">
        <v>143</v>
      </c>
      <c r="B108" s="26">
        <v>76343704</v>
      </c>
      <c r="C108" s="26" t="s">
        <v>206</v>
      </c>
      <c r="D108" s="26" t="s">
        <v>398</v>
      </c>
      <c r="E108" s="26" t="s">
        <v>69</v>
      </c>
      <c r="F108" s="26" t="s">
        <v>69</v>
      </c>
      <c r="G108" s="97" t="s">
        <v>206</v>
      </c>
      <c r="H108" s="26" t="s">
        <v>16</v>
      </c>
      <c r="I108" s="90" t="s">
        <v>371</v>
      </c>
      <c r="J108" s="26" t="s">
        <v>74</v>
      </c>
      <c r="K108" s="92" t="s">
        <v>148</v>
      </c>
      <c r="L108" s="90" t="s">
        <v>148</v>
      </c>
      <c r="M108" s="27">
        <v>43718</v>
      </c>
      <c r="N108" s="26" t="s">
        <v>78</v>
      </c>
      <c r="O108" s="28">
        <v>305</v>
      </c>
      <c r="P108" s="95" t="s">
        <v>252</v>
      </c>
      <c r="Q108" s="94" t="s">
        <v>160</v>
      </c>
      <c r="R108" s="26" t="s">
        <v>315</v>
      </c>
      <c r="S108" s="56" t="s">
        <v>151</v>
      </c>
    </row>
    <row r="109" spans="1:19" x14ac:dyDescent="0.2">
      <c r="A109" s="25" t="s">
        <v>143</v>
      </c>
      <c r="B109" s="26">
        <v>75062092</v>
      </c>
      <c r="C109" s="26" t="s">
        <v>206</v>
      </c>
      <c r="D109" s="26" t="s">
        <v>399</v>
      </c>
      <c r="E109" s="26" t="s">
        <v>69</v>
      </c>
      <c r="F109" s="26" t="s">
        <v>69</v>
      </c>
      <c r="G109" s="97" t="s">
        <v>206</v>
      </c>
      <c r="H109" s="26" t="s">
        <v>16</v>
      </c>
      <c r="I109" s="90" t="s">
        <v>371</v>
      </c>
      <c r="J109" s="26" t="s">
        <v>74</v>
      </c>
      <c r="K109" s="92" t="s">
        <v>148</v>
      </c>
      <c r="L109" s="90" t="s">
        <v>148</v>
      </c>
      <c r="M109" s="27">
        <v>43719</v>
      </c>
      <c r="N109" s="26" t="s">
        <v>78</v>
      </c>
      <c r="O109" s="28">
        <v>312</v>
      </c>
      <c r="P109" s="95" t="s">
        <v>252</v>
      </c>
      <c r="Q109" s="94" t="s">
        <v>160</v>
      </c>
      <c r="R109" s="26" t="s">
        <v>315</v>
      </c>
      <c r="S109" s="56" t="s">
        <v>170</v>
      </c>
    </row>
    <row r="110" spans="1:19" x14ac:dyDescent="0.2">
      <c r="A110" s="25" t="s">
        <v>143</v>
      </c>
      <c r="B110" s="26">
        <v>70452478</v>
      </c>
      <c r="C110" s="26" t="s">
        <v>144</v>
      </c>
      <c r="D110" s="26" t="s">
        <v>400</v>
      </c>
      <c r="E110" s="26" t="s">
        <v>69</v>
      </c>
      <c r="F110" s="26" t="s">
        <v>69</v>
      </c>
      <c r="G110" s="97" t="s">
        <v>144</v>
      </c>
      <c r="H110" s="26" t="s">
        <v>172</v>
      </c>
      <c r="I110" s="90" t="s">
        <v>148</v>
      </c>
      <c r="J110" s="26" t="s">
        <v>158</v>
      </c>
      <c r="K110" s="92">
        <v>45322</v>
      </c>
      <c r="L110" s="90" t="s">
        <v>174</v>
      </c>
      <c r="M110" s="27">
        <v>45082</v>
      </c>
      <c r="N110" s="26" t="s">
        <v>79</v>
      </c>
      <c r="O110" s="28">
        <v>6277</v>
      </c>
      <c r="P110" s="95" t="s">
        <v>149</v>
      </c>
      <c r="Q110" s="94" t="s">
        <v>160</v>
      </c>
      <c r="R110" s="26" t="s">
        <v>148</v>
      </c>
      <c r="S110" s="56" t="s">
        <v>170</v>
      </c>
    </row>
    <row r="111" spans="1:19" x14ac:dyDescent="0.2">
      <c r="A111" s="25" t="s">
        <v>143</v>
      </c>
      <c r="B111" s="26">
        <v>47888176</v>
      </c>
      <c r="C111" s="26" t="s">
        <v>114</v>
      </c>
      <c r="D111" s="26" t="s">
        <v>401</v>
      </c>
      <c r="E111" s="26" t="s">
        <v>69</v>
      </c>
      <c r="F111" s="26" t="s">
        <v>69</v>
      </c>
      <c r="G111" s="97" t="s">
        <v>114</v>
      </c>
      <c r="H111" s="26" t="s">
        <v>16</v>
      </c>
      <c r="I111" s="90" t="s">
        <v>394</v>
      </c>
      <c r="J111" s="26" t="s">
        <v>74</v>
      </c>
      <c r="K111" s="92" t="s">
        <v>148</v>
      </c>
      <c r="L111" s="90" t="s">
        <v>148</v>
      </c>
      <c r="M111" s="27">
        <v>43727</v>
      </c>
      <c r="N111" s="26" t="s">
        <v>78</v>
      </c>
      <c r="O111" s="28">
        <v>351</v>
      </c>
      <c r="P111" s="95" t="s">
        <v>252</v>
      </c>
      <c r="Q111" s="94" t="s">
        <v>160</v>
      </c>
      <c r="R111" s="26" t="s">
        <v>394</v>
      </c>
      <c r="S111" s="56" t="s">
        <v>167</v>
      </c>
    </row>
    <row r="112" spans="1:19" x14ac:dyDescent="0.2">
      <c r="A112" s="25" t="s">
        <v>143</v>
      </c>
      <c r="B112" s="26">
        <v>71467856</v>
      </c>
      <c r="C112" s="26" t="s">
        <v>144</v>
      </c>
      <c r="D112" s="26" t="s">
        <v>402</v>
      </c>
      <c r="E112" s="26" t="s">
        <v>69</v>
      </c>
      <c r="F112" s="26" t="s">
        <v>69</v>
      </c>
      <c r="G112" s="97" t="s">
        <v>144</v>
      </c>
      <c r="H112" s="26" t="s">
        <v>403</v>
      </c>
      <c r="I112" s="90" t="s">
        <v>248</v>
      </c>
      <c r="J112" s="26" t="s">
        <v>74</v>
      </c>
      <c r="K112" s="92" t="s">
        <v>148</v>
      </c>
      <c r="L112" s="90" t="s">
        <v>148</v>
      </c>
      <c r="M112" s="27">
        <v>43727</v>
      </c>
      <c r="N112" s="26" t="s">
        <v>78</v>
      </c>
      <c r="O112" s="28">
        <v>351</v>
      </c>
      <c r="P112" s="95" t="s">
        <v>149</v>
      </c>
      <c r="Q112" s="94" t="s">
        <v>160</v>
      </c>
      <c r="R112" s="26" t="s">
        <v>235</v>
      </c>
      <c r="S112" s="56" t="s">
        <v>170</v>
      </c>
    </row>
    <row r="113" spans="1:19" x14ac:dyDescent="0.2">
      <c r="A113" s="25" t="s">
        <v>143</v>
      </c>
      <c r="B113" s="26">
        <v>74836807</v>
      </c>
      <c r="C113" s="26" t="s">
        <v>206</v>
      </c>
      <c r="D113" s="26" t="s">
        <v>404</v>
      </c>
      <c r="E113" s="26" t="s">
        <v>69</v>
      </c>
      <c r="F113" s="26" t="s">
        <v>69</v>
      </c>
      <c r="G113" s="97" t="s">
        <v>206</v>
      </c>
      <c r="H113" s="26" t="s">
        <v>16</v>
      </c>
      <c r="I113" s="90" t="s">
        <v>371</v>
      </c>
      <c r="J113" s="26" t="s">
        <v>74</v>
      </c>
      <c r="K113" s="92" t="s">
        <v>148</v>
      </c>
      <c r="L113" s="90" t="s">
        <v>148</v>
      </c>
      <c r="M113" s="27">
        <v>43727</v>
      </c>
      <c r="N113" s="26" t="s">
        <v>78</v>
      </c>
      <c r="O113" s="28">
        <v>351</v>
      </c>
      <c r="P113" s="95" t="s">
        <v>252</v>
      </c>
      <c r="Q113" s="94" t="s">
        <v>160</v>
      </c>
      <c r="R113" s="26" t="s">
        <v>315</v>
      </c>
      <c r="S113" s="56" t="s">
        <v>155</v>
      </c>
    </row>
    <row r="114" spans="1:19" x14ac:dyDescent="0.2">
      <c r="A114" s="25" t="s">
        <v>143</v>
      </c>
      <c r="B114" s="26">
        <v>74105868</v>
      </c>
      <c r="C114" s="26" t="s">
        <v>144</v>
      </c>
      <c r="D114" s="26" t="s">
        <v>405</v>
      </c>
      <c r="E114" s="26" t="s">
        <v>69</v>
      </c>
      <c r="F114" s="26" t="s">
        <v>69</v>
      </c>
      <c r="G114" s="97" t="s">
        <v>144</v>
      </c>
      <c r="H114" s="26" t="s">
        <v>240</v>
      </c>
      <c r="I114" s="90" t="s">
        <v>224</v>
      </c>
      <c r="J114" s="26" t="s">
        <v>74</v>
      </c>
      <c r="K114" s="92" t="s">
        <v>148</v>
      </c>
      <c r="L114" s="90" t="s">
        <v>148</v>
      </c>
      <c r="M114" s="27">
        <v>43735</v>
      </c>
      <c r="N114" s="26" t="s">
        <v>79</v>
      </c>
      <c r="O114" s="28">
        <v>379</v>
      </c>
      <c r="P114" s="95" t="s">
        <v>149</v>
      </c>
      <c r="Q114" s="94" t="s">
        <v>154</v>
      </c>
      <c r="R114" s="26" t="s">
        <v>2252</v>
      </c>
      <c r="S114" s="56" t="s">
        <v>198</v>
      </c>
    </row>
    <row r="115" spans="1:19" x14ac:dyDescent="0.2">
      <c r="A115" s="25" t="s">
        <v>143</v>
      </c>
      <c r="B115" s="26">
        <v>71336971</v>
      </c>
      <c r="C115" s="26" t="s">
        <v>144</v>
      </c>
      <c r="D115" s="26" t="s">
        <v>406</v>
      </c>
      <c r="E115" s="26" t="s">
        <v>69</v>
      </c>
      <c r="F115" s="26" t="s">
        <v>69</v>
      </c>
      <c r="G115" s="97" t="s">
        <v>144</v>
      </c>
      <c r="H115" s="26" t="s">
        <v>176</v>
      </c>
      <c r="I115" s="99" t="s">
        <v>407</v>
      </c>
      <c r="J115" s="26" t="s">
        <v>158</v>
      </c>
      <c r="K115" s="92">
        <v>45503</v>
      </c>
      <c r="L115" s="90" t="s">
        <v>159</v>
      </c>
      <c r="M115" s="27">
        <v>45485</v>
      </c>
      <c r="N115" s="26" t="s">
        <v>78</v>
      </c>
      <c r="O115" s="28">
        <v>8539</v>
      </c>
      <c r="P115" s="95" t="s">
        <v>162</v>
      </c>
      <c r="Q115" s="94" t="s">
        <v>154</v>
      </c>
      <c r="R115" s="26" t="s">
        <v>216</v>
      </c>
      <c r="S115" s="56" t="s">
        <v>198</v>
      </c>
    </row>
    <row r="116" spans="1:19" x14ac:dyDescent="0.2">
      <c r="A116" s="25" t="s">
        <v>143</v>
      </c>
      <c r="B116" s="26">
        <v>74996653</v>
      </c>
      <c r="C116" s="26" t="s">
        <v>144</v>
      </c>
      <c r="D116" s="26" t="s">
        <v>408</v>
      </c>
      <c r="E116" s="26" t="s">
        <v>69</v>
      </c>
      <c r="F116" s="26" t="s">
        <v>69</v>
      </c>
      <c r="G116" s="97" t="s">
        <v>144</v>
      </c>
      <c r="H116" s="26" t="s">
        <v>409</v>
      </c>
      <c r="I116" s="90" t="s">
        <v>410</v>
      </c>
      <c r="J116" s="26" t="s">
        <v>158</v>
      </c>
      <c r="K116" s="92">
        <v>45574</v>
      </c>
      <c r="L116" s="90" t="s">
        <v>222</v>
      </c>
      <c r="M116" s="27">
        <v>45524</v>
      </c>
      <c r="N116" s="26" t="s">
        <v>78</v>
      </c>
      <c r="O116" s="28">
        <v>8544</v>
      </c>
      <c r="P116" s="95" t="s">
        <v>148</v>
      </c>
      <c r="Q116" s="94" t="s">
        <v>154</v>
      </c>
      <c r="R116" s="26" t="s">
        <v>411</v>
      </c>
      <c r="S116" s="56" t="s">
        <v>186</v>
      </c>
    </row>
    <row r="117" spans="1:19" x14ac:dyDescent="0.2">
      <c r="A117" s="25" t="s">
        <v>143</v>
      </c>
      <c r="B117" s="26">
        <v>76682645</v>
      </c>
      <c r="C117" s="26" t="s">
        <v>144</v>
      </c>
      <c r="D117" s="26" t="s">
        <v>412</v>
      </c>
      <c r="E117" s="26" t="s">
        <v>69</v>
      </c>
      <c r="F117" s="26" t="s">
        <v>69</v>
      </c>
      <c r="G117" s="97" t="s">
        <v>144</v>
      </c>
      <c r="H117" s="26" t="s">
        <v>45</v>
      </c>
      <c r="I117" s="99" t="s">
        <v>413</v>
      </c>
      <c r="J117" s="26" t="s">
        <v>74</v>
      </c>
      <c r="K117" s="92" t="s">
        <v>148</v>
      </c>
      <c r="L117" s="90" t="s">
        <v>148</v>
      </c>
      <c r="M117" s="27">
        <v>43736</v>
      </c>
      <c r="N117" s="26" t="s">
        <v>79</v>
      </c>
      <c r="O117" s="28">
        <v>382</v>
      </c>
      <c r="P117" s="95" t="s">
        <v>149</v>
      </c>
      <c r="Q117" s="94" t="s">
        <v>154</v>
      </c>
      <c r="R117" s="26" t="s">
        <v>394</v>
      </c>
      <c r="S117" s="56" t="s">
        <v>170</v>
      </c>
    </row>
    <row r="118" spans="1:19" x14ac:dyDescent="0.2">
      <c r="A118" s="25" t="s">
        <v>143</v>
      </c>
      <c r="B118" s="26">
        <v>74387578</v>
      </c>
      <c r="C118" s="26" t="s">
        <v>144</v>
      </c>
      <c r="D118" s="26" t="s">
        <v>414</v>
      </c>
      <c r="E118" s="26" t="s">
        <v>69</v>
      </c>
      <c r="F118" s="26" t="s">
        <v>69</v>
      </c>
      <c r="G118" s="97" t="s">
        <v>144</v>
      </c>
      <c r="H118" s="26" t="s">
        <v>30</v>
      </c>
      <c r="I118" s="90" t="s">
        <v>234</v>
      </c>
      <c r="J118" s="26" t="s">
        <v>74</v>
      </c>
      <c r="K118" s="92" t="s">
        <v>148</v>
      </c>
      <c r="L118" s="90" t="s">
        <v>148</v>
      </c>
      <c r="M118" s="27">
        <v>43736</v>
      </c>
      <c r="N118" s="26" t="s">
        <v>78</v>
      </c>
      <c r="O118" s="28">
        <v>382</v>
      </c>
      <c r="P118" s="95" t="s">
        <v>149</v>
      </c>
      <c r="Q118" s="94" t="s">
        <v>154</v>
      </c>
      <c r="R118" s="26" t="s">
        <v>235</v>
      </c>
      <c r="S118" s="56" t="s">
        <v>151</v>
      </c>
    </row>
    <row r="119" spans="1:19" x14ac:dyDescent="0.2">
      <c r="A119" s="25" t="s">
        <v>143</v>
      </c>
      <c r="B119" s="26">
        <v>77082295</v>
      </c>
      <c r="C119" s="26" t="s">
        <v>114</v>
      </c>
      <c r="D119" s="26" t="s">
        <v>415</v>
      </c>
      <c r="E119" s="26" t="s">
        <v>69</v>
      </c>
      <c r="F119" s="26" t="s">
        <v>69</v>
      </c>
      <c r="G119" s="97" t="s">
        <v>114</v>
      </c>
      <c r="H119" s="26" t="s">
        <v>146</v>
      </c>
      <c r="I119" s="90" t="s">
        <v>2150</v>
      </c>
      <c r="J119" s="26" t="s">
        <v>74</v>
      </c>
      <c r="K119" s="92" t="s">
        <v>148</v>
      </c>
      <c r="L119" s="90" t="s">
        <v>148</v>
      </c>
      <c r="M119" s="27">
        <v>43736</v>
      </c>
      <c r="N119" s="26" t="s">
        <v>78</v>
      </c>
      <c r="O119" s="28">
        <v>382</v>
      </c>
      <c r="P119" s="95" t="s">
        <v>149</v>
      </c>
      <c r="Q119" s="94" t="s">
        <v>154</v>
      </c>
      <c r="R119" s="26" t="s">
        <v>2150</v>
      </c>
      <c r="S119" s="56" t="s">
        <v>170</v>
      </c>
    </row>
    <row r="120" spans="1:19" x14ac:dyDescent="0.2">
      <c r="A120" s="25" t="s">
        <v>143</v>
      </c>
      <c r="B120" s="26">
        <v>70564636</v>
      </c>
      <c r="C120" s="26" t="s">
        <v>144</v>
      </c>
      <c r="D120" s="26" t="s">
        <v>416</v>
      </c>
      <c r="E120" s="26" t="s">
        <v>69</v>
      </c>
      <c r="F120" s="26" t="s">
        <v>69</v>
      </c>
      <c r="G120" s="97" t="s">
        <v>144</v>
      </c>
      <c r="H120" s="26" t="s">
        <v>417</v>
      </c>
      <c r="I120" s="90" t="s">
        <v>418</v>
      </c>
      <c r="J120" s="26" t="s">
        <v>158</v>
      </c>
      <c r="K120" s="92">
        <v>45716</v>
      </c>
      <c r="L120" s="90" t="s">
        <v>174</v>
      </c>
      <c r="M120" s="27">
        <v>45397</v>
      </c>
      <c r="N120" s="26" t="s">
        <v>78</v>
      </c>
      <c r="O120" s="28">
        <v>7328</v>
      </c>
      <c r="P120" s="95" t="s">
        <v>162</v>
      </c>
      <c r="Q120" s="94" t="s">
        <v>154</v>
      </c>
      <c r="R120" s="26" t="s">
        <v>216</v>
      </c>
      <c r="S120" s="56" t="s">
        <v>179</v>
      </c>
    </row>
    <row r="121" spans="1:19" x14ac:dyDescent="0.2">
      <c r="A121" s="25" t="s">
        <v>143</v>
      </c>
      <c r="B121" s="26">
        <v>48814363</v>
      </c>
      <c r="C121" s="26" t="s">
        <v>419</v>
      </c>
      <c r="D121" s="26" t="s">
        <v>241</v>
      </c>
      <c r="E121" s="26" t="s">
        <v>69</v>
      </c>
      <c r="F121" s="26" t="s">
        <v>69</v>
      </c>
      <c r="G121" s="26" t="s">
        <v>419</v>
      </c>
      <c r="H121" s="26" t="s">
        <v>203</v>
      </c>
      <c r="I121" s="90" t="s">
        <v>204</v>
      </c>
      <c r="J121" s="26" t="s">
        <v>74</v>
      </c>
      <c r="K121" s="92" t="s">
        <v>148</v>
      </c>
      <c r="L121" s="90" t="s">
        <v>148</v>
      </c>
      <c r="M121" s="27">
        <v>44774</v>
      </c>
      <c r="N121" s="26" t="s">
        <v>78</v>
      </c>
      <c r="O121" s="28">
        <v>355</v>
      </c>
      <c r="P121" s="95" t="s">
        <v>149</v>
      </c>
      <c r="Q121" s="94" t="s">
        <v>154</v>
      </c>
      <c r="R121" s="26" t="s">
        <v>204</v>
      </c>
      <c r="S121" s="56" t="s">
        <v>190</v>
      </c>
    </row>
    <row r="122" spans="1:19" x14ac:dyDescent="0.2">
      <c r="A122" s="25" t="s">
        <v>143</v>
      </c>
      <c r="B122" s="26">
        <v>41942123</v>
      </c>
      <c r="C122" s="26" t="s">
        <v>144</v>
      </c>
      <c r="D122" s="26" t="s">
        <v>420</v>
      </c>
      <c r="E122" s="26" t="s">
        <v>69</v>
      </c>
      <c r="F122" s="26" t="s">
        <v>69</v>
      </c>
      <c r="G122" s="26" t="s">
        <v>144</v>
      </c>
      <c r="H122" s="26" t="s">
        <v>421</v>
      </c>
      <c r="I122" s="99" t="s">
        <v>422</v>
      </c>
      <c r="J122" s="26" t="s">
        <v>158</v>
      </c>
      <c r="K122" s="98">
        <v>45443</v>
      </c>
      <c r="L122" s="26" t="s">
        <v>275</v>
      </c>
      <c r="M122" s="27">
        <v>45414</v>
      </c>
      <c r="N122" s="26" t="s">
        <v>79</v>
      </c>
      <c r="O122" s="28">
        <v>7326</v>
      </c>
      <c r="P122" s="95" t="s">
        <v>149</v>
      </c>
      <c r="Q122" s="94" t="s">
        <v>154</v>
      </c>
      <c r="R122" s="26" t="s">
        <v>423</v>
      </c>
      <c r="S122" s="56" t="s">
        <v>190</v>
      </c>
    </row>
    <row r="123" spans="1:19" x14ac:dyDescent="0.2">
      <c r="A123" s="25" t="s">
        <v>143</v>
      </c>
      <c r="B123" s="26">
        <v>71276346</v>
      </c>
      <c r="C123" s="26" t="s">
        <v>144</v>
      </c>
      <c r="D123" s="26" t="s">
        <v>424</v>
      </c>
      <c r="E123" s="26" t="s">
        <v>69</v>
      </c>
      <c r="F123" s="26" t="s">
        <v>69</v>
      </c>
      <c r="G123" s="26" t="s">
        <v>144</v>
      </c>
      <c r="H123" s="26" t="s">
        <v>16</v>
      </c>
      <c r="I123" s="26" t="s">
        <v>264</v>
      </c>
      <c r="J123" s="26" t="s">
        <v>74</v>
      </c>
      <c r="K123" s="98" t="s">
        <v>148</v>
      </c>
      <c r="L123" s="29" t="s">
        <v>148</v>
      </c>
      <c r="M123" s="27">
        <v>43742</v>
      </c>
      <c r="N123" s="26" t="s">
        <v>78</v>
      </c>
      <c r="O123" s="28">
        <v>368</v>
      </c>
      <c r="P123" s="95" t="s">
        <v>149</v>
      </c>
      <c r="Q123" s="94" t="s">
        <v>160</v>
      </c>
      <c r="R123" s="92" t="s">
        <v>2252</v>
      </c>
      <c r="S123" s="56" t="s">
        <v>155</v>
      </c>
    </row>
    <row r="124" spans="1:19" x14ac:dyDescent="0.2">
      <c r="A124" s="25" t="s">
        <v>143</v>
      </c>
      <c r="B124" s="26">
        <v>75172089</v>
      </c>
      <c r="C124" s="26" t="s">
        <v>426</v>
      </c>
      <c r="D124" s="26" t="s">
        <v>189</v>
      </c>
      <c r="E124" s="26" t="s">
        <v>69</v>
      </c>
      <c r="F124" s="26" t="s">
        <v>69</v>
      </c>
      <c r="G124" s="26" t="s">
        <v>426</v>
      </c>
      <c r="H124" s="26" t="s">
        <v>203</v>
      </c>
      <c r="I124" s="90" t="s">
        <v>325</v>
      </c>
      <c r="J124" s="26" t="s">
        <v>74</v>
      </c>
      <c r="K124" s="98" t="s">
        <v>148</v>
      </c>
      <c r="L124" s="26" t="s">
        <v>148</v>
      </c>
      <c r="M124" s="27">
        <v>43742</v>
      </c>
      <c r="N124" s="26" t="s">
        <v>78</v>
      </c>
      <c r="O124" s="28">
        <v>368</v>
      </c>
      <c r="P124" s="95" t="s">
        <v>162</v>
      </c>
      <c r="Q124" s="94" t="s">
        <v>160</v>
      </c>
      <c r="R124" s="26" t="s">
        <v>325</v>
      </c>
      <c r="S124" s="56" t="s">
        <v>170</v>
      </c>
    </row>
    <row r="125" spans="1:19" x14ac:dyDescent="0.2">
      <c r="A125" s="25" t="s">
        <v>143</v>
      </c>
      <c r="B125" s="26">
        <v>72364338</v>
      </c>
      <c r="C125" s="26" t="s">
        <v>144</v>
      </c>
      <c r="D125" s="26" t="s">
        <v>427</v>
      </c>
      <c r="E125" s="26" t="s">
        <v>69</v>
      </c>
      <c r="F125" s="26" t="s">
        <v>69</v>
      </c>
      <c r="G125" s="26" t="s">
        <v>144</v>
      </c>
      <c r="H125" s="26" t="s">
        <v>146</v>
      </c>
      <c r="I125" s="92" t="s">
        <v>415</v>
      </c>
      <c r="J125" s="26" t="s">
        <v>74</v>
      </c>
      <c r="K125" s="98" t="s">
        <v>148</v>
      </c>
      <c r="L125" s="26" t="s">
        <v>148</v>
      </c>
      <c r="M125" s="27">
        <v>43743</v>
      </c>
      <c r="N125" s="26" t="s">
        <v>78</v>
      </c>
      <c r="O125" s="28">
        <v>388</v>
      </c>
      <c r="P125" s="95" t="s">
        <v>149</v>
      </c>
      <c r="Q125" s="94" t="s">
        <v>154</v>
      </c>
      <c r="R125" s="26" t="s">
        <v>2150</v>
      </c>
      <c r="S125" s="56" t="s">
        <v>170</v>
      </c>
    </row>
    <row r="126" spans="1:19" x14ac:dyDescent="0.2">
      <c r="A126" s="25" t="s">
        <v>143</v>
      </c>
      <c r="B126" s="26">
        <v>76536801</v>
      </c>
      <c r="C126" s="26" t="s">
        <v>144</v>
      </c>
      <c r="D126" s="26" t="s">
        <v>428</v>
      </c>
      <c r="E126" s="26" t="s">
        <v>69</v>
      </c>
      <c r="F126" s="26" t="s">
        <v>69</v>
      </c>
      <c r="G126" s="26" t="s">
        <v>144</v>
      </c>
      <c r="H126" s="26" t="s">
        <v>362</v>
      </c>
      <c r="I126" s="92" t="s">
        <v>834</v>
      </c>
      <c r="J126" s="26" t="s">
        <v>74</v>
      </c>
      <c r="K126" s="98" t="s">
        <v>148</v>
      </c>
      <c r="L126" s="26" t="s">
        <v>148</v>
      </c>
      <c r="M126" s="27">
        <v>44992</v>
      </c>
      <c r="N126" s="26" t="s">
        <v>78</v>
      </c>
      <c r="O126" s="28">
        <v>6153</v>
      </c>
      <c r="P126" s="95" t="s">
        <v>149</v>
      </c>
      <c r="Q126" s="94" t="s">
        <v>154</v>
      </c>
      <c r="R126" s="26" t="s">
        <v>166</v>
      </c>
      <c r="S126" s="56" t="s">
        <v>198</v>
      </c>
    </row>
    <row r="127" spans="1:19" x14ac:dyDescent="0.2">
      <c r="A127" s="25" t="s">
        <v>143</v>
      </c>
      <c r="B127" s="26">
        <v>70096237</v>
      </c>
      <c r="C127" s="26" t="s">
        <v>144</v>
      </c>
      <c r="D127" s="26" t="s">
        <v>430</v>
      </c>
      <c r="E127" s="26" t="s">
        <v>69</v>
      </c>
      <c r="F127" s="26" t="s">
        <v>69</v>
      </c>
      <c r="G127" s="26" t="s">
        <v>144</v>
      </c>
      <c r="H127" s="26" t="s">
        <v>16</v>
      </c>
      <c r="I127" s="92" t="s">
        <v>308</v>
      </c>
      <c r="J127" s="26" t="s">
        <v>158</v>
      </c>
      <c r="K127" s="98">
        <v>45473</v>
      </c>
      <c r="L127" s="26" t="s">
        <v>174</v>
      </c>
      <c r="M127" s="27">
        <v>43743</v>
      </c>
      <c r="N127" s="26" t="s">
        <v>79</v>
      </c>
      <c r="O127" s="28">
        <v>393</v>
      </c>
      <c r="P127" s="95" t="s">
        <v>149</v>
      </c>
      <c r="Q127" s="94" t="s">
        <v>160</v>
      </c>
      <c r="R127" s="26" t="s">
        <v>243</v>
      </c>
      <c r="S127" s="56" t="s">
        <v>190</v>
      </c>
    </row>
    <row r="128" spans="1:19" x14ac:dyDescent="0.2">
      <c r="A128" s="25" t="s">
        <v>143</v>
      </c>
      <c r="B128" s="26">
        <v>75771497</v>
      </c>
      <c r="C128" s="26" t="s">
        <v>426</v>
      </c>
      <c r="D128" s="26" t="s">
        <v>363</v>
      </c>
      <c r="E128" s="26" t="s">
        <v>69</v>
      </c>
      <c r="F128" s="26" t="s">
        <v>69</v>
      </c>
      <c r="G128" s="26" t="s">
        <v>426</v>
      </c>
      <c r="H128" s="26" t="s">
        <v>431</v>
      </c>
      <c r="I128" s="90" t="s">
        <v>325</v>
      </c>
      <c r="J128" s="26" t="s">
        <v>74</v>
      </c>
      <c r="K128" s="98" t="s">
        <v>148</v>
      </c>
      <c r="L128" s="26" t="s">
        <v>148</v>
      </c>
      <c r="M128" s="27">
        <v>43743</v>
      </c>
      <c r="N128" s="26" t="s">
        <v>78</v>
      </c>
      <c r="O128" s="28">
        <v>393</v>
      </c>
      <c r="P128" s="95" t="s">
        <v>252</v>
      </c>
      <c r="Q128" s="94" t="s">
        <v>160</v>
      </c>
      <c r="R128" s="92" t="s">
        <v>325</v>
      </c>
      <c r="S128" s="56" t="s">
        <v>170</v>
      </c>
    </row>
    <row r="129" spans="1:19" x14ac:dyDescent="0.2">
      <c r="A129" s="25" t="s">
        <v>143</v>
      </c>
      <c r="B129" s="26">
        <v>76546911</v>
      </c>
      <c r="C129" s="26" t="s">
        <v>144</v>
      </c>
      <c r="D129" s="26" t="s">
        <v>432</v>
      </c>
      <c r="E129" s="26" t="s">
        <v>69</v>
      </c>
      <c r="F129" s="26" t="s">
        <v>69</v>
      </c>
      <c r="G129" s="26" t="s">
        <v>144</v>
      </c>
      <c r="H129" s="26" t="s">
        <v>270</v>
      </c>
      <c r="I129" s="92" t="s">
        <v>468</v>
      </c>
      <c r="J129" s="26" t="s">
        <v>74</v>
      </c>
      <c r="K129" s="98" t="s">
        <v>148</v>
      </c>
      <c r="L129" s="26" t="s">
        <v>148</v>
      </c>
      <c r="M129" s="27">
        <v>45611</v>
      </c>
      <c r="N129" s="26" t="s">
        <v>78</v>
      </c>
      <c r="O129" s="28">
        <v>9718</v>
      </c>
      <c r="P129" s="95" t="s">
        <v>149</v>
      </c>
      <c r="Q129" s="94" t="s">
        <v>154</v>
      </c>
      <c r="R129" s="26" t="s">
        <v>272</v>
      </c>
      <c r="S129" s="56" t="s">
        <v>256</v>
      </c>
    </row>
    <row r="130" spans="1:19" x14ac:dyDescent="0.2">
      <c r="A130" s="25" t="s">
        <v>143</v>
      </c>
      <c r="B130" s="26">
        <v>48297603</v>
      </c>
      <c r="C130" s="26" t="s">
        <v>144</v>
      </c>
      <c r="D130" s="26" t="s">
        <v>434</v>
      </c>
      <c r="E130" s="26" t="s">
        <v>69</v>
      </c>
      <c r="F130" s="26" t="s">
        <v>69</v>
      </c>
      <c r="G130" s="26" t="s">
        <v>144</v>
      </c>
      <c r="H130" s="26" t="s">
        <v>362</v>
      </c>
      <c r="I130" s="90" t="s">
        <v>429</v>
      </c>
      <c r="J130" s="26" t="s">
        <v>158</v>
      </c>
      <c r="K130" s="98">
        <v>45522</v>
      </c>
      <c r="L130" s="26" t="s">
        <v>275</v>
      </c>
      <c r="M130" s="27">
        <v>45293</v>
      </c>
      <c r="N130" s="26" t="s">
        <v>79</v>
      </c>
      <c r="O130" s="28">
        <v>6858</v>
      </c>
      <c r="P130" s="95" t="s">
        <v>149</v>
      </c>
      <c r="Q130" s="94" t="s">
        <v>154</v>
      </c>
      <c r="R130" s="26" t="s">
        <v>166</v>
      </c>
      <c r="S130" s="56" t="s">
        <v>232</v>
      </c>
    </row>
    <row r="131" spans="1:19" x14ac:dyDescent="0.2">
      <c r="A131" s="25" t="s">
        <v>143</v>
      </c>
      <c r="B131" s="26">
        <v>74488977</v>
      </c>
      <c r="C131" s="26" t="s">
        <v>144</v>
      </c>
      <c r="D131" s="26" t="s">
        <v>435</v>
      </c>
      <c r="E131" s="26" t="s">
        <v>69</v>
      </c>
      <c r="F131" s="26" t="s">
        <v>69</v>
      </c>
      <c r="G131" s="26" t="s">
        <v>144</v>
      </c>
      <c r="H131" s="26" t="s">
        <v>436</v>
      </c>
      <c r="I131" s="90" t="s">
        <v>437</v>
      </c>
      <c r="J131" s="26" t="s">
        <v>158</v>
      </c>
      <c r="K131" s="98">
        <v>45382</v>
      </c>
      <c r="L131" s="26" t="s">
        <v>201</v>
      </c>
      <c r="M131" s="27">
        <v>43748</v>
      </c>
      <c r="N131" s="26" t="s">
        <v>78</v>
      </c>
      <c r="O131" s="28">
        <v>330</v>
      </c>
      <c r="P131" s="95" t="s">
        <v>149</v>
      </c>
      <c r="Q131" s="94" t="s">
        <v>160</v>
      </c>
      <c r="R131" s="26" t="s">
        <v>2150</v>
      </c>
      <c r="S131" s="56" t="s">
        <v>198</v>
      </c>
    </row>
    <row r="132" spans="1:19" x14ac:dyDescent="0.2">
      <c r="A132" s="25" t="s">
        <v>143</v>
      </c>
      <c r="B132" s="26">
        <v>74177793</v>
      </c>
      <c r="C132" s="26" t="s">
        <v>144</v>
      </c>
      <c r="D132" s="26" t="s">
        <v>438</v>
      </c>
      <c r="E132" s="26" t="s">
        <v>69</v>
      </c>
      <c r="F132" s="26" t="s">
        <v>69</v>
      </c>
      <c r="G132" s="26" t="s">
        <v>144</v>
      </c>
      <c r="H132" s="26" t="s">
        <v>172</v>
      </c>
      <c r="I132" s="90" t="s">
        <v>517</v>
      </c>
      <c r="J132" s="26" t="s">
        <v>74</v>
      </c>
      <c r="K132" s="98" t="s">
        <v>148</v>
      </c>
      <c r="L132" s="26" t="s">
        <v>148</v>
      </c>
      <c r="M132" s="27">
        <v>45049</v>
      </c>
      <c r="N132" s="26" t="s">
        <v>78</v>
      </c>
      <c r="O132" s="28">
        <v>6192</v>
      </c>
      <c r="P132" s="95" t="s">
        <v>149</v>
      </c>
      <c r="Q132" s="94" t="s">
        <v>160</v>
      </c>
      <c r="R132" s="92" t="s">
        <v>173</v>
      </c>
      <c r="S132" s="56" t="s">
        <v>190</v>
      </c>
    </row>
    <row r="133" spans="1:19" x14ac:dyDescent="0.2">
      <c r="A133" s="25" t="s">
        <v>143</v>
      </c>
      <c r="B133" s="26">
        <v>40215175</v>
      </c>
      <c r="C133" s="26" t="s">
        <v>144</v>
      </c>
      <c r="D133" s="26" t="s">
        <v>440</v>
      </c>
      <c r="E133" s="26" t="s">
        <v>69</v>
      </c>
      <c r="F133" s="26" t="s">
        <v>69</v>
      </c>
      <c r="G133" s="26" t="s">
        <v>144</v>
      </c>
      <c r="H133" s="26" t="s">
        <v>260</v>
      </c>
      <c r="I133" s="26" t="s">
        <v>383</v>
      </c>
      <c r="J133" s="26" t="s">
        <v>158</v>
      </c>
      <c r="K133" s="98">
        <v>45583</v>
      </c>
      <c r="L133" s="26" t="s">
        <v>334</v>
      </c>
      <c r="M133" s="27">
        <v>45551</v>
      </c>
      <c r="N133" s="26" t="s">
        <v>78</v>
      </c>
      <c r="O133" s="28">
        <v>8577</v>
      </c>
      <c r="P133" s="95" t="s">
        <v>148</v>
      </c>
      <c r="Q133" s="94" t="s">
        <v>150</v>
      </c>
      <c r="R133" s="92" t="s">
        <v>262</v>
      </c>
      <c r="S133" s="56" t="s">
        <v>170</v>
      </c>
    </row>
    <row r="134" spans="1:19" x14ac:dyDescent="0.2">
      <c r="A134" s="25" t="s">
        <v>143</v>
      </c>
      <c r="B134" s="26">
        <v>47722356</v>
      </c>
      <c r="C134" s="26" t="s">
        <v>144</v>
      </c>
      <c r="D134" s="26" t="s">
        <v>441</v>
      </c>
      <c r="E134" s="26" t="s">
        <v>69</v>
      </c>
      <c r="F134" s="26" t="s">
        <v>69</v>
      </c>
      <c r="G134" s="90" t="s">
        <v>144</v>
      </c>
      <c r="H134" s="26" t="s">
        <v>442</v>
      </c>
      <c r="I134" s="90" t="s">
        <v>148</v>
      </c>
      <c r="J134" s="26" t="s">
        <v>158</v>
      </c>
      <c r="K134" s="92">
        <v>45478</v>
      </c>
      <c r="L134" s="90" t="s">
        <v>379</v>
      </c>
      <c r="M134" s="27">
        <v>45461</v>
      </c>
      <c r="N134" s="26" t="s">
        <v>78</v>
      </c>
      <c r="O134" s="28">
        <v>7300</v>
      </c>
      <c r="P134" s="95" t="s">
        <v>149</v>
      </c>
      <c r="Q134" s="94" t="s">
        <v>160</v>
      </c>
      <c r="R134" s="26" t="s">
        <v>148</v>
      </c>
      <c r="S134" s="56" t="s">
        <v>170</v>
      </c>
    </row>
    <row r="135" spans="1:19" x14ac:dyDescent="0.2">
      <c r="A135" s="25" t="s">
        <v>143</v>
      </c>
      <c r="B135" s="26">
        <v>75924679</v>
      </c>
      <c r="C135" s="26" t="s">
        <v>144</v>
      </c>
      <c r="D135" s="26" t="s">
        <v>443</v>
      </c>
      <c r="E135" s="26" t="s">
        <v>69</v>
      </c>
      <c r="F135" s="26" t="s">
        <v>69</v>
      </c>
      <c r="G135" s="90" t="s">
        <v>144</v>
      </c>
      <c r="H135" s="26" t="s">
        <v>444</v>
      </c>
      <c r="I135" s="90" t="s">
        <v>445</v>
      </c>
      <c r="J135" s="26" t="s">
        <v>158</v>
      </c>
      <c r="K135" s="92">
        <v>45383</v>
      </c>
      <c r="L135" s="90" t="s">
        <v>222</v>
      </c>
      <c r="M135" s="27">
        <v>44231</v>
      </c>
      <c r="N135" s="26" t="s">
        <v>78</v>
      </c>
      <c r="O135" s="28">
        <v>2181</v>
      </c>
      <c r="P135" s="95" t="s">
        <v>252</v>
      </c>
      <c r="Q135" s="94" t="s">
        <v>160</v>
      </c>
      <c r="R135" s="26" t="s">
        <v>411</v>
      </c>
      <c r="S135" s="56" t="s">
        <v>198</v>
      </c>
    </row>
    <row r="136" spans="1:19" x14ac:dyDescent="0.2">
      <c r="A136" s="25" t="s">
        <v>143</v>
      </c>
      <c r="B136" s="90">
        <v>42287407</v>
      </c>
      <c r="C136" s="26" t="s">
        <v>144</v>
      </c>
      <c r="D136" s="90" t="s">
        <v>446</v>
      </c>
      <c r="E136" s="26" t="s">
        <v>69</v>
      </c>
      <c r="F136" s="26" t="s">
        <v>69</v>
      </c>
      <c r="G136" s="90" t="s">
        <v>144</v>
      </c>
      <c r="H136" s="26" t="s">
        <v>270</v>
      </c>
      <c r="I136" s="90" t="s">
        <v>447</v>
      </c>
      <c r="J136" s="26" t="s">
        <v>158</v>
      </c>
      <c r="K136" s="92">
        <v>45660</v>
      </c>
      <c r="L136" s="90" t="s">
        <v>197</v>
      </c>
      <c r="M136" s="27">
        <v>45300</v>
      </c>
      <c r="N136" s="26" t="s">
        <v>78</v>
      </c>
      <c r="O136" s="28">
        <v>6884</v>
      </c>
      <c r="P136" s="95" t="s">
        <v>149</v>
      </c>
      <c r="Q136" s="94" t="s">
        <v>160</v>
      </c>
      <c r="R136" s="26" t="s">
        <v>272</v>
      </c>
      <c r="S136" s="56" t="s">
        <v>155</v>
      </c>
    </row>
    <row r="137" spans="1:19" x14ac:dyDescent="0.2">
      <c r="A137" s="25" t="s">
        <v>143</v>
      </c>
      <c r="B137" s="90">
        <v>71900796</v>
      </c>
      <c r="C137" s="26" t="s">
        <v>206</v>
      </c>
      <c r="D137" s="90" t="s">
        <v>448</v>
      </c>
      <c r="E137" s="26" t="s">
        <v>69</v>
      </c>
      <c r="F137" s="26" t="s">
        <v>69</v>
      </c>
      <c r="G137" s="90" t="s">
        <v>206</v>
      </c>
      <c r="H137" s="26" t="s">
        <v>146</v>
      </c>
      <c r="I137" s="99" t="s">
        <v>388</v>
      </c>
      <c r="J137" s="26" t="s">
        <v>74</v>
      </c>
      <c r="K137" s="92" t="s">
        <v>148</v>
      </c>
      <c r="L137" s="90" t="s">
        <v>148</v>
      </c>
      <c r="M137" s="27">
        <v>43764</v>
      </c>
      <c r="N137" s="26" t="s">
        <v>78</v>
      </c>
      <c r="O137" s="28">
        <v>412</v>
      </c>
      <c r="P137" s="95" t="s">
        <v>252</v>
      </c>
      <c r="Q137" s="94" t="s">
        <v>160</v>
      </c>
      <c r="R137" s="92" t="s">
        <v>389</v>
      </c>
      <c r="S137" s="56" t="s">
        <v>170</v>
      </c>
    </row>
    <row r="138" spans="1:19" x14ac:dyDescent="0.2">
      <c r="A138" s="25" t="s">
        <v>143</v>
      </c>
      <c r="B138" s="90">
        <v>44914598</v>
      </c>
      <c r="C138" s="26" t="s">
        <v>144</v>
      </c>
      <c r="D138" s="90" t="s">
        <v>449</v>
      </c>
      <c r="E138" s="26" t="s">
        <v>69</v>
      </c>
      <c r="F138" s="26" t="s">
        <v>69</v>
      </c>
      <c r="G138" s="90" t="s">
        <v>144</v>
      </c>
      <c r="H138" s="26" t="s">
        <v>359</v>
      </c>
      <c r="I138" s="90" t="s">
        <v>637</v>
      </c>
      <c r="J138" s="26" t="s">
        <v>74</v>
      </c>
      <c r="K138" s="92" t="s">
        <v>148</v>
      </c>
      <c r="L138" s="90" t="s">
        <v>148</v>
      </c>
      <c r="M138" s="27">
        <v>45511</v>
      </c>
      <c r="N138" s="26" t="s">
        <v>78</v>
      </c>
      <c r="O138" s="28">
        <v>8595</v>
      </c>
      <c r="P138" s="95" t="s">
        <v>149</v>
      </c>
      <c r="Q138" s="94" t="s">
        <v>160</v>
      </c>
      <c r="R138" s="92" t="s">
        <v>360</v>
      </c>
      <c r="S138" s="56" t="s">
        <v>190</v>
      </c>
    </row>
    <row r="139" spans="1:19" x14ac:dyDescent="0.2">
      <c r="A139" s="25" t="s">
        <v>143</v>
      </c>
      <c r="B139" s="90">
        <v>76846374</v>
      </c>
      <c r="C139" s="26" t="s">
        <v>114</v>
      </c>
      <c r="D139" s="90" t="s">
        <v>451</v>
      </c>
      <c r="E139" s="26" t="s">
        <v>69</v>
      </c>
      <c r="F139" s="26" t="s">
        <v>69</v>
      </c>
      <c r="G139" s="90" t="s">
        <v>114</v>
      </c>
      <c r="H139" s="26" t="s">
        <v>172</v>
      </c>
      <c r="I139" s="90" t="s">
        <v>173</v>
      </c>
      <c r="J139" s="26" t="s">
        <v>158</v>
      </c>
      <c r="K139" s="92">
        <v>45657</v>
      </c>
      <c r="L139" s="90" t="s">
        <v>174</v>
      </c>
      <c r="M139" s="27">
        <v>44774</v>
      </c>
      <c r="N139" s="26" t="s">
        <v>78</v>
      </c>
      <c r="O139" s="28">
        <v>412</v>
      </c>
      <c r="P139" s="95" t="s">
        <v>149</v>
      </c>
      <c r="Q139" s="94" t="s">
        <v>160</v>
      </c>
      <c r="R139" s="92" t="s">
        <v>173</v>
      </c>
      <c r="S139" s="56" t="s">
        <v>179</v>
      </c>
    </row>
    <row r="140" spans="1:19" x14ac:dyDescent="0.2">
      <c r="A140" s="25" t="s">
        <v>143</v>
      </c>
      <c r="B140" s="90">
        <v>75213977</v>
      </c>
      <c r="C140" s="26" t="s">
        <v>144</v>
      </c>
      <c r="D140" s="90" t="s">
        <v>452</v>
      </c>
      <c r="E140" s="26" t="s">
        <v>69</v>
      </c>
      <c r="F140" s="26" t="s">
        <v>69</v>
      </c>
      <c r="G140" s="90" t="s">
        <v>144</v>
      </c>
      <c r="H140" s="26" t="s">
        <v>417</v>
      </c>
      <c r="I140" s="99" t="s">
        <v>418</v>
      </c>
      <c r="J140" s="26" t="s">
        <v>158</v>
      </c>
      <c r="K140" s="92">
        <v>45721</v>
      </c>
      <c r="L140" s="90" t="s">
        <v>159</v>
      </c>
      <c r="M140" s="27">
        <v>45537</v>
      </c>
      <c r="N140" s="26" t="s">
        <v>78</v>
      </c>
      <c r="O140" s="28">
        <v>9699</v>
      </c>
      <c r="P140" s="95" t="s">
        <v>162</v>
      </c>
      <c r="Q140" s="94" t="s">
        <v>160</v>
      </c>
      <c r="R140" s="92" t="s">
        <v>216</v>
      </c>
      <c r="S140" s="56" t="s">
        <v>170</v>
      </c>
    </row>
    <row r="141" spans="1:19" x14ac:dyDescent="0.2">
      <c r="A141" s="25" t="s">
        <v>143</v>
      </c>
      <c r="B141" s="90">
        <v>73042847</v>
      </c>
      <c r="C141" s="26" t="s">
        <v>144</v>
      </c>
      <c r="D141" s="90" t="s">
        <v>453</v>
      </c>
      <c r="E141" s="26" t="s">
        <v>69</v>
      </c>
      <c r="F141" s="26" t="s">
        <v>69</v>
      </c>
      <c r="G141" s="90" t="s">
        <v>144</v>
      </c>
      <c r="H141" s="26" t="s">
        <v>69</v>
      </c>
      <c r="I141" s="90" t="s">
        <v>389</v>
      </c>
      <c r="J141" s="26" t="s">
        <v>74</v>
      </c>
      <c r="K141" s="92" t="s">
        <v>148</v>
      </c>
      <c r="L141" s="90" t="s">
        <v>148</v>
      </c>
      <c r="M141" s="27">
        <v>43781</v>
      </c>
      <c r="N141" s="26" t="s">
        <v>78</v>
      </c>
      <c r="O141" s="28">
        <v>422</v>
      </c>
      <c r="P141" s="95" t="s">
        <v>149</v>
      </c>
      <c r="Q141" s="94" t="s">
        <v>160</v>
      </c>
      <c r="R141" s="92" t="s">
        <v>389</v>
      </c>
      <c r="S141" s="56" t="s">
        <v>151</v>
      </c>
    </row>
    <row r="142" spans="1:19" x14ac:dyDescent="0.2">
      <c r="A142" s="25" t="s">
        <v>143</v>
      </c>
      <c r="B142" s="90">
        <v>74813776</v>
      </c>
      <c r="C142" s="26" t="s">
        <v>144</v>
      </c>
      <c r="D142" s="90" t="s">
        <v>454</v>
      </c>
      <c r="E142" s="26" t="s">
        <v>69</v>
      </c>
      <c r="F142" s="26" t="s">
        <v>69</v>
      </c>
      <c r="G142" s="90" t="s">
        <v>144</v>
      </c>
      <c r="H142" s="26" t="s">
        <v>176</v>
      </c>
      <c r="I142" s="90" t="s">
        <v>407</v>
      </c>
      <c r="J142" s="26" t="s">
        <v>158</v>
      </c>
      <c r="K142" s="92">
        <v>45565</v>
      </c>
      <c r="L142" s="90" t="s">
        <v>174</v>
      </c>
      <c r="M142" s="27">
        <v>45451</v>
      </c>
      <c r="N142" s="26" t="s">
        <v>78</v>
      </c>
      <c r="O142" s="28">
        <v>7344</v>
      </c>
      <c r="P142" s="95" t="s">
        <v>149</v>
      </c>
      <c r="Q142" s="94" t="s">
        <v>160</v>
      </c>
      <c r="R142" s="26" t="s">
        <v>216</v>
      </c>
      <c r="S142" s="56" t="s">
        <v>256</v>
      </c>
    </row>
    <row r="143" spans="1:19" x14ac:dyDescent="0.2">
      <c r="A143" s="25" t="s">
        <v>143</v>
      </c>
      <c r="B143" s="90">
        <v>76620401</v>
      </c>
      <c r="C143" s="26" t="s">
        <v>144</v>
      </c>
      <c r="D143" s="90" t="s">
        <v>455</v>
      </c>
      <c r="E143" s="26" t="s">
        <v>69</v>
      </c>
      <c r="F143" s="26" t="s">
        <v>69</v>
      </c>
      <c r="G143" s="90" t="s">
        <v>144</v>
      </c>
      <c r="H143" s="26" t="s">
        <v>456</v>
      </c>
      <c r="I143" s="90" t="s">
        <v>457</v>
      </c>
      <c r="J143" s="26" t="s">
        <v>74</v>
      </c>
      <c r="K143" s="92" t="s">
        <v>148</v>
      </c>
      <c r="L143" s="90" t="s">
        <v>148</v>
      </c>
      <c r="M143" s="27">
        <v>45250</v>
      </c>
      <c r="N143" s="26" t="s">
        <v>78</v>
      </c>
      <c r="O143" s="28">
        <v>6799</v>
      </c>
      <c r="P143" s="95" t="s">
        <v>149</v>
      </c>
      <c r="Q143" s="94" t="s">
        <v>160</v>
      </c>
      <c r="R143" s="92" t="s">
        <v>185</v>
      </c>
      <c r="S143" s="56" t="s">
        <v>155</v>
      </c>
    </row>
    <row r="144" spans="1:19" x14ac:dyDescent="0.2">
      <c r="A144" s="25" t="s">
        <v>143</v>
      </c>
      <c r="B144" s="90">
        <v>74721348</v>
      </c>
      <c r="C144" s="26" t="s">
        <v>144</v>
      </c>
      <c r="D144" s="90" t="s">
        <v>458</v>
      </c>
      <c r="E144" s="26" t="s">
        <v>69</v>
      </c>
      <c r="F144" s="26" t="s">
        <v>69</v>
      </c>
      <c r="G144" s="90" t="s">
        <v>144</v>
      </c>
      <c r="H144" s="26" t="s">
        <v>221</v>
      </c>
      <c r="I144" s="92" t="s">
        <v>148</v>
      </c>
      <c r="J144" s="26" t="s">
        <v>158</v>
      </c>
      <c r="K144" s="92">
        <v>45473</v>
      </c>
      <c r="L144" s="90" t="s">
        <v>174</v>
      </c>
      <c r="M144" s="27">
        <v>45425</v>
      </c>
      <c r="N144" s="26" t="s">
        <v>78</v>
      </c>
      <c r="O144" s="28">
        <v>7339</v>
      </c>
      <c r="P144" s="95" t="s">
        <v>149</v>
      </c>
      <c r="Q144" s="94" t="s">
        <v>160</v>
      </c>
      <c r="R144" s="26" t="s">
        <v>148</v>
      </c>
      <c r="S144" s="56" t="s">
        <v>205</v>
      </c>
    </row>
    <row r="145" spans="1:19" x14ac:dyDescent="0.2">
      <c r="A145" s="25" t="s">
        <v>143</v>
      </c>
      <c r="B145" s="90">
        <v>47688353</v>
      </c>
      <c r="C145" s="26" t="s">
        <v>144</v>
      </c>
      <c r="D145" s="90" t="s">
        <v>459</v>
      </c>
      <c r="E145" s="26" t="s">
        <v>69</v>
      </c>
      <c r="F145" s="26" t="s">
        <v>69</v>
      </c>
      <c r="G145" s="90" t="s">
        <v>144</v>
      </c>
      <c r="H145" s="26" t="s">
        <v>249</v>
      </c>
      <c r="I145" s="90" t="s">
        <v>248</v>
      </c>
      <c r="J145" s="26" t="s">
        <v>74</v>
      </c>
      <c r="K145" s="92" t="s">
        <v>148</v>
      </c>
      <c r="L145" s="90" t="s">
        <v>148</v>
      </c>
      <c r="M145" s="27">
        <v>43781</v>
      </c>
      <c r="N145" s="26" t="s">
        <v>78</v>
      </c>
      <c r="O145" s="28">
        <v>422</v>
      </c>
      <c r="P145" s="95" t="s">
        <v>149</v>
      </c>
      <c r="Q145" s="94" t="s">
        <v>160</v>
      </c>
      <c r="R145" s="92" t="s">
        <v>235</v>
      </c>
      <c r="S145" s="56" t="s">
        <v>186</v>
      </c>
    </row>
    <row r="146" spans="1:19" x14ac:dyDescent="0.2">
      <c r="A146" s="25" t="s">
        <v>143</v>
      </c>
      <c r="B146" s="90">
        <v>76937031</v>
      </c>
      <c r="C146" s="26" t="s">
        <v>187</v>
      </c>
      <c r="D146" s="90" t="s">
        <v>460</v>
      </c>
      <c r="E146" s="26" t="s">
        <v>69</v>
      </c>
      <c r="F146" s="26" t="s">
        <v>69</v>
      </c>
      <c r="G146" s="90" t="s">
        <v>187</v>
      </c>
      <c r="H146" s="26" t="s">
        <v>16</v>
      </c>
      <c r="I146" s="92" t="s">
        <v>189</v>
      </c>
      <c r="J146" s="26" t="s">
        <v>158</v>
      </c>
      <c r="K146" s="92">
        <v>45565</v>
      </c>
      <c r="L146" s="90" t="s">
        <v>174</v>
      </c>
      <c r="M146" s="27">
        <v>43784</v>
      </c>
      <c r="N146" s="26" t="s">
        <v>78</v>
      </c>
      <c r="O146" s="28">
        <v>423</v>
      </c>
      <c r="P146" s="95" t="s">
        <v>162</v>
      </c>
      <c r="Q146" s="94" t="s">
        <v>160</v>
      </c>
      <c r="R146" s="92" t="s">
        <v>189</v>
      </c>
      <c r="S146" s="56" t="s">
        <v>232</v>
      </c>
    </row>
    <row r="147" spans="1:19" x14ac:dyDescent="0.2">
      <c r="A147" s="25" t="s">
        <v>143</v>
      </c>
      <c r="B147" s="90">
        <v>10708088</v>
      </c>
      <c r="C147" s="26" t="s">
        <v>144</v>
      </c>
      <c r="D147" s="90" t="s">
        <v>461</v>
      </c>
      <c r="E147" s="26" t="s">
        <v>69</v>
      </c>
      <c r="F147" s="26" t="s">
        <v>69</v>
      </c>
      <c r="G147" s="90" t="s">
        <v>144</v>
      </c>
      <c r="H147" s="26" t="s">
        <v>45</v>
      </c>
      <c r="I147" s="90" t="s">
        <v>462</v>
      </c>
      <c r="J147" s="26" t="s">
        <v>74</v>
      </c>
      <c r="K147" s="92" t="s">
        <v>148</v>
      </c>
      <c r="L147" s="90" t="s">
        <v>148</v>
      </c>
      <c r="M147" s="27">
        <v>43784</v>
      </c>
      <c r="N147" s="26" t="s">
        <v>79</v>
      </c>
      <c r="O147" s="28">
        <v>423</v>
      </c>
      <c r="P147" s="95" t="s">
        <v>149</v>
      </c>
      <c r="Q147" s="94" t="s">
        <v>160</v>
      </c>
      <c r="R147" s="92" t="s">
        <v>241</v>
      </c>
      <c r="S147" s="56" t="s">
        <v>186</v>
      </c>
    </row>
    <row r="148" spans="1:19" x14ac:dyDescent="0.2">
      <c r="A148" s="25" t="s">
        <v>143</v>
      </c>
      <c r="B148" s="90">
        <v>77151411</v>
      </c>
      <c r="C148" s="26" t="s">
        <v>144</v>
      </c>
      <c r="D148" s="90" t="s">
        <v>463</v>
      </c>
      <c r="E148" s="26" t="s">
        <v>69</v>
      </c>
      <c r="F148" s="26" t="s">
        <v>69</v>
      </c>
      <c r="G148" s="90" t="s">
        <v>144</v>
      </c>
      <c r="H148" s="26" t="s">
        <v>464</v>
      </c>
      <c r="I148" s="90" t="s">
        <v>465</v>
      </c>
      <c r="J148" s="26" t="s">
        <v>158</v>
      </c>
      <c r="K148" s="92">
        <v>45387</v>
      </c>
      <c r="L148" s="90" t="s">
        <v>201</v>
      </c>
      <c r="M148" s="27">
        <v>45327</v>
      </c>
      <c r="N148" s="26" t="s">
        <v>78</v>
      </c>
      <c r="O148" s="28">
        <v>7092</v>
      </c>
      <c r="P148" s="95" t="s">
        <v>162</v>
      </c>
      <c r="Q148" s="94" t="s">
        <v>154</v>
      </c>
      <c r="R148" s="92" t="s">
        <v>466</v>
      </c>
      <c r="S148" s="56" t="s">
        <v>170</v>
      </c>
    </row>
    <row r="149" spans="1:19" x14ac:dyDescent="0.2">
      <c r="A149" s="25" t="s">
        <v>143</v>
      </c>
      <c r="B149" s="26">
        <v>48772084</v>
      </c>
      <c r="C149" s="26" t="s">
        <v>144</v>
      </c>
      <c r="D149" s="26" t="s">
        <v>467</v>
      </c>
      <c r="E149" s="26" t="s">
        <v>69</v>
      </c>
      <c r="F149" s="26" t="s">
        <v>69</v>
      </c>
      <c r="G149" s="26" t="s">
        <v>144</v>
      </c>
      <c r="H149" s="26" t="s">
        <v>14</v>
      </c>
      <c r="I149" s="26" t="s">
        <v>386</v>
      </c>
      <c r="J149" s="26" t="s">
        <v>158</v>
      </c>
      <c r="K149" s="27">
        <v>45541</v>
      </c>
      <c r="L149" s="90" t="s">
        <v>201</v>
      </c>
      <c r="M149" s="27">
        <v>43784</v>
      </c>
      <c r="N149" s="26" t="s">
        <v>78</v>
      </c>
      <c r="O149" s="28">
        <v>424</v>
      </c>
      <c r="P149" s="95" t="s">
        <v>149</v>
      </c>
      <c r="Q149" s="94" t="s">
        <v>160</v>
      </c>
      <c r="R149" s="26" t="s">
        <v>2252</v>
      </c>
      <c r="S149" s="56" t="s">
        <v>155</v>
      </c>
    </row>
    <row r="150" spans="1:19" x14ac:dyDescent="0.2">
      <c r="A150" s="25" t="s">
        <v>143</v>
      </c>
      <c r="B150" s="26">
        <v>74836541</v>
      </c>
      <c r="C150" s="26" t="s">
        <v>114</v>
      </c>
      <c r="D150" s="26" t="s">
        <v>468</v>
      </c>
      <c r="E150" s="26" t="s">
        <v>69</v>
      </c>
      <c r="F150" s="26" t="s">
        <v>69</v>
      </c>
      <c r="G150" s="26" t="s">
        <v>114</v>
      </c>
      <c r="H150" s="26" t="s">
        <v>703</v>
      </c>
      <c r="I150" s="90" t="s">
        <v>2451</v>
      </c>
      <c r="J150" s="26" t="s">
        <v>74</v>
      </c>
      <c r="K150" s="27" t="s">
        <v>148</v>
      </c>
      <c r="L150" s="90" t="s">
        <v>148</v>
      </c>
      <c r="M150" s="27">
        <v>43784</v>
      </c>
      <c r="N150" s="26" t="s">
        <v>78</v>
      </c>
      <c r="O150" s="28">
        <v>424</v>
      </c>
      <c r="P150" s="95" t="s">
        <v>149</v>
      </c>
      <c r="Q150" s="94" t="s">
        <v>154</v>
      </c>
      <c r="R150" s="26" t="s">
        <v>2451</v>
      </c>
      <c r="S150" s="56" t="s">
        <v>155</v>
      </c>
    </row>
    <row r="151" spans="1:19" x14ac:dyDescent="0.2">
      <c r="A151" s="25" t="s">
        <v>143</v>
      </c>
      <c r="B151" s="26">
        <v>76569450</v>
      </c>
      <c r="C151" s="26" t="s">
        <v>144</v>
      </c>
      <c r="D151" s="26" t="s">
        <v>470</v>
      </c>
      <c r="E151" s="26" t="s">
        <v>69</v>
      </c>
      <c r="F151" s="26" t="s">
        <v>69</v>
      </c>
      <c r="G151" s="26" t="s">
        <v>144</v>
      </c>
      <c r="H151" s="26" t="s">
        <v>16</v>
      </c>
      <c r="I151" s="92" t="s">
        <v>564</v>
      </c>
      <c r="J151" s="26" t="s">
        <v>74</v>
      </c>
      <c r="K151" s="98" t="s">
        <v>148</v>
      </c>
      <c r="L151" s="26" t="s">
        <v>148</v>
      </c>
      <c r="M151" s="27">
        <v>43784</v>
      </c>
      <c r="N151" s="26" t="s">
        <v>78</v>
      </c>
      <c r="O151" s="28">
        <v>424</v>
      </c>
      <c r="P151" s="29" t="s">
        <v>149</v>
      </c>
      <c r="Q151" s="26" t="s">
        <v>154</v>
      </c>
      <c r="R151" s="26" t="s">
        <v>2252</v>
      </c>
      <c r="S151" s="56" t="s">
        <v>190</v>
      </c>
    </row>
    <row r="152" spans="1:19" x14ac:dyDescent="0.2">
      <c r="A152" s="25" t="s">
        <v>143</v>
      </c>
      <c r="B152" s="90">
        <v>70201997</v>
      </c>
      <c r="C152" s="26" t="s">
        <v>144</v>
      </c>
      <c r="D152" s="90" t="s">
        <v>471</v>
      </c>
      <c r="E152" s="26" t="s">
        <v>69</v>
      </c>
      <c r="F152" s="26" t="s">
        <v>69</v>
      </c>
      <c r="G152" s="90" t="s">
        <v>144</v>
      </c>
      <c r="H152" s="26" t="s">
        <v>472</v>
      </c>
      <c r="I152" s="90" t="s">
        <v>325</v>
      </c>
      <c r="J152" s="26" t="s">
        <v>74</v>
      </c>
      <c r="K152" s="92" t="s">
        <v>148</v>
      </c>
      <c r="L152" s="90" t="s">
        <v>148</v>
      </c>
      <c r="M152" s="27">
        <v>43784</v>
      </c>
      <c r="N152" s="26" t="s">
        <v>78</v>
      </c>
      <c r="O152" s="28">
        <v>424</v>
      </c>
      <c r="P152" s="29" t="s">
        <v>149</v>
      </c>
      <c r="Q152" s="26" t="s">
        <v>154</v>
      </c>
      <c r="R152" s="26" t="s">
        <v>325</v>
      </c>
      <c r="S152" s="56" t="s">
        <v>170</v>
      </c>
    </row>
    <row r="153" spans="1:19" x14ac:dyDescent="0.2">
      <c r="A153" s="25" t="s">
        <v>143</v>
      </c>
      <c r="B153" s="90">
        <v>77151179</v>
      </c>
      <c r="C153" s="26" t="s">
        <v>144</v>
      </c>
      <c r="D153" s="90" t="s">
        <v>473</v>
      </c>
      <c r="E153" s="26" t="s">
        <v>69</v>
      </c>
      <c r="F153" s="26" t="s">
        <v>69</v>
      </c>
      <c r="G153" s="90" t="s">
        <v>144</v>
      </c>
      <c r="H153" s="26" t="s">
        <v>270</v>
      </c>
      <c r="I153" s="90" t="s">
        <v>468</v>
      </c>
      <c r="J153" s="26" t="s">
        <v>74</v>
      </c>
      <c r="K153" s="92" t="s">
        <v>148</v>
      </c>
      <c r="L153" s="90" t="s">
        <v>148</v>
      </c>
      <c r="M153" s="27">
        <v>45089</v>
      </c>
      <c r="N153" s="26" t="s">
        <v>79</v>
      </c>
      <c r="O153" s="28">
        <v>6301</v>
      </c>
      <c r="P153" s="29" t="s">
        <v>149</v>
      </c>
      <c r="Q153" s="26" t="s">
        <v>160</v>
      </c>
      <c r="R153" s="26" t="s">
        <v>272</v>
      </c>
      <c r="S153" s="56" t="s">
        <v>232</v>
      </c>
    </row>
    <row r="154" spans="1:19" x14ac:dyDescent="0.2">
      <c r="A154" s="25" t="s">
        <v>143</v>
      </c>
      <c r="B154" s="90">
        <v>75615608</v>
      </c>
      <c r="C154" s="26" t="s">
        <v>144</v>
      </c>
      <c r="D154" s="90" t="s">
        <v>474</v>
      </c>
      <c r="E154" s="26" t="s">
        <v>69</v>
      </c>
      <c r="F154" s="26" t="s">
        <v>69</v>
      </c>
      <c r="G154" s="90" t="s">
        <v>144</v>
      </c>
      <c r="H154" s="26" t="s">
        <v>270</v>
      </c>
      <c r="I154" s="90" t="s">
        <v>148</v>
      </c>
      <c r="J154" s="26" t="s">
        <v>158</v>
      </c>
      <c r="K154" s="92">
        <v>45359</v>
      </c>
      <c r="L154" s="90" t="s">
        <v>222</v>
      </c>
      <c r="M154" s="27">
        <v>45353</v>
      </c>
      <c r="N154" s="26" t="s">
        <v>78</v>
      </c>
      <c r="O154" s="28">
        <v>7070</v>
      </c>
      <c r="P154" s="29" t="s">
        <v>149</v>
      </c>
      <c r="Q154" s="26" t="s">
        <v>160</v>
      </c>
      <c r="R154" s="26" t="s">
        <v>148</v>
      </c>
      <c r="S154" s="56" t="s">
        <v>195</v>
      </c>
    </row>
    <row r="155" spans="1:19" x14ac:dyDescent="0.2">
      <c r="A155" s="25" t="s">
        <v>143</v>
      </c>
      <c r="B155" s="90">
        <v>72503599</v>
      </c>
      <c r="C155" s="26" t="s">
        <v>144</v>
      </c>
      <c r="D155" s="90" t="s">
        <v>476</v>
      </c>
      <c r="E155" s="26" t="s">
        <v>69</v>
      </c>
      <c r="F155" s="26" t="s">
        <v>69</v>
      </c>
      <c r="G155" s="90" t="s">
        <v>144</v>
      </c>
      <c r="H155" s="26" t="s">
        <v>477</v>
      </c>
      <c r="I155" s="90" t="s">
        <v>248</v>
      </c>
      <c r="J155" s="26" t="s">
        <v>74</v>
      </c>
      <c r="K155" s="92" t="s">
        <v>148</v>
      </c>
      <c r="L155" s="90" t="s">
        <v>148</v>
      </c>
      <c r="M155" s="27">
        <v>44622</v>
      </c>
      <c r="N155" s="26" t="s">
        <v>78</v>
      </c>
      <c r="O155" s="28">
        <v>3059</v>
      </c>
      <c r="P155" s="29" t="s">
        <v>149</v>
      </c>
      <c r="Q155" s="26" t="s">
        <v>160</v>
      </c>
      <c r="R155" s="26" t="s">
        <v>235</v>
      </c>
      <c r="S155" s="56" t="s">
        <v>170</v>
      </c>
    </row>
    <row r="156" spans="1:19" x14ac:dyDescent="0.2">
      <c r="A156" s="25" t="s">
        <v>143</v>
      </c>
      <c r="B156" s="90">
        <v>47919112</v>
      </c>
      <c r="C156" s="26" t="s">
        <v>144</v>
      </c>
      <c r="D156" s="90" t="s">
        <v>478</v>
      </c>
      <c r="E156" s="26" t="s">
        <v>69</v>
      </c>
      <c r="F156" s="26" t="s">
        <v>69</v>
      </c>
      <c r="G156" s="90" t="s">
        <v>144</v>
      </c>
      <c r="H156" s="26" t="s">
        <v>14</v>
      </c>
      <c r="I156" s="90" t="s">
        <v>386</v>
      </c>
      <c r="J156" s="26" t="s">
        <v>158</v>
      </c>
      <c r="K156" s="92">
        <v>45382</v>
      </c>
      <c r="L156" s="90" t="s">
        <v>159</v>
      </c>
      <c r="M156" s="27">
        <v>43791</v>
      </c>
      <c r="N156" s="26" t="s">
        <v>78</v>
      </c>
      <c r="O156" s="28">
        <v>440</v>
      </c>
      <c r="P156" s="29" t="s">
        <v>149</v>
      </c>
      <c r="Q156" s="26" t="s">
        <v>160</v>
      </c>
      <c r="R156" s="92" t="s">
        <v>2252</v>
      </c>
      <c r="S156" s="56" t="s">
        <v>479</v>
      </c>
    </row>
    <row r="157" spans="1:19" x14ac:dyDescent="0.2">
      <c r="A157" s="25" t="s">
        <v>143</v>
      </c>
      <c r="B157" s="90">
        <v>74582001</v>
      </c>
      <c r="C157" s="26" t="s">
        <v>144</v>
      </c>
      <c r="D157" s="90" t="s">
        <v>480</v>
      </c>
      <c r="E157" s="26" t="s">
        <v>69</v>
      </c>
      <c r="F157" s="26" t="s">
        <v>69</v>
      </c>
      <c r="G157" s="90" t="s">
        <v>144</v>
      </c>
      <c r="H157" s="26" t="s">
        <v>146</v>
      </c>
      <c r="I157" s="90" t="s">
        <v>329</v>
      </c>
      <c r="J157" s="26" t="s">
        <v>74</v>
      </c>
      <c r="K157" s="92" t="s">
        <v>148</v>
      </c>
      <c r="L157" s="90" t="s">
        <v>148</v>
      </c>
      <c r="M157" s="27">
        <v>43796</v>
      </c>
      <c r="N157" s="26" t="s">
        <v>78</v>
      </c>
      <c r="O157" s="28">
        <v>432</v>
      </c>
      <c r="P157" s="29" t="s">
        <v>149</v>
      </c>
      <c r="Q157" s="26" t="s">
        <v>160</v>
      </c>
      <c r="R157" s="26" t="s">
        <v>2150</v>
      </c>
      <c r="S157" s="56" t="s">
        <v>195</v>
      </c>
    </row>
    <row r="158" spans="1:19" x14ac:dyDescent="0.2">
      <c r="A158" s="25" t="s">
        <v>143</v>
      </c>
      <c r="B158" s="90">
        <v>73007694</v>
      </c>
      <c r="C158" s="26" t="s">
        <v>144</v>
      </c>
      <c r="D158" s="90" t="s">
        <v>481</v>
      </c>
      <c r="E158" s="26" t="s">
        <v>69</v>
      </c>
      <c r="F158" s="26" t="s">
        <v>69</v>
      </c>
      <c r="G158" s="90" t="s">
        <v>144</v>
      </c>
      <c r="H158" s="26" t="s">
        <v>409</v>
      </c>
      <c r="I158" s="90" t="s">
        <v>482</v>
      </c>
      <c r="J158" s="26" t="s">
        <v>158</v>
      </c>
      <c r="K158" s="92">
        <v>45517</v>
      </c>
      <c r="L158" s="90" t="s">
        <v>483</v>
      </c>
      <c r="M158" s="27">
        <v>45357</v>
      </c>
      <c r="N158" s="26" t="s">
        <v>78</v>
      </c>
      <c r="O158" s="28">
        <v>7087</v>
      </c>
      <c r="P158" s="29" t="s">
        <v>162</v>
      </c>
      <c r="Q158" s="26" t="s">
        <v>160</v>
      </c>
      <c r="R158" s="92" t="s">
        <v>411</v>
      </c>
      <c r="S158" s="56" t="s">
        <v>195</v>
      </c>
    </row>
    <row r="159" spans="1:19" x14ac:dyDescent="0.2">
      <c r="A159" s="25" t="s">
        <v>143</v>
      </c>
      <c r="B159" s="90">
        <v>76909204</v>
      </c>
      <c r="C159" s="26" t="s">
        <v>144</v>
      </c>
      <c r="D159" s="90" t="s">
        <v>484</v>
      </c>
      <c r="E159" s="26" t="s">
        <v>69</v>
      </c>
      <c r="F159" s="26" t="s">
        <v>69</v>
      </c>
      <c r="G159" s="90" t="s">
        <v>144</v>
      </c>
      <c r="H159" s="26" t="s">
        <v>227</v>
      </c>
      <c r="I159" s="90" t="s">
        <v>485</v>
      </c>
      <c r="J159" s="26" t="s">
        <v>158</v>
      </c>
      <c r="K159" s="92">
        <v>45451</v>
      </c>
      <c r="L159" s="90" t="s">
        <v>247</v>
      </c>
      <c r="M159" s="27">
        <v>45068</v>
      </c>
      <c r="N159" s="26" t="s">
        <v>78</v>
      </c>
      <c r="O159" s="28">
        <v>6244</v>
      </c>
      <c r="P159" s="29" t="s">
        <v>162</v>
      </c>
      <c r="Q159" s="26" t="s">
        <v>160</v>
      </c>
      <c r="R159" s="26" t="s">
        <v>216</v>
      </c>
      <c r="S159" s="56" t="s">
        <v>198</v>
      </c>
    </row>
    <row r="160" spans="1:19" x14ac:dyDescent="0.2">
      <c r="A160" s="25" t="s">
        <v>143</v>
      </c>
      <c r="B160" s="90">
        <v>72874821</v>
      </c>
      <c r="C160" s="26" t="s">
        <v>144</v>
      </c>
      <c r="D160" s="90" t="s">
        <v>486</v>
      </c>
      <c r="E160" s="26" t="s">
        <v>69</v>
      </c>
      <c r="F160" s="26" t="s">
        <v>69</v>
      </c>
      <c r="G160" s="90" t="s">
        <v>144</v>
      </c>
      <c r="H160" s="26" t="s">
        <v>291</v>
      </c>
      <c r="I160" s="90" t="s">
        <v>337</v>
      </c>
      <c r="J160" s="26" t="s">
        <v>158</v>
      </c>
      <c r="K160" s="92">
        <v>45565</v>
      </c>
      <c r="L160" s="90" t="s">
        <v>174</v>
      </c>
      <c r="M160" s="27">
        <v>43796</v>
      </c>
      <c r="N160" s="26" t="s">
        <v>78</v>
      </c>
      <c r="O160" s="28">
        <v>432</v>
      </c>
      <c r="P160" s="29" t="s">
        <v>149</v>
      </c>
      <c r="Q160" s="26" t="s">
        <v>160</v>
      </c>
      <c r="R160" s="92" t="s">
        <v>338</v>
      </c>
      <c r="S160" s="56" t="s">
        <v>170</v>
      </c>
    </row>
    <row r="161" spans="1:19" x14ac:dyDescent="0.2">
      <c r="A161" s="25" t="s">
        <v>143</v>
      </c>
      <c r="B161" s="90">
        <v>46016210</v>
      </c>
      <c r="C161" s="26" t="s">
        <v>144</v>
      </c>
      <c r="D161" s="90" t="s">
        <v>487</v>
      </c>
      <c r="E161" s="26" t="s">
        <v>69</v>
      </c>
      <c r="F161" s="26" t="s">
        <v>69</v>
      </c>
      <c r="G161" s="90" t="s">
        <v>144</v>
      </c>
      <c r="H161" s="26" t="s">
        <v>221</v>
      </c>
      <c r="I161" s="90" t="s">
        <v>148</v>
      </c>
      <c r="J161" s="26" t="s">
        <v>158</v>
      </c>
      <c r="K161" s="92">
        <v>45535</v>
      </c>
      <c r="L161" s="90" t="s">
        <v>334</v>
      </c>
      <c r="M161" s="27">
        <v>45447</v>
      </c>
      <c r="N161" s="26" t="s">
        <v>78</v>
      </c>
      <c r="O161" s="28">
        <v>7304</v>
      </c>
      <c r="P161" s="29" t="s">
        <v>149</v>
      </c>
      <c r="Q161" s="26" t="s">
        <v>160</v>
      </c>
      <c r="R161" s="26" t="s">
        <v>148</v>
      </c>
      <c r="S161" s="56" t="s">
        <v>256</v>
      </c>
    </row>
    <row r="162" spans="1:19" x14ac:dyDescent="0.2">
      <c r="A162" s="25" t="s">
        <v>143</v>
      </c>
      <c r="B162" s="90">
        <v>73240582</v>
      </c>
      <c r="C162" s="26" t="s">
        <v>144</v>
      </c>
      <c r="D162" s="90" t="s">
        <v>488</v>
      </c>
      <c r="E162" s="26" t="s">
        <v>69</v>
      </c>
      <c r="F162" s="26" t="s">
        <v>69</v>
      </c>
      <c r="G162" s="90" t="s">
        <v>144</v>
      </c>
      <c r="H162" s="26" t="s">
        <v>30</v>
      </c>
      <c r="I162" s="90" t="s">
        <v>234</v>
      </c>
      <c r="J162" s="26" t="s">
        <v>74</v>
      </c>
      <c r="K162" s="92" t="s">
        <v>148</v>
      </c>
      <c r="L162" s="90" t="s">
        <v>148</v>
      </c>
      <c r="M162" s="27">
        <v>43797</v>
      </c>
      <c r="N162" s="26" t="s">
        <v>78</v>
      </c>
      <c r="O162" s="28">
        <v>446</v>
      </c>
      <c r="P162" s="29" t="s">
        <v>149</v>
      </c>
      <c r="Q162" s="26" t="s">
        <v>160</v>
      </c>
      <c r="R162" s="92" t="s">
        <v>235</v>
      </c>
      <c r="S162" s="56" t="s">
        <v>301</v>
      </c>
    </row>
    <row r="163" spans="1:19" x14ac:dyDescent="0.2">
      <c r="A163" s="25" t="s">
        <v>143</v>
      </c>
      <c r="B163" s="90">
        <v>74069957</v>
      </c>
      <c r="C163" s="26" t="s">
        <v>627</v>
      </c>
      <c r="D163" s="90" t="s">
        <v>489</v>
      </c>
      <c r="E163" s="26" t="s">
        <v>69</v>
      </c>
      <c r="F163" s="26" t="s">
        <v>69</v>
      </c>
      <c r="G163" s="90" t="s">
        <v>627</v>
      </c>
      <c r="H163" s="26" t="s">
        <v>69</v>
      </c>
      <c r="I163" s="90" t="s">
        <v>490</v>
      </c>
      <c r="J163" s="26" t="s">
        <v>74</v>
      </c>
      <c r="K163" s="92" t="s">
        <v>148</v>
      </c>
      <c r="L163" s="90" t="s">
        <v>148</v>
      </c>
      <c r="M163" s="27">
        <v>44961</v>
      </c>
      <c r="N163" s="26" t="s">
        <v>78</v>
      </c>
      <c r="O163" s="28">
        <v>6055</v>
      </c>
      <c r="P163" s="29" t="s">
        <v>149</v>
      </c>
      <c r="Q163" s="26" t="s">
        <v>160</v>
      </c>
      <c r="R163" s="92" t="s">
        <v>490</v>
      </c>
      <c r="S163" s="56" t="s">
        <v>170</v>
      </c>
    </row>
    <row r="164" spans="1:19" x14ac:dyDescent="0.2">
      <c r="A164" s="25" t="s">
        <v>143</v>
      </c>
      <c r="B164" s="90">
        <v>72049839</v>
      </c>
      <c r="C164" s="26" t="s">
        <v>206</v>
      </c>
      <c r="D164" s="90" t="s">
        <v>491</v>
      </c>
      <c r="E164" s="26" t="s">
        <v>69</v>
      </c>
      <c r="F164" s="26" t="s">
        <v>69</v>
      </c>
      <c r="G164" s="90" t="s">
        <v>206</v>
      </c>
      <c r="H164" s="26" t="s">
        <v>16</v>
      </c>
      <c r="I164" s="90" t="s">
        <v>315</v>
      </c>
      <c r="J164" s="26" t="s">
        <v>158</v>
      </c>
      <c r="K164" s="92">
        <v>45504</v>
      </c>
      <c r="L164" s="90" t="s">
        <v>492</v>
      </c>
      <c r="M164" s="27">
        <v>43798</v>
      </c>
      <c r="N164" s="26" t="s">
        <v>78</v>
      </c>
      <c r="O164" s="28">
        <v>450</v>
      </c>
      <c r="P164" s="29" t="s">
        <v>252</v>
      </c>
      <c r="Q164" s="26" t="s">
        <v>160</v>
      </c>
      <c r="R164" s="26" t="s">
        <v>315</v>
      </c>
      <c r="S164" s="56" t="s">
        <v>232</v>
      </c>
    </row>
    <row r="165" spans="1:19" x14ac:dyDescent="0.2">
      <c r="A165" s="25" t="s">
        <v>143</v>
      </c>
      <c r="B165" s="90">
        <v>47395324</v>
      </c>
      <c r="C165" s="26" t="s">
        <v>206</v>
      </c>
      <c r="D165" s="90" t="s">
        <v>493</v>
      </c>
      <c r="E165" s="26" t="s">
        <v>69</v>
      </c>
      <c r="F165" s="26" t="s">
        <v>69</v>
      </c>
      <c r="G165" s="90" t="s">
        <v>206</v>
      </c>
      <c r="H165" s="26" t="s">
        <v>16</v>
      </c>
      <c r="I165" s="90" t="s">
        <v>315</v>
      </c>
      <c r="J165" s="26" t="s">
        <v>158</v>
      </c>
      <c r="K165" s="92">
        <v>45504</v>
      </c>
      <c r="L165" s="90" t="s">
        <v>174</v>
      </c>
      <c r="M165" s="27">
        <v>43798</v>
      </c>
      <c r="N165" s="26" t="s">
        <v>78</v>
      </c>
      <c r="O165" s="28">
        <v>450</v>
      </c>
      <c r="P165" s="29" t="s">
        <v>252</v>
      </c>
      <c r="Q165" s="26" t="s">
        <v>160</v>
      </c>
      <c r="R165" s="92" t="s">
        <v>315</v>
      </c>
      <c r="S165" s="56" t="s">
        <v>170</v>
      </c>
    </row>
    <row r="166" spans="1:19" x14ac:dyDescent="0.2">
      <c r="A166" s="25" t="s">
        <v>143</v>
      </c>
      <c r="B166" s="90">
        <v>74638236</v>
      </c>
      <c r="C166" s="26" t="s">
        <v>144</v>
      </c>
      <c r="D166" s="90" t="s">
        <v>494</v>
      </c>
      <c r="E166" s="26" t="s">
        <v>69</v>
      </c>
      <c r="F166" s="26" t="s">
        <v>69</v>
      </c>
      <c r="G166" s="90" t="s">
        <v>144</v>
      </c>
      <c r="H166" s="26" t="s">
        <v>495</v>
      </c>
      <c r="I166" s="92" t="s">
        <v>373</v>
      </c>
      <c r="J166" s="26" t="s">
        <v>158</v>
      </c>
      <c r="K166" s="92">
        <v>45777</v>
      </c>
      <c r="L166" s="90" t="s">
        <v>174</v>
      </c>
      <c r="M166" s="27">
        <v>44383</v>
      </c>
      <c r="N166" s="26" t="s">
        <v>78</v>
      </c>
      <c r="O166" s="28">
        <v>2555</v>
      </c>
      <c r="P166" s="29" t="s">
        <v>149</v>
      </c>
      <c r="Q166" s="26" t="s">
        <v>160</v>
      </c>
      <c r="R166" s="26" t="s">
        <v>166</v>
      </c>
      <c r="S166" s="56" t="s">
        <v>170</v>
      </c>
    </row>
    <row r="167" spans="1:19" x14ac:dyDescent="0.2">
      <c r="A167" s="25" t="s">
        <v>143</v>
      </c>
      <c r="B167" s="90">
        <v>73510679</v>
      </c>
      <c r="C167" s="26" t="s">
        <v>496</v>
      </c>
      <c r="D167" s="90" t="s">
        <v>497</v>
      </c>
      <c r="E167" s="26" t="s">
        <v>69</v>
      </c>
      <c r="F167" s="26" t="s">
        <v>69</v>
      </c>
      <c r="G167" s="90" t="s">
        <v>496</v>
      </c>
      <c r="H167" s="26" t="s">
        <v>256</v>
      </c>
      <c r="I167" s="92" t="s">
        <v>498</v>
      </c>
      <c r="J167" s="26" t="s">
        <v>74</v>
      </c>
      <c r="K167" s="92" t="s">
        <v>148</v>
      </c>
      <c r="L167" s="90" t="s">
        <v>148</v>
      </c>
      <c r="M167" s="27">
        <v>45552</v>
      </c>
      <c r="N167" s="26" t="s">
        <v>78</v>
      </c>
      <c r="O167" s="28">
        <v>451</v>
      </c>
      <c r="P167" s="29" t="s">
        <v>162</v>
      </c>
      <c r="Q167" s="26" t="s">
        <v>160</v>
      </c>
      <c r="R167" s="26" t="s">
        <v>2359</v>
      </c>
      <c r="S167" s="56" t="s">
        <v>195</v>
      </c>
    </row>
    <row r="168" spans="1:19" x14ac:dyDescent="0.2">
      <c r="A168" s="25" t="s">
        <v>143</v>
      </c>
      <c r="B168" s="90">
        <v>76921544</v>
      </c>
      <c r="C168" s="26" t="s">
        <v>144</v>
      </c>
      <c r="D168" s="90" t="s">
        <v>499</v>
      </c>
      <c r="E168" s="26" t="s">
        <v>69</v>
      </c>
      <c r="F168" s="26" t="s">
        <v>69</v>
      </c>
      <c r="G168" s="90" t="s">
        <v>144</v>
      </c>
      <c r="H168" s="26" t="s">
        <v>27</v>
      </c>
      <c r="I168" s="92" t="s">
        <v>181</v>
      </c>
      <c r="J168" s="26" t="s">
        <v>158</v>
      </c>
      <c r="K168" s="92">
        <v>45444</v>
      </c>
      <c r="L168" s="90" t="s">
        <v>222</v>
      </c>
      <c r="M168" s="27">
        <v>43803</v>
      </c>
      <c r="N168" s="26" t="s">
        <v>78</v>
      </c>
      <c r="O168" s="28">
        <v>445</v>
      </c>
      <c r="P168" s="29" t="s">
        <v>149</v>
      </c>
      <c r="Q168" s="26" t="s">
        <v>154</v>
      </c>
      <c r="R168" s="26" t="s">
        <v>2150</v>
      </c>
      <c r="S168" s="56" t="s">
        <v>232</v>
      </c>
    </row>
    <row r="169" spans="1:19" x14ac:dyDescent="0.2">
      <c r="A169" s="25" t="s">
        <v>143</v>
      </c>
      <c r="B169" s="90">
        <v>47951478</v>
      </c>
      <c r="C169" s="26" t="s">
        <v>144</v>
      </c>
      <c r="D169" s="90" t="s">
        <v>500</v>
      </c>
      <c r="E169" s="26" t="s">
        <v>69</v>
      </c>
      <c r="F169" s="26" t="s">
        <v>69</v>
      </c>
      <c r="G169" s="90" t="s">
        <v>144</v>
      </c>
      <c r="H169" s="26" t="s">
        <v>240</v>
      </c>
      <c r="I169" s="92" t="s">
        <v>224</v>
      </c>
      <c r="J169" s="26" t="s">
        <v>74</v>
      </c>
      <c r="K169" s="92" t="s">
        <v>148</v>
      </c>
      <c r="L169" s="90" t="s">
        <v>148</v>
      </c>
      <c r="M169" s="27">
        <v>43803</v>
      </c>
      <c r="N169" s="26" t="s">
        <v>78</v>
      </c>
      <c r="O169" s="28">
        <v>445</v>
      </c>
      <c r="P169" s="29" t="s">
        <v>149</v>
      </c>
      <c r="Q169" s="26" t="s">
        <v>154</v>
      </c>
      <c r="R169" s="26" t="s">
        <v>2252</v>
      </c>
      <c r="S169" s="56" t="s">
        <v>170</v>
      </c>
    </row>
    <row r="170" spans="1:19" x14ac:dyDescent="0.2">
      <c r="A170" s="25" t="s">
        <v>143</v>
      </c>
      <c r="B170" s="90">
        <v>47886762</v>
      </c>
      <c r="C170" s="26" t="s">
        <v>144</v>
      </c>
      <c r="D170" s="90" t="s">
        <v>501</v>
      </c>
      <c r="E170" s="26" t="s">
        <v>69</v>
      </c>
      <c r="F170" s="26" t="s">
        <v>69</v>
      </c>
      <c r="G170" s="90" t="s">
        <v>144</v>
      </c>
      <c r="H170" s="26" t="s">
        <v>409</v>
      </c>
      <c r="I170" s="92" t="s">
        <v>502</v>
      </c>
      <c r="J170" s="26" t="s">
        <v>158</v>
      </c>
      <c r="K170" s="92">
        <v>45628</v>
      </c>
      <c r="L170" s="90" t="s">
        <v>334</v>
      </c>
      <c r="M170" s="27">
        <v>45610</v>
      </c>
      <c r="N170" s="26" t="s">
        <v>78</v>
      </c>
      <c r="O170" s="28">
        <v>10905</v>
      </c>
      <c r="P170" s="29" t="s">
        <v>149</v>
      </c>
      <c r="Q170" s="26" t="s">
        <v>154</v>
      </c>
      <c r="R170" s="26" t="s">
        <v>411</v>
      </c>
      <c r="S170" s="56" t="s">
        <v>186</v>
      </c>
    </row>
    <row r="171" spans="1:19" x14ac:dyDescent="0.2">
      <c r="A171" s="25" t="s">
        <v>143</v>
      </c>
      <c r="B171" s="90">
        <v>75869669</v>
      </c>
      <c r="C171" s="26" t="s">
        <v>144</v>
      </c>
      <c r="D171" s="90" t="s">
        <v>503</v>
      </c>
      <c r="E171" s="26" t="s">
        <v>69</v>
      </c>
      <c r="F171" s="26" t="s">
        <v>69</v>
      </c>
      <c r="G171" s="90" t="s">
        <v>144</v>
      </c>
      <c r="H171" s="26" t="s">
        <v>221</v>
      </c>
      <c r="I171" s="90" t="s">
        <v>148</v>
      </c>
      <c r="J171" s="26" t="s">
        <v>158</v>
      </c>
      <c r="K171" s="92">
        <v>45382</v>
      </c>
      <c r="L171" s="90" t="s">
        <v>194</v>
      </c>
      <c r="M171" s="116">
        <v>44995</v>
      </c>
      <c r="N171" s="26" t="s">
        <v>78</v>
      </c>
      <c r="O171" s="28">
        <v>6061</v>
      </c>
      <c r="P171" s="29" t="s">
        <v>149</v>
      </c>
      <c r="Q171" s="26" t="s">
        <v>154</v>
      </c>
      <c r="R171" s="26" t="s">
        <v>148</v>
      </c>
      <c r="S171" s="56" t="s">
        <v>170</v>
      </c>
    </row>
    <row r="172" spans="1:19" x14ac:dyDescent="0.2">
      <c r="A172" s="25" t="s">
        <v>143</v>
      </c>
      <c r="B172" s="90">
        <v>75385547</v>
      </c>
      <c r="C172" s="26" t="s">
        <v>144</v>
      </c>
      <c r="D172" s="90" t="s">
        <v>504</v>
      </c>
      <c r="E172" s="26" t="s">
        <v>69</v>
      </c>
      <c r="F172" s="26" t="s">
        <v>69</v>
      </c>
      <c r="G172" s="90" t="s">
        <v>144</v>
      </c>
      <c r="H172" s="26" t="s">
        <v>221</v>
      </c>
      <c r="I172" s="90" t="s">
        <v>505</v>
      </c>
      <c r="J172" s="26" t="s">
        <v>74</v>
      </c>
      <c r="K172" s="92" t="s">
        <v>148</v>
      </c>
      <c r="L172" s="90" t="s">
        <v>148</v>
      </c>
      <c r="M172" s="116">
        <v>45590</v>
      </c>
      <c r="N172" s="26" t="s">
        <v>78</v>
      </c>
      <c r="O172" s="28">
        <v>9743</v>
      </c>
      <c r="P172" s="29" t="s">
        <v>162</v>
      </c>
      <c r="Q172" s="26" t="s">
        <v>154</v>
      </c>
      <c r="R172" s="92" t="s">
        <v>506</v>
      </c>
      <c r="S172" s="56" t="s">
        <v>198</v>
      </c>
    </row>
    <row r="173" spans="1:19" x14ac:dyDescent="0.2">
      <c r="A173" s="25" t="s">
        <v>143</v>
      </c>
      <c r="B173" s="90">
        <v>76787625</v>
      </c>
      <c r="C173" s="26" t="s">
        <v>144</v>
      </c>
      <c r="D173" s="90" t="s">
        <v>507</v>
      </c>
      <c r="E173" s="26" t="s">
        <v>69</v>
      </c>
      <c r="F173" s="26" t="s">
        <v>69</v>
      </c>
      <c r="G173" s="90" t="s">
        <v>144</v>
      </c>
      <c r="H173" s="26" t="s">
        <v>270</v>
      </c>
      <c r="I173" s="92" t="s">
        <v>508</v>
      </c>
      <c r="J173" s="26" t="s">
        <v>158</v>
      </c>
      <c r="K173" s="92">
        <v>45382</v>
      </c>
      <c r="L173" s="90" t="s">
        <v>194</v>
      </c>
      <c r="M173" s="116">
        <v>44378</v>
      </c>
      <c r="N173" s="26" t="s">
        <v>78</v>
      </c>
      <c r="O173" s="28">
        <v>2486</v>
      </c>
      <c r="P173" s="29" t="s">
        <v>162</v>
      </c>
      <c r="Q173" s="26" t="s">
        <v>160</v>
      </c>
      <c r="R173" s="26" t="s">
        <v>475</v>
      </c>
      <c r="S173" s="56" t="s">
        <v>232</v>
      </c>
    </row>
    <row r="174" spans="1:19" x14ac:dyDescent="0.2">
      <c r="A174" s="25" t="s">
        <v>143</v>
      </c>
      <c r="B174" s="90">
        <v>74653429</v>
      </c>
      <c r="C174" s="26" t="s">
        <v>144</v>
      </c>
      <c r="D174" s="90" t="s">
        <v>509</v>
      </c>
      <c r="E174" s="26" t="s">
        <v>69</v>
      </c>
      <c r="F174" s="26" t="s">
        <v>69</v>
      </c>
      <c r="G174" s="90" t="s">
        <v>144</v>
      </c>
      <c r="H174" s="26" t="s">
        <v>192</v>
      </c>
      <c r="I174" s="90" t="s">
        <v>510</v>
      </c>
      <c r="J174" s="26" t="s">
        <v>158</v>
      </c>
      <c r="K174" s="92">
        <v>45336</v>
      </c>
      <c r="L174" s="90" t="s">
        <v>222</v>
      </c>
      <c r="M174" s="116">
        <v>45159</v>
      </c>
      <c r="N174" s="26" t="s">
        <v>78</v>
      </c>
      <c r="O174" s="28">
        <v>6599</v>
      </c>
      <c r="P174" s="29" t="s">
        <v>162</v>
      </c>
      <c r="Q174" s="26" t="s">
        <v>160</v>
      </c>
      <c r="R174" s="92" t="s">
        <v>177</v>
      </c>
      <c r="S174" s="56" t="s">
        <v>195</v>
      </c>
    </row>
    <row r="175" spans="1:19" x14ac:dyDescent="0.2">
      <c r="A175" s="25" t="s">
        <v>143</v>
      </c>
      <c r="B175" s="90">
        <v>71093566</v>
      </c>
      <c r="C175" s="26" t="s">
        <v>144</v>
      </c>
      <c r="D175" s="90" t="s">
        <v>511</v>
      </c>
      <c r="E175" s="26" t="s">
        <v>69</v>
      </c>
      <c r="F175" s="26" t="s">
        <v>69</v>
      </c>
      <c r="G175" s="90" t="s">
        <v>144</v>
      </c>
      <c r="H175" s="26" t="s">
        <v>146</v>
      </c>
      <c r="I175" s="90" t="s">
        <v>415</v>
      </c>
      <c r="J175" s="26" t="s">
        <v>158</v>
      </c>
      <c r="K175" s="92">
        <v>45505</v>
      </c>
      <c r="L175" s="90" t="s">
        <v>197</v>
      </c>
      <c r="M175" s="116">
        <v>43812</v>
      </c>
      <c r="N175" s="26" t="s">
        <v>79</v>
      </c>
      <c r="O175" s="28">
        <v>475</v>
      </c>
      <c r="P175" s="29" t="s">
        <v>149</v>
      </c>
      <c r="Q175" s="26" t="s">
        <v>150</v>
      </c>
      <c r="R175" s="92" t="s">
        <v>2150</v>
      </c>
      <c r="S175" s="56" t="s">
        <v>190</v>
      </c>
    </row>
    <row r="176" spans="1:19" x14ac:dyDescent="0.2">
      <c r="A176" s="25" t="s">
        <v>143</v>
      </c>
      <c r="B176" s="90">
        <v>49000084</v>
      </c>
      <c r="C176" s="26" t="s">
        <v>144</v>
      </c>
      <c r="D176" s="90" t="s">
        <v>512</v>
      </c>
      <c r="E176" s="26" t="s">
        <v>69</v>
      </c>
      <c r="F176" s="26" t="s">
        <v>69</v>
      </c>
      <c r="G176" s="90" t="s">
        <v>144</v>
      </c>
      <c r="H176" s="26" t="s">
        <v>385</v>
      </c>
      <c r="I176" s="92" t="s">
        <v>234</v>
      </c>
      <c r="J176" s="26" t="s">
        <v>158</v>
      </c>
      <c r="K176" s="92">
        <v>45335</v>
      </c>
      <c r="L176" s="90" t="s">
        <v>222</v>
      </c>
      <c r="M176" s="116">
        <v>43812</v>
      </c>
      <c r="N176" s="26" t="s">
        <v>78</v>
      </c>
      <c r="O176" s="28">
        <v>475</v>
      </c>
      <c r="P176" s="29" t="s">
        <v>149</v>
      </c>
      <c r="Q176" s="26" t="s">
        <v>154</v>
      </c>
      <c r="R176" s="26" t="s">
        <v>235</v>
      </c>
      <c r="S176" s="56" t="s">
        <v>301</v>
      </c>
    </row>
    <row r="177" spans="1:19" x14ac:dyDescent="0.2">
      <c r="A177" s="25" t="s">
        <v>143</v>
      </c>
      <c r="B177" s="90">
        <v>70564631</v>
      </c>
      <c r="C177" s="26" t="s">
        <v>144</v>
      </c>
      <c r="D177" s="90" t="s">
        <v>513</v>
      </c>
      <c r="E177" s="26" t="s">
        <v>69</v>
      </c>
      <c r="F177" s="26" t="s">
        <v>69</v>
      </c>
      <c r="G177" s="90" t="s">
        <v>144</v>
      </c>
      <c r="H177" s="26" t="s">
        <v>514</v>
      </c>
      <c r="I177" s="90" t="s">
        <v>515</v>
      </c>
      <c r="J177" s="26" t="s">
        <v>74</v>
      </c>
      <c r="K177" s="92" t="s">
        <v>148</v>
      </c>
      <c r="L177" s="90" t="s">
        <v>148</v>
      </c>
      <c r="M177" s="116">
        <v>44594</v>
      </c>
      <c r="N177" s="26" t="s">
        <v>78</v>
      </c>
      <c r="O177" s="28">
        <v>3100</v>
      </c>
      <c r="P177" s="29" t="s">
        <v>149</v>
      </c>
      <c r="Q177" s="26" t="s">
        <v>154</v>
      </c>
      <c r="R177" s="26" t="s">
        <v>338</v>
      </c>
      <c r="S177" s="56" t="s">
        <v>195</v>
      </c>
    </row>
    <row r="178" spans="1:19" x14ac:dyDescent="0.2">
      <c r="A178" s="25" t="s">
        <v>143</v>
      </c>
      <c r="B178" s="90">
        <v>47094644</v>
      </c>
      <c r="C178" s="26" t="s">
        <v>144</v>
      </c>
      <c r="D178" s="90" t="s">
        <v>516</v>
      </c>
      <c r="E178" s="26" t="s">
        <v>69</v>
      </c>
      <c r="F178" s="26" t="s">
        <v>69</v>
      </c>
      <c r="G178" s="90" t="s">
        <v>144</v>
      </c>
      <c r="H178" s="26" t="s">
        <v>172</v>
      </c>
      <c r="I178" s="92" t="s">
        <v>517</v>
      </c>
      <c r="J178" s="26" t="s">
        <v>158</v>
      </c>
      <c r="K178" s="92">
        <v>45322</v>
      </c>
      <c r="L178" s="90" t="s">
        <v>174</v>
      </c>
      <c r="M178" s="116">
        <v>44716</v>
      </c>
      <c r="N178" s="26" t="s">
        <v>78</v>
      </c>
      <c r="O178" s="28">
        <v>3340</v>
      </c>
      <c r="P178" s="29" t="s">
        <v>149</v>
      </c>
      <c r="Q178" s="26" t="s">
        <v>154</v>
      </c>
      <c r="R178" s="92" t="s">
        <v>173</v>
      </c>
      <c r="S178" s="56" t="s">
        <v>195</v>
      </c>
    </row>
    <row r="179" spans="1:19" x14ac:dyDescent="0.2">
      <c r="A179" s="25" t="s">
        <v>143</v>
      </c>
      <c r="B179" s="90">
        <v>70442593</v>
      </c>
      <c r="C179" s="26" t="s">
        <v>144</v>
      </c>
      <c r="D179" s="90" t="s">
        <v>518</v>
      </c>
      <c r="E179" s="26" t="s">
        <v>69</v>
      </c>
      <c r="F179" s="26" t="s">
        <v>69</v>
      </c>
      <c r="G179" s="90" t="s">
        <v>144</v>
      </c>
      <c r="H179" s="26" t="s">
        <v>2389</v>
      </c>
      <c r="I179" s="90" t="s">
        <v>2390</v>
      </c>
      <c r="J179" s="26" t="s">
        <v>74</v>
      </c>
      <c r="K179" s="92" t="s">
        <v>148</v>
      </c>
      <c r="L179" s="90" t="s">
        <v>148</v>
      </c>
      <c r="M179" s="116">
        <v>44072</v>
      </c>
      <c r="N179" s="26" t="s">
        <v>78</v>
      </c>
      <c r="O179" s="28">
        <v>1822</v>
      </c>
      <c r="P179" s="29" t="s">
        <v>149</v>
      </c>
      <c r="Q179" s="26" t="s">
        <v>154</v>
      </c>
      <c r="R179" s="26" t="s">
        <v>185</v>
      </c>
      <c r="S179" s="56" t="s">
        <v>263</v>
      </c>
    </row>
    <row r="180" spans="1:19" x14ac:dyDescent="0.2">
      <c r="A180" s="25" t="s">
        <v>143</v>
      </c>
      <c r="B180" s="90">
        <v>75041201</v>
      </c>
      <c r="C180" s="26" t="s">
        <v>144</v>
      </c>
      <c r="D180" s="90" t="s">
        <v>519</v>
      </c>
      <c r="E180" s="26" t="s">
        <v>69</v>
      </c>
      <c r="F180" s="26" t="s">
        <v>69</v>
      </c>
      <c r="G180" s="90" t="s">
        <v>144</v>
      </c>
      <c r="H180" s="26" t="s">
        <v>291</v>
      </c>
      <c r="I180" s="90" t="s">
        <v>520</v>
      </c>
      <c r="J180" s="26" t="s">
        <v>158</v>
      </c>
      <c r="K180" s="92">
        <v>45381</v>
      </c>
      <c r="L180" s="90" t="s">
        <v>201</v>
      </c>
      <c r="M180" s="116">
        <v>44824</v>
      </c>
      <c r="N180" s="26" t="s">
        <v>78</v>
      </c>
      <c r="O180" s="28">
        <v>4703</v>
      </c>
      <c r="P180" s="29" t="s">
        <v>149</v>
      </c>
      <c r="Q180" s="26" t="s">
        <v>160</v>
      </c>
      <c r="R180" s="26" t="s">
        <v>338</v>
      </c>
      <c r="S180" s="56" t="s">
        <v>190</v>
      </c>
    </row>
    <row r="181" spans="1:19" x14ac:dyDescent="0.2">
      <c r="A181" s="25" t="s">
        <v>143</v>
      </c>
      <c r="B181" s="90">
        <v>77384065</v>
      </c>
      <c r="C181" s="26" t="s">
        <v>144</v>
      </c>
      <c r="D181" s="90" t="s">
        <v>521</v>
      </c>
      <c r="E181" s="26" t="s">
        <v>69</v>
      </c>
      <c r="F181" s="26" t="s">
        <v>69</v>
      </c>
      <c r="G181" s="90" t="s">
        <v>144</v>
      </c>
      <c r="H181" s="26" t="s">
        <v>270</v>
      </c>
      <c r="I181" s="90" t="s">
        <v>148</v>
      </c>
      <c r="J181" s="26" t="s">
        <v>158</v>
      </c>
      <c r="K181" s="92">
        <v>45489</v>
      </c>
      <c r="L181" s="90" t="s">
        <v>197</v>
      </c>
      <c r="M181" s="116">
        <v>45460</v>
      </c>
      <c r="N181" s="26" t="s">
        <v>78</v>
      </c>
      <c r="O181" s="28">
        <v>7412</v>
      </c>
      <c r="P181" s="29" t="s">
        <v>162</v>
      </c>
      <c r="Q181" s="26" t="s">
        <v>160</v>
      </c>
      <c r="R181" s="92" t="s">
        <v>148</v>
      </c>
      <c r="S181" s="56" t="s">
        <v>151</v>
      </c>
    </row>
    <row r="182" spans="1:19" x14ac:dyDescent="0.2">
      <c r="A182" s="25" t="s">
        <v>143</v>
      </c>
      <c r="B182" s="90">
        <v>70104126</v>
      </c>
      <c r="C182" s="26" t="s">
        <v>144</v>
      </c>
      <c r="D182" s="90" t="s">
        <v>522</v>
      </c>
      <c r="E182" s="26" t="s">
        <v>69</v>
      </c>
      <c r="F182" s="26" t="s">
        <v>69</v>
      </c>
      <c r="G182" s="90" t="s">
        <v>144</v>
      </c>
      <c r="H182" s="26" t="s">
        <v>45</v>
      </c>
      <c r="I182" s="90" t="s">
        <v>786</v>
      </c>
      <c r="J182" s="26" t="s">
        <v>74</v>
      </c>
      <c r="K182" s="92" t="s">
        <v>148</v>
      </c>
      <c r="L182" s="90" t="s">
        <v>148</v>
      </c>
      <c r="M182" s="116">
        <v>43816</v>
      </c>
      <c r="N182" s="26" t="s">
        <v>78</v>
      </c>
      <c r="O182" s="28">
        <v>484</v>
      </c>
      <c r="P182" s="29" t="s">
        <v>149</v>
      </c>
      <c r="Q182" s="26" t="s">
        <v>154</v>
      </c>
      <c r="R182" s="92" t="s">
        <v>2252</v>
      </c>
      <c r="S182" s="56" t="s">
        <v>190</v>
      </c>
    </row>
    <row r="183" spans="1:19" x14ac:dyDescent="0.2">
      <c r="A183" s="25" t="s">
        <v>143</v>
      </c>
      <c r="B183" s="90">
        <v>76616189</v>
      </c>
      <c r="C183" s="26" t="s">
        <v>144</v>
      </c>
      <c r="D183" s="90" t="s">
        <v>523</v>
      </c>
      <c r="E183" s="26" t="s">
        <v>69</v>
      </c>
      <c r="F183" s="26" t="s">
        <v>69</v>
      </c>
      <c r="G183" s="90" t="s">
        <v>144</v>
      </c>
      <c r="H183" s="26" t="s">
        <v>270</v>
      </c>
      <c r="I183" s="90" t="s">
        <v>524</v>
      </c>
      <c r="J183" s="26" t="s">
        <v>158</v>
      </c>
      <c r="K183" s="92">
        <v>45568</v>
      </c>
      <c r="L183" s="90" t="s">
        <v>334</v>
      </c>
      <c r="M183" s="116">
        <v>45520</v>
      </c>
      <c r="N183" s="26" t="s">
        <v>79</v>
      </c>
      <c r="O183" s="28">
        <v>8555</v>
      </c>
      <c r="P183" s="29" t="s">
        <v>162</v>
      </c>
      <c r="Q183" s="26" t="s">
        <v>160</v>
      </c>
      <c r="R183" s="92" t="s">
        <v>272</v>
      </c>
      <c r="S183" s="56" t="s">
        <v>170</v>
      </c>
    </row>
    <row r="184" spans="1:19" x14ac:dyDescent="0.2">
      <c r="A184" s="25" t="s">
        <v>143</v>
      </c>
      <c r="B184" s="90">
        <v>77152574</v>
      </c>
      <c r="C184" s="26" t="s">
        <v>144</v>
      </c>
      <c r="D184" s="90" t="s">
        <v>525</v>
      </c>
      <c r="E184" s="26" t="s">
        <v>69</v>
      </c>
      <c r="F184" s="26" t="s">
        <v>69</v>
      </c>
      <c r="G184" s="90" t="s">
        <v>144</v>
      </c>
      <c r="H184" s="26" t="s">
        <v>421</v>
      </c>
      <c r="I184" s="90" t="s">
        <v>526</v>
      </c>
      <c r="J184" s="26" t="s">
        <v>74</v>
      </c>
      <c r="K184" s="92" t="s">
        <v>148</v>
      </c>
      <c r="L184" s="90" t="s">
        <v>148</v>
      </c>
      <c r="M184" s="116">
        <v>45533</v>
      </c>
      <c r="N184" s="26" t="s">
        <v>78</v>
      </c>
      <c r="O184" s="28">
        <v>9683</v>
      </c>
      <c r="P184" s="29" t="s">
        <v>162</v>
      </c>
      <c r="Q184" s="26" t="s">
        <v>160</v>
      </c>
      <c r="R184" s="92" t="s">
        <v>423</v>
      </c>
      <c r="S184" s="56" t="s">
        <v>170</v>
      </c>
    </row>
    <row r="185" spans="1:19" x14ac:dyDescent="0.2">
      <c r="A185" s="25" t="s">
        <v>143</v>
      </c>
      <c r="B185" s="90">
        <v>77476747</v>
      </c>
      <c r="C185" s="26" t="s">
        <v>114</v>
      </c>
      <c r="D185" s="90" t="s">
        <v>527</v>
      </c>
      <c r="E185" s="26" t="s">
        <v>69</v>
      </c>
      <c r="F185" s="26" t="s">
        <v>69</v>
      </c>
      <c r="G185" s="90" t="s">
        <v>114</v>
      </c>
      <c r="H185" s="26" t="s">
        <v>16</v>
      </c>
      <c r="I185" s="90" t="s">
        <v>243</v>
      </c>
      <c r="J185" s="26" t="s">
        <v>74</v>
      </c>
      <c r="K185" s="92" t="s">
        <v>148</v>
      </c>
      <c r="L185" s="90" t="s">
        <v>148</v>
      </c>
      <c r="M185" s="116">
        <v>45587</v>
      </c>
      <c r="N185" s="26" t="s">
        <v>78</v>
      </c>
      <c r="O185" s="28">
        <v>470</v>
      </c>
      <c r="P185" s="29" t="s">
        <v>149</v>
      </c>
      <c r="Q185" s="26" t="s">
        <v>160</v>
      </c>
      <c r="R185" s="92" t="s">
        <v>243</v>
      </c>
      <c r="S185" s="56" t="s">
        <v>170</v>
      </c>
    </row>
    <row r="186" spans="1:19" x14ac:dyDescent="0.2">
      <c r="A186" s="25" t="s">
        <v>143</v>
      </c>
      <c r="B186" s="90">
        <v>73549788</v>
      </c>
      <c r="C186" s="26" t="s">
        <v>144</v>
      </c>
      <c r="D186" s="90" t="s">
        <v>528</v>
      </c>
      <c r="E186" s="26" t="s">
        <v>69</v>
      </c>
      <c r="F186" s="26" t="s">
        <v>69</v>
      </c>
      <c r="G186" s="90" t="s">
        <v>144</v>
      </c>
      <c r="H186" s="26" t="s">
        <v>172</v>
      </c>
      <c r="I186" s="99" t="s">
        <v>173</v>
      </c>
      <c r="J186" s="26" t="s">
        <v>158</v>
      </c>
      <c r="K186" s="92">
        <v>45499</v>
      </c>
      <c r="L186" s="90" t="s">
        <v>529</v>
      </c>
      <c r="M186" s="116">
        <v>44858</v>
      </c>
      <c r="N186" s="26" t="s">
        <v>78</v>
      </c>
      <c r="O186" s="28">
        <v>4835</v>
      </c>
      <c r="P186" s="29" t="s">
        <v>149</v>
      </c>
      <c r="Q186" s="26" t="s">
        <v>160</v>
      </c>
      <c r="R186" s="92" t="s">
        <v>173</v>
      </c>
      <c r="S186" s="56" t="s">
        <v>190</v>
      </c>
    </row>
    <row r="187" spans="1:19" x14ac:dyDescent="0.2">
      <c r="A187" s="25" t="s">
        <v>143</v>
      </c>
      <c r="B187" s="90">
        <v>75096135</v>
      </c>
      <c r="C187" s="26" t="s">
        <v>144</v>
      </c>
      <c r="D187" s="90" t="s">
        <v>530</v>
      </c>
      <c r="E187" s="26" t="s">
        <v>69</v>
      </c>
      <c r="F187" s="26" t="s">
        <v>69</v>
      </c>
      <c r="G187" s="90" t="s">
        <v>144</v>
      </c>
      <c r="H187" s="26" t="s">
        <v>30</v>
      </c>
      <c r="I187" s="90" t="s">
        <v>234</v>
      </c>
      <c r="J187" s="26" t="s">
        <v>74</v>
      </c>
      <c r="K187" s="92" t="s">
        <v>148</v>
      </c>
      <c r="L187" s="90" t="s">
        <v>148</v>
      </c>
      <c r="M187" s="116">
        <v>43826</v>
      </c>
      <c r="N187" s="26" t="s">
        <v>79</v>
      </c>
      <c r="O187" s="28">
        <v>1023</v>
      </c>
      <c r="P187" s="29" t="s">
        <v>149</v>
      </c>
      <c r="Q187" s="26" t="s">
        <v>160</v>
      </c>
      <c r="R187" s="92" t="s">
        <v>235</v>
      </c>
      <c r="S187" s="56" t="s">
        <v>195</v>
      </c>
    </row>
    <row r="188" spans="1:19" x14ac:dyDescent="0.2">
      <c r="A188" s="25" t="s">
        <v>143</v>
      </c>
      <c r="B188" s="90">
        <v>76286814</v>
      </c>
      <c r="C188" s="26" t="s">
        <v>144</v>
      </c>
      <c r="D188" s="90" t="s">
        <v>531</v>
      </c>
      <c r="E188" s="26" t="s">
        <v>69</v>
      </c>
      <c r="F188" s="26" t="s">
        <v>69</v>
      </c>
      <c r="G188" s="90" t="s">
        <v>144</v>
      </c>
      <c r="H188" s="26" t="s">
        <v>532</v>
      </c>
      <c r="I188" s="90" t="s">
        <v>299</v>
      </c>
      <c r="J188" s="26" t="s">
        <v>74</v>
      </c>
      <c r="K188" s="92" t="s">
        <v>148</v>
      </c>
      <c r="L188" s="90" t="s">
        <v>148</v>
      </c>
      <c r="M188" s="116">
        <v>45565</v>
      </c>
      <c r="N188" s="26" t="s">
        <v>78</v>
      </c>
      <c r="O188" s="28">
        <v>9804</v>
      </c>
      <c r="P188" s="29" t="s">
        <v>149</v>
      </c>
      <c r="Q188" s="26" t="s">
        <v>160</v>
      </c>
      <c r="R188" s="92" t="s">
        <v>300</v>
      </c>
      <c r="S188" s="56" t="s">
        <v>179</v>
      </c>
    </row>
    <row r="189" spans="1:19" x14ac:dyDescent="0.2">
      <c r="A189" s="25" t="s">
        <v>143</v>
      </c>
      <c r="B189" s="90">
        <v>48400901</v>
      </c>
      <c r="C189" s="26" t="s">
        <v>144</v>
      </c>
      <c r="D189" s="90" t="s">
        <v>533</v>
      </c>
      <c r="E189" s="26" t="s">
        <v>69</v>
      </c>
      <c r="F189" s="26" t="s">
        <v>69</v>
      </c>
      <c r="G189" s="90" t="s">
        <v>144</v>
      </c>
      <c r="H189" s="26" t="s">
        <v>534</v>
      </c>
      <c r="I189" s="90" t="s">
        <v>535</v>
      </c>
      <c r="J189" s="26" t="s">
        <v>158</v>
      </c>
      <c r="K189" s="92">
        <v>45669</v>
      </c>
      <c r="L189" s="90" t="s">
        <v>197</v>
      </c>
      <c r="M189" s="116">
        <v>45439</v>
      </c>
      <c r="N189" s="26" t="s">
        <v>78</v>
      </c>
      <c r="O189" s="28">
        <v>7343</v>
      </c>
      <c r="P189" s="29" t="s">
        <v>162</v>
      </c>
      <c r="Q189" s="26" t="s">
        <v>160</v>
      </c>
      <c r="R189" s="92" t="s">
        <v>177</v>
      </c>
      <c r="S189" s="56" t="s">
        <v>195</v>
      </c>
    </row>
    <row r="190" spans="1:19" x14ac:dyDescent="0.2">
      <c r="A190" s="25" t="s">
        <v>143</v>
      </c>
      <c r="B190" s="26">
        <v>44908403</v>
      </c>
      <c r="C190" s="26" t="s">
        <v>211</v>
      </c>
      <c r="D190" s="26" t="s">
        <v>536</v>
      </c>
      <c r="E190" s="26" t="s">
        <v>69</v>
      </c>
      <c r="F190" s="26" t="s">
        <v>69</v>
      </c>
      <c r="G190" s="26" t="s">
        <v>211</v>
      </c>
      <c r="H190" s="26" t="s">
        <v>305</v>
      </c>
      <c r="I190" s="26" t="s">
        <v>700</v>
      </c>
      <c r="J190" s="26" t="s">
        <v>74</v>
      </c>
      <c r="K190" s="98" t="s">
        <v>148</v>
      </c>
      <c r="L190" s="26" t="s">
        <v>148</v>
      </c>
      <c r="M190" s="27">
        <v>43836</v>
      </c>
      <c r="N190" s="26" t="s">
        <v>78</v>
      </c>
      <c r="O190" s="28">
        <v>1043</v>
      </c>
      <c r="P190" s="29" t="s">
        <v>252</v>
      </c>
      <c r="Q190" s="26" t="s">
        <v>160</v>
      </c>
      <c r="R190" s="28" t="s">
        <v>700</v>
      </c>
      <c r="S190" s="56" t="s">
        <v>151</v>
      </c>
    </row>
    <row r="191" spans="1:19" x14ac:dyDescent="0.2">
      <c r="A191" s="25" t="s">
        <v>143</v>
      </c>
      <c r="B191" s="90">
        <v>76419116</v>
      </c>
      <c r="C191" s="26" t="s">
        <v>144</v>
      </c>
      <c r="D191" s="90" t="s">
        <v>538</v>
      </c>
      <c r="E191" s="26" t="s">
        <v>69</v>
      </c>
      <c r="F191" s="26" t="s">
        <v>69</v>
      </c>
      <c r="G191" s="90" t="s">
        <v>144</v>
      </c>
      <c r="H191" s="26" t="s">
        <v>30</v>
      </c>
      <c r="I191" s="90" t="s">
        <v>234</v>
      </c>
      <c r="J191" s="26" t="s">
        <v>74</v>
      </c>
      <c r="K191" s="98" t="s">
        <v>148</v>
      </c>
      <c r="L191" s="26" t="s">
        <v>148</v>
      </c>
      <c r="M191" s="116">
        <v>43838</v>
      </c>
      <c r="N191" s="26" t="s">
        <v>78</v>
      </c>
      <c r="O191" s="28">
        <v>1045</v>
      </c>
      <c r="P191" s="29" t="s">
        <v>149</v>
      </c>
      <c r="Q191" s="26" t="s">
        <v>154</v>
      </c>
      <c r="R191" s="26" t="s">
        <v>235</v>
      </c>
      <c r="S191" s="56" t="s">
        <v>179</v>
      </c>
    </row>
    <row r="192" spans="1:19" x14ac:dyDescent="0.2">
      <c r="A192" s="25" t="s">
        <v>143</v>
      </c>
      <c r="B192" s="90">
        <v>74904668</v>
      </c>
      <c r="C192" s="26" t="s">
        <v>144</v>
      </c>
      <c r="D192" s="90" t="s">
        <v>539</v>
      </c>
      <c r="E192" s="26" t="s">
        <v>69</v>
      </c>
      <c r="F192" s="26" t="s">
        <v>69</v>
      </c>
      <c r="G192" s="90" t="s">
        <v>144</v>
      </c>
      <c r="H192" s="26" t="s">
        <v>540</v>
      </c>
      <c r="I192" s="90" t="s">
        <v>148</v>
      </c>
      <c r="J192" s="26" t="s">
        <v>158</v>
      </c>
      <c r="K192" s="98">
        <v>45716</v>
      </c>
      <c r="L192" s="26" t="s">
        <v>194</v>
      </c>
      <c r="M192" s="116">
        <v>44687</v>
      </c>
      <c r="N192" s="26" t="s">
        <v>78</v>
      </c>
      <c r="O192" s="28">
        <v>3220</v>
      </c>
      <c r="P192" s="29" t="s">
        <v>162</v>
      </c>
      <c r="Q192" s="26" t="s">
        <v>160</v>
      </c>
      <c r="R192" s="28" t="s">
        <v>148</v>
      </c>
      <c r="S192" s="56" t="s">
        <v>190</v>
      </c>
    </row>
    <row r="193" spans="1:19" x14ac:dyDescent="0.2">
      <c r="A193" s="25" t="s">
        <v>143</v>
      </c>
      <c r="B193" s="90">
        <v>70391668</v>
      </c>
      <c r="C193" s="26" t="s">
        <v>144</v>
      </c>
      <c r="D193" s="90" t="s">
        <v>541</v>
      </c>
      <c r="E193" s="26" t="s">
        <v>69</v>
      </c>
      <c r="F193" s="26" t="s">
        <v>69</v>
      </c>
      <c r="G193" s="90" t="s">
        <v>144</v>
      </c>
      <c r="H193" s="26" t="s">
        <v>270</v>
      </c>
      <c r="I193" s="90" t="s">
        <v>469</v>
      </c>
      <c r="J193" s="26" t="s">
        <v>158</v>
      </c>
      <c r="K193" s="98">
        <v>45394</v>
      </c>
      <c r="L193" s="26" t="s">
        <v>222</v>
      </c>
      <c r="M193" s="116">
        <v>45390</v>
      </c>
      <c r="N193" s="26" t="s">
        <v>78</v>
      </c>
      <c r="O193" s="28">
        <v>7297</v>
      </c>
      <c r="P193" s="29" t="s">
        <v>149</v>
      </c>
      <c r="Q193" s="26" t="s">
        <v>160</v>
      </c>
      <c r="R193" s="28" t="s">
        <v>469</v>
      </c>
      <c r="S193" s="56" t="s">
        <v>256</v>
      </c>
    </row>
    <row r="194" spans="1:19" x14ac:dyDescent="0.2">
      <c r="A194" s="25" t="s">
        <v>143</v>
      </c>
      <c r="B194" s="90">
        <v>72380790</v>
      </c>
      <c r="C194" s="26" t="s">
        <v>542</v>
      </c>
      <c r="D194" s="90" t="s">
        <v>543</v>
      </c>
      <c r="E194" s="26" t="s">
        <v>69</v>
      </c>
      <c r="F194" s="26" t="s">
        <v>69</v>
      </c>
      <c r="G194" s="90" t="s">
        <v>542</v>
      </c>
      <c r="H194" s="26" t="s">
        <v>270</v>
      </c>
      <c r="I194" s="90" t="s">
        <v>271</v>
      </c>
      <c r="J194" s="26" t="s">
        <v>74</v>
      </c>
      <c r="K194" s="98" t="s">
        <v>148</v>
      </c>
      <c r="L194" s="26" t="s">
        <v>148</v>
      </c>
      <c r="M194" s="116">
        <v>45329</v>
      </c>
      <c r="N194" s="26" t="s">
        <v>78</v>
      </c>
      <c r="O194" s="28">
        <v>7024</v>
      </c>
      <c r="P194" s="29" t="s">
        <v>162</v>
      </c>
      <c r="Q194" s="26" t="s">
        <v>160</v>
      </c>
      <c r="R194" s="28" t="s">
        <v>272</v>
      </c>
      <c r="S194" s="56" t="s">
        <v>479</v>
      </c>
    </row>
    <row r="195" spans="1:19" x14ac:dyDescent="0.2">
      <c r="A195" s="25" t="s">
        <v>143</v>
      </c>
      <c r="B195" s="90">
        <v>72929364</v>
      </c>
      <c r="C195" s="26" t="s">
        <v>144</v>
      </c>
      <c r="D195" s="90" t="s">
        <v>544</v>
      </c>
      <c r="E195" s="26" t="s">
        <v>69</v>
      </c>
      <c r="F195" s="26" t="s">
        <v>69</v>
      </c>
      <c r="G195" s="90" t="s">
        <v>144</v>
      </c>
      <c r="H195" s="26" t="s">
        <v>157</v>
      </c>
      <c r="I195" s="92" t="s">
        <v>706</v>
      </c>
      <c r="J195" s="26" t="s">
        <v>74</v>
      </c>
      <c r="K195" s="98" t="s">
        <v>148</v>
      </c>
      <c r="L195" s="26" t="s">
        <v>148</v>
      </c>
      <c r="M195" s="116">
        <v>45554</v>
      </c>
      <c r="N195" s="26" t="s">
        <v>78</v>
      </c>
      <c r="O195" s="28">
        <v>8623</v>
      </c>
      <c r="P195" s="29" t="s">
        <v>149</v>
      </c>
      <c r="Q195" s="26" t="s">
        <v>160</v>
      </c>
      <c r="R195" s="26" t="s">
        <v>166</v>
      </c>
      <c r="S195" s="56" t="s">
        <v>155</v>
      </c>
    </row>
    <row r="196" spans="1:19" x14ac:dyDescent="0.2">
      <c r="A196" s="25" t="s">
        <v>143</v>
      </c>
      <c r="B196" s="90">
        <v>74851122</v>
      </c>
      <c r="C196" s="26" t="s">
        <v>144</v>
      </c>
      <c r="D196" s="90" t="s">
        <v>545</v>
      </c>
      <c r="E196" s="26" t="s">
        <v>69</v>
      </c>
      <c r="F196" s="26" t="s">
        <v>69</v>
      </c>
      <c r="G196" s="90" t="s">
        <v>144</v>
      </c>
      <c r="H196" s="26" t="s">
        <v>146</v>
      </c>
      <c r="I196" s="90" t="s">
        <v>181</v>
      </c>
      <c r="J196" s="26" t="s">
        <v>74</v>
      </c>
      <c r="K196" s="98" t="s">
        <v>148</v>
      </c>
      <c r="L196" s="26" t="s">
        <v>148</v>
      </c>
      <c r="M196" s="116">
        <v>43879</v>
      </c>
      <c r="N196" s="26" t="s">
        <v>79</v>
      </c>
      <c r="O196" s="28">
        <v>1082</v>
      </c>
      <c r="P196" s="29" t="s">
        <v>149</v>
      </c>
      <c r="Q196" s="26" t="s">
        <v>160</v>
      </c>
      <c r="R196" s="26" t="s">
        <v>2150</v>
      </c>
      <c r="S196" s="56" t="s">
        <v>198</v>
      </c>
    </row>
    <row r="197" spans="1:19" x14ac:dyDescent="0.2">
      <c r="A197" s="25" t="s">
        <v>143</v>
      </c>
      <c r="B197" s="90">
        <v>74910036</v>
      </c>
      <c r="C197" s="26" t="s">
        <v>144</v>
      </c>
      <c r="D197" s="90" t="s">
        <v>546</v>
      </c>
      <c r="E197" s="26" t="s">
        <v>69</v>
      </c>
      <c r="F197" s="26" t="s">
        <v>69</v>
      </c>
      <c r="G197" s="90" t="s">
        <v>144</v>
      </c>
      <c r="H197" s="26" t="s">
        <v>172</v>
      </c>
      <c r="I197" s="90" t="s">
        <v>439</v>
      </c>
      <c r="J197" s="26" t="s">
        <v>158</v>
      </c>
      <c r="K197" s="98">
        <v>45322</v>
      </c>
      <c r="L197" s="26" t="s">
        <v>174</v>
      </c>
      <c r="M197" s="116">
        <v>43879</v>
      </c>
      <c r="N197" s="26" t="s">
        <v>78</v>
      </c>
      <c r="O197" s="28">
        <v>1082</v>
      </c>
      <c r="P197" s="29" t="s">
        <v>149</v>
      </c>
      <c r="Q197" s="26" t="s">
        <v>160</v>
      </c>
      <c r="R197" s="26" t="s">
        <v>173</v>
      </c>
      <c r="S197" s="56" t="s">
        <v>170</v>
      </c>
    </row>
    <row r="198" spans="1:19" x14ac:dyDescent="0.2">
      <c r="A198" s="25" t="s">
        <v>143</v>
      </c>
      <c r="B198" s="26">
        <v>42310593</v>
      </c>
      <c r="C198" s="26" t="s">
        <v>144</v>
      </c>
      <c r="D198" s="26" t="s">
        <v>547</v>
      </c>
      <c r="E198" s="26" t="s">
        <v>69</v>
      </c>
      <c r="F198" s="26" t="s">
        <v>69</v>
      </c>
      <c r="G198" s="26" t="s">
        <v>144</v>
      </c>
      <c r="H198" s="26" t="s">
        <v>270</v>
      </c>
      <c r="I198" s="90" t="s">
        <v>508</v>
      </c>
      <c r="J198" s="26" t="s">
        <v>74</v>
      </c>
      <c r="K198" s="98" t="s">
        <v>148</v>
      </c>
      <c r="L198" s="26" t="s">
        <v>148</v>
      </c>
      <c r="M198" s="27">
        <v>45353</v>
      </c>
      <c r="N198" s="26" t="s">
        <v>78</v>
      </c>
      <c r="O198" s="28">
        <v>7070</v>
      </c>
      <c r="P198" s="29" t="s">
        <v>149</v>
      </c>
      <c r="Q198" s="26" t="s">
        <v>160</v>
      </c>
      <c r="R198" t="s">
        <v>475</v>
      </c>
      <c r="S198" s="56" t="s">
        <v>151</v>
      </c>
    </row>
    <row r="199" spans="1:19" x14ac:dyDescent="0.2">
      <c r="A199" s="25" t="s">
        <v>143</v>
      </c>
      <c r="B199" s="26">
        <v>70766947</v>
      </c>
      <c r="C199" s="26" t="s">
        <v>144</v>
      </c>
      <c r="D199" s="26" t="s">
        <v>548</v>
      </c>
      <c r="E199" s="26" t="s">
        <v>69</v>
      </c>
      <c r="F199" s="26" t="s">
        <v>69</v>
      </c>
      <c r="G199" s="26" t="s">
        <v>144</v>
      </c>
      <c r="H199" s="26" t="s">
        <v>172</v>
      </c>
      <c r="I199" s="90" t="s">
        <v>549</v>
      </c>
      <c r="J199" s="26" t="s">
        <v>74</v>
      </c>
      <c r="K199" s="98" t="s">
        <v>148</v>
      </c>
      <c r="L199" s="26" t="s">
        <v>148</v>
      </c>
      <c r="M199" s="27">
        <v>44858</v>
      </c>
      <c r="N199" s="26" t="s">
        <v>78</v>
      </c>
      <c r="O199" s="28">
        <v>4838</v>
      </c>
      <c r="P199" s="29" t="s">
        <v>149</v>
      </c>
      <c r="Q199" s="26" t="s">
        <v>160</v>
      </c>
      <c r="R199" s="26" t="s">
        <v>173</v>
      </c>
      <c r="S199" s="56" t="s">
        <v>186</v>
      </c>
    </row>
    <row r="200" spans="1:19" x14ac:dyDescent="0.2">
      <c r="A200" s="25" t="s">
        <v>143</v>
      </c>
      <c r="B200" s="90">
        <v>73958698</v>
      </c>
      <c r="C200" s="26" t="s">
        <v>144</v>
      </c>
      <c r="D200" s="90" t="s">
        <v>550</v>
      </c>
      <c r="E200" s="26" t="s">
        <v>69</v>
      </c>
      <c r="F200" s="26" t="s">
        <v>69</v>
      </c>
      <c r="G200" s="26" t="s">
        <v>144</v>
      </c>
      <c r="H200" s="26" t="s">
        <v>456</v>
      </c>
      <c r="I200" s="90" t="s">
        <v>457</v>
      </c>
      <c r="J200" s="26" t="s">
        <v>74</v>
      </c>
      <c r="K200" s="98" t="s">
        <v>148</v>
      </c>
      <c r="L200" s="26" t="s">
        <v>148</v>
      </c>
      <c r="M200" s="27">
        <v>45289</v>
      </c>
      <c r="N200" s="26" t="s">
        <v>78</v>
      </c>
      <c r="O200" s="28">
        <v>6887</v>
      </c>
      <c r="P200" s="29" t="s">
        <v>149</v>
      </c>
      <c r="Q200" s="26" t="s">
        <v>160</v>
      </c>
      <c r="R200" s="56" t="s">
        <v>185</v>
      </c>
      <c r="S200" s="56" t="s">
        <v>232</v>
      </c>
    </row>
    <row r="201" spans="1:19" x14ac:dyDescent="0.2">
      <c r="A201" s="25" t="s">
        <v>143</v>
      </c>
      <c r="B201" s="26">
        <v>75048691</v>
      </c>
      <c r="C201" s="26" t="s">
        <v>144</v>
      </c>
      <c r="D201" s="26" t="s">
        <v>551</v>
      </c>
      <c r="E201" s="26" t="s">
        <v>69</v>
      </c>
      <c r="F201" s="26" t="s">
        <v>69</v>
      </c>
      <c r="G201" s="26" t="s">
        <v>144</v>
      </c>
      <c r="H201" s="26" t="s">
        <v>11</v>
      </c>
      <c r="I201" s="90" t="s">
        <v>200</v>
      </c>
      <c r="J201" s="26" t="s">
        <v>158</v>
      </c>
      <c r="K201" s="98">
        <v>45508</v>
      </c>
      <c r="L201" s="26" t="s">
        <v>159</v>
      </c>
      <c r="M201" s="27">
        <v>43882</v>
      </c>
      <c r="N201" s="26" t="s">
        <v>79</v>
      </c>
      <c r="O201" s="28">
        <v>1081</v>
      </c>
      <c r="P201" s="29" t="s">
        <v>149</v>
      </c>
      <c r="Q201" s="26" t="s">
        <v>160</v>
      </c>
      <c r="R201" t="s">
        <v>2150</v>
      </c>
      <c r="S201" s="56" t="s">
        <v>479</v>
      </c>
    </row>
    <row r="202" spans="1:19" x14ac:dyDescent="0.2">
      <c r="A202" s="25" t="s">
        <v>143</v>
      </c>
      <c r="B202" s="26">
        <v>47681554</v>
      </c>
      <c r="C202" s="26" t="s">
        <v>144</v>
      </c>
      <c r="D202" s="26" t="s">
        <v>552</v>
      </c>
      <c r="E202" s="26" t="s">
        <v>69</v>
      </c>
      <c r="F202" s="26" t="s">
        <v>69</v>
      </c>
      <c r="G202" s="26" t="s">
        <v>144</v>
      </c>
      <c r="H202" s="26" t="s">
        <v>22</v>
      </c>
      <c r="I202" s="90" t="s">
        <v>344</v>
      </c>
      <c r="J202" s="26" t="s">
        <v>74</v>
      </c>
      <c r="K202" s="98" t="s">
        <v>148</v>
      </c>
      <c r="L202" s="26" t="s">
        <v>148</v>
      </c>
      <c r="M202" s="27">
        <v>43882</v>
      </c>
      <c r="N202" s="26" t="s">
        <v>78</v>
      </c>
      <c r="O202" s="28">
        <v>1081</v>
      </c>
      <c r="P202" s="29" t="s">
        <v>149</v>
      </c>
      <c r="Q202" s="26" t="s">
        <v>160</v>
      </c>
      <c r="R202" t="s">
        <v>2150</v>
      </c>
      <c r="S202" s="56" t="s">
        <v>151</v>
      </c>
    </row>
    <row r="203" spans="1:19" x14ac:dyDescent="0.2">
      <c r="A203" s="25" t="s">
        <v>143</v>
      </c>
      <c r="B203" s="26">
        <v>74720238</v>
      </c>
      <c r="C203" s="26" t="s">
        <v>144</v>
      </c>
      <c r="D203" s="26" t="s">
        <v>553</v>
      </c>
      <c r="E203" s="26" t="s">
        <v>69</v>
      </c>
      <c r="F203" s="26" t="s">
        <v>69</v>
      </c>
      <c r="G203" s="26" t="s">
        <v>144</v>
      </c>
      <c r="H203" s="26" t="s">
        <v>554</v>
      </c>
      <c r="I203" s="26" t="s">
        <v>148</v>
      </c>
      <c r="J203" s="26" t="s">
        <v>158</v>
      </c>
      <c r="K203" s="98">
        <v>45351</v>
      </c>
      <c r="L203" s="26" t="s">
        <v>174</v>
      </c>
      <c r="M203" s="27">
        <v>43889</v>
      </c>
      <c r="N203" s="26" t="s">
        <v>78</v>
      </c>
      <c r="O203" s="28">
        <v>1102</v>
      </c>
      <c r="P203" s="29" t="s">
        <v>149</v>
      </c>
      <c r="Q203" s="26" t="s">
        <v>160</v>
      </c>
      <c r="R203" t="s">
        <v>148</v>
      </c>
      <c r="S203" s="56" t="s">
        <v>479</v>
      </c>
    </row>
    <row r="204" spans="1:19" x14ac:dyDescent="0.2">
      <c r="A204" s="25" t="s">
        <v>143</v>
      </c>
      <c r="B204" s="90">
        <v>49017493</v>
      </c>
      <c r="C204" s="26" t="s">
        <v>206</v>
      </c>
      <c r="D204" s="90" t="s">
        <v>555</v>
      </c>
      <c r="E204" s="26" t="s">
        <v>69</v>
      </c>
      <c r="F204" s="26" t="s">
        <v>69</v>
      </c>
      <c r="G204" s="26" t="s">
        <v>206</v>
      </c>
      <c r="H204" s="26" t="s">
        <v>556</v>
      </c>
      <c r="I204" s="90" t="s">
        <v>557</v>
      </c>
      <c r="J204" s="26" t="s">
        <v>74</v>
      </c>
      <c r="K204" s="92" t="s">
        <v>148</v>
      </c>
      <c r="L204" s="90" t="s">
        <v>148</v>
      </c>
      <c r="M204" s="93">
        <v>44805</v>
      </c>
      <c r="N204" s="90" t="s">
        <v>78</v>
      </c>
      <c r="O204" s="28">
        <v>1102</v>
      </c>
      <c r="P204" s="29" t="s">
        <v>149</v>
      </c>
      <c r="Q204" s="26" t="s">
        <v>160</v>
      </c>
      <c r="R204" s="92" t="s">
        <v>557</v>
      </c>
      <c r="S204" s="56" t="s">
        <v>198</v>
      </c>
    </row>
    <row r="205" spans="1:19" x14ac:dyDescent="0.2">
      <c r="A205" s="25" t="s">
        <v>143</v>
      </c>
      <c r="B205" s="90">
        <v>71273320</v>
      </c>
      <c r="C205" s="26" t="s">
        <v>144</v>
      </c>
      <c r="D205" s="90" t="s">
        <v>558</v>
      </c>
      <c r="E205" s="26" t="s">
        <v>69</v>
      </c>
      <c r="F205" s="26" t="s">
        <v>69</v>
      </c>
      <c r="G205" s="26" t="s">
        <v>144</v>
      </c>
      <c r="H205" s="26" t="s">
        <v>192</v>
      </c>
      <c r="I205" s="90" t="s">
        <v>559</v>
      </c>
      <c r="J205" s="26" t="s">
        <v>158</v>
      </c>
      <c r="K205" s="92">
        <v>45338</v>
      </c>
      <c r="L205" s="90" t="s">
        <v>222</v>
      </c>
      <c r="M205" s="93">
        <v>45058</v>
      </c>
      <c r="N205" s="90" t="s">
        <v>78</v>
      </c>
      <c r="O205" s="28">
        <v>6243</v>
      </c>
      <c r="P205" s="29" t="s">
        <v>162</v>
      </c>
      <c r="Q205" s="26" t="s">
        <v>160</v>
      </c>
      <c r="R205" s="92" t="s">
        <v>177</v>
      </c>
      <c r="S205" s="56" t="s">
        <v>232</v>
      </c>
    </row>
    <row r="206" spans="1:19" x14ac:dyDescent="0.2">
      <c r="A206" s="25" t="s">
        <v>143</v>
      </c>
      <c r="B206" s="90">
        <v>72039334</v>
      </c>
      <c r="C206" s="26" t="s">
        <v>144</v>
      </c>
      <c r="D206" s="90" t="s">
        <v>560</v>
      </c>
      <c r="E206" s="26" t="s">
        <v>69</v>
      </c>
      <c r="F206" s="26" t="s">
        <v>69</v>
      </c>
      <c r="G206" s="26" t="s">
        <v>144</v>
      </c>
      <c r="H206" s="26" t="s">
        <v>30</v>
      </c>
      <c r="I206" s="90" t="s">
        <v>234</v>
      </c>
      <c r="J206" s="26" t="s">
        <v>158</v>
      </c>
      <c r="K206" s="92">
        <v>45553</v>
      </c>
      <c r="L206" s="90" t="s">
        <v>159</v>
      </c>
      <c r="M206" s="93">
        <v>43893</v>
      </c>
      <c r="N206" s="90" t="s">
        <v>78</v>
      </c>
      <c r="O206" s="28">
        <v>1103</v>
      </c>
      <c r="P206" s="29" t="s">
        <v>149</v>
      </c>
      <c r="Q206" s="26" t="s">
        <v>160</v>
      </c>
      <c r="R206" s="92" t="s">
        <v>235</v>
      </c>
      <c r="S206" s="56" t="s">
        <v>190</v>
      </c>
    </row>
    <row r="207" spans="1:19" x14ac:dyDescent="0.2">
      <c r="A207" s="25" t="s">
        <v>143</v>
      </c>
      <c r="B207" s="90">
        <v>75987438</v>
      </c>
      <c r="C207" s="26" t="s">
        <v>144</v>
      </c>
      <c r="D207" s="90" t="s">
        <v>561</v>
      </c>
      <c r="E207" s="26" t="s">
        <v>69</v>
      </c>
      <c r="F207" s="26" t="s">
        <v>69</v>
      </c>
      <c r="G207" s="26" t="s">
        <v>144</v>
      </c>
      <c r="H207" s="26" t="s">
        <v>16</v>
      </c>
      <c r="I207" s="90" t="s">
        <v>462</v>
      </c>
      <c r="J207" s="26" t="s">
        <v>74</v>
      </c>
      <c r="K207" s="92" t="s">
        <v>148</v>
      </c>
      <c r="L207" s="90" t="s">
        <v>148</v>
      </c>
      <c r="M207" s="93">
        <v>43897</v>
      </c>
      <c r="N207" s="90" t="s">
        <v>78</v>
      </c>
      <c r="O207" s="28">
        <v>1106</v>
      </c>
      <c r="P207" s="29" t="s">
        <v>149</v>
      </c>
      <c r="Q207" s="26" t="s">
        <v>160</v>
      </c>
      <c r="R207" s="92" t="s">
        <v>241</v>
      </c>
      <c r="S207" s="56" t="s">
        <v>151</v>
      </c>
    </row>
    <row r="208" spans="1:19" x14ac:dyDescent="0.2">
      <c r="A208" s="25" t="s">
        <v>143</v>
      </c>
      <c r="B208" s="90">
        <v>61294756</v>
      </c>
      <c r="C208" s="26" t="s">
        <v>144</v>
      </c>
      <c r="D208" s="90" t="s">
        <v>562</v>
      </c>
      <c r="E208" s="26" t="s">
        <v>69</v>
      </c>
      <c r="F208" s="26" t="s">
        <v>69</v>
      </c>
      <c r="G208" s="26" t="s">
        <v>144</v>
      </c>
      <c r="H208" s="26" t="s">
        <v>270</v>
      </c>
      <c r="I208" s="90" t="s">
        <v>563</v>
      </c>
      <c r="J208" s="26" t="s">
        <v>158</v>
      </c>
      <c r="K208" s="92">
        <v>45351</v>
      </c>
      <c r="L208" s="90" t="s">
        <v>159</v>
      </c>
      <c r="M208" s="93">
        <v>44621</v>
      </c>
      <c r="N208" s="26" t="s">
        <v>78</v>
      </c>
      <c r="O208" s="28">
        <v>3103</v>
      </c>
      <c r="P208" s="29" t="s">
        <v>162</v>
      </c>
      <c r="Q208" s="26" t="s">
        <v>160</v>
      </c>
      <c r="R208" s="92" t="s">
        <v>469</v>
      </c>
      <c r="S208" s="56" t="s">
        <v>190</v>
      </c>
    </row>
    <row r="209" spans="1:19" x14ac:dyDescent="0.2">
      <c r="A209" s="25" t="s">
        <v>143</v>
      </c>
      <c r="B209" s="90">
        <v>73370603</v>
      </c>
      <c r="C209" s="26" t="s">
        <v>114</v>
      </c>
      <c r="D209" s="90" t="s">
        <v>564</v>
      </c>
      <c r="E209" s="26" t="s">
        <v>69</v>
      </c>
      <c r="F209" s="26" t="s">
        <v>69</v>
      </c>
      <c r="G209" s="26" t="s">
        <v>114</v>
      </c>
      <c r="H209" s="26" t="s">
        <v>16</v>
      </c>
      <c r="I209" s="90" t="s">
        <v>2252</v>
      </c>
      <c r="J209" s="26" t="s">
        <v>74</v>
      </c>
      <c r="K209" s="92" t="s">
        <v>148</v>
      </c>
      <c r="L209" s="90" t="s">
        <v>148</v>
      </c>
      <c r="M209" s="93">
        <v>43904</v>
      </c>
      <c r="N209" s="90" t="s">
        <v>78</v>
      </c>
      <c r="O209" s="28">
        <v>1108</v>
      </c>
      <c r="P209" s="29" t="s">
        <v>149</v>
      </c>
      <c r="Q209" s="26" t="s">
        <v>160</v>
      </c>
      <c r="R209" s="92" t="s">
        <v>2252</v>
      </c>
      <c r="S209" s="56" t="s">
        <v>186</v>
      </c>
    </row>
    <row r="210" spans="1:19" x14ac:dyDescent="0.2">
      <c r="A210" s="25" t="s">
        <v>143</v>
      </c>
      <c r="B210" s="90">
        <v>70945685</v>
      </c>
      <c r="C210" s="26" t="s">
        <v>144</v>
      </c>
      <c r="D210" s="90" t="s">
        <v>565</v>
      </c>
      <c r="E210" s="26" t="s">
        <v>69</v>
      </c>
      <c r="F210" s="26" t="s">
        <v>69</v>
      </c>
      <c r="G210" s="26" t="s">
        <v>144</v>
      </c>
      <c r="H210" s="26" t="s">
        <v>409</v>
      </c>
      <c r="I210" s="90" t="s">
        <v>566</v>
      </c>
      <c r="J210" s="26" t="s">
        <v>158</v>
      </c>
      <c r="K210" s="92">
        <v>45308</v>
      </c>
      <c r="L210" s="90" t="s">
        <v>379</v>
      </c>
      <c r="M210" s="93">
        <v>45275</v>
      </c>
      <c r="N210" s="90" t="s">
        <v>78</v>
      </c>
      <c r="O210" s="28">
        <v>6708</v>
      </c>
      <c r="P210" s="29" t="s">
        <v>162</v>
      </c>
      <c r="Q210" s="26" t="s">
        <v>154</v>
      </c>
      <c r="R210" s="92" t="s">
        <v>411</v>
      </c>
      <c r="S210" s="56" t="s">
        <v>301</v>
      </c>
    </row>
    <row r="211" spans="1:19" x14ac:dyDescent="0.2">
      <c r="A211" s="25" t="s">
        <v>143</v>
      </c>
      <c r="B211" s="90">
        <v>45977669</v>
      </c>
      <c r="C211" s="26" t="s">
        <v>144</v>
      </c>
      <c r="D211" s="90" t="s">
        <v>567</v>
      </c>
      <c r="E211" s="26" t="s">
        <v>69</v>
      </c>
      <c r="F211" s="26" t="s">
        <v>69</v>
      </c>
      <c r="G211" s="26" t="s">
        <v>144</v>
      </c>
      <c r="H211" s="26" t="s">
        <v>22</v>
      </c>
      <c r="I211" s="90" t="s">
        <v>344</v>
      </c>
      <c r="J211" s="26" t="s">
        <v>74</v>
      </c>
      <c r="K211" s="92" t="s">
        <v>148</v>
      </c>
      <c r="L211" s="90" t="s">
        <v>148</v>
      </c>
      <c r="M211" s="93">
        <v>43571</v>
      </c>
      <c r="N211" s="90" t="s">
        <v>78</v>
      </c>
      <c r="O211" s="28">
        <v>105</v>
      </c>
      <c r="P211" s="29" t="s">
        <v>149</v>
      </c>
      <c r="Q211" s="26" t="s">
        <v>154</v>
      </c>
      <c r="R211" s="92" t="s">
        <v>2150</v>
      </c>
      <c r="S211" s="56" t="s">
        <v>195</v>
      </c>
    </row>
    <row r="212" spans="1:19" x14ac:dyDescent="0.2">
      <c r="A212" s="25" t="s">
        <v>143</v>
      </c>
      <c r="B212" s="90">
        <v>46816562</v>
      </c>
      <c r="C212" s="26" t="s">
        <v>206</v>
      </c>
      <c r="D212" s="90" t="s">
        <v>568</v>
      </c>
      <c r="E212" s="26" t="s">
        <v>69</v>
      </c>
      <c r="F212" s="26" t="s">
        <v>69</v>
      </c>
      <c r="G212" s="26" t="s">
        <v>206</v>
      </c>
      <c r="H212" s="26" t="s">
        <v>569</v>
      </c>
      <c r="I212" s="90" t="s">
        <v>570</v>
      </c>
      <c r="J212" s="26" t="s">
        <v>158</v>
      </c>
      <c r="K212" s="92">
        <v>45322</v>
      </c>
      <c r="L212" s="90" t="s">
        <v>194</v>
      </c>
      <c r="M212" s="93">
        <v>43899</v>
      </c>
      <c r="N212" s="90" t="s">
        <v>78</v>
      </c>
      <c r="O212" s="28">
        <v>1123</v>
      </c>
      <c r="P212" s="29" t="s">
        <v>162</v>
      </c>
      <c r="Q212" s="26" t="s">
        <v>154</v>
      </c>
      <c r="R212" s="92" t="s">
        <v>570</v>
      </c>
      <c r="S212" s="56" t="s">
        <v>151</v>
      </c>
    </row>
    <row r="213" spans="1:19" x14ac:dyDescent="0.2">
      <c r="A213" s="25" t="s">
        <v>143</v>
      </c>
      <c r="B213" s="26">
        <v>44553949</v>
      </c>
      <c r="C213" s="26" t="s">
        <v>114</v>
      </c>
      <c r="D213" s="26" t="s">
        <v>571</v>
      </c>
      <c r="E213" s="26" t="s">
        <v>69</v>
      </c>
      <c r="F213" s="26" t="s">
        <v>69</v>
      </c>
      <c r="G213" s="26" t="s">
        <v>114</v>
      </c>
      <c r="H213" s="26" t="s">
        <v>270</v>
      </c>
      <c r="I213" s="26" t="s">
        <v>272</v>
      </c>
      <c r="J213" s="26" t="s">
        <v>158</v>
      </c>
      <c r="K213" s="92">
        <v>45412</v>
      </c>
      <c r="L213" s="26" t="s">
        <v>174</v>
      </c>
      <c r="M213" s="27">
        <v>44774</v>
      </c>
      <c r="N213" s="90" t="s">
        <v>78</v>
      </c>
      <c r="O213" s="28">
        <v>1030</v>
      </c>
      <c r="P213" s="29" t="s">
        <v>162</v>
      </c>
      <c r="Q213" s="26" t="s">
        <v>154</v>
      </c>
      <c r="R213" s="56" t="s">
        <v>272</v>
      </c>
      <c r="S213" s="56" t="s">
        <v>195</v>
      </c>
    </row>
    <row r="214" spans="1:19" x14ac:dyDescent="0.2">
      <c r="A214" s="25" t="s">
        <v>143</v>
      </c>
      <c r="B214" s="90">
        <v>41209190</v>
      </c>
      <c r="C214" s="26" t="s">
        <v>144</v>
      </c>
      <c r="D214" s="90" t="s">
        <v>572</v>
      </c>
      <c r="E214" s="26" t="s">
        <v>69</v>
      </c>
      <c r="F214" s="26" t="s">
        <v>69</v>
      </c>
      <c r="G214" s="26" t="s">
        <v>144</v>
      </c>
      <c r="H214" s="26" t="s">
        <v>270</v>
      </c>
      <c r="I214" s="90" t="s">
        <v>573</v>
      </c>
      <c r="J214" s="26" t="s">
        <v>74</v>
      </c>
      <c r="K214" s="92" t="s">
        <v>148</v>
      </c>
      <c r="L214" s="90" t="s">
        <v>148</v>
      </c>
      <c r="M214" s="92">
        <v>45170</v>
      </c>
      <c r="N214" s="90" t="s">
        <v>78</v>
      </c>
      <c r="O214" s="94">
        <v>6628</v>
      </c>
      <c r="P214" s="29" t="s">
        <v>162</v>
      </c>
      <c r="Q214" s="26" t="s">
        <v>154</v>
      </c>
      <c r="R214" s="92" t="s">
        <v>469</v>
      </c>
      <c r="S214" s="56" t="s">
        <v>574</v>
      </c>
    </row>
    <row r="215" spans="1:19" x14ac:dyDescent="0.2">
      <c r="A215" s="25" t="s">
        <v>143</v>
      </c>
      <c r="B215" s="90">
        <v>70512381</v>
      </c>
      <c r="C215" s="26" t="s">
        <v>144</v>
      </c>
      <c r="D215" s="90" t="s">
        <v>575</v>
      </c>
      <c r="E215" s="26" t="s">
        <v>69</v>
      </c>
      <c r="F215" s="26" t="s">
        <v>69</v>
      </c>
      <c r="G215" s="26" t="s">
        <v>144</v>
      </c>
      <c r="H215" s="26" t="s">
        <v>11</v>
      </c>
      <c r="I215" s="90" t="s">
        <v>344</v>
      </c>
      <c r="J215" s="26" t="s">
        <v>74</v>
      </c>
      <c r="K215" s="92" t="s">
        <v>148</v>
      </c>
      <c r="L215" s="90" t="s">
        <v>148</v>
      </c>
      <c r="M215" s="92">
        <v>43711</v>
      </c>
      <c r="N215" s="90" t="s">
        <v>78</v>
      </c>
      <c r="O215" s="94">
        <v>272</v>
      </c>
      <c r="P215" s="29" t="s">
        <v>149</v>
      </c>
      <c r="Q215" s="26" t="s">
        <v>154</v>
      </c>
      <c r="R215" s="92" t="s">
        <v>2150</v>
      </c>
      <c r="S215" s="56" t="s">
        <v>170</v>
      </c>
    </row>
    <row r="216" spans="1:19" x14ac:dyDescent="0.2">
      <c r="A216" s="25" t="s">
        <v>143</v>
      </c>
      <c r="B216" s="90">
        <v>43772423</v>
      </c>
      <c r="C216" s="26" t="s">
        <v>144</v>
      </c>
      <c r="D216" s="90" t="s">
        <v>576</v>
      </c>
      <c r="E216" s="26" t="s">
        <v>69</v>
      </c>
      <c r="F216" s="26" t="s">
        <v>69</v>
      </c>
      <c r="G216" s="26" t="s">
        <v>144</v>
      </c>
      <c r="H216" s="26" t="s">
        <v>442</v>
      </c>
      <c r="I216" s="90" t="s">
        <v>148</v>
      </c>
      <c r="J216" s="26" t="s">
        <v>158</v>
      </c>
      <c r="K216" s="92">
        <v>45657</v>
      </c>
      <c r="L216" s="90" t="s">
        <v>483</v>
      </c>
      <c r="M216" s="92">
        <v>45058</v>
      </c>
      <c r="N216" s="90" t="s">
        <v>78</v>
      </c>
      <c r="O216" s="94">
        <v>6257</v>
      </c>
      <c r="P216" s="29" t="s">
        <v>149</v>
      </c>
      <c r="Q216" s="26" t="s">
        <v>154</v>
      </c>
      <c r="R216" s="92" t="s">
        <v>148</v>
      </c>
      <c r="S216" s="56" t="s">
        <v>232</v>
      </c>
    </row>
    <row r="217" spans="1:19" x14ac:dyDescent="0.2">
      <c r="A217" s="25" t="s">
        <v>143</v>
      </c>
      <c r="B217" s="90">
        <v>46900365</v>
      </c>
      <c r="C217" s="26" t="s">
        <v>144</v>
      </c>
      <c r="D217" s="90" t="s">
        <v>577</v>
      </c>
      <c r="E217" s="26" t="s">
        <v>69</v>
      </c>
      <c r="F217" s="26" t="s">
        <v>69</v>
      </c>
      <c r="G217" s="26" t="s">
        <v>144</v>
      </c>
      <c r="H217" s="26" t="s">
        <v>270</v>
      </c>
      <c r="I217" s="90" t="s">
        <v>2333</v>
      </c>
      <c r="J217" s="26" t="s">
        <v>74</v>
      </c>
      <c r="K217" s="92" t="s">
        <v>148</v>
      </c>
      <c r="L217" s="90" t="s">
        <v>148</v>
      </c>
      <c r="M217" s="92">
        <v>44728</v>
      </c>
      <c r="N217" s="90" t="s">
        <v>78</v>
      </c>
      <c r="O217" s="94">
        <v>3283</v>
      </c>
      <c r="P217" s="29" t="s">
        <v>149</v>
      </c>
      <c r="Q217" s="26" t="s">
        <v>160</v>
      </c>
      <c r="R217" s="92" t="s">
        <v>469</v>
      </c>
      <c r="S217" s="56" t="s">
        <v>195</v>
      </c>
    </row>
    <row r="218" spans="1:19" x14ac:dyDescent="0.2">
      <c r="A218" s="25" t="s">
        <v>143</v>
      </c>
      <c r="B218" s="90">
        <v>48377147</v>
      </c>
      <c r="C218" s="26" t="s">
        <v>144</v>
      </c>
      <c r="D218" s="90" t="s">
        <v>579</v>
      </c>
      <c r="E218" s="26" t="s">
        <v>69</v>
      </c>
      <c r="F218" s="26" t="s">
        <v>69</v>
      </c>
      <c r="G218" s="26" t="s">
        <v>144</v>
      </c>
      <c r="H218" s="26" t="s">
        <v>421</v>
      </c>
      <c r="I218" s="90" t="s">
        <v>580</v>
      </c>
      <c r="J218" s="26" t="s">
        <v>158</v>
      </c>
      <c r="K218" s="92">
        <v>45565</v>
      </c>
      <c r="L218" s="90" t="s">
        <v>174</v>
      </c>
      <c r="M218" s="92">
        <v>45429</v>
      </c>
      <c r="N218" s="90" t="s">
        <v>78</v>
      </c>
      <c r="O218" s="94">
        <v>7227</v>
      </c>
      <c r="P218" s="29" t="s">
        <v>149</v>
      </c>
      <c r="Q218" s="26" t="s">
        <v>160</v>
      </c>
      <c r="R218" s="92" t="s">
        <v>423</v>
      </c>
      <c r="S218" s="56" t="s">
        <v>151</v>
      </c>
    </row>
    <row r="219" spans="1:19" x14ac:dyDescent="0.2">
      <c r="A219" s="25" t="s">
        <v>143</v>
      </c>
      <c r="B219" s="90">
        <v>75442826</v>
      </c>
      <c r="C219" s="26" t="s">
        <v>144</v>
      </c>
      <c r="D219" s="90" t="s">
        <v>581</v>
      </c>
      <c r="E219" s="26" t="s">
        <v>69</v>
      </c>
      <c r="F219" s="26" t="s">
        <v>69</v>
      </c>
      <c r="G219" s="26" t="s">
        <v>144</v>
      </c>
      <c r="H219" s="26" t="s">
        <v>192</v>
      </c>
      <c r="I219" s="90" t="s">
        <v>418</v>
      </c>
      <c r="J219" s="26" t="s">
        <v>158</v>
      </c>
      <c r="K219" s="92">
        <v>45384</v>
      </c>
      <c r="L219" s="90" t="s">
        <v>222</v>
      </c>
      <c r="M219" s="92">
        <v>43755</v>
      </c>
      <c r="N219" s="90" t="s">
        <v>78</v>
      </c>
      <c r="O219" s="94">
        <v>369</v>
      </c>
      <c r="P219" s="29" t="s">
        <v>252</v>
      </c>
      <c r="Q219" s="26" t="s">
        <v>160</v>
      </c>
      <c r="R219" s="92" t="s">
        <v>177</v>
      </c>
      <c r="S219" s="56" t="s">
        <v>198</v>
      </c>
    </row>
    <row r="220" spans="1:19" x14ac:dyDescent="0.2">
      <c r="A220" s="25" t="s">
        <v>143</v>
      </c>
      <c r="B220" s="90">
        <v>73524155</v>
      </c>
      <c r="C220" s="26" t="s">
        <v>144</v>
      </c>
      <c r="D220" s="90" t="s">
        <v>582</v>
      </c>
      <c r="E220" s="26" t="s">
        <v>69</v>
      </c>
      <c r="F220" s="26" t="s">
        <v>69</v>
      </c>
      <c r="G220" s="26" t="s">
        <v>144</v>
      </c>
      <c r="H220" s="26" t="s">
        <v>409</v>
      </c>
      <c r="I220" s="90" t="s">
        <v>502</v>
      </c>
      <c r="J220" s="26" t="s">
        <v>158</v>
      </c>
      <c r="K220" s="92">
        <v>45657</v>
      </c>
      <c r="L220" s="90" t="s">
        <v>194</v>
      </c>
      <c r="M220" s="92">
        <v>45337</v>
      </c>
      <c r="N220" s="90" t="s">
        <v>79</v>
      </c>
      <c r="O220" s="94">
        <v>7017</v>
      </c>
      <c r="P220" s="29" t="s">
        <v>162</v>
      </c>
      <c r="Q220" s="26" t="s">
        <v>160</v>
      </c>
      <c r="R220" s="92" t="s">
        <v>411</v>
      </c>
      <c r="S220" s="56" t="s">
        <v>232</v>
      </c>
    </row>
    <row r="221" spans="1:19" x14ac:dyDescent="0.2">
      <c r="A221" s="25" t="s">
        <v>143</v>
      </c>
      <c r="B221" s="90">
        <v>45991743</v>
      </c>
      <c r="C221" s="26" t="s">
        <v>144</v>
      </c>
      <c r="D221" s="90" t="s">
        <v>583</v>
      </c>
      <c r="E221" s="26" t="s">
        <v>69</v>
      </c>
      <c r="F221" s="26" t="s">
        <v>69</v>
      </c>
      <c r="G221" s="26" t="s">
        <v>144</v>
      </c>
      <c r="H221" s="26" t="s">
        <v>270</v>
      </c>
      <c r="I221" s="90" t="s">
        <v>148</v>
      </c>
      <c r="J221" s="26" t="s">
        <v>158</v>
      </c>
      <c r="K221" s="92">
        <v>45678</v>
      </c>
      <c r="L221" s="90" t="s">
        <v>222</v>
      </c>
      <c r="M221" s="92">
        <v>45604</v>
      </c>
      <c r="N221" s="90" t="s">
        <v>78</v>
      </c>
      <c r="O221" s="94">
        <v>9715</v>
      </c>
      <c r="P221" s="29" t="s">
        <v>162</v>
      </c>
      <c r="Q221" s="26" t="s">
        <v>160</v>
      </c>
      <c r="R221" s="92" t="s">
        <v>148</v>
      </c>
      <c r="S221" s="56" t="s">
        <v>190</v>
      </c>
    </row>
    <row r="222" spans="1:19" x14ac:dyDescent="0.2">
      <c r="A222" s="25" t="s">
        <v>143</v>
      </c>
      <c r="B222" s="90">
        <v>48739343</v>
      </c>
      <c r="C222" s="26" t="s">
        <v>144</v>
      </c>
      <c r="D222" s="90" t="s">
        <v>584</v>
      </c>
      <c r="E222" s="26" t="s">
        <v>69</v>
      </c>
      <c r="F222" s="26" t="s">
        <v>69</v>
      </c>
      <c r="G222" s="26" t="s">
        <v>144</v>
      </c>
      <c r="H222" s="26" t="s">
        <v>270</v>
      </c>
      <c r="I222" s="90" t="s">
        <v>271</v>
      </c>
      <c r="J222" s="26" t="s">
        <v>74</v>
      </c>
      <c r="K222" s="92" t="s">
        <v>148</v>
      </c>
      <c r="L222" s="90" t="s">
        <v>148</v>
      </c>
      <c r="M222" s="92">
        <v>45537</v>
      </c>
      <c r="N222" s="90" t="s">
        <v>78</v>
      </c>
      <c r="O222" s="94">
        <v>9643</v>
      </c>
      <c r="P222" s="29" t="s">
        <v>162</v>
      </c>
      <c r="Q222" s="26" t="s">
        <v>160</v>
      </c>
      <c r="R222" s="92" t="s">
        <v>272</v>
      </c>
      <c r="S222" s="56" t="s">
        <v>151</v>
      </c>
    </row>
    <row r="223" spans="1:19" x14ac:dyDescent="0.2">
      <c r="A223" s="91" t="s">
        <v>143</v>
      </c>
      <c r="B223" s="90">
        <v>45267026</v>
      </c>
      <c r="C223" s="90" t="s">
        <v>144</v>
      </c>
      <c r="D223" s="90" t="s">
        <v>585</v>
      </c>
      <c r="E223" s="90" t="s">
        <v>69</v>
      </c>
      <c r="F223" s="90" t="s">
        <v>69</v>
      </c>
      <c r="G223" s="90" t="s">
        <v>144</v>
      </c>
      <c r="H223" s="90" t="s">
        <v>409</v>
      </c>
      <c r="I223" s="90" t="s">
        <v>502</v>
      </c>
      <c r="J223" s="90" t="s">
        <v>158</v>
      </c>
      <c r="K223" s="92">
        <v>45777</v>
      </c>
      <c r="L223" s="90" t="s">
        <v>174</v>
      </c>
      <c r="M223" s="93">
        <v>44030</v>
      </c>
      <c r="N223" s="90" t="s">
        <v>78</v>
      </c>
      <c r="O223" s="94">
        <v>1721</v>
      </c>
      <c r="P223" s="95" t="s">
        <v>149</v>
      </c>
      <c r="Q223" s="94" t="s">
        <v>160</v>
      </c>
      <c r="R223" s="92" t="s">
        <v>411</v>
      </c>
      <c r="S223" s="56" t="s">
        <v>151</v>
      </c>
    </row>
    <row r="224" spans="1:19" x14ac:dyDescent="0.2">
      <c r="A224" s="91" t="s">
        <v>143</v>
      </c>
      <c r="B224" s="90">
        <v>76785234</v>
      </c>
      <c r="C224" s="90" t="s">
        <v>144</v>
      </c>
      <c r="D224" s="90" t="s">
        <v>586</v>
      </c>
      <c r="E224" s="90" t="s">
        <v>69</v>
      </c>
      <c r="F224" s="90" t="s">
        <v>69</v>
      </c>
      <c r="G224" s="90" t="s">
        <v>144</v>
      </c>
      <c r="H224" s="90" t="s">
        <v>45</v>
      </c>
      <c r="I224" s="90" t="s">
        <v>677</v>
      </c>
      <c r="J224" s="90" t="s">
        <v>74</v>
      </c>
      <c r="K224" s="92" t="s">
        <v>148</v>
      </c>
      <c r="L224" s="90" t="s">
        <v>148</v>
      </c>
      <c r="M224" s="93">
        <v>43854</v>
      </c>
      <c r="N224" s="90" t="s">
        <v>78</v>
      </c>
      <c r="O224" s="94">
        <v>1037</v>
      </c>
      <c r="P224" s="95" t="s">
        <v>149</v>
      </c>
      <c r="Q224" s="94" t="s">
        <v>160</v>
      </c>
      <c r="R224" s="92" t="s">
        <v>241</v>
      </c>
      <c r="S224" s="56" t="s">
        <v>195</v>
      </c>
    </row>
    <row r="225" spans="1:19" x14ac:dyDescent="0.2">
      <c r="A225" s="91" t="s">
        <v>143</v>
      </c>
      <c r="B225" s="90">
        <v>76671239</v>
      </c>
      <c r="C225" s="90" t="s">
        <v>144</v>
      </c>
      <c r="D225" s="90" t="s">
        <v>587</v>
      </c>
      <c r="E225" s="90" t="s">
        <v>69</v>
      </c>
      <c r="F225" s="90" t="s">
        <v>69</v>
      </c>
      <c r="G225" s="90" t="s">
        <v>144</v>
      </c>
      <c r="H225" s="90" t="s">
        <v>403</v>
      </c>
      <c r="I225" s="90" t="s">
        <v>347</v>
      </c>
      <c r="J225" s="90" t="s">
        <v>74</v>
      </c>
      <c r="K225" s="92" t="s">
        <v>148</v>
      </c>
      <c r="L225" s="90" t="s">
        <v>148</v>
      </c>
      <c r="M225" s="93">
        <v>43872</v>
      </c>
      <c r="N225" s="90" t="s">
        <v>78</v>
      </c>
      <c r="O225" s="94">
        <v>1175</v>
      </c>
      <c r="P225" s="95" t="s">
        <v>149</v>
      </c>
      <c r="Q225" s="94" t="s">
        <v>154</v>
      </c>
      <c r="R225" s="92" t="s">
        <v>235</v>
      </c>
      <c r="S225" s="56" t="s">
        <v>170</v>
      </c>
    </row>
    <row r="226" spans="1:19" x14ac:dyDescent="0.2">
      <c r="A226" s="91" t="s">
        <v>143</v>
      </c>
      <c r="B226" s="90">
        <v>75487664</v>
      </c>
      <c r="C226" s="90" t="s">
        <v>144</v>
      </c>
      <c r="D226" s="90" t="s">
        <v>588</v>
      </c>
      <c r="E226" s="90" t="s">
        <v>69</v>
      </c>
      <c r="F226" s="90" t="s">
        <v>69</v>
      </c>
      <c r="G226" s="90" t="s">
        <v>144</v>
      </c>
      <c r="H226" s="90" t="s">
        <v>385</v>
      </c>
      <c r="I226" s="90" t="s">
        <v>386</v>
      </c>
      <c r="J226" s="90" t="s">
        <v>74</v>
      </c>
      <c r="K226" s="92" t="s">
        <v>148</v>
      </c>
      <c r="L226" s="90" t="s">
        <v>148</v>
      </c>
      <c r="M226" s="93">
        <v>43838</v>
      </c>
      <c r="N226" s="90" t="s">
        <v>78</v>
      </c>
      <c r="O226" s="94">
        <v>1063</v>
      </c>
      <c r="P226" s="95" t="s">
        <v>149</v>
      </c>
      <c r="Q226" s="26" t="s">
        <v>154</v>
      </c>
      <c r="R226" s="92" t="s">
        <v>2252</v>
      </c>
      <c r="S226" s="56" t="s">
        <v>151</v>
      </c>
    </row>
    <row r="227" spans="1:19" x14ac:dyDescent="0.2">
      <c r="A227" s="91" t="s">
        <v>143</v>
      </c>
      <c r="B227" s="90">
        <v>75282786</v>
      </c>
      <c r="C227" s="90" t="s">
        <v>114</v>
      </c>
      <c r="D227" s="90" t="s">
        <v>589</v>
      </c>
      <c r="E227" s="90" t="s">
        <v>69</v>
      </c>
      <c r="F227" s="90" t="s">
        <v>69</v>
      </c>
      <c r="G227" s="90" t="s">
        <v>114</v>
      </c>
      <c r="H227" s="90" t="s">
        <v>16</v>
      </c>
      <c r="I227" s="90" t="s">
        <v>394</v>
      </c>
      <c r="J227" s="90" t="s">
        <v>74</v>
      </c>
      <c r="K227" s="92" t="s">
        <v>148</v>
      </c>
      <c r="L227" s="90" t="s">
        <v>148</v>
      </c>
      <c r="M227" s="93">
        <v>44774</v>
      </c>
      <c r="N227" s="90" t="s">
        <v>78</v>
      </c>
      <c r="O227" s="94">
        <v>153</v>
      </c>
      <c r="P227" s="95" t="s">
        <v>149</v>
      </c>
      <c r="Q227" s="26" t="s">
        <v>154</v>
      </c>
      <c r="R227" s="92" t="s">
        <v>394</v>
      </c>
      <c r="S227" s="56" t="s">
        <v>232</v>
      </c>
    </row>
    <row r="228" spans="1:19" x14ac:dyDescent="0.2">
      <c r="A228" s="91" t="s">
        <v>143</v>
      </c>
      <c r="B228" s="90">
        <v>48289565</v>
      </c>
      <c r="C228" s="90" t="s">
        <v>144</v>
      </c>
      <c r="D228" s="90" t="s">
        <v>590</v>
      </c>
      <c r="E228" s="90" t="s">
        <v>69</v>
      </c>
      <c r="F228" s="90" t="s">
        <v>69</v>
      </c>
      <c r="G228" s="90" t="s">
        <v>144</v>
      </c>
      <c r="H228" s="90" t="s">
        <v>146</v>
      </c>
      <c r="I228" s="90" t="s">
        <v>181</v>
      </c>
      <c r="J228" s="90" t="s">
        <v>74</v>
      </c>
      <c r="K228" s="92" t="s">
        <v>148</v>
      </c>
      <c r="L228" s="90" t="s">
        <v>148</v>
      </c>
      <c r="M228" s="93">
        <v>43222</v>
      </c>
      <c r="N228" s="90" t="s">
        <v>78</v>
      </c>
      <c r="O228" s="94">
        <v>0</v>
      </c>
      <c r="P228" s="95" t="s">
        <v>149</v>
      </c>
      <c r="Q228" s="26" t="s">
        <v>154</v>
      </c>
      <c r="R228" s="92" t="s">
        <v>2150</v>
      </c>
      <c r="S228" s="56" t="s">
        <v>186</v>
      </c>
    </row>
    <row r="229" spans="1:19" x14ac:dyDescent="0.2">
      <c r="A229" s="91" t="s">
        <v>143</v>
      </c>
      <c r="B229" s="90">
        <v>76597717</v>
      </c>
      <c r="C229" s="90" t="s">
        <v>144</v>
      </c>
      <c r="D229" s="90" t="s">
        <v>591</v>
      </c>
      <c r="E229" s="90" t="s">
        <v>69</v>
      </c>
      <c r="F229" s="90" t="s">
        <v>69</v>
      </c>
      <c r="G229" s="90" t="s">
        <v>144</v>
      </c>
      <c r="H229" s="90" t="s">
        <v>22</v>
      </c>
      <c r="I229" s="90" t="s">
        <v>344</v>
      </c>
      <c r="J229" s="90" t="s">
        <v>74</v>
      </c>
      <c r="K229" s="92" t="s">
        <v>148</v>
      </c>
      <c r="L229" s="90" t="s">
        <v>148</v>
      </c>
      <c r="M229" s="93">
        <v>43404</v>
      </c>
      <c r="N229" s="90" t="s">
        <v>78</v>
      </c>
      <c r="O229" s="94">
        <v>0</v>
      </c>
      <c r="P229" s="95" t="s">
        <v>149</v>
      </c>
      <c r="Q229" s="26" t="s">
        <v>154</v>
      </c>
      <c r="R229" s="92" t="s">
        <v>2150</v>
      </c>
      <c r="S229" s="56" t="s">
        <v>151</v>
      </c>
    </row>
    <row r="230" spans="1:19" x14ac:dyDescent="0.2">
      <c r="A230" s="91" t="s">
        <v>143</v>
      </c>
      <c r="B230" s="90">
        <v>74640199</v>
      </c>
      <c r="C230" s="90" t="s">
        <v>144</v>
      </c>
      <c r="D230" s="90" t="s">
        <v>592</v>
      </c>
      <c r="E230" s="90" t="s">
        <v>69</v>
      </c>
      <c r="F230" s="90" t="s">
        <v>69</v>
      </c>
      <c r="G230" s="90" t="s">
        <v>144</v>
      </c>
      <c r="H230" s="90" t="s">
        <v>16</v>
      </c>
      <c r="I230" s="90" t="s">
        <v>357</v>
      </c>
      <c r="J230" s="90" t="s">
        <v>158</v>
      </c>
      <c r="K230" s="92">
        <v>45345</v>
      </c>
      <c r="L230" s="90" t="s">
        <v>159</v>
      </c>
      <c r="M230" s="93">
        <v>43878</v>
      </c>
      <c r="N230" s="90" t="s">
        <v>79</v>
      </c>
      <c r="O230" s="94">
        <v>1115</v>
      </c>
      <c r="P230" s="95" t="s">
        <v>149</v>
      </c>
      <c r="Q230" s="26" t="s">
        <v>154</v>
      </c>
      <c r="R230" s="92" t="s">
        <v>2252</v>
      </c>
      <c r="S230" s="56" t="s">
        <v>151</v>
      </c>
    </row>
    <row r="231" spans="1:19" x14ac:dyDescent="0.2">
      <c r="A231" s="25" t="s">
        <v>143</v>
      </c>
      <c r="B231" s="26">
        <v>70101247</v>
      </c>
      <c r="C231" s="26" t="s">
        <v>144</v>
      </c>
      <c r="D231" s="26" t="s">
        <v>593</v>
      </c>
      <c r="E231" s="26" t="s">
        <v>69</v>
      </c>
      <c r="F231" s="26" t="s">
        <v>69</v>
      </c>
      <c r="G231" s="26" t="s">
        <v>144</v>
      </c>
      <c r="H231" s="90" t="s">
        <v>192</v>
      </c>
      <c r="I231" s="90" t="s">
        <v>594</v>
      </c>
      <c r="J231" s="90" t="s">
        <v>158</v>
      </c>
      <c r="K231" s="98">
        <v>45382</v>
      </c>
      <c r="L231" s="26" t="s">
        <v>194</v>
      </c>
      <c r="M231" s="27">
        <v>45322</v>
      </c>
      <c r="N231" s="26" t="s">
        <v>78</v>
      </c>
      <c r="O231" s="28">
        <v>7013</v>
      </c>
      <c r="P231" s="95" t="s">
        <v>162</v>
      </c>
      <c r="Q231" s="94" t="s">
        <v>154</v>
      </c>
      <c r="R231" s="92" t="s">
        <v>177</v>
      </c>
      <c r="S231" s="56" t="s">
        <v>190</v>
      </c>
    </row>
    <row r="232" spans="1:19" x14ac:dyDescent="0.2">
      <c r="A232" s="25" t="s">
        <v>143</v>
      </c>
      <c r="B232" s="90">
        <v>62734871</v>
      </c>
      <c r="C232" s="26" t="s">
        <v>144</v>
      </c>
      <c r="D232" s="90" t="s">
        <v>595</v>
      </c>
      <c r="E232" s="26" t="s">
        <v>69</v>
      </c>
      <c r="F232" s="26" t="s">
        <v>69</v>
      </c>
      <c r="G232" s="26" t="s">
        <v>144</v>
      </c>
      <c r="H232" s="90" t="s">
        <v>172</v>
      </c>
      <c r="I232" s="90" t="s">
        <v>439</v>
      </c>
      <c r="J232" s="90" t="s">
        <v>158</v>
      </c>
      <c r="K232" s="92">
        <v>45351</v>
      </c>
      <c r="L232" s="90" t="s">
        <v>174</v>
      </c>
      <c r="M232" s="27">
        <v>43526</v>
      </c>
      <c r="N232" s="26" t="s">
        <v>78</v>
      </c>
      <c r="O232" s="94">
        <v>58</v>
      </c>
      <c r="P232" s="95" t="s">
        <v>149</v>
      </c>
      <c r="Q232" s="94" t="s">
        <v>160</v>
      </c>
      <c r="R232" s="92" t="s">
        <v>173</v>
      </c>
      <c r="S232" s="56" t="s">
        <v>190</v>
      </c>
    </row>
    <row r="233" spans="1:19" x14ac:dyDescent="0.2">
      <c r="A233" s="25" t="s">
        <v>143</v>
      </c>
      <c r="B233" s="90">
        <v>76622646</v>
      </c>
      <c r="C233" s="26" t="s">
        <v>206</v>
      </c>
      <c r="D233" s="90" t="s">
        <v>596</v>
      </c>
      <c r="E233" s="26" t="s">
        <v>69</v>
      </c>
      <c r="F233" s="26" t="s">
        <v>69</v>
      </c>
      <c r="G233" s="26" t="s">
        <v>206</v>
      </c>
      <c r="H233" s="90" t="s">
        <v>16</v>
      </c>
      <c r="I233" s="90" t="s">
        <v>371</v>
      </c>
      <c r="J233" s="90" t="s">
        <v>74</v>
      </c>
      <c r="K233" s="92" t="s">
        <v>148</v>
      </c>
      <c r="L233" s="90" t="s">
        <v>148</v>
      </c>
      <c r="M233" s="27">
        <v>43739</v>
      </c>
      <c r="N233" s="26" t="s">
        <v>78</v>
      </c>
      <c r="O233" s="94">
        <v>331</v>
      </c>
      <c r="P233" s="95" t="s">
        <v>252</v>
      </c>
      <c r="Q233" s="94" t="s">
        <v>160</v>
      </c>
      <c r="R233" s="92" t="s">
        <v>315</v>
      </c>
      <c r="S233" s="56" t="s">
        <v>151</v>
      </c>
    </row>
    <row r="234" spans="1:19" x14ac:dyDescent="0.2">
      <c r="A234" s="25" t="s">
        <v>143</v>
      </c>
      <c r="B234" s="90">
        <v>25843021</v>
      </c>
      <c r="C234" s="26" t="s">
        <v>114</v>
      </c>
      <c r="D234" s="90" t="s">
        <v>597</v>
      </c>
      <c r="E234" s="26" t="s">
        <v>69</v>
      </c>
      <c r="F234" s="26" t="s">
        <v>69</v>
      </c>
      <c r="G234" s="26" t="s">
        <v>114</v>
      </c>
      <c r="H234" s="90" t="s">
        <v>16</v>
      </c>
      <c r="I234" s="90" t="s">
        <v>394</v>
      </c>
      <c r="J234" s="90" t="s">
        <v>74</v>
      </c>
      <c r="K234" s="92" t="s">
        <v>148</v>
      </c>
      <c r="L234" s="90" t="s">
        <v>148</v>
      </c>
      <c r="M234" s="93">
        <v>43669</v>
      </c>
      <c r="N234" s="90" t="s">
        <v>78</v>
      </c>
      <c r="O234" s="94">
        <v>232</v>
      </c>
      <c r="P234" s="95" t="s">
        <v>252</v>
      </c>
      <c r="Q234" s="94" t="s">
        <v>160</v>
      </c>
      <c r="R234" s="92" t="s">
        <v>394</v>
      </c>
      <c r="S234" s="56" t="s">
        <v>170</v>
      </c>
    </row>
    <row r="235" spans="1:19" x14ac:dyDescent="0.2">
      <c r="A235" s="25" t="s">
        <v>143</v>
      </c>
      <c r="B235" s="90">
        <v>77517363</v>
      </c>
      <c r="C235" s="26" t="s">
        <v>144</v>
      </c>
      <c r="D235" s="90" t="s">
        <v>598</v>
      </c>
      <c r="E235" s="26" t="s">
        <v>69</v>
      </c>
      <c r="F235" s="26" t="s">
        <v>69</v>
      </c>
      <c r="G235" s="26" t="s">
        <v>144</v>
      </c>
      <c r="H235" s="90" t="s">
        <v>30</v>
      </c>
      <c r="I235" s="90" t="s">
        <v>234</v>
      </c>
      <c r="J235" s="90" t="s">
        <v>74</v>
      </c>
      <c r="K235" s="92" t="s">
        <v>148</v>
      </c>
      <c r="L235" s="90" t="s">
        <v>148</v>
      </c>
      <c r="M235" s="93">
        <v>43620</v>
      </c>
      <c r="N235" s="90" t="s">
        <v>78</v>
      </c>
      <c r="O235" s="94">
        <v>155</v>
      </c>
      <c r="P235" s="95" t="s">
        <v>149</v>
      </c>
      <c r="Q235" s="94" t="s">
        <v>150</v>
      </c>
      <c r="R235" s="92" t="s">
        <v>235</v>
      </c>
      <c r="S235" s="56" t="s">
        <v>232</v>
      </c>
    </row>
    <row r="236" spans="1:19" x14ac:dyDescent="0.2">
      <c r="A236" s="25" t="s">
        <v>143</v>
      </c>
      <c r="B236" s="26">
        <v>44260041</v>
      </c>
      <c r="C236" s="26" t="s">
        <v>144</v>
      </c>
      <c r="D236" s="26" t="s">
        <v>599</v>
      </c>
      <c r="E236" s="26" t="s">
        <v>69</v>
      </c>
      <c r="F236" s="26" t="s">
        <v>69</v>
      </c>
      <c r="G236" s="26" t="s">
        <v>144</v>
      </c>
      <c r="H236" s="26" t="s">
        <v>258</v>
      </c>
      <c r="I236" s="26" t="s">
        <v>200</v>
      </c>
      <c r="J236" s="26" t="s">
        <v>74</v>
      </c>
      <c r="K236" s="88" t="s">
        <v>148</v>
      </c>
      <c r="L236" s="26" t="s">
        <v>148</v>
      </c>
      <c r="M236" s="27">
        <v>43367</v>
      </c>
      <c r="N236" s="26" t="s">
        <v>78</v>
      </c>
      <c r="O236" s="28">
        <v>0</v>
      </c>
      <c r="P236" s="29" t="s">
        <v>149</v>
      </c>
      <c r="Q236" s="26" t="s">
        <v>160</v>
      </c>
      <c r="R236" s="56" t="s">
        <v>2150</v>
      </c>
      <c r="S236" s="56" t="s">
        <v>195</v>
      </c>
    </row>
    <row r="237" spans="1:19" x14ac:dyDescent="0.2">
      <c r="A237" s="25" t="s">
        <v>143</v>
      </c>
      <c r="B237" s="26">
        <v>46805292</v>
      </c>
      <c r="C237" s="26" t="s">
        <v>144</v>
      </c>
      <c r="D237" s="26" t="s">
        <v>600</v>
      </c>
      <c r="E237" s="26" t="s">
        <v>69</v>
      </c>
      <c r="F237" s="26" t="s">
        <v>69</v>
      </c>
      <c r="G237" s="26" t="s">
        <v>144</v>
      </c>
      <c r="H237" s="26" t="s">
        <v>227</v>
      </c>
      <c r="I237" s="26" t="s">
        <v>349</v>
      </c>
      <c r="J237" s="26" t="s">
        <v>74</v>
      </c>
      <c r="K237" s="88" t="s">
        <v>148</v>
      </c>
      <c r="L237" s="26" t="s">
        <v>148</v>
      </c>
      <c r="M237" s="27">
        <v>45605</v>
      </c>
      <c r="N237" s="26" t="s">
        <v>78</v>
      </c>
      <c r="O237" s="28">
        <v>9816</v>
      </c>
      <c r="P237" s="29" t="s">
        <v>162</v>
      </c>
      <c r="Q237" s="26" t="s">
        <v>160</v>
      </c>
      <c r="R237" s="56" t="s">
        <v>216</v>
      </c>
      <c r="S237" s="56" t="s">
        <v>186</v>
      </c>
    </row>
    <row r="238" spans="1:19" x14ac:dyDescent="0.2">
      <c r="A238" s="25" t="s">
        <v>143</v>
      </c>
      <c r="B238" s="26">
        <v>76461759</v>
      </c>
      <c r="C238" s="26" t="s">
        <v>144</v>
      </c>
      <c r="D238" s="26" t="s">
        <v>601</v>
      </c>
      <c r="E238" s="26" t="s">
        <v>69</v>
      </c>
      <c r="F238" s="26" t="s">
        <v>69</v>
      </c>
      <c r="G238" s="26" t="s">
        <v>144</v>
      </c>
      <c r="H238" s="26" t="s">
        <v>291</v>
      </c>
      <c r="I238" s="26" t="s">
        <v>337</v>
      </c>
      <c r="J238" s="26" t="s">
        <v>74</v>
      </c>
      <c r="K238" s="88" t="s">
        <v>148</v>
      </c>
      <c r="L238" s="26" t="s">
        <v>148</v>
      </c>
      <c r="M238" s="27">
        <v>44475</v>
      </c>
      <c r="N238" s="26" t="s">
        <v>78</v>
      </c>
      <c r="O238" s="28">
        <v>2689</v>
      </c>
      <c r="P238" s="29" t="s">
        <v>149</v>
      </c>
      <c r="Q238" s="26" t="s">
        <v>150</v>
      </c>
      <c r="R238" s="56" t="s">
        <v>338</v>
      </c>
      <c r="S238" s="56" t="s">
        <v>151</v>
      </c>
    </row>
    <row r="239" spans="1:19" x14ac:dyDescent="0.2">
      <c r="A239" s="25" t="s">
        <v>143</v>
      </c>
      <c r="B239" s="26">
        <v>41528040</v>
      </c>
      <c r="C239" s="26" t="s">
        <v>144</v>
      </c>
      <c r="D239" s="26" t="s">
        <v>602</v>
      </c>
      <c r="E239" s="26" t="s">
        <v>69</v>
      </c>
      <c r="F239" s="26" t="s">
        <v>69</v>
      </c>
      <c r="G239" s="26" t="s">
        <v>144</v>
      </c>
      <c r="H239" s="26" t="s">
        <v>603</v>
      </c>
      <c r="I239" s="26" t="s">
        <v>604</v>
      </c>
      <c r="J239" s="26" t="s">
        <v>74</v>
      </c>
      <c r="K239" s="88" t="s">
        <v>148</v>
      </c>
      <c r="L239" s="26" t="s">
        <v>148</v>
      </c>
      <c r="M239" s="27">
        <v>44116</v>
      </c>
      <c r="N239" s="26" t="s">
        <v>78</v>
      </c>
      <c r="O239" s="28">
        <v>1948</v>
      </c>
      <c r="P239" s="29" t="s">
        <v>149</v>
      </c>
      <c r="Q239" s="26" t="s">
        <v>150</v>
      </c>
      <c r="R239" s="56" t="s">
        <v>605</v>
      </c>
      <c r="S239" s="56" t="s">
        <v>232</v>
      </c>
    </row>
    <row r="240" spans="1:19" x14ac:dyDescent="0.2">
      <c r="A240" s="25" t="s">
        <v>143</v>
      </c>
      <c r="B240" s="26">
        <v>42223609</v>
      </c>
      <c r="C240" s="26" t="s">
        <v>144</v>
      </c>
      <c r="D240" s="26" t="s">
        <v>606</v>
      </c>
      <c r="E240" s="26" t="s">
        <v>69</v>
      </c>
      <c r="F240" s="26" t="s">
        <v>69</v>
      </c>
      <c r="G240" s="26" t="s">
        <v>144</v>
      </c>
      <c r="H240" s="26" t="s">
        <v>540</v>
      </c>
      <c r="I240" s="26" t="s">
        <v>2368</v>
      </c>
      <c r="J240" s="26" t="s">
        <v>74</v>
      </c>
      <c r="K240" s="88" t="s">
        <v>148</v>
      </c>
      <c r="L240" s="26" t="s">
        <v>148</v>
      </c>
      <c r="M240" s="27">
        <v>45444</v>
      </c>
      <c r="N240" s="26" t="s">
        <v>78</v>
      </c>
      <c r="O240" s="28">
        <v>7301</v>
      </c>
      <c r="P240" s="29" t="s">
        <v>162</v>
      </c>
      <c r="Q240" s="26" t="s">
        <v>160</v>
      </c>
      <c r="R240" s="56" t="s">
        <v>607</v>
      </c>
      <c r="S240" s="56" t="s">
        <v>190</v>
      </c>
    </row>
    <row r="241" spans="1:19" x14ac:dyDescent="0.2">
      <c r="A241" s="25" t="s">
        <v>143</v>
      </c>
      <c r="B241" s="26">
        <v>45397218</v>
      </c>
      <c r="C241" s="26" t="s">
        <v>206</v>
      </c>
      <c r="D241" s="26" t="s">
        <v>608</v>
      </c>
      <c r="E241" s="26" t="s">
        <v>69</v>
      </c>
      <c r="F241" s="26" t="s">
        <v>69</v>
      </c>
      <c r="G241" s="26" t="s">
        <v>206</v>
      </c>
      <c r="H241" s="26" t="s">
        <v>164</v>
      </c>
      <c r="I241" s="26" t="s">
        <v>209</v>
      </c>
      <c r="J241" s="26" t="s">
        <v>158</v>
      </c>
      <c r="K241" s="88">
        <v>45515</v>
      </c>
      <c r="L241" s="26" t="s">
        <v>159</v>
      </c>
      <c r="M241" s="27">
        <v>44312</v>
      </c>
      <c r="N241" s="26" t="s">
        <v>78</v>
      </c>
      <c r="O241" s="28">
        <v>2408</v>
      </c>
      <c r="P241" s="29" t="s">
        <v>149</v>
      </c>
      <c r="Q241" s="26" t="s">
        <v>160</v>
      </c>
      <c r="R241" s="56" t="s">
        <v>210</v>
      </c>
      <c r="S241" s="56" t="s">
        <v>301</v>
      </c>
    </row>
    <row r="242" spans="1:19" x14ac:dyDescent="0.2">
      <c r="A242" s="25" t="s">
        <v>143</v>
      </c>
      <c r="B242" s="26">
        <v>9828201</v>
      </c>
      <c r="C242" s="26" t="s">
        <v>144</v>
      </c>
      <c r="D242" s="26" t="s">
        <v>609</v>
      </c>
      <c r="E242" s="26" t="s">
        <v>69</v>
      </c>
      <c r="F242" s="26" t="s">
        <v>69</v>
      </c>
      <c r="G242" s="26" t="s">
        <v>144</v>
      </c>
      <c r="H242" s="26" t="s">
        <v>610</v>
      </c>
      <c r="I242" s="26" t="s">
        <v>611</v>
      </c>
      <c r="J242" s="26" t="s">
        <v>158</v>
      </c>
      <c r="K242" s="88">
        <v>45322</v>
      </c>
      <c r="L242" s="26" t="s">
        <v>174</v>
      </c>
      <c r="M242" s="27">
        <v>45257</v>
      </c>
      <c r="N242" s="26" t="s">
        <v>78</v>
      </c>
      <c r="O242" s="28">
        <v>6918</v>
      </c>
      <c r="P242" s="29" t="s">
        <v>149</v>
      </c>
      <c r="Q242" s="26" t="s">
        <v>160</v>
      </c>
      <c r="R242" s="56" t="s">
        <v>300</v>
      </c>
      <c r="S242" s="56" t="s">
        <v>186</v>
      </c>
    </row>
    <row r="243" spans="1:19" x14ac:dyDescent="0.2">
      <c r="A243" s="25" t="s">
        <v>143</v>
      </c>
      <c r="B243" s="26">
        <v>72941949</v>
      </c>
      <c r="C243" s="26" t="s">
        <v>187</v>
      </c>
      <c r="D243" s="26" t="s">
        <v>612</v>
      </c>
      <c r="E243" s="26" t="s">
        <v>69</v>
      </c>
      <c r="F243" s="26" t="s">
        <v>69</v>
      </c>
      <c r="G243" s="26" t="s">
        <v>187</v>
      </c>
      <c r="H243" s="26" t="s">
        <v>203</v>
      </c>
      <c r="I243" s="26" t="s">
        <v>189</v>
      </c>
      <c r="J243" s="26" t="s">
        <v>74</v>
      </c>
      <c r="K243" s="88" t="s">
        <v>148</v>
      </c>
      <c r="L243" s="26" t="s">
        <v>148</v>
      </c>
      <c r="M243" s="27">
        <v>43941</v>
      </c>
      <c r="N243" s="26" t="s">
        <v>78</v>
      </c>
      <c r="O243" s="28">
        <v>1355</v>
      </c>
      <c r="P243" s="29" t="s">
        <v>162</v>
      </c>
      <c r="Q243" s="26" t="s">
        <v>160</v>
      </c>
      <c r="R243" s="56" t="s">
        <v>189</v>
      </c>
      <c r="S243" s="56" t="s">
        <v>232</v>
      </c>
    </row>
    <row r="244" spans="1:19" x14ac:dyDescent="0.2">
      <c r="A244" s="25" t="s">
        <v>143</v>
      </c>
      <c r="B244" s="26">
        <v>46568649</v>
      </c>
      <c r="C244" s="26" t="s">
        <v>187</v>
      </c>
      <c r="D244" s="26" t="s">
        <v>613</v>
      </c>
      <c r="E244" s="26" t="s">
        <v>69</v>
      </c>
      <c r="F244" s="26" t="s">
        <v>69</v>
      </c>
      <c r="G244" s="26" t="s">
        <v>187</v>
      </c>
      <c r="H244" s="26" t="s">
        <v>146</v>
      </c>
      <c r="I244" s="26" t="s">
        <v>340</v>
      </c>
      <c r="J244" s="26" t="s">
        <v>158</v>
      </c>
      <c r="K244" s="88">
        <v>45652</v>
      </c>
      <c r="L244" s="26" t="s">
        <v>197</v>
      </c>
      <c r="M244" s="27">
        <v>43941</v>
      </c>
      <c r="N244" s="26" t="s">
        <v>78</v>
      </c>
      <c r="O244" s="28">
        <v>1355</v>
      </c>
      <c r="P244" s="29" t="s">
        <v>162</v>
      </c>
      <c r="Q244" s="26" t="s">
        <v>160</v>
      </c>
      <c r="R244" s="56" t="s">
        <v>189</v>
      </c>
      <c r="S244" s="56" t="s">
        <v>205</v>
      </c>
    </row>
    <row r="245" spans="1:19" x14ac:dyDescent="0.2">
      <c r="A245" s="25" t="s">
        <v>143</v>
      </c>
      <c r="B245" s="26">
        <v>75801296</v>
      </c>
      <c r="C245" s="26" t="s">
        <v>144</v>
      </c>
      <c r="D245" s="26" t="s">
        <v>614</v>
      </c>
      <c r="E245" s="26" t="s">
        <v>69</v>
      </c>
      <c r="F245" s="26" t="s">
        <v>69</v>
      </c>
      <c r="G245" s="26" t="s">
        <v>144</v>
      </c>
      <c r="H245" s="26" t="s">
        <v>11</v>
      </c>
      <c r="I245" s="26" t="s">
        <v>651</v>
      </c>
      <c r="J245" s="26" t="s">
        <v>74</v>
      </c>
      <c r="K245" s="88" t="s">
        <v>148</v>
      </c>
      <c r="L245" s="26" t="s">
        <v>148</v>
      </c>
      <c r="M245" s="27">
        <v>43945</v>
      </c>
      <c r="N245" s="26" t="s">
        <v>78</v>
      </c>
      <c r="O245" s="28">
        <v>1363</v>
      </c>
      <c r="P245" s="29" t="s">
        <v>149</v>
      </c>
      <c r="Q245" s="26" t="s">
        <v>154</v>
      </c>
      <c r="R245" s="56" t="s">
        <v>2150</v>
      </c>
      <c r="S245" s="56" t="s">
        <v>232</v>
      </c>
    </row>
    <row r="246" spans="1:19" x14ac:dyDescent="0.2">
      <c r="A246" s="25" t="s">
        <v>143</v>
      </c>
      <c r="B246" s="26">
        <v>74648885</v>
      </c>
      <c r="C246" s="26" t="s">
        <v>114</v>
      </c>
      <c r="D246" s="26" t="s">
        <v>615</v>
      </c>
      <c r="E246" s="26" t="s">
        <v>69</v>
      </c>
      <c r="F246" s="26" t="s">
        <v>69</v>
      </c>
      <c r="G246" s="26" t="s">
        <v>114</v>
      </c>
      <c r="H246" s="26" t="s">
        <v>255</v>
      </c>
      <c r="I246" s="26" t="s">
        <v>166</v>
      </c>
      <c r="J246" s="26" t="s">
        <v>158</v>
      </c>
      <c r="K246" s="88">
        <v>45504</v>
      </c>
      <c r="L246" s="26" t="s">
        <v>197</v>
      </c>
      <c r="M246" s="27">
        <v>43945</v>
      </c>
      <c r="N246" s="26" t="s">
        <v>78</v>
      </c>
      <c r="O246" s="28">
        <v>1363</v>
      </c>
      <c r="P246" s="29" t="s">
        <v>149</v>
      </c>
      <c r="Q246" s="26" t="s">
        <v>154</v>
      </c>
      <c r="R246" s="56" t="s">
        <v>166</v>
      </c>
      <c r="S246" s="56" t="s">
        <v>198</v>
      </c>
    </row>
    <row r="247" spans="1:19" x14ac:dyDescent="0.2">
      <c r="A247" s="25" t="s">
        <v>143</v>
      </c>
      <c r="B247" s="26">
        <v>72459206</v>
      </c>
      <c r="C247" s="26" t="s">
        <v>144</v>
      </c>
      <c r="D247" s="26" t="s">
        <v>616</v>
      </c>
      <c r="E247" s="26" t="s">
        <v>69</v>
      </c>
      <c r="F247" s="26" t="s">
        <v>69</v>
      </c>
      <c r="G247" s="26" t="s">
        <v>144</v>
      </c>
      <c r="H247" s="26" t="s">
        <v>270</v>
      </c>
      <c r="I247" s="26" t="s">
        <v>617</v>
      </c>
      <c r="J247" s="26" t="s">
        <v>158</v>
      </c>
      <c r="K247" s="88">
        <v>45626</v>
      </c>
      <c r="L247" s="26" t="s">
        <v>174</v>
      </c>
      <c r="M247" s="27">
        <v>45346</v>
      </c>
      <c r="N247" s="26" t="s">
        <v>78</v>
      </c>
      <c r="O247" s="28">
        <v>7029</v>
      </c>
      <c r="P247" s="29" t="s">
        <v>149</v>
      </c>
      <c r="Q247" s="26" t="s">
        <v>154</v>
      </c>
      <c r="R247" s="56" t="s">
        <v>475</v>
      </c>
      <c r="S247" s="56" t="s">
        <v>151</v>
      </c>
    </row>
    <row r="248" spans="1:19" x14ac:dyDescent="0.2">
      <c r="A248" s="25" t="s">
        <v>143</v>
      </c>
      <c r="B248" s="26">
        <v>76042727</v>
      </c>
      <c r="C248" s="26" t="s">
        <v>144</v>
      </c>
      <c r="D248" s="26" t="s">
        <v>618</v>
      </c>
      <c r="E248" s="26" t="s">
        <v>69</v>
      </c>
      <c r="F248" s="26" t="s">
        <v>69</v>
      </c>
      <c r="G248" s="26" t="s">
        <v>144</v>
      </c>
      <c r="H248" s="26" t="s">
        <v>240</v>
      </c>
      <c r="I248" s="26" t="s">
        <v>786</v>
      </c>
      <c r="J248" s="26" t="s">
        <v>74</v>
      </c>
      <c r="K248" s="88" t="s">
        <v>148</v>
      </c>
      <c r="L248" s="26" t="s">
        <v>148</v>
      </c>
      <c r="M248" s="27">
        <v>43952</v>
      </c>
      <c r="N248" s="26" t="s">
        <v>78</v>
      </c>
      <c r="O248" s="28">
        <v>1378</v>
      </c>
      <c r="P248" s="29" t="s">
        <v>149</v>
      </c>
      <c r="Q248" s="26" t="s">
        <v>154</v>
      </c>
      <c r="R248" s="56" t="s">
        <v>2252</v>
      </c>
      <c r="S248" s="56" t="s">
        <v>198</v>
      </c>
    </row>
    <row r="249" spans="1:19" x14ac:dyDescent="0.2">
      <c r="A249" s="25" t="s">
        <v>143</v>
      </c>
      <c r="B249" s="26">
        <v>70990090</v>
      </c>
      <c r="C249" s="26" t="s">
        <v>144</v>
      </c>
      <c r="D249" s="26" t="s">
        <v>619</v>
      </c>
      <c r="E249" s="26" t="s">
        <v>69</v>
      </c>
      <c r="F249" s="26" t="s">
        <v>69</v>
      </c>
      <c r="G249" s="26" t="s">
        <v>144</v>
      </c>
      <c r="H249" s="26" t="s">
        <v>620</v>
      </c>
      <c r="I249" s="26" t="s">
        <v>148</v>
      </c>
      <c r="J249" s="26" t="s">
        <v>158</v>
      </c>
      <c r="K249" s="88">
        <v>45657</v>
      </c>
      <c r="L249" s="26" t="s">
        <v>174</v>
      </c>
      <c r="M249" s="27">
        <v>45068</v>
      </c>
      <c r="N249" s="26" t="s">
        <v>78</v>
      </c>
      <c r="O249" s="28">
        <v>6258</v>
      </c>
      <c r="P249" s="29" t="s">
        <v>162</v>
      </c>
      <c r="Q249" s="26" t="s">
        <v>154</v>
      </c>
      <c r="R249" s="56" t="s">
        <v>148</v>
      </c>
      <c r="S249" s="56" t="s">
        <v>186</v>
      </c>
    </row>
    <row r="250" spans="1:19" x14ac:dyDescent="0.2">
      <c r="A250" s="25" t="s">
        <v>143</v>
      </c>
      <c r="B250" s="26">
        <v>73895122</v>
      </c>
      <c r="C250" s="26" t="s">
        <v>144</v>
      </c>
      <c r="D250" s="26" t="s">
        <v>621</v>
      </c>
      <c r="E250" s="26" t="s">
        <v>69</v>
      </c>
      <c r="F250" s="26" t="s">
        <v>69</v>
      </c>
      <c r="G250" s="26" t="s">
        <v>144</v>
      </c>
      <c r="H250" s="26" t="s">
        <v>569</v>
      </c>
      <c r="I250" s="26" t="s">
        <v>622</v>
      </c>
      <c r="J250" s="26" t="s">
        <v>158</v>
      </c>
      <c r="K250" s="88">
        <v>45626</v>
      </c>
      <c r="L250" s="26" t="s">
        <v>174</v>
      </c>
      <c r="M250" s="27">
        <v>45167</v>
      </c>
      <c r="N250" s="26" t="s">
        <v>78</v>
      </c>
      <c r="O250" s="28">
        <v>6580</v>
      </c>
      <c r="P250" s="29" t="s">
        <v>162</v>
      </c>
      <c r="Q250" s="26" t="s">
        <v>154</v>
      </c>
      <c r="R250" s="56" t="s">
        <v>623</v>
      </c>
      <c r="S250" s="56" t="s">
        <v>232</v>
      </c>
    </row>
    <row r="251" spans="1:19" x14ac:dyDescent="0.2">
      <c r="A251" s="25" t="s">
        <v>143</v>
      </c>
      <c r="B251" s="26">
        <v>71455754</v>
      </c>
      <c r="C251" s="26" t="s">
        <v>144</v>
      </c>
      <c r="D251" s="26" t="s">
        <v>624</v>
      </c>
      <c r="E251" s="26" t="s">
        <v>69</v>
      </c>
      <c r="F251" s="26" t="s">
        <v>69</v>
      </c>
      <c r="G251" s="26" t="s">
        <v>144</v>
      </c>
      <c r="H251" s="26" t="s">
        <v>291</v>
      </c>
      <c r="I251" s="26" t="s">
        <v>625</v>
      </c>
      <c r="J251" s="26" t="s">
        <v>74</v>
      </c>
      <c r="K251" s="88" t="s">
        <v>148</v>
      </c>
      <c r="L251" s="26" t="s">
        <v>148</v>
      </c>
      <c r="M251" s="27">
        <v>44824</v>
      </c>
      <c r="N251" s="26" t="s">
        <v>78</v>
      </c>
      <c r="O251" s="28">
        <v>4703</v>
      </c>
      <c r="P251" s="29" t="s">
        <v>149</v>
      </c>
      <c r="Q251" s="26" t="s">
        <v>154</v>
      </c>
      <c r="R251" s="56" t="s">
        <v>293</v>
      </c>
      <c r="S251" s="56" t="s">
        <v>186</v>
      </c>
    </row>
    <row r="252" spans="1:19" x14ac:dyDescent="0.2">
      <c r="A252" s="25" t="s">
        <v>143</v>
      </c>
      <c r="B252" s="26">
        <v>46800664</v>
      </c>
      <c r="C252" s="26" t="s">
        <v>144</v>
      </c>
      <c r="D252" s="26" t="s">
        <v>626</v>
      </c>
      <c r="E252" s="26" t="s">
        <v>69</v>
      </c>
      <c r="F252" s="26" t="s">
        <v>69</v>
      </c>
      <c r="G252" s="26" t="s">
        <v>144</v>
      </c>
      <c r="H252" s="26" t="s">
        <v>172</v>
      </c>
      <c r="I252" s="26" t="s">
        <v>246</v>
      </c>
      <c r="J252" s="26" t="s">
        <v>74</v>
      </c>
      <c r="K252" s="88" t="s">
        <v>148</v>
      </c>
      <c r="L252" s="26" t="s">
        <v>148</v>
      </c>
      <c r="M252" s="27">
        <v>43953</v>
      </c>
      <c r="N252" s="26" t="s">
        <v>78</v>
      </c>
      <c r="O252" s="28">
        <v>1377</v>
      </c>
      <c r="P252" s="29" t="s">
        <v>149</v>
      </c>
      <c r="Q252" s="26" t="s">
        <v>160</v>
      </c>
      <c r="R252" s="56" t="s">
        <v>173</v>
      </c>
      <c r="S252" s="56" t="s">
        <v>151</v>
      </c>
    </row>
    <row r="253" spans="1:19" x14ac:dyDescent="0.2">
      <c r="A253" s="25" t="s">
        <v>143</v>
      </c>
      <c r="B253" s="26">
        <v>46401904</v>
      </c>
      <c r="C253" s="26" t="s">
        <v>627</v>
      </c>
      <c r="D253" s="26" t="s">
        <v>628</v>
      </c>
      <c r="E253" s="26" t="s">
        <v>69</v>
      </c>
      <c r="F253" s="26" t="s">
        <v>69</v>
      </c>
      <c r="G253" s="26" t="s">
        <v>627</v>
      </c>
      <c r="H253" s="26" t="s">
        <v>629</v>
      </c>
      <c r="I253" s="26" t="s">
        <v>630</v>
      </c>
      <c r="J253" s="26" t="s">
        <v>74</v>
      </c>
      <c r="K253" s="88" t="s">
        <v>148</v>
      </c>
      <c r="L253" s="26" t="s">
        <v>148</v>
      </c>
      <c r="M253" s="27">
        <v>43956</v>
      </c>
      <c r="N253" s="26" t="s">
        <v>78</v>
      </c>
      <c r="O253" s="28">
        <v>1367</v>
      </c>
      <c r="P253" s="29" t="s">
        <v>149</v>
      </c>
      <c r="Q253" s="26" t="s">
        <v>160</v>
      </c>
      <c r="R253" s="56" t="s">
        <v>630</v>
      </c>
      <c r="S253" s="56" t="s">
        <v>195</v>
      </c>
    </row>
    <row r="254" spans="1:19" x14ac:dyDescent="0.2">
      <c r="A254" s="25" t="s">
        <v>143</v>
      </c>
      <c r="B254" s="26">
        <v>47687769</v>
      </c>
      <c r="C254" s="26" t="s">
        <v>114</v>
      </c>
      <c r="D254" s="26" t="s">
        <v>631</v>
      </c>
      <c r="E254" s="26" t="s">
        <v>69</v>
      </c>
      <c r="F254" s="26" t="s">
        <v>69</v>
      </c>
      <c r="G254" s="26" t="s">
        <v>114</v>
      </c>
      <c r="H254" s="26" t="s">
        <v>632</v>
      </c>
      <c r="I254" s="26" t="s">
        <v>2332</v>
      </c>
      <c r="J254" s="26" t="s">
        <v>74</v>
      </c>
      <c r="K254" s="88" t="s">
        <v>148</v>
      </c>
      <c r="L254" s="26" t="s">
        <v>148</v>
      </c>
      <c r="M254" s="27">
        <v>44684</v>
      </c>
      <c r="N254" s="26" t="s">
        <v>78</v>
      </c>
      <c r="O254" s="28">
        <v>3395</v>
      </c>
      <c r="P254" s="29" t="s">
        <v>149</v>
      </c>
      <c r="Q254" s="26" t="s">
        <v>160</v>
      </c>
      <c r="R254" s="56" t="s">
        <v>2332</v>
      </c>
      <c r="S254" s="56" t="s">
        <v>195</v>
      </c>
    </row>
    <row r="255" spans="1:19" x14ac:dyDescent="0.2">
      <c r="A255" s="25" t="s">
        <v>143</v>
      </c>
      <c r="B255" s="26">
        <v>72398757</v>
      </c>
      <c r="C255" s="26" t="s">
        <v>144</v>
      </c>
      <c r="D255" s="26" t="s">
        <v>633</v>
      </c>
      <c r="E255" s="26" t="s">
        <v>69</v>
      </c>
      <c r="F255" s="26" t="s">
        <v>69</v>
      </c>
      <c r="G255" s="26" t="s">
        <v>144</v>
      </c>
      <c r="H255" s="26" t="s">
        <v>634</v>
      </c>
      <c r="I255" s="26" t="s">
        <v>2248</v>
      </c>
      <c r="J255" s="26" t="s">
        <v>74</v>
      </c>
      <c r="K255" s="88" t="s">
        <v>148</v>
      </c>
      <c r="L255" s="26" t="s">
        <v>148</v>
      </c>
      <c r="M255" s="27">
        <v>44970</v>
      </c>
      <c r="N255" s="26" t="s">
        <v>78</v>
      </c>
      <c r="O255" s="28">
        <v>6073</v>
      </c>
      <c r="P255" s="29" t="s">
        <v>149</v>
      </c>
      <c r="Q255" s="26" t="s">
        <v>160</v>
      </c>
      <c r="R255" s="56" t="s">
        <v>635</v>
      </c>
      <c r="S255" s="56" t="s">
        <v>195</v>
      </c>
    </row>
    <row r="256" spans="1:19" x14ac:dyDescent="0.2">
      <c r="A256" s="25" t="s">
        <v>143</v>
      </c>
      <c r="B256" s="26">
        <v>47256899</v>
      </c>
      <c r="C256" s="26" t="s">
        <v>144</v>
      </c>
      <c r="D256" s="26" t="s">
        <v>636</v>
      </c>
      <c r="E256" s="26" t="s">
        <v>69</v>
      </c>
      <c r="F256" s="26" t="s">
        <v>69</v>
      </c>
      <c r="G256" s="26" t="s">
        <v>144</v>
      </c>
      <c r="H256" s="26" t="s">
        <v>359</v>
      </c>
      <c r="I256" s="26" t="s">
        <v>637</v>
      </c>
      <c r="J256" s="26" t="s">
        <v>158</v>
      </c>
      <c r="K256" s="88">
        <v>45686</v>
      </c>
      <c r="L256" s="26" t="s">
        <v>159</v>
      </c>
      <c r="M256" s="27">
        <v>44994</v>
      </c>
      <c r="N256" s="26" t="s">
        <v>78</v>
      </c>
      <c r="O256" s="28">
        <v>6065</v>
      </c>
      <c r="P256" s="29" t="s">
        <v>149</v>
      </c>
      <c r="Q256" s="26" t="s">
        <v>154</v>
      </c>
      <c r="R256" s="56" t="s">
        <v>360</v>
      </c>
      <c r="S256" s="56" t="s">
        <v>151</v>
      </c>
    </row>
    <row r="257" spans="1:19" x14ac:dyDescent="0.2">
      <c r="A257" s="25" t="s">
        <v>143</v>
      </c>
      <c r="B257" s="26">
        <v>75328766</v>
      </c>
      <c r="C257" s="26" t="s">
        <v>144</v>
      </c>
      <c r="D257" s="26" t="s">
        <v>638</v>
      </c>
      <c r="E257" s="26" t="s">
        <v>69</v>
      </c>
      <c r="F257" s="26" t="s">
        <v>69</v>
      </c>
      <c r="G257" s="26" t="s">
        <v>144</v>
      </c>
      <c r="H257" s="26" t="s">
        <v>218</v>
      </c>
      <c r="I257" s="26" t="s">
        <v>639</v>
      </c>
      <c r="J257" s="26" t="s">
        <v>158</v>
      </c>
      <c r="K257" s="88">
        <v>45444</v>
      </c>
      <c r="L257" s="26" t="s">
        <v>222</v>
      </c>
      <c r="M257" s="27">
        <v>45180</v>
      </c>
      <c r="N257" s="26" t="s">
        <v>79</v>
      </c>
      <c r="O257" s="28">
        <v>6716</v>
      </c>
      <c r="P257" s="29" t="s">
        <v>252</v>
      </c>
      <c r="Q257" s="26" t="s">
        <v>154</v>
      </c>
      <c r="R257" s="56" t="s">
        <v>216</v>
      </c>
      <c r="S257" s="56" t="s">
        <v>198</v>
      </c>
    </row>
    <row r="258" spans="1:19" x14ac:dyDescent="0.2">
      <c r="A258" s="25" t="s">
        <v>143</v>
      </c>
      <c r="B258" s="26">
        <v>46416096</v>
      </c>
      <c r="C258" s="26" t="s">
        <v>144</v>
      </c>
      <c r="D258" s="26" t="s">
        <v>640</v>
      </c>
      <c r="E258" s="26" t="s">
        <v>69</v>
      </c>
      <c r="F258" s="26" t="s">
        <v>69</v>
      </c>
      <c r="G258" s="26" t="s">
        <v>144</v>
      </c>
      <c r="H258" s="26" t="s">
        <v>291</v>
      </c>
      <c r="I258" s="26" t="s">
        <v>295</v>
      </c>
      <c r="J258" s="26" t="s">
        <v>158</v>
      </c>
      <c r="K258" s="88">
        <v>45412</v>
      </c>
      <c r="L258" s="26" t="s">
        <v>174</v>
      </c>
      <c r="M258" s="27">
        <v>45353</v>
      </c>
      <c r="N258" s="26" t="s">
        <v>78</v>
      </c>
      <c r="O258" s="28">
        <v>7123</v>
      </c>
      <c r="P258" s="29" t="s">
        <v>149</v>
      </c>
      <c r="Q258" s="26" t="s">
        <v>154</v>
      </c>
      <c r="R258" s="56" t="s">
        <v>293</v>
      </c>
      <c r="S258" s="56" t="s">
        <v>190</v>
      </c>
    </row>
    <row r="259" spans="1:19" x14ac:dyDescent="0.2">
      <c r="A259" s="25" t="s">
        <v>143</v>
      </c>
      <c r="B259" s="26">
        <v>77334201</v>
      </c>
      <c r="C259" s="26" t="s">
        <v>144</v>
      </c>
      <c r="D259" s="26" t="s">
        <v>641</v>
      </c>
      <c r="E259" s="26" t="s">
        <v>69</v>
      </c>
      <c r="F259" s="26" t="s">
        <v>69</v>
      </c>
      <c r="G259" s="26" t="s">
        <v>144</v>
      </c>
      <c r="H259" s="26" t="s">
        <v>146</v>
      </c>
      <c r="I259" s="26" t="s">
        <v>415</v>
      </c>
      <c r="J259" s="26" t="s">
        <v>74</v>
      </c>
      <c r="K259" s="88" t="s">
        <v>148</v>
      </c>
      <c r="L259" s="26" t="s">
        <v>148</v>
      </c>
      <c r="M259" s="27">
        <v>43956</v>
      </c>
      <c r="N259" s="26" t="s">
        <v>78</v>
      </c>
      <c r="O259" s="28">
        <v>1380</v>
      </c>
      <c r="P259" s="29" t="s">
        <v>149</v>
      </c>
      <c r="Q259" s="26" t="s">
        <v>154</v>
      </c>
      <c r="R259" s="56" t="s">
        <v>2150</v>
      </c>
      <c r="S259" s="56" t="s">
        <v>186</v>
      </c>
    </row>
    <row r="260" spans="1:19" x14ac:dyDescent="0.2">
      <c r="A260" s="25" t="s">
        <v>143</v>
      </c>
      <c r="B260" s="26">
        <v>46383395</v>
      </c>
      <c r="C260" s="26" t="s">
        <v>144</v>
      </c>
      <c r="D260" s="26" t="s">
        <v>642</v>
      </c>
      <c r="E260" s="26" t="s">
        <v>69</v>
      </c>
      <c r="F260" s="26" t="s">
        <v>69</v>
      </c>
      <c r="G260" s="26" t="s">
        <v>144</v>
      </c>
      <c r="H260" s="26" t="s">
        <v>176</v>
      </c>
      <c r="I260" s="26" t="s">
        <v>193</v>
      </c>
      <c r="J260" s="26" t="s">
        <v>158</v>
      </c>
      <c r="K260" s="88">
        <v>45403</v>
      </c>
      <c r="L260" s="26" t="s">
        <v>247</v>
      </c>
      <c r="M260" s="27">
        <v>45170</v>
      </c>
      <c r="N260" s="26" t="s">
        <v>78</v>
      </c>
      <c r="O260" s="28">
        <v>6667</v>
      </c>
      <c r="P260" s="29" t="s">
        <v>162</v>
      </c>
      <c r="Q260" s="26" t="s">
        <v>154</v>
      </c>
      <c r="R260" s="56" t="s">
        <v>177</v>
      </c>
      <c r="S260" s="56" t="s">
        <v>198</v>
      </c>
    </row>
    <row r="261" spans="1:19" x14ac:dyDescent="0.2">
      <c r="A261" s="25" t="s">
        <v>143</v>
      </c>
      <c r="B261" s="26">
        <v>72860013</v>
      </c>
      <c r="C261" s="26" t="s">
        <v>114</v>
      </c>
      <c r="D261" s="26" t="s">
        <v>643</v>
      </c>
      <c r="E261" s="26" t="s">
        <v>69</v>
      </c>
      <c r="F261" s="26" t="s">
        <v>69</v>
      </c>
      <c r="G261" s="26" t="s">
        <v>114</v>
      </c>
      <c r="H261" s="26" t="s">
        <v>16</v>
      </c>
      <c r="I261" s="26" t="s">
        <v>2252</v>
      </c>
      <c r="J261" s="26" t="s">
        <v>74</v>
      </c>
      <c r="K261" s="88" t="s">
        <v>148</v>
      </c>
      <c r="L261" s="26" t="s">
        <v>148</v>
      </c>
      <c r="M261" s="27">
        <v>43956</v>
      </c>
      <c r="N261" s="26" t="s">
        <v>78</v>
      </c>
      <c r="O261" s="28">
        <v>1380</v>
      </c>
      <c r="P261" s="29" t="s">
        <v>149</v>
      </c>
      <c r="Q261" s="26" t="s">
        <v>154</v>
      </c>
      <c r="R261" s="56" t="s">
        <v>2252</v>
      </c>
      <c r="S261" s="56" t="s">
        <v>170</v>
      </c>
    </row>
    <row r="262" spans="1:19" x14ac:dyDescent="0.2">
      <c r="A262" s="25" t="s">
        <v>143</v>
      </c>
      <c r="B262" s="26">
        <v>71733097</v>
      </c>
      <c r="C262" s="26" t="s">
        <v>144</v>
      </c>
      <c r="D262" s="26" t="s">
        <v>644</v>
      </c>
      <c r="E262" s="26" t="s">
        <v>69</v>
      </c>
      <c r="F262" s="26" t="s">
        <v>69</v>
      </c>
      <c r="G262" s="26" t="s">
        <v>144</v>
      </c>
      <c r="H262" s="26" t="s">
        <v>346</v>
      </c>
      <c r="I262" s="26" t="s">
        <v>347</v>
      </c>
      <c r="J262" s="26" t="s">
        <v>158</v>
      </c>
      <c r="K262" s="88">
        <v>45382</v>
      </c>
      <c r="L262" s="26" t="s">
        <v>174</v>
      </c>
      <c r="M262" s="27">
        <v>43959</v>
      </c>
      <c r="N262" s="26" t="s">
        <v>78</v>
      </c>
      <c r="O262" s="28">
        <v>1388</v>
      </c>
      <c r="P262" s="29" t="s">
        <v>149</v>
      </c>
      <c r="Q262" s="26" t="s">
        <v>154</v>
      </c>
      <c r="R262" s="56" t="s">
        <v>235</v>
      </c>
      <c r="S262" s="56" t="s">
        <v>155</v>
      </c>
    </row>
    <row r="263" spans="1:19" x14ac:dyDescent="0.2">
      <c r="A263" s="25" t="s">
        <v>143</v>
      </c>
      <c r="B263" s="26">
        <v>46723008</v>
      </c>
      <c r="C263" s="26" t="s">
        <v>144</v>
      </c>
      <c r="D263" s="26" t="s">
        <v>645</v>
      </c>
      <c r="E263" s="26" t="s">
        <v>69</v>
      </c>
      <c r="F263" s="26" t="s">
        <v>69</v>
      </c>
      <c r="G263" s="26" t="s">
        <v>144</v>
      </c>
      <c r="H263" s="26" t="s">
        <v>291</v>
      </c>
      <c r="I263" s="26" t="s">
        <v>520</v>
      </c>
      <c r="J263" s="26" t="s">
        <v>158</v>
      </c>
      <c r="K263" s="88">
        <v>45535</v>
      </c>
      <c r="L263" s="26" t="s">
        <v>646</v>
      </c>
      <c r="M263" s="27">
        <v>44216</v>
      </c>
      <c r="N263" s="26" t="s">
        <v>78</v>
      </c>
      <c r="O263" s="28">
        <v>2033</v>
      </c>
      <c r="P263" s="29" t="s">
        <v>149</v>
      </c>
      <c r="Q263" s="26" t="s">
        <v>154</v>
      </c>
      <c r="R263" s="56" t="s">
        <v>338</v>
      </c>
      <c r="S263" s="56" t="s">
        <v>195</v>
      </c>
    </row>
    <row r="264" spans="1:19" x14ac:dyDescent="0.2">
      <c r="A264" s="25" t="s">
        <v>143</v>
      </c>
      <c r="B264" s="26">
        <v>74945409</v>
      </c>
      <c r="C264" s="26" t="s">
        <v>144</v>
      </c>
      <c r="D264" s="26" t="s">
        <v>647</v>
      </c>
      <c r="E264" s="26" t="s">
        <v>69</v>
      </c>
      <c r="F264" s="26" t="s">
        <v>69</v>
      </c>
      <c r="G264" s="26" t="s">
        <v>144</v>
      </c>
      <c r="H264" s="26" t="s">
        <v>11</v>
      </c>
      <c r="I264" s="26" t="s">
        <v>153</v>
      </c>
      <c r="J264" s="26" t="s">
        <v>158</v>
      </c>
      <c r="K264" s="88">
        <v>45443</v>
      </c>
      <c r="L264" s="26" t="s">
        <v>201</v>
      </c>
      <c r="M264" s="27">
        <v>43959</v>
      </c>
      <c r="N264" s="26" t="s">
        <v>78</v>
      </c>
      <c r="O264" s="28">
        <v>1388</v>
      </c>
      <c r="P264" s="29" t="s">
        <v>149</v>
      </c>
      <c r="Q264" s="26" t="s">
        <v>154</v>
      </c>
      <c r="R264" s="56" t="s">
        <v>2150</v>
      </c>
      <c r="S264" s="56" t="s">
        <v>232</v>
      </c>
    </row>
    <row r="265" spans="1:19" x14ac:dyDescent="0.2">
      <c r="A265" s="25" t="s">
        <v>143</v>
      </c>
      <c r="B265" s="26">
        <v>76586803</v>
      </c>
      <c r="C265" s="26" t="s">
        <v>144</v>
      </c>
      <c r="D265" s="26" t="s">
        <v>648</v>
      </c>
      <c r="E265" s="26" t="s">
        <v>69</v>
      </c>
      <c r="F265" s="26" t="s">
        <v>69</v>
      </c>
      <c r="G265" s="26" t="s">
        <v>144</v>
      </c>
      <c r="H265" s="26" t="s">
        <v>30</v>
      </c>
      <c r="I265" s="26" t="s">
        <v>234</v>
      </c>
      <c r="J265" s="26" t="s">
        <v>158</v>
      </c>
      <c r="K265" s="88">
        <v>45444</v>
      </c>
      <c r="L265" s="26" t="s">
        <v>201</v>
      </c>
      <c r="M265" s="27">
        <v>43959</v>
      </c>
      <c r="N265" s="26" t="s">
        <v>78</v>
      </c>
      <c r="O265" s="28">
        <v>1379</v>
      </c>
      <c r="P265" s="29" t="s">
        <v>149</v>
      </c>
      <c r="Q265" s="26" t="s">
        <v>160</v>
      </c>
      <c r="R265" s="56" t="s">
        <v>235</v>
      </c>
      <c r="S265" s="56" t="s">
        <v>167</v>
      </c>
    </row>
    <row r="266" spans="1:19" x14ac:dyDescent="0.2">
      <c r="A266" s="25" t="s">
        <v>143</v>
      </c>
      <c r="B266" s="26">
        <v>73039411</v>
      </c>
      <c r="C266" s="26" t="s">
        <v>144</v>
      </c>
      <c r="D266" s="26" t="s">
        <v>649</v>
      </c>
      <c r="E266" s="26" t="s">
        <v>69</v>
      </c>
      <c r="F266" s="26" t="s">
        <v>69</v>
      </c>
      <c r="G266" s="26" t="s">
        <v>144</v>
      </c>
      <c r="H266" s="26" t="s">
        <v>172</v>
      </c>
      <c r="I266" s="26" t="s">
        <v>549</v>
      </c>
      <c r="J266" s="26" t="s">
        <v>158</v>
      </c>
      <c r="K266" s="88">
        <v>45660</v>
      </c>
      <c r="L266" s="26" t="s">
        <v>334</v>
      </c>
      <c r="M266" s="27">
        <v>45608</v>
      </c>
      <c r="N266" s="26" t="s">
        <v>78</v>
      </c>
      <c r="O266" s="28">
        <v>9825</v>
      </c>
      <c r="P266" s="29" t="s">
        <v>149</v>
      </c>
      <c r="Q266" s="26" t="s">
        <v>160</v>
      </c>
      <c r="R266" s="56" t="s">
        <v>173</v>
      </c>
      <c r="S266" s="56" t="s">
        <v>195</v>
      </c>
    </row>
    <row r="267" spans="1:19" x14ac:dyDescent="0.2">
      <c r="A267" s="25" t="s">
        <v>143</v>
      </c>
      <c r="B267" s="26">
        <v>48446373</v>
      </c>
      <c r="C267" s="26" t="s">
        <v>144</v>
      </c>
      <c r="D267" s="26" t="s">
        <v>650</v>
      </c>
      <c r="E267" s="26" t="s">
        <v>69</v>
      </c>
      <c r="F267" s="26" t="s">
        <v>69</v>
      </c>
      <c r="G267" s="26" t="s">
        <v>144</v>
      </c>
      <c r="H267" s="26" t="s">
        <v>22</v>
      </c>
      <c r="I267" s="26" t="s">
        <v>651</v>
      </c>
      <c r="J267" s="26" t="s">
        <v>158</v>
      </c>
      <c r="K267" s="88">
        <v>45412</v>
      </c>
      <c r="L267" s="26" t="s">
        <v>194</v>
      </c>
      <c r="M267" s="27">
        <v>43959</v>
      </c>
      <c r="N267" s="26" t="s">
        <v>78</v>
      </c>
      <c r="O267" s="28">
        <v>1379</v>
      </c>
      <c r="P267" s="29" t="s">
        <v>149</v>
      </c>
      <c r="Q267" s="26" t="s">
        <v>160</v>
      </c>
      <c r="R267" s="56" t="s">
        <v>2150</v>
      </c>
      <c r="S267" s="56" t="s">
        <v>155</v>
      </c>
    </row>
    <row r="268" spans="1:19" x14ac:dyDescent="0.2">
      <c r="A268" s="25" t="s">
        <v>143</v>
      </c>
      <c r="B268" s="26">
        <v>48475149</v>
      </c>
      <c r="C268" s="26" t="s">
        <v>144</v>
      </c>
      <c r="D268" s="26" t="s">
        <v>652</v>
      </c>
      <c r="E268" s="26" t="s">
        <v>69</v>
      </c>
      <c r="F268" s="26" t="s">
        <v>69</v>
      </c>
      <c r="G268" s="26" t="s">
        <v>144</v>
      </c>
      <c r="H268" s="26" t="s">
        <v>359</v>
      </c>
      <c r="I268" s="26" t="s">
        <v>2257</v>
      </c>
      <c r="J268" s="26" t="s">
        <v>74</v>
      </c>
      <c r="K268" s="88" t="s">
        <v>148</v>
      </c>
      <c r="L268" s="26" t="s">
        <v>148</v>
      </c>
      <c r="M268" s="27">
        <v>43959</v>
      </c>
      <c r="N268" s="26" t="s">
        <v>78</v>
      </c>
      <c r="O268" s="28">
        <v>1379</v>
      </c>
      <c r="P268" s="29" t="s">
        <v>149</v>
      </c>
      <c r="Q268" s="26" t="s">
        <v>160</v>
      </c>
      <c r="R268" s="56" t="s">
        <v>360</v>
      </c>
      <c r="S268" s="56" t="s">
        <v>301</v>
      </c>
    </row>
    <row r="269" spans="1:19" x14ac:dyDescent="0.2">
      <c r="A269" s="25" t="s">
        <v>143</v>
      </c>
      <c r="B269" s="26">
        <v>70033330</v>
      </c>
      <c r="C269" s="26" t="s">
        <v>206</v>
      </c>
      <c r="D269" s="26" t="s">
        <v>653</v>
      </c>
      <c r="E269" s="26" t="s">
        <v>69</v>
      </c>
      <c r="F269" s="26" t="s">
        <v>69</v>
      </c>
      <c r="G269" s="26" t="s">
        <v>206</v>
      </c>
      <c r="H269" s="26" t="s">
        <v>146</v>
      </c>
      <c r="I269" s="26" t="s">
        <v>388</v>
      </c>
      <c r="J269" s="26" t="s">
        <v>74</v>
      </c>
      <c r="K269" s="88" t="s">
        <v>148</v>
      </c>
      <c r="L269" s="26" t="s">
        <v>148</v>
      </c>
      <c r="M269" s="27">
        <v>43959</v>
      </c>
      <c r="N269" s="26" t="s">
        <v>78</v>
      </c>
      <c r="O269" s="28">
        <v>1379</v>
      </c>
      <c r="P269" s="29" t="s">
        <v>252</v>
      </c>
      <c r="Q269" s="26" t="s">
        <v>160</v>
      </c>
      <c r="R269" s="56" t="s">
        <v>389</v>
      </c>
      <c r="S269" s="56" t="s">
        <v>151</v>
      </c>
    </row>
    <row r="270" spans="1:19" x14ac:dyDescent="0.2">
      <c r="A270" s="25" t="s">
        <v>143</v>
      </c>
      <c r="B270" s="26">
        <v>43921102</v>
      </c>
      <c r="C270" s="26" t="s">
        <v>114</v>
      </c>
      <c r="D270" s="26" t="s">
        <v>654</v>
      </c>
      <c r="E270" s="26" t="s">
        <v>69</v>
      </c>
      <c r="F270" s="26" t="s">
        <v>69</v>
      </c>
      <c r="G270" s="26" t="s">
        <v>114</v>
      </c>
      <c r="H270" s="26" t="s">
        <v>172</v>
      </c>
      <c r="I270" s="26" t="s">
        <v>173</v>
      </c>
      <c r="J270" s="26" t="s">
        <v>74</v>
      </c>
      <c r="K270" s="88" t="s">
        <v>148</v>
      </c>
      <c r="L270" s="26" t="s">
        <v>148</v>
      </c>
      <c r="M270" s="27">
        <v>43962</v>
      </c>
      <c r="N270" s="26" t="s">
        <v>78</v>
      </c>
      <c r="O270" s="28">
        <v>1382</v>
      </c>
      <c r="P270" s="29" t="s">
        <v>149</v>
      </c>
      <c r="Q270" s="26" t="s">
        <v>154</v>
      </c>
      <c r="R270" s="56" t="s">
        <v>173</v>
      </c>
      <c r="S270" s="56" t="s">
        <v>232</v>
      </c>
    </row>
    <row r="271" spans="1:19" x14ac:dyDescent="0.2">
      <c r="A271" s="25" t="s">
        <v>143</v>
      </c>
      <c r="B271" s="26">
        <v>45257431</v>
      </c>
      <c r="C271" s="26" t="s">
        <v>144</v>
      </c>
      <c r="D271" s="26" t="s">
        <v>655</v>
      </c>
      <c r="E271" s="26" t="s">
        <v>69</v>
      </c>
      <c r="F271" s="26" t="s">
        <v>69</v>
      </c>
      <c r="G271" s="26" t="s">
        <v>144</v>
      </c>
      <c r="H271" s="26" t="s">
        <v>656</v>
      </c>
      <c r="I271" s="26" t="s">
        <v>657</v>
      </c>
      <c r="J271" s="26" t="s">
        <v>158</v>
      </c>
      <c r="K271" s="88">
        <v>45688</v>
      </c>
      <c r="L271" s="26" t="s">
        <v>174</v>
      </c>
      <c r="M271" s="27">
        <v>45586</v>
      </c>
      <c r="N271" s="26" t="s">
        <v>78</v>
      </c>
      <c r="O271" s="28">
        <v>9673</v>
      </c>
      <c r="P271" s="29" t="s">
        <v>162</v>
      </c>
      <c r="Q271" s="26" t="s">
        <v>154</v>
      </c>
      <c r="R271" s="56" t="s">
        <v>658</v>
      </c>
      <c r="S271" s="56" t="s">
        <v>190</v>
      </c>
    </row>
    <row r="272" spans="1:19" x14ac:dyDescent="0.2">
      <c r="A272" s="25" t="s">
        <v>143</v>
      </c>
      <c r="B272" s="26">
        <v>75514264</v>
      </c>
      <c r="C272" s="26" t="s">
        <v>144</v>
      </c>
      <c r="D272" s="26" t="s">
        <v>659</v>
      </c>
      <c r="E272" s="26" t="s">
        <v>69</v>
      </c>
      <c r="F272" s="26" t="s">
        <v>69</v>
      </c>
      <c r="G272" s="26" t="s">
        <v>144</v>
      </c>
      <c r="H272" s="26" t="s">
        <v>146</v>
      </c>
      <c r="I272" s="26" t="s">
        <v>329</v>
      </c>
      <c r="J272" s="26" t="s">
        <v>74</v>
      </c>
      <c r="K272" s="88" t="s">
        <v>148</v>
      </c>
      <c r="L272" s="26" t="s">
        <v>148</v>
      </c>
      <c r="M272" s="27">
        <v>43957</v>
      </c>
      <c r="N272" s="26" t="s">
        <v>78</v>
      </c>
      <c r="O272" s="28">
        <v>1383</v>
      </c>
      <c r="P272" s="29" t="s">
        <v>149</v>
      </c>
      <c r="Q272" s="26" t="s">
        <v>160</v>
      </c>
      <c r="R272" s="56" t="s">
        <v>2150</v>
      </c>
      <c r="S272" s="56" t="s">
        <v>155</v>
      </c>
    </row>
    <row r="273" spans="1:19" x14ac:dyDescent="0.2">
      <c r="A273" s="25" t="s">
        <v>143</v>
      </c>
      <c r="B273" s="26">
        <v>48629185</v>
      </c>
      <c r="C273" s="26" t="s">
        <v>144</v>
      </c>
      <c r="D273" s="26" t="s">
        <v>660</v>
      </c>
      <c r="E273" s="26" t="s">
        <v>69</v>
      </c>
      <c r="F273" s="26" t="s">
        <v>69</v>
      </c>
      <c r="G273" s="26" t="s">
        <v>144</v>
      </c>
      <c r="H273" s="26" t="s">
        <v>603</v>
      </c>
      <c r="I273" s="26" t="s">
        <v>604</v>
      </c>
      <c r="J273" s="26" t="s">
        <v>158</v>
      </c>
      <c r="K273" s="88">
        <v>45533</v>
      </c>
      <c r="L273" s="26" t="s">
        <v>492</v>
      </c>
      <c r="M273" s="27">
        <v>44705</v>
      </c>
      <c r="N273" s="26" t="s">
        <v>78</v>
      </c>
      <c r="O273" s="28">
        <v>3374</v>
      </c>
      <c r="P273" s="29" t="s">
        <v>149</v>
      </c>
      <c r="Q273" s="26" t="s">
        <v>160</v>
      </c>
      <c r="R273" s="56" t="s">
        <v>661</v>
      </c>
      <c r="S273" s="56" t="s">
        <v>574</v>
      </c>
    </row>
    <row r="274" spans="1:19" x14ac:dyDescent="0.2">
      <c r="A274" s="25" t="s">
        <v>143</v>
      </c>
      <c r="B274" s="26">
        <v>73076634</v>
      </c>
      <c r="C274" s="26" t="s">
        <v>144</v>
      </c>
      <c r="D274" s="26" t="s">
        <v>662</v>
      </c>
      <c r="E274" s="26" t="s">
        <v>69</v>
      </c>
      <c r="F274" s="26" t="s">
        <v>69</v>
      </c>
      <c r="G274" s="26" t="s">
        <v>144</v>
      </c>
      <c r="H274" s="26" t="s">
        <v>22</v>
      </c>
      <c r="I274" s="26" t="s">
        <v>169</v>
      </c>
      <c r="J274" s="26" t="s">
        <v>74</v>
      </c>
      <c r="K274" s="88" t="s">
        <v>148</v>
      </c>
      <c r="L274" s="26" t="s">
        <v>148</v>
      </c>
      <c r="M274" s="27">
        <v>43964</v>
      </c>
      <c r="N274" s="26" t="s">
        <v>78</v>
      </c>
      <c r="O274" s="28">
        <v>1392</v>
      </c>
      <c r="P274" s="29" t="s">
        <v>149</v>
      </c>
      <c r="Q274" s="26" t="s">
        <v>150</v>
      </c>
      <c r="R274" s="56" t="s">
        <v>2150</v>
      </c>
      <c r="S274" s="56" t="s">
        <v>190</v>
      </c>
    </row>
    <row r="275" spans="1:19" x14ac:dyDescent="0.2">
      <c r="A275" s="25" t="s">
        <v>143</v>
      </c>
      <c r="B275" s="26">
        <v>71284748</v>
      </c>
      <c r="C275" s="26" t="s">
        <v>144</v>
      </c>
      <c r="D275" s="26" t="s">
        <v>663</v>
      </c>
      <c r="E275" s="26" t="s">
        <v>69</v>
      </c>
      <c r="F275" s="26" t="s">
        <v>69</v>
      </c>
      <c r="G275" s="26" t="s">
        <v>144</v>
      </c>
      <c r="H275" s="26" t="s">
        <v>146</v>
      </c>
      <c r="I275" s="26" t="s">
        <v>181</v>
      </c>
      <c r="J275" s="26" t="s">
        <v>74</v>
      </c>
      <c r="K275" s="88" t="s">
        <v>148</v>
      </c>
      <c r="L275" s="26" t="s">
        <v>148</v>
      </c>
      <c r="M275" s="27">
        <v>43974</v>
      </c>
      <c r="N275" s="26" t="s">
        <v>78</v>
      </c>
      <c r="O275" s="28">
        <v>1454</v>
      </c>
      <c r="P275" s="29" t="s">
        <v>149</v>
      </c>
      <c r="Q275" s="26" t="s">
        <v>154</v>
      </c>
      <c r="R275" s="56" t="s">
        <v>2150</v>
      </c>
      <c r="S275" s="56" t="s">
        <v>151</v>
      </c>
    </row>
    <row r="276" spans="1:19" x14ac:dyDescent="0.2">
      <c r="A276" s="25" t="s">
        <v>143</v>
      </c>
      <c r="B276" s="26">
        <v>75488295</v>
      </c>
      <c r="C276" s="26" t="s">
        <v>144</v>
      </c>
      <c r="D276" s="26" t="s">
        <v>664</v>
      </c>
      <c r="E276" s="26" t="s">
        <v>69</v>
      </c>
      <c r="F276" s="26" t="s">
        <v>69</v>
      </c>
      <c r="G276" s="26" t="s">
        <v>144</v>
      </c>
      <c r="H276" s="26" t="s">
        <v>146</v>
      </c>
      <c r="I276" s="26" t="s">
        <v>415</v>
      </c>
      <c r="J276" s="26" t="s">
        <v>74</v>
      </c>
      <c r="K276" s="88" t="s">
        <v>148</v>
      </c>
      <c r="L276" s="26" t="s">
        <v>148</v>
      </c>
      <c r="M276" s="27">
        <v>45562</v>
      </c>
      <c r="N276" s="26" t="s">
        <v>78</v>
      </c>
      <c r="O276" s="28">
        <v>9842</v>
      </c>
      <c r="P276" s="29" t="s">
        <v>149</v>
      </c>
      <c r="Q276" s="26" t="s">
        <v>154</v>
      </c>
      <c r="R276" s="56" t="s">
        <v>2150</v>
      </c>
      <c r="S276" s="56" t="s">
        <v>479</v>
      </c>
    </row>
    <row r="277" spans="1:19" x14ac:dyDescent="0.2">
      <c r="A277" s="25" t="s">
        <v>143</v>
      </c>
      <c r="B277" s="26">
        <v>72669020</v>
      </c>
      <c r="C277" s="26" t="s">
        <v>144</v>
      </c>
      <c r="D277" s="26" t="s">
        <v>665</v>
      </c>
      <c r="E277" s="26" t="s">
        <v>69</v>
      </c>
      <c r="F277" s="26" t="s">
        <v>69</v>
      </c>
      <c r="G277" s="26" t="s">
        <v>144</v>
      </c>
      <c r="H277" s="26" t="s">
        <v>146</v>
      </c>
      <c r="I277" s="26" t="s">
        <v>181</v>
      </c>
      <c r="J277" s="26" t="s">
        <v>74</v>
      </c>
      <c r="K277" s="88" t="s">
        <v>148</v>
      </c>
      <c r="L277" s="26" t="s">
        <v>148</v>
      </c>
      <c r="M277" s="27">
        <v>43976</v>
      </c>
      <c r="N277" s="26" t="s">
        <v>79</v>
      </c>
      <c r="O277" s="28">
        <v>1456</v>
      </c>
      <c r="P277" s="29" t="s">
        <v>149</v>
      </c>
      <c r="Q277" s="26" t="s">
        <v>150</v>
      </c>
      <c r="R277" s="56" t="s">
        <v>2150</v>
      </c>
      <c r="S277" s="56" t="s">
        <v>263</v>
      </c>
    </row>
    <row r="278" spans="1:19" x14ac:dyDescent="0.2">
      <c r="A278" s="25" t="s">
        <v>143</v>
      </c>
      <c r="B278" s="26">
        <v>44211533</v>
      </c>
      <c r="C278" s="26" t="s">
        <v>144</v>
      </c>
      <c r="D278" s="26" t="s">
        <v>666</v>
      </c>
      <c r="E278" s="26" t="s">
        <v>69</v>
      </c>
      <c r="F278" s="26" t="s">
        <v>69</v>
      </c>
      <c r="G278" s="26" t="s">
        <v>144</v>
      </c>
      <c r="H278" s="26" t="s">
        <v>14</v>
      </c>
      <c r="I278" s="26" t="s">
        <v>386</v>
      </c>
      <c r="J278" s="26" t="s">
        <v>74</v>
      </c>
      <c r="K278" s="88" t="s">
        <v>148</v>
      </c>
      <c r="L278" s="26" t="s">
        <v>148</v>
      </c>
      <c r="M278" s="27">
        <v>43977</v>
      </c>
      <c r="N278" s="26" t="s">
        <v>78</v>
      </c>
      <c r="O278" s="28">
        <v>1458</v>
      </c>
      <c r="P278" s="29" t="s">
        <v>149</v>
      </c>
      <c r="Q278" s="26" t="s">
        <v>154</v>
      </c>
      <c r="R278" s="56" t="s">
        <v>2252</v>
      </c>
      <c r="S278" s="56" t="s">
        <v>198</v>
      </c>
    </row>
    <row r="279" spans="1:19" x14ac:dyDescent="0.2">
      <c r="A279" s="25" t="s">
        <v>143</v>
      </c>
      <c r="B279" s="26">
        <v>42613315</v>
      </c>
      <c r="C279" s="26" t="s">
        <v>144</v>
      </c>
      <c r="D279" s="26" t="s">
        <v>667</v>
      </c>
      <c r="E279" s="26" t="s">
        <v>69</v>
      </c>
      <c r="F279" s="26" t="s">
        <v>69</v>
      </c>
      <c r="G279" s="26" t="s">
        <v>144</v>
      </c>
      <c r="H279" s="26" t="s">
        <v>668</v>
      </c>
      <c r="I279" s="26" t="s">
        <v>631</v>
      </c>
      <c r="J279" s="26" t="s">
        <v>74</v>
      </c>
      <c r="K279" s="88" t="s">
        <v>148</v>
      </c>
      <c r="L279" s="26" t="s">
        <v>148</v>
      </c>
      <c r="M279" s="27">
        <v>45062</v>
      </c>
      <c r="N279" s="26" t="s">
        <v>78</v>
      </c>
      <c r="O279" s="28">
        <v>6380</v>
      </c>
      <c r="P279" s="29" t="s">
        <v>149</v>
      </c>
      <c r="Q279" s="26" t="s">
        <v>154</v>
      </c>
      <c r="R279" s="56" t="s">
        <v>2332</v>
      </c>
      <c r="S279" s="56" t="s">
        <v>195</v>
      </c>
    </row>
    <row r="280" spans="1:19" x14ac:dyDescent="0.2">
      <c r="A280" s="25" t="s">
        <v>143</v>
      </c>
      <c r="B280" s="26">
        <v>72613945</v>
      </c>
      <c r="C280" s="26" t="s">
        <v>144</v>
      </c>
      <c r="D280" s="26" t="s">
        <v>669</v>
      </c>
      <c r="E280" s="26" t="s">
        <v>69</v>
      </c>
      <c r="F280" s="26" t="s">
        <v>69</v>
      </c>
      <c r="G280" s="26" t="s">
        <v>144</v>
      </c>
      <c r="H280" s="26" t="s">
        <v>291</v>
      </c>
      <c r="I280" s="26" t="s">
        <v>670</v>
      </c>
      <c r="J280" s="26" t="s">
        <v>158</v>
      </c>
      <c r="K280" s="88">
        <v>45609</v>
      </c>
      <c r="L280" s="26" t="s">
        <v>197</v>
      </c>
      <c r="M280" s="27">
        <v>44166</v>
      </c>
      <c r="N280" s="26" t="s">
        <v>78</v>
      </c>
      <c r="O280" s="28">
        <v>2032</v>
      </c>
      <c r="P280" s="29" t="s">
        <v>149</v>
      </c>
      <c r="Q280" s="26" t="s">
        <v>154</v>
      </c>
      <c r="R280" s="56" t="s">
        <v>293</v>
      </c>
      <c r="S280" s="56" t="s">
        <v>301</v>
      </c>
    </row>
    <row r="281" spans="1:19" x14ac:dyDescent="0.2">
      <c r="A281" s="25" t="s">
        <v>143</v>
      </c>
      <c r="B281" s="26">
        <v>46072010</v>
      </c>
      <c r="C281" s="26" t="s">
        <v>390</v>
      </c>
      <c r="D281" s="26" t="s">
        <v>671</v>
      </c>
      <c r="E281" s="26" t="s">
        <v>69</v>
      </c>
      <c r="F281" s="26" t="s">
        <v>69</v>
      </c>
      <c r="G281" s="26" t="s">
        <v>390</v>
      </c>
      <c r="H281" s="26" t="s">
        <v>69</v>
      </c>
      <c r="I281" s="26" t="s">
        <v>371</v>
      </c>
      <c r="J281" s="26" t="s">
        <v>74</v>
      </c>
      <c r="K281" s="88" t="s">
        <v>148</v>
      </c>
      <c r="L281" s="26" t="s">
        <v>148</v>
      </c>
      <c r="M281" s="27">
        <v>43977</v>
      </c>
      <c r="N281" s="26" t="s">
        <v>78</v>
      </c>
      <c r="O281" s="28">
        <v>1458</v>
      </c>
      <c r="P281" s="29" t="s">
        <v>149</v>
      </c>
      <c r="Q281" s="26" t="s">
        <v>154</v>
      </c>
      <c r="R281" s="56" t="s">
        <v>315</v>
      </c>
      <c r="S281" s="56" t="s">
        <v>151</v>
      </c>
    </row>
    <row r="282" spans="1:19" x14ac:dyDescent="0.2">
      <c r="A282" s="25" t="s">
        <v>143</v>
      </c>
      <c r="B282" s="26">
        <v>76272373</v>
      </c>
      <c r="C282" s="26" t="s">
        <v>144</v>
      </c>
      <c r="D282" s="26" t="s">
        <v>672</v>
      </c>
      <c r="E282" s="26" t="s">
        <v>69</v>
      </c>
      <c r="F282" s="26" t="s">
        <v>69</v>
      </c>
      <c r="G282" s="26" t="s">
        <v>144</v>
      </c>
      <c r="H282" s="26" t="s">
        <v>270</v>
      </c>
      <c r="I282" s="26" t="s">
        <v>433</v>
      </c>
      <c r="J282" s="26" t="s">
        <v>158</v>
      </c>
      <c r="K282" s="88">
        <v>45552</v>
      </c>
      <c r="L282" s="26" t="s">
        <v>222</v>
      </c>
      <c r="M282" s="27">
        <v>45531</v>
      </c>
      <c r="N282" s="26" t="s">
        <v>78</v>
      </c>
      <c r="O282" s="28">
        <v>8558</v>
      </c>
      <c r="P282" s="29" t="s">
        <v>149</v>
      </c>
      <c r="Q282" s="26" t="s">
        <v>154</v>
      </c>
      <c r="R282" s="56" t="s">
        <v>272</v>
      </c>
      <c r="S282" s="56" t="s">
        <v>170</v>
      </c>
    </row>
    <row r="283" spans="1:19" x14ac:dyDescent="0.2">
      <c r="A283" s="25" t="s">
        <v>143</v>
      </c>
      <c r="B283" s="26">
        <v>74417468</v>
      </c>
      <c r="C283" s="26" t="s">
        <v>144</v>
      </c>
      <c r="D283" s="26" t="s">
        <v>673</v>
      </c>
      <c r="E283" s="26" t="s">
        <v>69</v>
      </c>
      <c r="F283" s="26" t="s">
        <v>69</v>
      </c>
      <c r="G283" s="26" t="s">
        <v>144</v>
      </c>
      <c r="H283" s="26" t="s">
        <v>11</v>
      </c>
      <c r="I283" s="26" t="s">
        <v>651</v>
      </c>
      <c r="J283" s="26" t="s">
        <v>158</v>
      </c>
      <c r="K283" s="88">
        <v>45412</v>
      </c>
      <c r="L283" s="26" t="s">
        <v>194</v>
      </c>
      <c r="M283" s="27">
        <v>43978</v>
      </c>
      <c r="N283" s="26" t="s">
        <v>78</v>
      </c>
      <c r="O283" s="28">
        <v>1459</v>
      </c>
      <c r="P283" s="29" t="s">
        <v>149</v>
      </c>
      <c r="Q283" s="26" t="s">
        <v>154</v>
      </c>
      <c r="R283" s="56" t="s">
        <v>2150</v>
      </c>
      <c r="S283" s="56" t="s">
        <v>232</v>
      </c>
    </row>
    <row r="284" spans="1:19" x14ac:dyDescent="0.2">
      <c r="A284" s="25" t="s">
        <v>143</v>
      </c>
      <c r="B284" s="26">
        <v>42935728</v>
      </c>
      <c r="C284" s="26" t="s">
        <v>144</v>
      </c>
      <c r="D284" s="26" t="s">
        <v>674</v>
      </c>
      <c r="E284" s="26" t="s">
        <v>69</v>
      </c>
      <c r="F284" s="26" t="s">
        <v>69</v>
      </c>
      <c r="G284" s="26" t="s">
        <v>144</v>
      </c>
      <c r="H284" s="26" t="s">
        <v>11</v>
      </c>
      <c r="I284" s="26" t="s">
        <v>200</v>
      </c>
      <c r="J284" s="26" t="s">
        <v>74</v>
      </c>
      <c r="K284" s="88" t="s">
        <v>148</v>
      </c>
      <c r="L284" s="26" t="s">
        <v>148</v>
      </c>
      <c r="M284" s="27">
        <v>43978</v>
      </c>
      <c r="N284" s="26" t="s">
        <v>78</v>
      </c>
      <c r="O284" s="28">
        <v>1457</v>
      </c>
      <c r="P284" s="29" t="s">
        <v>149</v>
      </c>
      <c r="Q284" s="26" t="s">
        <v>154</v>
      </c>
      <c r="R284" s="56" t="s">
        <v>2150</v>
      </c>
      <c r="S284" s="56" t="s">
        <v>186</v>
      </c>
    </row>
    <row r="285" spans="1:19" x14ac:dyDescent="0.2">
      <c r="A285" s="25" t="s">
        <v>143</v>
      </c>
      <c r="B285" s="26">
        <v>70882085</v>
      </c>
      <c r="C285" s="26" t="s">
        <v>144</v>
      </c>
      <c r="D285" s="26" t="s">
        <v>675</v>
      </c>
      <c r="E285" s="26" t="s">
        <v>69</v>
      </c>
      <c r="F285" s="26" t="s">
        <v>69</v>
      </c>
      <c r="G285" s="26" t="s">
        <v>144</v>
      </c>
      <c r="H285" s="26" t="s">
        <v>11</v>
      </c>
      <c r="I285" s="26" t="s">
        <v>651</v>
      </c>
      <c r="J285" s="26" t="s">
        <v>74</v>
      </c>
      <c r="K285" s="88" t="s">
        <v>148</v>
      </c>
      <c r="L285" s="26" t="s">
        <v>148</v>
      </c>
      <c r="M285" s="27">
        <v>43978</v>
      </c>
      <c r="N285" s="26" t="s">
        <v>78</v>
      </c>
      <c r="O285" s="28">
        <v>1457</v>
      </c>
      <c r="P285" s="29" t="s">
        <v>149</v>
      </c>
      <c r="Q285" s="26" t="s">
        <v>154</v>
      </c>
      <c r="R285" s="56" t="s">
        <v>2150</v>
      </c>
      <c r="S285" s="56" t="s">
        <v>186</v>
      </c>
    </row>
    <row r="286" spans="1:19" x14ac:dyDescent="0.2">
      <c r="A286" s="25" t="s">
        <v>143</v>
      </c>
      <c r="B286" s="26">
        <v>76284431</v>
      </c>
      <c r="C286" s="26" t="s">
        <v>144</v>
      </c>
      <c r="D286" s="26" t="s">
        <v>676</v>
      </c>
      <c r="E286" s="26" t="s">
        <v>69</v>
      </c>
      <c r="F286" s="26" t="s">
        <v>69</v>
      </c>
      <c r="G286" s="26" t="s">
        <v>144</v>
      </c>
      <c r="H286" s="26" t="s">
        <v>16</v>
      </c>
      <c r="I286" s="26" t="s">
        <v>677</v>
      </c>
      <c r="J286" s="26" t="s">
        <v>158</v>
      </c>
      <c r="K286" s="88">
        <v>45473</v>
      </c>
      <c r="L286" s="26" t="s">
        <v>194</v>
      </c>
      <c r="M286" s="27">
        <v>43978</v>
      </c>
      <c r="N286" s="26" t="s">
        <v>79</v>
      </c>
      <c r="O286" s="28">
        <v>1460</v>
      </c>
      <c r="P286" s="29" t="s">
        <v>149</v>
      </c>
      <c r="Q286" s="26" t="s">
        <v>160</v>
      </c>
      <c r="R286" s="56" t="s">
        <v>241</v>
      </c>
      <c r="S286" s="56" t="s">
        <v>151</v>
      </c>
    </row>
    <row r="287" spans="1:19" x14ac:dyDescent="0.2">
      <c r="A287" s="25" t="s">
        <v>143</v>
      </c>
      <c r="B287" s="26">
        <v>45005538</v>
      </c>
      <c r="C287" s="26" t="s">
        <v>144</v>
      </c>
      <c r="D287" s="26" t="s">
        <v>678</v>
      </c>
      <c r="E287" s="26" t="s">
        <v>69</v>
      </c>
      <c r="F287" s="26" t="s">
        <v>69</v>
      </c>
      <c r="G287" s="26" t="s">
        <v>144</v>
      </c>
      <c r="H287" s="26" t="s">
        <v>172</v>
      </c>
      <c r="I287" s="26" t="s">
        <v>654</v>
      </c>
      <c r="J287" s="26" t="s">
        <v>158</v>
      </c>
      <c r="K287" s="88">
        <v>45522</v>
      </c>
      <c r="L287" s="26" t="s">
        <v>222</v>
      </c>
      <c r="M287" s="27">
        <v>45064</v>
      </c>
      <c r="N287" s="26" t="s">
        <v>78</v>
      </c>
      <c r="O287" s="28">
        <v>6279</v>
      </c>
      <c r="P287" s="29" t="s">
        <v>149</v>
      </c>
      <c r="Q287" s="26" t="s">
        <v>150</v>
      </c>
      <c r="R287" s="56" t="s">
        <v>173</v>
      </c>
      <c r="S287" s="56" t="s">
        <v>256</v>
      </c>
    </row>
    <row r="288" spans="1:19" x14ac:dyDescent="0.2">
      <c r="A288" s="25" t="s">
        <v>143</v>
      </c>
      <c r="B288" s="26">
        <v>76098914</v>
      </c>
      <c r="C288" s="26" t="s">
        <v>144</v>
      </c>
      <c r="D288" s="26" t="s">
        <v>679</v>
      </c>
      <c r="E288" s="26" t="s">
        <v>69</v>
      </c>
      <c r="F288" s="26" t="s">
        <v>69</v>
      </c>
      <c r="G288" s="26" t="s">
        <v>144</v>
      </c>
      <c r="H288" s="26" t="s">
        <v>421</v>
      </c>
      <c r="I288" s="26" t="s">
        <v>580</v>
      </c>
      <c r="J288" s="26" t="s">
        <v>158</v>
      </c>
      <c r="K288" s="88">
        <v>45649</v>
      </c>
      <c r="L288" s="26" t="s">
        <v>197</v>
      </c>
      <c r="M288" s="27">
        <v>45279</v>
      </c>
      <c r="N288" s="26" t="s">
        <v>79</v>
      </c>
      <c r="O288" s="28">
        <v>6988</v>
      </c>
      <c r="P288" s="29" t="s">
        <v>149</v>
      </c>
      <c r="Q288" s="26" t="s">
        <v>160</v>
      </c>
      <c r="R288" s="56" t="s">
        <v>423</v>
      </c>
      <c r="S288" s="56" t="s">
        <v>186</v>
      </c>
    </row>
    <row r="289" spans="1:19" x14ac:dyDescent="0.2">
      <c r="A289" s="25" t="s">
        <v>143</v>
      </c>
      <c r="B289" s="26">
        <v>43653083</v>
      </c>
      <c r="C289" s="26" t="s">
        <v>144</v>
      </c>
      <c r="D289" s="26" t="s">
        <v>680</v>
      </c>
      <c r="E289" s="26" t="s">
        <v>69</v>
      </c>
      <c r="F289" s="26" t="s">
        <v>69</v>
      </c>
      <c r="G289" s="26" t="s">
        <v>144</v>
      </c>
      <c r="H289" s="26" t="s">
        <v>681</v>
      </c>
      <c r="I289" s="26" t="s">
        <v>682</v>
      </c>
      <c r="J289" s="26" t="s">
        <v>158</v>
      </c>
      <c r="K289" s="88">
        <v>45600</v>
      </c>
      <c r="L289" s="26" t="s">
        <v>159</v>
      </c>
      <c r="M289" s="27">
        <v>45495</v>
      </c>
      <c r="N289" s="26" t="s">
        <v>78</v>
      </c>
      <c r="O289" s="28">
        <v>7420</v>
      </c>
      <c r="P289" s="29" t="s">
        <v>149</v>
      </c>
      <c r="Q289" s="26" t="s">
        <v>154</v>
      </c>
      <c r="R289" s="56" t="s">
        <v>605</v>
      </c>
      <c r="S289" s="56" t="s">
        <v>232</v>
      </c>
    </row>
    <row r="290" spans="1:19" x14ac:dyDescent="0.2">
      <c r="A290" s="25" t="s">
        <v>143</v>
      </c>
      <c r="B290" s="26">
        <v>76286323</v>
      </c>
      <c r="C290" s="26" t="s">
        <v>144</v>
      </c>
      <c r="D290" s="26" t="s">
        <v>683</v>
      </c>
      <c r="E290" s="26" t="s">
        <v>69</v>
      </c>
      <c r="F290" s="26" t="s">
        <v>69</v>
      </c>
      <c r="G290" s="26" t="s">
        <v>144</v>
      </c>
      <c r="H290" s="26" t="s">
        <v>22</v>
      </c>
      <c r="I290" s="26" t="s">
        <v>169</v>
      </c>
      <c r="J290" s="26" t="s">
        <v>74</v>
      </c>
      <c r="K290" s="88" t="s">
        <v>148</v>
      </c>
      <c r="L290" s="26" t="s">
        <v>148</v>
      </c>
      <c r="M290" s="27">
        <v>43993</v>
      </c>
      <c r="N290" s="26" t="s">
        <v>78</v>
      </c>
      <c r="O290" s="28">
        <v>1499</v>
      </c>
      <c r="P290" s="29" t="s">
        <v>162</v>
      </c>
      <c r="Q290" s="26" t="s">
        <v>154</v>
      </c>
      <c r="R290" s="56" t="s">
        <v>2150</v>
      </c>
      <c r="S290" s="56" t="s">
        <v>186</v>
      </c>
    </row>
    <row r="291" spans="1:19" x14ac:dyDescent="0.2">
      <c r="A291" s="25" t="s">
        <v>143</v>
      </c>
      <c r="B291" s="26">
        <v>72667025</v>
      </c>
      <c r="C291" s="26" t="s">
        <v>144</v>
      </c>
      <c r="D291" s="26" t="s">
        <v>684</v>
      </c>
      <c r="E291" s="26" t="s">
        <v>69</v>
      </c>
      <c r="F291" s="26" t="s">
        <v>69</v>
      </c>
      <c r="G291" s="26" t="s">
        <v>144</v>
      </c>
      <c r="H291" s="26" t="s">
        <v>176</v>
      </c>
      <c r="I291" s="26" t="s">
        <v>177</v>
      </c>
      <c r="J291" s="26" t="s">
        <v>158</v>
      </c>
      <c r="K291" s="88">
        <v>45501</v>
      </c>
      <c r="L291" s="26" t="s">
        <v>275</v>
      </c>
      <c r="M291" s="27">
        <v>45414</v>
      </c>
      <c r="N291" s="26" t="s">
        <v>79</v>
      </c>
      <c r="O291" s="28">
        <v>7326</v>
      </c>
      <c r="P291" s="29" t="s">
        <v>149</v>
      </c>
      <c r="Q291" s="26" t="s">
        <v>154</v>
      </c>
      <c r="R291" s="56" t="s">
        <v>177</v>
      </c>
      <c r="S291" s="56" t="s">
        <v>151</v>
      </c>
    </row>
    <row r="292" spans="1:19" x14ac:dyDescent="0.2">
      <c r="A292" s="25" t="s">
        <v>143</v>
      </c>
      <c r="B292" s="26">
        <v>73235116</v>
      </c>
      <c r="C292" s="26" t="s">
        <v>144</v>
      </c>
      <c r="D292" s="26" t="s">
        <v>685</v>
      </c>
      <c r="E292" s="26" t="s">
        <v>69</v>
      </c>
      <c r="F292" s="26" t="s">
        <v>69</v>
      </c>
      <c r="G292" s="26" t="s">
        <v>144</v>
      </c>
      <c r="H292" s="26" t="s">
        <v>686</v>
      </c>
      <c r="I292" s="26" t="s">
        <v>148</v>
      </c>
      <c r="J292" s="26" t="s">
        <v>158</v>
      </c>
      <c r="K292" s="88">
        <v>45536</v>
      </c>
      <c r="L292" s="26" t="s">
        <v>159</v>
      </c>
      <c r="M292" s="27">
        <v>45110</v>
      </c>
      <c r="N292" s="26" t="s">
        <v>78</v>
      </c>
      <c r="O292" s="28">
        <v>6464</v>
      </c>
      <c r="P292" s="29" t="s">
        <v>149</v>
      </c>
      <c r="Q292" s="26" t="s">
        <v>160</v>
      </c>
      <c r="R292" s="56" t="s">
        <v>148</v>
      </c>
      <c r="S292" s="56" t="s">
        <v>186</v>
      </c>
    </row>
    <row r="293" spans="1:19" x14ac:dyDescent="0.2">
      <c r="A293" s="25" t="s">
        <v>143</v>
      </c>
      <c r="B293" s="26">
        <v>72869129</v>
      </c>
      <c r="C293" s="26" t="s">
        <v>144</v>
      </c>
      <c r="D293" s="26" t="s">
        <v>687</v>
      </c>
      <c r="E293" s="26" t="s">
        <v>69</v>
      </c>
      <c r="F293" s="26" t="s">
        <v>69</v>
      </c>
      <c r="G293" s="26" t="s">
        <v>144</v>
      </c>
      <c r="H293" s="26" t="s">
        <v>227</v>
      </c>
      <c r="I293" s="26" t="s">
        <v>349</v>
      </c>
      <c r="J293" s="26" t="s">
        <v>74</v>
      </c>
      <c r="K293" s="88" t="s">
        <v>148</v>
      </c>
      <c r="L293" s="26" t="s">
        <v>148</v>
      </c>
      <c r="M293" s="27">
        <v>45131</v>
      </c>
      <c r="N293" s="26" t="s">
        <v>78</v>
      </c>
      <c r="O293" s="28">
        <v>6458</v>
      </c>
      <c r="P293" s="29" t="s">
        <v>162</v>
      </c>
      <c r="Q293" s="26" t="s">
        <v>160</v>
      </c>
      <c r="R293" s="56" t="s">
        <v>216</v>
      </c>
      <c r="S293" s="56" t="s">
        <v>155</v>
      </c>
    </row>
    <row r="294" spans="1:19" x14ac:dyDescent="0.2">
      <c r="A294" s="25" t="s">
        <v>143</v>
      </c>
      <c r="B294" s="26">
        <v>70363758</v>
      </c>
      <c r="C294" s="26" t="s">
        <v>144</v>
      </c>
      <c r="D294" s="26" t="s">
        <v>688</v>
      </c>
      <c r="E294" s="26" t="s">
        <v>69</v>
      </c>
      <c r="F294" s="26" t="s">
        <v>69</v>
      </c>
      <c r="G294" s="26" t="s">
        <v>144</v>
      </c>
      <c r="H294" s="26" t="s">
        <v>477</v>
      </c>
      <c r="I294" s="26" t="s">
        <v>248</v>
      </c>
      <c r="J294" s="26" t="s">
        <v>158</v>
      </c>
      <c r="K294" s="88">
        <v>45349</v>
      </c>
      <c r="L294" s="26" t="s">
        <v>222</v>
      </c>
      <c r="M294" s="27">
        <v>43997</v>
      </c>
      <c r="N294" s="26" t="s">
        <v>78</v>
      </c>
      <c r="O294" s="28">
        <v>1554</v>
      </c>
      <c r="P294" s="29" t="s">
        <v>149</v>
      </c>
      <c r="Q294" s="26" t="s">
        <v>154</v>
      </c>
      <c r="R294" s="56" t="s">
        <v>235</v>
      </c>
      <c r="S294" s="56" t="s">
        <v>198</v>
      </c>
    </row>
    <row r="295" spans="1:19" x14ac:dyDescent="0.2">
      <c r="A295" s="25" t="s">
        <v>143</v>
      </c>
      <c r="B295" s="26">
        <v>73243648</v>
      </c>
      <c r="C295" s="26" t="s">
        <v>144</v>
      </c>
      <c r="D295" s="26" t="s">
        <v>689</v>
      </c>
      <c r="E295" s="26" t="s">
        <v>69</v>
      </c>
      <c r="F295" s="26" t="s">
        <v>69</v>
      </c>
      <c r="G295" s="26" t="s">
        <v>144</v>
      </c>
      <c r="H295" s="26" t="s">
        <v>22</v>
      </c>
      <c r="I295" s="26" t="s">
        <v>344</v>
      </c>
      <c r="J295" s="26" t="s">
        <v>74</v>
      </c>
      <c r="K295" s="88" t="s">
        <v>148</v>
      </c>
      <c r="L295" s="26" t="s">
        <v>148</v>
      </c>
      <c r="M295" s="27">
        <v>43997</v>
      </c>
      <c r="N295" s="26" t="s">
        <v>79</v>
      </c>
      <c r="O295" s="28">
        <v>1554</v>
      </c>
      <c r="P295" s="29" t="s">
        <v>149</v>
      </c>
      <c r="Q295" s="26" t="s">
        <v>154</v>
      </c>
      <c r="R295" s="56" t="s">
        <v>2150</v>
      </c>
      <c r="S295" s="56" t="s">
        <v>155</v>
      </c>
    </row>
    <row r="296" spans="1:19" x14ac:dyDescent="0.2">
      <c r="A296" s="25" t="s">
        <v>143</v>
      </c>
      <c r="B296" s="26">
        <v>73221466</v>
      </c>
      <c r="C296" s="26" t="s">
        <v>144</v>
      </c>
      <c r="D296" s="26" t="s">
        <v>690</v>
      </c>
      <c r="E296" s="26" t="s">
        <v>69</v>
      </c>
      <c r="F296" s="26" t="s">
        <v>69</v>
      </c>
      <c r="G296" s="26" t="s">
        <v>144</v>
      </c>
      <c r="H296" s="26" t="s">
        <v>569</v>
      </c>
      <c r="I296" s="26" t="s">
        <v>691</v>
      </c>
      <c r="J296" s="26" t="s">
        <v>158</v>
      </c>
      <c r="K296" s="88">
        <v>45523</v>
      </c>
      <c r="L296" s="26" t="s">
        <v>222</v>
      </c>
      <c r="M296" s="27">
        <v>45506</v>
      </c>
      <c r="N296" s="26" t="s">
        <v>78</v>
      </c>
      <c r="O296" s="28">
        <v>7511</v>
      </c>
      <c r="P296" s="29" t="s">
        <v>149</v>
      </c>
      <c r="Q296" s="26" t="s">
        <v>160</v>
      </c>
      <c r="R296" s="56" t="s">
        <v>623</v>
      </c>
      <c r="S296" s="56" t="s">
        <v>155</v>
      </c>
    </row>
    <row r="297" spans="1:19" x14ac:dyDescent="0.2">
      <c r="A297" s="25" t="s">
        <v>143</v>
      </c>
      <c r="B297" s="26">
        <v>75439832</v>
      </c>
      <c r="C297" s="26" t="s">
        <v>144</v>
      </c>
      <c r="D297" s="26" t="s">
        <v>692</v>
      </c>
      <c r="E297" s="26" t="s">
        <v>69</v>
      </c>
      <c r="F297" s="26" t="s">
        <v>69</v>
      </c>
      <c r="G297" s="26" t="s">
        <v>144</v>
      </c>
      <c r="H297" s="26" t="s">
        <v>298</v>
      </c>
      <c r="I297" s="26" t="s">
        <v>693</v>
      </c>
      <c r="J297" s="26" t="s">
        <v>74</v>
      </c>
      <c r="K297" s="88" t="s">
        <v>148</v>
      </c>
      <c r="L297" s="26" t="s">
        <v>148</v>
      </c>
      <c r="M297" s="27">
        <v>45089</v>
      </c>
      <c r="N297" s="26" t="s">
        <v>78</v>
      </c>
      <c r="O297" s="28">
        <v>6404</v>
      </c>
      <c r="P297" s="29" t="s">
        <v>149</v>
      </c>
      <c r="Q297" s="26" t="s">
        <v>160</v>
      </c>
      <c r="R297" s="56" t="s">
        <v>300</v>
      </c>
      <c r="S297" s="56" t="s">
        <v>190</v>
      </c>
    </row>
    <row r="298" spans="1:19" x14ac:dyDescent="0.2">
      <c r="A298" s="25" t="s">
        <v>143</v>
      </c>
      <c r="B298" s="26">
        <v>46897834</v>
      </c>
      <c r="C298" s="26" t="s">
        <v>144</v>
      </c>
      <c r="D298" s="26" t="s">
        <v>694</v>
      </c>
      <c r="E298" s="26" t="s">
        <v>69</v>
      </c>
      <c r="F298" s="26" t="s">
        <v>69</v>
      </c>
      <c r="G298" s="26" t="s">
        <v>144</v>
      </c>
      <c r="H298" s="26" t="s">
        <v>695</v>
      </c>
      <c r="I298" s="26" t="s">
        <v>347</v>
      </c>
      <c r="J298" s="26" t="s">
        <v>74</v>
      </c>
      <c r="K298" s="88" t="s">
        <v>148</v>
      </c>
      <c r="L298" s="26" t="s">
        <v>148</v>
      </c>
      <c r="M298" s="27">
        <v>44000</v>
      </c>
      <c r="N298" s="26" t="s">
        <v>78</v>
      </c>
      <c r="O298" s="28">
        <v>1557</v>
      </c>
      <c r="P298" s="29" t="s">
        <v>149</v>
      </c>
      <c r="Q298" s="26" t="s">
        <v>150</v>
      </c>
      <c r="R298" s="56" t="s">
        <v>235</v>
      </c>
      <c r="S298" s="56" t="s">
        <v>195</v>
      </c>
    </row>
    <row r="299" spans="1:19" x14ac:dyDescent="0.2">
      <c r="A299" s="25" t="s">
        <v>143</v>
      </c>
      <c r="B299" s="26">
        <v>47190602</v>
      </c>
      <c r="C299" s="26" t="s">
        <v>187</v>
      </c>
      <c r="D299" s="26" t="s">
        <v>696</v>
      </c>
      <c r="E299" s="26" t="s">
        <v>69</v>
      </c>
      <c r="F299" s="26" t="s">
        <v>69</v>
      </c>
      <c r="G299" s="26" t="s">
        <v>187</v>
      </c>
      <c r="H299" s="26" t="s">
        <v>11</v>
      </c>
      <c r="I299" s="26" t="s">
        <v>340</v>
      </c>
      <c r="J299" s="26" t="s">
        <v>74</v>
      </c>
      <c r="K299" s="88" t="s">
        <v>148</v>
      </c>
      <c r="L299" s="26" t="s">
        <v>148</v>
      </c>
      <c r="M299" s="27">
        <v>44000</v>
      </c>
      <c r="N299" s="26" t="s">
        <v>78</v>
      </c>
      <c r="O299" s="28">
        <v>1557</v>
      </c>
      <c r="P299" s="29" t="s">
        <v>162</v>
      </c>
      <c r="Q299" s="26" t="s">
        <v>150</v>
      </c>
      <c r="R299" s="56" t="s">
        <v>189</v>
      </c>
      <c r="S299" s="56" t="s">
        <v>195</v>
      </c>
    </row>
    <row r="300" spans="1:19" x14ac:dyDescent="0.2">
      <c r="A300" s="25" t="s">
        <v>143</v>
      </c>
      <c r="B300" s="26">
        <v>77031735</v>
      </c>
      <c r="C300" s="26" t="s">
        <v>144</v>
      </c>
      <c r="D300" s="26" t="s">
        <v>697</v>
      </c>
      <c r="E300" s="26" t="s">
        <v>69</v>
      </c>
      <c r="F300" s="26" t="s">
        <v>69</v>
      </c>
      <c r="G300" s="26" t="s">
        <v>144</v>
      </c>
      <c r="H300" s="26" t="s">
        <v>176</v>
      </c>
      <c r="I300" s="26" t="s">
        <v>407</v>
      </c>
      <c r="J300" s="26" t="s">
        <v>158</v>
      </c>
      <c r="K300" s="88">
        <v>45565</v>
      </c>
      <c r="L300" s="26" t="s">
        <v>174</v>
      </c>
      <c r="M300" s="27">
        <v>45479</v>
      </c>
      <c r="N300" s="26" t="s">
        <v>78</v>
      </c>
      <c r="O300" s="28">
        <v>7494</v>
      </c>
      <c r="P300" s="29" t="s">
        <v>149</v>
      </c>
      <c r="Q300" s="26" t="s">
        <v>150</v>
      </c>
      <c r="R300" s="56" t="s">
        <v>216</v>
      </c>
      <c r="S300" s="56" t="s">
        <v>232</v>
      </c>
    </row>
    <row r="301" spans="1:19" x14ac:dyDescent="0.2">
      <c r="A301" s="25" t="s">
        <v>143</v>
      </c>
      <c r="B301" s="26">
        <v>44385372</v>
      </c>
      <c r="C301" s="26" t="s">
        <v>627</v>
      </c>
      <c r="D301" s="26" t="s">
        <v>698</v>
      </c>
      <c r="E301" s="26" t="s">
        <v>69</v>
      </c>
      <c r="F301" s="26" t="s">
        <v>69</v>
      </c>
      <c r="G301" s="26" t="s">
        <v>627</v>
      </c>
      <c r="H301" s="26" t="s">
        <v>699</v>
      </c>
      <c r="I301" s="26" t="s">
        <v>700</v>
      </c>
      <c r="J301" s="26" t="s">
        <v>74</v>
      </c>
      <c r="K301" s="88" t="s">
        <v>148</v>
      </c>
      <c r="L301" s="26" t="s">
        <v>148</v>
      </c>
      <c r="M301" s="27">
        <v>44000</v>
      </c>
      <c r="N301" s="26" t="s">
        <v>78</v>
      </c>
      <c r="O301" s="28">
        <v>1558</v>
      </c>
      <c r="P301" s="29" t="s">
        <v>149</v>
      </c>
      <c r="Q301" s="26" t="s">
        <v>150</v>
      </c>
      <c r="R301" s="56" t="s">
        <v>700</v>
      </c>
      <c r="S301" s="56" t="s">
        <v>205</v>
      </c>
    </row>
    <row r="302" spans="1:19" x14ac:dyDescent="0.2">
      <c r="A302" s="25" t="s">
        <v>143</v>
      </c>
      <c r="B302" s="26">
        <v>42849194</v>
      </c>
      <c r="C302" s="26" t="s">
        <v>144</v>
      </c>
      <c r="D302" s="26" t="s">
        <v>701</v>
      </c>
      <c r="E302" s="26" t="s">
        <v>69</v>
      </c>
      <c r="F302" s="26" t="s">
        <v>69</v>
      </c>
      <c r="G302" s="26" t="s">
        <v>144</v>
      </c>
      <c r="H302" s="26" t="s">
        <v>634</v>
      </c>
      <c r="I302" s="26" t="s">
        <v>148</v>
      </c>
      <c r="J302" s="26" t="s">
        <v>158</v>
      </c>
      <c r="K302" s="88">
        <v>45688</v>
      </c>
      <c r="L302" s="26" t="s">
        <v>159</v>
      </c>
      <c r="M302" s="27">
        <v>45572</v>
      </c>
      <c r="N302" s="26" t="s">
        <v>78</v>
      </c>
      <c r="O302" s="28">
        <v>9782</v>
      </c>
      <c r="P302" s="29" t="s">
        <v>149</v>
      </c>
      <c r="Q302" s="26" t="s">
        <v>150</v>
      </c>
      <c r="R302" s="56" t="s">
        <v>148</v>
      </c>
      <c r="S302" s="56" t="s">
        <v>198</v>
      </c>
    </row>
    <row r="303" spans="1:19" x14ac:dyDescent="0.2">
      <c r="A303" s="25" t="s">
        <v>143</v>
      </c>
      <c r="B303" s="26">
        <v>75328977</v>
      </c>
      <c r="C303" s="26" t="s">
        <v>144</v>
      </c>
      <c r="D303" s="26" t="s">
        <v>702</v>
      </c>
      <c r="E303" s="26" t="s">
        <v>69</v>
      </c>
      <c r="F303" s="26" t="s">
        <v>69</v>
      </c>
      <c r="G303" s="26" t="s">
        <v>144</v>
      </c>
      <c r="H303" s="26" t="s">
        <v>703</v>
      </c>
      <c r="I303" s="26" t="s">
        <v>148</v>
      </c>
      <c r="J303" s="26" t="s">
        <v>158</v>
      </c>
      <c r="K303" s="88">
        <v>45383</v>
      </c>
      <c r="L303" s="26" t="s">
        <v>247</v>
      </c>
      <c r="M303" s="27">
        <v>44692</v>
      </c>
      <c r="N303" s="26" t="s">
        <v>78</v>
      </c>
      <c r="O303" s="28">
        <v>3324</v>
      </c>
      <c r="P303" s="29" t="s">
        <v>162</v>
      </c>
      <c r="Q303" s="26" t="s">
        <v>160</v>
      </c>
      <c r="R303" s="56" t="s">
        <v>148</v>
      </c>
      <c r="S303" s="56" t="s">
        <v>198</v>
      </c>
    </row>
    <row r="304" spans="1:19" x14ac:dyDescent="0.2">
      <c r="A304" s="25" t="s">
        <v>143</v>
      </c>
      <c r="B304" s="26">
        <v>76163440</v>
      </c>
      <c r="C304" s="26" t="s">
        <v>206</v>
      </c>
      <c r="D304" s="26" t="s">
        <v>704</v>
      </c>
      <c r="E304" s="26" t="s">
        <v>69</v>
      </c>
      <c r="F304" s="26" t="s">
        <v>69</v>
      </c>
      <c r="G304" s="26" t="s">
        <v>206</v>
      </c>
      <c r="H304" s="26" t="s">
        <v>164</v>
      </c>
      <c r="I304" s="26" t="s">
        <v>209</v>
      </c>
      <c r="J304" s="26" t="s">
        <v>74</v>
      </c>
      <c r="K304" s="88" t="s">
        <v>148</v>
      </c>
      <c r="L304" s="26" t="s">
        <v>148</v>
      </c>
      <c r="M304" s="27">
        <v>44000</v>
      </c>
      <c r="N304" s="26" t="s">
        <v>78</v>
      </c>
      <c r="O304" s="28">
        <v>1556</v>
      </c>
      <c r="P304" s="29" t="s">
        <v>149</v>
      </c>
      <c r="Q304" s="26" t="s">
        <v>160</v>
      </c>
      <c r="R304" s="56" t="s">
        <v>210</v>
      </c>
      <c r="S304" s="56" t="s">
        <v>151</v>
      </c>
    </row>
    <row r="305" spans="1:19" x14ac:dyDescent="0.2">
      <c r="A305" s="25" t="s">
        <v>143</v>
      </c>
      <c r="B305" s="26">
        <v>44878277</v>
      </c>
      <c r="C305" s="26" t="s">
        <v>144</v>
      </c>
      <c r="D305" s="26" t="s">
        <v>705</v>
      </c>
      <c r="E305" s="26" t="s">
        <v>69</v>
      </c>
      <c r="F305" s="26" t="s">
        <v>69</v>
      </c>
      <c r="G305" s="26" t="s">
        <v>144</v>
      </c>
      <c r="H305" s="26" t="s">
        <v>157</v>
      </c>
      <c r="I305" s="26" t="s">
        <v>706</v>
      </c>
      <c r="J305" s="26" t="s">
        <v>74</v>
      </c>
      <c r="K305" s="88" t="s">
        <v>148</v>
      </c>
      <c r="L305" s="26" t="s">
        <v>148</v>
      </c>
      <c r="M305" s="27">
        <v>44000</v>
      </c>
      <c r="N305" s="26" t="s">
        <v>78</v>
      </c>
      <c r="O305" s="28">
        <v>1556</v>
      </c>
      <c r="P305" s="29" t="s">
        <v>149</v>
      </c>
      <c r="Q305" s="26" t="s">
        <v>160</v>
      </c>
      <c r="R305" s="56" t="s">
        <v>166</v>
      </c>
      <c r="S305" s="56" t="s">
        <v>232</v>
      </c>
    </row>
    <row r="306" spans="1:19" x14ac:dyDescent="0.2">
      <c r="A306" s="25" t="s">
        <v>143</v>
      </c>
      <c r="B306" s="26">
        <v>72764023</v>
      </c>
      <c r="C306" s="26" t="s">
        <v>114</v>
      </c>
      <c r="D306" s="26" t="s">
        <v>707</v>
      </c>
      <c r="E306" s="26" t="s">
        <v>69</v>
      </c>
      <c r="F306" s="26" t="s">
        <v>69</v>
      </c>
      <c r="G306" s="26" t="s">
        <v>114</v>
      </c>
      <c r="H306" s="26" t="s">
        <v>255</v>
      </c>
      <c r="I306" s="26" t="s">
        <v>166</v>
      </c>
      <c r="J306" s="26" t="s">
        <v>74</v>
      </c>
      <c r="K306" s="88" t="s">
        <v>148</v>
      </c>
      <c r="L306" s="26" t="s">
        <v>148</v>
      </c>
      <c r="M306" s="27">
        <v>44000</v>
      </c>
      <c r="N306" s="26" t="s">
        <v>78</v>
      </c>
      <c r="O306" s="28">
        <v>1556</v>
      </c>
      <c r="P306" s="29" t="s">
        <v>149</v>
      </c>
      <c r="Q306" s="26" t="s">
        <v>160</v>
      </c>
      <c r="R306" s="56" t="s">
        <v>166</v>
      </c>
      <c r="S306" s="56" t="s">
        <v>232</v>
      </c>
    </row>
    <row r="307" spans="1:19" x14ac:dyDescent="0.2">
      <c r="A307" s="25" t="s">
        <v>143</v>
      </c>
      <c r="B307" s="26">
        <v>77576781</v>
      </c>
      <c r="C307" s="26" t="s">
        <v>144</v>
      </c>
      <c r="D307" s="26" t="s">
        <v>708</v>
      </c>
      <c r="E307" s="26" t="s">
        <v>69</v>
      </c>
      <c r="F307" s="26" t="s">
        <v>69</v>
      </c>
      <c r="G307" s="26" t="s">
        <v>144</v>
      </c>
      <c r="H307" s="26" t="s">
        <v>172</v>
      </c>
      <c r="I307" s="26" t="s">
        <v>246</v>
      </c>
      <c r="J307" s="26" t="s">
        <v>158</v>
      </c>
      <c r="K307" s="88">
        <v>45382</v>
      </c>
      <c r="L307" s="26" t="s">
        <v>194</v>
      </c>
      <c r="M307" s="27">
        <v>44664</v>
      </c>
      <c r="N307" s="26" t="s">
        <v>78</v>
      </c>
      <c r="O307" s="28">
        <v>3208</v>
      </c>
      <c r="P307" s="29" t="s">
        <v>149</v>
      </c>
      <c r="Q307" s="26" t="s">
        <v>160</v>
      </c>
      <c r="R307" s="56" t="s">
        <v>173</v>
      </c>
      <c r="S307" s="56" t="s">
        <v>170</v>
      </c>
    </row>
    <row r="308" spans="1:19" x14ac:dyDescent="0.2">
      <c r="A308" s="25" t="s">
        <v>143</v>
      </c>
      <c r="B308" s="26">
        <v>73023596</v>
      </c>
      <c r="C308" s="26" t="s">
        <v>144</v>
      </c>
      <c r="D308" s="26" t="s">
        <v>709</v>
      </c>
      <c r="E308" s="26" t="s">
        <v>69</v>
      </c>
      <c r="F308" s="26" t="s">
        <v>69</v>
      </c>
      <c r="G308" s="26" t="s">
        <v>144</v>
      </c>
      <c r="H308" s="26" t="s">
        <v>346</v>
      </c>
      <c r="I308" s="26" t="s">
        <v>347</v>
      </c>
      <c r="J308" s="26" t="s">
        <v>158</v>
      </c>
      <c r="K308" s="88">
        <v>45658</v>
      </c>
      <c r="L308" s="26" t="s">
        <v>194</v>
      </c>
      <c r="M308" s="27">
        <v>44001</v>
      </c>
      <c r="N308" s="26" t="s">
        <v>78</v>
      </c>
      <c r="O308" s="28">
        <v>1575</v>
      </c>
      <c r="P308" s="29" t="s">
        <v>149</v>
      </c>
      <c r="Q308" s="26" t="s">
        <v>160</v>
      </c>
      <c r="R308" s="56" t="s">
        <v>235</v>
      </c>
      <c r="S308" s="56" t="s">
        <v>155</v>
      </c>
    </row>
    <row r="309" spans="1:19" x14ac:dyDescent="0.2">
      <c r="A309" s="25" t="s">
        <v>143</v>
      </c>
      <c r="B309" s="26">
        <v>41991944</v>
      </c>
      <c r="C309" s="26" t="s">
        <v>144</v>
      </c>
      <c r="D309" s="26" t="s">
        <v>710</v>
      </c>
      <c r="E309" s="26" t="s">
        <v>69</v>
      </c>
      <c r="F309" s="26" t="s">
        <v>69</v>
      </c>
      <c r="G309" s="26" t="s">
        <v>144</v>
      </c>
      <c r="H309" s="26" t="s">
        <v>495</v>
      </c>
      <c r="I309" s="26" t="s">
        <v>711</v>
      </c>
      <c r="J309" s="26" t="s">
        <v>158</v>
      </c>
      <c r="K309" s="88">
        <v>45505</v>
      </c>
      <c r="L309" s="26" t="s">
        <v>222</v>
      </c>
      <c r="M309" s="27">
        <v>45495</v>
      </c>
      <c r="N309" s="26" t="s">
        <v>78</v>
      </c>
      <c r="O309" s="28">
        <v>7514</v>
      </c>
      <c r="P309" s="29" t="s">
        <v>149</v>
      </c>
      <c r="Q309" s="26" t="s">
        <v>160</v>
      </c>
      <c r="R309" s="56" t="s">
        <v>373</v>
      </c>
      <c r="S309" s="56" t="s">
        <v>301</v>
      </c>
    </row>
    <row r="310" spans="1:19" x14ac:dyDescent="0.2">
      <c r="A310" s="25" t="s">
        <v>143</v>
      </c>
      <c r="B310" s="26">
        <v>47137447</v>
      </c>
      <c r="C310" s="26" t="s">
        <v>144</v>
      </c>
      <c r="D310" s="26" t="s">
        <v>712</v>
      </c>
      <c r="E310" s="26" t="s">
        <v>69</v>
      </c>
      <c r="F310" s="26" t="s">
        <v>69</v>
      </c>
      <c r="G310" s="26" t="s">
        <v>144</v>
      </c>
      <c r="H310" s="26" t="s">
        <v>164</v>
      </c>
      <c r="I310" s="26" t="s">
        <v>165</v>
      </c>
      <c r="J310" s="26" t="s">
        <v>158</v>
      </c>
      <c r="K310" s="88">
        <v>45325</v>
      </c>
      <c r="L310" s="26" t="s">
        <v>222</v>
      </c>
      <c r="M310" s="27">
        <v>45232</v>
      </c>
      <c r="N310" s="26" t="s">
        <v>79</v>
      </c>
      <c r="O310" s="28">
        <v>6810</v>
      </c>
      <c r="P310" s="29" t="s">
        <v>149</v>
      </c>
      <c r="Q310" s="26" t="s">
        <v>150</v>
      </c>
      <c r="R310" s="56" t="s">
        <v>166</v>
      </c>
      <c r="S310" s="56" t="s">
        <v>195</v>
      </c>
    </row>
    <row r="311" spans="1:19" x14ac:dyDescent="0.2">
      <c r="A311" s="25" t="s">
        <v>143</v>
      </c>
      <c r="B311" s="26">
        <v>74643560</v>
      </c>
      <c r="C311" s="26" t="s">
        <v>144</v>
      </c>
      <c r="D311" s="26" t="s">
        <v>713</v>
      </c>
      <c r="E311" s="26" t="s">
        <v>69</v>
      </c>
      <c r="F311" s="26" t="s">
        <v>69</v>
      </c>
      <c r="G311" s="26" t="s">
        <v>144</v>
      </c>
      <c r="H311" s="26" t="s">
        <v>237</v>
      </c>
      <c r="I311" s="26" t="s">
        <v>238</v>
      </c>
      <c r="J311" s="26" t="s">
        <v>74</v>
      </c>
      <c r="K311" s="88" t="s">
        <v>148</v>
      </c>
      <c r="L311" s="26" t="s">
        <v>148</v>
      </c>
      <c r="M311" s="27">
        <v>44502</v>
      </c>
      <c r="N311" s="26" t="s">
        <v>79</v>
      </c>
      <c r="O311" s="28">
        <v>2778</v>
      </c>
      <c r="P311" s="29" t="s">
        <v>149</v>
      </c>
      <c r="Q311" s="26" t="s">
        <v>150</v>
      </c>
      <c r="R311" s="56" t="s">
        <v>2332</v>
      </c>
      <c r="S311" s="56" t="s">
        <v>186</v>
      </c>
    </row>
    <row r="312" spans="1:19" x14ac:dyDescent="0.2">
      <c r="A312" s="25" t="s">
        <v>143</v>
      </c>
      <c r="B312" s="26">
        <v>49015245</v>
      </c>
      <c r="C312" s="26" t="s">
        <v>206</v>
      </c>
      <c r="D312" s="26" t="s">
        <v>714</v>
      </c>
      <c r="E312" s="26" t="s">
        <v>69</v>
      </c>
      <c r="F312" s="26" t="s">
        <v>69</v>
      </c>
      <c r="G312" s="26" t="s">
        <v>206</v>
      </c>
      <c r="H312" s="26" t="s">
        <v>16</v>
      </c>
      <c r="I312" s="26" t="s">
        <v>315</v>
      </c>
      <c r="J312" s="26" t="s">
        <v>158</v>
      </c>
      <c r="K312" s="88">
        <v>45351</v>
      </c>
      <c r="L312" s="26" t="s">
        <v>197</v>
      </c>
      <c r="M312" s="27">
        <v>44002</v>
      </c>
      <c r="N312" s="26" t="s">
        <v>78</v>
      </c>
      <c r="O312" s="28">
        <v>1566</v>
      </c>
      <c r="P312" s="29" t="s">
        <v>252</v>
      </c>
      <c r="Q312" s="26" t="s">
        <v>154</v>
      </c>
      <c r="R312" s="56" t="s">
        <v>315</v>
      </c>
      <c r="S312" s="56" t="s">
        <v>170</v>
      </c>
    </row>
    <row r="313" spans="1:19" x14ac:dyDescent="0.2">
      <c r="A313" s="25" t="s">
        <v>143</v>
      </c>
      <c r="B313" s="26">
        <v>72666795</v>
      </c>
      <c r="C313" s="26" t="s">
        <v>144</v>
      </c>
      <c r="D313" s="26" t="s">
        <v>715</v>
      </c>
      <c r="E313" s="26" t="s">
        <v>69</v>
      </c>
      <c r="F313" s="26" t="s">
        <v>69</v>
      </c>
      <c r="G313" s="26" t="s">
        <v>144</v>
      </c>
      <c r="H313" s="26" t="s">
        <v>240</v>
      </c>
      <c r="I313" s="26" t="s">
        <v>224</v>
      </c>
      <c r="J313" s="26" t="s">
        <v>158</v>
      </c>
      <c r="K313" s="88">
        <v>45353</v>
      </c>
      <c r="L313" s="26" t="s">
        <v>159</v>
      </c>
      <c r="M313" s="27">
        <v>44002</v>
      </c>
      <c r="N313" s="26" t="s">
        <v>78</v>
      </c>
      <c r="O313" s="28">
        <v>1566</v>
      </c>
      <c r="P313" s="29" t="s">
        <v>149</v>
      </c>
      <c r="Q313" s="26" t="s">
        <v>154</v>
      </c>
      <c r="R313" s="56" t="s">
        <v>2252</v>
      </c>
      <c r="S313" s="56" t="s">
        <v>198</v>
      </c>
    </row>
    <row r="314" spans="1:19" x14ac:dyDescent="0.2">
      <c r="A314" s="25" t="s">
        <v>143</v>
      </c>
      <c r="B314" s="26">
        <v>40935543</v>
      </c>
      <c r="C314" s="26" t="s">
        <v>144</v>
      </c>
      <c r="D314" s="26" t="s">
        <v>716</v>
      </c>
      <c r="E314" s="26" t="s">
        <v>69</v>
      </c>
      <c r="F314" s="26" t="s">
        <v>69</v>
      </c>
      <c r="G314" s="26" t="s">
        <v>144</v>
      </c>
      <c r="H314" s="26" t="s">
        <v>240</v>
      </c>
      <c r="I314" s="26" t="s">
        <v>677</v>
      </c>
      <c r="J314" s="26" t="s">
        <v>74</v>
      </c>
      <c r="K314" s="88" t="s">
        <v>148</v>
      </c>
      <c r="L314" s="26" t="s">
        <v>148</v>
      </c>
      <c r="M314" s="27">
        <v>44002</v>
      </c>
      <c r="N314" s="26" t="s">
        <v>78</v>
      </c>
      <c r="O314" s="28">
        <v>1565</v>
      </c>
      <c r="P314" s="29" t="s">
        <v>149</v>
      </c>
      <c r="Q314" s="26" t="s">
        <v>150</v>
      </c>
      <c r="R314" s="56" t="s">
        <v>241</v>
      </c>
      <c r="S314" s="56" t="s">
        <v>186</v>
      </c>
    </row>
    <row r="315" spans="1:19" x14ac:dyDescent="0.2">
      <c r="A315" s="25" t="s">
        <v>143</v>
      </c>
      <c r="B315" s="26">
        <v>47983882</v>
      </c>
      <c r="C315" s="26" t="s">
        <v>144</v>
      </c>
      <c r="D315" s="26" t="s">
        <v>717</v>
      </c>
      <c r="E315" s="26" t="s">
        <v>69</v>
      </c>
      <c r="F315" s="26" t="s">
        <v>69</v>
      </c>
      <c r="G315" s="26" t="s">
        <v>144</v>
      </c>
      <c r="H315" s="26" t="s">
        <v>718</v>
      </c>
      <c r="I315" s="26" t="s">
        <v>719</v>
      </c>
      <c r="J315" s="26" t="s">
        <v>158</v>
      </c>
      <c r="K315" s="88">
        <v>45467</v>
      </c>
      <c r="L315" s="26" t="s">
        <v>247</v>
      </c>
      <c r="M315" s="27">
        <v>44837</v>
      </c>
      <c r="N315" s="26" t="s">
        <v>78</v>
      </c>
      <c r="O315" s="28">
        <v>4782</v>
      </c>
      <c r="P315" s="29" t="s">
        <v>162</v>
      </c>
      <c r="Q315" s="26" t="s">
        <v>160</v>
      </c>
      <c r="R315" s="56" t="s">
        <v>605</v>
      </c>
      <c r="S315" s="56" t="s">
        <v>190</v>
      </c>
    </row>
    <row r="316" spans="1:19" x14ac:dyDescent="0.2">
      <c r="A316" s="25" t="s">
        <v>143</v>
      </c>
      <c r="B316" s="26">
        <v>45800066</v>
      </c>
      <c r="C316" s="26" t="s">
        <v>144</v>
      </c>
      <c r="D316" s="26" t="s">
        <v>720</v>
      </c>
      <c r="E316" s="26" t="s">
        <v>69</v>
      </c>
      <c r="F316" s="26" t="s">
        <v>69</v>
      </c>
      <c r="G316" s="26" t="s">
        <v>144</v>
      </c>
      <c r="H316" s="26" t="s">
        <v>477</v>
      </c>
      <c r="I316" s="26" t="s">
        <v>248</v>
      </c>
      <c r="J316" s="26" t="s">
        <v>158</v>
      </c>
      <c r="K316" s="88">
        <v>45306</v>
      </c>
      <c r="L316" s="26" t="s">
        <v>201</v>
      </c>
      <c r="M316" s="27">
        <v>44001</v>
      </c>
      <c r="N316" s="26" t="s">
        <v>78</v>
      </c>
      <c r="O316" s="28">
        <v>1559</v>
      </c>
      <c r="P316" s="29" t="s">
        <v>252</v>
      </c>
      <c r="Q316" s="26" t="s">
        <v>160</v>
      </c>
      <c r="R316" s="56" t="s">
        <v>235</v>
      </c>
      <c r="S316" s="56" t="s">
        <v>198</v>
      </c>
    </row>
    <row r="317" spans="1:19" x14ac:dyDescent="0.2">
      <c r="A317" s="25" t="s">
        <v>143</v>
      </c>
      <c r="B317" s="26">
        <v>81783193</v>
      </c>
      <c r="C317" s="26" t="s">
        <v>144</v>
      </c>
      <c r="D317" s="26" t="s">
        <v>721</v>
      </c>
      <c r="E317" s="26" t="s">
        <v>69</v>
      </c>
      <c r="F317" s="26" t="s">
        <v>69</v>
      </c>
      <c r="G317" s="26" t="s">
        <v>144</v>
      </c>
      <c r="H317" s="26" t="s">
        <v>722</v>
      </c>
      <c r="I317" s="26" t="s">
        <v>723</v>
      </c>
      <c r="J317" s="26" t="s">
        <v>74</v>
      </c>
      <c r="K317" s="88" t="s">
        <v>148</v>
      </c>
      <c r="L317" s="26" t="s">
        <v>148</v>
      </c>
      <c r="M317" s="27">
        <v>44001</v>
      </c>
      <c r="N317" s="26" t="s">
        <v>78</v>
      </c>
      <c r="O317" s="28">
        <v>1559</v>
      </c>
      <c r="P317" s="29" t="s">
        <v>149</v>
      </c>
      <c r="Q317" s="26" t="s">
        <v>160</v>
      </c>
      <c r="R317" s="56" t="s">
        <v>300</v>
      </c>
      <c r="S317" s="56" t="s">
        <v>179</v>
      </c>
    </row>
    <row r="318" spans="1:19" x14ac:dyDescent="0.2">
      <c r="A318" s="25" t="s">
        <v>143</v>
      </c>
      <c r="B318" s="26">
        <v>70272874</v>
      </c>
      <c r="C318" s="26" t="s">
        <v>144</v>
      </c>
      <c r="D318" s="26" t="s">
        <v>724</v>
      </c>
      <c r="E318" s="26" t="s">
        <v>69</v>
      </c>
      <c r="F318" s="26" t="s">
        <v>69</v>
      </c>
      <c r="G318" s="26" t="s">
        <v>144</v>
      </c>
      <c r="H318" s="26" t="s">
        <v>157</v>
      </c>
      <c r="I318" s="26" t="s">
        <v>706</v>
      </c>
      <c r="J318" s="26" t="s">
        <v>74</v>
      </c>
      <c r="K318" s="88" t="s">
        <v>148</v>
      </c>
      <c r="L318" s="26" t="s">
        <v>148</v>
      </c>
      <c r="M318" s="27">
        <v>44001</v>
      </c>
      <c r="N318" s="26" t="s">
        <v>79</v>
      </c>
      <c r="O318" s="28">
        <v>1562</v>
      </c>
      <c r="P318" s="29" t="s">
        <v>149</v>
      </c>
      <c r="Q318" s="26" t="s">
        <v>160</v>
      </c>
      <c r="R318" s="56" t="s">
        <v>166</v>
      </c>
      <c r="S318" s="56" t="s">
        <v>190</v>
      </c>
    </row>
    <row r="319" spans="1:19" x14ac:dyDescent="0.2">
      <c r="A319" s="25" t="s">
        <v>143</v>
      </c>
      <c r="B319" s="26">
        <v>48601156</v>
      </c>
      <c r="C319" s="26" t="s">
        <v>144</v>
      </c>
      <c r="D319" s="26" t="s">
        <v>725</v>
      </c>
      <c r="E319" s="26" t="s">
        <v>69</v>
      </c>
      <c r="F319" s="26" t="s">
        <v>69</v>
      </c>
      <c r="G319" s="26" t="s">
        <v>144</v>
      </c>
      <c r="H319" s="26" t="s">
        <v>16</v>
      </c>
      <c r="I319" s="26" t="s">
        <v>242</v>
      </c>
      <c r="J319" s="26" t="s">
        <v>158</v>
      </c>
      <c r="K319" s="88">
        <v>45307</v>
      </c>
      <c r="L319" s="26" t="s">
        <v>159</v>
      </c>
      <c r="M319" s="27">
        <v>44004</v>
      </c>
      <c r="N319" s="26" t="s">
        <v>78</v>
      </c>
      <c r="O319" s="28">
        <v>1567</v>
      </c>
      <c r="P319" s="29" t="s">
        <v>149</v>
      </c>
      <c r="Q319" s="26" t="s">
        <v>160</v>
      </c>
      <c r="R319" s="56" t="s">
        <v>243</v>
      </c>
      <c r="S319" s="56" t="s">
        <v>256</v>
      </c>
    </row>
    <row r="320" spans="1:19" x14ac:dyDescent="0.2">
      <c r="A320" s="25" t="s">
        <v>143</v>
      </c>
      <c r="B320" s="26">
        <v>45784294</v>
      </c>
      <c r="C320" s="26" t="s">
        <v>144</v>
      </c>
      <c r="D320" s="26" t="s">
        <v>726</v>
      </c>
      <c r="E320" s="26" t="s">
        <v>69</v>
      </c>
      <c r="F320" s="26" t="s">
        <v>69</v>
      </c>
      <c r="G320" s="26" t="s">
        <v>144</v>
      </c>
      <c r="H320" s="26" t="s">
        <v>176</v>
      </c>
      <c r="I320" s="26" t="s">
        <v>381</v>
      </c>
      <c r="J320" s="26" t="s">
        <v>74</v>
      </c>
      <c r="K320" s="88" t="s">
        <v>148</v>
      </c>
      <c r="L320" s="26" t="s">
        <v>148</v>
      </c>
      <c r="M320" s="27">
        <v>45093</v>
      </c>
      <c r="N320" s="26" t="s">
        <v>78</v>
      </c>
      <c r="O320" s="28">
        <v>6455</v>
      </c>
      <c r="P320" s="29" t="s">
        <v>162</v>
      </c>
      <c r="Q320" s="26" t="s">
        <v>160</v>
      </c>
      <c r="R320" s="56" t="s">
        <v>177</v>
      </c>
      <c r="S320" s="56" t="s">
        <v>148</v>
      </c>
    </row>
    <row r="321" spans="1:19" x14ac:dyDescent="0.2">
      <c r="A321" s="25" t="s">
        <v>143</v>
      </c>
      <c r="B321" s="26">
        <v>74132771</v>
      </c>
      <c r="C321" s="26" t="s">
        <v>144</v>
      </c>
      <c r="D321" s="26" t="s">
        <v>727</v>
      </c>
      <c r="E321" s="26" t="s">
        <v>69</v>
      </c>
      <c r="F321" s="26" t="s">
        <v>69</v>
      </c>
      <c r="G321" s="26" t="s">
        <v>144</v>
      </c>
      <c r="H321" s="26" t="s">
        <v>260</v>
      </c>
      <c r="I321" s="26" t="s">
        <v>148</v>
      </c>
      <c r="J321" s="26" t="s">
        <v>158</v>
      </c>
      <c r="K321" s="88">
        <v>45352</v>
      </c>
      <c r="L321" s="26" t="s">
        <v>247</v>
      </c>
      <c r="M321" s="27">
        <v>45218</v>
      </c>
      <c r="N321" s="26" t="s">
        <v>78</v>
      </c>
      <c r="O321" s="28">
        <v>6650</v>
      </c>
      <c r="P321" s="29" t="s">
        <v>162</v>
      </c>
      <c r="Q321" s="26" t="s">
        <v>154</v>
      </c>
      <c r="R321" s="56" t="s">
        <v>148</v>
      </c>
      <c r="S321" s="56" t="s">
        <v>301</v>
      </c>
    </row>
    <row r="322" spans="1:19" x14ac:dyDescent="0.2">
      <c r="A322" s="25" t="s">
        <v>143</v>
      </c>
      <c r="B322" s="26">
        <v>75354454</v>
      </c>
      <c r="C322" s="26" t="s">
        <v>144</v>
      </c>
      <c r="D322" s="26" t="s">
        <v>728</v>
      </c>
      <c r="E322" s="26" t="s">
        <v>69</v>
      </c>
      <c r="F322" s="26" t="s">
        <v>69</v>
      </c>
      <c r="G322" s="26" t="s">
        <v>144</v>
      </c>
      <c r="H322" s="26" t="s">
        <v>365</v>
      </c>
      <c r="I322" s="26" t="s">
        <v>366</v>
      </c>
      <c r="J322" s="26" t="s">
        <v>158</v>
      </c>
      <c r="K322" s="88">
        <v>45579</v>
      </c>
      <c r="L322" s="26" t="s">
        <v>379</v>
      </c>
      <c r="M322" s="27">
        <v>45481</v>
      </c>
      <c r="N322" s="26" t="s">
        <v>78</v>
      </c>
      <c r="O322" s="28">
        <v>7507</v>
      </c>
      <c r="P322" s="29" t="s">
        <v>162</v>
      </c>
      <c r="Q322" s="26" t="s">
        <v>154</v>
      </c>
      <c r="R322" s="56" t="s">
        <v>729</v>
      </c>
      <c r="S322" s="56" t="s">
        <v>151</v>
      </c>
    </row>
    <row r="323" spans="1:19" x14ac:dyDescent="0.2">
      <c r="A323" s="25" t="s">
        <v>143</v>
      </c>
      <c r="B323" s="26">
        <v>47617762</v>
      </c>
      <c r="C323" s="26" t="s">
        <v>114</v>
      </c>
      <c r="D323" s="26" t="s">
        <v>730</v>
      </c>
      <c r="E323" s="26" t="s">
        <v>69</v>
      </c>
      <c r="F323" s="26" t="s">
        <v>69</v>
      </c>
      <c r="G323" s="26" t="s">
        <v>114</v>
      </c>
      <c r="H323" s="26" t="s">
        <v>686</v>
      </c>
      <c r="I323" s="26" t="s">
        <v>731</v>
      </c>
      <c r="J323" s="26" t="s">
        <v>158</v>
      </c>
      <c r="K323" s="88">
        <v>45382</v>
      </c>
      <c r="L323" s="26" t="s">
        <v>174</v>
      </c>
      <c r="M323" s="27">
        <v>44000</v>
      </c>
      <c r="N323" s="26" t="s">
        <v>78</v>
      </c>
      <c r="O323" s="28">
        <v>1555</v>
      </c>
      <c r="P323" s="29" t="s">
        <v>149</v>
      </c>
      <c r="Q323" s="26" t="s">
        <v>150</v>
      </c>
      <c r="R323" s="56" t="s">
        <v>731</v>
      </c>
      <c r="S323" s="56" t="s">
        <v>301</v>
      </c>
    </row>
    <row r="324" spans="1:19" x14ac:dyDescent="0.2">
      <c r="A324" s="25" t="s">
        <v>143</v>
      </c>
      <c r="B324" s="26">
        <v>76849079</v>
      </c>
      <c r="C324" s="26" t="s">
        <v>114</v>
      </c>
      <c r="D324" s="26" t="s">
        <v>425</v>
      </c>
      <c r="E324" s="26" t="s">
        <v>69</v>
      </c>
      <c r="F324" s="26" t="s">
        <v>69</v>
      </c>
      <c r="G324" s="26" t="s">
        <v>114</v>
      </c>
      <c r="H324" s="26" t="s">
        <v>16</v>
      </c>
      <c r="I324" s="26" t="s">
        <v>243</v>
      </c>
      <c r="J324" s="26" t="s">
        <v>74</v>
      </c>
      <c r="K324" s="88" t="s">
        <v>148</v>
      </c>
      <c r="L324" s="26" t="s">
        <v>148</v>
      </c>
      <c r="M324" s="27">
        <v>44000</v>
      </c>
      <c r="N324" s="26" t="s">
        <v>78</v>
      </c>
      <c r="O324" s="28">
        <v>1555</v>
      </c>
      <c r="P324" s="29" t="s">
        <v>149</v>
      </c>
      <c r="Q324" s="26" t="s">
        <v>150</v>
      </c>
      <c r="R324" s="56" t="s">
        <v>243</v>
      </c>
      <c r="S324" s="56" t="s">
        <v>205</v>
      </c>
    </row>
    <row r="325" spans="1:19" x14ac:dyDescent="0.2">
      <c r="A325" s="25" t="s">
        <v>143</v>
      </c>
      <c r="B325" s="26">
        <v>46410512</v>
      </c>
      <c r="C325" s="26" t="s">
        <v>114</v>
      </c>
      <c r="D325" s="26" t="s">
        <v>462</v>
      </c>
      <c r="E325" s="26" t="s">
        <v>69</v>
      </c>
      <c r="F325" s="26" t="s">
        <v>69</v>
      </c>
      <c r="G325" s="26" t="s">
        <v>114</v>
      </c>
      <c r="H325" s="26" t="s">
        <v>16</v>
      </c>
      <c r="I325" s="26" t="s">
        <v>241</v>
      </c>
      <c r="J325" s="26" t="s">
        <v>74</v>
      </c>
      <c r="K325" s="88" t="s">
        <v>148</v>
      </c>
      <c r="L325" s="26" t="s">
        <v>148</v>
      </c>
      <c r="M325" s="27">
        <v>44000</v>
      </c>
      <c r="N325" s="26" t="s">
        <v>78</v>
      </c>
      <c r="O325" s="28">
        <v>1555</v>
      </c>
      <c r="P325" s="29" t="s">
        <v>149</v>
      </c>
      <c r="Q325" s="26" t="s">
        <v>150</v>
      </c>
      <c r="R325" s="56" t="s">
        <v>241</v>
      </c>
      <c r="S325" s="56" t="s">
        <v>195</v>
      </c>
    </row>
    <row r="326" spans="1:19" x14ac:dyDescent="0.2">
      <c r="A326" s="25" t="s">
        <v>143</v>
      </c>
      <c r="B326" s="26">
        <v>48296346</v>
      </c>
      <c r="C326" s="26" t="s">
        <v>144</v>
      </c>
      <c r="D326" s="26" t="s">
        <v>732</v>
      </c>
      <c r="E326" s="26" t="s">
        <v>69</v>
      </c>
      <c r="F326" s="26" t="s">
        <v>69</v>
      </c>
      <c r="G326" s="26" t="s">
        <v>144</v>
      </c>
      <c r="H326" s="26" t="s">
        <v>733</v>
      </c>
      <c r="I326" s="26" t="s">
        <v>328</v>
      </c>
      <c r="J326" s="26" t="s">
        <v>74</v>
      </c>
      <c r="K326" s="88" t="s">
        <v>148</v>
      </c>
      <c r="L326" s="26" t="s">
        <v>148</v>
      </c>
      <c r="M326" s="27">
        <v>45328</v>
      </c>
      <c r="N326" s="26" t="s">
        <v>79</v>
      </c>
      <c r="O326" s="28">
        <v>7166</v>
      </c>
      <c r="P326" s="29" t="s">
        <v>149</v>
      </c>
      <c r="Q326" s="26" t="s">
        <v>150</v>
      </c>
      <c r="R326" s="56" t="s">
        <v>177</v>
      </c>
      <c r="S326" s="56" t="s">
        <v>151</v>
      </c>
    </row>
    <row r="327" spans="1:19" x14ac:dyDescent="0.2">
      <c r="A327" s="25" t="s">
        <v>143</v>
      </c>
      <c r="B327" s="26">
        <v>47286620</v>
      </c>
      <c r="C327" s="26" t="s">
        <v>144</v>
      </c>
      <c r="D327" s="26" t="s">
        <v>734</v>
      </c>
      <c r="E327" s="26" t="s">
        <v>69</v>
      </c>
      <c r="F327" s="26" t="s">
        <v>69</v>
      </c>
      <c r="G327" s="26" t="s">
        <v>144</v>
      </c>
      <c r="H327" s="26" t="s">
        <v>270</v>
      </c>
      <c r="I327" s="26" t="s">
        <v>578</v>
      </c>
      <c r="J327" s="26" t="s">
        <v>158</v>
      </c>
      <c r="K327" s="88">
        <v>45382</v>
      </c>
      <c r="L327" s="26" t="s">
        <v>194</v>
      </c>
      <c r="M327" s="27">
        <v>44533</v>
      </c>
      <c r="N327" s="26" t="s">
        <v>78</v>
      </c>
      <c r="O327" s="28">
        <v>2808</v>
      </c>
      <c r="P327" s="29" t="s">
        <v>162</v>
      </c>
      <c r="Q327" s="26" t="s">
        <v>154</v>
      </c>
      <c r="R327" s="56" t="s">
        <v>469</v>
      </c>
      <c r="S327" s="56" t="s">
        <v>151</v>
      </c>
    </row>
    <row r="328" spans="1:19" x14ac:dyDescent="0.2">
      <c r="A328" s="25" t="s">
        <v>143</v>
      </c>
      <c r="B328" s="26">
        <v>70912333</v>
      </c>
      <c r="C328" s="26" t="s">
        <v>144</v>
      </c>
      <c r="D328" s="26" t="s">
        <v>735</v>
      </c>
      <c r="E328" s="26" t="s">
        <v>69</v>
      </c>
      <c r="F328" s="26" t="s">
        <v>69</v>
      </c>
      <c r="G328" s="26" t="s">
        <v>144</v>
      </c>
      <c r="H328" s="26" t="s">
        <v>686</v>
      </c>
      <c r="I328" s="26" t="s">
        <v>736</v>
      </c>
      <c r="J328" s="26" t="s">
        <v>158</v>
      </c>
      <c r="K328" s="88">
        <v>45755</v>
      </c>
      <c r="L328" s="26" t="s">
        <v>159</v>
      </c>
      <c r="M328" s="27">
        <v>45632</v>
      </c>
      <c r="N328" s="26" t="s">
        <v>79</v>
      </c>
      <c r="O328" s="28">
        <v>10963</v>
      </c>
      <c r="P328" s="29" t="s">
        <v>149</v>
      </c>
      <c r="Q328" s="26" t="s">
        <v>160</v>
      </c>
      <c r="R328" s="56" t="s">
        <v>731</v>
      </c>
      <c r="S328" s="56" t="s">
        <v>170</v>
      </c>
    </row>
    <row r="329" spans="1:19" x14ac:dyDescent="0.2">
      <c r="A329" s="25" t="s">
        <v>143</v>
      </c>
      <c r="B329" s="26">
        <v>48484786</v>
      </c>
      <c r="C329" s="26" t="s">
        <v>114</v>
      </c>
      <c r="D329" s="26" t="s">
        <v>328</v>
      </c>
      <c r="E329" s="26" t="s">
        <v>69</v>
      </c>
      <c r="F329" s="26" t="s">
        <v>69</v>
      </c>
      <c r="G329" s="26" t="s">
        <v>114</v>
      </c>
      <c r="H329" s="26" t="s">
        <v>537</v>
      </c>
      <c r="I329" s="26" t="s">
        <v>177</v>
      </c>
      <c r="J329" s="26" t="s">
        <v>74</v>
      </c>
      <c r="K329" s="88" t="s">
        <v>148</v>
      </c>
      <c r="L329" s="26" t="s">
        <v>148</v>
      </c>
      <c r="M329" s="27">
        <v>44300</v>
      </c>
      <c r="N329" s="26" t="s">
        <v>78</v>
      </c>
      <c r="O329" s="28">
        <v>0</v>
      </c>
      <c r="P329" s="29" t="s">
        <v>149</v>
      </c>
      <c r="Q329" s="26" t="s">
        <v>154</v>
      </c>
      <c r="R329" s="56" t="s">
        <v>177</v>
      </c>
      <c r="S329" s="56" t="s">
        <v>205</v>
      </c>
    </row>
    <row r="330" spans="1:19" x14ac:dyDescent="0.2">
      <c r="A330" s="25" t="s">
        <v>143</v>
      </c>
      <c r="B330" s="26">
        <v>48342921</v>
      </c>
      <c r="C330" s="26" t="s">
        <v>187</v>
      </c>
      <c r="D330" s="26" t="s">
        <v>737</v>
      </c>
      <c r="E330" s="26" t="s">
        <v>69</v>
      </c>
      <c r="F330" s="26" t="s">
        <v>69</v>
      </c>
      <c r="G330" s="26" t="s">
        <v>187</v>
      </c>
      <c r="H330" s="26" t="s">
        <v>16</v>
      </c>
      <c r="I330" s="26" t="s">
        <v>189</v>
      </c>
      <c r="J330" s="26" t="s">
        <v>158</v>
      </c>
      <c r="K330" s="88">
        <v>45626</v>
      </c>
      <c r="L330" s="26" t="s">
        <v>174</v>
      </c>
      <c r="M330" s="27">
        <v>44072</v>
      </c>
      <c r="N330" s="26" t="s">
        <v>78</v>
      </c>
      <c r="O330" s="28">
        <v>1798</v>
      </c>
      <c r="P330" s="29" t="s">
        <v>162</v>
      </c>
      <c r="Q330" s="26" t="s">
        <v>53</v>
      </c>
      <c r="R330" s="56" t="s">
        <v>189</v>
      </c>
      <c r="S330" s="56" t="s">
        <v>186</v>
      </c>
    </row>
    <row r="331" spans="1:19" x14ac:dyDescent="0.2">
      <c r="A331" s="25" t="s">
        <v>143</v>
      </c>
      <c r="B331" s="26">
        <v>43824589</v>
      </c>
      <c r="C331" s="26" t="s">
        <v>144</v>
      </c>
      <c r="D331" s="26" t="s">
        <v>738</v>
      </c>
      <c r="E331" s="26" t="s">
        <v>69</v>
      </c>
      <c r="F331" s="26" t="s">
        <v>69</v>
      </c>
      <c r="G331" s="26" t="s">
        <v>144</v>
      </c>
      <c r="H331" s="26" t="s">
        <v>442</v>
      </c>
      <c r="I331" s="26" t="s">
        <v>148</v>
      </c>
      <c r="J331" s="26" t="s">
        <v>158</v>
      </c>
      <c r="K331" s="88">
        <v>45447</v>
      </c>
      <c r="L331" s="26" t="s">
        <v>275</v>
      </c>
      <c r="M331" s="27">
        <v>45384</v>
      </c>
      <c r="N331" s="26" t="s">
        <v>79</v>
      </c>
      <c r="O331" s="28">
        <v>7140</v>
      </c>
      <c r="P331" s="29" t="s">
        <v>162</v>
      </c>
      <c r="Q331" s="26" t="s">
        <v>154</v>
      </c>
      <c r="R331" s="56" t="s">
        <v>148</v>
      </c>
      <c r="S331" s="56" t="s">
        <v>186</v>
      </c>
    </row>
    <row r="332" spans="1:19" x14ac:dyDescent="0.2">
      <c r="A332" s="25" t="s">
        <v>143</v>
      </c>
      <c r="B332" s="26">
        <v>72530015</v>
      </c>
      <c r="C332" s="26" t="s">
        <v>144</v>
      </c>
      <c r="D332" s="26" t="s">
        <v>739</v>
      </c>
      <c r="E332" s="26" t="s">
        <v>69</v>
      </c>
      <c r="F332" s="26" t="s">
        <v>69</v>
      </c>
      <c r="G332" s="26" t="s">
        <v>144</v>
      </c>
      <c r="H332" s="26" t="s">
        <v>240</v>
      </c>
      <c r="I332" s="26" t="s">
        <v>224</v>
      </c>
      <c r="J332" s="26" t="s">
        <v>158</v>
      </c>
      <c r="K332" s="88">
        <v>45657</v>
      </c>
      <c r="L332" s="26" t="s">
        <v>159</v>
      </c>
      <c r="M332" s="27">
        <v>44072</v>
      </c>
      <c r="N332" s="26" t="s">
        <v>78</v>
      </c>
      <c r="O332" s="28">
        <v>1797</v>
      </c>
      <c r="P332" s="29" t="s">
        <v>149</v>
      </c>
      <c r="Q332" s="26" t="s">
        <v>154</v>
      </c>
      <c r="R332" s="56" t="s">
        <v>2252</v>
      </c>
      <c r="S332" s="56" t="s">
        <v>301</v>
      </c>
    </row>
    <row r="333" spans="1:19" x14ac:dyDescent="0.2">
      <c r="A333" s="25" t="s">
        <v>143</v>
      </c>
      <c r="B333" s="26">
        <v>43745066</v>
      </c>
      <c r="C333" s="26" t="s">
        <v>144</v>
      </c>
      <c r="D333" s="26" t="s">
        <v>740</v>
      </c>
      <c r="E333" s="26" t="s">
        <v>69</v>
      </c>
      <c r="F333" s="26" t="s">
        <v>69</v>
      </c>
      <c r="G333" s="26" t="s">
        <v>144</v>
      </c>
      <c r="H333" s="26" t="s">
        <v>258</v>
      </c>
      <c r="I333" s="26" t="s">
        <v>200</v>
      </c>
      <c r="J333" s="26" t="s">
        <v>74</v>
      </c>
      <c r="K333" s="88" t="s">
        <v>148</v>
      </c>
      <c r="L333" s="26" t="s">
        <v>148</v>
      </c>
      <c r="M333" s="27">
        <v>44072</v>
      </c>
      <c r="N333" s="26" t="s">
        <v>78</v>
      </c>
      <c r="O333" s="28">
        <v>1800</v>
      </c>
      <c r="P333" s="29" t="s">
        <v>149</v>
      </c>
      <c r="Q333" s="26" t="s">
        <v>154</v>
      </c>
      <c r="R333" s="56" t="s">
        <v>2150</v>
      </c>
      <c r="S333" s="56" t="s">
        <v>263</v>
      </c>
    </row>
    <row r="334" spans="1:19" x14ac:dyDescent="0.2">
      <c r="A334" s="25" t="s">
        <v>143</v>
      </c>
      <c r="B334" s="26">
        <v>71242502</v>
      </c>
      <c r="C334" s="26" t="s">
        <v>206</v>
      </c>
      <c r="D334" s="26" t="s">
        <v>741</v>
      </c>
      <c r="E334" s="26" t="s">
        <v>69</v>
      </c>
      <c r="F334" s="26" t="s">
        <v>69</v>
      </c>
      <c r="G334" s="26" t="s">
        <v>206</v>
      </c>
      <c r="H334" s="26" t="s">
        <v>11</v>
      </c>
      <c r="I334" s="26" t="s">
        <v>388</v>
      </c>
      <c r="J334" s="26" t="s">
        <v>158</v>
      </c>
      <c r="K334" s="88">
        <v>45691</v>
      </c>
      <c r="L334" s="26" t="s">
        <v>379</v>
      </c>
      <c r="M334" s="27">
        <v>45673</v>
      </c>
      <c r="N334" s="26" t="s">
        <v>78</v>
      </c>
      <c r="O334" s="28">
        <v>1800</v>
      </c>
      <c r="P334" s="29" t="s">
        <v>252</v>
      </c>
      <c r="Q334" s="26" t="s">
        <v>154</v>
      </c>
      <c r="R334" s="56" t="s">
        <v>389</v>
      </c>
      <c r="S334" s="56" t="s">
        <v>195</v>
      </c>
    </row>
    <row r="335" spans="1:19" x14ac:dyDescent="0.2">
      <c r="A335" s="25" t="s">
        <v>143</v>
      </c>
      <c r="B335" s="26">
        <v>70184967</v>
      </c>
      <c r="C335" s="26" t="s">
        <v>144</v>
      </c>
      <c r="D335" s="26" t="s">
        <v>742</v>
      </c>
      <c r="E335" s="26" t="s">
        <v>69</v>
      </c>
      <c r="F335" s="26" t="s">
        <v>69</v>
      </c>
      <c r="G335" s="26" t="s">
        <v>144</v>
      </c>
      <c r="H335" s="26" t="s">
        <v>260</v>
      </c>
      <c r="I335" s="26" t="s">
        <v>743</v>
      </c>
      <c r="J335" s="26" t="s">
        <v>158</v>
      </c>
      <c r="K335" s="88">
        <v>45609</v>
      </c>
      <c r="L335" s="26" t="s">
        <v>159</v>
      </c>
      <c r="M335" s="27">
        <v>45457</v>
      </c>
      <c r="N335" s="26" t="s">
        <v>78</v>
      </c>
      <c r="O335" s="28">
        <v>7385</v>
      </c>
      <c r="P335" s="29" t="s">
        <v>149</v>
      </c>
      <c r="Q335" s="26" t="s">
        <v>154</v>
      </c>
      <c r="R335" s="56" t="s">
        <v>262</v>
      </c>
      <c r="S335" s="56" t="s">
        <v>170</v>
      </c>
    </row>
    <row r="336" spans="1:19" x14ac:dyDescent="0.2">
      <c r="A336" s="25" t="s">
        <v>143</v>
      </c>
      <c r="B336" s="26">
        <v>75477074</v>
      </c>
      <c r="C336" s="26" t="s">
        <v>187</v>
      </c>
      <c r="D336" s="26" t="s">
        <v>744</v>
      </c>
      <c r="E336" s="26" t="s">
        <v>69</v>
      </c>
      <c r="F336" s="26" t="s">
        <v>69</v>
      </c>
      <c r="G336" s="26" t="s">
        <v>187</v>
      </c>
      <c r="H336" s="26" t="s">
        <v>16</v>
      </c>
      <c r="I336" s="26" t="s">
        <v>340</v>
      </c>
      <c r="J336" s="26" t="s">
        <v>158</v>
      </c>
      <c r="K336" s="88">
        <v>45412</v>
      </c>
      <c r="L336" s="26" t="s">
        <v>174</v>
      </c>
      <c r="M336" s="27">
        <v>44075</v>
      </c>
      <c r="N336" s="26" t="s">
        <v>78</v>
      </c>
      <c r="O336" s="28">
        <v>1799</v>
      </c>
      <c r="P336" s="29" t="s">
        <v>162</v>
      </c>
      <c r="Q336" s="26" t="s">
        <v>160</v>
      </c>
      <c r="R336" s="56" t="s">
        <v>189</v>
      </c>
      <c r="S336" s="56" t="s">
        <v>263</v>
      </c>
    </row>
    <row r="337" spans="1:19" x14ac:dyDescent="0.2">
      <c r="A337" s="25" t="s">
        <v>143</v>
      </c>
      <c r="B337" s="26">
        <v>71520203</v>
      </c>
      <c r="C337" s="26" t="s">
        <v>114</v>
      </c>
      <c r="D337" s="26" t="s">
        <v>745</v>
      </c>
      <c r="E337" s="26" t="s">
        <v>69</v>
      </c>
      <c r="F337" s="26" t="s">
        <v>69</v>
      </c>
      <c r="G337" s="26" t="s">
        <v>114</v>
      </c>
      <c r="H337" s="26" t="s">
        <v>11</v>
      </c>
      <c r="I337" s="26" t="s">
        <v>2150</v>
      </c>
      <c r="J337" s="26" t="s">
        <v>74</v>
      </c>
      <c r="K337" s="88" t="s">
        <v>148</v>
      </c>
      <c r="L337" s="26" t="s">
        <v>148</v>
      </c>
      <c r="M337" s="27">
        <v>44079</v>
      </c>
      <c r="N337" s="26" t="s">
        <v>78</v>
      </c>
      <c r="O337" s="28">
        <v>1861</v>
      </c>
      <c r="P337" s="29" t="s">
        <v>149</v>
      </c>
      <c r="Q337" s="26" t="s">
        <v>160</v>
      </c>
      <c r="R337" s="56" t="s">
        <v>2150</v>
      </c>
      <c r="S337" s="56" t="s">
        <v>170</v>
      </c>
    </row>
    <row r="338" spans="1:19" x14ac:dyDescent="0.2">
      <c r="A338" s="25" t="s">
        <v>143</v>
      </c>
      <c r="B338" s="26">
        <v>42597979</v>
      </c>
      <c r="C338" s="26" t="s">
        <v>144</v>
      </c>
      <c r="D338" s="26" t="s">
        <v>746</v>
      </c>
      <c r="E338" s="26" t="s">
        <v>69</v>
      </c>
      <c r="F338" s="26" t="s">
        <v>69</v>
      </c>
      <c r="G338" s="26" t="s">
        <v>144</v>
      </c>
      <c r="H338" s="26" t="s">
        <v>2379</v>
      </c>
      <c r="I338" s="26" t="s">
        <v>347</v>
      </c>
      <c r="J338" s="26" t="s">
        <v>74</v>
      </c>
      <c r="K338" s="88" t="s">
        <v>148</v>
      </c>
      <c r="L338" s="26" t="s">
        <v>148</v>
      </c>
      <c r="M338" s="27">
        <v>44085</v>
      </c>
      <c r="N338" s="26" t="s">
        <v>78</v>
      </c>
      <c r="O338" s="28">
        <v>1862</v>
      </c>
      <c r="P338" s="29" t="s">
        <v>149</v>
      </c>
      <c r="Q338" s="26" t="s">
        <v>160</v>
      </c>
      <c r="R338" s="56" t="s">
        <v>235</v>
      </c>
      <c r="S338" s="56" t="s">
        <v>170</v>
      </c>
    </row>
    <row r="339" spans="1:19" x14ac:dyDescent="0.2">
      <c r="A339" s="25" t="s">
        <v>143</v>
      </c>
      <c r="B339" s="26">
        <v>74933749</v>
      </c>
      <c r="C339" s="26" t="s">
        <v>144</v>
      </c>
      <c r="D339" s="26" t="s">
        <v>747</v>
      </c>
      <c r="E339" s="26" t="s">
        <v>69</v>
      </c>
      <c r="F339" s="26" t="s">
        <v>69</v>
      </c>
      <c r="G339" s="26" t="s">
        <v>144</v>
      </c>
      <c r="H339" s="26" t="s">
        <v>610</v>
      </c>
      <c r="I339" s="26" t="s">
        <v>693</v>
      </c>
      <c r="J339" s="26" t="s">
        <v>158</v>
      </c>
      <c r="K339" s="88">
        <v>45639</v>
      </c>
      <c r="L339" s="26" t="s">
        <v>334</v>
      </c>
      <c r="M339" s="27">
        <v>45614</v>
      </c>
      <c r="N339" s="26" t="s">
        <v>78</v>
      </c>
      <c r="O339" s="28">
        <v>10855</v>
      </c>
      <c r="P339" s="29" t="s">
        <v>149</v>
      </c>
      <c r="Q339" s="26" t="s">
        <v>160</v>
      </c>
      <c r="R339" s="56" t="s">
        <v>300</v>
      </c>
      <c r="S339" s="56" t="s">
        <v>151</v>
      </c>
    </row>
    <row r="340" spans="1:19" x14ac:dyDescent="0.2">
      <c r="A340" s="25" t="s">
        <v>143</v>
      </c>
      <c r="B340" s="26">
        <v>70453451</v>
      </c>
      <c r="C340" s="26" t="s">
        <v>144</v>
      </c>
      <c r="D340" s="26" t="s">
        <v>748</v>
      </c>
      <c r="E340" s="26" t="s">
        <v>69</v>
      </c>
      <c r="F340" s="26" t="s">
        <v>69</v>
      </c>
      <c r="G340" s="26" t="s">
        <v>144</v>
      </c>
      <c r="H340" s="26" t="s">
        <v>14</v>
      </c>
      <c r="I340" s="26" t="s">
        <v>386</v>
      </c>
      <c r="J340" s="26" t="s">
        <v>74</v>
      </c>
      <c r="K340" s="88" t="s">
        <v>148</v>
      </c>
      <c r="L340" s="26" t="s">
        <v>148</v>
      </c>
      <c r="M340" s="27">
        <v>44085</v>
      </c>
      <c r="N340" s="26" t="s">
        <v>78</v>
      </c>
      <c r="O340" s="28">
        <v>1862</v>
      </c>
      <c r="P340" s="29" t="s">
        <v>149</v>
      </c>
      <c r="Q340" s="26" t="s">
        <v>160</v>
      </c>
      <c r="R340" s="56" t="s">
        <v>2252</v>
      </c>
      <c r="S340" s="56" t="s">
        <v>190</v>
      </c>
    </row>
    <row r="341" spans="1:19" x14ac:dyDescent="0.2">
      <c r="A341" s="25" t="s">
        <v>143</v>
      </c>
      <c r="B341" s="26">
        <v>47579040</v>
      </c>
      <c r="C341" s="26" t="s">
        <v>144</v>
      </c>
      <c r="D341" s="26" t="s">
        <v>749</v>
      </c>
      <c r="E341" s="26" t="s">
        <v>69</v>
      </c>
      <c r="F341" s="26" t="s">
        <v>69</v>
      </c>
      <c r="G341" s="26" t="s">
        <v>144</v>
      </c>
      <c r="H341" s="26" t="s">
        <v>750</v>
      </c>
      <c r="I341" s="26" t="s">
        <v>751</v>
      </c>
      <c r="J341" s="26" t="s">
        <v>74</v>
      </c>
      <c r="K341" s="88" t="s">
        <v>148</v>
      </c>
      <c r="L341" s="26" t="s">
        <v>148</v>
      </c>
      <c r="M341" s="27">
        <v>45048</v>
      </c>
      <c r="N341" s="26" t="s">
        <v>78</v>
      </c>
      <c r="O341" s="28">
        <v>6260</v>
      </c>
      <c r="P341" s="29" t="s">
        <v>162</v>
      </c>
      <c r="Q341" s="26" t="s">
        <v>160</v>
      </c>
      <c r="R341" s="56" t="s">
        <v>752</v>
      </c>
      <c r="S341" s="56" t="s">
        <v>190</v>
      </c>
    </row>
    <row r="342" spans="1:19" x14ac:dyDescent="0.2">
      <c r="A342" s="25" t="s">
        <v>143</v>
      </c>
      <c r="B342" s="26">
        <v>45035710</v>
      </c>
      <c r="C342" s="26" t="s">
        <v>144</v>
      </c>
      <c r="D342" s="26" t="s">
        <v>753</v>
      </c>
      <c r="E342" s="26" t="s">
        <v>69</v>
      </c>
      <c r="F342" s="26" t="s">
        <v>69</v>
      </c>
      <c r="G342" s="26" t="s">
        <v>144</v>
      </c>
      <c r="H342" s="26" t="s">
        <v>192</v>
      </c>
      <c r="I342" s="26" t="s">
        <v>754</v>
      </c>
      <c r="J342" s="26" t="s">
        <v>158</v>
      </c>
      <c r="K342" s="88">
        <v>45408</v>
      </c>
      <c r="L342" s="26" t="s">
        <v>159</v>
      </c>
      <c r="M342" s="27">
        <v>45357</v>
      </c>
      <c r="N342" s="26" t="s">
        <v>78</v>
      </c>
      <c r="O342" s="28">
        <v>7087</v>
      </c>
      <c r="P342" s="29" t="s">
        <v>162</v>
      </c>
      <c r="Q342" s="26" t="s">
        <v>154</v>
      </c>
      <c r="R342" s="56" t="s">
        <v>177</v>
      </c>
      <c r="S342" s="56" t="s">
        <v>186</v>
      </c>
    </row>
    <row r="343" spans="1:19" x14ac:dyDescent="0.2">
      <c r="A343" s="25" t="s">
        <v>143</v>
      </c>
      <c r="B343" s="26">
        <v>72041321</v>
      </c>
      <c r="C343" s="26" t="s">
        <v>144</v>
      </c>
      <c r="D343" s="26" t="s">
        <v>755</v>
      </c>
      <c r="E343" s="26" t="s">
        <v>69</v>
      </c>
      <c r="F343" s="26" t="s">
        <v>69</v>
      </c>
      <c r="G343" s="26" t="s">
        <v>144</v>
      </c>
      <c r="H343" s="26" t="s">
        <v>176</v>
      </c>
      <c r="I343" s="26" t="s">
        <v>756</v>
      </c>
      <c r="J343" s="26" t="s">
        <v>158</v>
      </c>
      <c r="K343" s="88">
        <v>45649</v>
      </c>
      <c r="L343" s="26" t="s">
        <v>247</v>
      </c>
      <c r="M343" s="27">
        <v>45511</v>
      </c>
      <c r="N343" s="26" t="s">
        <v>78</v>
      </c>
      <c r="O343" s="28">
        <v>8541</v>
      </c>
      <c r="P343" s="29" t="s">
        <v>162</v>
      </c>
      <c r="Q343" s="26" t="s">
        <v>160</v>
      </c>
      <c r="R343" s="56" t="s">
        <v>177</v>
      </c>
      <c r="S343" s="56" t="s">
        <v>170</v>
      </c>
    </row>
    <row r="344" spans="1:19" x14ac:dyDescent="0.2">
      <c r="A344" s="25" t="s">
        <v>143</v>
      </c>
      <c r="B344" s="26">
        <v>74840288</v>
      </c>
      <c r="C344" s="26" t="s">
        <v>144</v>
      </c>
      <c r="D344" s="26" t="s">
        <v>757</v>
      </c>
      <c r="E344" s="26" t="s">
        <v>69</v>
      </c>
      <c r="F344" s="26" t="s">
        <v>69</v>
      </c>
      <c r="G344" s="26" t="s">
        <v>144</v>
      </c>
      <c r="H344" s="26" t="s">
        <v>464</v>
      </c>
      <c r="I344" s="26" t="s">
        <v>2249</v>
      </c>
      <c r="J344" s="26" t="s">
        <v>74</v>
      </c>
      <c r="K344" s="88" t="s">
        <v>148</v>
      </c>
      <c r="L344" s="26" t="s">
        <v>148</v>
      </c>
      <c r="M344" s="27">
        <v>45439</v>
      </c>
      <c r="N344" s="26" t="s">
        <v>78</v>
      </c>
      <c r="O344" s="28">
        <v>7260</v>
      </c>
      <c r="P344" s="29" t="s">
        <v>162</v>
      </c>
      <c r="Q344" s="26" t="s">
        <v>160</v>
      </c>
      <c r="R344" s="56" t="s">
        <v>758</v>
      </c>
      <c r="S344" s="56" t="s">
        <v>167</v>
      </c>
    </row>
    <row r="345" spans="1:19" x14ac:dyDescent="0.2">
      <c r="A345" s="25" t="s">
        <v>143</v>
      </c>
      <c r="B345" s="26">
        <v>70800781</v>
      </c>
      <c r="C345" s="26" t="s">
        <v>144</v>
      </c>
      <c r="D345" s="26" t="s">
        <v>759</v>
      </c>
      <c r="E345" s="26" t="s">
        <v>69</v>
      </c>
      <c r="F345" s="26" t="s">
        <v>69</v>
      </c>
      <c r="G345" s="26" t="s">
        <v>144</v>
      </c>
      <c r="H345" s="26" t="s">
        <v>16</v>
      </c>
      <c r="I345" s="26" t="s">
        <v>564</v>
      </c>
      <c r="J345" s="26" t="s">
        <v>74</v>
      </c>
      <c r="K345" s="88" t="s">
        <v>148</v>
      </c>
      <c r="L345" s="26" t="s">
        <v>148</v>
      </c>
      <c r="M345" s="27">
        <v>44238</v>
      </c>
      <c r="N345" s="26" t="s">
        <v>78</v>
      </c>
      <c r="O345" s="28">
        <v>2234</v>
      </c>
      <c r="P345" s="29" t="s">
        <v>149</v>
      </c>
      <c r="Q345" s="26" t="s">
        <v>160</v>
      </c>
      <c r="R345" s="56" t="s">
        <v>2252</v>
      </c>
      <c r="S345" s="56" t="s">
        <v>198</v>
      </c>
    </row>
    <row r="346" spans="1:19" x14ac:dyDescent="0.2">
      <c r="A346" s="25" t="s">
        <v>143</v>
      </c>
      <c r="B346" s="26">
        <v>72196506</v>
      </c>
      <c r="C346" s="26" t="s">
        <v>144</v>
      </c>
      <c r="D346" s="26" t="s">
        <v>761</v>
      </c>
      <c r="E346" s="26" t="s">
        <v>69</v>
      </c>
      <c r="F346" s="26" t="s">
        <v>69</v>
      </c>
      <c r="G346" s="26" t="s">
        <v>144</v>
      </c>
      <c r="H346" s="26" t="s">
        <v>227</v>
      </c>
      <c r="I346" s="26" t="s">
        <v>762</v>
      </c>
      <c r="J346" s="26" t="s">
        <v>158</v>
      </c>
      <c r="K346" s="88">
        <v>45351</v>
      </c>
      <c r="L346" s="26" t="s">
        <v>174</v>
      </c>
      <c r="M346" s="27">
        <v>45093</v>
      </c>
      <c r="N346" s="26" t="s">
        <v>78</v>
      </c>
      <c r="O346" s="28">
        <v>6455</v>
      </c>
      <c r="P346" s="29" t="s">
        <v>162</v>
      </c>
      <c r="Q346" s="26" t="s">
        <v>160</v>
      </c>
      <c r="R346" s="56" t="s">
        <v>177</v>
      </c>
      <c r="S346" s="56" t="s">
        <v>195</v>
      </c>
    </row>
    <row r="347" spans="1:19" x14ac:dyDescent="0.2">
      <c r="A347" s="25" t="s">
        <v>143</v>
      </c>
      <c r="B347" s="26">
        <v>47641834</v>
      </c>
      <c r="C347" s="26" t="s">
        <v>144</v>
      </c>
      <c r="D347" s="26" t="s">
        <v>763</v>
      </c>
      <c r="E347" s="26" t="s">
        <v>69</v>
      </c>
      <c r="F347" s="26" t="s">
        <v>69</v>
      </c>
      <c r="G347" s="26" t="s">
        <v>144</v>
      </c>
      <c r="H347" s="26" t="s">
        <v>764</v>
      </c>
      <c r="I347" s="26" t="s">
        <v>765</v>
      </c>
      <c r="J347" s="26" t="s">
        <v>158</v>
      </c>
      <c r="K347" s="88">
        <v>45354</v>
      </c>
      <c r="L347" s="26" t="s">
        <v>159</v>
      </c>
      <c r="M347" s="27">
        <v>45278</v>
      </c>
      <c r="N347" s="26" t="s">
        <v>78</v>
      </c>
      <c r="O347" s="28">
        <v>6998</v>
      </c>
      <c r="P347" s="29" t="s">
        <v>162</v>
      </c>
      <c r="Q347" s="26" t="s">
        <v>150</v>
      </c>
      <c r="R347" s="56" t="s">
        <v>766</v>
      </c>
      <c r="S347" s="56" t="s">
        <v>186</v>
      </c>
    </row>
    <row r="348" spans="1:19" x14ac:dyDescent="0.2">
      <c r="A348" s="25" t="s">
        <v>143</v>
      </c>
      <c r="B348" s="26">
        <v>48278803</v>
      </c>
      <c r="C348" s="26" t="s">
        <v>144</v>
      </c>
      <c r="D348" s="26" t="s">
        <v>767</v>
      </c>
      <c r="E348" s="26" t="s">
        <v>69</v>
      </c>
      <c r="F348" s="26" t="s">
        <v>69</v>
      </c>
      <c r="G348" s="26" t="s">
        <v>144</v>
      </c>
      <c r="H348" s="26" t="s">
        <v>768</v>
      </c>
      <c r="I348" s="26" t="s">
        <v>769</v>
      </c>
      <c r="J348" s="26" t="s">
        <v>74</v>
      </c>
      <c r="K348" s="88" t="s">
        <v>148</v>
      </c>
      <c r="L348" s="26" t="s">
        <v>148</v>
      </c>
      <c r="M348" s="27">
        <v>44251</v>
      </c>
      <c r="N348" s="26" t="s">
        <v>78</v>
      </c>
      <c r="O348" s="28">
        <v>2250</v>
      </c>
      <c r="P348" s="29" t="s">
        <v>149</v>
      </c>
      <c r="Q348" s="26" t="s">
        <v>150</v>
      </c>
      <c r="R348" s="56" t="s">
        <v>2345</v>
      </c>
      <c r="S348" s="56" t="s">
        <v>232</v>
      </c>
    </row>
    <row r="349" spans="1:19" x14ac:dyDescent="0.2">
      <c r="A349" s="25" t="s">
        <v>143</v>
      </c>
      <c r="B349" s="26">
        <v>70836978</v>
      </c>
      <c r="C349" s="26" t="s">
        <v>144</v>
      </c>
      <c r="D349" s="26" t="s">
        <v>770</v>
      </c>
      <c r="E349" s="26" t="s">
        <v>69</v>
      </c>
      <c r="F349" s="26" t="s">
        <v>69</v>
      </c>
      <c r="G349" s="26" t="s">
        <v>144</v>
      </c>
      <c r="H349" s="26" t="s">
        <v>771</v>
      </c>
      <c r="I349" s="26" t="s">
        <v>751</v>
      </c>
      <c r="J349" s="26" t="s">
        <v>158</v>
      </c>
      <c r="K349" s="88">
        <v>45382</v>
      </c>
      <c r="L349" s="26" t="s">
        <v>174</v>
      </c>
      <c r="M349" s="27">
        <v>44251</v>
      </c>
      <c r="N349" s="26" t="s">
        <v>78</v>
      </c>
      <c r="O349" s="28">
        <v>2250</v>
      </c>
      <c r="P349" s="29" t="s">
        <v>162</v>
      </c>
      <c r="Q349" s="26" t="s">
        <v>150</v>
      </c>
      <c r="R349" s="56" t="s">
        <v>772</v>
      </c>
      <c r="S349" s="56" t="s">
        <v>179</v>
      </c>
    </row>
    <row r="350" spans="1:19" x14ac:dyDescent="0.2">
      <c r="A350" s="25" t="s">
        <v>143</v>
      </c>
      <c r="B350" s="26">
        <v>73382684</v>
      </c>
      <c r="C350" s="26" t="s">
        <v>144</v>
      </c>
      <c r="D350" s="26" t="s">
        <v>773</v>
      </c>
      <c r="E350" s="26" t="s">
        <v>69</v>
      </c>
      <c r="F350" s="26" t="s">
        <v>69</v>
      </c>
      <c r="G350" s="26" t="s">
        <v>144</v>
      </c>
      <c r="H350" s="26" t="s">
        <v>464</v>
      </c>
      <c r="I350" s="26" t="s">
        <v>774</v>
      </c>
      <c r="J350" s="26" t="s">
        <v>74</v>
      </c>
      <c r="K350" s="88" t="s">
        <v>148</v>
      </c>
      <c r="L350" s="26" t="s">
        <v>148</v>
      </c>
      <c r="M350" s="27">
        <v>45334</v>
      </c>
      <c r="N350" s="26" t="s">
        <v>78</v>
      </c>
      <c r="O350" s="28">
        <v>7095</v>
      </c>
      <c r="P350" s="29" t="s">
        <v>162</v>
      </c>
      <c r="Q350" s="26" t="s">
        <v>150</v>
      </c>
      <c r="R350" s="56" t="s">
        <v>775</v>
      </c>
      <c r="S350" s="56" t="s">
        <v>256</v>
      </c>
    </row>
    <row r="351" spans="1:19" x14ac:dyDescent="0.2">
      <c r="A351" s="25" t="s">
        <v>143</v>
      </c>
      <c r="B351" s="26">
        <v>72374101</v>
      </c>
      <c r="C351" s="26" t="s">
        <v>206</v>
      </c>
      <c r="D351" s="26" t="s">
        <v>776</v>
      </c>
      <c r="E351" s="26" t="s">
        <v>69</v>
      </c>
      <c r="F351" s="26" t="s">
        <v>69</v>
      </c>
      <c r="G351" s="26" t="s">
        <v>206</v>
      </c>
      <c r="H351" s="26" t="s">
        <v>11</v>
      </c>
      <c r="I351" s="26" t="s">
        <v>388</v>
      </c>
      <c r="J351" s="26" t="s">
        <v>158</v>
      </c>
      <c r="K351" s="88">
        <v>45657</v>
      </c>
      <c r="L351" s="26" t="s">
        <v>247</v>
      </c>
      <c r="M351" s="27">
        <v>44261</v>
      </c>
      <c r="N351" s="26" t="s">
        <v>78</v>
      </c>
      <c r="O351" s="28">
        <v>2296</v>
      </c>
      <c r="P351" s="29" t="s">
        <v>252</v>
      </c>
      <c r="Q351" s="26" t="s">
        <v>160</v>
      </c>
      <c r="R351" s="56" t="s">
        <v>389</v>
      </c>
      <c r="S351" s="56" t="s">
        <v>190</v>
      </c>
    </row>
    <row r="352" spans="1:19" x14ac:dyDescent="0.2">
      <c r="A352" s="25" t="s">
        <v>143</v>
      </c>
      <c r="B352" s="26">
        <v>71070430</v>
      </c>
      <c r="C352" s="26" t="s">
        <v>627</v>
      </c>
      <c r="D352" s="26" t="s">
        <v>777</v>
      </c>
      <c r="E352" s="26" t="s">
        <v>69</v>
      </c>
      <c r="F352" s="26" t="s">
        <v>69</v>
      </c>
      <c r="G352" s="26" t="s">
        <v>627</v>
      </c>
      <c r="H352" s="26" t="s">
        <v>164</v>
      </c>
      <c r="I352" s="26" t="s">
        <v>213</v>
      </c>
      <c r="J352" s="26" t="s">
        <v>74</v>
      </c>
      <c r="K352" s="88" t="s">
        <v>148</v>
      </c>
      <c r="L352" s="26" t="s">
        <v>148</v>
      </c>
      <c r="M352" s="27">
        <v>44610</v>
      </c>
      <c r="N352" s="26" t="s">
        <v>78</v>
      </c>
      <c r="O352" s="28">
        <v>3118</v>
      </c>
      <c r="P352" s="29" t="s">
        <v>149</v>
      </c>
      <c r="Q352" s="26" t="s">
        <v>160</v>
      </c>
      <c r="R352" s="56" t="s">
        <v>213</v>
      </c>
      <c r="S352" s="56" t="s">
        <v>232</v>
      </c>
    </row>
    <row r="353" spans="1:19" x14ac:dyDescent="0.2">
      <c r="A353" s="25" t="s">
        <v>143</v>
      </c>
      <c r="B353" s="26">
        <v>72472798</v>
      </c>
      <c r="C353" s="26" t="s">
        <v>206</v>
      </c>
      <c r="D353" s="26" t="s">
        <v>778</v>
      </c>
      <c r="E353" s="26" t="s">
        <v>69</v>
      </c>
      <c r="F353" s="26" t="s">
        <v>69</v>
      </c>
      <c r="G353" s="26" t="s">
        <v>206</v>
      </c>
      <c r="H353" s="26" t="s">
        <v>16</v>
      </c>
      <c r="I353" s="26" t="s">
        <v>371</v>
      </c>
      <c r="J353" s="26" t="s">
        <v>74</v>
      </c>
      <c r="K353" s="88" t="s">
        <v>148</v>
      </c>
      <c r="L353" s="26" t="s">
        <v>148</v>
      </c>
      <c r="M353" s="27">
        <v>44328</v>
      </c>
      <c r="N353" s="26" t="s">
        <v>78</v>
      </c>
      <c r="O353" s="28">
        <v>2430</v>
      </c>
      <c r="P353" s="29" t="s">
        <v>252</v>
      </c>
      <c r="Q353" s="26" t="s">
        <v>160</v>
      </c>
      <c r="R353" s="56" t="s">
        <v>315</v>
      </c>
      <c r="S353" s="56" t="s">
        <v>205</v>
      </c>
    </row>
    <row r="354" spans="1:19" x14ac:dyDescent="0.2">
      <c r="A354" s="25" t="s">
        <v>143</v>
      </c>
      <c r="B354" s="26">
        <v>72472499</v>
      </c>
      <c r="C354" s="26" t="s">
        <v>144</v>
      </c>
      <c r="D354" s="26" t="s">
        <v>779</v>
      </c>
      <c r="E354" s="26" t="s">
        <v>69</v>
      </c>
      <c r="F354" s="26" t="s">
        <v>69</v>
      </c>
      <c r="G354" s="26" t="s">
        <v>144</v>
      </c>
      <c r="H354" s="26" t="s">
        <v>2364</v>
      </c>
      <c r="I354" s="26" t="s">
        <v>429</v>
      </c>
      <c r="J354" s="26" t="s">
        <v>158</v>
      </c>
      <c r="K354" s="88">
        <v>45775</v>
      </c>
      <c r="L354" s="26" t="s">
        <v>201</v>
      </c>
      <c r="M354" s="27">
        <v>45419</v>
      </c>
      <c r="N354" s="26" t="s">
        <v>79</v>
      </c>
      <c r="O354" s="28">
        <v>7113</v>
      </c>
      <c r="P354" s="29" t="s">
        <v>149</v>
      </c>
      <c r="Q354" s="26" t="s">
        <v>160</v>
      </c>
      <c r="R354" s="56" t="s">
        <v>166</v>
      </c>
      <c r="S354" s="56" t="s">
        <v>151</v>
      </c>
    </row>
    <row r="355" spans="1:19" x14ac:dyDescent="0.2">
      <c r="A355" s="25" t="s">
        <v>143</v>
      </c>
      <c r="B355" s="26">
        <v>71729778</v>
      </c>
      <c r="C355" s="26" t="s">
        <v>144</v>
      </c>
      <c r="D355" s="26" t="s">
        <v>780</v>
      </c>
      <c r="E355" s="26" t="s">
        <v>69</v>
      </c>
      <c r="F355" s="26" t="s">
        <v>69</v>
      </c>
      <c r="G355" s="26" t="s">
        <v>144</v>
      </c>
      <c r="H355" s="26" t="s">
        <v>359</v>
      </c>
      <c r="I355" s="26" t="s">
        <v>319</v>
      </c>
      <c r="J355" s="26" t="s">
        <v>158</v>
      </c>
      <c r="K355" s="88">
        <v>45376</v>
      </c>
      <c r="L355" s="26" t="s">
        <v>159</v>
      </c>
      <c r="M355" s="27">
        <v>45059</v>
      </c>
      <c r="N355" s="26" t="s">
        <v>78</v>
      </c>
      <c r="O355" s="28">
        <v>6180</v>
      </c>
      <c r="P355" s="29" t="s">
        <v>149</v>
      </c>
      <c r="Q355" s="26" t="s">
        <v>160</v>
      </c>
      <c r="R355" s="56" t="s">
        <v>731</v>
      </c>
      <c r="S355" s="56" t="s">
        <v>190</v>
      </c>
    </row>
    <row r="356" spans="1:19" x14ac:dyDescent="0.2">
      <c r="A356" s="25" t="s">
        <v>143</v>
      </c>
      <c r="B356" s="26">
        <v>73196648</v>
      </c>
      <c r="C356" s="26" t="s">
        <v>144</v>
      </c>
      <c r="D356" s="26" t="s">
        <v>781</v>
      </c>
      <c r="E356" s="26" t="s">
        <v>69</v>
      </c>
      <c r="F356" s="26" t="s">
        <v>69</v>
      </c>
      <c r="G356" s="26" t="s">
        <v>144</v>
      </c>
      <c r="H356" s="26" t="s">
        <v>782</v>
      </c>
      <c r="I356" s="26" t="s">
        <v>2380</v>
      </c>
      <c r="J356" s="26" t="s">
        <v>74</v>
      </c>
      <c r="K356" s="88" t="s">
        <v>148</v>
      </c>
      <c r="L356" s="26" t="s">
        <v>148</v>
      </c>
      <c r="M356" s="27">
        <v>45530</v>
      </c>
      <c r="N356" s="26" t="s">
        <v>78</v>
      </c>
      <c r="O356" s="28">
        <v>9653</v>
      </c>
      <c r="P356" s="29" t="s">
        <v>162</v>
      </c>
      <c r="Q356" s="26" t="s">
        <v>160</v>
      </c>
      <c r="R356" s="56" t="s">
        <v>2250</v>
      </c>
      <c r="S356" s="56" t="s">
        <v>232</v>
      </c>
    </row>
    <row r="357" spans="1:19" x14ac:dyDescent="0.2">
      <c r="A357" s="25" t="s">
        <v>143</v>
      </c>
      <c r="B357" s="26">
        <v>70111372</v>
      </c>
      <c r="C357" s="26" t="s">
        <v>206</v>
      </c>
      <c r="D357" s="26" t="s">
        <v>783</v>
      </c>
      <c r="E357" s="26" t="s">
        <v>69</v>
      </c>
      <c r="F357" s="26" t="s">
        <v>69</v>
      </c>
      <c r="G357" s="26" t="s">
        <v>206</v>
      </c>
      <c r="H357" s="26" t="s">
        <v>16</v>
      </c>
      <c r="I357" s="26" t="s">
        <v>371</v>
      </c>
      <c r="J357" s="26" t="s">
        <v>74</v>
      </c>
      <c r="K357" s="88" t="s">
        <v>148</v>
      </c>
      <c r="L357" s="26" t="s">
        <v>148</v>
      </c>
      <c r="M357" s="27">
        <v>44410</v>
      </c>
      <c r="N357" s="26" t="s">
        <v>78</v>
      </c>
      <c r="O357" s="28">
        <v>2518</v>
      </c>
      <c r="P357" s="29" t="s">
        <v>252</v>
      </c>
      <c r="Q357" s="26" t="s">
        <v>160</v>
      </c>
      <c r="R357" s="56" t="s">
        <v>315</v>
      </c>
      <c r="S357" s="56" t="s">
        <v>179</v>
      </c>
    </row>
    <row r="358" spans="1:19" x14ac:dyDescent="0.2">
      <c r="A358" s="25" t="s">
        <v>143</v>
      </c>
      <c r="B358" s="26">
        <v>72353233</v>
      </c>
      <c r="C358" s="26" t="s">
        <v>206</v>
      </c>
      <c r="D358" s="26" t="s">
        <v>784</v>
      </c>
      <c r="E358" s="26" t="s">
        <v>69</v>
      </c>
      <c r="F358" s="26" t="s">
        <v>69</v>
      </c>
      <c r="G358" s="26" t="s">
        <v>206</v>
      </c>
      <c r="H358" s="26" t="s">
        <v>164</v>
      </c>
      <c r="I358" s="26" t="s">
        <v>209</v>
      </c>
      <c r="J358" s="26" t="s">
        <v>74</v>
      </c>
      <c r="K358" s="88" t="s">
        <v>148</v>
      </c>
      <c r="L358" s="26" t="s">
        <v>148</v>
      </c>
      <c r="M358" s="27">
        <v>44735</v>
      </c>
      <c r="N358" s="26" t="s">
        <v>78</v>
      </c>
      <c r="O358" s="28">
        <v>3491</v>
      </c>
      <c r="P358" s="29" t="s">
        <v>149</v>
      </c>
      <c r="Q358" s="26" t="s">
        <v>160</v>
      </c>
      <c r="R358" s="56" t="s">
        <v>210</v>
      </c>
      <c r="S358" s="56" t="s">
        <v>170</v>
      </c>
    </row>
    <row r="359" spans="1:19" x14ac:dyDescent="0.2">
      <c r="A359" s="25" t="s">
        <v>143</v>
      </c>
      <c r="B359" s="26">
        <v>74844412</v>
      </c>
      <c r="C359" s="26" t="s">
        <v>144</v>
      </c>
      <c r="D359" s="26" t="s">
        <v>785</v>
      </c>
      <c r="E359" s="26" t="s">
        <v>69</v>
      </c>
      <c r="F359" s="26" t="s">
        <v>69</v>
      </c>
      <c r="G359" s="26" t="s">
        <v>144</v>
      </c>
      <c r="H359" s="26" t="s">
        <v>16</v>
      </c>
      <c r="I359" s="26" t="s">
        <v>786</v>
      </c>
      <c r="J359" s="26" t="s">
        <v>74</v>
      </c>
      <c r="K359" s="88" t="s">
        <v>148</v>
      </c>
      <c r="L359" s="26" t="s">
        <v>148</v>
      </c>
      <c r="M359" s="27">
        <v>44410</v>
      </c>
      <c r="N359" s="26" t="s">
        <v>78</v>
      </c>
      <c r="O359" s="28">
        <v>2517</v>
      </c>
      <c r="P359" s="29" t="s">
        <v>149</v>
      </c>
      <c r="Q359" s="26" t="s">
        <v>160</v>
      </c>
      <c r="R359" s="56" t="s">
        <v>2252</v>
      </c>
      <c r="S359" s="56" t="s">
        <v>232</v>
      </c>
    </row>
    <row r="360" spans="1:19" x14ac:dyDescent="0.2">
      <c r="A360" s="25" t="s">
        <v>143</v>
      </c>
      <c r="B360" s="26">
        <v>75448108</v>
      </c>
      <c r="C360" s="26" t="s">
        <v>144</v>
      </c>
      <c r="D360" s="26" t="s">
        <v>787</v>
      </c>
      <c r="E360" s="26" t="s">
        <v>69</v>
      </c>
      <c r="F360" s="26" t="s">
        <v>69</v>
      </c>
      <c r="G360" s="26" t="s">
        <v>144</v>
      </c>
      <c r="H360" s="26" t="s">
        <v>164</v>
      </c>
      <c r="I360" s="26" t="s">
        <v>209</v>
      </c>
      <c r="J360" s="26" t="s">
        <v>74</v>
      </c>
      <c r="K360" s="88" t="s">
        <v>148</v>
      </c>
      <c r="L360" s="26" t="s">
        <v>148</v>
      </c>
      <c r="M360" s="27">
        <v>44735</v>
      </c>
      <c r="N360" s="26" t="s">
        <v>78</v>
      </c>
      <c r="O360" s="28">
        <v>3491</v>
      </c>
      <c r="P360" s="29" t="s">
        <v>149</v>
      </c>
      <c r="Q360" s="26" t="s">
        <v>160</v>
      </c>
      <c r="R360" s="56" t="s">
        <v>210</v>
      </c>
      <c r="S360" s="56" t="s">
        <v>198</v>
      </c>
    </row>
    <row r="361" spans="1:19" x14ac:dyDescent="0.2">
      <c r="A361" s="25" t="s">
        <v>143</v>
      </c>
      <c r="B361" s="26">
        <v>72495722</v>
      </c>
      <c r="C361" s="26" t="s">
        <v>144</v>
      </c>
      <c r="D361" s="26" t="s">
        <v>789</v>
      </c>
      <c r="E361" s="26" t="s">
        <v>69</v>
      </c>
      <c r="F361" s="26" t="s">
        <v>69</v>
      </c>
      <c r="G361" s="26" t="s">
        <v>144</v>
      </c>
      <c r="H361" s="26" t="s">
        <v>240</v>
      </c>
      <c r="I361" s="26" t="s">
        <v>462</v>
      </c>
      <c r="J361" s="26" t="s">
        <v>74</v>
      </c>
      <c r="K361" s="88" t="s">
        <v>148</v>
      </c>
      <c r="L361" s="26" t="s">
        <v>148</v>
      </c>
      <c r="M361" s="27">
        <v>44425</v>
      </c>
      <c r="N361" s="26" t="s">
        <v>78</v>
      </c>
      <c r="O361" s="28">
        <v>2612</v>
      </c>
      <c r="P361" s="29" t="s">
        <v>149</v>
      </c>
      <c r="Q361" s="26" t="s">
        <v>150</v>
      </c>
      <c r="R361" s="56" t="s">
        <v>241</v>
      </c>
      <c r="S361" s="56" t="s">
        <v>170</v>
      </c>
    </row>
    <row r="362" spans="1:19" x14ac:dyDescent="0.2">
      <c r="A362" s="25" t="s">
        <v>143</v>
      </c>
      <c r="B362" s="26">
        <v>74882882</v>
      </c>
      <c r="C362" s="26" t="s">
        <v>114</v>
      </c>
      <c r="D362" s="26" t="s">
        <v>677</v>
      </c>
      <c r="E362" s="26" t="s">
        <v>69</v>
      </c>
      <c r="F362" s="26" t="s">
        <v>69</v>
      </c>
      <c r="G362" s="26" t="s">
        <v>114</v>
      </c>
      <c r="H362" s="26" t="s">
        <v>16</v>
      </c>
      <c r="I362" s="26" t="s">
        <v>241</v>
      </c>
      <c r="J362" s="26" t="s">
        <v>74</v>
      </c>
      <c r="K362" s="88" t="s">
        <v>148</v>
      </c>
      <c r="L362" s="26" t="s">
        <v>148</v>
      </c>
      <c r="M362" s="27">
        <v>44425</v>
      </c>
      <c r="N362" s="26" t="s">
        <v>78</v>
      </c>
      <c r="O362" s="28">
        <v>2612</v>
      </c>
      <c r="P362" s="29" t="s">
        <v>149</v>
      </c>
      <c r="Q362" s="26" t="s">
        <v>150</v>
      </c>
      <c r="R362" s="56" t="s">
        <v>241</v>
      </c>
      <c r="S362" s="56" t="s">
        <v>198</v>
      </c>
    </row>
    <row r="363" spans="1:19" x14ac:dyDescent="0.2">
      <c r="A363" s="25" t="s">
        <v>143</v>
      </c>
      <c r="B363" s="26">
        <v>45218362</v>
      </c>
      <c r="C363" s="26" t="s">
        <v>144</v>
      </c>
      <c r="D363" s="26" t="s">
        <v>790</v>
      </c>
      <c r="E363" s="26" t="s">
        <v>69</v>
      </c>
      <c r="F363" s="26" t="s">
        <v>69</v>
      </c>
      <c r="G363" s="26" t="s">
        <v>144</v>
      </c>
      <c r="H363" s="26" t="s">
        <v>16</v>
      </c>
      <c r="I363" s="26" t="s">
        <v>241</v>
      </c>
      <c r="J363" s="26" t="s">
        <v>158</v>
      </c>
      <c r="K363" s="88">
        <v>45717</v>
      </c>
      <c r="L363" s="26" t="s">
        <v>174</v>
      </c>
      <c r="M363" s="27">
        <v>44425</v>
      </c>
      <c r="N363" s="26" t="s">
        <v>78</v>
      </c>
      <c r="O363" s="28">
        <v>2612</v>
      </c>
      <c r="P363" s="29" t="s">
        <v>149</v>
      </c>
      <c r="Q363" s="26" t="s">
        <v>150</v>
      </c>
      <c r="R363" s="56" t="s">
        <v>241</v>
      </c>
      <c r="S363" s="56" t="s">
        <v>791</v>
      </c>
    </row>
    <row r="364" spans="1:19" x14ac:dyDescent="0.2">
      <c r="A364" s="25" t="s">
        <v>143</v>
      </c>
      <c r="B364" s="26">
        <v>72485915</v>
      </c>
      <c r="C364" s="26" t="s">
        <v>144</v>
      </c>
      <c r="D364" s="26" t="s">
        <v>792</v>
      </c>
      <c r="E364" s="26" t="s">
        <v>69</v>
      </c>
      <c r="F364" s="26" t="s">
        <v>69</v>
      </c>
      <c r="G364" s="26" t="s">
        <v>144</v>
      </c>
      <c r="H364" s="26" t="s">
        <v>464</v>
      </c>
      <c r="I364" s="26" t="s">
        <v>465</v>
      </c>
      <c r="J364" s="26" t="s">
        <v>158</v>
      </c>
      <c r="K364" s="88">
        <v>45311</v>
      </c>
      <c r="L364" s="26" t="s">
        <v>201</v>
      </c>
      <c r="M364" s="27">
        <v>44453</v>
      </c>
      <c r="N364" s="26" t="s">
        <v>79</v>
      </c>
      <c r="O364" s="28">
        <v>2676</v>
      </c>
      <c r="P364" s="29" t="s">
        <v>162</v>
      </c>
      <c r="Q364" s="26" t="s">
        <v>150</v>
      </c>
      <c r="R364" s="56" t="s">
        <v>466</v>
      </c>
      <c r="S364" s="56" t="s">
        <v>186</v>
      </c>
    </row>
    <row r="365" spans="1:19" x14ac:dyDescent="0.2">
      <c r="A365" s="25" t="s">
        <v>143</v>
      </c>
      <c r="B365" s="26">
        <v>73676642</v>
      </c>
      <c r="C365" s="26" t="s">
        <v>114</v>
      </c>
      <c r="D365" s="26" t="s">
        <v>793</v>
      </c>
      <c r="E365" s="26" t="s">
        <v>69</v>
      </c>
      <c r="F365" s="26" t="s">
        <v>69</v>
      </c>
      <c r="G365" s="26" t="s">
        <v>114</v>
      </c>
      <c r="H365" s="26" t="s">
        <v>794</v>
      </c>
      <c r="I365" s="26" t="s">
        <v>752</v>
      </c>
      <c r="J365" s="26" t="s">
        <v>74</v>
      </c>
      <c r="K365" s="88" t="s">
        <v>148</v>
      </c>
      <c r="L365" s="26" t="s">
        <v>148</v>
      </c>
      <c r="M365" s="27">
        <v>44453</v>
      </c>
      <c r="N365" s="26" t="s">
        <v>78</v>
      </c>
      <c r="O365" s="28">
        <v>2676</v>
      </c>
      <c r="P365" s="29" t="s">
        <v>149</v>
      </c>
      <c r="Q365" s="26" t="s">
        <v>150</v>
      </c>
      <c r="R365" s="56" t="s">
        <v>752</v>
      </c>
      <c r="S365" s="56" t="s">
        <v>167</v>
      </c>
    </row>
    <row r="366" spans="1:19" x14ac:dyDescent="0.2">
      <c r="A366" s="25" t="s">
        <v>143</v>
      </c>
      <c r="B366" s="26">
        <v>75011492</v>
      </c>
      <c r="C366" s="26" t="s">
        <v>144</v>
      </c>
      <c r="D366" s="26" t="s">
        <v>795</v>
      </c>
      <c r="E366" s="26" t="s">
        <v>69</v>
      </c>
      <c r="F366" s="26" t="s">
        <v>69</v>
      </c>
      <c r="G366" s="26" t="s">
        <v>144</v>
      </c>
      <c r="H366" s="26" t="s">
        <v>240</v>
      </c>
      <c r="I366" s="26" t="s">
        <v>462</v>
      </c>
      <c r="J366" s="26" t="s">
        <v>158</v>
      </c>
      <c r="K366" s="88">
        <v>45580</v>
      </c>
      <c r="L366" s="26" t="s">
        <v>159</v>
      </c>
      <c r="M366" s="27">
        <v>44474</v>
      </c>
      <c r="N366" s="26" t="s">
        <v>78</v>
      </c>
      <c r="O366" s="28">
        <v>2720</v>
      </c>
      <c r="P366" s="29" t="s">
        <v>149</v>
      </c>
      <c r="Q366" s="26" t="s">
        <v>150</v>
      </c>
      <c r="R366" s="56" t="s">
        <v>241</v>
      </c>
      <c r="S366" s="56" t="s">
        <v>205</v>
      </c>
    </row>
    <row r="367" spans="1:19" x14ac:dyDescent="0.2">
      <c r="A367" s="25" t="s">
        <v>143</v>
      </c>
      <c r="B367" s="26">
        <v>73290882</v>
      </c>
      <c r="C367" s="26" t="s">
        <v>144</v>
      </c>
      <c r="D367" s="26" t="s">
        <v>796</v>
      </c>
      <c r="E367" s="26" t="s">
        <v>69</v>
      </c>
      <c r="F367" s="26" t="s">
        <v>69</v>
      </c>
      <c r="G367" s="26" t="s">
        <v>144</v>
      </c>
      <c r="H367" s="26" t="s">
        <v>146</v>
      </c>
      <c r="I367" s="26" t="s">
        <v>415</v>
      </c>
      <c r="J367" s="26" t="s">
        <v>74</v>
      </c>
      <c r="K367" s="88" t="s">
        <v>148</v>
      </c>
      <c r="L367" s="26" t="s">
        <v>148</v>
      </c>
      <c r="M367" s="27">
        <v>44502</v>
      </c>
      <c r="N367" s="26" t="s">
        <v>79</v>
      </c>
      <c r="O367" s="28">
        <v>2740</v>
      </c>
      <c r="P367" s="29" t="s">
        <v>149</v>
      </c>
      <c r="Q367" s="26" t="s">
        <v>160</v>
      </c>
      <c r="R367" s="56" t="s">
        <v>2150</v>
      </c>
      <c r="S367" s="56" t="s">
        <v>151</v>
      </c>
    </row>
    <row r="368" spans="1:19" x14ac:dyDescent="0.2">
      <c r="A368" s="25" t="s">
        <v>143</v>
      </c>
      <c r="B368" s="26">
        <v>47164033</v>
      </c>
      <c r="C368" s="26" t="s">
        <v>144</v>
      </c>
      <c r="D368" s="26" t="s">
        <v>797</v>
      </c>
      <c r="E368" s="26" t="s">
        <v>69</v>
      </c>
      <c r="F368" s="26" t="s">
        <v>69</v>
      </c>
      <c r="G368" s="26" t="s">
        <v>144</v>
      </c>
      <c r="H368" s="26" t="s">
        <v>16</v>
      </c>
      <c r="I368" s="26" t="s">
        <v>677</v>
      </c>
      <c r="J368" s="26" t="s">
        <v>74</v>
      </c>
      <c r="K368" s="88" t="s">
        <v>148</v>
      </c>
      <c r="L368" s="26" t="s">
        <v>148</v>
      </c>
      <c r="M368" s="27">
        <v>44503</v>
      </c>
      <c r="N368" s="26" t="s">
        <v>78</v>
      </c>
      <c r="O368" s="28">
        <v>2738</v>
      </c>
      <c r="P368" s="29" t="s">
        <v>149</v>
      </c>
      <c r="Q368" s="26" t="s">
        <v>154</v>
      </c>
      <c r="R368" s="56" t="s">
        <v>241</v>
      </c>
      <c r="S368" s="56" t="s">
        <v>151</v>
      </c>
    </row>
    <row r="369" spans="1:19" x14ac:dyDescent="0.2">
      <c r="A369" s="25" t="s">
        <v>143</v>
      </c>
      <c r="B369" s="26">
        <v>75164087</v>
      </c>
      <c r="C369" s="26" t="s">
        <v>144</v>
      </c>
      <c r="D369" s="26" t="s">
        <v>798</v>
      </c>
      <c r="E369" s="26" t="s">
        <v>69</v>
      </c>
      <c r="F369" s="26" t="s">
        <v>69</v>
      </c>
      <c r="G369" s="26" t="s">
        <v>144</v>
      </c>
      <c r="H369" s="26" t="s">
        <v>332</v>
      </c>
      <c r="I369" s="26" t="s">
        <v>2291</v>
      </c>
      <c r="J369" s="26" t="s">
        <v>74</v>
      </c>
      <c r="K369" s="88" t="s">
        <v>148</v>
      </c>
      <c r="L369" s="26" t="s">
        <v>148</v>
      </c>
      <c r="M369" s="27">
        <v>45719</v>
      </c>
      <c r="N369" s="26" t="s">
        <v>78</v>
      </c>
      <c r="O369" s="28">
        <v>2738</v>
      </c>
      <c r="P369" s="29" t="s">
        <v>162</v>
      </c>
      <c r="Q369" s="26" t="s">
        <v>154</v>
      </c>
      <c r="R369" s="56" t="s">
        <v>335</v>
      </c>
      <c r="S369" s="56" t="s">
        <v>167</v>
      </c>
    </row>
    <row r="370" spans="1:19" x14ac:dyDescent="0.2">
      <c r="A370" s="25" t="s">
        <v>143</v>
      </c>
      <c r="B370" s="26">
        <v>45103199</v>
      </c>
      <c r="C370" s="26" t="s">
        <v>144</v>
      </c>
      <c r="D370" s="26" t="s">
        <v>799</v>
      </c>
      <c r="E370" s="26" t="s">
        <v>69</v>
      </c>
      <c r="F370" s="26" t="s">
        <v>69</v>
      </c>
      <c r="G370" s="26" t="s">
        <v>144</v>
      </c>
      <c r="H370" s="26" t="s">
        <v>240</v>
      </c>
      <c r="I370" s="26" t="s">
        <v>224</v>
      </c>
      <c r="J370" s="26" t="s">
        <v>74</v>
      </c>
      <c r="K370" s="88" t="s">
        <v>148</v>
      </c>
      <c r="L370" s="26" t="s">
        <v>148</v>
      </c>
      <c r="M370" s="27">
        <v>44503</v>
      </c>
      <c r="N370" s="26" t="s">
        <v>79</v>
      </c>
      <c r="O370" s="28">
        <v>2738</v>
      </c>
      <c r="P370" s="29" t="s">
        <v>149</v>
      </c>
      <c r="Q370" s="26" t="s">
        <v>154</v>
      </c>
      <c r="R370" s="56" t="s">
        <v>2252</v>
      </c>
      <c r="S370" s="56" t="s">
        <v>190</v>
      </c>
    </row>
    <row r="371" spans="1:19" x14ac:dyDescent="0.2">
      <c r="A371" s="25" t="s">
        <v>143</v>
      </c>
      <c r="B371" s="26">
        <v>43816740</v>
      </c>
      <c r="C371" s="26" t="s">
        <v>144</v>
      </c>
      <c r="D371" s="26" t="s">
        <v>800</v>
      </c>
      <c r="E371" s="26" t="s">
        <v>69</v>
      </c>
      <c r="F371" s="26" t="s">
        <v>69</v>
      </c>
      <c r="G371" s="26" t="s">
        <v>144</v>
      </c>
      <c r="H371" s="26" t="s">
        <v>172</v>
      </c>
      <c r="I371" s="26" t="s">
        <v>246</v>
      </c>
      <c r="J371" s="26" t="s">
        <v>158</v>
      </c>
      <c r="K371" s="88">
        <v>45322</v>
      </c>
      <c r="L371" s="26" t="s">
        <v>174</v>
      </c>
      <c r="M371" s="27">
        <v>44503</v>
      </c>
      <c r="N371" s="26" t="s">
        <v>78</v>
      </c>
      <c r="O371" s="28">
        <v>2738</v>
      </c>
      <c r="P371" s="29" t="s">
        <v>149</v>
      </c>
      <c r="Q371" s="26" t="s">
        <v>154</v>
      </c>
      <c r="R371" s="56" t="s">
        <v>173</v>
      </c>
      <c r="S371" s="56" t="s">
        <v>190</v>
      </c>
    </row>
    <row r="372" spans="1:19" x14ac:dyDescent="0.2">
      <c r="A372" s="25" t="s">
        <v>143</v>
      </c>
      <c r="B372" s="26">
        <v>71009109</v>
      </c>
      <c r="C372" s="26" t="s">
        <v>144</v>
      </c>
      <c r="D372" s="26" t="s">
        <v>801</v>
      </c>
      <c r="E372" s="26" t="s">
        <v>69</v>
      </c>
      <c r="F372" s="26" t="s">
        <v>69</v>
      </c>
      <c r="G372" s="26" t="s">
        <v>144</v>
      </c>
      <c r="H372" s="26" t="s">
        <v>291</v>
      </c>
      <c r="I372" s="26" t="s">
        <v>625</v>
      </c>
      <c r="J372" s="26" t="s">
        <v>158</v>
      </c>
      <c r="K372" s="88">
        <v>45769</v>
      </c>
      <c r="L372" s="26" t="s">
        <v>197</v>
      </c>
      <c r="M372" s="27">
        <v>44824</v>
      </c>
      <c r="N372" s="26" t="s">
        <v>78</v>
      </c>
      <c r="O372" s="28">
        <v>4703</v>
      </c>
      <c r="P372" s="29" t="s">
        <v>149</v>
      </c>
      <c r="Q372" s="26" t="s">
        <v>154</v>
      </c>
      <c r="R372" s="56" t="s">
        <v>293</v>
      </c>
      <c r="S372" s="56" t="s">
        <v>170</v>
      </c>
    </row>
    <row r="373" spans="1:19" x14ac:dyDescent="0.2">
      <c r="A373" s="25" t="s">
        <v>143</v>
      </c>
      <c r="B373" s="26">
        <v>75966239</v>
      </c>
      <c r="C373" s="26" t="s">
        <v>144</v>
      </c>
      <c r="D373" s="26" t="s">
        <v>802</v>
      </c>
      <c r="E373" s="26" t="s">
        <v>69</v>
      </c>
      <c r="F373" s="26" t="s">
        <v>69</v>
      </c>
      <c r="G373" s="26" t="s">
        <v>144</v>
      </c>
      <c r="H373" s="26" t="s">
        <v>22</v>
      </c>
      <c r="I373" s="26" t="s">
        <v>344</v>
      </c>
      <c r="J373" s="26" t="s">
        <v>74</v>
      </c>
      <c r="K373" s="88" t="s">
        <v>148</v>
      </c>
      <c r="L373" s="26" t="s">
        <v>148</v>
      </c>
      <c r="M373" s="27">
        <v>44541</v>
      </c>
      <c r="N373" s="26" t="s">
        <v>78</v>
      </c>
      <c r="O373" s="28">
        <v>2861</v>
      </c>
      <c r="P373" s="29" t="s">
        <v>149</v>
      </c>
      <c r="Q373" s="26" t="s">
        <v>154</v>
      </c>
      <c r="R373" s="56" t="s">
        <v>2150</v>
      </c>
      <c r="S373" s="56" t="s">
        <v>186</v>
      </c>
    </row>
    <row r="374" spans="1:19" x14ac:dyDescent="0.2">
      <c r="A374" s="25" t="s">
        <v>143</v>
      </c>
      <c r="B374" s="26">
        <v>77414682</v>
      </c>
      <c r="C374" s="26" t="s">
        <v>187</v>
      </c>
      <c r="D374" s="26" t="s">
        <v>803</v>
      </c>
      <c r="E374" s="26" t="s">
        <v>69</v>
      </c>
      <c r="F374" s="26" t="s">
        <v>69</v>
      </c>
      <c r="G374" s="26" t="s">
        <v>187</v>
      </c>
      <c r="H374" s="26" t="s">
        <v>16</v>
      </c>
      <c r="I374" s="26" t="s">
        <v>189</v>
      </c>
      <c r="J374" s="26" t="s">
        <v>158</v>
      </c>
      <c r="K374" s="88">
        <v>45659</v>
      </c>
      <c r="L374" s="26" t="s">
        <v>197</v>
      </c>
      <c r="M374" s="27">
        <v>44541</v>
      </c>
      <c r="N374" s="26" t="s">
        <v>78</v>
      </c>
      <c r="O374" s="28">
        <v>2861</v>
      </c>
      <c r="P374" s="29" t="s">
        <v>162</v>
      </c>
      <c r="Q374" s="26" t="s">
        <v>154</v>
      </c>
      <c r="R374" s="56" t="s">
        <v>189</v>
      </c>
      <c r="S374" s="56" t="s">
        <v>186</v>
      </c>
    </row>
    <row r="375" spans="1:19" x14ac:dyDescent="0.2">
      <c r="A375" s="25" t="s">
        <v>143</v>
      </c>
      <c r="B375" s="26">
        <v>42686930</v>
      </c>
      <c r="C375" s="26" t="s">
        <v>144</v>
      </c>
      <c r="D375" s="26" t="s">
        <v>804</v>
      </c>
      <c r="E375" s="26" t="s">
        <v>69</v>
      </c>
      <c r="F375" s="26" t="s">
        <v>69</v>
      </c>
      <c r="G375" s="26" t="s">
        <v>144</v>
      </c>
      <c r="H375" s="26" t="s">
        <v>240</v>
      </c>
      <c r="I375" s="26" t="s">
        <v>224</v>
      </c>
      <c r="J375" s="26" t="s">
        <v>158</v>
      </c>
      <c r="K375" s="88">
        <v>45420</v>
      </c>
      <c r="L375" s="26" t="s">
        <v>159</v>
      </c>
      <c r="M375" s="27">
        <v>44541</v>
      </c>
      <c r="N375" s="26" t="s">
        <v>79</v>
      </c>
      <c r="O375" s="28">
        <v>2861</v>
      </c>
      <c r="P375" s="29" t="s">
        <v>149</v>
      </c>
      <c r="Q375" s="26" t="s">
        <v>154</v>
      </c>
      <c r="R375" s="56" t="s">
        <v>2252</v>
      </c>
      <c r="S375" s="56" t="s">
        <v>167</v>
      </c>
    </row>
    <row r="376" spans="1:19" x14ac:dyDescent="0.2">
      <c r="A376" s="25" t="s">
        <v>143</v>
      </c>
      <c r="B376" s="26">
        <v>47132251</v>
      </c>
      <c r="C376" s="26" t="s">
        <v>144</v>
      </c>
      <c r="D376" s="26" t="s">
        <v>805</v>
      </c>
      <c r="E376" s="26" t="s">
        <v>69</v>
      </c>
      <c r="F376" s="26" t="s">
        <v>69</v>
      </c>
      <c r="G376" s="26" t="s">
        <v>144</v>
      </c>
      <c r="H376" s="26" t="s">
        <v>686</v>
      </c>
      <c r="I376" s="26" t="s">
        <v>731</v>
      </c>
      <c r="J376" s="26" t="s">
        <v>158</v>
      </c>
      <c r="K376" s="88">
        <v>45596</v>
      </c>
      <c r="L376" s="26" t="s">
        <v>806</v>
      </c>
      <c r="M376" s="27">
        <v>44541</v>
      </c>
      <c r="N376" s="26" t="s">
        <v>78</v>
      </c>
      <c r="O376" s="28">
        <v>2862</v>
      </c>
      <c r="P376" s="29" t="s">
        <v>149</v>
      </c>
      <c r="Q376" s="26" t="s">
        <v>160</v>
      </c>
      <c r="R376" s="56" t="s">
        <v>731</v>
      </c>
      <c r="S376" s="56" t="s">
        <v>170</v>
      </c>
    </row>
    <row r="377" spans="1:19" x14ac:dyDescent="0.2">
      <c r="A377" s="25" t="s">
        <v>143</v>
      </c>
      <c r="B377" s="26">
        <v>70897863</v>
      </c>
      <c r="C377" s="26" t="s">
        <v>144</v>
      </c>
      <c r="D377" s="26" t="s">
        <v>807</v>
      </c>
      <c r="E377" s="26" t="s">
        <v>69</v>
      </c>
      <c r="F377" s="26" t="s">
        <v>69</v>
      </c>
      <c r="G377" s="26" t="s">
        <v>144</v>
      </c>
      <c r="H377" s="26" t="s">
        <v>16</v>
      </c>
      <c r="I377" s="26" t="s">
        <v>224</v>
      </c>
      <c r="J377" s="26" t="s">
        <v>74</v>
      </c>
      <c r="K377" s="88" t="s">
        <v>148</v>
      </c>
      <c r="L377" s="26" t="s">
        <v>148</v>
      </c>
      <c r="M377" s="27">
        <v>44544</v>
      </c>
      <c r="N377" s="26" t="s">
        <v>79</v>
      </c>
      <c r="O377" s="28">
        <v>2863</v>
      </c>
      <c r="P377" s="29" t="s">
        <v>149</v>
      </c>
      <c r="Q377" s="26" t="s">
        <v>154</v>
      </c>
      <c r="R377" s="56" t="s">
        <v>2252</v>
      </c>
      <c r="S377" s="56" t="s">
        <v>232</v>
      </c>
    </row>
    <row r="378" spans="1:19" x14ac:dyDescent="0.2">
      <c r="A378" s="25" t="s">
        <v>143</v>
      </c>
      <c r="B378" s="26">
        <v>47028052</v>
      </c>
      <c r="C378" s="26" t="s">
        <v>144</v>
      </c>
      <c r="D378" s="26" t="s">
        <v>808</v>
      </c>
      <c r="E378" s="26" t="s">
        <v>69</v>
      </c>
      <c r="F378" s="26" t="s">
        <v>69</v>
      </c>
      <c r="G378" s="26" t="s">
        <v>144</v>
      </c>
      <c r="H378" s="26" t="s">
        <v>45</v>
      </c>
      <c r="I378" s="26" t="s">
        <v>462</v>
      </c>
      <c r="J378" s="26" t="s">
        <v>74</v>
      </c>
      <c r="K378" s="88" t="s">
        <v>148</v>
      </c>
      <c r="L378" s="26" t="s">
        <v>148</v>
      </c>
      <c r="M378" s="27">
        <v>44544</v>
      </c>
      <c r="N378" s="26" t="s">
        <v>79</v>
      </c>
      <c r="O378" s="28">
        <v>2863</v>
      </c>
      <c r="P378" s="29" t="s">
        <v>149</v>
      </c>
      <c r="Q378" s="26" t="s">
        <v>154</v>
      </c>
      <c r="R378" s="56" t="s">
        <v>241</v>
      </c>
      <c r="S378" s="56" t="s">
        <v>195</v>
      </c>
    </row>
    <row r="379" spans="1:19" x14ac:dyDescent="0.2">
      <c r="A379" s="25" t="s">
        <v>143</v>
      </c>
      <c r="B379" s="26">
        <v>72111848</v>
      </c>
      <c r="C379" s="26" t="s">
        <v>144</v>
      </c>
      <c r="D379" s="26" t="s">
        <v>809</v>
      </c>
      <c r="E379" s="26" t="s">
        <v>69</v>
      </c>
      <c r="F379" s="26" t="s">
        <v>69</v>
      </c>
      <c r="G379" s="26" t="s">
        <v>144</v>
      </c>
      <c r="H379" s="26" t="s">
        <v>172</v>
      </c>
      <c r="I379" s="26" t="s">
        <v>148</v>
      </c>
      <c r="J379" s="26" t="s">
        <v>158</v>
      </c>
      <c r="K379" s="88">
        <v>45626</v>
      </c>
      <c r="L379" s="26" t="s">
        <v>174</v>
      </c>
      <c r="M379" s="27">
        <v>44786</v>
      </c>
      <c r="N379" s="26" t="s">
        <v>78</v>
      </c>
      <c r="O379" s="28">
        <v>4591</v>
      </c>
      <c r="P379" s="29" t="s">
        <v>149</v>
      </c>
      <c r="Q379" s="26" t="s">
        <v>160</v>
      </c>
      <c r="R379" s="56" t="s">
        <v>148</v>
      </c>
      <c r="S379" s="56" t="s">
        <v>170</v>
      </c>
    </row>
    <row r="380" spans="1:19" x14ac:dyDescent="0.2">
      <c r="A380" s="25" t="s">
        <v>143</v>
      </c>
      <c r="B380" s="26">
        <v>72012282</v>
      </c>
      <c r="C380" s="26" t="s">
        <v>144</v>
      </c>
      <c r="D380" s="26" t="s">
        <v>810</v>
      </c>
      <c r="E380" s="26" t="s">
        <v>69</v>
      </c>
      <c r="F380" s="26" t="s">
        <v>69</v>
      </c>
      <c r="G380" s="26" t="s">
        <v>144</v>
      </c>
      <c r="H380" s="26" t="s">
        <v>14</v>
      </c>
      <c r="I380" s="26" t="s">
        <v>386</v>
      </c>
      <c r="J380" s="26" t="s">
        <v>74</v>
      </c>
      <c r="K380" s="88" t="s">
        <v>148</v>
      </c>
      <c r="L380" s="26" t="s">
        <v>148</v>
      </c>
      <c r="M380" s="27">
        <v>44544</v>
      </c>
      <c r="N380" s="26" t="s">
        <v>78</v>
      </c>
      <c r="O380" s="28">
        <v>2864</v>
      </c>
      <c r="P380" s="29" t="s">
        <v>149</v>
      </c>
      <c r="Q380" s="26" t="s">
        <v>160</v>
      </c>
      <c r="R380" s="56" t="s">
        <v>2252</v>
      </c>
      <c r="S380" s="56" t="s">
        <v>151</v>
      </c>
    </row>
    <row r="381" spans="1:19" x14ac:dyDescent="0.2">
      <c r="A381" s="25" t="s">
        <v>143</v>
      </c>
      <c r="B381" s="26">
        <v>75096938</v>
      </c>
      <c r="C381" s="26" t="s">
        <v>144</v>
      </c>
      <c r="D381" s="26" t="s">
        <v>811</v>
      </c>
      <c r="E381" s="26" t="s">
        <v>69</v>
      </c>
      <c r="F381" s="26" t="s">
        <v>69</v>
      </c>
      <c r="G381" s="26" t="s">
        <v>144</v>
      </c>
      <c r="H381" s="26" t="s">
        <v>359</v>
      </c>
      <c r="I381" s="26" t="s">
        <v>812</v>
      </c>
      <c r="J381" s="26" t="s">
        <v>158</v>
      </c>
      <c r="K381" s="88">
        <v>45626</v>
      </c>
      <c r="L381" s="26" t="s">
        <v>174</v>
      </c>
      <c r="M381" s="27">
        <v>44778</v>
      </c>
      <c r="N381" s="26" t="s">
        <v>78</v>
      </c>
      <c r="O381" s="28">
        <v>4616</v>
      </c>
      <c r="P381" s="29" t="s">
        <v>149</v>
      </c>
      <c r="Q381" s="26" t="s">
        <v>160</v>
      </c>
      <c r="R381" s="56" t="s">
        <v>731</v>
      </c>
      <c r="S381" s="56" t="s">
        <v>170</v>
      </c>
    </row>
    <row r="382" spans="1:19" x14ac:dyDescent="0.2">
      <c r="A382" s="25" t="s">
        <v>143</v>
      </c>
      <c r="B382" s="26">
        <v>75477416</v>
      </c>
      <c r="C382" s="26" t="s">
        <v>144</v>
      </c>
      <c r="D382" s="26" t="s">
        <v>813</v>
      </c>
      <c r="E382" s="26" t="s">
        <v>69</v>
      </c>
      <c r="F382" s="26" t="s">
        <v>69</v>
      </c>
      <c r="G382" s="26" t="s">
        <v>144</v>
      </c>
      <c r="H382" s="26" t="s">
        <v>240</v>
      </c>
      <c r="I382" s="26" t="s">
        <v>224</v>
      </c>
      <c r="J382" s="26" t="s">
        <v>158</v>
      </c>
      <c r="K382" s="88">
        <v>45564</v>
      </c>
      <c r="L382" s="26" t="s">
        <v>174</v>
      </c>
      <c r="M382" s="27">
        <v>44545</v>
      </c>
      <c r="N382" s="26" t="s">
        <v>79</v>
      </c>
      <c r="O382" s="28">
        <v>2882</v>
      </c>
      <c r="P382" s="29" t="s">
        <v>149</v>
      </c>
      <c r="Q382" s="26" t="s">
        <v>154</v>
      </c>
      <c r="R382" s="56" t="s">
        <v>2252</v>
      </c>
      <c r="S382" s="56" t="s">
        <v>186</v>
      </c>
    </row>
    <row r="383" spans="1:19" x14ac:dyDescent="0.2">
      <c r="A383" s="25" t="s">
        <v>143</v>
      </c>
      <c r="B383" s="26">
        <v>76402987</v>
      </c>
      <c r="C383" s="26" t="s">
        <v>144</v>
      </c>
      <c r="D383" s="26" t="s">
        <v>814</v>
      </c>
      <c r="E383" s="26" t="s">
        <v>69</v>
      </c>
      <c r="F383" s="26" t="s">
        <v>69</v>
      </c>
      <c r="G383" s="26" t="s">
        <v>144</v>
      </c>
      <c r="H383" s="26" t="s">
        <v>16</v>
      </c>
      <c r="I383" s="26" t="s">
        <v>357</v>
      </c>
      <c r="J383" s="26" t="s">
        <v>158</v>
      </c>
      <c r="K383" s="88">
        <v>45597</v>
      </c>
      <c r="L383" s="26" t="s">
        <v>201</v>
      </c>
      <c r="M383" s="27">
        <v>44545</v>
      </c>
      <c r="N383" s="26" t="s">
        <v>78</v>
      </c>
      <c r="O383" s="28">
        <v>2882</v>
      </c>
      <c r="P383" s="29" t="s">
        <v>149</v>
      </c>
      <c r="Q383" s="26" t="s">
        <v>154</v>
      </c>
      <c r="R383" s="56" t="s">
        <v>2252</v>
      </c>
      <c r="S383" s="56" t="s">
        <v>195</v>
      </c>
    </row>
    <row r="384" spans="1:19" x14ac:dyDescent="0.2">
      <c r="A384" s="25" t="s">
        <v>143</v>
      </c>
      <c r="B384" s="26">
        <v>46937777</v>
      </c>
      <c r="C384" s="26" t="s">
        <v>144</v>
      </c>
      <c r="D384" s="26" t="s">
        <v>815</v>
      </c>
      <c r="E384" s="26" t="s">
        <v>69</v>
      </c>
      <c r="F384" s="26" t="s">
        <v>69</v>
      </c>
      <c r="G384" s="26" t="s">
        <v>144</v>
      </c>
      <c r="H384" s="26" t="s">
        <v>172</v>
      </c>
      <c r="I384" s="26" t="s">
        <v>246</v>
      </c>
      <c r="J384" s="26" t="s">
        <v>158</v>
      </c>
      <c r="K384" s="88">
        <v>45657</v>
      </c>
      <c r="L384" s="26" t="s">
        <v>222</v>
      </c>
      <c r="M384" s="27">
        <v>44545</v>
      </c>
      <c r="N384" s="26" t="s">
        <v>78</v>
      </c>
      <c r="O384" s="28">
        <v>2882</v>
      </c>
      <c r="P384" s="29" t="s">
        <v>149</v>
      </c>
      <c r="Q384" s="26" t="s">
        <v>154</v>
      </c>
      <c r="R384" s="56" t="s">
        <v>173</v>
      </c>
      <c r="S384" s="56" t="s">
        <v>301</v>
      </c>
    </row>
    <row r="385" spans="1:19" x14ac:dyDescent="0.2">
      <c r="A385" s="25" t="s">
        <v>143</v>
      </c>
      <c r="B385" s="26">
        <v>74584156</v>
      </c>
      <c r="C385" s="26" t="s">
        <v>144</v>
      </c>
      <c r="D385" s="26" t="s">
        <v>816</v>
      </c>
      <c r="E385" s="26" t="s">
        <v>69</v>
      </c>
      <c r="F385" s="26" t="s">
        <v>69</v>
      </c>
      <c r="G385" s="26" t="s">
        <v>144</v>
      </c>
      <c r="H385" s="26" t="s">
        <v>385</v>
      </c>
      <c r="I385" s="26" t="s">
        <v>234</v>
      </c>
      <c r="J385" s="26" t="s">
        <v>158</v>
      </c>
      <c r="K385" s="88">
        <v>45322</v>
      </c>
      <c r="L385" s="26" t="s">
        <v>174</v>
      </c>
      <c r="M385" s="27">
        <v>44545</v>
      </c>
      <c r="N385" s="26" t="s">
        <v>78</v>
      </c>
      <c r="O385" s="28">
        <v>2882</v>
      </c>
      <c r="P385" s="29" t="s">
        <v>149</v>
      </c>
      <c r="Q385" s="26" t="s">
        <v>154</v>
      </c>
      <c r="R385" s="56" t="s">
        <v>235</v>
      </c>
      <c r="S385" s="56" t="s">
        <v>301</v>
      </c>
    </row>
    <row r="386" spans="1:19" x14ac:dyDescent="0.2">
      <c r="A386" s="25" t="s">
        <v>143</v>
      </c>
      <c r="B386" s="26">
        <v>76518431</v>
      </c>
      <c r="C386" s="26" t="s">
        <v>144</v>
      </c>
      <c r="D386" s="26" t="s">
        <v>817</v>
      </c>
      <c r="E386" s="26" t="s">
        <v>69</v>
      </c>
      <c r="F386" s="26" t="s">
        <v>69</v>
      </c>
      <c r="G386" s="26" t="s">
        <v>144</v>
      </c>
      <c r="H386" s="26" t="s">
        <v>240</v>
      </c>
      <c r="I386" s="26" t="s">
        <v>224</v>
      </c>
      <c r="J386" s="26" t="s">
        <v>158</v>
      </c>
      <c r="K386" s="88">
        <v>45381</v>
      </c>
      <c r="L386" s="26" t="s">
        <v>222</v>
      </c>
      <c r="M386" s="27">
        <v>44545</v>
      </c>
      <c r="N386" s="26" t="s">
        <v>79</v>
      </c>
      <c r="O386" s="28">
        <v>2882</v>
      </c>
      <c r="P386" s="29" t="s">
        <v>149</v>
      </c>
      <c r="Q386" s="26" t="s">
        <v>154</v>
      </c>
      <c r="R386" s="56" t="s">
        <v>2252</v>
      </c>
      <c r="S386" s="56" t="s">
        <v>170</v>
      </c>
    </row>
    <row r="387" spans="1:19" x14ac:dyDescent="0.2">
      <c r="A387" s="25" t="s">
        <v>143</v>
      </c>
      <c r="B387" s="26">
        <v>71025370</v>
      </c>
      <c r="C387" s="26" t="s">
        <v>144</v>
      </c>
      <c r="D387" s="26" t="s">
        <v>818</v>
      </c>
      <c r="E387" s="26" t="s">
        <v>69</v>
      </c>
      <c r="F387" s="26" t="s">
        <v>69</v>
      </c>
      <c r="G387" s="26" t="s">
        <v>144</v>
      </c>
      <c r="H387" s="26" t="s">
        <v>16</v>
      </c>
      <c r="I387" s="26" t="s">
        <v>224</v>
      </c>
      <c r="J387" s="26" t="s">
        <v>74</v>
      </c>
      <c r="K387" s="88" t="s">
        <v>148</v>
      </c>
      <c r="L387" s="26" t="s">
        <v>148</v>
      </c>
      <c r="M387" s="27">
        <v>44545</v>
      </c>
      <c r="N387" s="26" t="s">
        <v>78</v>
      </c>
      <c r="O387" s="28">
        <v>2882</v>
      </c>
      <c r="P387" s="29" t="s">
        <v>149</v>
      </c>
      <c r="Q387" s="26" t="s">
        <v>154</v>
      </c>
      <c r="R387" s="56" t="s">
        <v>2252</v>
      </c>
      <c r="S387" s="56" t="s">
        <v>190</v>
      </c>
    </row>
    <row r="388" spans="1:19" x14ac:dyDescent="0.2">
      <c r="A388" s="25" t="s">
        <v>143</v>
      </c>
      <c r="B388" s="26">
        <v>47278763</v>
      </c>
      <c r="C388" s="26" t="s">
        <v>144</v>
      </c>
      <c r="D388" s="26" t="s">
        <v>819</v>
      </c>
      <c r="E388" s="26" t="s">
        <v>69</v>
      </c>
      <c r="F388" s="26" t="s">
        <v>69</v>
      </c>
      <c r="G388" s="26" t="s">
        <v>144</v>
      </c>
      <c r="H388" s="26" t="s">
        <v>16</v>
      </c>
      <c r="I388" s="26" t="s">
        <v>820</v>
      </c>
      <c r="J388" s="26" t="s">
        <v>74</v>
      </c>
      <c r="K388" s="88" t="s">
        <v>148</v>
      </c>
      <c r="L388" s="26" t="s">
        <v>148</v>
      </c>
      <c r="M388" s="27">
        <v>44545</v>
      </c>
      <c r="N388" s="26" t="s">
        <v>79</v>
      </c>
      <c r="O388" s="28">
        <v>2880</v>
      </c>
      <c r="P388" s="29" t="s">
        <v>149</v>
      </c>
      <c r="Q388" s="26" t="s">
        <v>160</v>
      </c>
      <c r="R388" s="56" t="s">
        <v>243</v>
      </c>
      <c r="S388" s="56" t="s">
        <v>232</v>
      </c>
    </row>
    <row r="389" spans="1:19" x14ac:dyDescent="0.2">
      <c r="A389" s="25" t="s">
        <v>143</v>
      </c>
      <c r="B389" s="26">
        <v>46653323</v>
      </c>
      <c r="C389" s="26" t="s">
        <v>144</v>
      </c>
      <c r="D389" s="26" t="s">
        <v>821</v>
      </c>
      <c r="E389" s="26" t="s">
        <v>69</v>
      </c>
      <c r="F389" s="26" t="s">
        <v>69</v>
      </c>
      <c r="G389" s="26" t="s">
        <v>144</v>
      </c>
      <c r="H389" s="26" t="s">
        <v>409</v>
      </c>
      <c r="I389" s="26" t="s">
        <v>566</v>
      </c>
      <c r="J389" s="26" t="s">
        <v>158</v>
      </c>
      <c r="K389" s="88">
        <v>45308</v>
      </c>
      <c r="L389" s="26" t="s">
        <v>197</v>
      </c>
      <c r="M389" s="27">
        <v>44944</v>
      </c>
      <c r="N389" s="26" t="s">
        <v>79</v>
      </c>
      <c r="O389" s="28">
        <v>6010</v>
      </c>
      <c r="P389" s="29" t="s">
        <v>149</v>
      </c>
      <c r="Q389" s="26" t="s">
        <v>160</v>
      </c>
      <c r="R389" s="56" t="s">
        <v>411</v>
      </c>
      <c r="S389" s="56" t="s">
        <v>232</v>
      </c>
    </row>
    <row r="390" spans="1:19" x14ac:dyDescent="0.2">
      <c r="A390" s="25" t="s">
        <v>143</v>
      </c>
      <c r="B390" s="26">
        <v>74774145</v>
      </c>
      <c r="C390" s="26" t="s">
        <v>206</v>
      </c>
      <c r="D390" s="26" t="s">
        <v>822</v>
      </c>
      <c r="E390" s="26" t="s">
        <v>69</v>
      </c>
      <c r="F390" s="26" t="s">
        <v>69</v>
      </c>
      <c r="G390" s="26" t="s">
        <v>206</v>
      </c>
      <c r="H390" s="26" t="s">
        <v>16</v>
      </c>
      <c r="I390" s="26" t="s">
        <v>371</v>
      </c>
      <c r="J390" s="26" t="s">
        <v>74</v>
      </c>
      <c r="K390" s="88" t="s">
        <v>148</v>
      </c>
      <c r="L390" s="26" t="s">
        <v>148</v>
      </c>
      <c r="M390" s="27">
        <v>44547</v>
      </c>
      <c r="N390" s="26" t="s">
        <v>78</v>
      </c>
      <c r="O390" s="28">
        <v>2883</v>
      </c>
      <c r="P390" s="29" t="s">
        <v>252</v>
      </c>
      <c r="Q390" s="26" t="s">
        <v>160</v>
      </c>
      <c r="R390" s="56" t="s">
        <v>315</v>
      </c>
      <c r="S390" s="56" t="s">
        <v>232</v>
      </c>
    </row>
    <row r="391" spans="1:19" x14ac:dyDescent="0.2">
      <c r="A391" s="25" t="s">
        <v>143</v>
      </c>
      <c r="B391" s="26">
        <v>45728931</v>
      </c>
      <c r="C391" s="26" t="s">
        <v>144</v>
      </c>
      <c r="D391" s="26" t="s">
        <v>823</v>
      </c>
      <c r="E391" s="26" t="s">
        <v>69</v>
      </c>
      <c r="F391" s="26" t="s">
        <v>69</v>
      </c>
      <c r="G391" s="26" t="s">
        <v>144</v>
      </c>
      <c r="H391" s="26" t="s">
        <v>11</v>
      </c>
      <c r="I391" s="26" t="s">
        <v>651</v>
      </c>
      <c r="J391" s="26" t="s">
        <v>158</v>
      </c>
      <c r="K391" s="88">
        <v>45382</v>
      </c>
      <c r="L391" s="26" t="s">
        <v>174</v>
      </c>
      <c r="M391" s="27">
        <v>44565</v>
      </c>
      <c r="N391" s="26" t="s">
        <v>79</v>
      </c>
      <c r="O391" s="28">
        <v>2884</v>
      </c>
      <c r="P391" s="29" t="s">
        <v>149</v>
      </c>
      <c r="Q391" s="26" t="s">
        <v>160</v>
      </c>
      <c r="R391" s="56" t="s">
        <v>2150</v>
      </c>
      <c r="S391" s="56" t="s">
        <v>186</v>
      </c>
    </row>
    <row r="392" spans="1:19" x14ac:dyDescent="0.2">
      <c r="A392" s="25" t="s">
        <v>143</v>
      </c>
      <c r="B392" s="26">
        <v>70951623</v>
      </c>
      <c r="C392" s="26" t="s">
        <v>187</v>
      </c>
      <c r="D392" s="26" t="s">
        <v>824</v>
      </c>
      <c r="E392" s="26" t="s">
        <v>69</v>
      </c>
      <c r="F392" s="26" t="s">
        <v>69</v>
      </c>
      <c r="G392" s="26" t="s">
        <v>187</v>
      </c>
      <c r="H392" s="26" t="s">
        <v>11</v>
      </c>
      <c r="I392" s="26" t="s">
        <v>340</v>
      </c>
      <c r="J392" s="26" t="s">
        <v>74</v>
      </c>
      <c r="K392" s="88" t="s">
        <v>148</v>
      </c>
      <c r="L392" s="26" t="s">
        <v>148</v>
      </c>
      <c r="M392" s="27">
        <v>44566</v>
      </c>
      <c r="N392" s="26" t="s">
        <v>78</v>
      </c>
      <c r="O392" s="28">
        <v>2886</v>
      </c>
      <c r="P392" s="29" t="s">
        <v>162</v>
      </c>
      <c r="Q392" s="26" t="s">
        <v>154</v>
      </c>
      <c r="R392" s="56" t="s">
        <v>189</v>
      </c>
      <c r="S392" s="56" t="s">
        <v>195</v>
      </c>
    </row>
    <row r="393" spans="1:19" x14ac:dyDescent="0.2">
      <c r="A393" s="25" t="s">
        <v>143</v>
      </c>
      <c r="B393" s="26">
        <v>72177599</v>
      </c>
      <c r="C393" s="26" t="s">
        <v>144</v>
      </c>
      <c r="D393" s="26" t="s">
        <v>825</v>
      </c>
      <c r="E393" s="26" t="s">
        <v>69</v>
      </c>
      <c r="F393" s="26" t="s">
        <v>69</v>
      </c>
      <c r="G393" s="26" t="s">
        <v>144</v>
      </c>
      <c r="H393" s="26" t="s">
        <v>260</v>
      </c>
      <c r="I393" s="26" t="s">
        <v>826</v>
      </c>
      <c r="J393" s="26" t="s">
        <v>158</v>
      </c>
      <c r="K393" s="88">
        <v>45412</v>
      </c>
      <c r="L393" s="26" t="s">
        <v>201</v>
      </c>
      <c r="M393" s="27">
        <v>45316</v>
      </c>
      <c r="N393" s="26" t="s">
        <v>78</v>
      </c>
      <c r="O393" s="28">
        <v>7041</v>
      </c>
      <c r="P393" s="29" t="s">
        <v>162</v>
      </c>
      <c r="Q393" s="26" t="s">
        <v>160</v>
      </c>
      <c r="R393" s="56" t="s">
        <v>262</v>
      </c>
      <c r="S393" s="56" t="s">
        <v>170</v>
      </c>
    </row>
    <row r="394" spans="1:19" x14ac:dyDescent="0.2">
      <c r="A394" s="25" t="s">
        <v>143</v>
      </c>
      <c r="B394" s="26">
        <v>72702419</v>
      </c>
      <c r="C394" s="26" t="s">
        <v>144</v>
      </c>
      <c r="D394" s="26" t="s">
        <v>827</v>
      </c>
      <c r="E394" s="26" t="s">
        <v>69</v>
      </c>
      <c r="F394" s="26" t="s">
        <v>69</v>
      </c>
      <c r="G394" s="26" t="s">
        <v>144</v>
      </c>
      <c r="H394" s="26" t="s">
        <v>2352</v>
      </c>
      <c r="I394" s="26" t="s">
        <v>2353</v>
      </c>
      <c r="J394" s="26" t="s">
        <v>74</v>
      </c>
      <c r="K394" s="88" t="s">
        <v>148</v>
      </c>
      <c r="L394" s="26" t="s">
        <v>148</v>
      </c>
      <c r="M394" s="27">
        <v>45086</v>
      </c>
      <c r="N394" s="26" t="s">
        <v>78</v>
      </c>
      <c r="O394" s="28">
        <v>6375</v>
      </c>
      <c r="P394" s="29" t="s">
        <v>162</v>
      </c>
      <c r="Q394" s="26" t="s">
        <v>160</v>
      </c>
      <c r="R394" s="56" t="s">
        <v>367</v>
      </c>
      <c r="S394" s="56" t="s">
        <v>205</v>
      </c>
    </row>
    <row r="395" spans="1:19" x14ac:dyDescent="0.2">
      <c r="A395" s="25" t="s">
        <v>143</v>
      </c>
      <c r="B395" s="26">
        <v>42416818</v>
      </c>
      <c r="C395" s="26" t="s">
        <v>144</v>
      </c>
      <c r="D395" s="26" t="s">
        <v>828</v>
      </c>
      <c r="E395" s="26" t="s">
        <v>69</v>
      </c>
      <c r="F395" s="26" t="s">
        <v>69</v>
      </c>
      <c r="G395" s="26" t="s">
        <v>144</v>
      </c>
      <c r="H395" s="26" t="s">
        <v>16</v>
      </c>
      <c r="I395" s="26" t="s">
        <v>527</v>
      </c>
      <c r="J395" s="26" t="s">
        <v>158</v>
      </c>
      <c r="K395" s="88">
        <v>45657</v>
      </c>
      <c r="L395" s="26" t="s">
        <v>194</v>
      </c>
      <c r="M395" s="27">
        <v>44566</v>
      </c>
      <c r="N395" s="26" t="s">
        <v>78</v>
      </c>
      <c r="O395" s="28">
        <v>2885</v>
      </c>
      <c r="P395" s="29" t="s">
        <v>149</v>
      </c>
      <c r="Q395" s="26" t="s">
        <v>160</v>
      </c>
      <c r="R395" s="56" t="s">
        <v>243</v>
      </c>
      <c r="S395" s="56" t="s">
        <v>195</v>
      </c>
    </row>
    <row r="396" spans="1:19" x14ac:dyDescent="0.2">
      <c r="A396" s="25" t="s">
        <v>143</v>
      </c>
      <c r="B396" s="26">
        <v>70202066</v>
      </c>
      <c r="C396" s="26" t="s">
        <v>114</v>
      </c>
      <c r="D396" s="26" t="s">
        <v>829</v>
      </c>
      <c r="E396" s="26" t="s">
        <v>69</v>
      </c>
      <c r="F396" s="26" t="s">
        <v>69</v>
      </c>
      <c r="G396" s="26" t="s">
        <v>114</v>
      </c>
      <c r="H396" s="26" t="s">
        <v>16</v>
      </c>
      <c r="I396" s="26" t="s">
        <v>243</v>
      </c>
      <c r="J396" s="26" t="s">
        <v>158</v>
      </c>
      <c r="K396" s="88">
        <v>45398</v>
      </c>
      <c r="L396" s="26" t="s">
        <v>830</v>
      </c>
      <c r="M396" s="27">
        <v>44593</v>
      </c>
      <c r="N396" s="26" t="s">
        <v>78</v>
      </c>
      <c r="O396" s="28">
        <v>2994</v>
      </c>
      <c r="P396" s="29" t="s">
        <v>162</v>
      </c>
      <c r="Q396" s="26" t="s">
        <v>160</v>
      </c>
      <c r="R396" s="56" t="s">
        <v>243</v>
      </c>
      <c r="S396" s="56" t="s">
        <v>151</v>
      </c>
    </row>
    <row r="397" spans="1:19" x14ac:dyDescent="0.2">
      <c r="A397" s="25" t="s">
        <v>143</v>
      </c>
      <c r="B397" s="26">
        <v>63105822</v>
      </c>
      <c r="C397" s="26" t="s">
        <v>144</v>
      </c>
      <c r="D397" s="26" t="s">
        <v>831</v>
      </c>
      <c r="E397" s="26" t="s">
        <v>69</v>
      </c>
      <c r="F397" s="26" t="s">
        <v>69</v>
      </c>
      <c r="G397" s="26" t="s">
        <v>144</v>
      </c>
      <c r="H397" s="26" t="s">
        <v>172</v>
      </c>
      <c r="I397" s="26" t="s">
        <v>246</v>
      </c>
      <c r="J397" s="26" t="s">
        <v>74</v>
      </c>
      <c r="K397" s="88" t="s">
        <v>148</v>
      </c>
      <c r="L397" s="26" t="s">
        <v>148</v>
      </c>
      <c r="M397" s="27">
        <v>44593</v>
      </c>
      <c r="N397" s="26" t="s">
        <v>78</v>
      </c>
      <c r="O397" s="28">
        <v>2994</v>
      </c>
      <c r="P397" s="29" t="s">
        <v>149</v>
      </c>
      <c r="Q397" s="26" t="s">
        <v>160</v>
      </c>
      <c r="R397" s="56" t="s">
        <v>173</v>
      </c>
      <c r="S397" s="56" t="s">
        <v>151</v>
      </c>
    </row>
    <row r="398" spans="1:19" x14ac:dyDescent="0.2">
      <c r="A398" s="25" t="s">
        <v>143</v>
      </c>
      <c r="B398" s="26">
        <v>70576716</v>
      </c>
      <c r="C398" s="26" t="s">
        <v>144</v>
      </c>
      <c r="D398" s="26" t="s">
        <v>832</v>
      </c>
      <c r="E398" s="26" t="s">
        <v>69</v>
      </c>
      <c r="F398" s="26" t="s">
        <v>69</v>
      </c>
      <c r="G398" s="26" t="s">
        <v>144</v>
      </c>
      <c r="H398" s="26" t="s">
        <v>11</v>
      </c>
      <c r="I398" s="26" t="s">
        <v>153</v>
      </c>
      <c r="J398" s="26" t="s">
        <v>158</v>
      </c>
      <c r="K398" s="88">
        <v>45565</v>
      </c>
      <c r="L398" s="26" t="s">
        <v>174</v>
      </c>
      <c r="M398" s="27">
        <v>44593</v>
      </c>
      <c r="N398" s="26" t="s">
        <v>79</v>
      </c>
      <c r="O398" s="28">
        <v>2996</v>
      </c>
      <c r="P398" s="29" t="s">
        <v>149</v>
      </c>
      <c r="Q398" s="26" t="s">
        <v>160</v>
      </c>
      <c r="R398" s="56" t="s">
        <v>2150</v>
      </c>
      <c r="S398" s="56" t="s">
        <v>190</v>
      </c>
    </row>
    <row r="399" spans="1:19" x14ac:dyDescent="0.2">
      <c r="A399" s="25" t="s">
        <v>143</v>
      </c>
      <c r="B399" s="26">
        <v>76541857</v>
      </c>
      <c r="C399" s="26" t="s">
        <v>144</v>
      </c>
      <c r="D399" s="26" t="s">
        <v>833</v>
      </c>
      <c r="E399" s="26" t="s">
        <v>69</v>
      </c>
      <c r="F399" s="26" t="s">
        <v>69</v>
      </c>
      <c r="G399" s="26" t="s">
        <v>144</v>
      </c>
      <c r="H399" s="26" t="s">
        <v>362</v>
      </c>
      <c r="I399" s="26" t="s">
        <v>834</v>
      </c>
      <c r="J399" s="26" t="s">
        <v>158</v>
      </c>
      <c r="K399" s="88">
        <v>45565</v>
      </c>
      <c r="L399" s="26" t="s">
        <v>174</v>
      </c>
      <c r="M399" s="27">
        <v>45419</v>
      </c>
      <c r="N399" s="26" t="s">
        <v>78</v>
      </c>
      <c r="O399" s="28">
        <v>7113</v>
      </c>
      <c r="P399" s="29" t="s">
        <v>149</v>
      </c>
      <c r="Q399" s="26" t="s">
        <v>160</v>
      </c>
      <c r="R399" s="56" t="s">
        <v>166</v>
      </c>
      <c r="S399" s="56" t="s">
        <v>151</v>
      </c>
    </row>
    <row r="400" spans="1:19" x14ac:dyDescent="0.2">
      <c r="A400" s="25" t="s">
        <v>143</v>
      </c>
      <c r="B400" s="26">
        <v>70285227</v>
      </c>
      <c r="C400" s="26" t="s">
        <v>144</v>
      </c>
      <c r="D400" s="26" t="s">
        <v>835</v>
      </c>
      <c r="E400" s="26" t="s">
        <v>69</v>
      </c>
      <c r="F400" s="26" t="s">
        <v>69</v>
      </c>
      <c r="G400" s="26" t="s">
        <v>144</v>
      </c>
      <c r="H400" s="26" t="s">
        <v>16</v>
      </c>
      <c r="I400" s="26" t="s">
        <v>677</v>
      </c>
      <c r="J400" s="26" t="s">
        <v>74</v>
      </c>
      <c r="K400" s="88" t="s">
        <v>148</v>
      </c>
      <c r="L400" s="26" t="s">
        <v>148</v>
      </c>
      <c r="M400" s="27">
        <v>44595</v>
      </c>
      <c r="N400" s="26" t="s">
        <v>78</v>
      </c>
      <c r="O400" s="28">
        <v>2995</v>
      </c>
      <c r="P400" s="29" t="s">
        <v>149</v>
      </c>
      <c r="Q400" s="26" t="s">
        <v>160</v>
      </c>
      <c r="R400" s="56" t="s">
        <v>241</v>
      </c>
      <c r="S400" s="56" t="s">
        <v>151</v>
      </c>
    </row>
    <row r="401" spans="1:19" x14ac:dyDescent="0.2">
      <c r="A401" s="25" t="s">
        <v>143</v>
      </c>
      <c r="B401" s="26">
        <v>40603659</v>
      </c>
      <c r="C401" s="26" t="s">
        <v>144</v>
      </c>
      <c r="D401" s="26" t="s">
        <v>836</v>
      </c>
      <c r="E401" s="26" t="s">
        <v>69</v>
      </c>
      <c r="F401" s="26" t="s">
        <v>69</v>
      </c>
      <c r="G401" s="26" t="s">
        <v>144</v>
      </c>
      <c r="H401" s="26" t="s">
        <v>359</v>
      </c>
      <c r="I401" s="26" t="s">
        <v>2275</v>
      </c>
      <c r="J401" s="26" t="s">
        <v>74</v>
      </c>
      <c r="K401" s="88" t="s">
        <v>148</v>
      </c>
      <c r="L401" s="26" t="s">
        <v>148</v>
      </c>
      <c r="M401" s="27">
        <v>44595</v>
      </c>
      <c r="N401" s="26" t="s">
        <v>78</v>
      </c>
      <c r="O401" s="28">
        <v>2995</v>
      </c>
      <c r="P401" s="29" t="s">
        <v>149</v>
      </c>
      <c r="Q401" s="26" t="s">
        <v>160</v>
      </c>
      <c r="R401" s="56" t="s">
        <v>360</v>
      </c>
      <c r="S401" s="56" t="s">
        <v>186</v>
      </c>
    </row>
    <row r="402" spans="1:19" x14ac:dyDescent="0.2">
      <c r="A402" s="25" t="s">
        <v>143</v>
      </c>
      <c r="B402" s="26">
        <v>76027289</v>
      </c>
      <c r="C402" s="26" t="s">
        <v>144</v>
      </c>
      <c r="D402" s="26" t="s">
        <v>837</v>
      </c>
      <c r="E402" s="26" t="s">
        <v>69</v>
      </c>
      <c r="F402" s="26" t="s">
        <v>69</v>
      </c>
      <c r="G402" s="26" t="s">
        <v>144</v>
      </c>
      <c r="H402" s="26" t="s">
        <v>442</v>
      </c>
      <c r="I402" s="26" t="s">
        <v>148</v>
      </c>
      <c r="J402" s="26" t="s">
        <v>158</v>
      </c>
      <c r="K402" s="88">
        <v>45707</v>
      </c>
      <c r="L402" s="26" t="s">
        <v>159</v>
      </c>
      <c r="M402" s="27">
        <v>45610</v>
      </c>
      <c r="N402" s="26" t="s">
        <v>78</v>
      </c>
      <c r="O402" s="28">
        <v>9736</v>
      </c>
      <c r="P402" s="29" t="s">
        <v>162</v>
      </c>
      <c r="Q402" s="26" t="s">
        <v>160</v>
      </c>
      <c r="R402" s="56" t="s">
        <v>148</v>
      </c>
      <c r="S402" s="56" t="s">
        <v>301</v>
      </c>
    </row>
    <row r="403" spans="1:19" x14ac:dyDescent="0.2">
      <c r="A403" s="25" t="s">
        <v>143</v>
      </c>
      <c r="B403" s="26">
        <v>75595065</v>
      </c>
      <c r="C403" s="26" t="s">
        <v>144</v>
      </c>
      <c r="D403" s="26" t="s">
        <v>838</v>
      </c>
      <c r="E403" s="26" t="s">
        <v>69</v>
      </c>
      <c r="F403" s="26" t="s">
        <v>69</v>
      </c>
      <c r="G403" s="26" t="s">
        <v>144</v>
      </c>
      <c r="H403" s="26" t="s">
        <v>146</v>
      </c>
      <c r="I403" s="26" t="s">
        <v>181</v>
      </c>
      <c r="J403" s="26" t="s">
        <v>158</v>
      </c>
      <c r="K403" s="88">
        <v>45648</v>
      </c>
      <c r="L403" s="26" t="s">
        <v>159</v>
      </c>
      <c r="M403" s="27">
        <v>44621</v>
      </c>
      <c r="N403" s="26" t="s">
        <v>78</v>
      </c>
      <c r="O403" s="28">
        <v>3001</v>
      </c>
      <c r="P403" s="29" t="s">
        <v>162</v>
      </c>
      <c r="Q403" s="26" t="s">
        <v>160</v>
      </c>
      <c r="R403" s="56" t="s">
        <v>2150</v>
      </c>
      <c r="S403" s="56" t="s">
        <v>186</v>
      </c>
    </row>
    <row r="404" spans="1:19" x14ac:dyDescent="0.2">
      <c r="A404" s="25" t="s">
        <v>143</v>
      </c>
      <c r="B404" s="26">
        <v>73045787</v>
      </c>
      <c r="C404" s="26" t="s">
        <v>144</v>
      </c>
      <c r="D404" s="26" t="s">
        <v>839</v>
      </c>
      <c r="E404" s="26" t="s">
        <v>69</v>
      </c>
      <c r="F404" s="26" t="s">
        <v>69</v>
      </c>
      <c r="G404" s="26" t="s">
        <v>144</v>
      </c>
      <c r="H404" s="26" t="s">
        <v>16</v>
      </c>
      <c r="I404" s="26" t="s">
        <v>840</v>
      </c>
      <c r="J404" s="26" t="s">
        <v>74</v>
      </c>
      <c r="K404" s="88" t="s">
        <v>148</v>
      </c>
      <c r="L404" s="26" t="s">
        <v>148</v>
      </c>
      <c r="M404" s="27">
        <v>44621</v>
      </c>
      <c r="N404" s="26" t="s">
        <v>79</v>
      </c>
      <c r="O404" s="28">
        <v>2999</v>
      </c>
      <c r="P404" s="29" t="s">
        <v>149</v>
      </c>
      <c r="Q404" s="26" t="s">
        <v>160</v>
      </c>
      <c r="R404" s="56" t="s">
        <v>394</v>
      </c>
      <c r="S404" s="56" t="s">
        <v>232</v>
      </c>
    </row>
    <row r="405" spans="1:19" x14ac:dyDescent="0.2">
      <c r="A405" s="25" t="s">
        <v>143</v>
      </c>
      <c r="B405" s="26">
        <v>71225366</v>
      </c>
      <c r="C405" s="26" t="s">
        <v>841</v>
      </c>
      <c r="D405" s="26" t="s">
        <v>842</v>
      </c>
      <c r="E405" s="26" t="s">
        <v>69</v>
      </c>
      <c r="F405" s="26" t="s">
        <v>69</v>
      </c>
      <c r="G405" s="26" t="s">
        <v>841</v>
      </c>
      <c r="H405" s="26" t="s">
        <v>365</v>
      </c>
      <c r="I405" s="26" t="s">
        <v>148</v>
      </c>
      <c r="J405" s="26" t="s">
        <v>158</v>
      </c>
      <c r="K405" s="88">
        <v>45536</v>
      </c>
      <c r="L405" s="26" t="s">
        <v>247</v>
      </c>
      <c r="M405" s="27">
        <v>45313</v>
      </c>
      <c r="N405" s="26" t="s">
        <v>78</v>
      </c>
      <c r="O405" s="28">
        <v>7062</v>
      </c>
      <c r="P405" s="29" t="s">
        <v>162</v>
      </c>
      <c r="Q405" s="26" t="s">
        <v>160</v>
      </c>
      <c r="R405" s="56" t="s">
        <v>148</v>
      </c>
      <c r="S405" s="56" t="s">
        <v>170</v>
      </c>
    </row>
    <row r="406" spans="1:19" x14ac:dyDescent="0.2">
      <c r="A406" s="25" t="s">
        <v>143</v>
      </c>
      <c r="B406" s="26">
        <v>76284318</v>
      </c>
      <c r="C406" s="26" t="s">
        <v>144</v>
      </c>
      <c r="D406" s="26" t="s">
        <v>843</v>
      </c>
      <c r="E406" s="26" t="s">
        <v>69</v>
      </c>
      <c r="F406" s="26" t="s">
        <v>69</v>
      </c>
      <c r="G406" s="26" t="s">
        <v>144</v>
      </c>
      <c r="H406" s="26" t="s">
        <v>218</v>
      </c>
      <c r="I406" s="26" t="s">
        <v>844</v>
      </c>
      <c r="J406" s="26" t="s">
        <v>158</v>
      </c>
      <c r="K406" s="88">
        <v>45477</v>
      </c>
      <c r="L406" s="26" t="s">
        <v>275</v>
      </c>
      <c r="M406" s="27">
        <v>45455</v>
      </c>
      <c r="N406" s="26" t="s">
        <v>79</v>
      </c>
      <c r="O406" s="28">
        <v>7439</v>
      </c>
      <c r="P406" s="29" t="s">
        <v>162</v>
      </c>
      <c r="Q406" s="26" t="s">
        <v>160</v>
      </c>
      <c r="R406" s="56" t="s">
        <v>216</v>
      </c>
      <c r="S406" s="56" t="s">
        <v>195</v>
      </c>
    </row>
    <row r="407" spans="1:19" x14ac:dyDescent="0.2">
      <c r="A407" s="25" t="s">
        <v>143</v>
      </c>
      <c r="B407" s="26">
        <v>43397504</v>
      </c>
      <c r="C407" s="26" t="s">
        <v>144</v>
      </c>
      <c r="D407" s="26" t="s">
        <v>845</v>
      </c>
      <c r="E407" s="26" t="s">
        <v>69</v>
      </c>
      <c r="F407" s="26" t="s">
        <v>69</v>
      </c>
      <c r="G407" s="26" t="s">
        <v>144</v>
      </c>
      <c r="H407" s="26" t="s">
        <v>30</v>
      </c>
      <c r="I407" s="26" t="s">
        <v>234</v>
      </c>
      <c r="J407" s="26" t="s">
        <v>158</v>
      </c>
      <c r="K407" s="88">
        <v>45504</v>
      </c>
      <c r="L407" s="26" t="s">
        <v>197</v>
      </c>
      <c r="M407" s="27">
        <v>44625</v>
      </c>
      <c r="N407" s="26" t="s">
        <v>79</v>
      </c>
      <c r="O407" s="28">
        <v>2998</v>
      </c>
      <c r="P407" s="29" t="s">
        <v>149</v>
      </c>
      <c r="Q407" s="26" t="s">
        <v>160</v>
      </c>
      <c r="R407" s="56" t="s">
        <v>235</v>
      </c>
      <c r="S407" s="56" t="s">
        <v>198</v>
      </c>
    </row>
    <row r="408" spans="1:19" x14ac:dyDescent="0.2">
      <c r="A408" s="25" t="s">
        <v>143</v>
      </c>
      <c r="B408" s="26">
        <v>76414181</v>
      </c>
      <c r="C408" s="26" t="s">
        <v>144</v>
      </c>
      <c r="D408" s="26" t="s">
        <v>846</v>
      </c>
      <c r="E408" s="26" t="s">
        <v>69</v>
      </c>
      <c r="F408" s="26" t="s">
        <v>69</v>
      </c>
      <c r="G408" s="26" t="s">
        <v>144</v>
      </c>
      <c r="H408" s="26" t="s">
        <v>318</v>
      </c>
      <c r="I408" s="26" t="s">
        <v>597</v>
      </c>
      <c r="J408" s="26" t="s">
        <v>158</v>
      </c>
      <c r="K408" s="88">
        <v>45626</v>
      </c>
      <c r="L408" s="26" t="s">
        <v>174</v>
      </c>
      <c r="M408" s="27">
        <v>45200</v>
      </c>
      <c r="N408" s="26" t="s">
        <v>79</v>
      </c>
      <c r="O408" s="28">
        <v>3062</v>
      </c>
      <c r="P408" s="29" t="s">
        <v>149</v>
      </c>
      <c r="Q408" s="26" t="s">
        <v>160</v>
      </c>
      <c r="R408" s="56" t="s">
        <v>320</v>
      </c>
      <c r="S408" s="56" t="s">
        <v>190</v>
      </c>
    </row>
    <row r="409" spans="1:19" x14ac:dyDescent="0.2">
      <c r="A409" s="25" t="s">
        <v>143</v>
      </c>
      <c r="B409" s="26">
        <v>76306796</v>
      </c>
      <c r="C409" s="26" t="s">
        <v>144</v>
      </c>
      <c r="D409" s="26" t="s">
        <v>847</v>
      </c>
      <c r="E409" s="26" t="s">
        <v>69</v>
      </c>
      <c r="F409" s="26" t="s">
        <v>69</v>
      </c>
      <c r="G409" s="26" t="s">
        <v>144</v>
      </c>
      <c r="H409" s="26" t="s">
        <v>11</v>
      </c>
      <c r="I409" s="26" t="s">
        <v>437</v>
      </c>
      <c r="J409" s="26" t="s">
        <v>158</v>
      </c>
      <c r="K409" s="88">
        <v>45396</v>
      </c>
      <c r="L409" s="26" t="s">
        <v>275</v>
      </c>
      <c r="M409" s="27">
        <v>44625</v>
      </c>
      <c r="N409" s="26" t="s">
        <v>79</v>
      </c>
      <c r="O409" s="28">
        <v>3061</v>
      </c>
      <c r="P409" s="29" t="s">
        <v>149</v>
      </c>
      <c r="Q409" s="26" t="s">
        <v>160</v>
      </c>
      <c r="R409" s="56" t="s">
        <v>2150</v>
      </c>
      <c r="S409" s="56" t="s">
        <v>195</v>
      </c>
    </row>
    <row r="410" spans="1:19" x14ac:dyDescent="0.2">
      <c r="A410" s="25" t="s">
        <v>143</v>
      </c>
      <c r="B410" s="26">
        <v>77327202</v>
      </c>
      <c r="C410" s="26" t="s">
        <v>144</v>
      </c>
      <c r="D410" s="26" t="s">
        <v>848</v>
      </c>
      <c r="E410" s="26" t="s">
        <v>69</v>
      </c>
      <c r="F410" s="26" t="s">
        <v>69</v>
      </c>
      <c r="G410" s="26" t="s">
        <v>144</v>
      </c>
      <c r="H410" s="26" t="s">
        <v>270</v>
      </c>
      <c r="I410" s="26" t="s">
        <v>578</v>
      </c>
      <c r="J410" s="26" t="s">
        <v>158</v>
      </c>
      <c r="K410" s="88">
        <v>45535</v>
      </c>
      <c r="L410" s="26" t="s">
        <v>194</v>
      </c>
      <c r="M410" s="27">
        <v>45216</v>
      </c>
      <c r="N410" s="26" t="s">
        <v>79</v>
      </c>
      <c r="O410" s="28">
        <v>6733</v>
      </c>
      <c r="P410" s="29" t="s">
        <v>162</v>
      </c>
      <c r="Q410" s="26" t="s">
        <v>160</v>
      </c>
      <c r="R410" s="56" t="s">
        <v>469</v>
      </c>
      <c r="S410" s="56" t="s">
        <v>263</v>
      </c>
    </row>
    <row r="411" spans="1:19" x14ac:dyDescent="0.2">
      <c r="A411" s="25" t="s">
        <v>143</v>
      </c>
      <c r="B411" s="26">
        <v>78021996</v>
      </c>
      <c r="C411" s="26" t="s">
        <v>144</v>
      </c>
      <c r="D411" s="26" t="s">
        <v>849</v>
      </c>
      <c r="E411" s="26" t="s">
        <v>69</v>
      </c>
      <c r="F411" s="26" t="s">
        <v>69</v>
      </c>
      <c r="G411" s="26" t="s">
        <v>144</v>
      </c>
      <c r="H411" s="26" t="s">
        <v>258</v>
      </c>
      <c r="I411" s="26" t="s">
        <v>651</v>
      </c>
      <c r="J411" s="26" t="s">
        <v>74</v>
      </c>
      <c r="K411" s="88" t="s">
        <v>148</v>
      </c>
      <c r="L411" s="26" t="s">
        <v>148</v>
      </c>
      <c r="M411" s="27">
        <v>44622</v>
      </c>
      <c r="N411" s="26" t="s">
        <v>78</v>
      </c>
      <c r="O411" s="28">
        <v>3060</v>
      </c>
      <c r="P411" s="29" t="s">
        <v>149</v>
      </c>
      <c r="Q411" s="26" t="s">
        <v>150</v>
      </c>
      <c r="R411" s="56" t="s">
        <v>2150</v>
      </c>
      <c r="S411" s="56" t="s">
        <v>190</v>
      </c>
    </row>
    <row r="412" spans="1:19" x14ac:dyDescent="0.2">
      <c r="A412" s="25" t="s">
        <v>143</v>
      </c>
      <c r="B412" s="26">
        <v>70272352</v>
      </c>
      <c r="C412" s="26" t="s">
        <v>390</v>
      </c>
      <c r="D412" s="26" t="s">
        <v>850</v>
      </c>
      <c r="E412" s="26" t="s">
        <v>69</v>
      </c>
      <c r="F412" s="26" t="s">
        <v>69</v>
      </c>
      <c r="G412" s="26" t="s">
        <v>390</v>
      </c>
      <c r="H412" s="26" t="s">
        <v>11</v>
      </c>
      <c r="I412" s="26" t="s">
        <v>388</v>
      </c>
      <c r="J412" s="26" t="s">
        <v>74</v>
      </c>
      <c r="K412" s="88" t="s">
        <v>148</v>
      </c>
      <c r="L412" s="26" t="s">
        <v>148</v>
      </c>
      <c r="M412" s="27">
        <v>44652</v>
      </c>
      <c r="N412" s="26" t="s">
        <v>78</v>
      </c>
      <c r="O412" s="28">
        <v>3109</v>
      </c>
      <c r="P412" s="29" t="s">
        <v>149</v>
      </c>
      <c r="Q412" s="26" t="s">
        <v>160</v>
      </c>
      <c r="R412" s="56" t="s">
        <v>389</v>
      </c>
      <c r="S412" s="56" t="s">
        <v>190</v>
      </c>
    </row>
    <row r="413" spans="1:19" x14ac:dyDescent="0.2">
      <c r="A413" s="25" t="s">
        <v>143</v>
      </c>
      <c r="B413" s="26">
        <v>76096161</v>
      </c>
      <c r="C413" s="26" t="s">
        <v>144</v>
      </c>
      <c r="D413" s="26" t="s">
        <v>851</v>
      </c>
      <c r="E413" s="26" t="s">
        <v>69</v>
      </c>
      <c r="F413" s="26" t="s">
        <v>69</v>
      </c>
      <c r="G413" s="26" t="s">
        <v>144</v>
      </c>
      <c r="H413" s="26" t="s">
        <v>852</v>
      </c>
      <c r="I413" s="26" t="s">
        <v>2360</v>
      </c>
      <c r="J413" s="26" t="s">
        <v>74</v>
      </c>
      <c r="K413" s="88" t="s">
        <v>148</v>
      </c>
      <c r="L413" s="26" t="s">
        <v>148</v>
      </c>
      <c r="M413" s="27">
        <v>45257</v>
      </c>
      <c r="N413" s="26" t="s">
        <v>78</v>
      </c>
      <c r="O413" s="28">
        <v>6700</v>
      </c>
      <c r="P413" s="29" t="s">
        <v>162</v>
      </c>
      <c r="Q413" s="26" t="s">
        <v>160</v>
      </c>
      <c r="R413" s="56" t="s">
        <v>423</v>
      </c>
      <c r="S413" s="56" t="s">
        <v>190</v>
      </c>
    </row>
    <row r="414" spans="1:19" x14ac:dyDescent="0.2">
      <c r="A414" s="25" t="s">
        <v>143</v>
      </c>
      <c r="B414" s="26">
        <v>71023535</v>
      </c>
      <c r="C414" s="26" t="s">
        <v>144</v>
      </c>
      <c r="D414" s="26" t="s">
        <v>853</v>
      </c>
      <c r="E414" s="26" t="s">
        <v>69</v>
      </c>
      <c r="F414" s="26" t="s">
        <v>69</v>
      </c>
      <c r="G414" s="26" t="s">
        <v>144</v>
      </c>
      <c r="H414" s="26" t="s">
        <v>22</v>
      </c>
      <c r="I414" s="26" t="s">
        <v>200</v>
      </c>
      <c r="J414" s="26" t="s">
        <v>158</v>
      </c>
      <c r="K414" s="88">
        <v>45522</v>
      </c>
      <c r="L414" s="26" t="s">
        <v>201</v>
      </c>
      <c r="M414" s="27">
        <v>44652</v>
      </c>
      <c r="N414" s="26" t="s">
        <v>78</v>
      </c>
      <c r="O414" s="28">
        <v>3109</v>
      </c>
      <c r="P414" s="29" t="s">
        <v>149</v>
      </c>
      <c r="Q414" s="26" t="s">
        <v>160</v>
      </c>
      <c r="R414" s="56" t="s">
        <v>2150</v>
      </c>
      <c r="S414" s="56" t="s">
        <v>479</v>
      </c>
    </row>
    <row r="415" spans="1:19" x14ac:dyDescent="0.2">
      <c r="A415" s="25" t="s">
        <v>143</v>
      </c>
      <c r="B415" s="26">
        <v>45695643</v>
      </c>
      <c r="C415" s="26" t="s">
        <v>114</v>
      </c>
      <c r="D415" s="26" t="s">
        <v>230</v>
      </c>
      <c r="E415" s="26" t="s">
        <v>69</v>
      </c>
      <c r="F415" s="26" t="s">
        <v>69</v>
      </c>
      <c r="G415" s="26" t="s">
        <v>114</v>
      </c>
      <c r="H415" s="26" t="s">
        <v>11</v>
      </c>
      <c r="I415" s="26" t="s">
        <v>2150</v>
      </c>
      <c r="J415" s="26" t="s">
        <v>74</v>
      </c>
      <c r="K415" s="88" t="s">
        <v>148</v>
      </c>
      <c r="L415" s="26" t="s">
        <v>148</v>
      </c>
      <c r="M415" s="27">
        <v>44652</v>
      </c>
      <c r="N415" s="26" t="s">
        <v>78</v>
      </c>
      <c r="O415" s="28">
        <v>3109</v>
      </c>
      <c r="P415" s="29" t="s">
        <v>149</v>
      </c>
      <c r="Q415" s="26" t="s">
        <v>160</v>
      </c>
      <c r="R415" s="56" t="s">
        <v>2150</v>
      </c>
      <c r="S415" s="56" t="s">
        <v>195</v>
      </c>
    </row>
    <row r="416" spans="1:19" x14ac:dyDescent="0.2">
      <c r="A416" s="25" t="s">
        <v>143</v>
      </c>
      <c r="B416" s="26">
        <v>74714071</v>
      </c>
      <c r="C416" s="26" t="s">
        <v>144</v>
      </c>
      <c r="D416" s="26" t="s">
        <v>854</v>
      </c>
      <c r="E416" s="26" t="s">
        <v>69</v>
      </c>
      <c r="F416" s="26" t="s">
        <v>69</v>
      </c>
      <c r="G416" s="26" t="s">
        <v>144</v>
      </c>
      <c r="H416" s="26" t="s">
        <v>11</v>
      </c>
      <c r="I416" s="26" t="s">
        <v>651</v>
      </c>
      <c r="J416" s="26" t="s">
        <v>74</v>
      </c>
      <c r="K416" s="88" t="s">
        <v>148</v>
      </c>
      <c r="L416" s="26" t="s">
        <v>148</v>
      </c>
      <c r="M416" s="27">
        <v>44652</v>
      </c>
      <c r="N416" s="26" t="s">
        <v>79</v>
      </c>
      <c r="O416" s="28">
        <v>3109</v>
      </c>
      <c r="P416" s="29" t="s">
        <v>149</v>
      </c>
      <c r="Q416" s="26" t="s">
        <v>160</v>
      </c>
      <c r="R416" s="56" t="s">
        <v>2150</v>
      </c>
      <c r="S416" s="56" t="s">
        <v>195</v>
      </c>
    </row>
    <row r="417" spans="1:19" x14ac:dyDescent="0.2">
      <c r="A417" s="25" t="s">
        <v>143</v>
      </c>
      <c r="B417" s="26">
        <v>74760379</v>
      </c>
      <c r="C417" s="26" t="s">
        <v>144</v>
      </c>
      <c r="D417" s="26" t="s">
        <v>855</v>
      </c>
      <c r="E417" s="26" t="s">
        <v>69</v>
      </c>
      <c r="F417" s="26" t="s">
        <v>69</v>
      </c>
      <c r="G417" s="26" t="s">
        <v>144</v>
      </c>
      <c r="H417" s="26" t="s">
        <v>385</v>
      </c>
      <c r="I417" s="26" t="s">
        <v>386</v>
      </c>
      <c r="J417" s="26" t="s">
        <v>158</v>
      </c>
      <c r="K417" s="88">
        <v>45708</v>
      </c>
      <c r="L417" s="26" t="s">
        <v>197</v>
      </c>
      <c r="M417" s="27">
        <v>44652</v>
      </c>
      <c r="N417" s="26" t="s">
        <v>79</v>
      </c>
      <c r="O417" s="28">
        <v>3112</v>
      </c>
      <c r="P417" s="29" t="s">
        <v>149</v>
      </c>
      <c r="Q417" s="26" t="s">
        <v>154</v>
      </c>
      <c r="R417" s="56" t="s">
        <v>2252</v>
      </c>
      <c r="S417" s="56" t="s">
        <v>479</v>
      </c>
    </row>
    <row r="418" spans="1:19" x14ac:dyDescent="0.2">
      <c r="A418" s="25" t="s">
        <v>143</v>
      </c>
      <c r="B418" s="26">
        <v>75438237</v>
      </c>
      <c r="C418" s="26" t="s">
        <v>144</v>
      </c>
      <c r="D418" s="26" t="s">
        <v>856</v>
      </c>
      <c r="E418" s="26" t="s">
        <v>69</v>
      </c>
      <c r="F418" s="26" t="s">
        <v>69</v>
      </c>
      <c r="G418" s="26" t="s">
        <v>144</v>
      </c>
      <c r="H418" s="26" t="s">
        <v>176</v>
      </c>
      <c r="I418" s="26" t="s">
        <v>857</v>
      </c>
      <c r="J418" s="26" t="s">
        <v>158</v>
      </c>
      <c r="K418" s="88">
        <v>45473</v>
      </c>
      <c r="L418" s="26" t="s">
        <v>247</v>
      </c>
      <c r="M418" s="27">
        <v>45159</v>
      </c>
      <c r="N418" s="26" t="s">
        <v>78</v>
      </c>
      <c r="O418" s="28">
        <v>6667</v>
      </c>
      <c r="P418" s="29" t="s">
        <v>162</v>
      </c>
      <c r="Q418" s="26" t="s">
        <v>154</v>
      </c>
      <c r="R418" s="56" t="s">
        <v>177</v>
      </c>
      <c r="S418" s="56" t="s">
        <v>170</v>
      </c>
    </row>
    <row r="419" spans="1:19" x14ac:dyDescent="0.2">
      <c r="A419" s="25" t="s">
        <v>143</v>
      </c>
      <c r="B419" s="26">
        <v>72173383</v>
      </c>
      <c r="C419" s="26" t="s">
        <v>144</v>
      </c>
      <c r="D419" s="26" t="s">
        <v>858</v>
      </c>
      <c r="E419" s="26" t="s">
        <v>69</v>
      </c>
      <c r="F419" s="26" t="s">
        <v>69</v>
      </c>
      <c r="G419" s="26" t="s">
        <v>144</v>
      </c>
      <c r="H419" s="26" t="s">
        <v>146</v>
      </c>
      <c r="I419" s="26" t="s">
        <v>181</v>
      </c>
      <c r="J419" s="26" t="s">
        <v>74</v>
      </c>
      <c r="K419" s="88" t="s">
        <v>148</v>
      </c>
      <c r="L419" s="26" t="s">
        <v>148</v>
      </c>
      <c r="M419" s="27">
        <v>44683</v>
      </c>
      <c r="N419" s="26" t="s">
        <v>78</v>
      </c>
      <c r="O419" s="28">
        <v>3262</v>
      </c>
      <c r="P419" s="29" t="s">
        <v>162</v>
      </c>
      <c r="Q419" s="26" t="s">
        <v>154</v>
      </c>
      <c r="R419" s="56" t="s">
        <v>2150</v>
      </c>
      <c r="S419" s="56" t="s">
        <v>170</v>
      </c>
    </row>
    <row r="420" spans="1:19" x14ac:dyDescent="0.2">
      <c r="A420" s="25" t="s">
        <v>143</v>
      </c>
      <c r="B420" s="26">
        <v>77100291</v>
      </c>
      <c r="C420" s="26" t="s">
        <v>144</v>
      </c>
      <c r="D420" s="26" t="s">
        <v>859</v>
      </c>
      <c r="E420" s="26" t="s">
        <v>69</v>
      </c>
      <c r="F420" s="26" t="s">
        <v>69</v>
      </c>
      <c r="G420" s="26" t="s">
        <v>144</v>
      </c>
      <c r="H420" s="26" t="s">
        <v>16</v>
      </c>
      <c r="I420" s="26" t="s">
        <v>357</v>
      </c>
      <c r="J420" s="26" t="s">
        <v>158</v>
      </c>
      <c r="K420" s="88">
        <v>45657</v>
      </c>
      <c r="L420" s="26" t="s">
        <v>197</v>
      </c>
      <c r="M420" s="27">
        <v>44686</v>
      </c>
      <c r="N420" s="26" t="s">
        <v>79</v>
      </c>
      <c r="O420" s="28">
        <v>3260</v>
      </c>
      <c r="P420" s="29" t="s">
        <v>149</v>
      </c>
      <c r="Q420" s="26" t="s">
        <v>154</v>
      </c>
      <c r="R420" s="56" t="s">
        <v>2252</v>
      </c>
      <c r="S420" s="56" t="s">
        <v>186</v>
      </c>
    </row>
    <row r="421" spans="1:19" x14ac:dyDescent="0.2">
      <c r="A421" s="25" t="s">
        <v>143</v>
      </c>
      <c r="B421" s="26">
        <v>73050459</v>
      </c>
      <c r="C421" s="26" t="s">
        <v>144</v>
      </c>
      <c r="D421" s="26" t="s">
        <v>860</v>
      </c>
      <c r="E421" s="26" t="s">
        <v>69</v>
      </c>
      <c r="F421" s="26" t="s">
        <v>69</v>
      </c>
      <c r="G421" s="26" t="s">
        <v>144</v>
      </c>
      <c r="H421" s="26" t="s">
        <v>16</v>
      </c>
      <c r="I421" s="26" t="s">
        <v>357</v>
      </c>
      <c r="J421" s="26" t="s">
        <v>158</v>
      </c>
      <c r="K421" s="88">
        <v>45481</v>
      </c>
      <c r="L421" s="26" t="s">
        <v>492</v>
      </c>
      <c r="M421" s="27">
        <v>44686</v>
      </c>
      <c r="N421" s="26" t="s">
        <v>79</v>
      </c>
      <c r="O421" s="28">
        <v>3260</v>
      </c>
      <c r="P421" s="29" t="s">
        <v>149</v>
      </c>
      <c r="Q421" s="26" t="s">
        <v>154</v>
      </c>
      <c r="R421" s="56" t="s">
        <v>2252</v>
      </c>
      <c r="S421" s="56" t="s">
        <v>170</v>
      </c>
    </row>
    <row r="422" spans="1:19" x14ac:dyDescent="0.2">
      <c r="A422" s="25" t="s">
        <v>143</v>
      </c>
      <c r="B422" s="26">
        <v>74648622</v>
      </c>
      <c r="C422" s="26" t="s">
        <v>144</v>
      </c>
      <c r="D422" s="26" t="s">
        <v>861</v>
      </c>
      <c r="E422" s="26" t="s">
        <v>69</v>
      </c>
      <c r="F422" s="26" t="s">
        <v>69</v>
      </c>
      <c r="G422" s="26" t="s">
        <v>144</v>
      </c>
      <c r="H422" s="26" t="s">
        <v>862</v>
      </c>
      <c r="I422" s="26" t="s">
        <v>372</v>
      </c>
      <c r="J422" s="26" t="s">
        <v>158</v>
      </c>
      <c r="K422" s="88">
        <v>45473</v>
      </c>
      <c r="L422" s="26" t="s">
        <v>174</v>
      </c>
      <c r="M422" s="27">
        <v>45162</v>
      </c>
      <c r="N422" s="26" t="s">
        <v>79</v>
      </c>
      <c r="O422" s="28">
        <v>6591</v>
      </c>
      <c r="P422" s="29" t="s">
        <v>149</v>
      </c>
      <c r="Q422" s="26" t="s">
        <v>154</v>
      </c>
      <c r="R422" s="56" t="s">
        <v>373</v>
      </c>
      <c r="S422" s="56" t="s">
        <v>195</v>
      </c>
    </row>
    <row r="423" spans="1:19" x14ac:dyDescent="0.2">
      <c r="A423" s="25" t="s">
        <v>143</v>
      </c>
      <c r="B423" s="26">
        <v>77209106</v>
      </c>
      <c r="C423" s="26" t="s">
        <v>144</v>
      </c>
      <c r="D423" s="26" t="s">
        <v>863</v>
      </c>
      <c r="E423" s="26" t="s">
        <v>69</v>
      </c>
      <c r="F423" s="26" t="s">
        <v>69</v>
      </c>
      <c r="G423" s="26" t="s">
        <v>144</v>
      </c>
      <c r="H423" s="26" t="s">
        <v>14</v>
      </c>
      <c r="I423" s="26" t="s">
        <v>386</v>
      </c>
      <c r="J423" s="26" t="s">
        <v>74</v>
      </c>
      <c r="K423" s="88" t="s">
        <v>148</v>
      </c>
      <c r="L423" s="26" t="s">
        <v>148</v>
      </c>
      <c r="M423" s="27">
        <v>44686</v>
      </c>
      <c r="N423" s="26" t="s">
        <v>78</v>
      </c>
      <c r="O423" s="28">
        <v>3261</v>
      </c>
      <c r="P423" s="29" t="s">
        <v>149</v>
      </c>
      <c r="Q423" s="26" t="s">
        <v>160</v>
      </c>
      <c r="R423" s="56" t="s">
        <v>2252</v>
      </c>
      <c r="S423" s="56" t="s">
        <v>232</v>
      </c>
    </row>
    <row r="424" spans="1:19" x14ac:dyDescent="0.2">
      <c r="A424" s="25" t="s">
        <v>143</v>
      </c>
      <c r="B424" s="26">
        <v>70280921</v>
      </c>
      <c r="C424" s="26" t="s">
        <v>114</v>
      </c>
      <c r="D424" s="26" t="s">
        <v>864</v>
      </c>
      <c r="E424" s="26" t="s">
        <v>69</v>
      </c>
      <c r="F424" s="26" t="s">
        <v>69</v>
      </c>
      <c r="G424" s="26" t="s">
        <v>114</v>
      </c>
      <c r="H424" s="26" t="s">
        <v>16</v>
      </c>
      <c r="I424" s="26" t="s">
        <v>243</v>
      </c>
      <c r="J424" s="26" t="s">
        <v>158</v>
      </c>
      <c r="K424" s="88">
        <v>45492</v>
      </c>
      <c r="L424" s="26" t="s">
        <v>197</v>
      </c>
      <c r="M424" s="27">
        <v>44693</v>
      </c>
      <c r="N424" s="26" t="s">
        <v>78</v>
      </c>
      <c r="O424" s="28">
        <v>3259</v>
      </c>
      <c r="P424" s="29" t="s">
        <v>162</v>
      </c>
      <c r="Q424" s="26" t="s">
        <v>160</v>
      </c>
      <c r="R424" s="56" t="s">
        <v>243</v>
      </c>
      <c r="S424" s="56" t="s">
        <v>155</v>
      </c>
    </row>
    <row r="425" spans="1:19" x14ac:dyDescent="0.2">
      <c r="A425" s="25" t="s">
        <v>143</v>
      </c>
      <c r="B425" s="26">
        <v>78008090</v>
      </c>
      <c r="C425" s="26" t="s">
        <v>144</v>
      </c>
      <c r="D425" s="26" t="s">
        <v>865</v>
      </c>
      <c r="E425" s="26" t="s">
        <v>69</v>
      </c>
      <c r="F425" s="26" t="s">
        <v>69</v>
      </c>
      <c r="G425" s="26" t="s">
        <v>144</v>
      </c>
      <c r="H425" s="26" t="s">
        <v>16</v>
      </c>
      <c r="I425" s="26" t="s">
        <v>308</v>
      </c>
      <c r="J425" s="26" t="s">
        <v>74</v>
      </c>
      <c r="K425" s="88" t="s">
        <v>148</v>
      </c>
      <c r="L425" s="26" t="s">
        <v>148</v>
      </c>
      <c r="M425" s="27">
        <v>44693</v>
      </c>
      <c r="N425" s="26" t="s">
        <v>79</v>
      </c>
      <c r="O425" s="28">
        <v>3259</v>
      </c>
      <c r="P425" s="29" t="s">
        <v>149</v>
      </c>
      <c r="Q425" s="26" t="s">
        <v>160</v>
      </c>
      <c r="R425" s="56" t="s">
        <v>243</v>
      </c>
      <c r="S425" s="56" t="s">
        <v>186</v>
      </c>
    </row>
    <row r="426" spans="1:19" x14ac:dyDescent="0.2">
      <c r="A426" s="25" t="s">
        <v>143</v>
      </c>
      <c r="B426" s="26">
        <v>70245927</v>
      </c>
      <c r="C426" s="26" t="s">
        <v>144</v>
      </c>
      <c r="D426" s="26" t="s">
        <v>866</v>
      </c>
      <c r="E426" s="26" t="s">
        <v>69</v>
      </c>
      <c r="F426" s="26" t="s">
        <v>69</v>
      </c>
      <c r="G426" s="26" t="s">
        <v>144</v>
      </c>
      <c r="H426" s="26" t="s">
        <v>436</v>
      </c>
      <c r="I426" s="26" t="s">
        <v>651</v>
      </c>
      <c r="J426" s="26" t="s">
        <v>74</v>
      </c>
      <c r="K426" s="88" t="s">
        <v>148</v>
      </c>
      <c r="L426" s="26" t="s">
        <v>148</v>
      </c>
      <c r="M426" s="27">
        <v>44699</v>
      </c>
      <c r="N426" s="26" t="s">
        <v>78</v>
      </c>
      <c r="O426" s="28">
        <v>3379</v>
      </c>
      <c r="P426" s="29" t="s">
        <v>149</v>
      </c>
      <c r="Q426" s="26" t="s">
        <v>154</v>
      </c>
      <c r="R426" s="56" t="s">
        <v>2150</v>
      </c>
      <c r="S426" s="56" t="s">
        <v>301</v>
      </c>
    </row>
    <row r="427" spans="1:19" x14ac:dyDescent="0.2">
      <c r="A427" s="25" t="s">
        <v>143</v>
      </c>
      <c r="B427" s="26">
        <v>76521583</v>
      </c>
      <c r="C427" s="26" t="s">
        <v>144</v>
      </c>
      <c r="D427" s="26" t="s">
        <v>867</v>
      </c>
      <c r="E427" s="26" t="s">
        <v>69</v>
      </c>
      <c r="F427" s="26" t="s">
        <v>69</v>
      </c>
      <c r="G427" s="26" t="s">
        <v>144</v>
      </c>
      <c r="H427" s="26" t="s">
        <v>164</v>
      </c>
      <c r="I427" s="26" t="s">
        <v>2346</v>
      </c>
      <c r="J427" s="26" t="s">
        <v>158</v>
      </c>
      <c r="K427" s="88">
        <v>45443</v>
      </c>
      <c r="L427" s="26" t="s">
        <v>174</v>
      </c>
      <c r="M427" s="27">
        <v>45327</v>
      </c>
      <c r="N427" s="26" t="s">
        <v>79</v>
      </c>
      <c r="O427" s="28">
        <v>6945</v>
      </c>
      <c r="P427" s="29" t="s">
        <v>149</v>
      </c>
      <c r="Q427" s="26" t="s">
        <v>150</v>
      </c>
      <c r="R427" s="56" t="s">
        <v>166</v>
      </c>
      <c r="S427" s="56" t="s">
        <v>190</v>
      </c>
    </row>
    <row r="428" spans="1:19" x14ac:dyDescent="0.2">
      <c r="A428" s="25" t="s">
        <v>143</v>
      </c>
      <c r="B428" s="26">
        <v>73965801</v>
      </c>
      <c r="C428" s="26" t="s">
        <v>144</v>
      </c>
      <c r="D428" s="26" t="s">
        <v>868</v>
      </c>
      <c r="E428" s="26" t="s">
        <v>69</v>
      </c>
      <c r="F428" s="26" t="s">
        <v>69</v>
      </c>
      <c r="G428" s="26" t="s">
        <v>144</v>
      </c>
      <c r="H428" s="26" t="s">
        <v>16</v>
      </c>
      <c r="I428" s="26" t="s">
        <v>677</v>
      </c>
      <c r="J428" s="26" t="s">
        <v>158</v>
      </c>
      <c r="K428" s="88">
        <v>45504</v>
      </c>
      <c r="L428" s="26" t="s">
        <v>174</v>
      </c>
      <c r="M428" s="27">
        <v>44713</v>
      </c>
      <c r="N428" s="26" t="s">
        <v>79</v>
      </c>
      <c r="O428" s="28">
        <v>3327</v>
      </c>
      <c r="P428" s="29" t="s">
        <v>149</v>
      </c>
      <c r="Q428" s="26" t="s">
        <v>150</v>
      </c>
      <c r="R428" s="56" t="s">
        <v>241</v>
      </c>
      <c r="S428" s="56" t="s">
        <v>190</v>
      </c>
    </row>
    <row r="429" spans="1:19" x14ac:dyDescent="0.2">
      <c r="A429" s="25" t="s">
        <v>143</v>
      </c>
      <c r="B429" s="26">
        <v>72540200</v>
      </c>
      <c r="C429" s="26" t="s">
        <v>144</v>
      </c>
      <c r="D429" s="26" t="s">
        <v>869</v>
      </c>
      <c r="E429" s="26" t="s">
        <v>69</v>
      </c>
      <c r="F429" s="26" t="s">
        <v>69</v>
      </c>
      <c r="G429" s="26" t="s">
        <v>144</v>
      </c>
      <c r="H429" s="26" t="s">
        <v>11</v>
      </c>
      <c r="I429" s="26" t="s">
        <v>651</v>
      </c>
      <c r="J429" s="26" t="s">
        <v>74</v>
      </c>
      <c r="K429" s="88" t="s">
        <v>148</v>
      </c>
      <c r="L429" s="26" t="s">
        <v>148</v>
      </c>
      <c r="M429" s="27">
        <v>44621</v>
      </c>
      <c r="N429" s="26" t="s">
        <v>78</v>
      </c>
      <c r="O429" s="28">
        <v>3058</v>
      </c>
      <c r="P429" s="29" t="s">
        <v>149</v>
      </c>
      <c r="Q429" s="26" t="s">
        <v>150</v>
      </c>
      <c r="R429" s="56" t="s">
        <v>2150</v>
      </c>
      <c r="S429" s="56" t="s">
        <v>170</v>
      </c>
    </row>
    <row r="430" spans="1:19" x14ac:dyDescent="0.2">
      <c r="A430" s="25" t="s">
        <v>143</v>
      </c>
      <c r="B430" s="26">
        <v>45120787</v>
      </c>
      <c r="C430" s="26" t="s">
        <v>144</v>
      </c>
      <c r="D430" s="26" t="s">
        <v>870</v>
      </c>
      <c r="E430" s="26" t="s">
        <v>69</v>
      </c>
      <c r="F430" s="26" t="s">
        <v>69</v>
      </c>
      <c r="G430" s="26" t="s">
        <v>144</v>
      </c>
      <c r="H430" s="26" t="s">
        <v>2270</v>
      </c>
      <c r="I430" s="26" t="s">
        <v>373</v>
      </c>
      <c r="J430" s="26" t="s">
        <v>74</v>
      </c>
      <c r="K430" s="88" t="s">
        <v>148</v>
      </c>
      <c r="L430" s="26" t="s">
        <v>148</v>
      </c>
      <c r="M430" s="27">
        <v>45555</v>
      </c>
      <c r="N430" s="26" t="s">
        <v>78</v>
      </c>
      <c r="O430" s="28">
        <v>9780</v>
      </c>
      <c r="P430" s="29" t="s">
        <v>149</v>
      </c>
      <c r="Q430" s="26" t="s">
        <v>160</v>
      </c>
      <c r="R430" s="56" t="s">
        <v>373</v>
      </c>
      <c r="S430" s="56" t="s">
        <v>205</v>
      </c>
    </row>
    <row r="431" spans="1:19" x14ac:dyDescent="0.2">
      <c r="A431" s="25" t="s">
        <v>143</v>
      </c>
      <c r="B431" s="26">
        <v>78731983</v>
      </c>
      <c r="C431" s="26" t="s">
        <v>144</v>
      </c>
      <c r="D431" s="26" t="s">
        <v>871</v>
      </c>
      <c r="E431" s="26" t="s">
        <v>69</v>
      </c>
      <c r="F431" s="26" t="s">
        <v>69</v>
      </c>
      <c r="G431" s="26" t="s">
        <v>144</v>
      </c>
      <c r="H431" s="26" t="s">
        <v>16</v>
      </c>
      <c r="I431" s="26" t="s">
        <v>241</v>
      </c>
      <c r="J431" s="26" t="s">
        <v>158</v>
      </c>
      <c r="K431" s="88">
        <v>45723</v>
      </c>
      <c r="L431" s="26" t="s">
        <v>197</v>
      </c>
      <c r="M431" s="27">
        <v>44723</v>
      </c>
      <c r="N431" s="26" t="s">
        <v>78</v>
      </c>
      <c r="O431" s="28">
        <v>3545</v>
      </c>
      <c r="P431" s="29" t="s">
        <v>149</v>
      </c>
      <c r="Q431" s="26" t="s">
        <v>160</v>
      </c>
      <c r="R431" s="56" t="s">
        <v>241</v>
      </c>
      <c r="S431" s="56" t="s">
        <v>186</v>
      </c>
    </row>
    <row r="432" spans="1:19" x14ac:dyDescent="0.2">
      <c r="A432" s="25" t="s">
        <v>143</v>
      </c>
      <c r="B432" s="26">
        <v>73261417</v>
      </c>
      <c r="C432" s="26" t="s">
        <v>872</v>
      </c>
      <c r="D432" s="26" t="s">
        <v>371</v>
      </c>
      <c r="E432" s="26" t="s">
        <v>69</v>
      </c>
      <c r="F432" s="26" t="s">
        <v>69</v>
      </c>
      <c r="G432" s="26" t="s">
        <v>872</v>
      </c>
      <c r="H432" s="26" t="s">
        <v>16</v>
      </c>
      <c r="I432" s="26" t="s">
        <v>315</v>
      </c>
      <c r="J432" s="26" t="s">
        <v>74</v>
      </c>
      <c r="K432" s="88" t="s">
        <v>148</v>
      </c>
      <c r="L432" s="26" t="s">
        <v>148</v>
      </c>
      <c r="M432" s="27">
        <v>44723</v>
      </c>
      <c r="N432" s="26" t="s">
        <v>78</v>
      </c>
      <c r="O432" s="28">
        <v>3545</v>
      </c>
      <c r="P432" s="29" t="s">
        <v>252</v>
      </c>
      <c r="Q432" s="26" t="s">
        <v>160</v>
      </c>
      <c r="R432" s="56" t="s">
        <v>315</v>
      </c>
      <c r="S432" s="56" t="s">
        <v>190</v>
      </c>
    </row>
    <row r="433" spans="1:19" x14ac:dyDescent="0.2">
      <c r="A433" s="25" t="s">
        <v>143</v>
      </c>
      <c r="B433" s="26">
        <v>72867063</v>
      </c>
      <c r="C433" s="26" t="s">
        <v>206</v>
      </c>
      <c r="D433" s="26" t="s">
        <v>873</v>
      </c>
      <c r="E433" s="26" t="s">
        <v>69</v>
      </c>
      <c r="F433" s="26" t="s">
        <v>69</v>
      </c>
      <c r="G433" s="26" t="s">
        <v>206</v>
      </c>
      <c r="H433" s="26" t="s">
        <v>16</v>
      </c>
      <c r="I433" s="26" t="s">
        <v>371</v>
      </c>
      <c r="J433" s="26" t="s">
        <v>158</v>
      </c>
      <c r="K433" s="88">
        <v>45660</v>
      </c>
      <c r="L433" s="26" t="s">
        <v>197</v>
      </c>
      <c r="M433" s="27">
        <v>44723</v>
      </c>
      <c r="N433" s="26" t="s">
        <v>78</v>
      </c>
      <c r="O433" s="28">
        <v>3545</v>
      </c>
      <c r="P433" s="29" t="s">
        <v>252</v>
      </c>
      <c r="Q433" s="26" t="s">
        <v>160</v>
      </c>
      <c r="R433" s="56" t="s">
        <v>315</v>
      </c>
      <c r="S433" s="56" t="s">
        <v>148</v>
      </c>
    </row>
    <row r="434" spans="1:19" x14ac:dyDescent="0.2">
      <c r="A434" s="25" t="s">
        <v>143</v>
      </c>
      <c r="B434" s="26">
        <v>72432986</v>
      </c>
      <c r="C434" s="26" t="s">
        <v>144</v>
      </c>
      <c r="D434" s="26" t="s">
        <v>874</v>
      </c>
      <c r="E434" s="26" t="s">
        <v>69</v>
      </c>
      <c r="F434" s="26" t="s">
        <v>69</v>
      </c>
      <c r="G434" s="26" t="s">
        <v>144</v>
      </c>
      <c r="H434" s="26" t="s">
        <v>362</v>
      </c>
      <c r="I434" s="26" t="s">
        <v>834</v>
      </c>
      <c r="J434" s="26" t="s">
        <v>74</v>
      </c>
      <c r="K434" s="88" t="s">
        <v>148</v>
      </c>
      <c r="L434" s="26" t="s">
        <v>148</v>
      </c>
      <c r="M434" s="27">
        <v>45019</v>
      </c>
      <c r="N434" s="26" t="s">
        <v>78</v>
      </c>
      <c r="O434" s="28">
        <v>6206</v>
      </c>
      <c r="P434" s="29" t="s">
        <v>149</v>
      </c>
      <c r="Q434" s="26" t="s">
        <v>154</v>
      </c>
      <c r="R434" s="56" t="s">
        <v>166</v>
      </c>
      <c r="S434" s="56" t="s">
        <v>198</v>
      </c>
    </row>
    <row r="435" spans="1:19" x14ac:dyDescent="0.2">
      <c r="A435" s="25" t="s">
        <v>143</v>
      </c>
      <c r="B435" s="26">
        <v>73763700</v>
      </c>
      <c r="C435" s="26" t="s">
        <v>144</v>
      </c>
      <c r="D435" s="26" t="s">
        <v>875</v>
      </c>
      <c r="E435" s="26" t="s">
        <v>69</v>
      </c>
      <c r="F435" s="26" t="s">
        <v>69</v>
      </c>
      <c r="G435" s="26" t="s">
        <v>144</v>
      </c>
      <c r="H435" s="26" t="s">
        <v>365</v>
      </c>
      <c r="I435" s="26" t="s">
        <v>876</v>
      </c>
      <c r="J435" s="26" t="s">
        <v>74</v>
      </c>
      <c r="K435" s="88" t="s">
        <v>148</v>
      </c>
      <c r="L435" s="26" t="s">
        <v>148</v>
      </c>
      <c r="M435" s="27">
        <v>45443</v>
      </c>
      <c r="N435" s="26" t="s">
        <v>78</v>
      </c>
      <c r="O435" s="28">
        <v>7386</v>
      </c>
      <c r="P435" s="29" t="s">
        <v>162</v>
      </c>
      <c r="Q435" s="26" t="s">
        <v>160</v>
      </c>
      <c r="R435" s="56" t="s">
        <v>877</v>
      </c>
      <c r="S435" s="56" t="s">
        <v>186</v>
      </c>
    </row>
    <row r="436" spans="1:19" x14ac:dyDescent="0.2">
      <c r="A436" s="25" t="s">
        <v>143</v>
      </c>
      <c r="B436" s="26">
        <v>75311094</v>
      </c>
      <c r="C436" s="26" t="s">
        <v>144</v>
      </c>
      <c r="D436" s="26" t="s">
        <v>878</v>
      </c>
      <c r="E436" s="26" t="s">
        <v>69</v>
      </c>
      <c r="F436" s="26" t="s">
        <v>69</v>
      </c>
      <c r="G436" s="26" t="s">
        <v>144</v>
      </c>
      <c r="H436" s="26" t="s">
        <v>16</v>
      </c>
      <c r="I436" s="26" t="s">
        <v>677</v>
      </c>
      <c r="J436" s="26" t="s">
        <v>74</v>
      </c>
      <c r="K436" s="88" t="s">
        <v>148</v>
      </c>
      <c r="L436" s="26" t="s">
        <v>148</v>
      </c>
      <c r="M436" s="27">
        <v>44728</v>
      </c>
      <c r="N436" s="26" t="s">
        <v>79</v>
      </c>
      <c r="O436" s="28">
        <v>3328</v>
      </c>
      <c r="P436" s="29" t="s">
        <v>149</v>
      </c>
      <c r="Q436" s="26" t="s">
        <v>160</v>
      </c>
      <c r="R436" s="56" t="s">
        <v>241</v>
      </c>
      <c r="S436" s="56" t="s">
        <v>170</v>
      </c>
    </row>
    <row r="437" spans="1:19" x14ac:dyDescent="0.2">
      <c r="A437" s="25" t="s">
        <v>143</v>
      </c>
      <c r="B437" s="26">
        <v>76893241</v>
      </c>
      <c r="C437" s="26" t="s">
        <v>144</v>
      </c>
      <c r="D437" s="26" t="s">
        <v>879</v>
      </c>
      <c r="E437" s="26" t="s">
        <v>69</v>
      </c>
      <c r="F437" s="26" t="s">
        <v>69</v>
      </c>
      <c r="G437" s="26" t="s">
        <v>144</v>
      </c>
      <c r="H437" s="26" t="s">
        <v>240</v>
      </c>
      <c r="I437" s="26" t="s">
        <v>840</v>
      </c>
      <c r="J437" s="26" t="s">
        <v>74</v>
      </c>
      <c r="K437" s="88" t="s">
        <v>148</v>
      </c>
      <c r="L437" s="26" t="s">
        <v>148</v>
      </c>
      <c r="M437" s="27">
        <v>44734</v>
      </c>
      <c r="N437" s="26" t="s">
        <v>78</v>
      </c>
      <c r="O437" s="28">
        <v>3364</v>
      </c>
      <c r="P437" s="29" t="s">
        <v>149</v>
      </c>
      <c r="Q437" s="26" t="s">
        <v>160</v>
      </c>
      <c r="R437" s="56" t="s">
        <v>394</v>
      </c>
      <c r="S437" s="56" t="s">
        <v>170</v>
      </c>
    </row>
    <row r="438" spans="1:19" x14ac:dyDescent="0.2">
      <c r="A438" s="25" t="s">
        <v>143</v>
      </c>
      <c r="B438" s="26">
        <v>72281052</v>
      </c>
      <c r="C438" s="26" t="s">
        <v>206</v>
      </c>
      <c r="D438" s="26" t="s">
        <v>880</v>
      </c>
      <c r="E438" s="26" t="s">
        <v>69</v>
      </c>
      <c r="F438" s="26" t="s">
        <v>69</v>
      </c>
      <c r="G438" s="26" t="s">
        <v>206</v>
      </c>
      <c r="H438" s="26" t="s">
        <v>69</v>
      </c>
      <c r="I438" s="26" t="s">
        <v>371</v>
      </c>
      <c r="J438" s="26" t="s">
        <v>158</v>
      </c>
      <c r="K438" s="88">
        <v>45775</v>
      </c>
      <c r="L438" s="26" t="s">
        <v>197</v>
      </c>
      <c r="M438" s="27">
        <v>44734</v>
      </c>
      <c r="N438" s="26" t="s">
        <v>78</v>
      </c>
      <c r="O438" s="28">
        <v>3364</v>
      </c>
      <c r="P438" s="29" t="s">
        <v>252</v>
      </c>
      <c r="Q438" s="26" t="s">
        <v>160</v>
      </c>
      <c r="R438" s="56" t="s">
        <v>315</v>
      </c>
      <c r="S438" s="56" t="s">
        <v>195</v>
      </c>
    </row>
    <row r="439" spans="1:19" x14ac:dyDescent="0.2">
      <c r="A439" s="25" t="s">
        <v>143</v>
      </c>
      <c r="B439" s="26">
        <v>71406949</v>
      </c>
      <c r="C439" s="26" t="s">
        <v>144</v>
      </c>
      <c r="D439" s="26" t="s">
        <v>881</v>
      </c>
      <c r="E439" s="26" t="s">
        <v>69</v>
      </c>
      <c r="F439" s="26" t="s">
        <v>69</v>
      </c>
      <c r="G439" s="26" t="s">
        <v>144</v>
      </c>
      <c r="H439" s="26" t="s">
        <v>16</v>
      </c>
      <c r="I439" s="26" t="s">
        <v>242</v>
      </c>
      <c r="J439" s="26" t="s">
        <v>158</v>
      </c>
      <c r="K439" s="88">
        <v>45443</v>
      </c>
      <c r="L439" s="26" t="s">
        <v>159</v>
      </c>
      <c r="M439" s="27">
        <v>44737</v>
      </c>
      <c r="N439" s="26" t="s">
        <v>79</v>
      </c>
      <c r="O439" s="28">
        <v>4600</v>
      </c>
      <c r="P439" s="29" t="s">
        <v>149</v>
      </c>
      <c r="Q439" s="26" t="s">
        <v>160</v>
      </c>
      <c r="R439" s="56" t="s">
        <v>243</v>
      </c>
      <c r="S439" s="56" t="s">
        <v>151</v>
      </c>
    </row>
    <row r="440" spans="1:19" x14ac:dyDescent="0.2">
      <c r="A440" s="25" t="s">
        <v>143</v>
      </c>
      <c r="B440" s="26">
        <v>74379249</v>
      </c>
      <c r="C440" s="26" t="s">
        <v>144</v>
      </c>
      <c r="D440" s="26" t="s">
        <v>882</v>
      </c>
      <c r="E440" s="26" t="s">
        <v>69</v>
      </c>
      <c r="F440" s="26" t="s">
        <v>69</v>
      </c>
      <c r="G440" s="26" t="s">
        <v>144</v>
      </c>
      <c r="H440" s="26" t="s">
        <v>16</v>
      </c>
      <c r="I440" s="26" t="s">
        <v>564</v>
      </c>
      <c r="J440" s="26" t="s">
        <v>74</v>
      </c>
      <c r="K440" s="88" t="s">
        <v>148</v>
      </c>
      <c r="L440" s="26" t="s">
        <v>148</v>
      </c>
      <c r="M440" s="27">
        <v>44744</v>
      </c>
      <c r="N440" s="26" t="s">
        <v>78</v>
      </c>
      <c r="O440" s="28">
        <v>3362</v>
      </c>
      <c r="P440" s="29" t="s">
        <v>149</v>
      </c>
      <c r="Q440" s="26" t="s">
        <v>160</v>
      </c>
      <c r="R440" s="56" t="s">
        <v>2252</v>
      </c>
      <c r="S440" s="56" t="s">
        <v>170</v>
      </c>
    </row>
    <row r="441" spans="1:19" x14ac:dyDescent="0.2">
      <c r="A441" s="25" t="s">
        <v>143</v>
      </c>
      <c r="B441" s="26">
        <v>74649331</v>
      </c>
      <c r="C441" s="26" t="s">
        <v>144</v>
      </c>
      <c r="D441" s="26" t="s">
        <v>883</v>
      </c>
      <c r="E441" s="26" t="s">
        <v>69</v>
      </c>
      <c r="F441" s="26" t="s">
        <v>69</v>
      </c>
      <c r="G441" s="26" t="s">
        <v>144</v>
      </c>
      <c r="H441" s="26" t="s">
        <v>16</v>
      </c>
      <c r="I441" s="26" t="s">
        <v>242</v>
      </c>
      <c r="J441" s="26" t="s">
        <v>158</v>
      </c>
      <c r="K441" s="88">
        <v>45355</v>
      </c>
      <c r="L441" s="26" t="s">
        <v>159</v>
      </c>
      <c r="M441" s="27">
        <v>44744</v>
      </c>
      <c r="N441" s="26" t="s">
        <v>79</v>
      </c>
      <c r="O441" s="28">
        <v>3362</v>
      </c>
      <c r="P441" s="29" t="s">
        <v>149</v>
      </c>
      <c r="Q441" s="26" t="s">
        <v>160</v>
      </c>
      <c r="R441" s="56" t="s">
        <v>243</v>
      </c>
      <c r="S441" s="56" t="s">
        <v>170</v>
      </c>
    </row>
    <row r="442" spans="1:19" x14ac:dyDescent="0.2">
      <c r="A442" s="25" t="s">
        <v>143</v>
      </c>
      <c r="B442" s="26">
        <v>72452433</v>
      </c>
      <c r="C442" s="26" t="s">
        <v>187</v>
      </c>
      <c r="D442" s="26" t="s">
        <v>884</v>
      </c>
      <c r="E442" s="26" t="s">
        <v>69</v>
      </c>
      <c r="F442" s="26" t="s">
        <v>69</v>
      </c>
      <c r="G442" s="26" t="s">
        <v>187</v>
      </c>
      <c r="H442" s="26" t="s">
        <v>332</v>
      </c>
      <c r="I442" s="26" t="s">
        <v>2381</v>
      </c>
      <c r="J442" s="26" t="s">
        <v>74</v>
      </c>
      <c r="K442" s="88" t="s">
        <v>148</v>
      </c>
      <c r="L442" s="26" t="s">
        <v>148</v>
      </c>
      <c r="M442" s="27">
        <v>45352</v>
      </c>
      <c r="N442" s="26" t="s">
        <v>78</v>
      </c>
      <c r="O442" s="28">
        <v>7193</v>
      </c>
      <c r="P442" s="29" t="s">
        <v>252</v>
      </c>
      <c r="Q442" s="26" t="s">
        <v>154</v>
      </c>
      <c r="R442" s="56" t="s">
        <v>2254</v>
      </c>
      <c r="S442" s="56" t="s">
        <v>195</v>
      </c>
    </row>
    <row r="443" spans="1:19" x14ac:dyDescent="0.2">
      <c r="A443" s="25" t="s">
        <v>143</v>
      </c>
      <c r="B443" s="26">
        <v>75436271</v>
      </c>
      <c r="C443" s="26" t="s">
        <v>144</v>
      </c>
      <c r="D443" s="26" t="s">
        <v>885</v>
      </c>
      <c r="E443" s="26" t="s">
        <v>69</v>
      </c>
      <c r="F443" s="26" t="s">
        <v>69</v>
      </c>
      <c r="G443" s="26" t="s">
        <v>144</v>
      </c>
      <c r="H443" s="26" t="s">
        <v>16</v>
      </c>
      <c r="I443" s="26" t="s">
        <v>264</v>
      </c>
      <c r="J443" s="26" t="s">
        <v>158</v>
      </c>
      <c r="K443" s="88">
        <v>45656</v>
      </c>
      <c r="L443" s="26" t="s">
        <v>197</v>
      </c>
      <c r="M443" s="27">
        <v>44761</v>
      </c>
      <c r="N443" s="26" t="s">
        <v>79</v>
      </c>
      <c r="O443" s="28">
        <v>3476</v>
      </c>
      <c r="P443" s="29" t="s">
        <v>149</v>
      </c>
      <c r="Q443" s="26" t="s">
        <v>154</v>
      </c>
      <c r="R443" s="56" t="s">
        <v>2252</v>
      </c>
      <c r="S443" s="56" t="s">
        <v>195</v>
      </c>
    </row>
    <row r="444" spans="1:19" x14ac:dyDescent="0.2">
      <c r="A444" s="25" t="s">
        <v>143</v>
      </c>
      <c r="B444" s="26">
        <v>75193415</v>
      </c>
      <c r="C444" s="26" t="s">
        <v>144</v>
      </c>
      <c r="D444" s="26" t="s">
        <v>886</v>
      </c>
      <c r="E444" s="26" t="s">
        <v>69</v>
      </c>
      <c r="F444" s="26" t="s">
        <v>69</v>
      </c>
      <c r="G444" s="26" t="s">
        <v>144</v>
      </c>
      <c r="H444" s="26" t="s">
        <v>16</v>
      </c>
      <c r="I444" s="26" t="s">
        <v>760</v>
      </c>
      <c r="J444" s="26" t="s">
        <v>158</v>
      </c>
      <c r="K444" s="88">
        <v>45652</v>
      </c>
      <c r="L444" s="26" t="s">
        <v>334</v>
      </c>
      <c r="M444" s="27">
        <v>44761</v>
      </c>
      <c r="N444" s="26" t="s">
        <v>79</v>
      </c>
      <c r="O444" s="28">
        <v>3476</v>
      </c>
      <c r="P444" s="29" t="s">
        <v>149</v>
      </c>
      <c r="Q444" s="26" t="s">
        <v>154</v>
      </c>
      <c r="R444" s="56" t="s">
        <v>2252</v>
      </c>
      <c r="S444" s="56" t="s">
        <v>186</v>
      </c>
    </row>
    <row r="445" spans="1:19" x14ac:dyDescent="0.2">
      <c r="A445" s="25" t="s">
        <v>143</v>
      </c>
      <c r="B445" s="26">
        <v>73268852</v>
      </c>
      <c r="C445" s="26" t="s">
        <v>144</v>
      </c>
      <c r="D445" s="26" t="s">
        <v>887</v>
      </c>
      <c r="E445" s="26" t="s">
        <v>69</v>
      </c>
      <c r="F445" s="26" t="s">
        <v>69</v>
      </c>
      <c r="G445" s="26" t="s">
        <v>144</v>
      </c>
      <c r="H445" s="26" t="s">
        <v>16</v>
      </c>
      <c r="I445" s="26" t="s">
        <v>242</v>
      </c>
      <c r="J445" s="26" t="s">
        <v>158</v>
      </c>
      <c r="K445" s="88">
        <v>45535</v>
      </c>
      <c r="L445" s="26" t="s">
        <v>174</v>
      </c>
      <c r="M445" s="27">
        <v>44761</v>
      </c>
      <c r="N445" s="26" t="s">
        <v>79</v>
      </c>
      <c r="O445" s="28">
        <v>3476</v>
      </c>
      <c r="P445" s="29" t="s">
        <v>149</v>
      </c>
      <c r="Q445" s="26" t="s">
        <v>154</v>
      </c>
      <c r="R445" s="56" t="s">
        <v>243</v>
      </c>
      <c r="S445" s="56" t="s">
        <v>195</v>
      </c>
    </row>
    <row r="446" spans="1:19" x14ac:dyDescent="0.2">
      <c r="A446" s="25" t="s">
        <v>143</v>
      </c>
      <c r="B446" s="26">
        <v>71424453</v>
      </c>
      <c r="C446" s="26" t="s">
        <v>144</v>
      </c>
      <c r="D446" s="26" t="s">
        <v>888</v>
      </c>
      <c r="E446" s="26" t="s">
        <v>69</v>
      </c>
      <c r="F446" s="26" t="s">
        <v>69</v>
      </c>
      <c r="G446" s="26" t="s">
        <v>144</v>
      </c>
      <c r="H446" s="26" t="s">
        <v>172</v>
      </c>
      <c r="I446" s="26" t="s">
        <v>148</v>
      </c>
      <c r="J446" s="26" t="s">
        <v>158</v>
      </c>
      <c r="K446" s="88">
        <v>45688</v>
      </c>
      <c r="L446" s="26" t="s">
        <v>174</v>
      </c>
      <c r="M446" s="27">
        <v>45609</v>
      </c>
      <c r="N446" s="26" t="s">
        <v>78</v>
      </c>
      <c r="O446" s="28">
        <v>9826</v>
      </c>
      <c r="P446" s="29" t="s">
        <v>149</v>
      </c>
      <c r="Q446" s="26" t="s">
        <v>160</v>
      </c>
      <c r="R446" s="56" t="s">
        <v>148</v>
      </c>
      <c r="S446" s="56" t="s">
        <v>198</v>
      </c>
    </row>
    <row r="447" spans="1:19" x14ac:dyDescent="0.2">
      <c r="A447" s="25" t="s">
        <v>143</v>
      </c>
      <c r="B447" s="26">
        <v>75800624</v>
      </c>
      <c r="C447" s="26" t="s">
        <v>144</v>
      </c>
      <c r="D447" s="26" t="s">
        <v>889</v>
      </c>
      <c r="E447" s="26" t="s">
        <v>69</v>
      </c>
      <c r="F447" s="26" t="s">
        <v>69</v>
      </c>
      <c r="G447" s="26" t="s">
        <v>144</v>
      </c>
      <c r="H447" s="26" t="s">
        <v>436</v>
      </c>
      <c r="I447" s="26" t="s">
        <v>200</v>
      </c>
      <c r="J447" s="26" t="s">
        <v>158</v>
      </c>
      <c r="K447" s="88">
        <v>45626</v>
      </c>
      <c r="L447" s="26" t="s">
        <v>174</v>
      </c>
      <c r="M447" s="27">
        <v>44805</v>
      </c>
      <c r="N447" s="26" t="s">
        <v>79</v>
      </c>
      <c r="O447" s="28">
        <v>4698</v>
      </c>
      <c r="P447" s="29" t="s">
        <v>149</v>
      </c>
      <c r="Q447" s="26" t="s">
        <v>154</v>
      </c>
      <c r="R447" s="56" t="s">
        <v>2150</v>
      </c>
      <c r="S447" s="56" t="s">
        <v>151</v>
      </c>
    </row>
    <row r="448" spans="1:19" x14ac:dyDescent="0.2">
      <c r="A448" s="25" t="s">
        <v>143</v>
      </c>
      <c r="B448" s="26">
        <v>70512290</v>
      </c>
      <c r="C448" s="26" t="s">
        <v>144</v>
      </c>
      <c r="D448" s="26" t="s">
        <v>890</v>
      </c>
      <c r="E448" s="26" t="s">
        <v>69</v>
      </c>
      <c r="F448" s="26" t="s">
        <v>69</v>
      </c>
      <c r="G448" s="26" t="s">
        <v>144</v>
      </c>
      <c r="H448" s="26" t="s">
        <v>240</v>
      </c>
      <c r="I448" s="26" t="s">
        <v>413</v>
      </c>
      <c r="J448" s="26" t="s">
        <v>158</v>
      </c>
      <c r="K448" s="88">
        <v>45349</v>
      </c>
      <c r="L448" s="26" t="s">
        <v>222</v>
      </c>
      <c r="M448" s="27">
        <v>44845</v>
      </c>
      <c r="N448" s="26" t="s">
        <v>79</v>
      </c>
      <c r="O448" s="28">
        <v>4764</v>
      </c>
      <c r="P448" s="29" t="s">
        <v>149</v>
      </c>
      <c r="Q448" s="26" t="s">
        <v>160</v>
      </c>
      <c r="R448" s="56" t="s">
        <v>394</v>
      </c>
      <c r="S448" s="56" t="s">
        <v>186</v>
      </c>
    </row>
    <row r="449" spans="1:19" x14ac:dyDescent="0.2">
      <c r="A449" s="25" t="s">
        <v>143</v>
      </c>
      <c r="B449" s="26">
        <v>70829600</v>
      </c>
      <c r="C449" s="26" t="s">
        <v>144</v>
      </c>
      <c r="D449" s="26" t="s">
        <v>891</v>
      </c>
      <c r="E449" s="26" t="s">
        <v>69</v>
      </c>
      <c r="F449" s="26" t="s">
        <v>69</v>
      </c>
      <c r="G449" s="26" t="s">
        <v>144</v>
      </c>
      <c r="H449" s="26" t="s">
        <v>221</v>
      </c>
      <c r="I449" s="26" t="s">
        <v>148</v>
      </c>
      <c r="J449" s="26" t="s">
        <v>158</v>
      </c>
      <c r="K449" s="88">
        <v>45698</v>
      </c>
      <c r="L449" s="26" t="s">
        <v>222</v>
      </c>
      <c r="M449" s="27">
        <v>45600</v>
      </c>
      <c r="N449" s="26" t="s">
        <v>78</v>
      </c>
      <c r="O449" s="28">
        <v>9744</v>
      </c>
      <c r="P449" s="29" t="s">
        <v>149</v>
      </c>
      <c r="Q449" s="26" t="s">
        <v>160</v>
      </c>
      <c r="R449" s="56" t="s">
        <v>148</v>
      </c>
      <c r="S449" s="56" t="s">
        <v>170</v>
      </c>
    </row>
    <row r="450" spans="1:19" x14ac:dyDescent="0.2">
      <c r="A450" s="25" t="s">
        <v>143</v>
      </c>
      <c r="B450" s="26">
        <v>75530110</v>
      </c>
      <c r="C450" s="26" t="s">
        <v>144</v>
      </c>
      <c r="D450" s="26" t="s">
        <v>892</v>
      </c>
      <c r="E450" s="26" t="s">
        <v>69</v>
      </c>
      <c r="F450" s="26" t="s">
        <v>69</v>
      </c>
      <c r="G450" s="26" t="s">
        <v>144</v>
      </c>
      <c r="H450" s="26" t="s">
        <v>240</v>
      </c>
      <c r="I450" s="26" t="s">
        <v>413</v>
      </c>
      <c r="J450" s="26" t="s">
        <v>158</v>
      </c>
      <c r="K450" s="88">
        <v>45565</v>
      </c>
      <c r="L450" s="26" t="s">
        <v>334</v>
      </c>
      <c r="M450" s="27">
        <v>44845</v>
      </c>
      <c r="N450" s="26" t="s">
        <v>78</v>
      </c>
      <c r="O450" s="28">
        <v>4764</v>
      </c>
      <c r="P450" s="29" t="s">
        <v>149</v>
      </c>
      <c r="Q450" s="26" t="s">
        <v>160</v>
      </c>
      <c r="R450" s="56" t="s">
        <v>394</v>
      </c>
      <c r="S450" s="56" t="s">
        <v>190</v>
      </c>
    </row>
    <row r="451" spans="1:19" x14ac:dyDescent="0.2">
      <c r="A451" s="25" t="s">
        <v>143</v>
      </c>
      <c r="B451" s="26">
        <v>43612420</v>
      </c>
      <c r="C451" s="26" t="s">
        <v>144</v>
      </c>
      <c r="D451" s="26" t="s">
        <v>893</v>
      </c>
      <c r="E451" s="26" t="s">
        <v>69</v>
      </c>
      <c r="F451" s="26" t="s">
        <v>69</v>
      </c>
      <c r="G451" s="26" t="s">
        <v>144</v>
      </c>
      <c r="H451" s="26" t="s">
        <v>172</v>
      </c>
      <c r="I451" s="26" t="s">
        <v>654</v>
      </c>
      <c r="J451" s="26" t="s">
        <v>158</v>
      </c>
      <c r="K451" s="88">
        <v>45351</v>
      </c>
      <c r="L451" s="26" t="s">
        <v>174</v>
      </c>
      <c r="M451" s="27">
        <v>45058</v>
      </c>
      <c r="N451" s="26" t="s">
        <v>78</v>
      </c>
      <c r="O451" s="28">
        <v>6324</v>
      </c>
      <c r="P451" s="29" t="s">
        <v>149</v>
      </c>
      <c r="Q451" s="26" t="s">
        <v>160</v>
      </c>
      <c r="R451" s="56" t="s">
        <v>173</v>
      </c>
      <c r="S451" s="56" t="s">
        <v>198</v>
      </c>
    </row>
    <row r="452" spans="1:19" x14ac:dyDescent="0.2">
      <c r="A452" s="25" t="s">
        <v>143</v>
      </c>
      <c r="B452" s="26">
        <v>73191517</v>
      </c>
      <c r="C452" s="26" t="s">
        <v>144</v>
      </c>
      <c r="D452" s="26" t="s">
        <v>894</v>
      </c>
      <c r="E452" s="26" t="s">
        <v>69</v>
      </c>
      <c r="F452" s="26" t="s">
        <v>69</v>
      </c>
      <c r="G452" s="26" t="s">
        <v>144</v>
      </c>
      <c r="H452" s="26" t="s">
        <v>16</v>
      </c>
      <c r="I452" s="26" t="s">
        <v>425</v>
      </c>
      <c r="J452" s="26" t="s">
        <v>158</v>
      </c>
      <c r="K452" s="88">
        <v>45296</v>
      </c>
      <c r="L452" s="26" t="s">
        <v>201</v>
      </c>
      <c r="M452" s="27">
        <v>44848</v>
      </c>
      <c r="N452" s="26" t="s">
        <v>79</v>
      </c>
      <c r="O452" s="28">
        <v>4768</v>
      </c>
      <c r="P452" s="29" t="s">
        <v>252</v>
      </c>
      <c r="Q452" s="26" t="s">
        <v>160</v>
      </c>
      <c r="R452" s="56" t="s">
        <v>243</v>
      </c>
      <c r="S452" s="56" t="s">
        <v>170</v>
      </c>
    </row>
    <row r="453" spans="1:19" x14ac:dyDescent="0.2">
      <c r="A453" s="25" t="s">
        <v>143</v>
      </c>
      <c r="B453" s="26">
        <v>43286504</v>
      </c>
      <c r="C453" s="26" t="s">
        <v>144</v>
      </c>
      <c r="D453" s="26" t="s">
        <v>895</v>
      </c>
      <c r="E453" s="26" t="s">
        <v>69</v>
      </c>
      <c r="F453" s="26" t="s">
        <v>69</v>
      </c>
      <c r="G453" s="26" t="s">
        <v>144</v>
      </c>
      <c r="H453" s="26" t="s">
        <v>16</v>
      </c>
      <c r="I453" s="26" t="s">
        <v>357</v>
      </c>
      <c r="J453" s="26" t="s">
        <v>158</v>
      </c>
      <c r="K453" s="88">
        <v>45293</v>
      </c>
      <c r="L453" s="26" t="s">
        <v>830</v>
      </c>
      <c r="M453" s="27">
        <v>44848</v>
      </c>
      <c r="N453" s="26" t="s">
        <v>79</v>
      </c>
      <c r="O453" s="28">
        <v>4768</v>
      </c>
      <c r="P453" s="29" t="s">
        <v>252</v>
      </c>
      <c r="Q453" s="26" t="s">
        <v>160</v>
      </c>
      <c r="R453" s="56" t="s">
        <v>2252</v>
      </c>
      <c r="S453" s="56" t="s">
        <v>170</v>
      </c>
    </row>
    <row r="454" spans="1:19" x14ac:dyDescent="0.2">
      <c r="A454" s="25" t="s">
        <v>143</v>
      </c>
      <c r="B454" s="26">
        <v>43073445</v>
      </c>
      <c r="C454" s="26" t="s">
        <v>144</v>
      </c>
      <c r="D454" s="26" t="s">
        <v>896</v>
      </c>
      <c r="E454" s="26" t="s">
        <v>69</v>
      </c>
      <c r="F454" s="26" t="s">
        <v>69</v>
      </c>
      <c r="G454" s="26" t="s">
        <v>144</v>
      </c>
      <c r="H454" s="26" t="s">
        <v>359</v>
      </c>
      <c r="I454" s="26" t="s">
        <v>637</v>
      </c>
      <c r="J454" s="26" t="s">
        <v>158</v>
      </c>
      <c r="K454" s="88">
        <v>45627</v>
      </c>
      <c r="L454" s="26" t="s">
        <v>174</v>
      </c>
      <c r="M454" s="27">
        <v>45591</v>
      </c>
      <c r="N454" s="26" t="s">
        <v>79</v>
      </c>
      <c r="O454" s="28">
        <v>9801</v>
      </c>
      <c r="P454" s="29" t="s">
        <v>149</v>
      </c>
      <c r="Q454" s="26" t="s">
        <v>160</v>
      </c>
      <c r="R454" s="56" t="s">
        <v>360</v>
      </c>
      <c r="S454" s="56" t="s">
        <v>198</v>
      </c>
    </row>
    <row r="455" spans="1:19" x14ac:dyDescent="0.2">
      <c r="A455" s="25" t="s">
        <v>143</v>
      </c>
      <c r="B455" s="26">
        <v>45549066</v>
      </c>
      <c r="C455" s="26" t="s">
        <v>144</v>
      </c>
      <c r="D455" s="26" t="s">
        <v>897</v>
      </c>
      <c r="E455" s="26" t="s">
        <v>69</v>
      </c>
      <c r="F455" s="26" t="s">
        <v>69</v>
      </c>
      <c r="G455" s="26" t="s">
        <v>144</v>
      </c>
      <c r="H455" s="26" t="s">
        <v>16</v>
      </c>
      <c r="I455" s="26" t="s">
        <v>462</v>
      </c>
      <c r="J455" s="26" t="s">
        <v>158</v>
      </c>
      <c r="K455" s="88">
        <v>45473</v>
      </c>
      <c r="L455" s="26" t="s">
        <v>334</v>
      </c>
      <c r="M455" s="27">
        <v>44848</v>
      </c>
      <c r="N455" s="26" t="s">
        <v>79</v>
      </c>
      <c r="O455" s="28">
        <v>4768</v>
      </c>
      <c r="P455" s="29" t="s">
        <v>149</v>
      </c>
      <c r="Q455" s="26" t="s">
        <v>160</v>
      </c>
      <c r="R455" s="56" t="s">
        <v>241</v>
      </c>
      <c r="S455" s="56" t="s">
        <v>151</v>
      </c>
    </row>
    <row r="456" spans="1:19" x14ac:dyDescent="0.2">
      <c r="A456" s="25" t="s">
        <v>143</v>
      </c>
      <c r="B456" s="26">
        <v>70512093</v>
      </c>
      <c r="C456" s="26" t="s">
        <v>144</v>
      </c>
      <c r="D456" s="26" t="s">
        <v>898</v>
      </c>
      <c r="E456" s="26" t="s">
        <v>69</v>
      </c>
      <c r="F456" s="26" t="s">
        <v>69</v>
      </c>
      <c r="G456" s="26" t="s">
        <v>144</v>
      </c>
      <c r="H456" s="26" t="s">
        <v>16</v>
      </c>
      <c r="I456" s="26" t="s">
        <v>564</v>
      </c>
      <c r="J456" s="26" t="s">
        <v>158</v>
      </c>
      <c r="K456" s="88">
        <v>45415</v>
      </c>
      <c r="L456" s="26" t="s">
        <v>275</v>
      </c>
      <c r="M456" s="27">
        <v>44848</v>
      </c>
      <c r="N456" s="26" t="s">
        <v>79</v>
      </c>
      <c r="O456" s="28">
        <v>4763</v>
      </c>
      <c r="P456" s="29" t="s">
        <v>149</v>
      </c>
      <c r="Q456" s="26" t="s">
        <v>160</v>
      </c>
      <c r="R456" s="56" t="s">
        <v>2252</v>
      </c>
      <c r="S456" s="56" t="s">
        <v>190</v>
      </c>
    </row>
    <row r="457" spans="1:19" x14ac:dyDescent="0.2">
      <c r="A457" s="25" t="s">
        <v>143</v>
      </c>
      <c r="B457" s="26">
        <v>47806462</v>
      </c>
      <c r="C457" s="26" t="s">
        <v>144</v>
      </c>
      <c r="D457" s="26" t="s">
        <v>899</v>
      </c>
      <c r="E457" s="26" t="s">
        <v>69</v>
      </c>
      <c r="F457" s="26" t="s">
        <v>69</v>
      </c>
      <c r="G457" s="26" t="s">
        <v>144</v>
      </c>
      <c r="H457" s="26" t="s">
        <v>240</v>
      </c>
      <c r="I457" s="26" t="s">
        <v>462</v>
      </c>
      <c r="J457" s="26" t="s">
        <v>158</v>
      </c>
      <c r="K457" s="88">
        <v>45505</v>
      </c>
      <c r="L457" s="26" t="s">
        <v>197</v>
      </c>
      <c r="M457" s="27">
        <v>44848</v>
      </c>
      <c r="N457" s="26" t="s">
        <v>78</v>
      </c>
      <c r="O457" s="28">
        <v>4763</v>
      </c>
      <c r="P457" s="29" t="s">
        <v>149</v>
      </c>
      <c r="Q457" s="26" t="s">
        <v>160</v>
      </c>
      <c r="R457" s="56" t="s">
        <v>241</v>
      </c>
      <c r="S457" s="56" t="s">
        <v>170</v>
      </c>
    </row>
    <row r="458" spans="1:19" x14ac:dyDescent="0.2">
      <c r="A458" s="25" t="s">
        <v>143</v>
      </c>
      <c r="B458" s="26">
        <v>73356401</v>
      </c>
      <c r="C458" s="26" t="s">
        <v>144</v>
      </c>
      <c r="D458" s="26" t="s">
        <v>900</v>
      </c>
      <c r="E458" s="26" t="s">
        <v>69</v>
      </c>
      <c r="F458" s="26" t="s">
        <v>69</v>
      </c>
      <c r="G458" s="26" t="s">
        <v>144</v>
      </c>
      <c r="H458" s="26" t="s">
        <v>45</v>
      </c>
      <c r="I458" s="26" t="s">
        <v>397</v>
      </c>
      <c r="J458" s="26" t="s">
        <v>158</v>
      </c>
      <c r="K458" s="88">
        <v>45378</v>
      </c>
      <c r="L458" s="26" t="s">
        <v>201</v>
      </c>
      <c r="M458" s="27">
        <v>44848</v>
      </c>
      <c r="N458" s="26" t="s">
        <v>79</v>
      </c>
      <c r="O458" s="28">
        <v>4769</v>
      </c>
      <c r="P458" s="29" t="s">
        <v>149</v>
      </c>
      <c r="Q458" s="26" t="s">
        <v>160</v>
      </c>
      <c r="R458" s="56" t="s">
        <v>394</v>
      </c>
      <c r="S458" s="56" t="s">
        <v>167</v>
      </c>
    </row>
    <row r="459" spans="1:19" x14ac:dyDescent="0.2">
      <c r="A459" s="25" t="s">
        <v>143</v>
      </c>
      <c r="B459" s="26">
        <v>70375769</v>
      </c>
      <c r="C459" s="26" t="s">
        <v>114</v>
      </c>
      <c r="D459" s="26" t="s">
        <v>901</v>
      </c>
      <c r="E459" s="26" t="s">
        <v>69</v>
      </c>
      <c r="F459" s="26" t="s">
        <v>69</v>
      </c>
      <c r="G459" s="26" t="s">
        <v>114</v>
      </c>
      <c r="H459" s="26" t="s">
        <v>16</v>
      </c>
      <c r="I459" s="26" t="s">
        <v>394</v>
      </c>
      <c r="J459" s="26" t="s">
        <v>74</v>
      </c>
      <c r="K459" s="88" t="s">
        <v>148</v>
      </c>
      <c r="L459" s="26" t="s">
        <v>148</v>
      </c>
      <c r="M459" s="27">
        <v>44848</v>
      </c>
      <c r="N459" s="26" t="s">
        <v>78</v>
      </c>
      <c r="O459" s="28">
        <v>4769</v>
      </c>
      <c r="P459" s="29" t="s">
        <v>162</v>
      </c>
      <c r="Q459" s="26" t="s">
        <v>160</v>
      </c>
      <c r="R459" s="56" t="s">
        <v>394</v>
      </c>
      <c r="S459" s="56" t="s">
        <v>151</v>
      </c>
    </row>
    <row r="460" spans="1:19" x14ac:dyDescent="0.2">
      <c r="A460" s="25" t="s">
        <v>143</v>
      </c>
      <c r="B460" s="26">
        <v>76452947</v>
      </c>
      <c r="C460" s="26" t="s">
        <v>114</v>
      </c>
      <c r="D460" s="26" t="s">
        <v>840</v>
      </c>
      <c r="E460" s="26" t="s">
        <v>69</v>
      </c>
      <c r="F460" s="26" t="s">
        <v>69</v>
      </c>
      <c r="G460" s="26" t="s">
        <v>114</v>
      </c>
      <c r="H460" s="26" t="s">
        <v>16</v>
      </c>
      <c r="I460" s="26" t="s">
        <v>394</v>
      </c>
      <c r="J460" s="26" t="s">
        <v>74</v>
      </c>
      <c r="K460" s="88" t="s">
        <v>148</v>
      </c>
      <c r="L460" s="26" t="s">
        <v>148</v>
      </c>
      <c r="M460" s="27">
        <v>44848</v>
      </c>
      <c r="N460" s="26" t="s">
        <v>78</v>
      </c>
      <c r="O460" s="28">
        <v>4769</v>
      </c>
      <c r="P460" s="29" t="s">
        <v>252</v>
      </c>
      <c r="Q460" s="26" t="s">
        <v>160</v>
      </c>
      <c r="R460" s="56" t="s">
        <v>394</v>
      </c>
      <c r="S460" s="56" t="s">
        <v>155</v>
      </c>
    </row>
    <row r="461" spans="1:19" x14ac:dyDescent="0.2">
      <c r="A461" s="25" t="s">
        <v>143</v>
      </c>
      <c r="B461" s="26">
        <v>71583160</v>
      </c>
      <c r="C461" s="26" t="s">
        <v>144</v>
      </c>
      <c r="D461" s="26" t="s">
        <v>902</v>
      </c>
      <c r="E461" s="26" t="s">
        <v>69</v>
      </c>
      <c r="F461" s="26" t="s">
        <v>69</v>
      </c>
      <c r="G461" s="26" t="s">
        <v>144</v>
      </c>
      <c r="H461" s="26" t="s">
        <v>27</v>
      </c>
      <c r="I461" s="26" t="s">
        <v>329</v>
      </c>
      <c r="J461" s="26" t="s">
        <v>74</v>
      </c>
      <c r="K461" s="88" t="s">
        <v>148</v>
      </c>
      <c r="L461" s="26" t="s">
        <v>148</v>
      </c>
      <c r="M461" s="27">
        <v>44849</v>
      </c>
      <c r="N461" s="26" t="s">
        <v>78</v>
      </c>
      <c r="O461" s="28">
        <v>4766</v>
      </c>
      <c r="P461" s="29" t="s">
        <v>149</v>
      </c>
      <c r="Q461" s="26" t="s">
        <v>160</v>
      </c>
      <c r="R461" s="56" t="s">
        <v>2150</v>
      </c>
      <c r="S461" s="56" t="s">
        <v>195</v>
      </c>
    </row>
    <row r="462" spans="1:19" x14ac:dyDescent="0.2">
      <c r="A462" s="25" t="s">
        <v>143</v>
      </c>
      <c r="B462" s="26">
        <v>73123709</v>
      </c>
      <c r="C462" s="26" t="s">
        <v>144</v>
      </c>
      <c r="D462" s="26" t="s">
        <v>903</v>
      </c>
      <c r="E462" s="26" t="s">
        <v>69</v>
      </c>
      <c r="F462" s="26" t="s">
        <v>69</v>
      </c>
      <c r="G462" s="26" t="s">
        <v>144</v>
      </c>
      <c r="H462" s="26" t="s">
        <v>16</v>
      </c>
      <c r="I462" s="26" t="s">
        <v>564</v>
      </c>
      <c r="J462" s="26" t="s">
        <v>74</v>
      </c>
      <c r="K462" s="88" t="s">
        <v>148</v>
      </c>
      <c r="L462" s="26" t="s">
        <v>148</v>
      </c>
      <c r="M462" s="27">
        <v>44856</v>
      </c>
      <c r="N462" s="26" t="s">
        <v>78</v>
      </c>
      <c r="O462" s="28">
        <v>5915</v>
      </c>
      <c r="P462" s="29" t="s">
        <v>149</v>
      </c>
      <c r="Q462" s="26" t="s">
        <v>160</v>
      </c>
      <c r="R462" s="56" t="s">
        <v>2252</v>
      </c>
      <c r="S462" s="56" t="s">
        <v>190</v>
      </c>
    </row>
    <row r="463" spans="1:19" x14ac:dyDescent="0.2">
      <c r="A463" s="25" t="s">
        <v>143</v>
      </c>
      <c r="B463" s="26">
        <v>74044303</v>
      </c>
      <c r="C463" s="26" t="s">
        <v>390</v>
      </c>
      <c r="D463" s="26" t="s">
        <v>904</v>
      </c>
      <c r="E463" s="26" t="s">
        <v>69</v>
      </c>
      <c r="F463" s="26" t="s">
        <v>69</v>
      </c>
      <c r="G463" s="26" t="s">
        <v>390</v>
      </c>
      <c r="H463" s="26" t="s">
        <v>146</v>
      </c>
      <c r="I463" s="26" t="s">
        <v>388</v>
      </c>
      <c r="J463" s="26" t="s">
        <v>74</v>
      </c>
      <c r="K463" s="88" t="s">
        <v>148</v>
      </c>
      <c r="L463" s="26" t="s">
        <v>148</v>
      </c>
      <c r="M463" s="27">
        <v>44867</v>
      </c>
      <c r="N463" s="26" t="s">
        <v>78</v>
      </c>
      <c r="O463" s="28">
        <v>4770</v>
      </c>
      <c r="P463" s="29" t="s">
        <v>162</v>
      </c>
      <c r="Q463" s="26" t="s">
        <v>160</v>
      </c>
      <c r="R463" s="56" t="s">
        <v>389</v>
      </c>
      <c r="S463" s="56" t="s">
        <v>170</v>
      </c>
    </row>
    <row r="464" spans="1:19" x14ac:dyDescent="0.2">
      <c r="A464" s="25" t="s">
        <v>143</v>
      </c>
      <c r="B464" s="26">
        <v>40697606</v>
      </c>
      <c r="C464" s="26" t="s">
        <v>144</v>
      </c>
      <c r="D464" s="26" t="s">
        <v>905</v>
      </c>
      <c r="E464" s="26" t="s">
        <v>69</v>
      </c>
      <c r="F464" s="26" t="s">
        <v>69</v>
      </c>
      <c r="G464" s="26" t="s">
        <v>144</v>
      </c>
      <c r="H464" s="26" t="s">
        <v>240</v>
      </c>
      <c r="I464" s="26" t="s">
        <v>462</v>
      </c>
      <c r="J464" s="26" t="s">
        <v>158</v>
      </c>
      <c r="K464" s="88">
        <v>45328</v>
      </c>
      <c r="L464" s="26" t="s">
        <v>275</v>
      </c>
      <c r="M464" s="27">
        <v>44869</v>
      </c>
      <c r="N464" s="26" t="s">
        <v>79</v>
      </c>
      <c r="O464" s="28">
        <v>4818</v>
      </c>
      <c r="P464" s="29" t="s">
        <v>149</v>
      </c>
      <c r="Q464" s="26" t="s">
        <v>154</v>
      </c>
      <c r="R464" s="56" t="s">
        <v>241</v>
      </c>
      <c r="S464" s="56" t="s">
        <v>198</v>
      </c>
    </row>
    <row r="465" spans="1:19" x14ac:dyDescent="0.2">
      <c r="A465" s="25" t="s">
        <v>143</v>
      </c>
      <c r="B465" s="26">
        <v>76926159</v>
      </c>
      <c r="C465" s="26" t="s">
        <v>144</v>
      </c>
      <c r="D465" s="26" t="s">
        <v>906</v>
      </c>
      <c r="E465" s="26" t="s">
        <v>69</v>
      </c>
      <c r="F465" s="26" t="s">
        <v>69</v>
      </c>
      <c r="G465" s="26" t="s">
        <v>144</v>
      </c>
      <c r="H465" s="26" t="s">
        <v>240</v>
      </c>
      <c r="I465" s="26" t="s">
        <v>224</v>
      </c>
      <c r="J465" s="26" t="s">
        <v>158</v>
      </c>
      <c r="K465" s="88">
        <v>45565</v>
      </c>
      <c r="L465" s="26" t="s">
        <v>174</v>
      </c>
      <c r="M465" s="27">
        <v>44869</v>
      </c>
      <c r="N465" s="26" t="s">
        <v>79</v>
      </c>
      <c r="O465" s="28">
        <v>4818</v>
      </c>
      <c r="P465" s="29" t="s">
        <v>149</v>
      </c>
      <c r="Q465" s="26" t="s">
        <v>154</v>
      </c>
      <c r="R465" s="56" t="s">
        <v>2252</v>
      </c>
      <c r="S465" s="56" t="s">
        <v>195</v>
      </c>
    </row>
    <row r="466" spans="1:19" x14ac:dyDescent="0.2">
      <c r="A466" s="25" t="s">
        <v>143</v>
      </c>
      <c r="B466" s="26">
        <v>70222113</v>
      </c>
      <c r="C466" s="26" t="s">
        <v>144</v>
      </c>
      <c r="D466" s="26" t="s">
        <v>907</v>
      </c>
      <c r="E466" s="26" t="s">
        <v>69</v>
      </c>
      <c r="F466" s="26" t="s">
        <v>69</v>
      </c>
      <c r="G466" s="26" t="s">
        <v>144</v>
      </c>
      <c r="H466" s="26" t="s">
        <v>365</v>
      </c>
      <c r="I466" s="26" t="s">
        <v>366</v>
      </c>
      <c r="J466" s="26" t="s">
        <v>158</v>
      </c>
      <c r="K466" s="88">
        <v>45551</v>
      </c>
      <c r="L466" s="26" t="s">
        <v>159</v>
      </c>
      <c r="M466" s="27">
        <v>45229</v>
      </c>
      <c r="N466" s="26" t="s">
        <v>78</v>
      </c>
      <c r="O466" s="28">
        <v>6819</v>
      </c>
      <c r="P466" s="29" t="s">
        <v>162</v>
      </c>
      <c r="Q466" s="26" t="s">
        <v>154</v>
      </c>
      <c r="R466" s="56" t="s">
        <v>729</v>
      </c>
      <c r="S466" s="56" t="s">
        <v>479</v>
      </c>
    </row>
    <row r="467" spans="1:19" x14ac:dyDescent="0.2">
      <c r="A467" s="25" t="s">
        <v>143</v>
      </c>
      <c r="B467" s="26">
        <v>74744298</v>
      </c>
      <c r="C467" s="26" t="s">
        <v>144</v>
      </c>
      <c r="D467" s="26" t="s">
        <v>908</v>
      </c>
      <c r="E467" s="26" t="s">
        <v>69</v>
      </c>
      <c r="F467" s="26" t="s">
        <v>69</v>
      </c>
      <c r="G467" s="26" t="s">
        <v>144</v>
      </c>
      <c r="H467" s="26" t="s">
        <v>16</v>
      </c>
      <c r="I467" s="26" t="s">
        <v>820</v>
      </c>
      <c r="J467" s="26" t="s">
        <v>74</v>
      </c>
      <c r="K467" s="88" t="s">
        <v>148</v>
      </c>
      <c r="L467" s="26" t="s">
        <v>148</v>
      </c>
      <c r="M467" s="27">
        <v>44869</v>
      </c>
      <c r="N467" s="26" t="s">
        <v>79</v>
      </c>
      <c r="O467" s="28">
        <v>4817</v>
      </c>
      <c r="P467" s="29" t="s">
        <v>149</v>
      </c>
      <c r="Q467" s="26" t="s">
        <v>160</v>
      </c>
      <c r="R467" s="56" t="s">
        <v>243</v>
      </c>
      <c r="S467" s="56" t="s">
        <v>195</v>
      </c>
    </row>
    <row r="468" spans="1:19" x14ac:dyDescent="0.2">
      <c r="A468" s="25" t="s">
        <v>143</v>
      </c>
      <c r="B468" s="26">
        <v>71309182</v>
      </c>
      <c r="C468" s="26" t="s">
        <v>144</v>
      </c>
      <c r="D468" s="26" t="s">
        <v>910</v>
      </c>
      <c r="E468" s="26" t="s">
        <v>69</v>
      </c>
      <c r="F468" s="26" t="s">
        <v>69</v>
      </c>
      <c r="G468" s="26" t="s">
        <v>144</v>
      </c>
      <c r="H468" s="26" t="s">
        <v>16</v>
      </c>
      <c r="I468" s="26" t="s">
        <v>401</v>
      </c>
      <c r="J468" s="26" t="s">
        <v>158</v>
      </c>
      <c r="K468" s="88">
        <v>45627</v>
      </c>
      <c r="L468" s="26" t="s">
        <v>197</v>
      </c>
      <c r="M468" s="27">
        <v>44869</v>
      </c>
      <c r="N468" s="26" t="s">
        <v>79</v>
      </c>
      <c r="O468" s="28">
        <v>4816</v>
      </c>
      <c r="P468" s="29" t="s">
        <v>149</v>
      </c>
      <c r="Q468" s="26" t="s">
        <v>160</v>
      </c>
      <c r="R468" s="56" t="s">
        <v>394</v>
      </c>
      <c r="S468" s="56" t="s">
        <v>256</v>
      </c>
    </row>
    <row r="469" spans="1:19" x14ac:dyDescent="0.2">
      <c r="A469" s="25" t="s">
        <v>143</v>
      </c>
      <c r="B469" s="26">
        <v>76921248</v>
      </c>
      <c r="C469" s="26" t="s">
        <v>144</v>
      </c>
      <c r="D469" s="26" t="s">
        <v>911</v>
      </c>
      <c r="E469" s="26" t="s">
        <v>69</v>
      </c>
      <c r="F469" s="26" t="s">
        <v>69</v>
      </c>
      <c r="G469" s="26" t="s">
        <v>144</v>
      </c>
      <c r="H469" s="26" t="s">
        <v>16</v>
      </c>
      <c r="I469" s="26" t="s">
        <v>357</v>
      </c>
      <c r="J469" s="26" t="s">
        <v>158</v>
      </c>
      <c r="K469" s="88">
        <v>45596</v>
      </c>
      <c r="L469" s="26" t="s">
        <v>174</v>
      </c>
      <c r="M469" s="27">
        <v>44870</v>
      </c>
      <c r="N469" s="26" t="s">
        <v>79</v>
      </c>
      <c r="O469" s="28">
        <v>4819</v>
      </c>
      <c r="P469" s="29" t="s">
        <v>149</v>
      </c>
      <c r="Q469" s="26" t="s">
        <v>160</v>
      </c>
      <c r="R469" s="56" t="s">
        <v>2252</v>
      </c>
      <c r="S469" s="56" t="s">
        <v>167</v>
      </c>
    </row>
    <row r="470" spans="1:19" x14ac:dyDescent="0.2">
      <c r="A470" s="25" t="s">
        <v>143</v>
      </c>
      <c r="B470" s="26">
        <v>73013150</v>
      </c>
      <c r="C470" s="26" t="s">
        <v>144</v>
      </c>
      <c r="D470" s="26" t="s">
        <v>912</v>
      </c>
      <c r="E470" s="26" t="s">
        <v>69</v>
      </c>
      <c r="F470" s="26" t="s">
        <v>69</v>
      </c>
      <c r="G470" s="26" t="s">
        <v>144</v>
      </c>
      <c r="H470" s="26" t="s">
        <v>16</v>
      </c>
      <c r="I470" s="26" t="s">
        <v>264</v>
      </c>
      <c r="J470" s="26" t="s">
        <v>74</v>
      </c>
      <c r="K470" s="88" t="s">
        <v>148</v>
      </c>
      <c r="L470" s="26" t="s">
        <v>148</v>
      </c>
      <c r="M470" s="27">
        <v>44870</v>
      </c>
      <c r="N470" s="26" t="s">
        <v>78</v>
      </c>
      <c r="O470" s="28">
        <v>4819</v>
      </c>
      <c r="P470" s="29" t="s">
        <v>149</v>
      </c>
      <c r="Q470" s="26" t="s">
        <v>160</v>
      </c>
      <c r="R470" s="56" t="s">
        <v>2252</v>
      </c>
      <c r="S470" s="56" t="s">
        <v>198</v>
      </c>
    </row>
    <row r="471" spans="1:19" x14ac:dyDescent="0.2">
      <c r="A471" s="25" t="s">
        <v>143</v>
      </c>
      <c r="B471" s="26">
        <v>5116214</v>
      </c>
      <c r="C471" s="26" t="s">
        <v>144</v>
      </c>
      <c r="D471" s="26" t="s">
        <v>913</v>
      </c>
      <c r="E471" s="26" t="s">
        <v>69</v>
      </c>
      <c r="F471" s="26" t="s">
        <v>69</v>
      </c>
      <c r="G471" s="26" t="s">
        <v>144</v>
      </c>
      <c r="H471" s="26" t="s">
        <v>914</v>
      </c>
      <c r="I471" s="26" t="s">
        <v>2354</v>
      </c>
      <c r="J471" s="26" t="s">
        <v>74</v>
      </c>
      <c r="K471" s="88" t="s">
        <v>148</v>
      </c>
      <c r="L471" s="26" t="s">
        <v>148</v>
      </c>
      <c r="M471" s="27">
        <v>45061</v>
      </c>
      <c r="N471" s="26" t="s">
        <v>78</v>
      </c>
      <c r="O471" s="28">
        <v>6309</v>
      </c>
      <c r="P471" s="29" t="s">
        <v>149</v>
      </c>
      <c r="Q471" s="26" t="s">
        <v>160</v>
      </c>
      <c r="R471" s="56" t="s">
        <v>607</v>
      </c>
      <c r="S471" s="56" t="s">
        <v>148</v>
      </c>
    </row>
    <row r="472" spans="1:19" x14ac:dyDescent="0.2">
      <c r="A472" s="25" t="s">
        <v>143</v>
      </c>
      <c r="B472" s="26">
        <v>70328053</v>
      </c>
      <c r="C472" s="26" t="s">
        <v>144</v>
      </c>
      <c r="D472" s="26" t="s">
        <v>915</v>
      </c>
      <c r="E472" s="26" t="s">
        <v>69</v>
      </c>
      <c r="F472" s="26" t="s">
        <v>69</v>
      </c>
      <c r="G472" s="26" t="s">
        <v>144</v>
      </c>
      <c r="H472" s="26" t="s">
        <v>16</v>
      </c>
      <c r="I472" s="26" t="s">
        <v>840</v>
      </c>
      <c r="J472" s="26" t="s">
        <v>74</v>
      </c>
      <c r="K472" s="88" t="s">
        <v>148</v>
      </c>
      <c r="L472" s="26" t="s">
        <v>148</v>
      </c>
      <c r="M472" s="27">
        <v>44873</v>
      </c>
      <c r="N472" s="26" t="s">
        <v>79</v>
      </c>
      <c r="O472" s="28">
        <v>4829</v>
      </c>
      <c r="P472" s="29" t="s">
        <v>149</v>
      </c>
      <c r="Q472" s="26" t="s">
        <v>160</v>
      </c>
      <c r="R472" s="56" t="s">
        <v>394</v>
      </c>
      <c r="S472" s="56" t="s">
        <v>195</v>
      </c>
    </row>
    <row r="473" spans="1:19" x14ac:dyDescent="0.2">
      <c r="A473" s="25" t="s">
        <v>143</v>
      </c>
      <c r="B473" s="26">
        <v>47053694</v>
      </c>
      <c r="C473" s="26" t="s">
        <v>144</v>
      </c>
      <c r="D473" s="26" t="s">
        <v>916</v>
      </c>
      <c r="E473" s="26" t="s">
        <v>69</v>
      </c>
      <c r="F473" s="26" t="s">
        <v>69</v>
      </c>
      <c r="G473" s="26" t="s">
        <v>144</v>
      </c>
      <c r="H473" s="26" t="s">
        <v>16</v>
      </c>
      <c r="I473" s="26" t="s">
        <v>386</v>
      </c>
      <c r="J473" s="26" t="s">
        <v>74</v>
      </c>
      <c r="K473" s="88" t="s">
        <v>148</v>
      </c>
      <c r="L473" s="26" t="s">
        <v>148</v>
      </c>
      <c r="M473" s="27">
        <v>44874</v>
      </c>
      <c r="N473" s="26" t="s">
        <v>79</v>
      </c>
      <c r="O473" s="28">
        <v>4820</v>
      </c>
      <c r="P473" s="29" t="s">
        <v>149</v>
      </c>
      <c r="Q473" s="26" t="s">
        <v>160</v>
      </c>
      <c r="R473" s="56" t="s">
        <v>2252</v>
      </c>
      <c r="S473" s="56" t="s">
        <v>232</v>
      </c>
    </row>
    <row r="474" spans="1:19" x14ac:dyDescent="0.2">
      <c r="A474" s="25" t="s">
        <v>143</v>
      </c>
      <c r="B474" s="26">
        <v>77138786</v>
      </c>
      <c r="C474" s="26" t="s">
        <v>144</v>
      </c>
      <c r="D474" s="26" t="s">
        <v>917</v>
      </c>
      <c r="E474" s="26" t="s">
        <v>69</v>
      </c>
      <c r="F474" s="26" t="s">
        <v>69</v>
      </c>
      <c r="G474" s="26" t="s">
        <v>144</v>
      </c>
      <c r="H474" s="26" t="s">
        <v>16</v>
      </c>
      <c r="I474" s="26" t="s">
        <v>386</v>
      </c>
      <c r="J474" s="26" t="s">
        <v>74</v>
      </c>
      <c r="K474" s="88" t="s">
        <v>148</v>
      </c>
      <c r="L474" s="26" t="s">
        <v>148</v>
      </c>
      <c r="M474" s="27">
        <v>44874</v>
      </c>
      <c r="N474" s="26" t="s">
        <v>79</v>
      </c>
      <c r="O474" s="28">
        <v>4820</v>
      </c>
      <c r="P474" s="29" t="s">
        <v>149</v>
      </c>
      <c r="Q474" s="26" t="s">
        <v>160</v>
      </c>
      <c r="R474" s="56" t="s">
        <v>2252</v>
      </c>
      <c r="S474" s="56" t="s">
        <v>167</v>
      </c>
    </row>
    <row r="475" spans="1:19" x14ac:dyDescent="0.2">
      <c r="A475" s="25" t="s">
        <v>143</v>
      </c>
      <c r="B475" s="26">
        <v>46560268</v>
      </c>
      <c r="C475" s="26" t="s">
        <v>144</v>
      </c>
      <c r="D475" s="26" t="s">
        <v>918</v>
      </c>
      <c r="E475" s="26" t="s">
        <v>69</v>
      </c>
      <c r="F475" s="26" t="s">
        <v>69</v>
      </c>
      <c r="G475" s="26" t="s">
        <v>144</v>
      </c>
      <c r="H475" s="26" t="s">
        <v>16</v>
      </c>
      <c r="I475" s="26" t="s">
        <v>401</v>
      </c>
      <c r="J475" s="26" t="s">
        <v>158</v>
      </c>
      <c r="K475" s="88">
        <v>45351</v>
      </c>
      <c r="L475" s="26" t="s">
        <v>194</v>
      </c>
      <c r="M475" s="27">
        <v>44874</v>
      </c>
      <c r="N475" s="26" t="s">
        <v>79</v>
      </c>
      <c r="O475" s="28">
        <v>4820</v>
      </c>
      <c r="P475" s="29" t="s">
        <v>149</v>
      </c>
      <c r="Q475" s="26" t="s">
        <v>160</v>
      </c>
      <c r="R475" s="56" t="s">
        <v>394</v>
      </c>
      <c r="S475" s="56" t="s">
        <v>170</v>
      </c>
    </row>
    <row r="476" spans="1:19" x14ac:dyDescent="0.2">
      <c r="A476" s="25" t="s">
        <v>143</v>
      </c>
      <c r="B476" s="26">
        <v>41186113</v>
      </c>
      <c r="C476" s="26" t="s">
        <v>144</v>
      </c>
      <c r="D476" s="26" t="s">
        <v>919</v>
      </c>
      <c r="E476" s="26" t="s">
        <v>69</v>
      </c>
      <c r="F476" s="26" t="s">
        <v>69</v>
      </c>
      <c r="G476" s="26" t="s">
        <v>144</v>
      </c>
      <c r="H476" s="26" t="s">
        <v>30</v>
      </c>
      <c r="I476" s="26" t="s">
        <v>234</v>
      </c>
      <c r="J476" s="26" t="s">
        <v>74</v>
      </c>
      <c r="K476" s="88" t="s">
        <v>148</v>
      </c>
      <c r="L476" s="26" t="s">
        <v>148</v>
      </c>
      <c r="M476" s="27">
        <v>44875</v>
      </c>
      <c r="N476" s="26" t="s">
        <v>78</v>
      </c>
      <c r="O476" s="28">
        <v>5875</v>
      </c>
      <c r="P476" s="29" t="s">
        <v>149</v>
      </c>
      <c r="Q476" s="26" t="s">
        <v>160</v>
      </c>
      <c r="R476" s="56" t="s">
        <v>235</v>
      </c>
      <c r="S476" s="56" t="s">
        <v>301</v>
      </c>
    </row>
    <row r="477" spans="1:19" x14ac:dyDescent="0.2">
      <c r="A477" s="25" t="s">
        <v>143</v>
      </c>
      <c r="B477" s="26">
        <v>70489754</v>
      </c>
      <c r="C477" s="26" t="s">
        <v>144</v>
      </c>
      <c r="D477" s="26" t="s">
        <v>920</v>
      </c>
      <c r="E477" s="26" t="s">
        <v>69</v>
      </c>
      <c r="F477" s="26" t="s">
        <v>69</v>
      </c>
      <c r="G477" s="26" t="s">
        <v>144</v>
      </c>
      <c r="H477" s="26" t="s">
        <v>183</v>
      </c>
      <c r="I477" s="26" t="s">
        <v>148</v>
      </c>
      <c r="J477" s="26" t="s">
        <v>158</v>
      </c>
      <c r="K477" s="88">
        <v>45486</v>
      </c>
      <c r="L477" s="26" t="s">
        <v>247</v>
      </c>
      <c r="M477" s="27">
        <v>45309</v>
      </c>
      <c r="N477" s="26" t="s">
        <v>78</v>
      </c>
      <c r="O477" s="28">
        <v>6962</v>
      </c>
      <c r="P477" s="29" t="s">
        <v>162</v>
      </c>
      <c r="Q477" s="26" t="s">
        <v>154</v>
      </c>
      <c r="R477" s="56" t="s">
        <v>148</v>
      </c>
      <c r="S477" s="56" t="s">
        <v>195</v>
      </c>
    </row>
    <row r="478" spans="1:19" x14ac:dyDescent="0.2">
      <c r="A478" s="25" t="s">
        <v>143</v>
      </c>
      <c r="B478" s="26">
        <v>46463705</v>
      </c>
      <c r="C478" s="26" t="s">
        <v>144</v>
      </c>
      <c r="D478" s="26" t="s">
        <v>921</v>
      </c>
      <c r="E478" s="26" t="s">
        <v>69</v>
      </c>
      <c r="F478" s="26" t="s">
        <v>69</v>
      </c>
      <c r="G478" s="26" t="s">
        <v>144</v>
      </c>
      <c r="H478" s="26" t="s">
        <v>240</v>
      </c>
      <c r="I478" s="26" t="s">
        <v>224</v>
      </c>
      <c r="J478" s="26" t="s">
        <v>74</v>
      </c>
      <c r="K478" s="88" t="s">
        <v>148</v>
      </c>
      <c r="L478" s="26" t="s">
        <v>148</v>
      </c>
      <c r="M478" s="27">
        <v>44875</v>
      </c>
      <c r="N478" s="26" t="s">
        <v>79</v>
      </c>
      <c r="O478" s="28">
        <v>5850</v>
      </c>
      <c r="P478" s="29" t="s">
        <v>149</v>
      </c>
      <c r="Q478" s="26" t="s">
        <v>154</v>
      </c>
      <c r="R478" s="56" t="s">
        <v>2252</v>
      </c>
      <c r="S478" s="56" t="s">
        <v>170</v>
      </c>
    </row>
    <row r="479" spans="1:19" x14ac:dyDescent="0.2">
      <c r="A479" s="25" t="s">
        <v>143</v>
      </c>
      <c r="B479" s="26">
        <v>77349853</v>
      </c>
      <c r="C479" s="26" t="s">
        <v>114</v>
      </c>
      <c r="D479" s="26" t="s">
        <v>397</v>
      </c>
      <c r="E479" s="26" t="s">
        <v>69</v>
      </c>
      <c r="F479" s="26" t="s">
        <v>69</v>
      </c>
      <c r="G479" s="26" t="s">
        <v>114</v>
      </c>
      <c r="H479" s="26" t="s">
        <v>16</v>
      </c>
      <c r="I479" s="26" t="s">
        <v>394</v>
      </c>
      <c r="J479" s="26" t="s">
        <v>74</v>
      </c>
      <c r="K479" s="88" t="s">
        <v>148</v>
      </c>
      <c r="L479" s="26" t="s">
        <v>148</v>
      </c>
      <c r="M479" s="27">
        <v>44875</v>
      </c>
      <c r="N479" s="26" t="s">
        <v>78</v>
      </c>
      <c r="O479" s="28">
        <v>5853</v>
      </c>
      <c r="P479" s="29" t="s">
        <v>162</v>
      </c>
      <c r="Q479" s="26" t="s">
        <v>160</v>
      </c>
      <c r="R479" s="56" t="s">
        <v>394</v>
      </c>
      <c r="S479" s="56" t="s">
        <v>256</v>
      </c>
    </row>
    <row r="480" spans="1:19" x14ac:dyDescent="0.2">
      <c r="A480" s="25" t="s">
        <v>143</v>
      </c>
      <c r="B480" s="26">
        <v>75214677</v>
      </c>
      <c r="C480" s="26" t="s">
        <v>114</v>
      </c>
      <c r="D480" s="26" t="s">
        <v>413</v>
      </c>
      <c r="E480" s="26" t="s">
        <v>69</v>
      </c>
      <c r="F480" s="26" t="s">
        <v>69</v>
      </c>
      <c r="G480" s="26" t="s">
        <v>114</v>
      </c>
      <c r="H480" s="26" t="s">
        <v>240</v>
      </c>
      <c r="I480" s="26" t="s">
        <v>394</v>
      </c>
      <c r="J480" s="26" t="s">
        <v>74</v>
      </c>
      <c r="K480" s="88" t="s">
        <v>148</v>
      </c>
      <c r="L480" s="26" t="s">
        <v>148</v>
      </c>
      <c r="M480" s="27">
        <v>44875</v>
      </c>
      <c r="N480" s="26" t="s">
        <v>78</v>
      </c>
      <c r="O480" s="28">
        <v>5853</v>
      </c>
      <c r="P480" s="29" t="s">
        <v>162</v>
      </c>
      <c r="Q480" s="26" t="s">
        <v>160</v>
      </c>
      <c r="R480" s="56" t="s">
        <v>394</v>
      </c>
      <c r="S480" s="56" t="s">
        <v>195</v>
      </c>
    </row>
    <row r="481" spans="1:19" x14ac:dyDescent="0.2">
      <c r="A481" s="25" t="s">
        <v>143</v>
      </c>
      <c r="B481" s="26">
        <v>70261308</v>
      </c>
      <c r="C481" s="26" t="s">
        <v>144</v>
      </c>
      <c r="D481" s="26" t="s">
        <v>922</v>
      </c>
      <c r="E481" s="26" t="s">
        <v>69</v>
      </c>
      <c r="F481" s="26" t="s">
        <v>69</v>
      </c>
      <c r="G481" s="26" t="s">
        <v>144</v>
      </c>
      <c r="H481" s="26" t="s">
        <v>686</v>
      </c>
      <c r="I481" s="26" t="s">
        <v>923</v>
      </c>
      <c r="J481" s="26" t="s">
        <v>158</v>
      </c>
      <c r="K481" s="88">
        <v>45658</v>
      </c>
      <c r="L481" s="26" t="s">
        <v>174</v>
      </c>
      <c r="M481" s="27">
        <v>45624</v>
      </c>
      <c r="N481" s="26" t="s">
        <v>79</v>
      </c>
      <c r="O481" s="28">
        <v>10891</v>
      </c>
      <c r="P481" s="29" t="s">
        <v>149</v>
      </c>
      <c r="Q481" s="26" t="s">
        <v>160</v>
      </c>
      <c r="R481" s="56" t="s">
        <v>731</v>
      </c>
      <c r="S481" s="56" t="s">
        <v>198</v>
      </c>
    </row>
    <row r="482" spans="1:19" x14ac:dyDescent="0.2">
      <c r="A482" s="25" t="s">
        <v>143</v>
      </c>
      <c r="B482" s="26">
        <v>76588952</v>
      </c>
      <c r="C482" s="26" t="s">
        <v>144</v>
      </c>
      <c r="D482" s="26" t="s">
        <v>924</v>
      </c>
      <c r="E482" s="26" t="s">
        <v>69</v>
      </c>
      <c r="F482" s="26" t="s">
        <v>69</v>
      </c>
      <c r="G482" s="26" t="s">
        <v>144</v>
      </c>
      <c r="H482" s="26" t="s">
        <v>794</v>
      </c>
      <c r="I482" s="26" t="s">
        <v>925</v>
      </c>
      <c r="J482" s="26" t="s">
        <v>158</v>
      </c>
      <c r="K482" s="88">
        <v>45412</v>
      </c>
      <c r="L482" s="26" t="s">
        <v>194</v>
      </c>
      <c r="M482" s="27">
        <v>45208</v>
      </c>
      <c r="N482" s="26" t="s">
        <v>78</v>
      </c>
      <c r="O482" s="28">
        <v>6764</v>
      </c>
      <c r="P482" s="29" t="s">
        <v>149</v>
      </c>
      <c r="Q482" s="26" t="s">
        <v>160</v>
      </c>
      <c r="R482" s="56" t="s">
        <v>772</v>
      </c>
      <c r="S482" s="56" t="s">
        <v>190</v>
      </c>
    </row>
    <row r="483" spans="1:19" x14ac:dyDescent="0.2">
      <c r="A483" s="25" t="s">
        <v>143</v>
      </c>
      <c r="B483" s="26">
        <v>73376454</v>
      </c>
      <c r="C483" s="26" t="s">
        <v>144</v>
      </c>
      <c r="D483" s="26" t="s">
        <v>926</v>
      </c>
      <c r="E483" s="26" t="s">
        <v>69</v>
      </c>
      <c r="F483" s="26" t="s">
        <v>69</v>
      </c>
      <c r="G483" s="26" t="s">
        <v>144</v>
      </c>
      <c r="H483" s="26" t="s">
        <v>240</v>
      </c>
      <c r="I483" s="26" t="s">
        <v>225</v>
      </c>
      <c r="J483" s="26" t="s">
        <v>158</v>
      </c>
      <c r="K483" s="88">
        <v>45504</v>
      </c>
      <c r="L483" s="26" t="s">
        <v>197</v>
      </c>
      <c r="M483" s="27">
        <v>44875</v>
      </c>
      <c r="N483" s="26" t="s">
        <v>78</v>
      </c>
      <c r="O483" s="28">
        <v>5849</v>
      </c>
      <c r="P483" s="29" t="s">
        <v>149</v>
      </c>
      <c r="Q483" s="26" t="s">
        <v>154</v>
      </c>
      <c r="R483" s="56" t="s">
        <v>225</v>
      </c>
      <c r="S483" s="56" t="s">
        <v>198</v>
      </c>
    </row>
    <row r="484" spans="1:19" x14ac:dyDescent="0.2">
      <c r="A484" s="25" t="s">
        <v>143</v>
      </c>
      <c r="B484" s="26">
        <v>72239249</v>
      </c>
      <c r="C484" s="26" t="s">
        <v>144</v>
      </c>
      <c r="D484" s="26" t="s">
        <v>927</v>
      </c>
      <c r="E484" s="26" t="s">
        <v>69</v>
      </c>
      <c r="F484" s="26" t="s">
        <v>69</v>
      </c>
      <c r="G484" s="26" t="s">
        <v>144</v>
      </c>
      <c r="H484" s="26" t="s">
        <v>240</v>
      </c>
      <c r="I484" s="26" t="s">
        <v>677</v>
      </c>
      <c r="J484" s="26" t="s">
        <v>74</v>
      </c>
      <c r="K484" s="88" t="s">
        <v>148</v>
      </c>
      <c r="L484" s="26" t="s">
        <v>148</v>
      </c>
      <c r="M484" s="27">
        <v>44875</v>
      </c>
      <c r="N484" s="26" t="s">
        <v>78</v>
      </c>
      <c r="O484" s="28">
        <v>5849</v>
      </c>
      <c r="P484" s="29" t="s">
        <v>149</v>
      </c>
      <c r="Q484" s="26" t="s">
        <v>154</v>
      </c>
      <c r="R484" s="56" t="s">
        <v>241</v>
      </c>
      <c r="S484" s="56" t="s">
        <v>198</v>
      </c>
    </row>
    <row r="485" spans="1:19" x14ac:dyDescent="0.2">
      <c r="A485" s="25" t="s">
        <v>143</v>
      </c>
      <c r="B485" s="26">
        <v>70852332</v>
      </c>
      <c r="C485" s="26" t="s">
        <v>144</v>
      </c>
      <c r="D485" s="26" t="s">
        <v>928</v>
      </c>
      <c r="E485" s="26" t="s">
        <v>69</v>
      </c>
      <c r="F485" s="26" t="s">
        <v>69</v>
      </c>
      <c r="G485" s="26" t="s">
        <v>144</v>
      </c>
      <c r="H485" s="26" t="s">
        <v>270</v>
      </c>
      <c r="I485" s="26" t="s">
        <v>508</v>
      </c>
      <c r="J485" s="26" t="s">
        <v>158</v>
      </c>
      <c r="K485" s="88">
        <v>45463</v>
      </c>
      <c r="L485" s="26" t="s">
        <v>830</v>
      </c>
      <c r="M485" s="27">
        <v>45385</v>
      </c>
      <c r="N485" s="26" t="s">
        <v>79</v>
      </c>
      <c r="O485" s="28">
        <v>7130</v>
      </c>
      <c r="P485" s="29" t="s">
        <v>149</v>
      </c>
      <c r="Q485" s="26" t="s">
        <v>154</v>
      </c>
      <c r="R485" s="56" t="s">
        <v>475</v>
      </c>
      <c r="S485" s="56" t="s">
        <v>195</v>
      </c>
    </row>
    <row r="486" spans="1:19" x14ac:dyDescent="0.2">
      <c r="A486" s="25" t="s">
        <v>143</v>
      </c>
      <c r="B486" s="26">
        <v>73228860</v>
      </c>
      <c r="C486" s="26" t="s">
        <v>144</v>
      </c>
      <c r="D486" s="26" t="s">
        <v>929</v>
      </c>
      <c r="E486" s="26" t="s">
        <v>69</v>
      </c>
      <c r="F486" s="26" t="s">
        <v>69</v>
      </c>
      <c r="G486" s="26" t="s">
        <v>144</v>
      </c>
      <c r="H486" s="26" t="s">
        <v>16</v>
      </c>
      <c r="I486" s="26" t="s">
        <v>564</v>
      </c>
      <c r="J486" s="26" t="s">
        <v>74</v>
      </c>
      <c r="K486" s="88" t="s">
        <v>148</v>
      </c>
      <c r="L486" s="26" t="s">
        <v>148</v>
      </c>
      <c r="M486" s="27">
        <v>44875</v>
      </c>
      <c r="N486" s="26" t="s">
        <v>78</v>
      </c>
      <c r="O486" s="28">
        <v>5849</v>
      </c>
      <c r="P486" s="29" t="s">
        <v>149</v>
      </c>
      <c r="Q486" s="26" t="s">
        <v>154</v>
      </c>
      <c r="R486" s="56" t="s">
        <v>2252</v>
      </c>
      <c r="S486" s="56" t="s">
        <v>170</v>
      </c>
    </row>
    <row r="487" spans="1:19" x14ac:dyDescent="0.2">
      <c r="A487" s="25" t="s">
        <v>143</v>
      </c>
      <c r="B487" s="26">
        <v>45502638</v>
      </c>
      <c r="C487" s="26" t="s">
        <v>206</v>
      </c>
      <c r="D487" s="26" t="s">
        <v>930</v>
      </c>
      <c r="E487" s="26" t="s">
        <v>69</v>
      </c>
      <c r="F487" s="26" t="s">
        <v>69</v>
      </c>
      <c r="G487" s="26" t="s">
        <v>206</v>
      </c>
      <c r="H487" s="26" t="s">
        <v>16</v>
      </c>
      <c r="I487" s="26" t="s">
        <v>371</v>
      </c>
      <c r="J487" s="26" t="s">
        <v>74</v>
      </c>
      <c r="K487" s="88" t="s">
        <v>148</v>
      </c>
      <c r="L487" s="26" t="s">
        <v>148</v>
      </c>
      <c r="M487" s="27">
        <v>44877</v>
      </c>
      <c r="N487" s="26" t="s">
        <v>78</v>
      </c>
      <c r="O487" s="28">
        <v>5851</v>
      </c>
      <c r="P487" s="29" t="s">
        <v>252</v>
      </c>
      <c r="Q487" s="26" t="s">
        <v>154</v>
      </c>
      <c r="R487" s="56" t="s">
        <v>315</v>
      </c>
      <c r="S487" s="56" t="s">
        <v>170</v>
      </c>
    </row>
    <row r="488" spans="1:19" x14ac:dyDescent="0.2">
      <c r="A488" s="25" t="s">
        <v>143</v>
      </c>
      <c r="B488" s="26">
        <v>74919431</v>
      </c>
      <c r="C488" s="26" t="s">
        <v>144</v>
      </c>
      <c r="D488" s="26" t="s">
        <v>931</v>
      </c>
      <c r="E488" s="26" t="s">
        <v>69</v>
      </c>
      <c r="F488" s="26" t="s">
        <v>69</v>
      </c>
      <c r="G488" s="26" t="s">
        <v>144</v>
      </c>
      <c r="H488" s="26" t="s">
        <v>16</v>
      </c>
      <c r="I488" s="26" t="s">
        <v>564</v>
      </c>
      <c r="J488" s="26" t="s">
        <v>158</v>
      </c>
      <c r="K488" s="88">
        <v>45358</v>
      </c>
      <c r="L488" s="26" t="s">
        <v>222</v>
      </c>
      <c r="M488" s="27">
        <v>44877</v>
      </c>
      <c r="N488" s="26" t="s">
        <v>78</v>
      </c>
      <c r="O488" s="28">
        <v>5851</v>
      </c>
      <c r="P488" s="29" t="s">
        <v>149</v>
      </c>
      <c r="Q488" s="26" t="s">
        <v>154</v>
      </c>
      <c r="R488" s="56" t="s">
        <v>2252</v>
      </c>
      <c r="S488" s="56" t="s">
        <v>155</v>
      </c>
    </row>
    <row r="489" spans="1:19" x14ac:dyDescent="0.2">
      <c r="A489" s="25" t="s">
        <v>143</v>
      </c>
      <c r="B489" s="26">
        <v>46838708</v>
      </c>
      <c r="C489" s="26" t="s">
        <v>144</v>
      </c>
      <c r="D489" s="26" t="s">
        <v>932</v>
      </c>
      <c r="E489" s="26" t="s">
        <v>69</v>
      </c>
      <c r="F489" s="26" t="s">
        <v>69</v>
      </c>
      <c r="G489" s="26" t="s">
        <v>144</v>
      </c>
      <c r="H489" s="26" t="s">
        <v>16</v>
      </c>
      <c r="I489" s="26" t="s">
        <v>798</v>
      </c>
      <c r="J489" s="26" t="s">
        <v>158</v>
      </c>
      <c r="K489" s="88">
        <v>45341</v>
      </c>
      <c r="L489" s="26" t="s">
        <v>275</v>
      </c>
      <c r="M489" s="27">
        <v>44877</v>
      </c>
      <c r="N489" s="26" t="s">
        <v>79</v>
      </c>
      <c r="O489" s="28">
        <v>5851</v>
      </c>
      <c r="P489" s="29" t="s">
        <v>149</v>
      </c>
      <c r="Q489" s="26" t="s">
        <v>154</v>
      </c>
      <c r="R489" s="56" t="s">
        <v>280</v>
      </c>
      <c r="S489" s="56" t="s">
        <v>186</v>
      </c>
    </row>
    <row r="490" spans="1:19" x14ac:dyDescent="0.2">
      <c r="A490" s="25" t="s">
        <v>143</v>
      </c>
      <c r="B490" s="26">
        <v>72776169</v>
      </c>
      <c r="C490" s="26" t="s">
        <v>144</v>
      </c>
      <c r="D490" s="26" t="s">
        <v>933</v>
      </c>
      <c r="E490" s="26" t="s">
        <v>69</v>
      </c>
      <c r="F490" s="26" t="s">
        <v>69</v>
      </c>
      <c r="G490" s="26" t="s">
        <v>144</v>
      </c>
      <c r="H490" s="26" t="s">
        <v>16</v>
      </c>
      <c r="I490" s="26" t="s">
        <v>394</v>
      </c>
      <c r="J490" s="26" t="s">
        <v>158</v>
      </c>
      <c r="K490" s="88">
        <v>45473</v>
      </c>
      <c r="L490" s="26" t="s">
        <v>194</v>
      </c>
      <c r="M490" s="27">
        <v>44877</v>
      </c>
      <c r="N490" s="26" t="s">
        <v>79</v>
      </c>
      <c r="O490" s="28">
        <v>5851</v>
      </c>
      <c r="P490" s="29" t="s">
        <v>149</v>
      </c>
      <c r="Q490" s="26" t="s">
        <v>154</v>
      </c>
      <c r="R490" s="56" t="s">
        <v>394</v>
      </c>
      <c r="S490" s="56" t="s">
        <v>167</v>
      </c>
    </row>
    <row r="491" spans="1:19" x14ac:dyDescent="0.2">
      <c r="A491" s="25" t="s">
        <v>143</v>
      </c>
      <c r="B491" s="26">
        <v>74718433</v>
      </c>
      <c r="C491" s="26" t="s">
        <v>144</v>
      </c>
      <c r="D491" s="26" t="s">
        <v>934</v>
      </c>
      <c r="E491" s="26" t="s">
        <v>69</v>
      </c>
      <c r="F491" s="26" t="s">
        <v>69</v>
      </c>
      <c r="G491" s="26" t="s">
        <v>144</v>
      </c>
      <c r="H491" s="26" t="s">
        <v>16</v>
      </c>
      <c r="I491" s="26" t="s">
        <v>308</v>
      </c>
      <c r="J491" s="26" t="s">
        <v>74</v>
      </c>
      <c r="K491" s="88" t="s">
        <v>148</v>
      </c>
      <c r="L491" s="26" t="s">
        <v>148</v>
      </c>
      <c r="M491" s="27">
        <v>44877</v>
      </c>
      <c r="N491" s="26" t="s">
        <v>79</v>
      </c>
      <c r="O491" s="28">
        <v>4830</v>
      </c>
      <c r="P491" s="29" t="s">
        <v>149</v>
      </c>
      <c r="Q491" s="26" t="s">
        <v>154</v>
      </c>
      <c r="R491" s="56" t="s">
        <v>243</v>
      </c>
      <c r="S491" s="56" t="s">
        <v>186</v>
      </c>
    </row>
    <row r="492" spans="1:19" x14ac:dyDescent="0.2">
      <c r="A492" s="25" t="s">
        <v>143</v>
      </c>
      <c r="B492" s="26">
        <v>76435739</v>
      </c>
      <c r="C492" s="26" t="s">
        <v>144</v>
      </c>
      <c r="D492" s="26" t="s">
        <v>935</v>
      </c>
      <c r="E492" s="26" t="s">
        <v>69</v>
      </c>
      <c r="F492" s="26" t="s">
        <v>69</v>
      </c>
      <c r="G492" s="26" t="s">
        <v>144</v>
      </c>
      <c r="H492" s="26" t="s">
        <v>240</v>
      </c>
      <c r="I492" s="26" t="s">
        <v>462</v>
      </c>
      <c r="J492" s="26" t="s">
        <v>158</v>
      </c>
      <c r="K492" s="88">
        <v>45535</v>
      </c>
      <c r="L492" s="26" t="s">
        <v>174</v>
      </c>
      <c r="M492" s="27">
        <v>44877</v>
      </c>
      <c r="N492" s="26" t="s">
        <v>79</v>
      </c>
      <c r="O492" s="28">
        <v>4830</v>
      </c>
      <c r="P492" s="29" t="s">
        <v>149</v>
      </c>
      <c r="Q492" s="26" t="s">
        <v>154</v>
      </c>
      <c r="R492" s="56" t="s">
        <v>241</v>
      </c>
      <c r="S492" s="56" t="s">
        <v>195</v>
      </c>
    </row>
    <row r="493" spans="1:19" x14ac:dyDescent="0.2">
      <c r="A493" s="25" t="s">
        <v>143</v>
      </c>
      <c r="B493" s="26">
        <v>45387119</v>
      </c>
      <c r="C493" s="26" t="s">
        <v>144</v>
      </c>
      <c r="D493" s="26" t="s">
        <v>936</v>
      </c>
      <c r="E493" s="26" t="s">
        <v>69</v>
      </c>
      <c r="F493" s="26" t="s">
        <v>69</v>
      </c>
      <c r="G493" s="26" t="s">
        <v>144</v>
      </c>
      <c r="H493" s="26" t="s">
        <v>16</v>
      </c>
      <c r="I493" s="26" t="s">
        <v>820</v>
      </c>
      <c r="J493" s="26" t="s">
        <v>158</v>
      </c>
      <c r="K493" s="88">
        <v>45511</v>
      </c>
      <c r="L493" s="26" t="s">
        <v>247</v>
      </c>
      <c r="M493" s="27">
        <v>44877</v>
      </c>
      <c r="N493" s="26" t="s">
        <v>79</v>
      </c>
      <c r="O493" s="28">
        <v>4830</v>
      </c>
      <c r="P493" s="29" t="s">
        <v>149</v>
      </c>
      <c r="Q493" s="26" t="s">
        <v>154</v>
      </c>
      <c r="R493" s="56" t="s">
        <v>243</v>
      </c>
      <c r="S493" s="56" t="s">
        <v>186</v>
      </c>
    </row>
    <row r="494" spans="1:19" x14ac:dyDescent="0.2">
      <c r="A494" s="25" t="s">
        <v>143</v>
      </c>
      <c r="B494" s="26">
        <v>76837873</v>
      </c>
      <c r="C494" s="26" t="s">
        <v>144</v>
      </c>
      <c r="D494" s="26" t="s">
        <v>937</v>
      </c>
      <c r="E494" s="26" t="s">
        <v>69</v>
      </c>
      <c r="F494" s="26" t="s">
        <v>69</v>
      </c>
      <c r="G494" s="26" t="s">
        <v>144</v>
      </c>
      <c r="H494" s="26" t="s">
        <v>45</v>
      </c>
      <c r="I494" s="26" t="s">
        <v>386</v>
      </c>
      <c r="J494" s="26" t="s">
        <v>74</v>
      </c>
      <c r="K494" s="88" t="s">
        <v>148</v>
      </c>
      <c r="L494" s="26" t="s">
        <v>148</v>
      </c>
      <c r="M494" s="27">
        <v>44877</v>
      </c>
      <c r="N494" s="26" t="s">
        <v>78</v>
      </c>
      <c r="O494" s="28">
        <v>4830</v>
      </c>
      <c r="P494" s="29" t="s">
        <v>149</v>
      </c>
      <c r="Q494" s="26" t="s">
        <v>154</v>
      </c>
      <c r="R494" s="56" t="s">
        <v>2252</v>
      </c>
      <c r="S494" s="56" t="s">
        <v>195</v>
      </c>
    </row>
    <row r="495" spans="1:19" x14ac:dyDescent="0.2">
      <c r="A495" s="25" t="s">
        <v>143</v>
      </c>
      <c r="B495" s="26">
        <v>74881777</v>
      </c>
      <c r="C495" s="26" t="s">
        <v>144</v>
      </c>
      <c r="D495" s="26" t="s">
        <v>938</v>
      </c>
      <c r="E495" s="26" t="s">
        <v>69</v>
      </c>
      <c r="F495" s="26" t="s">
        <v>69</v>
      </c>
      <c r="G495" s="26" t="s">
        <v>144</v>
      </c>
      <c r="H495" s="26" t="s">
        <v>16</v>
      </c>
      <c r="I495" s="26" t="s">
        <v>786</v>
      </c>
      <c r="J495" s="26" t="s">
        <v>158</v>
      </c>
      <c r="K495" s="88">
        <v>45716</v>
      </c>
      <c r="L495" s="26" t="s">
        <v>174</v>
      </c>
      <c r="M495" s="27">
        <v>44877</v>
      </c>
      <c r="N495" s="26" t="s">
        <v>78</v>
      </c>
      <c r="O495" s="28">
        <v>4830</v>
      </c>
      <c r="P495" s="29" t="s">
        <v>149</v>
      </c>
      <c r="Q495" s="26" t="s">
        <v>154</v>
      </c>
      <c r="R495" s="56" t="s">
        <v>2252</v>
      </c>
      <c r="S495" s="56" t="s">
        <v>186</v>
      </c>
    </row>
    <row r="496" spans="1:19" x14ac:dyDescent="0.2">
      <c r="A496" s="25" t="s">
        <v>143</v>
      </c>
      <c r="B496" s="26">
        <v>45551870</v>
      </c>
      <c r="C496" s="26" t="s">
        <v>144</v>
      </c>
      <c r="D496" s="26" t="s">
        <v>939</v>
      </c>
      <c r="E496" s="26" t="s">
        <v>69</v>
      </c>
      <c r="F496" s="26" t="s">
        <v>69</v>
      </c>
      <c r="G496" s="26" t="s">
        <v>144</v>
      </c>
      <c r="H496" s="26" t="s">
        <v>16</v>
      </c>
      <c r="I496" s="26" t="s">
        <v>241</v>
      </c>
      <c r="J496" s="26" t="s">
        <v>158</v>
      </c>
      <c r="K496" s="88">
        <v>45312</v>
      </c>
      <c r="L496" s="26" t="s">
        <v>222</v>
      </c>
      <c r="M496" s="27">
        <v>44877</v>
      </c>
      <c r="N496" s="26" t="s">
        <v>79</v>
      </c>
      <c r="O496" s="28">
        <v>4831</v>
      </c>
      <c r="P496" s="29" t="s">
        <v>252</v>
      </c>
      <c r="Q496" s="26" t="s">
        <v>154</v>
      </c>
      <c r="R496" s="56" t="s">
        <v>241</v>
      </c>
      <c r="S496" s="56" t="s">
        <v>186</v>
      </c>
    </row>
    <row r="497" spans="1:19" x14ac:dyDescent="0.2">
      <c r="A497" s="25" t="s">
        <v>143</v>
      </c>
      <c r="B497" s="26">
        <v>75272872</v>
      </c>
      <c r="C497" s="26" t="s">
        <v>144</v>
      </c>
      <c r="D497" s="26" t="s">
        <v>940</v>
      </c>
      <c r="E497" s="26" t="s">
        <v>69</v>
      </c>
      <c r="F497" s="26" t="s">
        <v>69</v>
      </c>
      <c r="G497" s="26" t="s">
        <v>144</v>
      </c>
      <c r="H497" s="26" t="s">
        <v>16</v>
      </c>
      <c r="I497" s="26" t="s">
        <v>820</v>
      </c>
      <c r="J497" s="26" t="s">
        <v>158</v>
      </c>
      <c r="K497" s="88">
        <v>45504</v>
      </c>
      <c r="L497" s="26" t="s">
        <v>197</v>
      </c>
      <c r="M497" s="27">
        <v>44880</v>
      </c>
      <c r="N497" s="26" t="s">
        <v>78</v>
      </c>
      <c r="O497" s="28">
        <v>5855</v>
      </c>
      <c r="P497" s="29" t="s">
        <v>149</v>
      </c>
      <c r="Q497" s="26" t="s">
        <v>154</v>
      </c>
      <c r="R497" s="56" t="s">
        <v>243</v>
      </c>
      <c r="S497" s="56" t="s">
        <v>148</v>
      </c>
    </row>
    <row r="498" spans="1:19" x14ac:dyDescent="0.2">
      <c r="A498" s="25" t="s">
        <v>143</v>
      </c>
      <c r="B498" s="26">
        <v>48118971</v>
      </c>
      <c r="C498" s="26" t="s">
        <v>144</v>
      </c>
      <c r="D498" s="26" t="s">
        <v>941</v>
      </c>
      <c r="E498" s="26" t="s">
        <v>69</v>
      </c>
      <c r="F498" s="26" t="s">
        <v>69</v>
      </c>
      <c r="G498" s="26" t="s">
        <v>144</v>
      </c>
      <c r="H498" s="26" t="s">
        <v>16</v>
      </c>
      <c r="I498" s="26" t="s">
        <v>864</v>
      </c>
      <c r="J498" s="26" t="s">
        <v>158</v>
      </c>
      <c r="K498" s="88">
        <v>45351</v>
      </c>
      <c r="L498" s="26" t="s">
        <v>194</v>
      </c>
      <c r="M498" s="27">
        <v>44880</v>
      </c>
      <c r="N498" s="26" t="s">
        <v>79</v>
      </c>
      <c r="O498" s="28">
        <v>5855</v>
      </c>
      <c r="P498" s="29" t="s">
        <v>149</v>
      </c>
      <c r="Q498" s="26" t="s">
        <v>154</v>
      </c>
      <c r="R498" s="56" t="s">
        <v>243</v>
      </c>
      <c r="S498" s="56" t="s">
        <v>198</v>
      </c>
    </row>
    <row r="499" spans="1:19" x14ac:dyDescent="0.2">
      <c r="A499" s="25" t="s">
        <v>143</v>
      </c>
      <c r="B499" s="26">
        <v>45784810</v>
      </c>
      <c r="C499" s="26" t="s">
        <v>144</v>
      </c>
      <c r="D499" s="26" t="s">
        <v>942</v>
      </c>
      <c r="E499" s="26" t="s">
        <v>69</v>
      </c>
      <c r="F499" s="26" t="s">
        <v>69</v>
      </c>
      <c r="G499" s="26" t="s">
        <v>144</v>
      </c>
      <c r="H499" s="26" t="s">
        <v>16</v>
      </c>
      <c r="I499" s="26" t="s">
        <v>864</v>
      </c>
      <c r="J499" s="26" t="s">
        <v>158</v>
      </c>
      <c r="K499" s="88">
        <v>45384</v>
      </c>
      <c r="L499" s="26" t="s">
        <v>222</v>
      </c>
      <c r="M499" s="27">
        <v>44880</v>
      </c>
      <c r="N499" s="26" t="s">
        <v>79</v>
      </c>
      <c r="O499" s="28">
        <v>5855</v>
      </c>
      <c r="P499" s="29" t="s">
        <v>149</v>
      </c>
      <c r="Q499" s="26" t="s">
        <v>154</v>
      </c>
      <c r="R499" s="56" t="s">
        <v>243</v>
      </c>
      <c r="S499" s="56" t="s">
        <v>205</v>
      </c>
    </row>
    <row r="500" spans="1:19" x14ac:dyDescent="0.2">
      <c r="A500" s="25" t="s">
        <v>143</v>
      </c>
      <c r="B500" s="26">
        <v>77694178</v>
      </c>
      <c r="C500" s="26" t="s">
        <v>144</v>
      </c>
      <c r="D500" s="26" t="s">
        <v>943</v>
      </c>
      <c r="E500" s="26" t="s">
        <v>69</v>
      </c>
      <c r="F500" s="26" t="s">
        <v>69</v>
      </c>
      <c r="G500" s="26" t="s">
        <v>144</v>
      </c>
      <c r="H500" s="26" t="s">
        <v>16</v>
      </c>
      <c r="I500" s="26" t="s">
        <v>798</v>
      </c>
      <c r="J500" s="26" t="s">
        <v>158</v>
      </c>
      <c r="K500" s="88">
        <v>45297</v>
      </c>
      <c r="L500" s="26" t="s">
        <v>356</v>
      </c>
      <c r="M500" s="27">
        <v>44882</v>
      </c>
      <c r="N500" s="26" t="s">
        <v>79</v>
      </c>
      <c r="O500" s="28">
        <v>5852</v>
      </c>
      <c r="P500" s="29" t="s">
        <v>252</v>
      </c>
      <c r="Q500" s="26" t="s">
        <v>160</v>
      </c>
      <c r="R500" s="56" t="s">
        <v>280</v>
      </c>
      <c r="S500" s="56" t="s">
        <v>186</v>
      </c>
    </row>
    <row r="501" spans="1:19" x14ac:dyDescent="0.2">
      <c r="A501" s="25" t="s">
        <v>143</v>
      </c>
      <c r="B501" s="26">
        <v>75573882</v>
      </c>
      <c r="C501" s="26" t="s">
        <v>144</v>
      </c>
      <c r="D501" s="26" t="s">
        <v>944</v>
      </c>
      <c r="E501" s="26" t="s">
        <v>69</v>
      </c>
      <c r="F501" s="26" t="s">
        <v>69</v>
      </c>
      <c r="G501" s="26" t="s">
        <v>144</v>
      </c>
      <c r="H501" s="26" t="s">
        <v>16</v>
      </c>
      <c r="I501" s="26" t="s">
        <v>308</v>
      </c>
      <c r="J501" s="26" t="s">
        <v>158</v>
      </c>
      <c r="K501" s="88">
        <v>45402</v>
      </c>
      <c r="L501" s="26" t="s">
        <v>222</v>
      </c>
      <c r="M501" s="27">
        <v>44882</v>
      </c>
      <c r="N501" s="26" t="s">
        <v>78</v>
      </c>
      <c r="O501" s="28">
        <v>5852</v>
      </c>
      <c r="P501" s="29" t="s">
        <v>149</v>
      </c>
      <c r="Q501" s="26" t="s">
        <v>160</v>
      </c>
      <c r="R501" s="56" t="s">
        <v>243</v>
      </c>
      <c r="S501" s="56" t="s">
        <v>195</v>
      </c>
    </row>
    <row r="502" spans="1:19" x14ac:dyDescent="0.2">
      <c r="A502" s="25" t="s">
        <v>143</v>
      </c>
      <c r="B502" s="26">
        <v>70281147</v>
      </c>
      <c r="C502" s="26" t="s">
        <v>144</v>
      </c>
      <c r="D502" s="26" t="s">
        <v>945</v>
      </c>
      <c r="E502" s="26" t="s">
        <v>69</v>
      </c>
      <c r="F502" s="26" t="s">
        <v>69</v>
      </c>
      <c r="G502" s="26" t="s">
        <v>144</v>
      </c>
      <c r="H502" s="26" t="s">
        <v>16</v>
      </c>
      <c r="I502" s="26" t="s">
        <v>401</v>
      </c>
      <c r="J502" s="26" t="s">
        <v>158</v>
      </c>
      <c r="K502" s="88">
        <v>45370</v>
      </c>
      <c r="L502" s="26" t="s">
        <v>275</v>
      </c>
      <c r="M502" s="27">
        <v>44882</v>
      </c>
      <c r="N502" s="26" t="s">
        <v>79</v>
      </c>
      <c r="O502" s="28">
        <v>5852</v>
      </c>
      <c r="P502" s="29" t="s">
        <v>149</v>
      </c>
      <c r="Q502" s="26" t="s">
        <v>160</v>
      </c>
      <c r="R502" s="56" t="s">
        <v>394</v>
      </c>
      <c r="S502" s="56" t="s">
        <v>151</v>
      </c>
    </row>
    <row r="503" spans="1:19" x14ac:dyDescent="0.2">
      <c r="A503" s="25" t="s">
        <v>143</v>
      </c>
      <c r="B503" s="26">
        <v>47774179</v>
      </c>
      <c r="C503" s="26" t="s">
        <v>144</v>
      </c>
      <c r="D503" s="26" t="s">
        <v>946</v>
      </c>
      <c r="E503" s="26" t="s">
        <v>69</v>
      </c>
      <c r="F503" s="26" t="s">
        <v>69</v>
      </c>
      <c r="G503" s="26" t="s">
        <v>144</v>
      </c>
      <c r="H503" s="26" t="s">
        <v>16</v>
      </c>
      <c r="I503" s="26" t="s">
        <v>264</v>
      </c>
      <c r="J503" s="26" t="s">
        <v>74</v>
      </c>
      <c r="K503" s="88" t="s">
        <v>148</v>
      </c>
      <c r="L503" s="26" t="s">
        <v>148</v>
      </c>
      <c r="M503" s="27">
        <v>44882</v>
      </c>
      <c r="N503" s="26" t="s">
        <v>78</v>
      </c>
      <c r="O503" s="28">
        <v>5854</v>
      </c>
      <c r="P503" s="29" t="s">
        <v>149</v>
      </c>
      <c r="Q503" s="26" t="s">
        <v>160</v>
      </c>
      <c r="R503" s="56" t="s">
        <v>2252</v>
      </c>
      <c r="S503" s="56" t="s">
        <v>167</v>
      </c>
    </row>
    <row r="504" spans="1:19" x14ac:dyDescent="0.2">
      <c r="A504" s="25" t="s">
        <v>143</v>
      </c>
      <c r="B504" s="26">
        <v>3572485</v>
      </c>
      <c r="C504" s="26" t="s">
        <v>144</v>
      </c>
      <c r="D504" s="26" t="s">
        <v>947</v>
      </c>
      <c r="E504" s="26" t="s">
        <v>69</v>
      </c>
      <c r="F504" s="26" t="s">
        <v>69</v>
      </c>
      <c r="G504" s="26" t="s">
        <v>144</v>
      </c>
      <c r="H504" s="26" t="s">
        <v>45</v>
      </c>
      <c r="I504" s="26" t="s">
        <v>413</v>
      </c>
      <c r="J504" s="26" t="s">
        <v>74</v>
      </c>
      <c r="K504" s="88" t="s">
        <v>148</v>
      </c>
      <c r="L504" s="26" t="s">
        <v>148</v>
      </c>
      <c r="M504" s="27">
        <v>44896</v>
      </c>
      <c r="N504" s="26" t="s">
        <v>78</v>
      </c>
      <c r="O504" s="28">
        <v>5911</v>
      </c>
      <c r="P504" s="29" t="s">
        <v>149</v>
      </c>
      <c r="Q504" s="26" t="s">
        <v>160</v>
      </c>
      <c r="R504" s="56" t="s">
        <v>394</v>
      </c>
      <c r="S504" s="56" t="s">
        <v>170</v>
      </c>
    </row>
    <row r="505" spans="1:19" x14ac:dyDescent="0.2">
      <c r="A505" s="25" t="s">
        <v>143</v>
      </c>
      <c r="B505" s="26">
        <v>71787734</v>
      </c>
      <c r="C505" s="26" t="s">
        <v>144</v>
      </c>
      <c r="D505" s="26" t="s">
        <v>948</v>
      </c>
      <c r="E505" s="26" t="s">
        <v>69</v>
      </c>
      <c r="F505" s="26" t="s">
        <v>69</v>
      </c>
      <c r="G505" s="26" t="s">
        <v>144</v>
      </c>
      <c r="H505" s="26" t="s">
        <v>16</v>
      </c>
      <c r="I505" s="26" t="s">
        <v>840</v>
      </c>
      <c r="J505" s="26" t="s">
        <v>74</v>
      </c>
      <c r="K505" s="88" t="s">
        <v>148</v>
      </c>
      <c r="L505" s="26" t="s">
        <v>148</v>
      </c>
      <c r="M505" s="27">
        <v>44896</v>
      </c>
      <c r="N505" s="26" t="s">
        <v>78</v>
      </c>
      <c r="O505" s="28">
        <v>5911</v>
      </c>
      <c r="P505" s="29" t="s">
        <v>149</v>
      </c>
      <c r="Q505" s="26" t="s">
        <v>160</v>
      </c>
      <c r="R505" s="56" t="s">
        <v>394</v>
      </c>
      <c r="S505" s="56" t="s">
        <v>179</v>
      </c>
    </row>
    <row r="506" spans="1:19" x14ac:dyDescent="0.2">
      <c r="A506" s="25" t="s">
        <v>143</v>
      </c>
      <c r="B506" s="26">
        <v>71013596</v>
      </c>
      <c r="C506" s="26" t="s">
        <v>144</v>
      </c>
      <c r="D506" s="26" t="s">
        <v>949</v>
      </c>
      <c r="E506" s="26" t="s">
        <v>69</v>
      </c>
      <c r="F506" s="26" t="s">
        <v>69</v>
      </c>
      <c r="G506" s="26" t="s">
        <v>144</v>
      </c>
      <c r="H506" s="26" t="s">
        <v>16</v>
      </c>
      <c r="I506" s="26" t="s">
        <v>386</v>
      </c>
      <c r="J506" s="26" t="s">
        <v>74</v>
      </c>
      <c r="K506" s="88" t="s">
        <v>148</v>
      </c>
      <c r="L506" s="26" t="s">
        <v>148</v>
      </c>
      <c r="M506" s="27">
        <v>44896</v>
      </c>
      <c r="N506" s="26" t="s">
        <v>79</v>
      </c>
      <c r="O506" s="28">
        <v>5919</v>
      </c>
      <c r="P506" s="29" t="s">
        <v>149</v>
      </c>
      <c r="Q506" s="26" t="s">
        <v>154</v>
      </c>
      <c r="R506" s="56" t="s">
        <v>2252</v>
      </c>
      <c r="S506" s="56" t="s">
        <v>190</v>
      </c>
    </row>
    <row r="507" spans="1:19" x14ac:dyDescent="0.2">
      <c r="A507" s="25" t="s">
        <v>143</v>
      </c>
      <c r="B507" s="26">
        <v>42108594</v>
      </c>
      <c r="C507" s="26" t="s">
        <v>144</v>
      </c>
      <c r="D507" s="26" t="s">
        <v>950</v>
      </c>
      <c r="E507" s="26" t="s">
        <v>69</v>
      </c>
      <c r="F507" s="26" t="s">
        <v>69</v>
      </c>
      <c r="G507" s="26" t="s">
        <v>144</v>
      </c>
      <c r="H507" s="26" t="s">
        <v>16</v>
      </c>
      <c r="I507" s="26" t="s">
        <v>386</v>
      </c>
      <c r="J507" s="26" t="s">
        <v>74</v>
      </c>
      <c r="K507" s="88" t="s">
        <v>148</v>
      </c>
      <c r="L507" s="26" t="s">
        <v>148</v>
      </c>
      <c r="M507" s="27">
        <v>44896</v>
      </c>
      <c r="N507" s="26" t="s">
        <v>79</v>
      </c>
      <c r="O507" s="28">
        <v>5919</v>
      </c>
      <c r="P507" s="29" t="s">
        <v>149</v>
      </c>
      <c r="Q507" s="26" t="s">
        <v>154</v>
      </c>
      <c r="R507" s="56" t="s">
        <v>2252</v>
      </c>
      <c r="S507" s="56" t="s">
        <v>170</v>
      </c>
    </row>
    <row r="508" spans="1:19" x14ac:dyDescent="0.2">
      <c r="A508" s="25" t="s">
        <v>143</v>
      </c>
      <c r="B508" s="26">
        <v>76990543</v>
      </c>
      <c r="C508" s="26" t="s">
        <v>144</v>
      </c>
      <c r="D508" s="26" t="s">
        <v>951</v>
      </c>
      <c r="E508" s="26" t="s">
        <v>69</v>
      </c>
      <c r="F508" s="26" t="s">
        <v>69</v>
      </c>
      <c r="G508" s="26" t="s">
        <v>144</v>
      </c>
      <c r="H508" s="26" t="s">
        <v>16</v>
      </c>
      <c r="I508" s="26" t="s">
        <v>264</v>
      </c>
      <c r="J508" s="26" t="s">
        <v>74</v>
      </c>
      <c r="K508" s="88" t="s">
        <v>148</v>
      </c>
      <c r="L508" s="26" t="s">
        <v>148</v>
      </c>
      <c r="M508" s="27">
        <v>44896</v>
      </c>
      <c r="N508" s="26" t="s">
        <v>78</v>
      </c>
      <c r="O508" s="28">
        <v>5920</v>
      </c>
      <c r="P508" s="29" t="s">
        <v>149</v>
      </c>
      <c r="Q508" s="26" t="s">
        <v>154</v>
      </c>
      <c r="R508" s="56" t="s">
        <v>2252</v>
      </c>
      <c r="S508" s="56" t="s">
        <v>170</v>
      </c>
    </row>
    <row r="509" spans="1:19" x14ac:dyDescent="0.2">
      <c r="A509" s="25" t="s">
        <v>143</v>
      </c>
      <c r="B509" s="26">
        <v>72794816</v>
      </c>
      <c r="C509" s="26" t="s">
        <v>144</v>
      </c>
      <c r="D509" s="26" t="s">
        <v>952</v>
      </c>
      <c r="E509" s="26" t="s">
        <v>69</v>
      </c>
      <c r="F509" s="26" t="s">
        <v>69</v>
      </c>
      <c r="G509" s="26" t="s">
        <v>144</v>
      </c>
      <c r="H509" s="26" t="s">
        <v>176</v>
      </c>
      <c r="I509" s="26" t="s">
        <v>953</v>
      </c>
      <c r="J509" s="26" t="s">
        <v>74</v>
      </c>
      <c r="K509" s="88" t="s">
        <v>148</v>
      </c>
      <c r="L509" s="26" t="s">
        <v>148</v>
      </c>
      <c r="M509" s="27">
        <v>45516</v>
      </c>
      <c r="N509" s="26" t="s">
        <v>78</v>
      </c>
      <c r="O509" s="28">
        <v>8542</v>
      </c>
      <c r="P509" s="29" t="s">
        <v>162</v>
      </c>
      <c r="Q509" s="26" t="s">
        <v>160</v>
      </c>
      <c r="R509" s="56" t="s">
        <v>177</v>
      </c>
      <c r="S509" s="56" t="s">
        <v>190</v>
      </c>
    </row>
    <row r="510" spans="1:19" x14ac:dyDescent="0.2">
      <c r="A510" s="25" t="s">
        <v>143</v>
      </c>
      <c r="B510" s="26">
        <v>73025642</v>
      </c>
      <c r="C510" s="26" t="s">
        <v>144</v>
      </c>
      <c r="D510" s="26" t="s">
        <v>954</v>
      </c>
      <c r="E510" s="26" t="s">
        <v>69</v>
      </c>
      <c r="F510" s="26" t="s">
        <v>69</v>
      </c>
      <c r="G510" s="26" t="s">
        <v>144</v>
      </c>
      <c r="H510" s="26" t="s">
        <v>16</v>
      </c>
      <c r="I510" s="26" t="s">
        <v>308</v>
      </c>
      <c r="J510" s="26" t="s">
        <v>74</v>
      </c>
      <c r="K510" s="88" t="s">
        <v>148</v>
      </c>
      <c r="L510" s="26" t="s">
        <v>148</v>
      </c>
      <c r="M510" s="27">
        <v>44896</v>
      </c>
      <c r="N510" s="26" t="s">
        <v>79</v>
      </c>
      <c r="O510" s="28">
        <v>5910</v>
      </c>
      <c r="P510" s="29" t="s">
        <v>149</v>
      </c>
      <c r="Q510" s="26" t="s">
        <v>160</v>
      </c>
      <c r="R510" s="56" t="s">
        <v>243</v>
      </c>
      <c r="S510" s="56" t="s">
        <v>190</v>
      </c>
    </row>
    <row r="511" spans="1:19" x14ac:dyDescent="0.2">
      <c r="A511" s="25" t="s">
        <v>143</v>
      </c>
      <c r="B511" s="26">
        <v>40448971</v>
      </c>
      <c r="C511" s="26" t="s">
        <v>144</v>
      </c>
      <c r="D511" s="26" t="s">
        <v>955</v>
      </c>
      <c r="E511" s="26" t="s">
        <v>69</v>
      </c>
      <c r="F511" s="26" t="s">
        <v>69</v>
      </c>
      <c r="G511" s="26" t="s">
        <v>144</v>
      </c>
      <c r="H511" s="26" t="s">
        <v>16</v>
      </c>
      <c r="I511" s="26" t="s">
        <v>820</v>
      </c>
      <c r="J511" s="26" t="s">
        <v>74</v>
      </c>
      <c r="K511" s="88" t="s">
        <v>148</v>
      </c>
      <c r="L511" s="26" t="s">
        <v>148</v>
      </c>
      <c r="M511" s="27">
        <v>44896</v>
      </c>
      <c r="N511" s="26" t="s">
        <v>78</v>
      </c>
      <c r="O511" s="28">
        <v>5910</v>
      </c>
      <c r="P511" s="29" t="s">
        <v>149</v>
      </c>
      <c r="Q511" s="26" t="s">
        <v>160</v>
      </c>
      <c r="R511" s="56" t="s">
        <v>243</v>
      </c>
      <c r="S511" s="56" t="s">
        <v>179</v>
      </c>
    </row>
    <row r="512" spans="1:19" x14ac:dyDescent="0.2">
      <c r="A512" s="25" t="s">
        <v>143</v>
      </c>
      <c r="B512" s="26">
        <v>74494691</v>
      </c>
      <c r="C512" s="26" t="s">
        <v>144</v>
      </c>
      <c r="D512" s="26" t="s">
        <v>956</v>
      </c>
      <c r="E512" s="26" t="s">
        <v>69</v>
      </c>
      <c r="F512" s="26" t="s">
        <v>69</v>
      </c>
      <c r="G512" s="26" t="s">
        <v>144</v>
      </c>
      <c r="H512" s="26" t="s">
        <v>16</v>
      </c>
      <c r="I512" s="26" t="s">
        <v>425</v>
      </c>
      <c r="J512" s="26" t="s">
        <v>74</v>
      </c>
      <c r="K512" s="88" t="s">
        <v>148</v>
      </c>
      <c r="L512" s="26" t="s">
        <v>148</v>
      </c>
      <c r="M512" s="27">
        <v>44896</v>
      </c>
      <c r="N512" s="26" t="s">
        <v>79</v>
      </c>
      <c r="O512" s="28">
        <v>5910</v>
      </c>
      <c r="P512" s="29" t="s">
        <v>149</v>
      </c>
      <c r="Q512" s="26" t="s">
        <v>160</v>
      </c>
      <c r="R512" s="56" t="s">
        <v>243</v>
      </c>
      <c r="S512" s="56" t="s">
        <v>151</v>
      </c>
    </row>
    <row r="513" spans="1:19" x14ac:dyDescent="0.2">
      <c r="A513" s="25" t="s">
        <v>143</v>
      </c>
      <c r="B513" s="26">
        <v>74971863</v>
      </c>
      <c r="C513" s="26" t="s">
        <v>144</v>
      </c>
      <c r="D513" s="26" t="s">
        <v>957</v>
      </c>
      <c r="E513" s="26" t="s">
        <v>69</v>
      </c>
      <c r="F513" s="26" t="s">
        <v>69</v>
      </c>
      <c r="G513" s="26" t="s">
        <v>144</v>
      </c>
      <c r="H513" s="26" t="s">
        <v>16</v>
      </c>
      <c r="I513" s="26" t="s">
        <v>958</v>
      </c>
      <c r="J513" s="26" t="s">
        <v>158</v>
      </c>
      <c r="K513" s="88">
        <v>45701</v>
      </c>
      <c r="L513" s="26" t="s">
        <v>201</v>
      </c>
      <c r="M513" s="27">
        <v>44897</v>
      </c>
      <c r="N513" s="26" t="s">
        <v>79</v>
      </c>
      <c r="O513" s="28">
        <v>5912</v>
      </c>
      <c r="P513" s="29" t="s">
        <v>149</v>
      </c>
      <c r="Q513" s="26" t="s">
        <v>160</v>
      </c>
      <c r="R513" s="56" t="s">
        <v>394</v>
      </c>
      <c r="S513" s="56" t="s">
        <v>232</v>
      </c>
    </row>
    <row r="514" spans="1:19" x14ac:dyDescent="0.2">
      <c r="A514" s="25" t="s">
        <v>143</v>
      </c>
      <c r="B514" s="26">
        <v>45891452</v>
      </c>
      <c r="C514" s="26" t="s">
        <v>144</v>
      </c>
      <c r="D514" s="26" t="s">
        <v>959</v>
      </c>
      <c r="E514" s="26" t="s">
        <v>69</v>
      </c>
      <c r="F514" s="26" t="s">
        <v>69</v>
      </c>
      <c r="G514" s="26" t="s">
        <v>144</v>
      </c>
      <c r="H514" s="26" t="s">
        <v>16</v>
      </c>
      <c r="I514" s="26" t="s">
        <v>264</v>
      </c>
      <c r="J514" s="26" t="s">
        <v>158</v>
      </c>
      <c r="K514" s="88">
        <v>45339</v>
      </c>
      <c r="L514" s="26" t="s">
        <v>222</v>
      </c>
      <c r="M514" s="27">
        <v>44897</v>
      </c>
      <c r="N514" s="26" t="s">
        <v>79</v>
      </c>
      <c r="O514" s="28">
        <v>5921</v>
      </c>
      <c r="P514" s="29" t="s">
        <v>149</v>
      </c>
      <c r="Q514" s="26" t="s">
        <v>154</v>
      </c>
      <c r="R514" s="56" t="s">
        <v>2252</v>
      </c>
      <c r="S514" s="56" t="s">
        <v>155</v>
      </c>
    </row>
    <row r="515" spans="1:19" x14ac:dyDescent="0.2">
      <c r="A515" s="25" t="s">
        <v>143</v>
      </c>
      <c r="B515" s="26">
        <v>74463935</v>
      </c>
      <c r="C515" s="26" t="s">
        <v>144</v>
      </c>
      <c r="D515" s="26" t="s">
        <v>960</v>
      </c>
      <c r="E515" s="26" t="s">
        <v>69</v>
      </c>
      <c r="F515" s="26" t="s">
        <v>69</v>
      </c>
      <c r="G515" s="26" t="s">
        <v>144</v>
      </c>
      <c r="H515" s="26" t="s">
        <v>240</v>
      </c>
      <c r="I515" s="26" t="s">
        <v>677</v>
      </c>
      <c r="J515" s="26" t="s">
        <v>74</v>
      </c>
      <c r="K515" s="88" t="s">
        <v>148</v>
      </c>
      <c r="L515" s="26" t="s">
        <v>148</v>
      </c>
      <c r="M515" s="27">
        <v>44897</v>
      </c>
      <c r="N515" s="26" t="s">
        <v>78</v>
      </c>
      <c r="O515" s="28">
        <v>5921</v>
      </c>
      <c r="P515" s="29" t="s">
        <v>149</v>
      </c>
      <c r="Q515" s="26" t="s">
        <v>154</v>
      </c>
      <c r="R515" s="56" t="s">
        <v>241</v>
      </c>
      <c r="S515" s="56" t="s">
        <v>301</v>
      </c>
    </row>
    <row r="516" spans="1:19" x14ac:dyDescent="0.2">
      <c r="A516" s="25" t="s">
        <v>143</v>
      </c>
      <c r="B516" s="26">
        <v>73303500</v>
      </c>
      <c r="C516" s="26" t="s">
        <v>144</v>
      </c>
      <c r="D516" s="26" t="s">
        <v>961</v>
      </c>
      <c r="E516" s="26" t="s">
        <v>69</v>
      </c>
      <c r="F516" s="26" t="s">
        <v>69</v>
      </c>
      <c r="G516" s="26" t="s">
        <v>144</v>
      </c>
      <c r="H516" s="26" t="s">
        <v>45</v>
      </c>
      <c r="I516" s="26" t="s">
        <v>677</v>
      </c>
      <c r="J516" s="26" t="s">
        <v>74</v>
      </c>
      <c r="K516" s="88" t="s">
        <v>148</v>
      </c>
      <c r="L516" s="26" t="s">
        <v>148</v>
      </c>
      <c r="M516" s="27">
        <v>44897</v>
      </c>
      <c r="N516" s="26" t="s">
        <v>78</v>
      </c>
      <c r="O516" s="28">
        <v>5921</v>
      </c>
      <c r="P516" s="29" t="s">
        <v>149</v>
      </c>
      <c r="Q516" s="26" t="s">
        <v>154</v>
      </c>
      <c r="R516" s="56" t="s">
        <v>241</v>
      </c>
      <c r="S516" s="56" t="s">
        <v>170</v>
      </c>
    </row>
    <row r="517" spans="1:19" x14ac:dyDescent="0.2">
      <c r="A517" s="25" t="s">
        <v>143</v>
      </c>
      <c r="B517" s="26">
        <v>70293067</v>
      </c>
      <c r="C517" s="26" t="s">
        <v>144</v>
      </c>
      <c r="D517" s="26" t="s">
        <v>962</v>
      </c>
      <c r="E517" s="26" t="s">
        <v>69</v>
      </c>
      <c r="F517" s="26" t="s">
        <v>69</v>
      </c>
      <c r="G517" s="26" t="s">
        <v>144</v>
      </c>
      <c r="H517" s="26" t="s">
        <v>146</v>
      </c>
      <c r="I517" s="26" t="s">
        <v>147</v>
      </c>
      <c r="J517" s="26" t="s">
        <v>74</v>
      </c>
      <c r="K517" s="88" t="s">
        <v>148</v>
      </c>
      <c r="L517" s="26" t="s">
        <v>148</v>
      </c>
      <c r="M517" s="27">
        <v>44897</v>
      </c>
      <c r="N517" s="26" t="s">
        <v>78</v>
      </c>
      <c r="O517" s="28">
        <v>5921</v>
      </c>
      <c r="P517" s="29" t="s">
        <v>149</v>
      </c>
      <c r="Q517" s="26" t="s">
        <v>154</v>
      </c>
      <c r="R517" s="56" t="s">
        <v>2150</v>
      </c>
      <c r="S517" s="56" t="s">
        <v>195</v>
      </c>
    </row>
    <row r="518" spans="1:19" x14ac:dyDescent="0.2">
      <c r="A518" s="25" t="s">
        <v>143</v>
      </c>
      <c r="B518" s="26">
        <v>9858098</v>
      </c>
      <c r="C518" s="26" t="s">
        <v>144</v>
      </c>
      <c r="D518" s="26" t="s">
        <v>963</v>
      </c>
      <c r="E518" s="26" t="s">
        <v>69</v>
      </c>
      <c r="F518" s="26" t="s">
        <v>69</v>
      </c>
      <c r="G518" s="26" t="s">
        <v>144</v>
      </c>
      <c r="H518" s="26" t="s">
        <v>16</v>
      </c>
      <c r="I518" s="26" t="s">
        <v>224</v>
      </c>
      <c r="J518" s="26" t="s">
        <v>74</v>
      </c>
      <c r="K518" s="88" t="s">
        <v>148</v>
      </c>
      <c r="L518" s="26" t="s">
        <v>148</v>
      </c>
      <c r="M518" s="27">
        <v>44897</v>
      </c>
      <c r="N518" s="26" t="s">
        <v>78</v>
      </c>
      <c r="O518" s="28">
        <v>5921</v>
      </c>
      <c r="P518" s="29" t="s">
        <v>149</v>
      </c>
      <c r="Q518" s="26" t="s">
        <v>154</v>
      </c>
      <c r="R518" s="56" t="s">
        <v>2252</v>
      </c>
      <c r="S518" s="56" t="s">
        <v>195</v>
      </c>
    </row>
    <row r="519" spans="1:19" x14ac:dyDescent="0.2">
      <c r="A519" s="25" t="s">
        <v>143</v>
      </c>
      <c r="B519" s="26">
        <v>76510902</v>
      </c>
      <c r="C519" s="26" t="s">
        <v>144</v>
      </c>
      <c r="D519" s="26" t="s">
        <v>964</v>
      </c>
      <c r="E519" s="26" t="s">
        <v>69</v>
      </c>
      <c r="F519" s="26" t="s">
        <v>69</v>
      </c>
      <c r="G519" s="26" t="s">
        <v>144</v>
      </c>
      <c r="H519" s="26" t="s">
        <v>45</v>
      </c>
      <c r="I519" s="26" t="s">
        <v>386</v>
      </c>
      <c r="J519" s="26" t="s">
        <v>74</v>
      </c>
      <c r="K519" s="88" t="s">
        <v>148</v>
      </c>
      <c r="L519" s="26" t="s">
        <v>148</v>
      </c>
      <c r="M519" s="27">
        <v>44897</v>
      </c>
      <c r="N519" s="26" t="s">
        <v>78</v>
      </c>
      <c r="O519" s="28">
        <v>5922</v>
      </c>
      <c r="P519" s="29" t="s">
        <v>149</v>
      </c>
      <c r="Q519" s="26" t="s">
        <v>154</v>
      </c>
      <c r="R519" s="56" t="s">
        <v>2252</v>
      </c>
      <c r="S519" s="56" t="s">
        <v>195</v>
      </c>
    </row>
    <row r="520" spans="1:19" x14ac:dyDescent="0.2">
      <c r="A520" s="25" t="s">
        <v>143</v>
      </c>
      <c r="B520" s="26">
        <v>74216751</v>
      </c>
      <c r="C520" s="26" t="s">
        <v>144</v>
      </c>
      <c r="D520" s="26" t="s">
        <v>965</v>
      </c>
      <c r="E520" s="26" t="s">
        <v>69</v>
      </c>
      <c r="F520" s="26" t="s">
        <v>69</v>
      </c>
      <c r="G520" s="26" t="s">
        <v>144</v>
      </c>
      <c r="H520" s="26" t="s">
        <v>534</v>
      </c>
      <c r="I520" s="26" t="s">
        <v>2331</v>
      </c>
      <c r="J520" s="26" t="s">
        <v>158</v>
      </c>
      <c r="K520" s="88">
        <v>45747</v>
      </c>
      <c r="L520" s="26" t="s">
        <v>194</v>
      </c>
      <c r="M520" s="27">
        <v>45477</v>
      </c>
      <c r="N520" s="26" t="s">
        <v>78</v>
      </c>
      <c r="O520" s="28">
        <v>8535</v>
      </c>
      <c r="P520" s="29" t="s">
        <v>149</v>
      </c>
      <c r="Q520" s="26" t="s">
        <v>154</v>
      </c>
      <c r="R520" s="56" t="s">
        <v>177</v>
      </c>
      <c r="S520" s="56" t="s">
        <v>301</v>
      </c>
    </row>
    <row r="521" spans="1:19" x14ac:dyDescent="0.2">
      <c r="A521" s="25" t="s">
        <v>143</v>
      </c>
      <c r="B521" s="26">
        <v>76139353</v>
      </c>
      <c r="C521" s="26" t="s">
        <v>144</v>
      </c>
      <c r="D521" s="26" t="s">
        <v>966</v>
      </c>
      <c r="E521" s="26" t="s">
        <v>69</v>
      </c>
      <c r="F521" s="26" t="s">
        <v>69</v>
      </c>
      <c r="G521" s="26" t="s">
        <v>144</v>
      </c>
      <c r="H521" s="26" t="s">
        <v>16</v>
      </c>
      <c r="I521" s="26" t="s">
        <v>786</v>
      </c>
      <c r="J521" s="26" t="s">
        <v>74</v>
      </c>
      <c r="K521" s="88" t="s">
        <v>148</v>
      </c>
      <c r="L521" s="26" t="s">
        <v>148</v>
      </c>
      <c r="M521" s="27">
        <v>44897</v>
      </c>
      <c r="N521" s="26" t="s">
        <v>79</v>
      </c>
      <c r="O521" s="28">
        <v>5922</v>
      </c>
      <c r="P521" s="29" t="s">
        <v>149</v>
      </c>
      <c r="Q521" s="26" t="s">
        <v>154</v>
      </c>
      <c r="R521" s="56" t="s">
        <v>2252</v>
      </c>
      <c r="S521" s="56" t="s">
        <v>186</v>
      </c>
    </row>
    <row r="522" spans="1:19" x14ac:dyDescent="0.2">
      <c r="A522" s="25" t="s">
        <v>143</v>
      </c>
      <c r="B522" s="26">
        <v>40039396</v>
      </c>
      <c r="C522" s="26" t="s">
        <v>144</v>
      </c>
      <c r="D522" s="26" t="s">
        <v>967</v>
      </c>
      <c r="E522" s="26" t="s">
        <v>69</v>
      </c>
      <c r="F522" s="26" t="s">
        <v>69</v>
      </c>
      <c r="G522" s="26" t="s">
        <v>144</v>
      </c>
      <c r="H522" s="26" t="s">
        <v>16</v>
      </c>
      <c r="I522" s="26" t="s">
        <v>224</v>
      </c>
      <c r="J522" s="26" t="s">
        <v>74</v>
      </c>
      <c r="K522" s="88" t="s">
        <v>148</v>
      </c>
      <c r="L522" s="26" t="s">
        <v>148</v>
      </c>
      <c r="M522" s="27">
        <v>44897</v>
      </c>
      <c r="N522" s="26" t="s">
        <v>79</v>
      </c>
      <c r="O522" s="28">
        <v>5922</v>
      </c>
      <c r="P522" s="29" t="s">
        <v>149</v>
      </c>
      <c r="Q522" s="26" t="s">
        <v>154</v>
      </c>
      <c r="R522" s="56" t="s">
        <v>2252</v>
      </c>
      <c r="S522" s="56" t="s">
        <v>232</v>
      </c>
    </row>
    <row r="523" spans="1:19" x14ac:dyDescent="0.2">
      <c r="A523" s="25" t="s">
        <v>143</v>
      </c>
      <c r="B523" s="26">
        <v>71962889</v>
      </c>
      <c r="C523" s="26" t="s">
        <v>144</v>
      </c>
      <c r="D523" s="26" t="s">
        <v>968</v>
      </c>
      <c r="E523" s="26" t="s">
        <v>69</v>
      </c>
      <c r="F523" s="26" t="s">
        <v>69</v>
      </c>
      <c r="G523" s="26" t="s">
        <v>144</v>
      </c>
      <c r="H523" s="26" t="s">
        <v>385</v>
      </c>
      <c r="I523" s="26" t="s">
        <v>386</v>
      </c>
      <c r="J523" s="26" t="s">
        <v>158</v>
      </c>
      <c r="K523" s="88">
        <v>45747</v>
      </c>
      <c r="L523" s="26" t="s">
        <v>194</v>
      </c>
      <c r="M523" s="27">
        <v>44897</v>
      </c>
      <c r="N523" s="26" t="s">
        <v>79</v>
      </c>
      <c r="O523" s="28">
        <v>5922</v>
      </c>
      <c r="P523" s="29" t="s">
        <v>149</v>
      </c>
      <c r="Q523" s="26" t="s">
        <v>154</v>
      </c>
      <c r="R523" s="56" t="s">
        <v>2252</v>
      </c>
      <c r="S523" s="56" t="s">
        <v>170</v>
      </c>
    </row>
    <row r="524" spans="1:19" x14ac:dyDescent="0.2">
      <c r="A524" s="25" t="s">
        <v>143</v>
      </c>
      <c r="B524" s="26">
        <v>74912065</v>
      </c>
      <c r="C524" s="26" t="s">
        <v>144</v>
      </c>
      <c r="D524" s="26" t="s">
        <v>969</v>
      </c>
      <c r="E524" s="26" t="s">
        <v>69</v>
      </c>
      <c r="F524" s="26" t="s">
        <v>69</v>
      </c>
      <c r="G524" s="26" t="s">
        <v>144</v>
      </c>
      <c r="H524" s="26" t="s">
        <v>16</v>
      </c>
      <c r="I524" s="26" t="s">
        <v>280</v>
      </c>
      <c r="J524" s="26" t="s">
        <v>158</v>
      </c>
      <c r="K524" s="88">
        <v>45472</v>
      </c>
      <c r="L524" s="26" t="s">
        <v>197</v>
      </c>
      <c r="M524" s="27">
        <v>44897</v>
      </c>
      <c r="N524" s="26" t="s">
        <v>79</v>
      </c>
      <c r="O524" s="28">
        <v>5922</v>
      </c>
      <c r="P524" s="29" t="s">
        <v>149</v>
      </c>
      <c r="Q524" s="26" t="s">
        <v>154</v>
      </c>
      <c r="R524" s="56" t="s">
        <v>280</v>
      </c>
      <c r="S524" s="56" t="s">
        <v>167</v>
      </c>
    </row>
    <row r="525" spans="1:19" x14ac:dyDescent="0.2">
      <c r="A525" s="25" t="s">
        <v>143</v>
      </c>
      <c r="B525" s="26">
        <v>75971900</v>
      </c>
      <c r="C525" s="26" t="s">
        <v>144</v>
      </c>
      <c r="D525" s="26" t="s">
        <v>970</v>
      </c>
      <c r="E525" s="26" t="s">
        <v>69</v>
      </c>
      <c r="F525" s="26" t="s">
        <v>69</v>
      </c>
      <c r="G525" s="26" t="s">
        <v>144</v>
      </c>
      <c r="H525" s="26" t="s">
        <v>16</v>
      </c>
      <c r="I525" s="26" t="s">
        <v>425</v>
      </c>
      <c r="J525" s="26" t="s">
        <v>158</v>
      </c>
      <c r="K525" s="88">
        <v>45558</v>
      </c>
      <c r="L525" s="26" t="s">
        <v>159</v>
      </c>
      <c r="M525" s="27">
        <v>44897</v>
      </c>
      <c r="N525" s="26" t="s">
        <v>79</v>
      </c>
      <c r="O525" s="28">
        <v>5922</v>
      </c>
      <c r="P525" s="29" t="s">
        <v>149</v>
      </c>
      <c r="Q525" s="26" t="s">
        <v>154</v>
      </c>
      <c r="R525" s="56" t="s">
        <v>243</v>
      </c>
      <c r="S525" s="56" t="s">
        <v>170</v>
      </c>
    </row>
    <row r="526" spans="1:19" x14ac:dyDescent="0.2">
      <c r="A526" s="25" t="s">
        <v>143</v>
      </c>
      <c r="B526" s="26">
        <v>78969422</v>
      </c>
      <c r="C526" s="26" t="s">
        <v>144</v>
      </c>
      <c r="D526" s="26" t="s">
        <v>971</v>
      </c>
      <c r="E526" s="26" t="s">
        <v>69</v>
      </c>
      <c r="F526" s="26" t="s">
        <v>69</v>
      </c>
      <c r="G526" s="26" t="s">
        <v>144</v>
      </c>
      <c r="H526" s="26" t="s">
        <v>237</v>
      </c>
      <c r="I526" s="26" t="s">
        <v>148</v>
      </c>
      <c r="J526" s="26" t="s">
        <v>158</v>
      </c>
      <c r="K526" s="88">
        <v>45740</v>
      </c>
      <c r="L526" s="26" t="s">
        <v>201</v>
      </c>
      <c r="M526" s="27">
        <v>45590</v>
      </c>
      <c r="N526" s="26" t="s">
        <v>78</v>
      </c>
      <c r="O526" s="28">
        <v>9830</v>
      </c>
      <c r="P526" s="29" t="s">
        <v>149</v>
      </c>
      <c r="Q526" s="26" t="s">
        <v>154</v>
      </c>
      <c r="R526" s="56" t="s">
        <v>148</v>
      </c>
      <c r="S526" s="56" t="s">
        <v>151</v>
      </c>
    </row>
    <row r="527" spans="1:19" x14ac:dyDescent="0.2">
      <c r="A527" s="25" t="s">
        <v>143</v>
      </c>
      <c r="B527" s="26">
        <v>75568453</v>
      </c>
      <c r="C527" s="26" t="s">
        <v>144</v>
      </c>
      <c r="D527" s="26" t="s">
        <v>972</v>
      </c>
      <c r="E527" s="26" t="s">
        <v>69</v>
      </c>
      <c r="F527" s="26" t="s">
        <v>69</v>
      </c>
      <c r="G527" s="26" t="s">
        <v>144</v>
      </c>
      <c r="H527" s="26" t="s">
        <v>240</v>
      </c>
      <c r="I527" s="26" t="s">
        <v>462</v>
      </c>
      <c r="J527" s="26" t="s">
        <v>158</v>
      </c>
      <c r="K527" s="88">
        <v>45565</v>
      </c>
      <c r="L527" s="26" t="s">
        <v>174</v>
      </c>
      <c r="M527" s="27">
        <v>44898</v>
      </c>
      <c r="N527" s="26" t="s">
        <v>78</v>
      </c>
      <c r="O527" s="28">
        <v>5924</v>
      </c>
      <c r="P527" s="29" t="s">
        <v>149</v>
      </c>
      <c r="Q527" s="26" t="s">
        <v>160</v>
      </c>
      <c r="R527" s="56" t="s">
        <v>241</v>
      </c>
      <c r="S527" s="56" t="s">
        <v>232</v>
      </c>
    </row>
    <row r="528" spans="1:19" x14ac:dyDescent="0.2">
      <c r="A528" s="25" t="s">
        <v>143</v>
      </c>
      <c r="B528" s="26">
        <v>25748691</v>
      </c>
      <c r="C528" s="26" t="s">
        <v>144</v>
      </c>
      <c r="D528" s="26" t="s">
        <v>973</v>
      </c>
      <c r="E528" s="26" t="s">
        <v>69</v>
      </c>
      <c r="F528" s="26" t="s">
        <v>69</v>
      </c>
      <c r="G528" s="26" t="s">
        <v>144</v>
      </c>
      <c r="H528" s="26" t="s">
        <v>16</v>
      </c>
      <c r="I528" s="26" t="s">
        <v>308</v>
      </c>
      <c r="J528" s="26" t="s">
        <v>74</v>
      </c>
      <c r="K528" s="88" t="s">
        <v>148</v>
      </c>
      <c r="L528" s="26" t="s">
        <v>148</v>
      </c>
      <c r="M528" s="27">
        <v>44898</v>
      </c>
      <c r="N528" s="26" t="s">
        <v>79</v>
      </c>
      <c r="O528" s="28">
        <v>5924</v>
      </c>
      <c r="P528" s="29" t="s">
        <v>149</v>
      </c>
      <c r="Q528" s="26" t="s">
        <v>160</v>
      </c>
      <c r="R528" s="56" t="s">
        <v>243</v>
      </c>
      <c r="S528" s="56" t="s">
        <v>186</v>
      </c>
    </row>
    <row r="529" spans="1:19" x14ac:dyDescent="0.2">
      <c r="A529" s="25" t="s">
        <v>143</v>
      </c>
      <c r="B529" s="26">
        <v>79330994</v>
      </c>
      <c r="C529" s="26" t="s">
        <v>144</v>
      </c>
      <c r="D529" s="26" t="s">
        <v>974</v>
      </c>
      <c r="E529" s="26" t="s">
        <v>69</v>
      </c>
      <c r="F529" s="26" t="s">
        <v>69</v>
      </c>
      <c r="G529" s="26" t="s">
        <v>144</v>
      </c>
      <c r="H529" s="26" t="s">
        <v>16</v>
      </c>
      <c r="I529" s="26" t="s">
        <v>901</v>
      </c>
      <c r="J529" s="26" t="s">
        <v>158</v>
      </c>
      <c r="K529" s="88">
        <v>45412</v>
      </c>
      <c r="L529" s="26" t="s">
        <v>222</v>
      </c>
      <c r="M529" s="27">
        <v>44898</v>
      </c>
      <c r="N529" s="26" t="s">
        <v>79</v>
      </c>
      <c r="O529" s="28">
        <v>5924</v>
      </c>
      <c r="P529" s="29" t="s">
        <v>149</v>
      </c>
      <c r="Q529" s="26" t="s">
        <v>160</v>
      </c>
      <c r="R529" s="56" t="s">
        <v>394</v>
      </c>
      <c r="S529" s="56" t="s">
        <v>195</v>
      </c>
    </row>
    <row r="530" spans="1:19" x14ac:dyDescent="0.2">
      <c r="A530" s="25" t="s">
        <v>143</v>
      </c>
      <c r="B530" s="26">
        <v>71574070</v>
      </c>
      <c r="C530" s="26" t="s">
        <v>144</v>
      </c>
      <c r="D530" s="26" t="s">
        <v>975</v>
      </c>
      <c r="E530" s="26" t="s">
        <v>69</v>
      </c>
      <c r="F530" s="26" t="s">
        <v>69</v>
      </c>
      <c r="G530" s="26" t="s">
        <v>144</v>
      </c>
      <c r="H530" s="26" t="s">
        <v>385</v>
      </c>
      <c r="I530" s="26" t="s">
        <v>386</v>
      </c>
      <c r="J530" s="26" t="s">
        <v>74</v>
      </c>
      <c r="K530" s="88" t="s">
        <v>148</v>
      </c>
      <c r="L530" s="26" t="s">
        <v>148</v>
      </c>
      <c r="M530" s="27">
        <v>44898</v>
      </c>
      <c r="N530" s="26" t="s">
        <v>79</v>
      </c>
      <c r="O530" s="28">
        <v>5924</v>
      </c>
      <c r="P530" s="29" t="s">
        <v>149</v>
      </c>
      <c r="Q530" s="26" t="s">
        <v>160</v>
      </c>
      <c r="R530" s="56" t="s">
        <v>2252</v>
      </c>
      <c r="S530" s="56" t="s">
        <v>186</v>
      </c>
    </row>
    <row r="531" spans="1:19" x14ac:dyDescent="0.2">
      <c r="A531" s="25" t="s">
        <v>143</v>
      </c>
      <c r="B531" s="26">
        <v>47276286</v>
      </c>
      <c r="C531" s="26" t="s">
        <v>144</v>
      </c>
      <c r="D531" s="26" t="s">
        <v>976</v>
      </c>
      <c r="E531" s="26" t="s">
        <v>69</v>
      </c>
      <c r="F531" s="26" t="s">
        <v>69</v>
      </c>
      <c r="G531" s="26" t="s">
        <v>144</v>
      </c>
      <c r="H531" s="26" t="s">
        <v>16</v>
      </c>
      <c r="I531" s="26" t="s">
        <v>401</v>
      </c>
      <c r="J531" s="26" t="s">
        <v>158</v>
      </c>
      <c r="K531" s="88">
        <v>45295</v>
      </c>
      <c r="L531" s="26" t="s">
        <v>222</v>
      </c>
      <c r="M531" s="27">
        <v>44898</v>
      </c>
      <c r="N531" s="26" t="s">
        <v>79</v>
      </c>
      <c r="O531" s="28">
        <v>5925</v>
      </c>
      <c r="P531" s="29" t="s">
        <v>252</v>
      </c>
      <c r="Q531" s="26" t="s">
        <v>160</v>
      </c>
      <c r="R531" s="56" t="s">
        <v>394</v>
      </c>
      <c r="S531" s="56" t="s">
        <v>190</v>
      </c>
    </row>
    <row r="532" spans="1:19" x14ac:dyDescent="0.2">
      <c r="A532" s="25" t="s">
        <v>143</v>
      </c>
      <c r="B532" s="26">
        <v>75939953</v>
      </c>
      <c r="C532" s="26" t="s">
        <v>144</v>
      </c>
      <c r="D532" s="26" t="s">
        <v>977</v>
      </c>
      <c r="E532" s="26" t="s">
        <v>69</v>
      </c>
      <c r="F532" s="26" t="s">
        <v>69</v>
      </c>
      <c r="G532" s="26" t="s">
        <v>144</v>
      </c>
      <c r="H532" s="26" t="s">
        <v>16</v>
      </c>
      <c r="I532" s="26" t="s">
        <v>242</v>
      </c>
      <c r="J532" s="26" t="s">
        <v>158</v>
      </c>
      <c r="K532" s="88">
        <v>45443</v>
      </c>
      <c r="L532" s="26" t="s">
        <v>194</v>
      </c>
      <c r="M532" s="27">
        <v>44898</v>
      </c>
      <c r="N532" s="26" t="s">
        <v>79</v>
      </c>
      <c r="O532" s="28">
        <v>5923</v>
      </c>
      <c r="P532" s="29" t="s">
        <v>149</v>
      </c>
      <c r="Q532" s="26" t="s">
        <v>160</v>
      </c>
      <c r="R532" s="56" t="s">
        <v>243</v>
      </c>
      <c r="S532" s="56" t="s">
        <v>205</v>
      </c>
    </row>
    <row r="533" spans="1:19" x14ac:dyDescent="0.2">
      <c r="A533" s="25" t="s">
        <v>143</v>
      </c>
      <c r="B533" s="26">
        <v>76297505</v>
      </c>
      <c r="C533" s="26" t="s">
        <v>144</v>
      </c>
      <c r="D533" s="26" t="s">
        <v>978</v>
      </c>
      <c r="E533" s="26" t="s">
        <v>69</v>
      </c>
      <c r="F533" s="26" t="s">
        <v>69</v>
      </c>
      <c r="G533" s="26" t="s">
        <v>144</v>
      </c>
      <c r="H533" s="26" t="s">
        <v>16</v>
      </c>
      <c r="I533" s="26" t="s">
        <v>527</v>
      </c>
      <c r="J533" s="26" t="s">
        <v>158</v>
      </c>
      <c r="K533" s="88">
        <v>45351</v>
      </c>
      <c r="L533" s="26" t="s">
        <v>194</v>
      </c>
      <c r="M533" s="27">
        <v>44898</v>
      </c>
      <c r="N533" s="26" t="s">
        <v>79</v>
      </c>
      <c r="O533" s="28">
        <v>5923</v>
      </c>
      <c r="P533" s="29" t="s">
        <v>149</v>
      </c>
      <c r="Q533" s="26" t="s">
        <v>160</v>
      </c>
      <c r="R533" s="56" t="s">
        <v>243</v>
      </c>
      <c r="S533" s="56" t="s">
        <v>190</v>
      </c>
    </row>
    <row r="534" spans="1:19" x14ac:dyDescent="0.2">
      <c r="A534" s="25" t="s">
        <v>143</v>
      </c>
      <c r="B534" s="26">
        <v>73594324</v>
      </c>
      <c r="C534" s="26" t="s">
        <v>144</v>
      </c>
      <c r="D534" s="26" t="s">
        <v>979</v>
      </c>
      <c r="E534" s="26" t="s">
        <v>69</v>
      </c>
      <c r="F534" s="26" t="s">
        <v>69</v>
      </c>
      <c r="G534" s="26" t="s">
        <v>144</v>
      </c>
      <c r="H534" s="26" t="s">
        <v>16</v>
      </c>
      <c r="I534" s="26" t="s">
        <v>527</v>
      </c>
      <c r="J534" s="26" t="s">
        <v>74</v>
      </c>
      <c r="K534" s="88" t="s">
        <v>148</v>
      </c>
      <c r="L534" s="26" t="s">
        <v>148</v>
      </c>
      <c r="M534" s="27">
        <v>44898</v>
      </c>
      <c r="N534" s="26" t="s">
        <v>79</v>
      </c>
      <c r="O534" s="28">
        <v>5923</v>
      </c>
      <c r="P534" s="29" t="s">
        <v>149</v>
      </c>
      <c r="Q534" s="26" t="s">
        <v>160</v>
      </c>
      <c r="R534" s="56" t="s">
        <v>243</v>
      </c>
      <c r="S534" s="56" t="s">
        <v>195</v>
      </c>
    </row>
    <row r="535" spans="1:19" x14ac:dyDescent="0.2">
      <c r="A535" s="25" t="s">
        <v>143</v>
      </c>
      <c r="B535" s="26">
        <v>70715953</v>
      </c>
      <c r="C535" s="26" t="s">
        <v>144</v>
      </c>
      <c r="D535" s="26" t="s">
        <v>980</v>
      </c>
      <c r="E535" s="26" t="s">
        <v>69</v>
      </c>
      <c r="F535" s="26" t="s">
        <v>69</v>
      </c>
      <c r="G535" s="26" t="s">
        <v>144</v>
      </c>
      <c r="H535" s="26" t="s">
        <v>16</v>
      </c>
      <c r="I535" s="26" t="s">
        <v>981</v>
      </c>
      <c r="J535" s="26" t="s">
        <v>158</v>
      </c>
      <c r="K535" s="88">
        <v>45398</v>
      </c>
      <c r="L535" s="26" t="s">
        <v>830</v>
      </c>
      <c r="M535" s="27">
        <v>44898</v>
      </c>
      <c r="N535" s="26" t="s">
        <v>78</v>
      </c>
      <c r="O535" s="28">
        <v>5929</v>
      </c>
      <c r="P535" s="29" t="s">
        <v>149</v>
      </c>
      <c r="Q535" s="26" t="s">
        <v>160</v>
      </c>
      <c r="R535" s="56" t="s">
        <v>243</v>
      </c>
      <c r="S535" s="56" t="s">
        <v>198</v>
      </c>
    </row>
    <row r="536" spans="1:19" x14ac:dyDescent="0.2">
      <c r="A536" s="25" t="s">
        <v>143</v>
      </c>
      <c r="B536" s="26">
        <v>72328952</v>
      </c>
      <c r="C536" s="26" t="s">
        <v>144</v>
      </c>
      <c r="D536" s="26" t="s">
        <v>982</v>
      </c>
      <c r="E536" s="26" t="s">
        <v>69</v>
      </c>
      <c r="F536" s="26" t="s">
        <v>69</v>
      </c>
      <c r="G536" s="26" t="s">
        <v>144</v>
      </c>
      <c r="H536" s="26" t="s">
        <v>16</v>
      </c>
      <c r="I536" s="26" t="s">
        <v>242</v>
      </c>
      <c r="J536" s="26" t="s">
        <v>158</v>
      </c>
      <c r="K536" s="88">
        <v>45565</v>
      </c>
      <c r="L536" s="26" t="s">
        <v>174</v>
      </c>
      <c r="M536" s="27">
        <v>44898</v>
      </c>
      <c r="N536" s="26" t="s">
        <v>79</v>
      </c>
      <c r="O536" s="28">
        <v>5930</v>
      </c>
      <c r="P536" s="29" t="s">
        <v>149</v>
      </c>
      <c r="Q536" s="26" t="s">
        <v>160</v>
      </c>
      <c r="R536" s="56" t="s">
        <v>243</v>
      </c>
      <c r="S536" s="56" t="s">
        <v>186</v>
      </c>
    </row>
    <row r="537" spans="1:19" x14ac:dyDescent="0.2">
      <c r="A537" s="25" t="s">
        <v>143</v>
      </c>
      <c r="B537" s="26">
        <v>70305163</v>
      </c>
      <c r="C537" s="26" t="s">
        <v>144</v>
      </c>
      <c r="D537" s="26" t="s">
        <v>983</v>
      </c>
      <c r="E537" s="26" t="s">
        <v>69</v>
      </c>
      <c r="F537" s="26" t="s">
        <v>69</v>
      </c>
      <c r="G537" s="26" t="s">
        <v>144</v>
      </c>
      <c r="H537" s="26" t="s">
        <v>16</v>
      </c>
      <c r="I537" s="26" t="s">
        <v>310</v>
      </c>
      <c r="J537" s="26" t="s">
        <v>158</v>
      </c>
      <c r="K537" s="88">
        <v>45535</v>
      </c>
      <c r="L537" s="26" t="s">
        <v>174</v>
      </c>
      <c r="M537" s="27">
        <v>44898</v>
      </c>
      <c r="N537" s="26" t="s">
        <v>79</v>
      </c>
      <c r="O537" s="28">
        <v>5930</v>
      </c>
      <c r="P537" s="29" t="s">
        <v>149</v>
      </c>
      <c r="Q537" s="26" t="s">
        <v>160</v>
      </c>
      <c r="R537" s="56" t="s">
        <v>243</v>
      </c>
      <c r="S537" s="56" t="s">
        <v>198</v>
      </c>
    </row>
    <row r="538" spans="1:19" x14ac:dyDescent="0.2">
      <c r="A538" s="25" t="s">
        <v>143</v>
      </c>
      <c r="B538" s="26">
        <v>72201596</v>
      </c>
      <c r="C538" s="26" t="s">
        <v>187</v>
      </c>
      <c r="D538" s="26" t="s">
        <v>984</v>
      </c>
      <c r="E538" s="26" t="s">
        <v>69</v>
      </c>
      <c r="F538" s="26" t="s">
        <v>69</v>
      </c>
      <c r="G538" s="26" t="s">
        <v>187</v>
      </c>
      <c r="H538" s="26" t="s">
        <v>16</v>
      </c>
      <c r="I538" s="26" t="s">
        <v>189</v>
      </c>
      <c r="J538" s="26" t="s">
        <v>158</v>
      </c>
      <c r="K538" s="88">
        <v>45596</v>
      </c>
      <c r="L538" s="26" t="s">
        <v>194</v>
      </c>
      <c r="M538" s="27">
        <v>44900</v>
      </c>
      <c r="N538" s="26" t="s">
        <v>78</v>
      </c>
      <c r="O538" s="28">
        <v>5931</v>
      </c>
      <c r="P538" s="29" t="s">
        <v>162</v>
      </c>
      <c r="Q538" s="26" t="s">
        <v>160</v>
      </c>
      <c r="R538" s="56" t="s">
        <v>189</v>
      </c>
      <c r="S538" s="56" t="s">
        <v>155</v>
      </c>
    </row>
    <row r="539" spans="1:19" x14ac:dyDescent="0.2">
      <c r="A539" s="25" t="s">
        <v>143</v>
      </c>
      <c r="B539" s="26">
        <v>72391696</v>
      </c>
      <c r="C539" s="26" t="s">
        <v>144</v>
      </c>
      <c r="D539" s="26" t="s">
        <v>985</v>
      </c>
      <c r="E539" s="26" t="s">
        <v>69</v>
      </c>
      <c r="F539" s="26" t="s">
        <v>69</v>
      </c>
      <c r="G539" s="26" t="s">
        <v>144</v>
      </c>
      <c r="H539" s="26" t="s">
        <v>16</v>
      </c>
      <c r="I539" s="26" t="s">
        <v>589</v>
      </c>
      <c r="J539" s="26" t="s">
        <v>74</v>
      </c>
      <c r="K539" s="88" t="s">
        <v>148</v>
      </c>
      <c r="L539" s="26" t="s">
        <v>148</v>
      </c>
      <c r="M539" s="27">
        <v>44900</v>
      </c>
      <c r="N539" s="26" t="s">
        <v>79</v>
      </c>
      <c r="O539" s="28">
        <v>5931</v>
      </c>
      <c r="P539" s="29" t="s">
        <v>149</v>
      </c>
      <c r="Q539" s="26" t="s">
        <v>160</v>
      </c>
      <c r="R539" s="56" t="s">
        <v>394</v>
      </c>
      <c r="S539" s="56" t="s">
        <v>195</v>
      </c>
    </row>
    <row r="540" spans="1:19" x14ac:dyDescent="0.2">
      <c r="A540" s="25" t="s">
        <v>143</v>
      </c>
      <c r="B540" s="26">
        <v>41392591</v>
      </c>
      <c r="C540" s="26" t="s">
        <v>144</v>
      </c>
      <c r="D540" s="26" t="s">
        <v>987</v>
      </c>
      <c r="E540" s="26" t="s">
        <v>69</v>
      </c>
      <c r="F540" s="26" t="s">
        <v>69</v>
      </c>
      <c r="G540" s="26" t="s">
        <v>144</v>
      </c>
      <c r="H540" s="26" t="s">
        <v>16</v>
      </c>
      <c r="I540" s="26" t="s">
        <v>264</v>
      </c>
      <c r="J540" s="26" t="s">
        <v>74</v>
      </c>
      <c r="K540" s="88" t="s">
        <v>148</v>
      </c>
      <c r="L540" s="26" t="s">
        <v>148</v>
      </c>
      <c r="M540" s="27">
        <v>44900</v>
      </c>
      <c r="N540" s="26" t="s">
        <v>78</v>
      </c>
      <c r="O540" s="28">
        <v>5931</v>
      </c>
      <c r="P540" s="29" t="s">
        <v>149</v>
      </c>
      <c r="Q540" s="26" t="s">
        <v>160</v>
      </c>
      <c r="R540" s="56" t="s">
        <v>2252</v>
      </c>
      <c r="S540" s="56" t="s">
        <v>170</v>
      </c>
    </row>
    <row r="541" spans="1:19" x14ac:dyDescent="0.2">
      <c r="A541" s="25" t="s">
        <v>143</v>
      </c>
      <c r="B541" s="26">
        <v>72759430</v>
      </c>
      <c r="C541" s="26" t="s">
        <v>144</v>
      </c>
      <c r="D541" s="26" t="s">
        <v>988</v>
      </c>
      <c r="E541" s="26" t="s">
        <v>69</v>
      </c>
      <c r="F541" s="26" t="s">
        <v>69</v>
      </c>
      <c r="G541" s="26" t="s">
        <v>144</v>
      </c>
      <c r="H541" s="26" t="s">
        <v>16</v>
      </c>
      <c r="I541" s="26" t="s">
        <v>981</v>
      </c>
      <c r="J541" s="26" t="s">
        <v>158</v>
      </c>
      <c r="K541" s="88">
        <v>45400</v>
      </c>
      <c r="L541" s="26" t="s">
        <v>830</v>
      </c>
      <c r="M541" s="27">
        <v>44900</v>
      </c>
      <c r="N541" s="26" t="s">
        <v>78</v>
      </c>
      <c r="O541" s="28">
        <v>5928</v>
      </c>
      <c r="P541" s="29" t="s">
        <v>149</v>
      </c>
      <c r="Q541" s="26" t="s">
        <v>160</v>
      </c>
      <c r="R541" s="56" t="s">
        <v>243</v>
      </c>
      <c r="S541" s="56" t="s">
        <v>205</v>
      </c>
    </row>
    <row r="542" spans="1:19" x14ac:dyDescent="0.2">
      <c r="A542" s="25" t="s">
        <v>143</v>
      </c>
      <c r="B542" s="26">
        <v>44336201</v>
      </c>
      <c r="C542" s="26" t="s">
        <v>144</v>
      </c>
      <c r="D542" s="26" t="s">
        <v>989</v>
      </c>
      <c r="E542" s="26" t="s">
        <v>69</v>
      </c>
      <c r="F542" s="26" t="s">
        <v>69</v>
      </c>
      <c r="G542" s="26" t="s">
        <v>144</v>
      </c>
      <c r="H542" s="26" t="s">
        <v>16</v>
      </c>
      <c r="I542" s="26" t="s">
        <v>357</v>
      </c>
      <c r="J542" s="26" t="s">
        <v>158</v>
      </c>
      <c r="K542" s="88">
        <v>45323</v>
      </c>
      <c r="L542" s="26" t="s">
        <v>222</v>
      </c>
      <c r="M542" s="27">
        <v>44900</v>
      </c>
      <c r="N542" s="26" t="s">
        <v>79</v>
      </c>
      <c r="O542" s="28">
        <v>5928</v>
      </c>
      <c r="P542" s="29" t="s">
        <v>149</v>
      </c>
      <c r="Q542" s="26" t="s">
        <v>160</v>
      </c>
      <c r="R542" s="56" t="s">
        <v>2252</v>
      </c>
      <c r="S542" s="56" t="s">
        <v>151</v>
      </c>
    </row>
    <row r="543" spans="1:19" x14ac:dyDescent="0.2">
      <c r="A543" s="25" t="s">
        <v>143</v>
      </c>
      <c r="B543" s="26">
        <v>70872940</v>
      </c>
      <c r="C543" s="26" t="s">
        <v>144</v>
      </c>
      <c r="D543" s="26" t="s">
        <v>990</v>
      </c>
      <c r="E543" s="26" t="s">
        <v>69</v>
      </c>
      <c r="F543" s="26" t="s">
        <v>69</v>
      </c>
      <c r="G543" s="26" t="s">
        <v>144</v>
      </c>
      <c r="H543" s="26" t="s">
        <v>385</v>
      </c>
      <c r="I543" s="26" t="s">
        <v>386</v>
      </c>
      <c r="J543" s="26" t="s">
        <v>158</v>
      </c>
      <c r="K543" s="88">
        <v>45657</v>
      </c>
      <c r="L543" s="26" t="s">
        <v>334</v>
      </c>
      <c r="M543" s="27">
        <v>44900</v>
      </c>
      <c r="N543" s="26" t="s">
        <v>78</v>
      </c>
      <c r="O543" s="28">
        <v>5928</v>
      </c>
      <c r="P543" s="29" t="s">
        <v>149</v>
      </c>
      <c r="Q543" s="26" t="s">
        <v>160</v>
      </c>
      <c r="R543" s="56" t="s">
        <v>2252</v>
      </c>
      <c r="S543" s="56" t="s">
        <v>170</v>
      </c>
    </row>
    <row r="544" spans="1:19" x14ac:dyDescent="0.2">
      <c r="A544" s="25" t="s">
        <v>143</v>
      </c>
      <c r="B544" s="26">
        <v>75318302</v>
      </c>
      <c r="C544" s="26" t="s">
        <v>144</v>
      </c>
      <c r="D544" s="26" t="s">
        <v>991</v>
      </c>
      <c r="E544" s="26" t="s">
        <v>69</v>
      </c>
      <c r="F544" s="26" t="s">
        <v>69</v>
      </c>
      <c r="G544" s="26" t="s">
        <v>144</v>
      </c>
      <c r="H544" s="26" t="s">
        <v>16</v>
      </c>
      <c r="I544" s="26" t="s">
        <v>242</v>
      </c>
      <c r="J544" s="26" t="s">
        <v>158</v>
      </c>
      <c r="K544" s="88">
        <v>45489</v>
      </c>
      <c r="L544" s="26" t="s">
        <v>159</v>
      </c>
      <c r="M544" s="27">
        <v>44901</v>
      </c>
      <c r="N544" s="26" t="s">
        <v>79</v>
      </c>
      <c r="O544" s="28">
        <v>6016</v>
      </c>
      <c r="P544" s="29" t="s">
        <v>149</v>
      </c>
      <c r="Q544" s="26" t="s">
        <v>160</v>
      </c>
      <c r="R544" s="56" t="s">
        <v>243</v>
      </c>
      <c r="S544" s="56" t="s">
        <v>232</v>
      </c>
    </row>
    <row r="545" spans="1:19" x14ac:dyDescent="0.2">
      <c r="A545" s="25" t="s">
        <v>143</v>
      </c>
      <c r="B545" s="26">
        <v>44922017</v>
      </c>
      <c r="C545" s="26" t="s">
        <v>144</v>
      </c>
      <c r="D545" s="26" t="s">
        <v>992</v>
      </c>
      <c r="E545" s="26" t="s">
        <v>69</v>
      </c>
      <c r="F545" s="26" t="s">
        <v>69</v>
      </c>
      <c r="G545" s="26" t="s">
        <v>144</v>
      </c>
      <c r="H545" s="26" t="s">
        <v>16</v>
      </c>
      <c r="I545" s="26" t="s">
        <v>589</v>
      </c>
      <c r="J545" s="26" t="s">
        <v>74</v>
      </c>
      <c r="K545" s="88" t="s">
        <v>148</v>
      </c>
      <c r="L545" s="26" t="s">
        <v>148</v>
      </c>
      <c r="M545" s="27">
        <v>44900</v>
      </c>
      <c r="N545" s="26" t="s">
        <v>79</v>
      </c>
      <c r="O545" s="28">
        <v>5927</v>
      </c>
      <c r="P545" s="29" t="s">
        <v>149</v>
      </c>
      <c r="Q545" s="26" t="s">
        <v>160</v>
      </c>
      <c r="R545" s="56" t="s">
        <v>394</v>
      </c>
      <c r="S545" s="56" t="s">
        <v>167</v>
      </c>
    </row>
    <row r="546" spans="1:19" x14ac:dyDescent="0.2">
      <c r="A546" s="25" t="s">
        <v>143</v>
      </c>
      <c r="B546" s="26">
        <v>47395339</v>
      </c>
      <c r="C546" s="26" t="s">
        <v>144</v>
      </c>
      <c r="D546" s="26" t="s">
        <v>993</v>
      </c>
      <c r="E546" s="26" t="s">
        <v>69</v>
      </c>
      <c r="F546" s="26" t="s">
        <v>69</v>
      </c>
      <c r="G546" s="26" t="s">
        <v>144</v>
      </c>
      <c r="H546" s="26" t="s">
        <v>16</v>
      </c>
      <c r="I546" s="26" t="s">
        <v>527</v>
      </c>
      <c r="J546" s="26" t="s">
        <v>74</v>
      </c>
      <c r="K546" s="88" t="s">
        <v>148</v>
      </c>
      <c r="L546" s="26" t="s">
        <v>148</v>
      </c>
      <c r="M546" s="27">
        <v>44900</v>
      </c>
      <c r="N546" s="26" t="s">
        <v>79</v>
      </c>
      <c r="O546" s="28">
        <v>5927</v>
      </c>
      <c r="P546" s="29" t="s">
        <v>149</v>
      </c>
      <c r="Q546" s="26" t="s">
        <v>160</v>
      </c>
      <c r="R546" s="56" t="s">
        <v>243</v>
      </c>
      <c r="S546" s="56" t="s">
        <v>186</v>
      </c>
    </row>
    <row r="547" spans="1:19" x14ac:dyDescent="0.2">
      <c r="A547" s="25" t="s">
        <v>143</v>
      </c>
      <c r="B547" s="26">
        <v>74429585</v>
      </c>
      <c r="C547" s="26" t="s">
        <v>144</v>
      </c>
      <c r="D547" s="26" t="s">
        <v>994</v>
      </c>
      <c r="E547" s="26" t="s">
        <v>69</v>
      </c>
      <c r="F547" s="26" t="s">
        <v>69</v>
      </c>
      <c r="G547" s="26" t="s">
        <v>144</v>
      </c>
      <c r="H547" s="26" t="s">
        <v>16</v>
      </c>
      <c r="I547" s="26" t="s">
        <v>264</v>
      </c>
      <c r="J547" s="26" t="s">
        <v>158</v>
      </c>
      <c r="K547" s="88">
        <v>45535</v>
      </c>
      <c r="L547" s="26" t="s">
        <v>334</v>
      </c>
      <c r="M547" s="27">
        <v>44900</v>
      </c>
      <c r="N547" s="26" t="s">
        <v>79</v>
      </c>
      <c r="O547" s="28">
        <v>5927</v>
      </c>
      <c r="P547" s="29" t="s">
        <v>149</v>
      </c>
      <c r="Q547" s="26" t="s">
        <v>160</v>
      </c>
      <c r="R547" s="56" t="s">
        <v>2252</v>
      </c>
      <c r="S547" s="56" t="s">
        <v>170</v>
      </c>
    </row>
    <row r="548" spans="1:19" x14ac:dyDescent="0.2">
      <c r="A548" s="25" t="s">
        <v>143</v>
      </c>
      <c r="B548" s="26">
        <v>70548365</v>
      </c>
      <c r="C548" s="26" t="s">
        <v>144</v>
      </c>
      <c r="D548" s="26" t="s">
        <v>995</v>
      </c>
      <c r="E548" s="26" t="s">
        <v>69</v>
      </c>
      <c r="F548" s="26" t="s">
        <v>69</v>
      </c>
      <c r="G548" s="26" t="s">
        <v>144</v>
      </c>
      <c r="H548" s="26" t="s">
        <v>240</v>
      </c>
      <c r="I548" s="26" t="s">
        <v>413</v>
      </c>
      <c r="J548" s="26" t="s">
        <v>158</v>
      </c>
      <c r="K548" s="88">
        <v>45688</v>
      </c>
      <c r="L548" s="26" t="s">
        <v>174</v>
      </c>
      <c r="M548" s="27">
        <v>44900</v>
      </c>
      <c r="N548" s="26" t="s">
        <v>79</v>
      </c>
      <c r="O548" s="28">
        <v>5926</v>
      </c>
      <c r="P548" s="29" t="s">
        <v>149</v>
      </c>
      <c r="Q548" s="26" t="s">
        <v>160</v>
      </c>
      <c r="R548" s="56" t="s">
        <v>394</v>
      </c>
      <c r="S548" s="56" t="s">
        <v>232</v>
      </c>
    </row>
    <row r="549" spans="1:19" x14ac:dyDescent="0.2">
      <c r="A549" s="25" t="s">
        <v>143</v>
      </c>
      <c r="B549" s="26">
        <v>72837461</v>
      </c>
      <c r="C549" s="26" t="s">
        <v>144</v>
      </c>
      <c r="D549" s="26" t="s">
        <v>996</v>
      </c>
      <c r="E549" s="26" t="s">
        <v>69</v>
      </c>
      <c r="F549" s="26" t="s">
        <v>69</v>
      </c>
      <c r="G549" s="26" t="s">
        <v>144</v>
      </c>
      <c r="H549" s="26" t="s">
        <v>25</v>
      </c>
      <c r="I549" s="26" t="s">
        <v>234</v>
      </c>
      <c r="J549" s="26" t="s">
        <v>74</v>
      </c>
      <c r="K549" s="88" t="s">
        <v>148</v>
      </c>
      <c r="L549" s="26" t="s">
        <v>148</v>
      </c>
      <c r="M549" s="27">
        <v>44919</v>
      </c>
      <c r="N549" s="26" t="s">
        <v>78</v>
      </c>
      <c r="O549" s="28">
        <v>6018</v>
      </c>
      <c r="P549" s="29" t="s">
        <v>149</v>
      </c>
      <c r="Q549" s="26" t="s">
        <v>154</v>
      </c>
      <c r="R549" s="56" t="s">
        <v>235</v>
      </c>
      <c r="S549" s="56" t="s">
        <v>170</v>
      </c>
    </row>
    <row r="550" spans="1:19" x14ac:dyDescent="0.2">
      <c r="A550" s="25" t="s">
        <v>143</v>
      </c>
      <c r="B550" s="26">
        <v>77702936</v>
      </c>
      <c r="C550" s="26" t="s">
        <v>144</v>
      </c>
      <c r="D550" s="26" t="s">
        <v>997</v>
      </c>
      <c r="E550" s="26" t="s">
        <v>69</v>
      </c>
      <c r="F550" s="26" t="s">
        <v>69</v>
      </c>
      <c r="G550" s="26" t="s">
        <v>144</v>
      </c>
      <c r="H550" s="26" t="s">
        <v>146</v>
      </c>
      <c r="I550" s="26" t="s">
        <v>329</v>
      </c>
      <c r="J550" s="26" t="s">
        <v>74</v>
      </c>
      <c r="K550" s="88" t="s">
        <v>148</v>
      </c>
      <c r="L550" s="26" t="s">
        <v>148</v>
      </c>
      <c r="M550" s="27">
        <v>44964</v>
      </c>
      <c r="N550" s="26" t="s">
        <v>79</v>
      </c>
      <c r="O550" s="28">
        <v>6080</v>
      </c>
      <c r="P550" s="29" t="s">
        <v>149</v>
      </c>
      <c r="Q550" s="26">
        <v>0</v>
      </c>
      <c r="R550" s="56" t="s">
        <v>2150</v>
      </c>
      <c r="S550" s="56" t="s">
        <v>170</v>
      </c>
    </row>
    <row r="551" spans="1:19" x14ac:dyDescent="0.2">
      <c r="A551" s="25" t="s">
        <v>143</v>
      </c>
      <c r="B551" s="26">
        <v>72896740</v>
      </c>
      <c r="C551" s="26" t="s">
        <v>144</v>
      </c>
      <c r="D551" s="26" t="s">
        <v>998</v>
      </c>
      <c r="E551" s="26" t="s">
        <v>69</v>
      </c>
      <c r="F551" s="26" t="s">
        <v>69</v>
      </c>
      <c r="G551" s="26" t="s">
        <v>144</v>
      </c>
      <c r="H551" s="26" t="s">
        <v>146</v>
      </c>
      <c r="I551" s="26" t="s">
        <v>329</v>
      </c>
      <c r="J551" s="26" t="s">
        <v>158</v>
      </c>
      <c r="K551" s="88">
        <v>45582</v>
      </c>
      <c r="L551" s="26" t="s">
        <v>492</v>
      </c>
      <c r="M551" s="27">
        <v>44964</v>
      </c>
      <c r="N551" s="26" t="s">
        <v>79</v>
      </c>
      <c r="O551" s="28">
        <v>6080</v>
      </c>
      <c r="P551" s="29" t="s">
        <v>162</v>
      </c>
      <c r="Q551" s="26">
        <v>0</v>
      </c>
      <c r="R551" s="56" t="s">
        <v>2150</v>
      </c>
      <c r="S551" s="56" t="s">
        <v>195</v>
      </c>
    </row>
    <row r="552" spans="1:19" x14ac:dyDescent="0.2">
      <c r="A552" s="25" t="s">
        <v>143</v>
      </c>
      <c r="B552" s="26">
        <v>47713784</v>
      </c>
      <c r="C552" s="26" t="s">
        <v>144</v>
      </c>
      <c r="D552" s="26" t="s">
        <v>999</v>
      </c>
      <c r="E552" s="26" t="s">
        <v>69</v>
      </c>
      <c r="F552" s="26" t="s">
        <v>69</v>
      </c>
      <c r="G552" s="26" t="s">
        <v>144</v>
      </c>
      <c r="H552" s="26" t="s">
        <v>782</v>
      </c>
      <c r="I552" s="26" t="s">
        <v>1000</v>
      </c>
      <c r="J552" s="26" t="s">
        <v>158</v>
      </c>
      <c r="K552" s="88">
        <v>45547</v>
      </c>
      <c r="L552" s="26" t="s">
        <v>379</v>
      </c>
      <c r="M552" s="27">
        <v>45516</v>
      </c>
      <c r="N552" s="26" t="s">
        <v>78</v>
      </c>
      <c r="O552" s="28">
        <v>8610</v>
      </c>
      <c r="P552" s="29" t="s">
        <v>252</v>
      </c>
      <c r="Q552" s="26">
        <v>0</v>
      </c>
      <c r="R552" s="56" t="s">
        <v>766</v>
      </c>
      <c r="S552" s="56" t="s">
        <v>198</v>
      </c>
    </row>
    <row r="553" spans="1:19" x14ac:dyDescent="0.2">
      <c r="A553" s="25" t="s">
        <v>143</v>
      </c>
      <c r="B553" s="26">
        <v>75496702</v>
      </c>
      <c r="C553" s="26" t="s">
        <v>144</v>
      </c>
      <c r="D553" s="26" t="s">
        <v>1001</v>
      </c>
      <c r="E553" s="26" t="s">
        <v>69</v>
      </c>
      <c r="F553" s="26" t="s">
        <v>69</v>
      </c>
      <c r="G553" s="26" t="s">
        <v>144</v>
      </c>
      <c r="H553" s="26" t="s">
        <v>146</v>
      </c>
      <c r="I553" s="26" t="s">
        <v>329</v>
      </c>
      <c r="J553" s="26" t="s">
        <v>158</v>
      </c>
      <c r="K553" s="88">
        <v>45323</v>
      </c>
      <c r="L553" s="26" t="s">
        <v>222</v>
      </c>
      <c r="M553" s="27">
        <v>43978</v>
      </c>
      <c r="N553" s="26" t="s">
        <v>78</v>
      </c>
      <c r="O553" s="28">
        <v>1430</v>
      </c>
      <c r="P553" s="29" t="s">
        <v>149</v>
      </c>
      <c r="Q553" s="26">
        <v>0</v>
      </c>
      <c r="R553" s="56" t="s">
        <v>2150</v>
      </c>
      <c r="S553" s="56" t="s">
        <v>151</v>
      </c>
    </row>
    <row r="554" spans="1:19" x14ac:dyDescent="0.2">
      <c r="A554" s="25" t="s">
        <v>143</v>
      </c>
      <c r="B554" s="26">
        <v>75318509</v>
      </c>
      <c r="C554" s="26" t="s">
        <v>144</v>
      </c>
      <c r="D554" s="26" t="s">
        <v>1002</v>
      </c>
      <c r="E554" s="26" t="s">
        <v>69</v>
      </c>
      <c r="F554" s="26" t="s">
        <v>69</v>
      </c>
      <c r="G554" s="26" t="s">
        <v>144</v>
      </c>
      <c r="H554" s="26" t="s">
        <v>11</v>
      </c>
      <c r="I554" s="26" t="s">
        <v>153</v>
      </c>
      <c r="J554" s="26" t="s">
        <v>158</v>
      </c>
      <c r="K554" s="88">
        <v>45498</v>
      </c>
      <c r="L554" s="26" t="s">
        <v>197</v>
      </c>
      <c r="M554" s="27">
        <v>43847</v>
      </c>
      <c r="N554" s="26" t="s">
        <v>78</v>
      </c>
      <c r="O554" s="28">
        <v>1047</v>
      </c>
      <c r="P554" s="29" t="s">
        <v>149</v>
      </c>
      <c r="Q554" s="26">
        <v>0</v>
      </c>
      <c r="R554" s="56" t="s">
        <v>2150</v>
      </c>
      <c r="S554" s="56" t="s">
        <v>151</v>
      </c>
    </row>
    <row r="555" spans="1:19" x14ac:dyDescent="0.2">
      <c r="A555" s="25" t="s">
        <v>143</v>
      </c>
      <c r="B555" s="26">
        <v>75771045</v>
      </c>
      <c r="C555" s="26" t="s">
        <v>144</v>
      </c>
      <c r="D555" s="26" t="s">
        <v>1003</v>
      </c>
      <c r="E555" s="26" t="s">
        <v>69</v>
      </c>
      <c r="F555" s="26" t="s">
        <v>69</v>
      </c>
      <c r="G555" s="26" t="s">
        <v>144</v>
      </c>
      <c r="H555" s="26" t="s">
        <v>11</v>
      </c>
      <c r="I555" s="26" t="s">
        <v>651</v>
      </c>
      <c r="J555" s="26" t="s">
        <v>74</v>
      </c>
      <c r="K555" s="88" t="s">
        <v>148</v>
      </c>
      <c r="L555" s="26" t="s">
        <v>148</v>
      </c>
      <c r="M555" s="27">
        <v>43673</v>
      </c>
      <c r="N555" s="26" t="s">
        <v>78</v>
      </c>
      <c r="O555" s="28">
        <v>239</v>
      </c>
      <c r="P555" s="29" t="s">
        <v>149</v>
      </c>
      <c r="Q555" s="26">
        <v>0</v>
      </c>
      <c r="R555" s="56" t="s">
        <v>2150</v>
      </c>
      <c r="S555" s="56" t="s">
        <v>232</v>
      </c>
    </row>
    <row r="556" spans="1:19" x14ac:dyDescent="0.2">
      <c r="A556" s="25" t="s">
        <v>143</v>
      </c>
      <c r="B556" s="26">
        <v>71460629</v>
      </c>
      <c r="C556" s="26" t="s">
        <v>144</v>
      </c>
      <c r="D556" s="26" t="s">
        <v>1004</v>
      </c>
      <c r="E556" s="26" t="s">
        <v>69</v>
      </c>
      <c r="F556" s="26" t="s">
        <v>69</v>
      </c>
      <c r="G556" s="26" t="s">
        <v>144</v>
      </c>
      <c r="H556" s="26" t="s">
        <v>146</v>
      </c>
      <c r="I556" s="26" t="s">
        <v>415</v>
      </c>
      <c r="J556" s="26" t="s">
        <v>158</v>
      </c>
      <c r="K556" s="88">
        <v>45299</v>
      </c>
      <c r="L556" s="26" t="s">
        <v>201</v>
      </c>
      <c r="M556" s="27">
        <v>45028</v>
      </c>
      <c r="N556" s="26" t="s">
        <v>79</v>
      </c>
      <c r="O556" s="28">
        <v>6175</v>
      </c>
      <c r="P556" s="29" t="s">
        <v>252</v>
      </c>
      <c r="Q556" s="26" t="s">
        <v>160</v>
      </c>
      <c r="R556" s="56" t="s">
        <v>2150</v>
      </c>
      <c r="S556" s="56" t="s">
        <v>195</v>
      </c>
    </row>
    <row r="557" spans="1:19" x14ac:dyDescent="0.2">
      <c r="A557" s="25" t="s">
        <v>143</v>
      </c>
      <c r="B557" s="26">
        <v>73090285</v>
      </c>
      <c r="C557" s="26" t="s">
        <v>144</v>
      </c>
      <c r="D557" s="26" t="s">
        <v>1005</v>
      </c>
      <c r="E557" s="26" t="s">
        <v>69</v>
      </c>
      <c r="F557" s="26" t="s">
        <v>69</v>
      </c>
      <c r="G557" s="26" t="s">
        <v>144</v>
      </c>
      <c r="H557" s="26" t="s">
        <v>146</v>
      </c>
      <c r="I557" s="26" t="s">
        <v>415</v>
      </c>
      <c r="J557" s="26" t="s">
        <v>74</v>
      </c>
      <c r="K557" s="88" t="s">
        <v>148</v>
      </c>
      <c r="L557" s="26" t="s">
        <v>148</v>
      </c>
      <c r="M557" s="27">
        <v>45028</v>
      </c>
      <c r="N557" s="26" t="s">
        <v>78</v>
      </c>
      <c r="O557" s="28">
        <v>6175</v>
      </c>
      <c r="P557" s="29" t="s">
        <v>149</v>
      </c>
      <c r="Q557" s="26" t="s">
        <v>160</v>
      </c>
      <c r="R557" s="56" t="s">
        <v>2150</v>
      </c>
      <c r="S557" s="56" t="s">
        <v>155</v>
      </c>
    </row>
    <row r="558" spans="1:19" x14ac:dyDescent="0.2">
      <c r="A558" s="25" t="s">
        <v>143</v>
      </c>
      <c r="B558" s="26">
        <v>75384051</v>
      </c>
      <c r="C558" s="26" t="s">
        <v>144</v>
      </c>
      <c r="D558" s="26" t="s">
        <v>1006</v>
      </c>
      <c r="E558" s="26" t="s">
        <v>69</v>
      </c>
      <c r="F558" s="26" t="s">
        <v>69</v>
      </c>
      <c r="G558" s="26" t="s">
        <v>144</v>
      </c>
      <c r="H558" s="26" t="s">
        <v>218</v>
      </c>
      <c r="I558" s="26" t="s">
        <v>2363</v>
      </c>
      <c r="J558" s="26" t="s">
        <v>74</v>
      </c>
      <c r="K558" s="88" t="s">
        <v>148</v>
      </c>
      <c r="L558" s="26" t="s">
        <v>148</v>
      </c>
      <c r="M558" s="27">
        <v>45180</v>
      </c>
      <c r="N558" s="26" t="s">
        <v>78</v>
      </c>
      <c r="O558" s="28">
        <v>6717</v>
      </c>
      <c r="P558" s="29" t="s">
        <v>149</v>
      </c>
      <c r="Q558" s="26" t="s">
        <v>160</v>
      </c>
      <c r="R558" s="56" t="s">
        <v>216</v>
      </c>
      <c r="S558" s="56" t="s">
        <v>301</v>
      </c>
    </row>
    <row r="559" spans="1:19" x14ac:dyDescent="0.2">
      <c r="A559" s="25" t="s">
        <v>143</v>
      </c>
      <c r="B559" s="26">
        <v>45865188</v>
      </c>
      <c r="C559" s="26" t="s">
        <v>144</v>
      </c>
      <c r="D559" s="26" t="s">
        <v>1007</v>
      </c>
      <c r="E559" s="26" t="s">
        <v>69</v>
      </c>
      <c r="F559" s="26" t="s">
        <v>69</v>
      </c>
      <c r="G559" s="26" t="s">
        <v>144</v>
      </c>
      <c r="H559" s="26" t="s">
        <v>146</v>
      </c>
      <c r="I559" s="26" t="s">
        <v>329</v>
      </c>
      <c r="J559" s="26" t="s">
        <v>74</v>
      </c>
      <c r="K559" s="88" t="s">
        <v>148</v>
      </c>
      <c r="L559" s="26" t="s">
        <v>148</v>
      </c>
      <c r="M559" s="27">
        <v>45028</v>
      </c>
      <c r="N559" s="26" t="s">
        <v>78</v>
      </c>
      <c r="O559" s="28">
        <v>6175</v>
      </c>
      <c r="P559" s="29" t="s">
        <v>149</v>
      </c>
      <c r="Q559" s="26" t="s">
        <v>160</v>
      </c>
      <c r="R559" s="56" t="s">
        <v>2150</v>
      </c>
      <c r="S559" s="56" t="s">
        <v>301</v>
      </c>
    </row>
    <row r="560" spans="1:19" x14ac:dyDescent="0.2">
      <c r="A560" s="25" t="s">
        <v>143</v>
      </c>
      <c r="B560" s="26">
        <v>72508138</v>
      </c>
      <c r="C560" s="26" t="s">
        <v>144</v>
      </c>
      <c r="D560" s="26" t="s">
        <v>1008</v>
      </c>
      <c r="E560" s="26" t="s">
        <v>69</v>
      </c>
      <c r="F560" s="26" t="s">
        <v>69</v>
      </c>
      <c r="G560" s="26" t="s">
        <v>144</v>
      </c>
      <c r="H560" s="26" t="s">
        <v>782</v>
      </c>
      <c r="I560" s="26" t="s">
        <v>2380</v>
      </c>
      <c r="J560" s="26" t="s">
        <v>74</v>
      </c>
      <c r="K560" s="88" t="s">
        <v>148</v>
      </c>
      <c r="L560" s="26" t="s">
        <v>148</v>
      </c>
      <c r="M560" s="27">
        <v>45495</v>
      </c>
      <c r="N560" s="26" t="s">
        <v>78</v>
      </c>
      <c r="O560" s="28">
        <v>7524</v>
      </c>
      <c r="P560" s="29" t="s">
        <v>162</v>
      </c>
      <c r="Q560" s="26">
        <v>0</v>
      </c>
      <c r="R560" s="56" t="s">
        <v>2250</v>
      </c>
      <c r="S560" s="56" t="s">
        <v>190</v>
      </c>
    </row>
    <row r="561" spans="1:19" x14ac:dyDescent="0.2">
      <c r="A561" s="25" t="s">
        <v>143</v>
      </c>
      <c r="B561" s="26">
        <v>42911698</v>
      </c>
      <c r="C561" s="26" t="s">
        <v>144</v>
      </c>
      <c r="D561" s="26" t="s">
        <v>1009</v>
      </c>
      <c r="E561" s="26" t="s">
        <v>69</v>
      </c>
      <c r="F561" s="26" t="s">
        <v>69</v>
      </c>
      <c r="G561" s="26" t="s">
        <v>144</v>
      </c>
      <c r="H561" s="26" t="s">
        <v>22</v>
      </c>
      <c r="I561" s="26" t="s">
        <v>169</v>
      </c>
      <c r="J561" s="26" t="s">
        <v>74</v>
      </c>
      <c r="K561" s="88" t="s">
        <v>148</v>
      </c>
      <c r="L561" s="26" t="s">
        <v>148</v>
      </c>
      <c r="M561" s="27">
        <v>43517</v>
      </c>
      <c r="N561" s="26" t="s">
        <v>78</v>
      </c>
      <c r="O561" s="28">
        <v>0</v>
      </c>
      <c r="P561" s="29" t="s">
        <v>149</v>
      </c>
      <c r="Q561" s="26">
        <v>0</v>
      </c>
      <c r="R561" s="56" t="s">
        <v>2150</v>
      </c>
      <c r="S561" s="56" t="s">
        <v>232</v>
      </c>
    </row>
    <row r="562" spans="1:19" x14ac:dyDescent="0.2">
      <c r="A562" s="25" t="s">
        <v>143</v>
      </c>
      <c r="B562" s="26">
        <v>74075526</v>
      </c>
      <c r="C562" s="26" t="s">
        <v>144</v>
      </c>
      <c r="D562" s="26" t="s">
        <v>1010</v>
      </c>
      <c r="E562" s="26" t="s">
        <v>69</v>
      </c>
      <c r="F562" s="26" t="s">
        <v>69</v>
      </c>
      <c r="G562" s="26" t="s">
        <v>144</v>
      </c>
      <c r="H562" s="26" t="s">
        <v>11</v>
      </c>
      <c r="I562" s="26" t="s">
        <v>200</v>
      </c>
      <c r="J562" s="26" t="s">
        <v>74</v>
      </c>
      <c r="K562" s="88" t="s">
        <v>148</v>
      </c>
      <c r="L562" s="26" t="s">
        <v>148</v>
      </c>
      <c r="M562" s="27">
        <v>44961</v>
      </c>
      <c r="N562" s="26" t="s">
        <v>78</v>
      </c>
      <c r="O562" s="28">
        <v>6055</v>
      </c>
      <c r="P562" s="29" t="s">
        <v>149</v>
      </c>
      <c r="Q562" s="26">
        <v>0</v>
      </c>
      <c r="R562" s="56" t="s">
        <v>2150</v>
      </c>
      <c r="S562" s="56" t="s">
        <v>195</v>
      </c>
    </row>
    <row r="563" spans="1:19" x14ac:dyDescent="0.2">
      <c r="A563" s="25" t="s">
        <v>143</v>
      </c>
      <c r="B563" s="26">
        <v>75014178</v>
      </c>
      <c r="C563" s="26" t="s">
        <v>144</v>
      </c>
      <c r="D563" s="26" t="s">
        <v>1011</v>
      </c>
      <c r="E563" s="26" t="s">
        <v>69</v>
      </c>
      <c r="F563" s="26" t="s">
        <v>69</v>
      </c>
      <c r="G563" s="26" t="s">
        <v>144</v>
      </c>
      <c r="H563" s="26" t="s">
        <v>16</v>
      </c>
      <c r="I563" s="26" t="s">
        <v>958</v>
      </c>
      <c r="J563" s="26" t="s">
        <v>158</v>
      </c>
      <c r="K563" s="88">
        <v>45678</v>
      </c>
      <c r="L563" s="26" t="s">
        <v>159</v>
      </c>
      <c r="M563" s="27">
        <v>45051</v>
      </c>
      <c r="N563" s="26" t="s">
        <v>78</v>
      </c>
      <c r="O563" s="28">
        <v>6263</v>
      </c>
      <c r="P563" s="29" t="s">
        <v>149</v>
      </c>
      <c r="Q563" s="26" t="s">
        <v>160</v>
      </c>
      <c r="R563" s="56" t="s">
        <v>394</v>
      </c>
      <c r="S563" s="56" t="s">
        <v>151</v>
      </c>
    </row>
    <row r="564" spans="1:19" x14ac:dyDescent="0.2">
      <c r="A564" s="25" t="s">
        <v>143</v>
      </c>
      <c r="B564" s="26">
        <v>72452178</v>
      </c>
      <c r="C564" s="26" t="s">
        <v>144</v>
      </c>
      <c r="D564" s="26" t="s">
        <v>1012</v>
      </c>
      <c r="E564" s="26" t="s">
        <v>69</v>
      </c>
      <c r="F564" s="26" t="s">
        <v>69</v>
      </c>
      <c r="G564" s="26" t="s">
        <v>144</v>
      </c>
      <c r="H564" s="26" t="s">
        <v>16</v>
      </c>
      <c r="I564" s="26" t="s">
        <v>901</v>
      </c>
      <c r="J564" s="26" t="s">
        <v>74</v>
      </c>
      <c r="K564" s="88" t="s">
        <v>148</v>
      </c>
      <c r="L564" s="26" t="s">
        <v>148</v>
      </c>
      <c r="M564" s="27">
        <v>45051</v>
      </c>
      <c r="N564" s="26" t="s">
        <v>79</v>
      </c>
      <c r="O564" s="28">
        <v>6263</v>
      </c>
      <c r="P564" s="29" t="s">
        <v>149</v>
      </c>
      <c r="Q564" s="26" t="s">
        <v>160</v>
      </c>
      <c r="R564" s="56" t="s">
        <v>394</v>
      </c>
      <c r="S564" s="56" t="s">
        <v>190</v>
      </c>
    </row>
    <row r="565" spans="1:19" x14ac:dyDescent="0.2">
      <c r="A565" s="25" t="s">
        <v>143</v>
      </c>
      <c r="B565" s="26">
        <v>46948356</v>
      </c>
      <c r="C565" s="26" t="s">
        <v>144</v>
      </c>
      <c r="D565" s="26" t="s">
        <v>1013</v>
      </c>
      <c r="E565" s="26" t="s">
        <v>69</v>
      </c>
      <c r="F565" s="26" t="s">
        <v>69</v>
      </c>
      <c r="G565" s="26" t="s">
        <v>144</v>
      </c>
      <c r="H565" s="26" t="s">
        <v>16</v>
      </c>
      <c r="I565" s="26" t="s">
        <v>564</v>
      </c>
      <c r="J565" s="26" t="s">
        <v>74</v>
      </c>
      <c r="K565" s="88" t="s">
        <v>148</v>
      </c>
      <c r="L565" s="26" t="s">
        <v>148</v>
      </c>
      <c r="M565" s="27">
        <v>45051</v>
      </c>
      <c r="N565" s="26" t="s">
        <v>79</v>
      </c>
      <c r="O565" s="28">
        <v>6263</v>
      </c>
      <c r="P565" s="29" t="s">
        <v>149</v>
      </c>
      <c r="Q565" s="26" t="s">
        <v>160</v>
      </c>
      <c r="R565" s="56" t="s">
        <v>2252</v>
      </c>
      <c r="S565" s="56" t="s">
        <v>151</v>
      </c>
    </row>
    <row r="566" spans="1:19" x14ac:dyDescent="0.2">
      <c r="A566" s="25" t="s">
        <v>143</v>
      </c>
      <c r="B566" s="26">
        <v>73701537</v>
      </c>
      <c r="C566" s="26" t="s">
        <v>144</v>
      </c>
      <c r="D566" s="26" t="s">
        <v>1014</v>
      </c>
      <c r="E566" s="26" t="s">
        <v>69</v>
      </c>
      <c r="F566" s="26" t="s">
        <v>69</v>
      </c>
      <c r="G566" s="26" t="s">
        <v>144</v>
      </c>
      <c r="H566" s="26" t="s">
        <v>1015</v>
      </c>
      <c r="I566" s="26" t="s">
        <v>148</v>
      </c>
      <c r="J566" s="26" t="s">
        <v>158</v>
      </c>
      <c r="K566" s="88">
        <v>45587</v>
      </c>
      <c r="L566" s="26" t="s">
        <v>222</v>
      </c>
      <c r="M566" s="27">
        <v>45519</v>
      </c>
      <c r="N566" s="26" t="s">
        <v>78</v>
      </c>
      <c r="O566" s="28">
        <v>9690</v>
      </c>
      <c r="P566" s="29" t="s">
        <v>162</v>
      </c>
      <c r="Q566" s="26" t="s">
        <v>160</v>
      </c>
      <c r="R566" s="56" t="s">
        <v>148</v>
      </c>
      <c r="S566" s="56" t="s">
        <v>155</v>
      </c>
    </row>
    <row r="567" spans="1:19" x14ac:dyDescent="0.2">
      <c r="A567" s="25" t="s">
        <v>143</v>
      </c>
      <c r="B567" s="26">
        <v>75317110</v>
      </c>
      <c r="C567" s="26" t="s">
        <v>144</v>
      </c>
      <c r="D567" s="26" t="s">
        <v>1016</v>
      </c>
      <c r="E567" s="26" t="s">
        <v>69</v>
      </c>
      <c r="F567" s="26" t="s">
        <v>69</v>
      </c>
      <c r="G567" s="26" t="s">
        <v>144</v>
      </c>
      <c r="H567" s="26" t="s">
        <v>16</v>
      </c>
      <c r="I567" s="26" t="s">
        <v>224</v>
      </c>
      <c r="J567" s="26" t="s">
        <v>74</v>
      </c>
      <c r="K567" s="88" t="s">
        <v>148</v>
      </c>
      <c r="L567" s="26" t="s">
        <v>148</v>
      </c>
      <c r="M567" s="27">
        <v>45051</v>
      </c>
      <c r="N567" s="26" t="s">
        <v>79</v>
      </c>
      <c r="O567" s="28">
        <v>6263</v>
      </c>
      <c r="P567" s="29" t="s">
        <v>149</v>
      </c>
      <c r="Q567" s="26" t="s">
        <v>160</v>
      </c>
      <c r="R567" s="56" t="s">
        <v>2252</v>
      </c>
      <c r="S567" s="56" t="s">
        <v>179</v>
      </c>
    </row>
    <row r="568" spans="1:19" x14ac:dyDescent="0.2">
      <c r="A568" s="25" t="s">
        <v>143</v>
      </c>
      <c r="B568" s="26">
        <v>42796433</v>
      </c>
      <c r="C568" s="26" t="s">
        <v>144</v>
      </c>
      <c r="D568" s="26" t="s">
        <v>1017</v>
      </c>
      <c r="E568" s="26" t="s">
        <v>69</v>
      </c>
      <c r="F568" s="26" t="s">
        <v>69</v>
      </c>
      <c r="G568" s="26" t="s">
        <v>144</v>
      </c>
      <c r="H568" s="26" t="s">
        <v>258</v>
      </c>
      <c r="I568" s="26" t="s">
        <v>437</v>
      </c>
      <c r="J568" s="26" t="s">
        <v>158</v>
      </c>
      <c r="K568" s="88">
        <v>45473</v>
      </c>
      <c r="L568" s="26" t="s">
        <v>174</v>
      </c>
      <c r="M568" s="27">
        <v>45054</v>
      </c>
      <c r="N568" s="26" t="s">
        <v>78</v>
      </c>
      <c r="O568" s="28">
        <v>6335</v>
      </c>
      <c r="P568" s="29" t="s">
        <v>149</v>
      </c>
      <c r="Q568" s="26" t="s">
        <v>150</v>
      </c>
      <c r="R568" s="56" t="s">
        <v>2150</v>
      </c>
      <c r="S568" s="56" t="s">
        <v>170</v>
      </c>
    </row>
    <row r="569" spans="1:19" x14ac:dyDescent="0.2">
      <c r="A569" s="25" t="s">
        <v>143</v>
      </c>
      <c r="B569" s="26">
        <v>74996388</v>
      </c>
      <c r="C569" s="26" t="s">
        <v>144</v>
      </c>
      <c r="D569" s="26" t="s">
        <v>1018</v>
      </c>
      <c r="E569" s="26" t="s">
        <v>69</v>
      </c>
      <c r="F569" s="26" t="s">
        <v>69</v>
      </c>
      <c r="G569" s="26" t="s">
        <v>144</v>
      </c>
      <c r="H569" s="26" t="s">
        <v>240</v>
      </c>
      <c r="I569" s="26" t="s">
        <v>243</v>
      </c>
      <c r="J569" s="26" t="s">
        <v>74</v>
      </c>
      <c r="K569" s="88" t="s">
        <v>148</v>
      </c>
      <c r="L569" s="26" t="s">
        <v>148</v>
      </c>
      <c r="M569" s="27">
        <v>45056</v>
      </c>
      <c r="N569" s="26" t="s">
        <v>78</v>
      </c>
      <c r="O569" s="28">
        <v>6264</v>
      </c>
      <c r="P569" s="29" t="s">
        <v>252</v>
      </c>
      <c r="Q569" s="26" t="s">
        <v>160</v>
      </c>
      <c r="R569" s="56" t="s">
        <v>243</v>
      </c>
      <c r="S569" s="56" t="s">
        <v>170</v>
      </c>
    </row>
    <row r="570" spans="1:19" x14ac:dyDescent="0.2">
      <c r="A570" s="25" t="s">
        <v>143</v>
      </c>
      <c r="B570" s="26">
        <v>62700306</v>
      </c>
      <c r="C570" s="26" t="s">
        <v>144</v>
      </c>
      <c r="D570" s="26" t="s">
        <v>1019</v>
      </c>
      <c r="E570" s="26" t="s">
        <v>69</v>
      </c>
      <c r="F570" s="26" t="s">
        <v>69</v>
      </c>
      <c r="G570" s="26" t="s">
        <v>144</v>
      </c>
      <c r="H570" s="26" t="s">
        <v>240</v>
      </c>
      <c r="I570" s="26" t="s">
        <v>527</v>
      </c>
      <c r="J570" s="26" t="s">
        <v>74</v>
      </c>
      <c r="K570" s="88" t="s">
        <v>148</v>
      </c>
      <c r="L570" s="26" t="s">
        <v>148</v>
      </c>
      <c r="M570" s="27">
        <v>45056</v>
      </c>
      <c r="N570" s="26" t="s">
        <v>78</v>
      </c>
      <c r="O570" s="28">
        <v>6264</v>
      </c>
      <c r="P570" s="29" t="s">
        <v>252</v>
      </c>
      <c r="Q570" s="26" t="s">
        <v>160</v>
      </c>
      <c r="R570" s="56" t="s">
        <v>243</v>
      </c>
      <c r="S570" s="56" t="s">
        <v>198</v>
      </c>
    </row>
    <row r="571" spans="1:19" x14ac:dyDescent="0.2">
      <c r="A571" s="25" t="s">
        <v>143</v>
      </c>
      <c r="B571" s="26">
        <v>75350625</v>
      </c>
      <c r="C571" s="26" t="s">
        <v>390</v>
      </c>
      <c r="D571" s="26" t="s">
        <v>1020</v>
      </c>
      <c r="E571" s="26" t="s">
        <v>69</v>
      </c>
      <c r="F571" s="26" t="s">
        <v>69</v>
      </c>
      <c r="G571" s="26" t="s">
        <v>390</v>
      </c>
      <c r="H571" s="26" t="s">
        <v>16</v>
      </c>
      <c r="I571" s="26" t="s">
        <v>188</v>
      </c>
      <c r="J571" s="26" t="s">
        <v>74</v>
      </c>
      <c r="K571" s="88" t="s">
        <v>148</v>
      </c>
      <c r="L571" s="26" t="s">
        <v>148</v>
      </c>
      <c r="M571" s="27">
        <v>45056</v>
      </c>
      <c r="N571" s="26" t="s">
        <v>78</v>
      </c>
      <c r="O571" s="28">
        <v>6264</v>
      </c>
      <c r="P571" s="29" t="s">
        <v>162</v>
      </c>
      <c r="Q571" s="26" t="s">
        <v>160</v>
      </c>
      <c r="R571" s="56" t="s">
        <v>189</v>
      </c>
      <c r="S571" s="56" t="s">
        <v>186</v>
      </c>
    </row>
    <row r="572" spans="1:19" x14ac:dyDescent="0.2">
      <c r="A572" s="25" t="s">
        <v>143</v>
      </c>
      <c r="B572" s="26">
        <v>74097365</v>
      </c>
      <c r="C572" s="26" t="s">
        <v>144</v>
      </c>
      <c r="D572" s="26" t="s">
        <v>1021</v>
      </c>
      <c r="E572" s="26" t="s">
        <v>69</v>
      </c>
      <c r="F572" s="26" t="s">
        <v>69</v>
      </c>
      <c r="G572" s="26" t="s">
        <v>144</v>
      </c>
      <c r="H572" s="26" t="s">
        <v>30</v>
      </c>
      <c r="I572" s="26" t="s">
        <v>234</v>
      </c>
      <c r="J572" s="26" t="s">
        <v>74</v>
      </c>
      <c r="K572" s="88" t="s">
        <v>148</v>
      </c>
      <c r="L572" s="26" t="s">
        <v>148</v>
      </c>
      <c r="M572" s="27">
        <v>45056</v>
      </c>
      <c r="N572" s="26" t="s">
        <v>78</v>
      </c>
      <c r="O572" s="28">
        <v>6264</v>
      </c>
      <c r="P572" s="29" t="s">
        <v>149</v>
      </c>
      <c r="Q572" s="26" t="s">
        <v>160</v>
      </c>
      <c r="R572" s="56" t="s">
        <v>235</v>
      </c>
      <c r="S572" s="56" t="s">
        <v>151</v>
      </c>
    </row>
    <row r="573" spans="1:19" x14ac:dyDescent="0.2">
      <c r="A573" s="25" t="s">
        <v>143</v>
      </c>
      <c r="B573" s="26">
        <v>77502202</v>
      </c>
      <c r="C573" s="26" t="s">
        <v>144</v>
      </c>
      <c r="D573" s="26" t="s">
        <v>1022</v>
      </c>
      <c r="E573" s="26" t="s">
        <v>69</v>
      </c>
      <c r="F573" s="26" t="s">
        <v>69</v>
      </c>
      <c r="G573" s="26" t="s">
        <v>144</v>
      </c>
      <c r="H573" s="26" t="s">
        <v>421</v>
      </c>
      <c r="I573" s="26" t="s">
        <v>1023</v>
      </c>
      <c r="J573" s="26" t="s">
        <v>158</v>
      </c>
      <c r="K573" s="88">
        <v>45307</v>
      </c>
      <c r="L573" s="26" t="s">
        <v>222</v>
      </c>
      <c r="M573" s="27">
        <v>45253</v>
      </c>
      <c r="N573" s="26" t="s">
        <v>78</v>
      </c>
      <c r="O573" s="28">
        <v>6713</v>
      </c>
      <c r="P573" s="29" t="s">
        <v>162</v>
      </c>
      <c r="Q573" s="26" t="s">
        <v>160</v>
      </c>
      <c r="R573" s="56" t="s">
        <v>423</v>
      </c>
      <c r="S573" s="56" t="s">
        <v>190</v>
      </c>
    </row>
    <row r="574" spans="1:19" x14ac:dyDescent="0.2">
      <c r="A574" s="25" t="s">
        <v>143</v>
      </c>
      <c r="B574" s="26">
        <v>44313289</v>
      </c>
      <c r="C574" s="26" t="s">
        <v>1024</v>
      </c>
      <c r="D574" s="26" t="s">
        <v>981</v>
      </c>
      <c r="E574" s="26" t="s">
        <v>69</v>
      </c>
      <c r="F574" s="26" t="s">
        <v>69</v>
      </c>
      <c r="G574" s="26" t="s">
        <v>1024</v>
      </c>
      <c r="H574" s="26" t="s">
        <v>16</v>
      </c>
      <c r="I574" s="26" t="s">
        <v>243</v>
      </c>
      <c r="J574" s="26" t="s">
        <v>158</v>
      </c>
      <c r="K574" s="88">
        <v>45401</v>
      </c>
      <c r="L574" s="26" t="s">
        <v>222</v>
      </c>
      <c r="M574" s="27">
        <v>45056</v>
      </c>
      <c r="N574" s="26" t="s">
        <v>78</v>
      </c>
      <c r="O574" s="28">
        <v>6264</v>
      </c>
      <c r="P574" s="29" t="s">
        <v>149</v>
      </c>
      <c r="Q574" s="26" t="s">
        <v>160</v>
      </c>
      <c r="R574" s="56" t="s">
        <v>243</v>
      </c>
      <c r="S574" s="56" t="s">
        <v>256</v>
      </c>
    </row>
    <row r="575" spans="1:19" x14ac:dyDescent="0.2">
      <c r="A575" s="25" t="s">
        <v>143</v>
      </c>
      <c r="B575" s="26">
        <v>73360053</v>
      </c>
      <c r="C575" s="26" t="s">
        <v>144</v>
      </c>
      <c r="D575" s="26" t="s">
        <v>1025</v>
      </c>
      <c r="E575" s="26" t="s">
        <v>69</v>
      </c>
      <c r="F575" s="26" t="s">
        <v>69</v>
      </c>
      <c r="G575" s="26" t="s">
        <v>144</v>
      </c>
      <c r="H575" s="26" t="s">
        <v>146</v>
      </c>
      <c r="I575" s="26" t="s">
        <v>329</v>
      </c>
      <c r="J575" s="26" t="s">
        <v>158</v>
      </c>
      <c r="K575" s="88">
        <v>45318</v>
      </c>
      <c r="L575" s="26" t="s">
        <v>222</v>
      </c>
      <c r="M575" s="27">
        <v>45065</v>
      </c>
      <c r="N575" s="26" t="s">
        <v>78</v>
      </c>
      <c r="O575" s="28">
        <v>6269</v>
      </c>
      <c r="P575" s="29" t="s">
        <v>252</v>
      </c>
      <c r="Q575" s="26" t="s">
        <v>160</v>
      </c>
      <c r="R575" s="56" t="s">
        <v>2150</v>
      </c>
      <c r="S575" s="56" t="s">
        <v>198</v>
      </c>
    </row>
    <row r="576" spans="1:19" x14ac:dyDescent="0.2">
      <c r="A576" s="25" t="s">
        <v>143</v>
      </c>
      <c r="B576" s="26">
        <v>74305792</v>
      </c>
      <c r="C576" s="26" t="s">
        <v>144</v>
      </c>
      <c r="D576" s="26" t="s">
        <v>1026</v>
      </c>
      <c r="E576" s="26" t="s">
        <v>69</v>
      </c>
      <c r="F576" s="26" t="s">
        <v>69</v>
      </c>
      <c r="G576" s="26" t="s">
        <v>144</v>
      </c>
      <c r="H576" s="26" t="s">
        <v>146</v>
      </c>
      <c r="I576" s="26" t="s">
        <v>415</v>
      </c>
      <c r="J576" s="26" t="s">
        <v>158</v>
      </c>
      <c r="K576" s="88">
        <v>45351</v>
      </c>
      <c r="L576" s="26" t="s">
        <v>194</v>
      </c>
      <c r="M576" s="27">
        <v>45070</v>
      </c>
      <c r="N576" s="26" t="s">
        <v>79</v>
      </c>
      <c r="O576" s="28">
        <v>6269</v>
      </c>
      <c r="P576" s="29" t="s">
        <v>162</v>
      </c>
      <c r="Q576" s="26" t="s">
        <v>160</v>
      </c>
      <c r="R576" s="56" t="s">
        <v>2150</v>
      </c>
      <c r="S576" s="56" t="s">
        <v>479</v>
      </c>
    </row>
    <row r="577" spans="1:19" x14ac:dyDescent="0.2">
      <c r="A577" s="25" t="s">
        <v>143</v>
      </c>
      <c r="B577" s="26">
        <v>78013272</v>
      </c>
      <c r="C577" s="26" t="s">
        <v>144</v>
      </c>
      <c r="D577" s="26" t="s">
        <v>1027</v>
      </c>
      <c r="E577" s="26" t="s">
        <v>69</v>
      </c>
      <c r="F577" s="26" t="s">
        <v>69</v>
      </c>
      <c r="G577" s="26" t="s">
        <v>144</v>
      </c>
      <c r="H577" s="26" t="s">
        <v>146</v>
      </c>
      <c r="I577" s="26" t="s">
        <v>415</v>
      </c>
      <c r="J577" s="26" t="s">
        <v>158</v>
      </c>
      <c r="K577" s="88">
        <v>45706</v>
      </c>
      <c r="L577" s="26" t="s">
        <v>1028</v>
      </c>
      <c r="M577" s="27">
        <v>45070</v>
      </c>
      <c r="N577" s="26" t="s">
        <v>78</v>
      </c>
      <c r="O577" s="28">
        <v>6269</v>
      </c>
      <c r="P577" s="29" t="s">
        <v>162</v>
      </c>
      <c r="Q577" s="26" t="s">
        <v>160</v>
      </c>
      <c r="R577" s="56" t="s">
        <v>2150</v>
      </c>
      <c r="S577" s="56" t="s">
        <v>170</v>
      </c>
    </row>
    <row r="578" spans="1:19" x14ac:dyDescent="0.2">
      <c r="A578" s="25" t="s">
        <v>143</v>
      </c>
      <c r="B578" s="26">
        <v>74772497</v>
      </c>
      <c r="C578" s="26" t="s">
        <v>144</v>
      </c>
      <c r="D578" s="26" t="s">
        <v>1029</v>
      </c>
      <c r="E578" s="26" t="s">
        <v>69</v>
      </c>
      <c r="F578" s="26" t="s">
        <v>69</v>
      </c>
      <c r="G578" s="26" t="s">
        <v>144</v>
      </c>
      <c r="H578" s="26" t="s">
        <v>146</v>
      </c>
      <c r="I578" s="26" t="s">
        <v>181</v>
      </c>
      <c r="J578" s="26" t="s">
        <v>158</v>
      </c>
      <c r="K578" s="88">
        <v>45323</v>
      </c>
      <c r="L578" s="26" t="s">
        <v>201</v>
      </c>
      <c r="M578" s="27">
        <v>45070</v>
      </c>
      <c r="N578" s="26" t="s">
        <v>78</v>
      </c>
      <c r="O578" s="28">
        <v>6269</v>
      </c>
      <c r="P578" s="29" t="s">
        <v>162</v>
      </c>
      <c r="Q578" s="26" t="s">
        <v>160</v>
      </c>
      <c r="R578" s="56" t="s">
        <v>2150</v>
      </c>
      <c r="S578" s="56" t="s">
        <v>186</v>
      </c>
    </row>
    <row r="579" spans="1:19" x14ac:dyDescent="0.2">
      <c r="A579" s="25" t="s">
        <v>143</v>
      </c>
      <c r="B579" s="26">
        <v>60873686</v>
      </c>
      <c r="C579" s="26" t="s">
        <v>144</v>
      </c>
      <c r="D579" s="26" t="s">
        <v>1030</v>
      </c>
      <c r="E579" s="26" t="s">
        <v>69</v>
      </c>
      <c r="F579" s="26" t="s">
        <v>69</v>
      </c>
      <c r="G579" s="26" t="s">
        <v>144</v>
      </c>
      <c r="H579" s="26" t="s">
        <v>146</v>
      </c>
      <c r="I579" s="26" t="s">
        <v>415</v>
      </c>
      <c r="J579" s="26" t="s">
        <v>158</v>
      </c>
      <c r="K579" s="88">
        <v>45576</v>
      </c>
      <c r="L579" s="26" t="s">
        <v>492</v>
      </c>
      <c r="M579" s="27">
        <v>45070</v>
      </c>
      <c r="N579" s="26" t="s">
        <v>79</v>
      </c>
      <c r="O579" s="28">
        <v>6269</v>
      </c>
      <c r="P579" s="29" t="s">
        <v>149</v>
      </c>
      <c r="Q579" s="26" t="s">
        <v>160</v>
      </c>
      <c r="R579" s="56" t="s">
        <v>2150</v>
      </c>
      <c r="S579" s="56" t="s">
        <v>301</v>
      </c>
    </row>
    <row r="580" spans="1:19" x14ac:dyDescent="0.2">
      <c r="A580" s="25" t="s">
        <v>143</v>
      </c>
      <c r="B580" s="26">
        <v>75384031</v>
      </c>
      <c r="C580" s="26" t="s">
        <v>144</v>
      </c>
      <c r="D580" s="26" t="s">
        <v>1031</v>
      </c>
      <c r="E580" s="26" t="s">
        <v>69</v>
      </c>
      <c r="F580" s="26" t="s">
        <v>69</v>
      </c>
      <c r="G580" s="26" t="s">
        <v>144</v>
      </c>
      <c r="H580" s="26" t="s">
        <v>146</v>
      </c>
      <c r="I580" s="26" t="s">
        <v>181</v>
      </c>
      <c r="J580" s="26" t="s">
        <v>158</v>
      </c>
      <c r="K580" s="88">
        <v>45323</v>
      </c>
      <c r="L580" s="26" t="s">
        <v>159</v>
      </c>
      <c r="M580" s="27">
        <v>45070</v>
      </c>
      <c r="N580" s="26" t="s">
        <v>79</v>
      </c>
      <c r="O580" s="28">
        <v>6269</v>
      </c>
      <c r="P580" s="29" t="s">
        <v>252</v>
      </c>
      <c r="Q580" s="26" t="s">
        <v>160</v>
      </c>
      <c r="R580" s="56" t="s">
        <v>2150</v>
      </c>
      <c r="S580" s="56" t="s">
        <v>151</v>
      </c>
    </row>
    <row r="581" spans="1:19" x14ac:dyDescent="0.2">
      <c r="A581" s="25" t="s">
        <v>143</v>
      </c>
      <c r="B581" s="26">
        <v>47642045</v>
      </c>
      <c r="C581" s="26" t="s">
        <v>114</v>
      </c>
      <c r="D581" s="26" t="s">
        <v>986</v>
      </c>
      <c r="E581" s="26" t="s">
        <v>69</v>
      </c>
      <c r="F581" s="26" t="s">
        <v>69</v>
      </c>
      <c r="G581" s="26" t="s">
        <v>114</v>
      </c>
      <c r="H581" s="26" t="s">
        <v>16</v>
      </c>
      <c r="I581" s="26" t="s">
        <v>394</v>
      </c>
      <c r="J581" s="26" t="s">
        <v>74</v>
      </c>
      <c r="K581" s="88" t="s">
        <v>148</v>
      </c>
      <c r="L581" s="26" t="s">
        <v>148</v>
      </c>
      <c r="M581" s="27">
        <v>45070</v>
      </c>
      <c r="N581" s="26" t="s">
        <v>78</v>
      </c>
      <c r="O581" s="28">
        <v>6270</v>
      </c>
      <c r="P581" s="29" t="s">
        <v>162</v>
      </c>
      <c r="Q581" s="26" t="s">
        <v>160</v>
      </c>
      <c r="R581" s="56" t="s">
        <v>394</v>
      </c>
      <c r="S581" s="56" t="s">
        <v>195</v>
      </c>
    </row>
    <row r="582" spans="1:19" x14ac:dyDescent="0.2">
      <c r="A582" s="25" t="s">
        <v>143</v>
      </c>
      <c r="B582" s="26">
        <v>72720592</v>
      </c>
      <c r="C582" s="26" t="s">
        <v>144</v>
      </c>
      <c r="D582" s="26" t="s">
        <v>1032</v>
      </c>
      <c r="E582" s="26" t="s">
        <v>69</v>
      </c>
      <c r="F582" s="26" t="s">
        <v>69</v>
      </c>
      <c r="G582" s="26" t="s">
        <v>144</v>
      </c>
      <c r="H582" s="26" t="s">
        <v>45</v>
      </c>
      <c r="I582" s="26" t="s">
        <v>224</v>
      </c>
      <c r="J582" s="26" t="s">
        <v>74</v>
      </c>
      <c r="K582" s="88" t="s">
        <v>148</v>
      </c>
      <c r="L582" s="26" t="s">
        <v>148</v>
      </c>
      <c r="M582" s="27">
        <v>45070</v>
      </c>
      <c r="N582" s="26" t="s">
        <v>78</v>
      </c>
      <c r="O582" s="28">
        <v>6270</v>
      </c>
      <c r="P582" s="29" t="s">
        <v>149</v>
      </c>
      <c r="Q582" s="26" t="s">
        <v>160</v>
      </c>
      <c r="R582" s="56" t="s">
        <v>2252</v>
      </c>
      <c r="S582" s="56" t="s">
        <v>301</v>
      </c>
    </row>
    <row r="583" spans="1:19" x14ac:dyDescent="0.2">
      <c r="A583" s="25" t="s">
        <v>143</v>
      </c>
      <c r="B583" s="26">
        <v>71271199</v>
      </c>
      <c r="C583" s="26" t="s">
        <v>144</v>
      </c>
      <c r="D583" s="26" t="s">
        <v>1033</v>
      </c>
      <c r="E583" s="26" t="s">
        <v>69</v>
      </c>
      <c r="F583" s="26" t="s">
        <v>69</v>
      </c>
      <c r="G583" s="26" t="s">
        <v>144</v>
      </c>
      <c r="H583" s="26" t="s">
        <v>221</v>
      </c>
      <c r="I583" s="26" t="s">
        <v>251</v>
      </c>
      <c r="J583" s="26" t="s">
        <v>158</v>
      </c>
      <c r="K583" s="88">
        <v>45596</v>
      </c>
      <c r="L583" s="26" t="s">
        <v>334</v>
      </c>
      <c r="M583" s="27">
        <v>45590</v>
      </c>
      <c r="N583" s="26" t="s">
        <v>78</v>
      </c>
      <c r="O583" s="28">
        <v>9743</v>
      </c>
      <c r="P583" s="29" t="s">
        <v>252</v>
      </c>
      <c r="Q583" s="26" t="s">
        <v>160</v>
      </c>
      <c r="R583" s="56" t="s">
        <v>253</v>
      </c>
      <c r="S583" s="56" t="s">
        <v>198</v>
      </c>
    </row>
    <row r="584" spans="1:19" x14ac:dyDescent="0.2">
      <c r="A584" s="25" t="s">
        <v>143</v>
      </c>
      <c r="B584" s="26">
        <v>76541838</v>
      </c>
      <c r="C584" s="26" t="s">
        <v>144</v>
      </c>
      <c r="D584" s="26" t="s">
        <v>2271</v>
      </c>
      <c r="E584" s="26" t="s">
        <v>69</v>
      </c>
      <c r="F584" s="26" t="s">
        <v>69</v>
      </c>
      <c r="G584" s="26" t="s">
        <v>144</v>
      </c>
      <c r="H584" s="26" t="s">
        <v>2272</v>
      </c>
      <c r="I584" s="26" t="s">
        <v>2273</v>
      </c>
      <c r="J584" s="26" t="s">
        <v>158</v>
      </c>
      <c r="K584" s="88">
        <v>45777</v>
      </c>
      <c r="L584" s="26" t="s">
        <v>174</v>
      </c>
      <c r="M584" s="27">
        <v>45729</v>
      </c>
      <c r="N584" s="26" t="s">
        <v>78</v>
      </c>
      <c r="O584" s="28">
        <v>6983</v>
      </c>
      <c r="P584" s="29" t="s">
        <v>162</v>
      </c>
      <c r="Q584" s="26" t="s">
        <v>160</v>
      </c>
      <c r="R584" s="56" t="s">
        <v>2274</v>
      </c>
      <c r="S584" s="56" t="s">
        <v>301</v>
      </c>
    </row>
    <row r="585" spans="1:19" x14ac:dyDescent="0.2">
      <c r="A585" s="25" t="s">
        <v>143</v>
      </c>
      <c r="B585" s="26">
        <v>75005486</v>
      </c>
      <c r="C585" s="26" t="s">
        <v>144</v>
      </c>
      <c r="D585" s="26" t="s">
        <v>1034</v>
      </c>
      <c r="E585" s="26" t="s">
        <v>69</v>
      </c>
      <c r="F585" s="26" t="s">
        <v>69</v>
      </c>
      <c r="G585" s="26" t="s">
        <v>144</v>
      </c>
      <c r="H585" s="26" t="s">
        <v>16</v>
      </c>
      <c r="I585" s="26" t="s">
        <v>564</v>
      </c>
      <c r="J585" s="26" t="s">
        <v>74</v>
      </c>
      <c r="K585" s="88" t="s">
        <v>148</v>
      </c>
      <c r="L585" s="26" t="s">
        <v>148</v>
      </c>
      <c r="M585" s="27">
        <v>45071</v>
      </c>
      <c r="N585" s="26" t="s">
        <v>79</v>
      </c>
      <c r="O585" s="28">
        <v>6350</v>
      </c>
      <c r="P585" s="29" t="s">
        <v>149</v>
      </c>
      <c r="Q585" s="26" t="s">
        <v>160</v>
      </c>
      <c r="R585" s="56" t="s">
        <v>2252</v>
      </c>
      <c r="S585" s="56" t="s">
        <v>155</v>
      </c>
    </row>
    <row r="586" spans="1:19" x14ac:dyDescent="0.2">
      <c r="A586" s="25" t="s">
        <v>143</v>
      </c>
      <c r="B586" s="26">
        <v>72228328</v>
      </c>
      <c r="C586" s="26" t="s">
        <v>144</v>
      </c>
      <c r="D586" s="26" t="s">
        <v>1035</v>
      </c>
      <c r="E586" s="26" t="s">
        <v>69</v>
      </c>
      <c r="F586" s="26" t="s">
        <v>69</v>
      </c>
      <c r="G586" s="26" t="s">
        <v>144</v>
      </c>
      <c r="H586" s="26" t="s">
        <v>22</v>
      </c>
      <c r="I586" s="26" t="s">
        <v>344</v>
      </c>
      <c r="J586" s="26" t="s">
        <v>74</v>
      </c>
      <c r="K586" s="88" t="s">
        <v>148</v>
      </c>
      <c r="L586" s="26" t="s">
        <v>148</v>
      </c>
      <c r="M586" s="27">
        <v>45071</v>
      </c>
      <c r="N586" s="26" t="s">
        <v>78</v>
      </c>
      <c r="O586" s="28">
        <v>6350</v>
      </c>
      <c r="P586" s="29" t="s">
        <v>149</v>
      </c>
      <c r="Q586" s="26" t="s">
        <v>160</v>
      </c>
      <c r="R586" s="56" t="s">
        <v>2150</v>
      </c>
      <c r="S586" s="56" t="s">
        <v>195</v>
      </c>
    </row>
    <row r="587" spans="1:19" x14ac:dyDescent="0.2">
      <c r="A587" s="25" t="s">
        <v>143</v>
      </c>
      <c r="B587" s="26">
        <v>1502758</v>
      </c>
      <c r="C587" s="26" t="s">
        <v>144</v>
      </c>
      <c r="D587" s="26" t="s">
        <v>1036</v>
      </c>
      <c r="E587" s="26" t="s">
        <v>69</v>
      </c>
      <c r="F587" s="26" t="s">
        <v>69</v>
      </c>
      <c r="G587" s="26" t="s">
        <v>144</v>
      </c>
      <c r="H587" s="26" t="s">
        <v>16</v>
      </c>
      <c r="I587" s="26" t="s">
        <v>425</v>
      </c>
      <c r="J587" s="26" t="s">
        <v>158</v>
      </c>
      <c r="K587" s="88">
        <v>45398</v>
      </c>
      <c r="L587" s="26" t="s">
        <v>222</v>
      </c>
      <c r="M587" s="27">
        <v>45071</v>
      </c>
      <c r="N587" s="26" t="s">
        <v>79</v>
      </c>
      <c r="O587" s="28">
        <v>6350</v>
      </c>
      <c r="P587" s="29" t="s">
        <v>149</v>
      </c>
      <c r="Q587" s="26" t="s">
        <v>160</v>
      </c>
      <c r="R587" s="56" t="s">
        <v>243</v>
      </c>
      <c r="S587" s="56" t="s">
        <v>155</v>
      </c>
    </row>
    <row r="588" spans="1:19" x14ac:dyDescent="0.2">
      <c r="A588" s="25" t="s">
        <v>143</v>
      </c>
      <c r="B588" s="26">
        <v>70936398</v>
      </c>
      <c r="C588" s="26" t="s">
        <v>144</v>
      </c>
      <c r="D588" s="26" t="s">
        <v>1037</v>
      </c>
      <c r="E588" s="26" t="s">
        <v>69</v>
      </c>
      <c r="F588" s="26" t="s">
        <v>69</v>
      </c>
      <c r="G588" s="26" t="s">
        <v>144</v>
      </c>
      <c r="H588" s="26" t="s">
        <v>16</v>
      </c>
      <c r="I588" s="26" t="s">
        <v>401</v>
      </c>
      <c r="J588" s="26" t="s">
        <v>158</v>
      </c>
      <c r="K588" s="88">
        <v>45292</v>
      </c>
      <c r="L588" s="26" t="s">
        <v>159</v>
      </c>
      <c r="M588" s="27">
        <v>45071</v>
      </c>
      <c r="N588" s="26" t="s">
        <v>79</v>
      </c>
      <c r="O588" s="28">
        <v>6350</v>
      </c>
      <c r="P588" s="29" t="s">
        <v>252</v>
      </c>
      <c r="Q588" s="26" t="s">
        <v>160</v>
      </c>
      <c r="R588" s="56" t="s">
        <v>394</v>
      </c>
      <c r="S588" s="56" t="s">
        <v>170</v>
      </c>
    </row>
    <row r="589" spans="1:19" x14ac:dyDescent="0.2">
      <c r="A589" s="25" t="s">
        <v>143</v>
      </c>
      <c r="B589" s="26">
        <v>72491554</v>
      </c>
      <c r="C589" s="26" t="s">
        <v>144</v>
      </c>
      <c r="D589" s="26" t="s">
        <v>1038</v>
      </c>
      <c r="E589" s="26" t="s">
        <v>69</v>
      </c>
      <c r="F589" s="26" t="s">
        <v>69</v>
      </c>
      <c r="G589" s="26" t="s">
        <v>144</v>
      </c>
      <c r="H589" s="26" t="s">
        <v>16</v>
      </c>
      <c r="I589" s="26" t="s">
        <v>958</v>
      </c>
      <c r="J589" s="26" t="s">
        <v>158</v>
      </c>
      <c r="K589" s="88">
        <v>45715</v>
      </c>
      <c r="L589" s="26" t="s">
        <v>159</v>
      </c>
      <c r="M589" s="27">
        <v>45071</v>
      </c>
      <c r="N589" s="26" t="s">
        <v>79</v>
      </c>
      <c r="O589" s="28">
        <v>6350</v>
      </c>
      <c r="P589" s="29" t="s">
        <v>149</v>
      </c>
      <c r="Q589" s="26" t="s">
        <v>160</v>
      </c>
      <c r="R589" s="56" t="s">
        <v>394</v>
      </c>
      <c r="S589" s="56" t="s">
        <v>151</v>
      </c>
    </row>
    <row r="590" spans="1:19" x14ac:dyDescent="0.2">
      <c r="A590" s="25" t="s">
        <v>143</v>
      </c>
      <c r="B590" s="26">
        <v>76027197</v>
      </c>
      <c r="C590" s="26" t="s">
        <v>144</v>
      </c>
      <c r="D590" s="26" t="s">
        <v>1039</v>
      </c>
      <c r="E590" s="26" t="s">
        <v>69</v>
      </c>
      <c r="F590" s="26" t="s">
        <v>69</v>
      </c>
      <c r="G590" s="26" t="s">
        <v>144</v>
      </c>
      <c r="H590" s="26" t="s">
        <v>16</v>
      </c>
      <c r="I590" s="26" t="s">
        <v>901</v>
      </c>
      <c r="J590" s="26" t="s">
        <v>158</v>
      </c>
      <c r="K590" s="88">
        <v>45355</v>
      </c>
      <c r="L590" s="26" t="s">
        <v>222</v>
      </c>
      <c r="M590" s="27">
        <v>45073</v>
      </c>
      <c r="N590" s="26" t="s">
        <v>79</v>
      </c>
      <c r="O590" s="28">
        <v>6268</v>
      </c>
      <c r="P590" s="29" t="s">
        <v>149</v>
      </c>
      <c r="Q590" s="26" t="s">
        <v>160</v>
      </c>
      <c r="R590" s="56" t="s">
        <v>394</v>
      </c>
      <c r="S590" s="56" t="s">
        <v>190</v>
      </c>
    </row>
    <row r="591" spans="1:19" x14ac:dyDescent="0.2">
      <c r="A591" s="25" t="s">
        <v>143</v>
      </c>
      <c r="B591" s="26">
        <v>10886398</v>
      </c>
      <c r="C591" s="26" t="s">
        <v>144</v>
      </c>
      <c r="D591" s="26" t="s">
        <v>1040</v>
      </c>
      <c r="E591" s="26" t="s">
        <v>69</v>
      </c>
      <c r="F591" s="26" t="s">
        <v>69</v>
      </c>
      <c r="G591" s="26" t="s">
        <v>144</v>
      </c>
      <c r="H591" s="26" t="s">
        <v>221</v>
      </c>
      <c r="I591" s="26" t="s">
        <v>148</v>
      </c>
      <c r="J591" s="26" t="s">
        <v>158</v>
      </c>
      <c r="K591" s="88">
        <v>45416</v>
      </c>
      <c r="L591" s="26" t="s">
        <v>247</v>
      </c>
      <c r="M591" s="27">
        <v>45414</v>
      </c>
      <c r="N591" s="26" t="s">
        <v>78</v>
      </c>
      <c r="O591" s="28">
        <v>7234</v>
      </c>
      <c r="P591" s="29" t="s">
        <v>162</v>
      </c>
      <c r="Q591" s="26" t="s">
        <v>160</v>
      </c>
      <c r="R591" s="56" t="s">
        <v>148</v>
      </c>
      <c r="S591" s="56" t="s">
        <v>170</v>
      </c>
    </row>
    <row r="592" spans="1:19" x14ac:dyDescent="0.2">
      <c r="A592" s="25" t="s">
        <v>143</v>
      </c>
      <c r="B592" s="26">
        <v>74834317</v>
      </c>
      <c r="C592" s="26" t="s">
        <v>144</v>
      </c>
      <c r="D592" s="26" t="s">
        <v>1041</v>
      </c>
      <c r="E592" s="26" t="s">
        <v>69</v>
      </c>
      <c r="F592" s="26" t="s">
        <v>69</v>
      </c>
      <c r="G592" s="26" t="s">
        <v>144</v>
      </c>
      <c r="H592" s="26" t="s">
        <v>45</v>
      </c>
      <c r="I592" s="26" t="s">
        <v>413</v>
      </c>
      <c r="J592" s="26" t="s">
        <v>74</v>
      </c>
      <c r="K592" s="88" t="s">
        <v>148</v>
      </c>
      <c r="L592" s="26" t="s">
        <v>148</v>
      </c>
      <c r="M592" s="27">
        <v>45073</v>
      </c>
      <c r="N592" s="26" t="s">
        <v>79</v>
      </c>
      <c r="O592" s="28">
        <v>6267</v>
      </c>
      <c r="P592" s="29" t="s">
        <v>149</v>
      </c>
      <c r="Q592" s="26" t="s">
        <v>160</v>
      </c>
      <c r="R592" s="56" t="s">
        <v>394</v>
      </c>
      <c r="S592" s="56" t="s">
        <v>170</v>
      </c>
    </row>
    <row r="593" spans="1:19" x14ac:dyDescent="0.2">
      <c r="A593" s="25" t="s">
        <v>143</v>
      </c>
      <c r="B593" s="26">
        <v>75620006</v>
      </c>
      <c r="C593" s="26" t="s">
        <v>144</v>
      </c>
      <c r="D593" s="26" t="s">
        <v>1042</v>
      </c>
      <c r="E593" s="26" t="s">
        <v>69</v>
      </c>
      <c r="F593" s="26" t="s">
        <v>69</v>
      </c>
      <c r="G593" s="26" t="s">
        <v>144</v>
      </c>
      <c r="H593" s="26" t="s">
        <v>477</v>
      </c>
      <c r="I593" s="26" t="s">
        <v>248</v>
      </c>
      <c r="J593" s="26" t="s">
        <v>74</v>
      </c>
      <c r="K593" s="88" t="s">
        <v>148</v>
      </c>
      <c r="L593" s="26" t="s">
        <v>148</v>
      </c>
      <c r="M593" s="27">
        <v>45073</v>
      </c>
      <c r="N593" s="26" t="s">
        <v>78</v>
      </c>
      <c r="O593" s="28">
        <v>6270</v>
      </c>
      <c r="P593" s="29" t="s">
        <v>149</v>
      </c>
      <c r="Q593" s="26" t="s">
        <v>160</v>
      </c>
      <c r="R593" s="56" t="s">
        <v>235</v>
      </c>
      <c r="S593" s="56" t="s">
        <v>151</v>
      </c>
    </row>
    <row r="594" spans="1:19" x14ac:dyDescent="0.2">
      <c r="A594" s="25" t="s">
        <v>143</v>
      </c>
      <c r="B594" s="26">
        <v>75929401</v>
      </c>
      <c r="C594" s="26" t="s">
        <v>144</v>
      </c>
      <c r="D594" s="26" t="s">
        <v>1043</v>
      </c>
      <c r="E594" s="26" t="s">
        <v>69</v>
      </c>
      <c r="F594" s="26" t="s">
        <v>69</v>
      </c>
      <c r="G594" s="26" t="s">
        <v>144</v>
      </c>
      <c r="H594" s="26" t="s">
        <v>45</v>
      </c>
      <c r="I594" s="26" t="s">
        <v>413</v>
      </c>
      <c r="J594" s="26" t="s">
        <v>74</v>
      </c>
      <c r="K594" s="88" t="s">
        <v>148</v>
      </c>
      <c r="L594" s="26" t="s">
        <v>148</v>
      </c>
      <c r="M594" s="27">
        <v>45073</v>
      </c>
      <c r="N594" s="26" t="s">
        <v>79</v>
      </c>
      <c r="O594" s="28">
        <v>6270</v>
      </c>
      <c r="P594" s="29" t="s">
        <v>162</v>
      </c>
      <c r="Q594" s="26" t="s">
        <v>160</v>
      </c>
      <c r="R594" s="56" t="s">
        <v>394</v>
      </c>
      <c r="S594" s="56" t="s">
        <v>179</v>
      </c>
    </row>
    <row r="595" spans="1:19" x14ac:dyDescent="0.2">
      <c r="A595" s="25" t="s">
        <v>143</v>
      </c>
      <c r="B595" s="26">
        <v>74462345</v>
      </c>
      <c r="C595" s="26" t="s">
        <v>144</v>
      </c>
      <c r="D595" s="26" t="s">
        <v>1044</v>
      </c>
      <c r="E595" s="26" t="s">
        <v>69</v>
      </c>
      <c r="F595" s="26" t="s">
        <v>69</v>
      </c>
      <c r="G595" s="26" t="s">
        <v>144</v>
      </c>
      <c r="H595" s="26" t="s">
        <v>16</v>
      </c>
      <c r="I595" s="26" t="s">
        <v>357</v>
      </c>
      <c r="J595" s="26" t="s">
        <v>158</v>
      </c>
      <c r="K595" s="88">
        <v>45351</v>
      </c>
      <c r="L595" s="26" t="s">
        <v>194</v>
      </c>
      <c r="M595" s="27">
        <v>45073</v>
      </c>
      <c r="N595" s="26" t="s">
        <v>79</v>
      </c>
      <c r="O595" s="28">
        <v>6270</v>
      </c>
      <c r="P595" s="29" t="s">
        <v>162</v>
      </c>
      <c r="Q595" s="26" t="s">
        <v>160</v>
      </c>
      <c r="R595" s="56" t="s">
        <v>2252</v>
      </c>
      <c r="S595" s="56" t="s">
        <v>151</v>
      </c>
    </row>
    <row r="596" spans="1:19" x14ac:dyDescent="0.2">
      <c r="A596" s="25" t="s">
        <v>143</v>
      </c>
      <c r="B596" s="26">
        <v>75324501</v>
      </c>
      <c r="C596" s="26" t="s">
        <v>144</v>
      </c>
      <c r="D596" s="26" t="s">
        <v>1045</v>
      </c>
      <c r="E596" s="26" t="s">
        <v>69</v>
      </c>
      <c r="F596" s="26" t="s">
        <v>69</v>
      </c>
      <c r="G596" s="26" t="s">
        <v>144</v>
      </c>
      <c r="H596" s="26" t="s">
        <v>30</v>
      </c>
      <c r="I596" s="26" t="s">
        <v>234</v>
      </c>
      <c r="J596" s="26" t="s">
        <v>74</v>
      </c>
      <c r="K596" s="88" t="s">
        <v>148</v>
      </c>
      <c r="L596" s="26" t="s">
        <v>148</v>
      </c>
      <c r="M596" s="27">
        <v>45076</v>
      </c>
      <c r="N596" s="26" t="s">
        <v>78</v>
      </c>
      <c r="O596" s="28">
        <v>6349</v>
      </c>
      <c r="P596" s="29" t="s">
        <v>149</v>
      </c>
      <c r="Q596" s="26" t="s">
        <v>160</v>
      </c>
      <c r="R596" s="56" t="s">
        <v>235</v>
      </c>
      <c r="S596" s="56" t="s">
        <v>190</v>
      </c>
    </row>
    <row r="597" spans="1:19" x14ac:dyDescent="0.2">
      <c r="A597" s="25" t="s">
        <v>143</v>
      </c>
      <c r="B597" s="26">
        <v>41019522</v>
      </c>
      <c r="C597" s="26" t="s">
        <v>144</v>
      </c>
      <c r="D597" s="26" t="s">
        <v>1046</v>
      </c>
      <c r="E597" s="26" t="s">
        <v>69</v>
      </c>
      <c r="F597" s="26" t="s">
        <v>69</v>
      </c>
      <c r="G597" s="26" t="s">
        <v>144</v>
      </c>
      <c r="H597" s="26" t="s">
        <v>270</v>
      </c>
      <c r="I597" s="26" t="s">
        <v>1047</v>
      </c>
      <c r="J597" s="26" t="s">
        <v>158</v>
      </c>
      <c r="K597" s="88">
        <v>45427</v>
      </c>
      <c r="L597" s="26" t="s">
        <v>201</v>
      </c>
      <c r="M597" s="27">
        <v>45408</v>
      </c>
      <c r="N597" s="26" t="s">
        <v>78</v>
      </c>
      <c r="O597" s="28">
        <v>7202</v>
      </c>
      <c r="P597" s="29" t="s">
        <v>162</v>
      </c>
      <c r="Q597" s="26" t="s">
        <v>160</v>
      </c>
      <c r="R597" s="56" t="s">
        <v>272</v>
      </c>
      <c r="S597" s="56" t="s">
        <v>151</v>
      </c>
    </row>
    <row r="598" spans="1:19" x14ac:dyDescent="0.2">
      <c r="A598" s="25" t="s">
        <v>143</v>
      </c>
      <c r="B598" s="26">
        <v>76613858</v>
      </c>
      <c r="C598" s="26" t="s">
        <v>144</v>
      </c>
      <c r="D598" s="26" t="s">
        <v>1048</v>
      </c>
      <c r="E598" s="26" t="s">
        <v>69</v>
      </c>
      <c r="F598" s="26" t="s">
        <v>69</v>
      </c>
      <c r="G598" s="26" t="s">
        <v>144</v>
      </c>
      <c r="H598" s="26" t="s">
        <v>421</v>
      </c>
      <c r="I598" s="26" t="s">
        <v>1023</v>
      </c>
      <c r="J598" s="26" t="s">
        <v>158</v>
      </c>
      <c r="K598" s="88">
        <v>45596</v>
      </c>
      <c r="L598" s="26" t="s">
        <v>194</v>
      </c>
      <c r="M598" s="27">
        <v>45524</v>
      </c>
      <c r="N598" s="26" t="s">
        <v>78</v>
      </c>
      <c r="O598" s="28">
        <v>8550</v>
      </c>
      <c r="P598" s="29" t="s">
        <v>252</v>
      </c>
      <c r="Q598" s="26" t="s">
        <v>160</v>
      </c>
      <c r="R598" s="56" t="s">
        <v>423</v>
      </c>
      <c r="S598" s="56" t="s">
        <v>170</v>
      </c>
    </row>
    <row r="599" spans="1:19" x14ac:dyDescent="0.2">
      <c r="A599" s="25" t="s">
        <v>143</v>
      </c>
      <c r="B599" s="26">
        <v>74305344</v>
      </c>
      <c r="C599" s="26" t="s">
        <v>144</v>
      </c>
      <c r="D599" s="26" t="s">
        <v>1049</v>
      </c>
      <c r="E599" s="26" t="s">
        <v>69</v>
      </c>
      <c r="F599" s="26" t="s">
        <v>69</v>
      </c>
      <c r="G599" s="26" t="s">
        <v>144</v>
      </c>
      <c r="H599" s="26" t="s">
        <v>146</v>
      </c>
      <c r="I599" s="26" t="s">
        <v>181</v>
      </c>
      <c r="J599" s="26" t="s">
        <v>158</v>
      </c>
      <c r="K599" s="88">
        <v>45323</v>
      </c>
      <c r="L599" s="26" t="s">
        <v>159</v>
      </c>
      <c r="M599" s="27">
        <v>45085</v>
      </c>
      <c r="N599" s="26" t="s">
        <v>79</v>
      </c>
      <c r="O599" s="28">
        <v>6351</v>
      </c>
      <c r="P599" s="29" t="s">
        <v>162</v>
      </c>
      <c r="Q599" s="26" t="s">
        <v>160</v>
      </c>
      <c r="R599" s="56" t="s">
        <v>2150</v>
      </c>
      <c r="S599" s="56" t="s">
        <v>232</v>
      </c>
    </row>
    <row r="600" spans="1:19" x14ac:dyDescent="0.2">
      <c r="A600" s="25" t="s">
        <v>143</v>
      </c>
      <c r="B600" s="26">
        <v>71936822</v>
      </c>
      <c r="C600" s="26" t="s">
        <v>144</v>
      </c>
      <c r="D600" s="26" t="s">
        <v>1050</v>
      </c>
      <c r="E600" s="26" t="s">
        <v>69</v>
      </c>
      <c r="F600" s="26" t="s">
        <v>69</v>
      </c>
      <c r="G600" s="26" t="s">
        <v>144</v>
      </c>
      <c r="H600" s="26" t="s">
        <v>146</v>
      </c>
      <c r="I600" s="26" t="s">
        <v>415</v>
      </c>
      <c r="J600" s="26" t="s">
        <v>158</v>
      </c>
      <c r="K600" s="88">
        <v>45737</v>
      </c>
      <c r="L600" s="26" t="s">
        <v>197</v>
      </c>
      <c r="M600" s="27">
        <v>45090</v>
      </c>
      <c r="N600" s="26" t="s">
        <v>78</v>
      </c>
      <c r="O600" s="28">
        <v>6478</v>
      </c>
      <c r="P600" s="29" t="s">
        <v>149</v>
      </c>
      <c r="Q600" s="26" t="s">
        <v>160</v>
      </c>
      <c r="R600" s="56" t="s">
        <v>2150</v>
      </c>
      <c r="S600" s="56" t="s">
        <v>190</v>
      </c>
    </row>
    <row r="601" spans="1:19" x14ac:dyDescent="0.2">
      <c r="A601" s="25" t="s">
        <v>143</v>
      </c>
      <c r="B601" s="26">
        <v>4185108</v>
      </c>
      <c r="C601" s="26" t="s">
        <v>144</v>
      </c>
      <c r="D601" s="26" t="s">
        <v>1051</v>
      </c>
      <c r="E601" s="26" t="s">
        <v>69</v>
      </c>
      <c r="F601" s="26" t="s">
        <v>69</v>
      </c>
      <c r="G601" s="26" t="s">
        <v>144</v>
      </c>
      <c r="H601" s="26" t="s">
        <v>16</v>
      </c>
      <c r="I601" s="26" t="s">
        <v>310</v>
      </c>
      <c r="J601" s="26" t="s">
        <v>158</v>
      </c>
      <c r="K601" s="88">
        <v>45327</v>
      </c>
      <c r="L601" s="26" t="s">
        <v>159</v>
      </c>
      <c r="M601" s="27">
        <v>45090</v>
      </c>
      <c r="N601" s="26" t="s">
        <v>79</v>
      </c>
      <c r="O601" s="28">
        <v>6417</v>
      </c>
      <c r="P601" s="29" t="s">
        <v>149</v>
      </c>
      <c r="Q601" s="26" t="s">
        <v>160</v>
      </c>
      <c r="R601" s="56" t="s">
        <v>243</v>
      </c>
      <c r="S601" s="56" t="s">
        <v>195</v>
      </c>
    </row>
    <row r="602" spans="1:19" x14ac:dyDescent="0.2">
      <c r="A602" s="25" t="s">
        <v>143</v>
      </c>
      <c r="B602" s="26">
        <v>75858036</v>
      </c>
      <c r="C602" s="26" t="s">
        <v>144</v>
      </c>
      <c r="D602" s="26" t="s">
        <v>1052</v>
      </c>
      <c r="E602" s="26" t="s">
        <v>69</v>
      </c>
      <c r="F602" s="26" t="s">
        <v>69</v>
      </c>
      <c r="G602" s="26" t="s">
        <v>144</v>
      </c>
      <c r="H602" s="26" t="s">
        <v>45</v>
      </c>
      <c r="I602" s="26" t="s">
        <v>413</v>
      </c>
      <c r="J602" s="26" t="s">
        <v>74</v>
      </c>
      <c r="K602" s="88" t="s">
        <v>148</v>
      </c>
      <c r="L602" s="26" t="s">
        <v>148</v>
      </c>
      <c r="M602" s="27">
        <v>45090</v>
      </c>
      <c r="N602" s="26" t="s">
        <v>79</v>
      </c>
      <c r="O602" s="28">
        <v>6417</v>
      </c>
      <c r="P602" s="29" t="s">
        <v>149</v>
      </c>
      <c r="Q602" s="26" t="s">
        <v>160</v>
      </c>
      <c r="R602" s="56" t="s">
        <v>394</v>
      </c>
      <c r="S602" s="56" t="s">
        <v>301</v>
      </c>
    </row>
    <row r="603" spans="1:19" x14ac:dyDescent="0.2">
      <c r="A603" s="25" t="s">
        <v>143</v>
      </c>
      <c r="B603" s="26">
        <v>74930242</v>
      </c>
      <c r="C603" s="26" t="s">
        <v>144</v>
      </c>
      <c r="D603" s="26" t="s">
        <v>1053</v>
      </c>
      <c r="E603" s="26" t="s">
        <v>69</v>
      </c>
      <c r="F603" s="26" t="s">
        <v>69</v>
      </c>
      <c r="G603" s="26" t="s">
        <v>144</v>
      </c>
      <c r="H603" s="26" t="s">
        <v>16</v>
      </c>
      <c r="I603" s="26" t="s">
        <v>425</v>
      </c>
      <c r="J603" s="26" t="s">
        <v>158</v>
      </c>
      <c r="K603" s="88">
        <v>45457</v>
      </c>
      <c r="L603" s="26" t="s">
        <v>222</v>
      </c>
      <c r="M603" s="27">
        <v>45090</v>
      </c>
      <c r="N603" s="26" t="s">
        <v>78</v>
      </c>
      <c r="O603" s="28">
        <v>6417</v>
      </c>
      <c r="P603" s="29" t="s">
        <v>149</v>
      </c>
      <c r="Q603" s="26" t="s">
        <v>160</v>
      </c>
      <c r="R603" s="56" t="s">
        <v>243</v>
      </c>
      <c r="S603" s="56" t="s">
        <v>190</v>
      </c>
    </row>
    <row r="604" spans="1:19" x14ac:dyDescent="0.2">
      <c r="A604" s="25" t="s">
        <v>143</v>
      </c>
      <c r="B604" s="26">
        <v>74450395</v>
      </c>
      <c r="C604" s="26" t="s">
        <v>144</v>
      </c>
      <c r="D604" s="26" t="s">
        <v>1054</v>
      </c>
      <c r="E604" s="26" t="s">
        <v>69</v>
      </c>
      <c r="F604" s="26" t="s">
        <v>69</v>
      </c>
      <c r="G604" s="26" t="s">
        <v>144</v>
      </c>
      <c r="H604" s="26" t="s">
        <v>16</v>
      </c>
      <c r="I604" s="26" t="s">
        <v>425</v>
      </c>
      <c r="J604" s="26" t="s">
        <v>158</v>
      </c>
      <c r="K604" s="88">
        <v>45313</v>
      </c>
      <c r="L604" s="26" t="s">
        <v>222</v>
      </c>
      <c r="M604" s="27">
        <v>45090</v>
      </c>
      <c r="N604" s="26" t="s">
        <v>79</v>
      </c>
      <c r="O604" s="28">
        <v>6347</v>
      </c>
      <c r="P604" s="29" t="s">
        <v>252</v>
      </c>
      <c r="Q604" s="26" t="s">
        <v>160</v>
      </c>
      <c r="R604" s="56" t="s">
        <v>243</v>
      </c>
      <c r="S604" s="56" t="s">
        <v>256</v>
      </c>
    </row>
    <row r="605" spans="1:19" x14ac:dyDescent="0.2">
      <c r="A605" s="25" t="s">
        <v>143</v>
      </c>
      <c r="B605" s="26">
        <v>75985419</v>
      </c>
      <c r="C605" s="26" t="s">
        <v>144</v>
      </c>
      <c r="D605" s="26" t="s">
        <v>1055</v>
      </c>
      <c r="E605" s="26" t="s">
        <v>69</v>
      </c>
      <c r="F605" s="26" t="s">
        <v>69</v>
      </c>
      <c r="G605" s="26" t="s">
        <v>144</v>
      </c>
      <c r="H605" s="26" t="s">
        <v>45</v>
      </c>
      <c r="I605" s="26" t="s">
        <v>386</v>
      </c>
      <c r="J605" s="26" t="s">
        <v>158</v>
      </c>
      <c r="K605" s="88">
        <v>45358</v>
      </c>
      <c r="L605" s="26" t="s">
        <v>247</v>
      </c>
      <c r="M605" s="27">
        <v>45090</v>
      </c>
      <c r="N605" s="26" t="s">
        <v>78</v>
      </c>
      <c r="O605" s="28">
        <v>6348</v>
      </c>
      <c r="P605" s="29" t="s">
        <v>149</v>
      </c>
      <c r="Q605" s="26" t="s">
        <v>160</v>
      </c>
      <c r="R605" s="56" t="s">
        <v>2252</v>
      </c>
      <c r="S605" s="56" t="s">
        <v>198</v>
      </c>
    </row>
    <row r="606" spans="1:19" x14ac:dyDescent="0.2">
      <c r="A606" s="25" t="s">
        <v>143</v>
      </c>
      <c r="B606" s="26">
        <v>45109680</v>
      </c>
      <c r="C606" s="26" t="s">
        <v>144</v>
      </c>
      <c r="D606" s="26" t="s">
        <v>1056</v>
      </c>
      <c r="E606" s="26" t="s">
        <v>69</v>
      </c>
      <c r="F606" s="26" t="s">
        <v>69</v>
      </c>
      <c r="G606" s="26" t="s">
        <v>144</v>
      </c>
      <c r="H606" s="26" t="s">
        <v>16</v>
      </c>
      <c r="I606" s="26" t="s">
        <v>958</v>
      </c>
      <c r="J606" s="26" t="s">
        <v>74</v>
      </c>
      <c r="K606" s="88" t="s">
        <v>148</v>
      </c>
      <c r="L606" s="26" t="s">
        <v>148</v>
      </c>
      <c r="M606" s="27">
        <v>45090</v>
      </c>
      <c r="N606" s="26" t="s">
        <v>79</v>
      </c>
      <c r="O606" s="28">
        <v>6348</v>
      </c>
      <c r="P606" s="29" t="s">
        <v>149</v>
      </c>
      <c r="Q606" s="26" t="s">
        <v>160</v>
      </c>
      <c r="R606" s="56" t="s">
        <v>394</v>
      </c>
      <c r="S606" s="56" t="s">
        <v>155</v>
      </c>
    </row>
    <row r="607" spans="1:19" x14ac:dyDescent="0.2">
      <c r="A607" s="25" t="s">
        <v>143</v>
      </c>
      <c r="B607" s="26">
        <v>77279156</v>
      </c>
      <c r="C607" s="26" t="s">
        <v>144</v>
      </c>
      <c r="D607" s="26" t="s">
        <v>1057</v>
      </c>
      <c r="E607" s="26" t="s">
        <v>69</v>
      </c>
      <c r="F607" s="26" t="s">
        <v>69</v>
      </c>
      <c r="G607" s="26" t="s">
        <v>144</v>
      </c>
      <c r="H607" s="26" t="s">
        <v>16</v>
      </c>
      <c r="I607" s="26" t="s">
        <v>401</v>
      </c>
      <c r="J607" s="26" t="s">
        <v>158</v>
      </c>
      <c r="K607" s="88">
        <v>45495</v>
      </c>
      <c r="L607" s="26" t="s">
        <v>197</v>
      </c>
      <c r="M607" s="27">
        <v>45090</v>
      </c>
      <c r="N607" s="26" t="s">
        <v>79</v>
      </c>
      <c r="O607" s="28">
        <v>6348</v>
      </c>
      <c r="P607" s="29" t="s">
        <v>149</v>
      </c>
      <c r="Q607" s="26" t="s">
        <v>160</v>
      </c>
      <c r="R607" s="56" t="s">
        <v>394</v>
      </c>
      <c r="S607" s="56" t="s">
        <v>198</v>
      </c>
    </row>
    <row r="608" spans="1:19" x14ac:dyDescent="0.2">
      <c r="A608" s="25" t="s">
        <v>143</v>
      </c>
      <c r="B608" s="26">
        <v>70435325</v>
      </c>
      <c r="C608" s="26" t="s">
        <v>144</v>
      </c>
      <c r="D608" s="26" t="s">
        <v>1058</v>
      </c>
      <c r="E608" s="26" t="s">
        <v>69</v>
      </c>
      <c r="F608" s="26" t="s">
        <v>69</v>
      </c>
      <c r="G608" s="26" t="s">
        <v>144</v>
      </c>
      <c r="H608" s="26" t="s">
        <v>16</v>
      </c>
      <c r="I608" s="26" t="s">
        <v>310</v>
      </c>
      <c r="J608" s="26" t="s">
        <v>158</v>
      </c>
      <c r="K608" s="88">
        <v>45657</v>
      </c>
      <c r="L608" s="26" t="s">
        <v>174</v>
      </c>
      <c r="M608" s="27">
        <v>45093</v>
      </c>
      <c r="N608" s="26" t="s">
        <v>79</v>
      </c>
      <c r="O608" s="28">
        <v>6347</v>
      </c>
      <c r="P608" s="29" t="s">
        <v>149</v>
      </c>
      <c r="Q608" s="26" t="s">
        <v>160</v>
      </c>
      <c r="R608" s="56" t="s">
        <v>243</v>
      </c>
      <c r="S608" s="56" t="s">
        <v>263</v>
      </c>
    </row>
    <row r="609" spans="1:19" x14ac:dyDescent="0.2">
      <c r="A609" s="25" t="s">
        <v>143</v>
      </c>
      <c r="B609" s="26">
        <v>73192777</v>
      </c>
      <c r="C609" s="26" t="s">
        <v>144</v>
      </c>
      <c r="D609" s="26" t="s">
        <v>1059</v>
      </c>
      <c r="E609" s="26" t="s">
        <v>69</v>
      </c>
      <c r="F609" s="26" t="s">
        <v>69</v>
      </c>
      <c r="G609" s="26" t="s">
        <v>144</v>
      </c>
      <c r="H609" s="26" t="s">
        <v>16</v>
      </c>
      <c r="I609" s="26" t="s">
        <v>401</v>
      </c>
      <c r="J609" s="26" t="s">
        <v>158</v>
      </c>
      <c r="K609" s="88">
        <v>45504</v>
      </c>
      <c r="L609" s="26" t="s">
        <v>197</v>
      </c>
      <c r="M609" s="27">
        <v>45093</v>
      </c>
      <c r="N609" s="26" t="s">
        <v>79</v>
      </c>
      <c r="O609" s="28">
        <v>6347</v>
      </c>
      <c r="P609" s="29" t="s">
        <v>149</v>
      </c>
      <c r="Q609" s="26" t="s">
        <v>160</v>
      </c>
      <c r="R609" s="56" t="s">
        <v>394</v>
      </c>
      <c r="S609" s="56" t="s">
        <v>232</v>
      </c>
    </row>
    <row r="610" spans="1:19" x14ac:dyDescent="0.2">
      <c r="A610" s="25" t="s">
        <v>143</v>
      </c>
      <c r="B610" s="26">
        <v>72710356</v>
      </c>
      <c r="C610" s="26" t="s">
        <v>144</v>
      </c>
      <c r="D610" s="26" t="s">
        <v>1060</v>
      </c>
      <c r="E610" s="26" t="s">
        <v>69</v>
      </c>
      <c r="F610" s="26" t="s">
        <v>69</v>
      </c>
      <c r="G610" s="26" t="s">
        <v>144</v>
      </c>
      <c r="H610" s="26" t="s">
        <v>16</v>
      </c>
      <c r="I610" s="26" t="s">
        <v>425</v>
      </c>
      <c r="J610" s="26" t="s">
        <v>74</v>
      </c>
      <c r="K610" s="88" t="s">
        <v>148</v>
      </c>
      <c r="L610" s="26" t="s">
        <v>148</v>
      </c>
      <c r="M610" s="27">
        <v>45093</v>
      </c>
      <c r="N610" s="26" t="s">
        <v>79</v>
      </c>
      <c r="O610" s="28">
        <v>6417</v>
      </c>
      <c r="P610" s="29" t="s">
        <v>149</v>
      </c>
      <c r="Q610" s="26" t="s">
        <v>160</v>
      </c>
      <c r="R610" s="56" t="s">
        <v>243</v>
      </c>
      <c r="S610" s="56" t="s">
        <v>190</v>
      </c>
    </row>
    <row r="611" spans="1:19" x14ac:dyDescent="0.2">
      <c r="A611" s="25" t="s">
        <v>143</v>
      </c>
      <c r="B611" s="26">
        <v>74383608</v>
      </c>
      <c r="C611" s="26" t="s">
        <v>144</v>
      </c>
      <c r="D611" s="26" t="s">
        <v>1061</v>
      </c>
      <c r="E611" s="26" t="s">
        <v>69</v>
      </c>
      <c r="F611" s="26" t="s">
        <v>69</v>
      </c>
      <c r="G611" s="26" t="s">
        <v>144</v>
      </c>
      <c r="H611" s="26" t="s">
        <v>146</v>
      </c>
      <c r="I611" s="26" t="s">
        <v>329</v>
      </c>
      <c r="J611" s="26" t="s">
        <v>158</v>
      </c>
      <c r="K611" s="88">
        <v>45716</v>
      </c>
      <c r="L611" s="26" t="s">
        <v>174</v>
      </c>
      <c r="M611" s="27">
        <v>45100</v>
      </c>
      <c r="N611" s="26" t="s">
        <v>78</v>
      </c>
      <c r="O611" s="28">
        <v>6533</v>
      </c>
      <c r="P611" s="29" t="s">
        <v>149</v>
      </c>
      <c r="Q611" s="26" t="s">
        <v>154</v>
      </c>
      <c r="R611" s="56" t="s">
        <v>2150</v>
      </c>
      <c r="S611" s="56" t="s">
        <v>256</v>
      </c>
    </row>
    <row r="612" spans="1:19" x14ac:dyDescent="0.2">
      <c r="A612" s="25" t="s">
        <v>143</v>
      </c>
      <c r="B612" s="26">
        <v>75704510</v>
      </c>
      <c r="C612" s="26" t="s">
        <v>144</v>
      </c>
      <c r="D612" s="26" t="s">
        <v>1062</v>
      </c>
      <c r="E612" s="26" t="s">
        <v>69</v>
      </c>
      <c r="F612" s="26" t="s">
        <v>69</v>
      </c>
      <c r="G612" s="26" t="s">
        <v>144</v>
      </c>
      <c r="H612" s="26" t="s">
        <v>477</v>
      </c>
      <c r="I612" s="26" t="s">
        <v>248</v>
      </c>
      <c r="J612" s="26" t="s">
        <v>74</v>
      </c>
      <c r="K612" s="88" t="s">
        <v>148</v>
      </c>
      <c r="L612" s="26" t="s">
        <v>148</v>
      </c>
      <c r="M612" s="27">
        <v>45100</v>
      </c>
      <c r="N612" s="26" t="s">
        <v>78</v>
      </c>
      <c r="O612" s="28">
        <v>6533</v>
      </c>
      <c r="P612" s="29" t="s">
        <v>149</v>
      </c>
      <c r="Q612" s="26" t="s">
        <v>154</v>
      </c>
      <c r="R612" s="56" t="s">
        <v>235</v>
      </c>
      <c r="S612" s="56" t="s">
        <v>479</v>
      </c>
    </row>
    <row r="613" spans="1:19" x14ac:dyDescent="0.2">
      <c r="A613" s="25" t="s">
        <v>143</v>
      </c>
      <c r="B613" s="26">
        <v>72403200</v>
      </c>
      <c r="C613" s="26" t="s">
        <v>144</v>
      </c>
      <c r="D613" s="26" t="s">
        <v>1063</v>
      </c>
      <c r="E613" s="26" t="s">
        <v>69</v>
      </c>
      <c r="F613" s="26" t="s">
        <v>69</v>
      </c>
      <c r="G613" s="26" t="s">
        <v>144</v>
      </c>
      <c r="H613" s="26" t="s">
        <v>146</v>
      </c>
      <c r="I613" s="26" t="s">
        <v>147</v>
      </c>
      <c r="J613" s="26" t="s">
        <v>74</v>
      </c>
      <c r="K613" s="88" t="s">
        <v>148</v>
      </c>
      <c r="L613" s="26" t="s">
        <v>148</v>
      </c>
      <c r="M613" s="27">
        <v>45100</v>
      </c>
      <c r="N613" s="26" t="s">
        <v>78</v>
      </c>
      <c r="O613" s="28">
        <v>6352</v>
      </c>
      <c r="P613" s="29" t="s">
        <v>162</v>
      </c>
      <c r="Q613" s="26" t="s">
        <v>160</v>
      </c>
      <c r="R613" s="56" t="s">
        <v>2150</v>
      </c>
      <c r="S613" s="56" t="s">
        <v>190</v>
      </c>
    </row>
    <row r="614" spans="1:19" x14ac:dyDescent="0.2">
      <c r="A614" s="25" t="s">
        <v>143</v>
      </c>
      <c r="B614" s="26">
        <v>75164083</v>
      </c>
      <c r="C614" s="26" t="s">
        <v>144</v>
      </c>
      <c r="D614" s="26" t="s">
        <v>1064</v>
      </c>
      <c r="E614" s="26" t="s">
        <v>69</v>
      </c>
      <c r="F614" s="26" t="s">
        <v>69</v>
      </c>
      <c r="G614" s="26" t="s">
        <v>144</v>
      </c>
      <c r="H614" s="26" t="s">
        <v>146</v>
      </c>
      <c r="I614" s="26" t="s">
        <v>181</v>
      </c>
      <c r="J614" s="26" t="s">
        <v>158</v>
      </c>
      <c r="K614" s="88">
        <v>45413</v>
      </c>
      <c r="L614" s="26" t="s">
        <v>247</v>
      </c>
      <c r="M614" s="27">
        <v>45100</v>
      </c>
      <c r="N614" s="26" t="s">
        <v>78</v>
      </c>
      <c r="O614" s="28">
        <v>6533</v>
      </c>
      <c r="P614" s="29" t="s">
        <v>162</v>
      </c>
      <c r="Q614" s="26" t="s">
        <v>154</v>
      </c>
      <c r="R614" s="56" t="s">
        <v>2150</v>
      </c>
      <c r="S614" s="56" t="s">
        <v>190</v>
      </c>
    </row>
    <row r="615" spans="1:19" x14ac:dyDescent="0.2">
      <c r="A615" s="25" t="s">
        <v>143</v>
      </c>
      <c r="B615" s="26">
        <v>74095949</v>
      </c>
      <c r="C615" s="26" t="s">
        <v>144</v>
      </c>
      <c r="D615" s="26" t="s">
        <v>1065</v>
      </c>
      <c r="E615" s="26" t="s">
        <v>69</v>
      </c>
      <c r="F615" s="26" t="s">
        <v>69</v>
      </c>
      <c r="G615" s="26" t="s">
        <v>144</v>
      </c>
      <c r="H615" s="26" t="s">
        <v>16</v>
      </c>
      <c r="I615" s="26" t="s">
        <v>677</v>
      </c>
      <c r="J615" s="26" t="s">
        <v>74</v>
      </c>
      <c r="K615" s="88" t="s">
        <v>148</v>
      </c>
      <c r="L615" s="26" t="s">
        <v>148</v>
      </c>
      <c r="M615" s="27">
        <v>45089</v>
      </c>
      <c r="N615" s="26" t="s">
        <v>78</v>
      </c>
      <c r="O615" s="28">
        <v>6400</v>
      </c>
      <c r="P615" s="29" t="s">
        <v>149</v>
      </c>
      <c r="Q615" s="26" t="s">
        <v>160</v>
      </c>
      <c r="R615" s="56" t="s">
        <v>241</v>
      </c>
      <c r="S615" s="56" t="s">
        <v>186</v>
      </c>
    </row>
    <row r="616" spans="1:19" x14ac:dyDescent="0.2">
      <c r="A616" s="25" t="s">
        <v>143</v>
      </c>
      <c r="B616" s="26">
        <v>72980612</v>
      </c>
      <c r="C616" s="26" t="s">
        <v>144</v>
      </c>
      <c r="D616" s="26" t="s">
        <v>1066</v>
      </c>
      <c r="E616" s="26" t="s">
        <v>69</v>
      </c>
      <c r="F616" s="26" t="s">
        <v>69</v>
      </c>
      <c r="G616" s="26" t="s">
        <v>144</v>
      </c>
      <c r="H616" s="26" t="s">
        <v>16</v>
      </c>
      <c r="I616" s="26" t="s">
        <v>308</v>
      </c>
      <c r="J616" s="26" t="s">
        <v>158</v>
      </c>
      <c r="K616" s="88">
        <v>45525</v>
      </c>
      <c r="L616" s="26" t="s">
        <v>197</v>
      </c>
      <c r="M616" s="27">
        <v>45091</v>
      </c>
      <c r="N616" s="26" t="s">
        <v>79</v>
      </c>
      <c r="O616" s="28">
        <v>6400</v>
      </c>
      <c r="P616" s="29" t="s">
        <v>149</v>
      </c>
      <c r="Q616" s="26" t="s">
        <v>160</v>
      </c>
      <c r="R616" s="56" t="s">
        <v>243</v>
      </c>
      <c r="S616" s="56" t="s">
        <v>151</v>
      </c>
    </row>
    <row r="617" spans="1:19" x14ac:dyDescent="0.2">
      <c r="A617" s="25" t="s">
        <v>143</v>
      </c>
      <c r="B617" s="26">
        <v>72600259</v>
      </c>
      <c r="C617" s="26" t="s">
        <v>144</v>
      </c>
      <c r="D617" s="26" t="s">
        <v>1067</v>
      </c>
      <c r="E617" s="26" t="s">
        <v>69</v>
      </c>
      <c r="F617" s="26" t="s">
        <v>69</v>
      </c>
      <c r="G617" s="26" t="s">
        <v>144</v>
      </c>
      <c r="H617" s="26" t="s">
        <v>16</v>
      </c>
      <c r="I617" s="26" t="s">
        <v>308</v>
      </c>
      <c r="J617" s="26" t="s">
        <v>74</v>
      </c>
      <c r="K617" s="88" t="s">
        <v>148</v>
      </c>
      <c r="L617" s="26" t="s">
        <v>148</v>
      </c>
      <c r="M617" s="27">
        <v>45089</v>
      </c>
      <c r="N617" s="26" t="s">
        <v>78</v>
      </c>
      <c r="O617" s="28">
        <v>6400</v>
      </c>
      <c r="P617" s="29" t="s">
        <v>149</v>
      </c>
      <c r="Q617" s="26" t="s">
        <v>160</v>
      </c>
      <c r="R617" s="56" t="s">
        <v>243</v>
      </c>
      <c r="S617" s="56" t="s">
        <v>190</v>
      </c>
    </row>
    <row r="618" spans="1:19" x14ac:dyDescent="0.2">
      <c r="A618" s="25" t="s">
        <v>143</v>
      </c>
      <c r="B618" s="26">
        <v>75267772</v>
      </c>
      <c r="C618" s="26" t="s">
        <v>144</v>
      </c>
      <c r="D618" s="26" t="s">
        <v>1068</v>
      </c>
      <c r="E618" s="26" t="s">
        <v>69</v>
      </c>
      <c r="F618" s="26" t="s">
        <v>69</v>
      </c>
      <c r="G618" s="26" t="s">
        <v>144</v>
      </c>
      <c r="H618" s="26" t="s">
        <v>16</v>
      </c>
      <c r="I618" s="26" t="s">
        <v>820</v>
      </c>
      <c r="J618" s="26" t="s">
        <v>158</v>
      </c>
      <c r="K618" s="88">
        <v>45531</v>
      </c>
      <c r="L618" s="26" t="s">
        <v>159</v>
      </c>
      <c r="M618" s="27">
        <v>45089</v>
      </c>
      <c r="N618" s="26" t="s">
        <v>79</v>
      </c>
      <c r="O618" s="28">
        <v>6400</v>
      </c>
      <c r="P618" s="29" t="s">
        <v>149</v>
      </c>
      <c r="Q618" s="26" t="s">
        <v>160</v>
      </c>
      <c r="R618" s="56" t="s">
        <v>243</v>
      </c>
      <c r="S618" s="56" t="s">
        <v>198</v>
      </c>
    </row>
    <row r="619" spans="1:19" x14ac:dyDescent="0.2">
      <c r="A619" s="25" t="s">
        <v>143</v>
      </c>
      <c r="B619" s="26">
        <v>40815448</v>
      </c>
      <c r="C619" s="26" t="s">
        <v>144</v>
      </c>
      <c r="D619" s="26" t="s">
        <v>1069</v>
      </c>
      <c r="E619" s="26" t="s">
        <v>69</v>
      </c>
      <c r="F619" s="26" t="s">
        <v>69</v>
      </c>
      <c r="G619" s="26" t="s">
        <v>144</v>
      </c>
      <c r="H619" s="26" t="s">
        <v>16</v>
      </c>
      <c r="I619" s="26" t="s">
        <v>820</v>
      </c>
      <c r="J619" s="26" t="s">
        <v>74</v>
      </c>
      <c r="K619" s="88" t="s">
        <v>148</v>
      </c>
      <c r="L619" s="26" t="s">
        <v>148</v>
      </c>
      <c r="M619" s="27">
        <v>45089</v>
      </c>
      <c r="N619" s="26" t="s">
        <v>78</v>
      </c>
      <c r="O619" s="28">
        <v>6400</v>
      </c>
      <c r="P619" s="29" t="s">
        <v>149</v>
      </c>
      <c r="Q619" s="26" t="s">
        <v>160</v>
      </c>
      <c r="R619" s="56" t="s">
        <v>243</v>
      </c>
      <c r="S619" s="56" t="s">
        <v>167</v>
      </c>
    </row>
    <row r="620" spans="1:19" x14ac:dyDescent="0.2">
      <c r="A620" s="25" t="s">
        <v>143</v>
      </c>
      <c r="B620" s="26">
        <v>70570818</v>
      </c>
      <c r="C620" s="26" t="s">
        <v>144</v>
      </c>
      <c r="D620" s="26" t="s">
        <v>1070</v>
      </c>
      <c r="E620" s="26" t="s">
        <v>69</v>
      </c>
      <c r="F620" s="26" t="s">
        <v>69</v>
      </c>
      <c r="G620" s="26" t="s">
        <v>144</v>
      </c>
      <c r="H620" s="26" t="s">
        <v>16</v>
      </c>
      <c r="I620" s="26" t="s">
        <v>1071</v>
      </c>
      <c r="J620" s="26" t="s">
        <v>158</v>
      </c>
      <c r="K620" s="88">
        <v>45322</v>
      </c>
      <c r="L620" s="26" t="s">
        <v>174</v>
      </c>
      <c r="M620" s="27">
        <v>45089</v>
      </c>
      <c r="N620" s="26" t="s">
        <v>79</v>
      </c>
      <c r="O620" s="28">
        <v>6400</v>
      </c>
      <c r="P620" s="29" t="s">
        <v>149</v>
      </c>
      <c r="Q620" s="26" t="s">
        <v>160</v>
      </c>
      <c r="R620" s="56" t="s">
        <v>280</v>
      </c>
      <c r="S620" s="56" t="s">
        <v>263</v>
      </c>
    </row>
    <row r="621" spans="1:19" x14ac:dyDescent="0.2">
      <c r="A621" s="25" t="s">
        <v>143</v>
      </c>
      <c r="B621" s="26">
        <v>73417771</v>
      </c>
      <c r="C621" s="26" t="s">
        <v>144</v>
      </c>
      <c r="D621" s="26" t="s">
        <v>1072</v>
      </c>
      <c r="E621" s="26" t="s">
        <v>69</v>
      </c>
      <c r="F621" s="26" t="s">
        <v>69</v>
      </c>
      <c r="G621" s="26" t="s">
        <v>144</v>
      </c>
      <c r="H621" s="26" t="s">
        <v>16</v>
      </c>
      <c r="I621" s="26" t="s">
        <v>901</v>
      </c>
      <c r="J621" s="26" t="s">
        <v>158</v>
      </c>
      <c r="K621" s="88">
        <v>45332</v>
      </c>
      <c r="L621" s="26" t="s">
        <v>201</v>
      </c>
      <c r="M621" s="27">
        <v>45089</v>
      </c>
      <c r="N621" s="26" t="s">
        <v>79</v>
      </c>
      <c r="O621" s="28">
        <v>6419</v>
      </c>
      <c r="P621" s="29" t="s">
        <v>149</v>
      </c>
      <c r="Q621" s="26" t="s">
        <v>160</v>
      </c>
      <c r="R621" s="56" t="s">
        <v>394</v>
      </c>
      <c r="S621" s="56" t="s">
        <v>186</v>
      </c>
    </row>
    <row r="622" spans="1:19" x14ac:dyDescent="0.2">
      <c r="A622" s="25" t="s">
        <v>143</v>
      </c>
      <c r="B622" s="26">
        <v>41657606</v>
      </c>
      <c r="C622" s="26" t="s">
        <v>144</v>
      </c>
      <c r="D622" s="26" t="s">
        <v>1073</v>
      </c>
      <c r="E622" s="26" t="s">
        <v>69</v>
      </c>
      <c r="F622" s="26" t="s">
        <v>69</v>
      </c>
      <c r="G622" s="26" t="s">
        <v>144</v>
      </c>
      <c r="H622" s="26" t="s">
        <v>16</v>
      </c>
      <c r="I622" s="26" t="s">
        <v>901</v>
      </c>
      <c r="J622" s="26" t="s">
        <v>158</v>
      </c>
      <c r="K622" s="88">
        <v>45292</v>
      </c>
      <c r="L622" s="26" t="s">
        <v>275</v>
      </c>
      <c r="M622" s="27">
        <v>45091</v>
      </c>
      <c r="N622" s="26" t="s">
        <v>79</v>
      </c>
      <c r="O622" s="28">
        <v>6473</v>
      </c>
      <c r="P622" s="29" t="s">
        <v>149</v>
      </c>
      <c r="Q622" s="26" t="s">
        <v>160</v>
      </c>
      <c r="R622" s="56" t="s">
        <v>394</v>
      </c>
      <c r="S622" s="56" t="s">
        <v>190</v>
      </c>
    </row>
    <row r="623" spans="1:19" x14ac:dyDescent="0.2">
      <c r="A623" s="25" t="s">
        <v>143</v>
      </c>
      <c r="B623" s="26">
        <v>74060522</v>
      </c>
      <c r="C623" s="26" t="s">
        <v>144</v>
      </c>
      <c r="D623" s="26" t="s">
        <v>1074</v>
      </c>
      <c r="E623" s="26" t="s">
        <v>69</v>
      </c>
      <c r="F623" s="26" t="s">
        <v>69</v>
      </c>
      <c r="G623" s="26" t="s">
        <v>144</v>
      </c>
      <c r="H623" s="26" t="s">
        <v>16</v>
      </c>
      <c r="I623" s="26" t="s">
        <v>958</v>
      </c>
      <c r="J623" s="26" t="s">
        <v>158</v>
      </c>
      <c r="K623" s="88">
        <v>45382</v>
      </c>
      <c r="L623" s="26" t="s">
        <v>194</v>
      </c>
      <c r="M623" s="27">
        <v>45091</v>
      </c>
      <c r="N623" s="26" t="s">
        <v>79</v>
      </c>
      <c r="O623" s="28">
        <v>6473</v>
      </c>
      <c r="P623" s="29" t="s">
        <v>149</v>
      </c>
      <c r="Q623" s="26" t="s">
        <v>160</v>
      </c>
      <c r="R623" s="56" t="s">
        <v>394</v>
      </c>
      <c r="S623" s="56" t="s">
        <v>170</v>
      </c>
    </row>
    <row r="624" spans="1:19" x14ac:dyDescent="0.2">
      <c r="A624" s="25" t="s">
        <v>143</v>
      </c>
      <c r="B624" s="26">
        <v>45030860</v>
      </c>
      <c r="C624" s="26" t="s">
        <v>144</v>
      </c>
      <c r="D624" s="26" t="s">
        <v>1075</v>
      </c>
      <c r="E624" s="26" t="s">
        <v>69</v>
      </c>
      <c r="F624" s="26" t="s">
        <v>69</v>
      </c>
      <c r="G624" s="26" t="s">
        <v>144</v>
      </c>
      <c r="H624" s="26" t="s">
        <v>16</v>
      </c>
      <c r="I624" s="26" t="s">
        <v>981</v>
      </c>
      <c r="J624" s="26" t="s">
        <v>158</v>
      </c>
      <c r="K624" s="88">
        <v>45399</v>
      </c>
      <c r="L624" s="26" t="s">
        <v>222</v>
      </c>
      <c r="M624" s="27">
        <v>45091</v>
      </c>
      <c r="N624" s="26" t="s">
        <v>78</v>
      </c>
      <c r="O624" s="28">
        <v>6473</v>
      </c>
      <c r="P624" s="29" t="s">
        <v>149</v>
      </c>
      <c r="Q624" s="26" t="s">
        <v>160</v>
      </c>
      <c r="R624" s="56" t="s">
        <v>243</v>
      </c>
      <c r="S624" s="56" t="s">
        <v>170</v>
      </c>
    </row>
    <row r="625" spans="1:19" x14ac:dyDescent="0.2">
      <c r="A625" s="25" t="s">
        <v>143</v>
      </c>
      <c r="B625" s="26">
        <v>72765573</v>
      </c>
      <c r="C625" s="26" t="s">
        <v>144</v>
      </c>
      <c r="D625" s="26" t="s">
        <v>1076</v>
      </c>
      <c r="E625" s="26" t="s">
        <v>69</v>
      </c>
      <c r="F625" s="26" t="s">
        <v>69</v>
      </c>
      <c r="G625" s="26" t="s">
        <v>144</v>
      </c>
      <c r="H625" s="26" t="s">
        <v>16</v>
      </c>
      <c r="I625" s="26" t="s">
        <v>829</v>
      </c>
      <c r="J625" s="26" t="s">
        <v>158</v>
      </c>
      <c r="K625" s="88">
        <v>45306</v>
      </c>
      <c r="L625" s="26" t="s">
        <v>275</v>
      </c>
      <c r="M625" s="27">
        <v>45092</v>
      </c>
      <c r="N625" s="26" t="s">
        <v>79</v>
      </c>
      <c r="O625" s="28">
        <v>6418</v>
      </c>
      <c r="P625" s="29" t="s">
        <v>149</v>
      </c>
      <c r="Q625" s="26" t="s">
        <v>160</v>
      </c>
      <c r="R625" s="56" t="s">
        <v>243</v>
      </c>
      <c r="S625" s="56" t="s">
        <v>232</v>
      </c>
    </row>
    <row r="626" spans="1:19" x14ac:dyDescent="0.2">
      <c r="A626" s="25" t="s">
        <v>143</v>
      </c>
      <c r="B626" s="26">
        <v>75869434</v>
      </c>
      <c r="C626" s="26" t="s">
        <v>144</v>
      </c>
      <c r="D626" s="26" t="s">
        <v>1077</v>
      </c>
      <c r="E626" s="26" t="s">
        <v>69</v>
      </c>
      <c r="F626" s="26" t="s">
        <v>69</v>
      </c>
      <c r="G626" s="26" t="s">
        <v>144</v>
      </c>
      <c r="H626" s="26" t="s">
        <v>16</v>
      </c>
      <c r="I626" s="26" t="s">
        <v>981</v>
      </c>
      <c r="J626" s="26" t="s">
        <v>158</v>
      </c>
      <c r="K626" s="88">
        <v>45400</v>
      </c>
      <c r="L626" s="26" t="s">
        <v>222</v>
      </c>
      <c r="M626" s="27">
        <v>45092</v>
      </c>
      <c r="N626" s="26" t="s">
        <v>78</v>
      </c>
      <c r="O626" s="28">
        <v>6418</v>
      </c>
      <c r="P626" s="29" t="s">
        <v>149</v>
      </c>
      <c r="Q626" s="26" t="s">
        <v>160</v>
      </c>
      <c r="R626" s="56" t="s">
        <v>243</v>
      </c>
      <c r="S626" s="56" t="s">
        <v>151</v>
      </c>
    </row>
    <row r="627" spans="1:19" x14ac:dyDescent="0.2">
      <c r="A627" s="25" t="s">
        <v>143</v>
      </c>
      <c r="B627" s="26">
        <v>74417493</v>
      </c>
      <c r="C627" s="26" t="s">
        <v>144</v>
      </c>
      <c r="D627" s="26" t="s">
        <v>1078</v>
      </c>
      <c r="E627" s="26" t="s">
        <v>69</v>
      </c>
      <c r="F627" s="26" t="s">
        <v>69</v>
      </c>
      <c r="G627" s="26" t="s">
        <v>144</v>
      </c>
      <c r="H627" s="26" t="s">
        <v>16</v>
      </c>
      <c r="I627" s="26" t="s">
        <v>829</v>
      </c>
      <c r="J627" s="26" t="s">
        <v>158</v>
      </c>
      <c r="K627" s="88">
        <v>45361</v>
      </c>
      <c r="L627" s="26" t="s">
        <v>159</v>
      </c>
      <c r="M627" s="27">
        <v>45092</v>
      </c>
      <c r="N627" s="26" t="s">
        <v>79</v>
      </c>
      <c r="O627" s="28">
        <v>6418</v>
      </c>
      <c r="P627" s="29" t="s">
        <v>149</v>
      </c>
      <c r="Q627" s="26" t="s">
        <v>160</v>
      </c>
      <c r="R627" s="56" t="s">
        <v>243</v>
      </c>
      <c r="S627" s="56" t="s">
        <v>170</v>
      </c>
    </row>
    <row r="628" spans="1:19" x14ac:dyDescent="0.2">
      <c r="A628" s="25" t="s">
        <v>143</v>
      </c>
      <c r="B628" s="26">
        <v>75572088</v>
      </c>
      <c r="C628" s="26" t="s">
        <v>144</v>
      </c>
      <c r="D628" s="26" t="s">
        <v>1079</v>
      </c>
      <c r="E628" s="26" t="s">
        <v>69</v>
      </c>
      <c r="F628" s="26" t="s">
        <v>69</v>
      </c>
      <c r="G628" s="26" t="s">
        <v>144</v>
      </c>
      <c r="H628" s="26" t="s">
        <v>16</v>
      </c>
      <c r="I628" s="26" t="s">
        <v>829</v>
      </c>
      <c r="J628" s="26" t="s">
        <v>158</v>
      </c>
      <c r="K628" s="88">
        <v>45336</v>
      </c>
      <c r="L628" s="26" t="s">
        <v>492</v>
      </c>
      <c r="M628" s="27">
        <v>45092</v>
      </c>
      <c r="N628" s="26" t="s">
        <v>79</v>
      </c>
      <c r="O628" s="28">
        <v>6418</v>
      </c>
      <c r="P628" s="29" t="s">
        <v>149</v>
      </c>
      <c r="Q628" s="26" t="s">
        <v>160</v>
      </c>
      <c r="R628" s="56" t="s">
        <v>243</v>
      </c>
      <c r="S628" s="56" t="s">
        <v>198</v>
      </c>
    </row>
    <row r="629" spans="1:19" x14ac:dyDescent="0.2">
      <c r="A629" s="25" t="s">
        <v>143</v>
      </c>
      <c r="B629" s="26">
        <v>72777021</v>
      </c>
      <c r="C629" s="26" t="s">
        <v>144</v>
      </c>
      <c r="D629" s="26" t="s">
        <v>1080</v>
      </c>
      <c r="E629" s="26" t="s">
        <v>69</v>
      </c>
      <c r="F629" s="26" t="s">
        <v>69</v>
      </c>
      <c r="G629" s="26" t="s">
        <v>144</v>
      </c>
      <c r="H629" s="26" t="s">
        <v>1081</v>
      </c>
      <c r="I629" s="26" t="s">
        <v>754</v>
      </c>
      <c r="J629" s="26" t="s">
        <v>158</v>
      </c>
      <c r="K629" s="88">
        <v>45630</v>
      </c>
      <c r="L629" s="26" t="s">
        <v>159</v>
      </c>
      <c r="M629" s="27">
        <v>45537</v>
      </c>
      <c r="N629" s="26" t="s">
        <v>78</v>
      </c>
      <c r="O629" s="28">
        <v>9699</v>
      </c>
      <c r="P629" s="29" t="s">
        <v>162</v>
      </c>
      <c r="Q629" s="26" t="s">
        <v>160</v>
      </c>
      <c r="R629" s="56" t="s">
        <v>216</v>
      </c>
      <c r="S629" s="56" t="s">
        <v>170</v>
      </c>
    </row>
    <row r="630" spans="1:19" x14ac:dyDescent="0.2">
      <c r="A630" s="25" t="s">
        <v>143</v>
      </c>
      <c r="B630" s="26">
        <v>74433840</v>
      </c>
      <c r="C630" s="26" t="s">
        <v>144</v>
      </c>
      <c r="D630" s="26" t="s">
        <v>1082</v>
      </c>
      <c r="E630" s="26" t="s">
        <v>69</v>
      </c>
      <c r="F630" s="26" t="s">
        <v>69</v>
      </c>
      <c r="G630" s="26" t="s">
        <v>144</v>
      </c>
      <c r="H630" s="26" t="s">
        <v>16</v>
      </c>
      <c r="I630" s="26" t="s">
        <v>224</v>
      </c>
      <c r="J630" s="26" t="s">
        <v>74</v>
      </c>
      <c r="K630" s="88" t="s">
        <v>148</v>
      </c>
      <c r="L630" s="26" t="s">
        <v>148</v>
      </c>
      <c r="M630" s="27">
        <v>45092</v>
      </c>
      <c r="N630" s="26" t="s">
        <v>78</v>
      </c>
      <c r="O630" s="28">
        <v>6418</v>
      </c>
      <c r="P630" s="29" t="s">
        <v>149</v>
      </c>
      <c r="Q630" s="26" t="s">
        <v>160</v>
      </c>
      <c r="R630" s="56" t="s">
        <v>2252</v>
      </c>
      <c r="S630" s="56" t="s">
        <v>186</v>
      </c>
    </row>
    <row r="631" spans="1:19" x14ac:dyDescent="0.2">
      <c r="A631" s="25" t="s">
        <v>143</v>
      </c>
      <c r="B631" s="26">
        <v>72293961</v>
      </c>
      <c r="C631" s="26" t="s">
        <v>144</v>
      </c>
      <c r="D631" s="26" t="s">
        <v>1083</v>
      </c>
      <c r="E631" s="26" t="s">
        <v>69</v>
      </c>
      <c r="F631" s="26" t="s">
        <v>69</v>
      </c>
      <c r="G631" s="26" t="s">
        <v>144</v>
      </c>
      <c r="H631" s="26" t="s">
        <v>16</v>
      </c>
      <c r="I631" s="26" t="s">
        <v>829</v>
      </c>
      <c r="J631" s="26" t="s">
        <v>158</v>
      </c>
      <c r="K631" s="88">
        <v>45382</v>
      </c>
      <c r="L631" s="26" t="s">
        <v>194</v>
      </c>
      <c r="M631" s="27">
        <v>45092</v>
      </c>
      <c r="N631" s="26" t="s">
        <v>79</v>
      </c>
      <c r="O631" s="28">
        <v>6418</v>
      </c>
      <c r="P631" s="29" t="s">
        <v>149</v>
      </c>
      <c r="Q631" s="26" t="s">
        <v>160</v>
      </c>
      <c r="R631" s="56" t="s">
        <v>243</v>
      </c>
      <c r="S631" s="56" t="s">
        <v>190</v>
      </c>
    </row>
    <row r="632" spans="1:19" x14ac:dyDescent="0.2">
      <c r="A632" s="25" t="s">
        <v>143</v>
      </c>
      <c r="B632" s="26">
        <v>48809593</v>
      </c>
      <c r="C632" s="26" t="s">
        <v>144</v>
      </c>
      <c r="D632" s="26" t="s">
        <v>1084</v>
      </c>
      <c r="E632" s="26" t="s">
        <v>69</v>
      </c>
      <c r="F632" s="26" t="s">
        <v>69</v>
      </c>
      <c r="G632" s="26" t="s">
        <v>144</v>
      </c>
      <c r="H632" s="26" t="s">
        <v>16</v>
      </c>
      <c r="I632" s="26" t="s">
        <v>564</v>
      </c>
      <c r="J632" s="26" t="s">
        <v>158</v>
      </c>
      <c r="K632" s="88">
        <v>45362</v>
      </c>
      <c r="L632" s="26" t="s">
        <v>275</v>
      </c>
      <c r="M632" s="27">
        <v>45096</v>
      </c>
      <c r="N632" s="26" t="s">
        <v>79</v>
      </c>
      <c r="O632" s="28">
        <v>6421</v>
      </c>
      <c r="P632" s="29" t="s">
        <v>149</v>
      </c>
      <c r="Q632" s="26" t="s">
        <v>160</v>
      </c>
      <c r="R632" s="56" t="s">
        <v>2252</v>
      </c>
      <c r="S632" s="56" t="s">
        <v>190</v>
      </c>
    </row>
    <row r="633" spans="1:19" x14ac:dyDescent="0.2">
      <c r="A633" s="25" t="s">
        <v>143</v>
      </c>
      <c r="B633" s="26">
        <v>74629876</v>
      </c>
      <c r="C633" s="26" t="s">
        <v>144</v>
      </c>
      <c r="D633" s="26" t="s">
        <v>1085</v>
      </c>
      <c r="E633" s="26" t="s">
        <v>69</v>
      </c>
      <c r="F633" s="26" t="s">
        <v>69</v>
      </c>
      <c r="G633" s="26" t="s">
        <v>144</v>
      </c>
      <c r="H633" s="26" t="s">
        <v>332</v>
      </c>
      <c r="I633" s="26" t="s">
        <v>148</v>
      </c>
      <c r="J633" s="26" t="s">
        <v>158</v>
      </c>
      <c r="K633" s="88">
        <v>45660</v>
      </c>
      <c r="L633" s="26" t="s">
        <v>197</v>
      </c>
      <c r="M633" s="27">
        <v>45628</v>
      </c>
      <c r="N633" s="26" t="s">
        <v>78</v>
      </c>
      <c r="O633" s="28">
        <v>10867</v>
      </c>
      <c r="P633" s="29" t="s">
        <v>149</v>
      </c>
      <c r="Q633" s="26" t="s">
        <v>160</v>
      </c>
      <c r="R633" s="56" t="s">
        <v>148</v>
      </c>
      <c r="S633" s="56" t="s">
        <v>151</v>
      </c>
    </row>
    <row r="634" spans="1:19" x14ac:dyDescent="0.2">
      <c r="A634" s="25" t="s">
        <v>143</v>
      </c>
      <c r="B634" s="26">
        <v>46513425</v>
      </c>
      <c r="C634" s="26" t="s">
        <v>144</v>
      </c>
      <c r="D634" s="26" t="s">
        <v>1086</v>
      </c>
      <c r="E634" s="26" t="s">
        <v>69</v>
      </c>
      <c r="F634" s="26" t="s">
        <v>69</v>
      </c>
      <c r="G634" s="26" t="s">
        <v>144</v>
      </c>
      <c r="H634" s="26" t="s">
        <v>16</v>
      </c>
      <c r="I634" s="26" t="s">
        <v>958</v>
      </c>
      <c r="J634" s="26" t="s">
        <v>158</v>
      </c>
      <c r="K634" s="88">
        <v>45569</v>
      </c>
      <c r="L634" s="26" t="s">
        <v>197</v>
      </c>
      <c r="M634" s="27">
        <v>45096</v>
      </c>
      <c r="N634" s="26" t="s">
        <v>79</v>
      </c>
      <c r="O634" s="28">
        <v>6421</v>
      </c>
      <c r="P634" s="29" t="s">
        <v>149</v>
      </c>
      <c r="Q634" s="26" t="s">
        <v>160</v>
      </c>
      <c r="R634" s="56" t="s">
        <v>394</v>
      </c>
      <c r="S634" s="56" t="s">
        <v>190</v>
      </c>
    </row>
    <row r="635" spans="1:19" x14ac:dyDescent="0.2">
      <c r="A635" s="25" t="s">
        <v>143</v>
      </c>
      <c r="B635" s="26">
        <v>74641680</v>
      </c>
      <c r="C635" s="26" t="s">
        <v>144</v>
      </c>
      <c r="D635" s="26" t="s">
        <v>1087</v>
      </c>
      <c r="E635" s="26" t="s">
        <v>69</v>
      </c>
      <c r="F635" s="26" t="s">
        <v>69</v>
      </c>
      <c r="G635" s="26" t="s">
        <v>144</v>
      </c>
      <c r="H635" s="26" t="s">
        <v>16</v>
      </c>
      <c r="I635" s="26" t="s">
        <v>264</v>
      </c>
      <c r="J635" s="26" t="s">
        <v>74</v>
      </c>
      <c r="K635" s="88" t="s">
        <v>148</v>
      </c>
      <c r="L635" s="26" t="s">
        <v>148</v>
      </c>
      <c r="M635" s="27">
        <v>45096</v>
      </c>
      <c r="N635" s="26" t="s">
        <v>78</v>
      </c>
      <c r="O635" s="28">
        <v>6421</v>
      </c>
      <c r="P635" s="29" t="s">
        <v>149</v>
      </c>
      <c r="Q635" s="26" t="s">
        <v>160</v>
      </c>
      <c r="R635" s="56" t="s">
        <v>2252</v>
      </c>
      <c r="S635" s="56" t="s">
        <v>170</v>
      </c>
    </row>
    <row r="636" spans="1:19" x14ac:dyDescent="0.2">
      <c r="A636" s="25" t="s">
        <v>143</v>
      </c>
      <c r="B636" s="26">
        <v>76611703</v>
      </c>
      <c r="C636" s="26" t="s">
        <v>144</v>
      </c>
      <c r="D636" s="26" t="s">
        <v>1088</v>
      </c>
      <c r="E636" s="26" t="s">
        <v>69</v>
      </c>
      <c r="F636" s="26" t="s">
        <v>69</v>
      </c>
      <c r="G636" s="26" t="s">
        <v>144</v>
      </c>
      <c r="H636" s="26" t="s">
        <v>16</v>
      </c>
      <c r="I636" s="26" t="s">
        <v>394</v>
      </c>
      <c r="J636" s="26" t="s">
        <v>158</v>
      </c>
      <c r="K636" s="88">
        <v>45320</v>
      </c>
      <c r="L636" s="26" t="s">
        <v>275</v>
      </c>
      <c r="M636" s="27">
        <v>45096</v>
      </c>
      <c r="N636" s="26" t="s">
        <v>79</v>
      </c>
      <c r="O636" s="28">
        <v>6421</v>
      </c>
      <c r="P636" s="29" t="s">
        <v>149</v>
      </c>
      <c r="Q636" s="26" t="s">
        <v>160</v>
      </c>
      <c r="R636" s="56" t="s">
        <v>394</v>
      </c>
      <c r="S636" s="56" t="s">
        <v>170</v>
      </c>
    </row>
    <row r="637" spans="1:19" x14ac:dyDescent="0.2">
      <c r="A637" s="25" t="s">
        <v>143</v>
      </c>
      <c r="B637" s="26">
        <v>73117253</v>
      </c>
      <c r="C637" s="26" t="s">
        <v>144</v>
      </c>
      <c r="D637" s="26" t="s">
        <v>1089</v>
      </c>
      <c r="E637" s="26" t="s">
        <v>69</v>
      </c>
      <c r="F637" s="26" t="s">
        <v>69</v>
      </c>
      <c r="G637" s="26" t="s">
        <v>144</v>
      </c>
      <c r="H637" s="26" t="s">
        <v>16</v>
      </c>
      <c r="I637" s="26" t="s">
        <v>394</v>
      </c>
      <c r="J637" s="26" t="s">
        <v>158</v>
      </c>
      <c r="K637" s="88">
        <v>45566</v>
      </c>
      <c r="L637" s="26" t="s">
        <v>159</v>
      </c>
      <c r="M637" s="27">
        <v>45096</v>
      </c>
      <c r="N637" s="26" t="s">
        <v>79</v>
      </c>
      <c r="O637" s="28">
        <v>6421</v>
      </c>
      <c r="P637" s="29" t="s">
        <v>149</v>
      </c>
      <c r="Q637" s="26" t="s">
        <v>160</v>
      </c>
      <c r="R637" s="56" t="s">
        <v>394</v>
      </c>
      <c r="S637" s="56" t="s">
        <v>170</v>
      </c>
    </row>
    <row r="638" spans="1:19" x14ac:dyDescent="0.2">
      <c r="A638" s="25" t="s">
        <v>143</v>
      </c>
      <c r="B638" s="26">
        <v>73088199</v>
      </c>
      <c r="C638" s="26" t="s">
        <v>144</v>
      </c>
      <c r="D638" s="26" t="s">
        <v>1090</v>
      </c>
      <c r="E638" s="26" t="s">
        <v>69</v>
      </c>
      <c r="F638" s="26" t="s">
        <v>69</v>
      </c>
      <c r="G638" s="26" t="s">
        <v>144</v>
      </c>
      <c r="H638" s="26" t="s">
        <v>16</v>
      </c>
      <c r="I638" s="26" t="s">
        <v>264</v>
      </c>
      <c r="J638" s="26" t="s">
        <v>158</v>
      </c>
      <c r="K638" s="88">
        <v>45318</v>
      </c>
      <c r="L638" s="26" t="s">
        <v>159</v>
      </c>
      <c r="M638" s="27">
        <v>45096</v>
      </c>
      <c r="N638" s="26" t="s">
        <v>79</v>
      </c>
      <c r="O638" s="28">
        <v>6421</v>
      </c>
      <c r="P638" s="29" t="s">
        <v>149</v>
      </c>
      <c r="Q638" s="26" t="s">
        <v>160</v>
      </c>
      <c r="R638" s="56" t="s">
        <v>2252</v>
      </c>
      <c r="S638" s="56" t="s">
        <v>479</v>
      </c>
    </row>
    <row r="639" spans="1:19" x14ac:dyDescent="0.2">
      <c r="A639" s="25" t="s">
        <v>143</v>
      </c>
      <c r="B639" s="26">
        <v>73243467</v>
      </c>
      <c r="C639" s="26" t="s">
        <v>144</v>
      </c>
      <c r="D639" s="26" t="s">
        <v>1091</v>
      </c>
      <c r="E639" s="26" t="s">
        <v>69</v>
      </c>
      <c r="F639" s="26" t="s">
        <v>69</v>
      </c>
      <c r="G639" s="26" t="s">
        <v>144</v>
      </c>
      <c r="H639" s="26" t="s">
        <v>365</v>
      </c>
      <c r="I639" s="26" t="s">
        <v>1092</v>
      </c>
      <c r="J639" s="26" t="s">
        <v>158</v>
      </c>
      <c r="K639" s="88">
        <v>45430</v>
      </c>
      <c r="L639" s="26" t="s">
        <v>222</v>
      </c>
      <c r="M639" s="27">
        <v>45222</v>
      </c>
      <c r="N639" s="26" t="s">
        <v>78</v>
      </c>
      <c r="O639" s="28">
        <v>6818</v>
      </c>
      <c r="P639" s="29" t="s">
        <v>162</v>
      </c>
      <c r="Q639" s="26" t="s">
        <v>160</v>
      </c>
      <c r="R639" s="56" t="s">
        <v>367</v>
      </c>
      <c r="S639" s="56" t="s">
        <v>301</v>
      </c>
    </row>
    <row r="640" spans="1:19" x14ac:dyDescent="0.2">
      <c r="A640" s="25" t="s">
        <v>143</v>
      </c>
      <c r="B640" s="26">
        <v>70358647</v>
      </c>
      <c r="C640" s="26" t="s">
        <v>144</v>
      </c>
      <c r="D640" s="26" t="s">
        <v>1093</v>
      </c>
      <c r="E640" s="26" t="s">
        <v>69</v>
      </c>
      <c r="F640" s="26" t="s">
        <v>69</v>
      </c>
      <c r="G640" s="26" t="s">
        <v>144</v>
      </c>
      <c r="H640" s="26" t="s">
        <v>16</v>
      </c>
      <c r="I640" s="26" t="s">
        <v>564</v>
      </c>
      <c r="J640" s="26" t="s">
        <v>158</v>
      </c>
      <c r="K640" s="88">
        <v>45413</v>
      </c>
      <c r="L640" s="26" t="s">
        <v>275</v>
      </c>
      <c r="M640" s="27">
        <v>45096</v>
      </c>
      <c r="N640" s="26" t="s">
        <v>79</v>
      </c>
      <c r="O640" s="28">
        <v>6421</v>
      </c>
      <c r="P640" s="29" t="s">
        <v>149</v>
      </c>
      <c r="Q640" s="26" t="s">
        <v>160</v>
      </c>
      <c r="R640" s="56" t="s">
        <v>2252</v>
      </c>
      <c r="S640" s="56" t="s">
        <v>198</v>
      </c>
    </row>
    <row r="641" spans="1:19" x14ac:dyDescent="0.2">
      <c r="A641" s="25" t="s">
        <v>143</v>
      </c>
      <c r="B641" s="26">
        <v>41482973</v>
      </c>
      <c r="C641" s="26" t="s">
        <v>144</v>
      </c>
      <c r="D641" s="26" t="s">
        <v>1094</v>
      </c>
      <c r="E641" s="26" t="s">
        <v>69</v>
      </c>
      <c r="F641" s="26" t="s">
        <v>69</v>
      </c>
      <c r="G641" s="26" t="s">
        <v>144</v>
      </c>
      <c r="H641" s="26" t="s">
        <v>16</v>
      </c>
      <c r="I641" s="26" t="s">
        <v>401</v>
      </c>
      <c r="J641" s="26" t="s">
        <v>158</v>
      </c>
      <c r="K641" s="88">
        <v>45292</v>
      </c>
      <c r="L641" s="26" t="s">
        <v>222</v>
      </c>
      <c r="M641" s="27">
        <v>45093</v>
      </c>
      <c r="N641" s="26" t="s">
        <v>79</v>
      </c>
      <c r="O641" s="28">
        <v>6420</v>
      </c>
      <c r="P641" s="29" t="s">
        <v>149</v>
      </c>
      <c r="Q641" s="26" t="s">
        <v>160</v>
      </c>
      <c r="R641" s="56" t="s">
        <v>394</v>
      </c>
      <c r="S641" s="56" t="s">
        <v>151</v>
      </c>
    </row>
    <row r="642" spans="1:19" x14ac:dyDescent="0.2">
      <c r="A642" s="25" t="s">
        <v>143</v>
      </c>
      <c r="B642" s="26">
        <v>76803751</v>
      </c>
      <c r="C642" s="26" t="s">
        <v>144</v>
      </c>
      <c r="D642" s="26" t="s">
        <v>1095</v>
      </c>
      <c r="E642" s="26" t="s">
        <v>69</v>
      </c>
      <c r="F642" s="26" t="s">
        <v>69</v>
      </c>
      <c r="G642" s="26" t="s">
        <v>144</v>
      </c>
      <c r="H642" s="26" t="s">
        <v>16</v>
      </c>
      <c r="I642" s="26" t="s">
        <v>394</v>
      </c>
      <c r="J642" s="26" t="s">
        <v>158</v>
      </c>
      <c r="K642" s="88">
        <v>45412</v>
      </c>
      <c r="L642" s="26" t="s">
        <v>159</v>
      </c>
      <c r="M642" s="27">
        <v>45093</v>
      </c>
      <c r="N642" s="26" t="s">
        <v>79</v>
      </c>
      <c r="O642" s="28">
        <v>6420</v>
      </c>
      <c r="P642" s="29" t="s">
        <v>149</v>
      </c>
      <c r="Q642" s="26" t="s">
        <v>160</v>
      </c>
      <c r="R642" s="56" t="s">
        <v>394</v>
      </c>
      <c r="S642" s="56" t="s">
        <v>151</v>
      </c>
    </row>
    <row r="643" spans="1:19" x14ac:dyDescent="0.2">
      <c r="A643" s="25" t="s">
        <v>143</v>
      </c>
      <c r="B643" s="26">
        <v>70930613</v>
      </c>
      <c r="C643" s="26" t="s">
        <v>144</v>
      </c>
      <c r="D643" s="26" t="s">
        <v>1096</v>
      </c>
      <c r="E643" s="26" t="s">
        <v>69</v>
      </c>
      <c r="F643" s="26" t="s">
        <v>69</v>
      </c>
      <c r="G643" s="26" t="s">
        <v>144</v>
      </c>
      <c r="H643" s="26" t="s">
        <v>359</v>
      </c>
      <c r="I643" s="26" t="s">
        <v>637</v>
      </c>
      <c r="J643" s="26" t="s">
        <v>158</v>
      </c>
      <c r="K643" s="88">
        <v>45627</v>
      </c>
      <c r="L643" s="26" t="s">
        <v>174</v>
      </c>
      <c r="M643" s="27">
        <v>45591</v>
      </c>
      <c r="N643" s="26" t="s">
        <v>79</v>
      </c>
      <c r="O643" s="28">
        <v>9801</v>
      </c>
      <c r="P643" s="29" t="s">
        <v>149</v>
      </c>
      <c r="Q643" s="26" t="s">
        <v>160</v>
      </c>
      <c r="R643" s="56" t="s">
        <v>360</v>
      </c>
      <c r="S643" s="56" t="s">
        <v>195</v>
      </c>
    </row>
    <row r="644" spans="1:19" x14ac:dyDescent="0.2">
      <c r="A644" s="25" t="s">
        <v>143</v>
      </c>
      <c r="B644" s="26">
        <v>70912287</v>
      </c>
      <c r="C644" s="26" t="s">
        <v>144</v>
      </c>
      <c r="D644" s="26" t="s">
        <v>1097</v>
      </c>
      <c r="E644" s="26" t="s">
        <v>69</v>
      </c>
      <c r="F644" s="26" t="s">
        <v>69</v>
      </c>
      <c r="G644" s="26" t="s">
        <v>144</v>
      </c>
      <c r="H644" s="26" t="s">
        <v>477</v>
      </c>
      <c r="I644" s="26" t="s">
        <v>248</v>
      </c>
      <c r="J644" s="26" t="s">
        <v>74</v>
      </c>
      <c r="K644" s="88" t="s">
        <v>148</v>
      </c>
      <c r="L644" s="26" t="s">
        <v>148</v>
      </c>
      <c r="M644" s="27">
        <v>45419</v>
      </c>
      <c r="N644" s="26" t="s">
        <v>78</v>
      </c>
      <c r="O644" s="28">
        <v>7266</v>
      </c>
      <c r="P644" s="29" t="s">
        <v>149</v>
      </c>
      <c r="Q644" s="26" t="s">
        <v>160</v>
      </c>
      <c r="R644" s="56" t="s">
        <v>235</v>
      </c>
      <c r="S644" s="56" t="s">
        <v>198</v>
      </c>
    </row>
    <row r="645" spans="1:19" x14ac:dyDescent="0.2">
      <c r="A645" s="25" t="s">
        <v>143</v>
      </c>
      <c r="B645" s="26">
        <v>75328753</v>
      </c>
      <c r="C645" s="26" t="s">
        <v>144</v>
      </c>
      <c r="D645" s="26" t="s">
        <v>1098</v>
      </c>
      <c r="E645" s="26" t="s">
        <v>69</v>
      </c>
      <c r="F645" s="26" t="s">
        <v>69</v>
      </c>
      <c r="G645" s="26" t="s">
        <v>144</v>
      </c>
      <c r="H645" s="26" t="s">
        <v>176</v>
      </c>
      <c r="I645" s="26" t="s">
        <v>535</v>
      </c>
      <c r="J645" s="26" t="s">
        <v>158</v>
      </c>
      <c r="K645" s="88">
        <v>45486</v>
      </c>
      <c r="L645" s="26" t="s">
        <v>222</v>
      </c>
      <c r="M645" s="27">
        <v>45479</v>
      </c>
      <c r="N645" s="26" t="s">
        <v>78</v>
      </c>
      <c r="O645" s="28">
        <v>7494</v>
      </c>
      <c r="P645" s="29" t="s">
        <v>162</v>
      </c>
      <c r="Q645" s="26" t="s">
        <v>160</v>
      </c>
      <c r="R645" s="56" t="s">
        <v>177</v>
      </c>
      <c r="S645" s="56" t="s">
        <v>170</v>
      </c>
    </row>
    <row r="646" spans="1:19" x14ac:dyDescent="0.2">
      <c r="A646" s="25" t="s">
        <v>143</v>
      </c>
      <c r="B646" s="26">
        <v>77042091</v>
      </c>
      <c r="C646" s="26" t="s">
        <v>144</v>
      </c>
      <c r="D646" s="26" t="s">
        <v>1099</v>
      </c>
      <c r="E646" s="26" t="s">
        <v>69</v>
      </c>
      <c r="F646" s="26" t="s">
        <v>69</v>
      </c>
      <c r="G646" s="26" t="s">
        <v>144</v>
      </c>
      <c r="H646" s="26" t="s">
        <v>16</v>
      </c>
      <c r="I646" s="26" t="s">
        <v>425</v>
      </c>
      <c r="J646" s="26" t="s">
        <v>158</v>
      </c>
      <c r="K646" s="88">
        <v>45313</v>
      </c>
      <c r="L646" s="26" t="s">
        <v>222</v>
      </c>
      <c r="M646" s="27">
        <v>45093</v>
      </c>
      <c r="N646" s="26" t="s">
        <v>79</v>
      </c>
      <c r="O646" s="28">
        <v>6420</v>
      </c>
      <c r="P646" s="29" t="s">
        <v>149</v>
      </c>
      <c r="Q646" s="26" t="s">
        <v>160</v>
      </c>
      <c r="R646" s="56" t="s">
        <v>243</v>
      </c>
      <c r="S646" s="56" t="s">
        <v>167</v>
      </c>
    </row>
    <row r="647" spans="1:19" x14ac:dyDescent="0.2">
      <c r="A647" s="25" t="s">
        <v>143</v>
      </c>
      <c r="B647" s="26">
        <v>74494451</v>
      </c>
      <c r="C647" s="26" t="s">
        <v>144</v>
      </c>
      <c r="D647" s="26" t="s">
        <v>1100</v>
      </c>
      <c r="E647" s="26" t="s">
        <v>69</v>
      </c>
      <c r="F647" s="26" t="s">
        <v>69</v>
      </c>
      <c r="G647" s="26" t="s">
        <v>144</v>
      </c>
      <c r="H647" s="26" t="s">
        <v>30</v>
      </c>
      <c r="I647" s="26" t="s">
        <v>234</v>
      </c>
      <c r="J647" s="26" t="s">
        <v>74</v>
      </c>
      <c r="K647" s="88" t="s">
        <v>148</v>
      </c>
      <c r="L647" s="26" t="s">
        <v>148</v>
      </c>
      <c r="M647" s="27">
        <v>45093</v>
      </c>
      <c r="N647" s="26" t="s">
        <v>78</v>
      </c>
      <c r="O647" s="28">
        <v>6420</v>
      </c>
      <c r="P647" s="29" t="s">
        <v>149</v>
      </c>
      <c r="Q647" s="26" t="s">
        <v>160</v>
      </c>
      <c r="R647" s="56" t="s">
        <v>235</v>
      </c>
      <c r="S647" s="56" t="s">
        <v>301</v>
      </c>
    </row>
    <row r="648" spans="1:19" x14ac:dyDescent="0.2">
      <c r="A648" s="25" t="s">
        <v>143</v>
      </c>
      <c r="B648" s="26">
        <v>46349853</v>
      </c>
      <c r="C648" s="26" t="s">
        <v>144</v>
      </c>
      <c r="D648" s="26" t="s">
        <v>1101</v>
      </c>
      <c r="E648" s="26" t="s">
        <v>69</v>
      </c>
      <c r="F648" s="26" t="s">
        <v>69</v>
      </c>
      <c r="G648" s="26" t="s">
        <v>144</v>
      </c>
      <c r="H648" s="26" t="s">
        <v>45</v>
      </c>
      <c r="I648" s="26" t="s">
        <v>280</v>
      </c>
      <c r="J648" s="26" t="s">
        <v>158</v>
      </c>
      <c r="K648" s="88">
        <v>45344</v>
      </c>
      <c r="L648" s="26" t="s">
        <v>275</v>
      </c>
      <c r="M648" s="27">
        <v>45093</v>
      </c>
      <c r="N648" s="26" t="s">
        <v>79</v>
      </c>
      <c r="O648" s="28">
        <v>6420</v>
      </c>
      <c r="P648" s="29" t="s">
        <v>149</v>
      </c>
      <c r="Q648" s="26" t="s">
        <v>160</v>
      </c>
      <c r="R648" s="56" t="s">
        <v>280</v>
      </c>
      <c r="S648" s="56" t="s">
        <v>198</v>
      </c>
    </row>
    <row r="649" spans="1:19" x14ac:dyDescent="0.2">
      <c r="A649" s="25" t="s">
        <v>143</v>
      </c>
      <c r="B649" s="26">
        <v>76881591</v>
      </c>
      <c r="C649" s="26" t="s">
        <v>144</v>
      </c>
      <c r="D649" s="26" t="s">
        <v>1102</v>
      </c>
      <c r="E649" s="26" t="s">
        <v>69</v>
      </c>
      <c r="F649" s="26" t="s">
        <v>69</v>
      </c>
      <c r="G649" s="26" t="s">
        <v>144</v>
      </c>
      <c r="H649" s="26" t="s">
        <v>16</v>
      </c>
      <c r="I649" s="26" t="s">
        <v>401</v>
      </c>
      <c r="J649" s="26" t="s">
        <v>74</v>
      </c>
      <c r="K649" s="88" t="s">
        <v>148</v>
      </c>
      <c r="L649" s="26" t="s">
        <v>148</v>
      </c>
      <c r="M649" s="27">
        <v>45089</v>
      </c>
      <c r="N649" s="26" t="s">
        <v>79</v>
      </c>
      <c r="O649" s="28">
        <v>6419</v>
      </c>
      <c r="P649" s="29" t="s">
        <v>149</v>
      </c>
      <c r="Q649" s="26" t="s">
        <v>160</v>
      </c>
      <c r="R649" s="56" t="s">
        <v>394</v>
      </c>
      <c r="S649" s="56" t="s">
        <v>198</v>
      </c>
    </row>
    <row r="650" spans="1:19" x14ac:dyDescent="0.2">
      <c r="A650" s="25" t="s">
        <v>143</v>
      </c>
      <c r="B650" s="26">
        <v>42290929</v>
      </c>
      <c r="C650" s="26" t="s">
        <v>144</v>
      </c>
      <c r="D650" s="26" t="s">
        <v>1103</v>
      </c>
      <c r="E650" s="26" t="s">
        <v>69</v>
      </c>
      <c r="F650" s="26" t="s">
        <v>69</v>
      </c>
      <c r="G650" s="26" t="s">
        <v>144</v>
      </c>
      <c r="H650" s="26" t="s">
        <v>16</v>
      </c>
      <c r="I650" s="26" t="s">
        <v>397</v>
      </c>
      <c r="J650" s="26" t="s">
        <v>74</v>
      </c>
      <c r="K650" s="88" t="s">
        <v>148</v>
      </c>
      <c r="L650" s="26" t="s">
        <v>148</v>
      </c>
      <c r="M650" s="27">
        <v>45089</v>
      </c>
      <c r="N650" s="26" t="s">
        <v>79</v>
      </c>
      <c r="O650" s="28">
        <v>6419</v>
      </c>
      <c r="P650" s="29" t="s">
        <v>149</v>
      </c>
      <c r="Q650" s="26" t="s">
        <v>160</v>
      </c>
      <c r="R650" s="56" t="s">
        <v>394</v>
      </c>
      <c r="S650" s="56" t="s">
        <v>151</v>
      </c>
    </row>
    <row r="651" spans="1:19" x14ac:dyDescent="0.2">
      <c r="A651" s="25" t="s">
        <v>143</v>
      </c>
      <c r="B651" s="26">
        <v>76594631</v>
      </c>
      <c r="C651" s="26" t="s">
        <v>144</v>
      </c>
      <c r="D651" s="26" t="s">
        <v>1105</v>
      </c>
      <c r="E651" s="26" t="s">
        <v>69</v>
      </c>
      <c r="F651" s="26" t="s">
        <v>69</v>
      </c>
      <c r="G651" s="26" t="s">
        <v>144</v>
      </c>
      <c r="H651" s="26" t="s">
        <v>260</v>
      </c>
      <c r="I651" s="26" t="s">
        <v>148</v>
      </c>
      <c r="J651" s="26" t="s">
        <v>158</v>
      </c>
      <c r="K651" s="88">
        <v>45339</v>
      </c>
      <c r="L651" s="26" t="s">
        <v>222</v>
      </c>
      <c r="M651" s="27">
        <v>45316</v>
      </c>
      <c r="N651" s="26" t="s">
        <v>78</v>
      </c>
      <c r="O651" s="28">
        <v>7041</v>
      </c>
      <c r="P651" s="29" t="s">
        <v>162</v>
      </c>
      <c r="Q651" s="26" t="s">
        <v>160</v>
      </c>
      <c r="R651" s="56" t="s">
        <v>148</v>
      </c>
      <c r="S651" s="56" t="s">
        <v>301</v>
      </c>
    </row>
    <row r="652" spans="1:19" x14ac:dyDescent="0.2">
      <c r="A652" s="25" t="s">
        <v>143</v>
      </c>
      <c r="B652" s="26">
        <v>73781762</v>
      </c>
      <c r="C652" s="26" t="s">
        <v>144</v>
      </c>
      <c r="D652" s="26" t="s">
        <v>1106</v>
      </c>
      <c r="E652" s="26" t="s">
        <v>69</v>
      </c>
      <c r="F652" s="26" t="s">
        <v>69</v>
      </c>
      <c r="G652" s="26" t="s">
        <v>144</v>
      </c>
      <c r="H652" s="26" t="s">
        <v>686</v>
      </c>
      <c r="I652" s="26" t="s">
        <v>923</v>
      </c>
      <c r="J652" s="26" t="s">
        <v>158</v>
      </c>
      <c r="K652" s="88">
        <v>45747</v>
      </c>
      <c r="L652" s="26" t="s">
        <v>174</v>
      </c>
      <c r="M652" s="27">
        <v>45532</v>
      </c>
      <c r="N652" s="26" t="s">
        <v>78</v>
      </c>
      <c r="O652" s="28">
        <v>8631</v>
      </c>
      <c r="P652" s="29" t="s">
        <v>149</v>
      </c>
      <c r="Q652" s="26" t="s">
        <v>160</v>
      </c>
      <c r="R652" s="56" t="s">
        <v>731</v>
      </c>
      <c r="S652" s="56" t="s">
        <v>205</v>
      </c>
    </row>
    <row r="653" spans="1:19" x14ac:dyDescent="0.2">
      <c r="A653" s="25" t="s">
        <v>143</v>
      </c>
      <c r="B653" s="26">
        <v>75068557</v>
      </c>
      <c r="C653" s="26" t="s">
        <v>144</v>
      </c>
      <c r="D653" s="26" t="s">
        <v>1107</v>
      </c>
      <c r="E653" s="26" t="s">
        <v>69</v>
      </c>
      <c r="F653" s="26" t="s">
        <v>69</v>
      </c>
      <c r="G653" s="26" t="s">
        <v>144</v>
      </c>
      <c r="H653" s="26" t="s">
        <v>16</v>
      </c>
      <c r="I653" s="26" t="s">
        <v>401</v>
      </c>
      <c r="J653" s="26" t="s">
        <v>158</v>
      </c>
      <c r="K653" s="88">
        <v>45504</v>
      </c>
      <c r="L653" s="26" t="s">
        <v>197</v>
      </c>
      <c r="M653" s="27">
        <v>45096</v>
      </c>
      <c r="N653" s="26" t="s">
        <v>79</v>
      </c>
      <c r="O653" s="28">
        <v>6484</v>
      </c>
      <c r="P653" s="29" t="s">
        <v>149</v>
      </c>
      <c r="Q653" s="26" t="s">
        <v>160</v>
      </c>
      <c r="R653" s="56" t="s">
        <v>394</v>
      </c>
      <c r="S653" s="56" t="s">
        <v>190</v>
      </c>
    </row>
    <row r="654" spans="1:19" x14ac:dyDescent="0.2">
      <c r="A654" s="25" t="s">
        <v>143</v>
      </c>
      <c r="B654" s="26">
        <v>47358258</v>
      </c>
      <c r="C654" s="26" t="s">
        <v>144</v>
      </c>
      <c r="D654" s="26" t="s">
        <v>1108</v>
      </c>
      <c r="E654" s="26" t="s">
        <v>69</v>
      </c>
      <c r="F654" s="26" t="s">
        <v>69</v>
      </c>
      <c r="G654" s="26" t="s">
        <v>144</v>
      </c>
      <c r="H654" s="26" t="s">
        <v>249</v>
      </c>
      <c r="I654" s="26" t="s">
        <v>248</v>
      </c>
      <c r="J654" s="26" t="s">
        <v>74</v>
      </c>
      <c r="K654" s="88" t="s">
        <v>148</v>
      </c>
      <c r="L654" s="26" t="s">
        <v>148</v>
      </c>
      <c r="M654" s="27">
        <v>45394</v>
      </c>
      <c r="N654" s="26" t="s">
        <v>78</v>
      </c>
      <c r="O654" s="28">
        <v>7279</v>
      </c>
      <c r="P654" s="29" t="s">
        <v>149</v>
      </c>
      <c r="Q654" s="26" t="s">
        <v>154</v>
      </c>
      <c r="R654" s="56" t="s">
        <v>235</v>
      </c>
      <c r="S654" s="56" t="s">
        <v>256</v>
      </c>
    </row>
    <row r="655" spans="1:19" x14ac:dyDescent="0.2">
      <c r="A655" s="25" t="s">
        <v>143</v>
      </c>
      <c r="B655" s="26">
        <v>76024472</v>
      </c>
      <c r="C655" s="26" t="s">
        <v>144</v>
      </c>
      <c r="D655" s="26" t="s">
        <v>1109</v>
      </c>
      <c r="E655" s="26" t="s">
        <v>69</v>
      </c>
      <c r="F655" s="26" t="s">
        <v>69</v>
      </c>
      <c r="G655" s="26" t="s">
        <v>144</v>
      </c>
      <c r="H655" s="26" t="s">
        <v>11</v>
      </c>
      <c r="I655" s="26" t="s">
        <v>200</v>
      </c>
      <c r="J655" s="26" t="s">
        <v>158</v>
      </c>
      <c r="K655" s="88">
        <v>45609</v>
      </c>
      <c r="L655" s="26" t="s">
        <v>159</v>
      </c>
      <c r="M655" s="27">
        <v>44517</v>
      </c>
      <c r="N655" s="26" t="s">
        <v>78</v>
      </c>
      <c r="O655" s="28">
        <v>2836</v>
      </c>
      <c r="P655" s="29" t="s">
        <v>149</v>
      </c>
      <c r="Q655" s="26" t="s">
        <v>154</v>
      </c>
      <c r="R655" s="56" t="s">
        <v>2150</v>
      </c>
      <c r="S655" s="56" t="s">
        <v>186</v>
      </c>
    </row>
    <row r="656" spans="1:19" x14ac:dyDescent="0.2">
      <c r="A656" s="25" t="s">
        <v>143</v>
      </c>
      <c r="B656" s="26">
        <v>75398397</v>
      </c>
      <c r="C656" s="26" t="s">
        <v>144</v>
      </c>
      <c r="D656" s="26" t="s">
        <v>1110</v>
      </c>
      <c r="E656" s="26" t="s">
        <v>69</v>
      </c>
      <c r="F656" s="26" t="s">
        <v>69</v>
      </c>
      <c r="G656" s="26" t="s">
        <v>144</v>
      </c>
      <c r="H656" s="26" t="s">
        <v>240</v>
      </c>
      <c r="I656" s="26" t="s">
        <v>413</v>
      </c>
      <c r="J656" s="26" t="s">
        <v>74</v>
      </c>
      <c r="K656" s="88" t="s">
        <v>148</v>
      </c>
      <c r="L656" s="26" t="s">
        <v>148</v>
      </c>
      <c r="M656" s="27">
        <v>45134</v>
      </c>
      <c r="N656" s="26" t="s">
        <v>79</v>
      </c>
      <c r="O656" s="28">
        <v>6517</v>
      </c>
      <c r="P656" s="29" t="s">
        <v>149</v>
      </c>
      <c r="Q656" s="26" t="s">
        <v>160</v>
      </c>
      <c r="R656" s="56" t="s">
        <v>394</v>
      </c>
      <c r="S656" s="56" t="s">
        <v>170</v>
      </c>
    </row>
    <row r="657" spans="1:19" x14ac:dyDescent="0.2">
      <c r="A657" s="25" t="s">
        <v>143</v>
      </c>
      <c r="B657" s="26">
        <v>76277042</v>
      </c>
      <c r="C657" s="26" t="s">
        <v>144</v>
      </c>
      <c r="D657" s="26" t="s">
        <v>1111</v>
      </c>
      <c r="E657" s="26" t="s">
        <v>69</v>
      </c>
      <c r="F657" s="26" t="s">
        <v>69</v>
      </c>
      <c r="G657" s="26" t="s">
        <v>144</v>
      </c>
      <c r="H657" s="26" t="s">
        <v>240</v>
      </c>
      <c r="I657" s="26" t="s">
        <v>413</v>
      </c>
      <c r="J657" s="26" t="s">
        <v>74</v>
      </c>
      <c r="K657" s="88" t="s">
        <v>148</v>
      </c>
      <c r="L657" s="26" t="s">
        <v>148</v>
      </c>
      <c r="M657" s="27">
        <v>45134</v>
      </c>
      <c r="N657" s="26" t="s">
        <v>78</v>
      </c>
      <c r="O657" s="28">
        <v>6517</v>
      </c>
      <c r="P657" s="29" t="s">
        <v>149</v>
      </c>
      <c r="Q657" s="26" t="s">
        <v>160</v>
      </c>
      <c r="R657" s="56" t="s">
        <v>394</v>
      </c>
      <c r="S657" s="56" t="s">
        <v>190</v>
      </c>
    </row>
    <row r="658" spans="1:19" x14ac:dyDescent="0.2">
      <c r="A658" s="25" t="s">
        <v>143</v>
      </c>
      <c r="B658" s="26">
        <v>44283125</v>
      </c>
      <c r="C658" s="26" t="s">
        <v>144</v>
      </c>
      <c r="D658" s="26" t="s">
        <v>1112</v>
      </c>
      <c r="E658" s="26" t="s">
        <v>69</v>
      </c>
      <c r="F658" s="26" t="s">
        <v>69</v>
      </c>
      <c r="G658" s="26" t="s">
        <v>144</v>
      </c>
      <c r="H658" s="26" t="s">
        <v>1113</v>
      </c>
      <c r="I658" s="26" t="s">
        <v>1114</v>
      </c>
      <c r="J658" s="26" t="s">
        <v>74</v>
      </c>
      <c r="K658" s="88" t="s">
        <v>148</v>
      </c>
      <c r="L658" s="26" t="s">
        <v>148</v>
      </c>
      <c r="M658" s="27">
        <v>45474</v>
      </c>
      <c r="N658" s="26" t="s">
        <v>78</v>
      </c>
      <c r="O658" s="28">
        <v>7473</v>
      </c>
      <c r="P658" s="29" t="s">
        <v>162</v>
      </c>
      <c r="Q658" s="26" t="s">
        <v>160</v>
      </c>
      <c r="R658" s="56" t="s">
        <v>1115</v>
      </c>
      <c r="S658" s="56" t="s">
        <v>190</v>
      </c>
    </row>
    <row r="659" spans="1:19" x14ac:dyDescent="0.2">
      <c r="A659" s="25" t="s">
        <v>143</v>
      </c>
      <c r="B659" s="26">
        <v>71696954</v>
      </c>
      <c r="C659" s="26" t="s">
        <v>144</v>
      </c>
      <c r="D659" s="26" t="s">
        <v>1116</v>
      </c>
      <c r="E659" s="26" t="s">
        <v>69</v>
      </c>
      <c r="F659" s="26" t="s">
        <v>69</v>
      </c>
      <c r="G659" s="26" t="s">
        <v>144</v>
      </c>
      <c r="H659" s="26" t="s">
        <v>240</v>
      </c>
      <c r="I659" s="26" t="s">
        <v>310</v>
      </c>
      <c r="J659" s="26" t="s">
        <v>158</v>
      </c>
      <c r="K659" s="88">
        <v>45638</v>
      </c>
      <c r="L659" s="26" t="s">
        <v>159</v>
      </c>
      <c r="M659" s="27">
        <v>45134</v>
      </c>
      <c r="N659" s="26" t="s">
        <v>79</v>
      </c>
      <c r="O659" s="28">
        <v>6517</v>
      </c>
      <c r="P659" s="29" t="s">
        <v>149</v>
      </c>
      <c r="Q659" s="26" t="s">
        <v>160</v>
      </c>
      <c r="R659" s="56" t="s">
        <v>243</v>
      </c>
      <c r="S659" s="56" t="s">
        <v>155</v>
      </c>
    </row>
    <row r="660" spans="1:19" x14ac:dyDescent="0.2">
      <c r="A660" s="25" t="s">
        <v>143</v>
      </c>
      <c r="B660" s="26">
        <v>73990860</v>
      </c>
      <c r="C660" s="26" t="s">
        <v>144</v>
      </c>
      <c r="D660" s="26" t="s">
        <v>1117</v>
      </c>
      <c r="E660" s="26" t="s">
        <v>69</v>
      </c>
      <c r="F660" s="26" t="s">
        <v>69</v>
      </c>
      <c r="G660" s="26" t="s">
        <v>144</v>
      </c>
      <c r="H660" s="26" t="s">
        <v>146</v>
      </c>
      <c r="I660" s="26" t="s">
        <v>415</v>
      </c>
      <c r="J660" s="26" t="s">
        <v>158</v>
      </c>
      <c r="K660" s="88">
        <v>45310</v>
      </c>
      <c r="L660" s="26" t="s">
        <v>222</v>
      </c>
      <c r="M660" s="27">
        <v>45141</v>
      </c>
      <c r="N660" s="26" t="s">
        <v>78</v>
      </c>
      <c r="O660" s="28">
        <v>6515</v>
      </c>
      <c r="P660" s="29" t="s">
        <v>162</v>
      </c>
      <c r="Q660" s="26" t="s">
        <v>154</v>
      </c>
      <c r="R660" s="56" t="s">
        <v>2150</v>
      </c>
      <c r="S660" s="56" t="s">
        <v>186</v>
      </c>
    </row>
    <row r="661" spans="1:19" x14ac:dyDescent="0.2">
      <c r="A661" s="25" t="s">
        <v>143</v>
      </c>
      <c r="B661" s="26">
        <v>72878058</v>
      </c>
      <c r="C661" s="26" t="s">
        <v>144</v>
      </c>
      <c r="D661" s="26" t="s">
        <v>1118</v>
      </c>
      <c r="E661" s="26" t="s">
        <v>69</v>
      </c>
      <c r="F661" s="26" t="s">
        <v>69</v>
      </c>
      <c r="G661" s="26" t="s">
        <v>144</v>
      </c>
      <c r="H661" s="26" t="s">
        <v>146</v>
      </c>
      <c r="I661" s="26" t="s">
        <v>415</v>
      </c>
      <c r="J661" s="26" t="s">
        <v>158</v>
      </c>
      <c r="K661" s="88">
        <v>45306</v>
      </c>
      <c r="L661" s="26" t="s">
        <v>222</v>
      </c>
      <c r="M661" s="27">
        <v>45141</v>
      </c>
      <c r="N661" s="26" t="s">
        <v>78</v>
      </c>
      <c r="O661" s="28">
        <v>6515</v>
      </c>
      <c r="P661" s="29" t="s">
        <v>162</v>
      </c>
      <c r="Q661" s="26" t="s">
        <v>154</v>
      </c>
      <c r="R661" s="56" t="s">
        <v>2150</v>
      </c>
      <c r="S661" s="56" t="s">
        <v>195</v>
      </c>
    </row>
    <row r="662" spans="1:19" x14ac:dyDescent="0.2">
      <c r="A662" s="25" t="s">
        <v>143</v>
      </c>
      <c r="B662" s="26">
        <v>72084919</v>
      </c>
      <c r="C662" s="26" t="s">
        <v>144</v>
      </c>
      <c r="D662" s="26" t="s">
        <v>1119</v>
      </c>
      <c r="E662" s="26" t="s">
        <v>69</v>
      </c>
      <c r="F662" s="26" t="s">
        <v>69</v>
      </c>
      <c r="G662" s="26" t="s">
        <v>144</v>
      </c>
      <c r="H662" s="26" t="s">
        <v>409</v>
      </c>
      <c r="I662" s="26" t="s">
        <v>1120</v>
      </c>
      <c r="J662" s="26" t="s">
        <v>158</v>
      </c>
      <c r="K662" s="88">
        <v>45716</v>
      </c>
      <c r="L662" s="26" t="s">
        <v>174</v>
      </c>
      <c r="M662" s="27">
        <v>45570</v>
      </c>
      <c r="N662" s="26" t="s">
        <v>78</v>
      </c>
      <c r="O662" s="28">
        <v>9770</v>
      </c>
      <c r="P662" s="29" t="s">
        <v>149</v>
      </c>
      <c r="Q662" s="26" t="s">
        <v>154</v>
      </c>
      <c r="R662" s="56" t="s">
        <v>411</v>
      </c>
      <c r="S662" s="56" t="s">
        <v>151</v>
      </c>
    </row>
    <row r="663" spans="1:19" x14ac:dyDescent="0.2">
      <c r="A663" s="25" t="s">
        <v>143</v>
      </c>
      <c r="B663" s="26">
        <v>75603465</v>
      </c>
      <c r="C663" s="26" t="s">
        <v>144</v>
      </c>
      <c r="D663" s="26" t="s">
        <v>1121</v>
      </c>
      <c r="E663" s="26" t="s">
        <v>69</v>
      </c>
      <c r="F663" s="26" t="s">
        <v>69</v>
      </c>
      <c r="G663" s="26" t="s">
        <v>144</v>
      </c>
      <c r="H663" s="26" t="s">
        <v>146</v>
      </c>
      <c r="I663" s="26" t="s">
        <v>181</v>
      </c>
      <c r="J663" s="26" t="s">
        <v>158</v>
      </c>
      <c r="K663" s="88">
        <v>45699</v>
      </c>
      <c r="L663" s="26" t="s">
        <v>197</v>
      </c>
      <c r="M663" s="27">
        <v>45141</v>
      </c>
      <c r="N663" s="26" t="s">
        <v>78</v>
      </c>
      <c r="O663" s="28">
        <v>6515</v>
      </c>
      <c r="P663" s="29" t="s">
        <v>149</v>
      </c>
      <c r="Q663" s="26" t="s">
        <v>154</v>
      </c>
      <c r="R663" s="56" t="s">
        <v>2150</v>
      </c>
      <c r="S663" s="56" t="s">
        <v>155</v>
      </c>
    </row>
    <row r="664" spans="1:19" x14ac:dyDescent="0.2">
      <c r="A664" s="25" t="s">
        <v>143</v>
      </c>
      <c r="B664" s="26">
        <v>75869173</v>
      </c>
      <c r="C664" s="26" t="s">
        <v>144</v>
      </c>
      <c r="D664" s="26" t="s">
        <v>1122</v>
      </c>
      <c r="E664" s="26" t="s">
        <v>69</v>
      </c>
      <c r="F664" s="26" t="s">
        <v>69</v>
      </c>
      <c r="G664" s="26" t="s">
        <v>144</v>
      </c>
      <c r="H664" s="26" t="s">
        <v>27</v>
      </c>
      <c r="I664" s="26" t="s">
        <v>329</v>
      </c>
      <c r="J664" s="26" t="s">
        <v>74</v>
      </c>
      <c r="K664" s="88" t="s">
        <v>148</v>
      </c>
      <c r="L664" s="26" t="s">
        <v>148</v>
      </c>
      <c r="M664" s="27">
        <v>45141</v>
      </c>
      <c r="N664" s="26" t="s">
        <v>78</v>
      </c>
      <c r="O664" s="28">
        <v>6515</v>
      </c>
      <c r="P664" s="29" t="s">
        <v>149</v>
      </c>
      <c r="Q664" s="26" t="s">
        <v>154</v>
      </c>
      <c r="R664" s="56" t="s">
        <v>2150</v>
      </c>
      <c r="S664" s="56" t="s">
        <v>170</v>
      </c>
    </row>
    <row r="665" spans="1:19" x14ac:dyDescent="0.2">
      <c r="A665" s="25" t="s">
        <v>143</v>
      </c>
      <c r="B665" s="26">
        <v>76521390</v>
      </c>
      <c r="C665" s="26" t="s">
        <v>144</v>
      </c>
      <c r="D665" s="26" t="s">
        <v>1123</v>
      </c>
      <c r="E665" s="26" t="s">
        <v>69</v>
      </c>
      <c r="F665" s="26" t="s">
        <v>69</v>
      </c>
      <c r="G665" s="26" t="s">
        <v>144</v>
      </c>
      <c r="H665" s="26" t="s">
        <v>146</v>
      </c>
      <c r="I665" s="26" t="s">
        <v>181</v>
      </c>
      <c r="J665" s="26" t="s">
        <v>158</v>
      </c>
      <c r="K665" s="88">
        <v>45323</v>
      </c>
      <c r="L665" s="26" t="s">
        <v>222</v>
      </c>
      <c r="M665" s="27">
        <v>45141</v>
      </c>
      <c r="N665" s="26" t="s">
        <v>78</v>
      </c>
      <c r="O665" s="28">
        <v>6515</v>
      </c>
      <c r="P665" s="29" t="s">
        <v>162</v>
      </c>
      <c r="Q665" s="26" t="s">
        <v>154</v>
      </c>
      <c r="R665" s="56" t="s">
        <v>2150</v>
      </c>
      <c r="S665" s="56" t="s">
        <v>151</v>
      </c>
    </row>
    <row r="666" spans="1:19" x14ac:dyDescent="0.2">
      <c r="A666" s="25" t="s">
        <v>143</v>
      </c>
      <c r="B666" s="26">
        <v>72493717</v>
      </c>
      <c r="C666" s="26" t="s">
        <v>144</v>
      </c>
      <c r="D666" s="26" t="s">
        <v>1124</v>
      </c>
      <c r="E666" s="26" t="s">
        <v>69</v>
      </c>
      <c r="F666" s="26" t="s">
        <v>69</v>
      </c>
      <c r="G666" s="26" t="s">
        <v>144</v>
      </c>
      <c r="H666" s="26" t="s">
        <v>27</v>
      </c>
      <c r="I666" s="26" t="s">
        <v>329</v>
      </c>
      <c r="J666" s="26" t="s">
        <v>74</v>
      </c>
      <c r="K666" s="88" t="s">
        <v>148</v>
      </c>
      <c r="L666" s="26" t="s">
        <v>148</v>
      </c>
      <c r="M666" s="27">
        <v>45141</v>
      </c>
      <c r="N666" s="26" t="s">
        <v>78</v>
      </c>
      <c r="O666" s="28">
        <v>6515</v>
      </c>
      <c r="P666" s="29" t="s">
        <v>149</v>
      </c>
      <c r="Q666" s="26" t="s">
        <v>154</v>
      </c>
      <c r="R666" s="56" t="s">
        <v>2150</v>
      </c>
      <c r="S666" s="56" t="s">
        <v>198</v>
      </c>
    </row>
    <row r="667" spans="1:19" x14ac:dyDescent="0.2">
      <c r="A667" s="25" t="s">
        <v>143</v>
      </c>
      <c r="B667" s="26">
        <v>48551956</v>
      </c>
      <c r="C667" s="26" t="s">
        <v>144</v>
      </c>
      <c r="D667" s="26" t="s">
        <v>1125</v>
      </c>
      <c r="E667" s="26" t="s">
        <v>69</v>
      </c>
      <c r="F667" s="26" t="s">
        <v>69</v>
      </c>
      <c r="G667" s="26" t="s">
        <v>144</v>
      </c>
      <c r="H667" s="26" t="s">
        <v>146</v>
      </c>
      <c r="I667" s="26" t="s">
        <v>147</v>
      </c>
      <c r="J667" s="26" t="s">
        <v>74</v>
      </c>
      <c r="K667" s="88" t="s">
        <v>148</v>
      </c>
      <c r="L667" s="26" t="s">
        <v>148</v>
      </c>
      <c r="M667" s="27">
        <v>45141</v>
      </c>
      <c r="N667" s="26" t="s">
        <v>78</v>
      </c>
      <c r="O667" s="28">
        <v>6515</v>
      </c>
      <c r="P667" s="29" t="s">
        <v>149</v>
      </c>
      <c r="Q667" s="26" t="s">
        <v>154</v>
      </c>
      <c r="R667" s="56" t="s">
        <v>2150</v>
      </c>
      <c r="S667" s="56" t="s">
        <v>205</v>
      </c>
    </row>
    <row r="668" spans="1:19" x14ac:dyDescent="0.2">
      <c r="A668" s="25" t="s">
        <v>143</v>
      </c>
      <c r="B668" s="26">
        <v>77392755</v>
      </c>
      <c r="C668" s="26" t="s">
        <v>144</v>
      </c>
      <c r="D668" s="26" t="s">
        <v>1126</v>
      </c>
      <c r="E668" s="26" t="s">
        <v>69</v>
      </c>
      <c r="F668" s="26" t="s">
        <v>69</v>
      </c>
      <c r="G668" s="26" t="s">
        <v>144</v>
      </c>
      <c r="H668" s="26" t="s">
        <v>240</v>
      </c>
      <c r="I668" s="26" t="s">
        <v>413</v>
      </c>
      <c r="J668" s="26" t="s">
        <v>74</v>
      </c>
      <c r="K668" s="88" t="s">
        <v>148</v>
      </c>
      <c r="L668" s="26" t="s">
        <v>148</v>
      </c>
      <c r="M668" s="27">
        <v>45143</v>
      </c>
      <c r="N668" s="26" t="s">
        <v>79</v>
      </c>
      <c r="O668" s="28">
        <v>6516</v>
      </c>
      <c r="P668" s="29" t="s">
        <v>149</v>
      </c>
      <c r="Q668" s="26" t="s">
        <v>160</v>
      </c>
      <c r="R668" s="56" t="s">
        <v>394</v>
      </c>
      <c r="S668" s="56" t="s">
        <v>301</v>
      </c>
    </row>
    <row r="669" spans="1:19" x14ac:dyDescent="0.2">
      <c r="A669" s="25" t="s">
        <v>143</v>
      </c>
      <c r="B669" s="26">
        <v>76439438</v>
      </c>
      <c r="C669" s="26" t="s">
        <v>144</v>
      </c>
      <c r="D669" s="26" t="s">
        <v>1127</v>
      </c>
      <c r="E669" s="26" t="s">
        <v>69</v>
      </c>
      <c r="F669" s="26" t="s">
        <v>69</v>
      </c>
      <c r="G669" s="26" t="s">
        <v>144</v>
      </c>
      <c r="H669" s="26" t="s">
        <v>240</v>
      </c>
      <c r="I669" s="26" t="s">
        <v>310</v>
      </c>
      <c r="J669" s="26" t="s">
        <v>158</v>
      </c>
      <c r="K669" s="88">
        <v>45405</v>
      </c>
      <c r="L669" s="26" t="s">
        <v>275</v>
      </c>
      <c r="M669" s="27">
        <v>45143</v>
      </c>
      <c r="N669" s="26" t="s">
        <v>79</v>
      </c>
      <c r="O669" s="28">
        <v>6516</v>
      </c>
      <c r="P669" s="29" t="s">
        <v>162</v>
      </c>
      <c r="Q669" s="26" t="s">
        <v>160</v>
      </c>
      <c r="R669" s="56" t="s">
        <v>243</v>
      </c>
      <c r="S669" s="56" t="s">
        <v>190</v>
      </c>
    </row>
    <row r="670" spans="1:19" x14ac:dyDescent="0.2">
      <c r="A670" s="25" t="s">
        <v>143</v>
      </c>
      <c r="B670" s="26">
        <v>76291389</v>
      </c>
      <c r="C670" s="26" t="s">
        <v>144</v>
      </c>
      <c r="D670" s="26" t="s">
        <v>1128</v>
      </c>
      <c r="E670" s="26" t="s">
        <v>69</v>
      </c>
      <c r="F670" s="26" t="s">
        <v>69</v>
      </c>
      <c r="G670" s="26" t="s">
        <v>144</v>
      </c>
      <c r="H670" s="26" t="s">
        <v>240</v>
      </c>
      <c r="I670" s="26" t="s">
        <v>527</v>
      </c>
      <c r="J670" s="26" t="s">
        <v>74</v>
      </c>
      <c r="K670" s="88" t="s">
        <v>148</v>
      </c>
      <c r="L670" s="26" t="s">
        <v>148</v>
      </c>
      <c r="M670" s="27">
        <v>45143</v>
      </c>
      <c r="N670" s="26" t="s">
        <v>78</v>
      </c>
      <c r="O670" s="28">
        <v>6516</v>
      </c>
      <c r="P670" s="29" t="s">
        <v>252</v>
      </c>
      <c r="Q670" s="26" t="s">
        <v>160</v>
      </c>
      <c r="R670" s="56" t="s">
        <v>243</v>
      </c>
      <c r="S670" s="56" t="s">
        <v>170</v>
      </c>
    </row>
    <row r="671" spans="1:19" x14ac:dyDescent="0.2">
      <c r="A671" s="25" t="s">
        <v>143</v>
      </c>
      <c r="B671" s="26">
        <v>41331785</v>
      </c>
      <c r="C671" s="26" t="s">
        <v>144</v>
      </c>
      <c r="D671" s="26" t="s">
        <v>1129</v>
      </c>
      <c r="E671" s="26" t="s">
        <v>69</v>
      </c>
      <c r="F671" s="26" t="s">
        <v>69</v>
      </c>
      <c r="G671" s="26" t="s">
        <v>144</v>
      </c>
      <c r="H671" s="26" t="s">
        <v>240</v>
      </c>
      <c r="I671" s="26" t="s">
        <v>527</v>
      </c>
      <c r="J671" s="26" t="s">
        <v>74</v>
      </c>
      <c r="K671" s="88" t="s">
        <v>148</v>
      </c>
      <c r="L671" s="26" t="s">
        <v>148</v>
      </c>
      <c r="M671" s="27">
        <v>45143</v>
      </c>
      <c r="N671" s="26" t="s">
        <v>78</v>
      </c>
      <c r="O671" s="28">
        <v>6516</v>
      </c>
      <c r="P671" s="29" t="s">
        <v>252</v>
      </c>
      <c r="Q671" s="26" t="s">
        <v>160</v>
      </c>
      <c r="R671" s="56" t="s">
        <v>243</v>
      </c>
      <c r="S671" s="56" t="s">
        <v>301</v>
      </c>
    </row>
    <row r="672" spans="1:19" x14ac:dyDescent="0.2">
      <c r="A672" s="25" t="s">
        <v>143</v>
      </c>
      <c r="B672" s="26">
        <v>75199035</v>
      </c>
      <c r="C672" s="26" t="s">
        <v>144</v>
      </c>
      <c r="D672" s="26" t="s">
        <v>1130</v>
      </c>
      <c r="E672" s="26" t="s">
        <v>69</v>
      </c>
      <c r="F672" s="26" t="s">
        <v>69</v>
      </c>
      <c r="G672" s="26" t="s">
        <v>144</v>
      </c>
      <c r="H672" s="26" t="s">
        <v>240</v>
      </c>
      <c r="I672" s="26" t="s">
        <v>376</v>
      </c>
      <c r="J672" s="26" t="s">
        <v>158</v>
      </c>
      <c r="K672" s="88">
        <v>45322</v>
      </c>
      <c r="L672" s="26" t="s">
        <v>194</v>
      </c>
      <c r="M672" s="27">
        <v>45143</v>
      </c>
      <c r="N672" s="26" t="s">
        <v>79</v>
      </c>
      <c r="O672" s="28">
        <v>6516</v>
      </c>
      <c r="P672" s="29" t="s">
        <v>162</v>
      </c>
      <c r="Q672" s="26" t="s">
        <v>160</v>
      </c>
      <c r="R672" s="56" t="s">
        <v>243</v>
      </c>
      <c r="S672" s="56" t="s">
        <v>301</v>
      </c>
    </row>
    <row r="673" spans="1:19" x14ac:dyDescent="0.2">
      <c r="A673" s="25" t="s">
        <v>143</v>
      </c>
      <c r="B673" s="26">
        <v>74762543</v>
      </c>
      <c r="C673" s="26" t="s">
        <v>144</v>
      </c>
      <c r="D673" s="26" t="s">
        <v>1131</v>
      </c>
      <c r="E673" s="26" t="s">
        <v>69</v>
      </c>
      <c r="F673" s="26" t="s">
        <v>69</v>
      </c>
      <c r="G673" s="26" t="s">
        <v>144</v>
      </c>
      <c r="H673" s="26" t="s">
        <v>240</v>
      </c>
      <c r="I673" s="26" t="s">
        <v>376</v>
      </c>
      <c r="J673" s="26" t="s">
        <v>158</v>
      </c>
      <c r="K673" s="88">
        <v>45315</v>
      </c>
      <c r="L673" s="26" t="s">
        <v>275</v>
      </c>
      <c r="M673" s="27">
        <v>45143</v>
      </c>
      <c r="N673" s="26" t="s">
        <v>79</v>
      </c>
      <c r="O673" s="28">
        <v>6516</v>
      </c>
      <c r="P673" s="29" t="s">
        <v>162</v>
      </c>
      <c r="Q673" s="26" t="s">
        <v>160</v>
      </c>
      <c r="R673" s="56" t="s">
        <v>243</v>
      </c>
      <c r="S673" s="56" t="s">
        <v>190</v>
      </c>
    </row>
    <row r="674" spans="1:19" x14ac:dyDescent="0.2">
      <c r="A674" s="25" t="s">
        <v>143</v>
      </c>
      <c r="B674" s="26">
        <v>76324421</v>
      </c>
      <c r="C674" s="26" t="s">
        <v>144</v>
      </c>
      <c r="D674" s="26" t="s">
        <v>1132</v>
      </c>
      <c r="E674" s="26" t="s">
        <v>69</v>
      </c>
      <c r="F674" s="26" t="s">
        <v>69</v>
      </c>
      <c r="G674" s="26" t="s">
        <v>144</v>
      </c>
      <c r="H674" s="26" t="s">
        <v>788</v>
      </c>
      <c r="I674" s="26" t="s">
        <v>707</v>
      </c>
      <c r="J674" s="26" t="s">
        <v>74</v>
      </c>
      <c r="K674" s="88" t="s">
        <v>148</v>
      </c>
      <c r="L674" s="26" t="s">
        <v>148</v>
      </c>
      <c r="M674" s="27">
        <v>45639</v>
      </c>
      <c r="N674" s="26" t="s">
        <v>79</v>
      </c>
      <c r="O674" s="28">
        <v>10917</v>
      </c>
      <c r="P674" s="29" t="s">
        <v>149</v>
      </c>
      <c r="Q674" s="26" t="s">
        <v>154</v>
      </c>
      <c r="R674" s="56" t="s">
        <v>166</v>
      </c>
      <c r="S674" s="56" t="s">
        <v>170</v>
      </c>
    </row>
    <row r="675" spans="1:19" x14ac:dyDescent="0.2">
      <c r="A675" s="25" t="s">
        <v>143</v>
      </c>
      <c r="B675" s="26">
        <v>41075046</v>
      </c>
      <c r="C675" s="26" t="s">
        <v>144</v>
      </c>
      <c r="D675" s="26" t="s">
        <v>1133</v>
      </c>
      <c r="E675" s="26" t="s">
        <v>69</v>
      </c>
      <c r="F675" s="26" t="s">
        <v>69</v>
      </c>
      <c r="G675" s="26" t="s">
        <v>144</v>
      </c>
      <c r="H675" s="26" t="s">
        <v>346</v>
      </c>
      <c r="I675" s="26" t="s">
        <v>347</v>
      </c>
      <c r="J675" s="26" t="s">
        <v>74</v>
      </c>
      <c r="K675" s="88" t="s">
        <v>148</v>
      </c>
      <c r="L675" s="26" t="s">
        <v>148</v>
      </c>
      <c r="M675" s="27">
        <v>43525</v>
      </c>
      <c r="N675" s="26" t="s">
        <v>78</v>
      </c>
      <c r="O675" s="28">
        <v>0</v>
      </c>
      <c r="P675" s="29" t="s">
        <v>149</v>
      </c>
      <c r="Q675" s="26" t="s">
        <v>154</v>
      </c>
      <c r="R675" s="56" t="s">
        <v>235</v>
      </c>
      <c r="S675" s="56" t="s">
        <v>170</v>
      </c>
    </row>
    <row r="676" spans="1:19" x14ac:dyDescent="0.2">
      <c r="A676" s="25" t="s">
        <v>143</v>
      </c>
      <c r="B676" s="26">
        <v>76407377</v>
      </c>
      <c r="C676" s="26" t="s">
        <v>144</v>
      </c>
      <c r="D676" s="26" t="s">
        <v>1134</v>
      </c>
      <c r="E676" s="26" t="s">
        <v>69</v>
      </c>
      <c r="F676" s="26" t="s">
        <v>69</v>
      </c>
      <c r="G676" s="26" t="s">
        <v>144</v>
      </c>
      <c r="H676" s="26" t="s">
        <v>16</v>
      </c>
      <c r="I676" s="26" t="s">
        <v>527</v>
      </c>
      <c r="J676" s="26" t="s">
        <v>158</v>
      </c>
      <c r="K676" s="88">
        <v>45313</v>
      </c>
      <c r="L676" s="26" t="s">
        <v>275</v>
      </c>
      <c r="M676" s="27">
        <v>45149</v>
      </c>
      <c r="N676" s="26" t="s">
        <v>79</v>
      </c>
      <c r="O676" s="28">
        <v>6551</v>
      </c>
      <c r="P676" s="29" t="s">
        <v>162</v>
      </c>
      <c r="Q676" s="26" t="s">
        <v>160</v>
      </c>
      <c r="R676" s="56" t="s">
        <v>243</v>
      </c>
      <c r="S676" s="56" t="s">
        <v>195</v>
      </c>
    </row>
    <row r="677" spans="1:19" x14ac:dyDescent="0.2">
      <c r="A677" s="25" t="s">
        <v>143</v>
      </c>
      <c r="B677" s="26">
        <v>46748003</v>
      </c>
      <c r="C677" s="26" t="s">
        <v>390</v>
      </c>
      <c r="D677" s="26" t="s">
        <v>1135</v>
      </c>
      <c r="E677" s="26" t="s">
        <v>69</v>
      </c>
      <c r="F677" s="26" t="s">
        <v>69</v>
      </c>
      <c r="G677" s="26" t="s">
        <v>390</v>
      </c>
      <c r="H677" s="26" t="s">
        <v>11</v>
      </c>
      <c r="I677" s="26" t="s">
        <v>388</v>
      </c>
      <c r="J677" s="26" t="s">
        <v>74</v>
      </c>
      <c r="K677" s="88" t="s">
        <v>148</v>
      </c>
      <c r="L677" s="26" t="s">
        <v>148</v>
      </c>
      <c r="M677" s="27">
        <v>43978</v>
      </c>
      <c r="N677" s="26" t="s">
        <v>78</v>
      </c>
      <c r="O677" s="28">
        <v>1430</v>
      </c>
      <c r="P677" s="29" t="s">
        <v>149</v>
      </c>
      <c r="Q677" s="26" t="s">
        <v>154</v>
      </c>
      <c r="R677" s="56" t="s">
        <v>389</v>
      </c>
      <c r="S677" s="56" t="s">
        <v>301</v>
      </c>
    </row>
    <row r="678" spans="1:19" x14ac:dyDescent="0.2">
      <c r="A678" s="25" t="s">
        <v>143</v>
      </c>
      <c r="B678" s="26">
        <v>76188232</v>
      </c>
      <c r="C678" s="26" t="s">
        <v>144</v>
      </c>
      <c r="D678" s="26" t="s">
        <v>1136</v>
      </c>
      <c r="E678" s="26" t="s">
        <v>69</v>
      </c>
      <c r="F678" s="26" t="s">
        <v>69</v>
      </c>
      <c r="G678" s="26" t="s">
        <v>144</v>
      </c>
      <c r="H678" s="26" t="s">
        <v>477</v>
      </c>
      <c r="I678" s="26" t="s">
        <v>248</v>
      </c>
      <c r="J678" s="26" t="s">
        <v>74</v>
      </c>
      <c r="K678" s="88" t="s">
        <v>148</v>
      </c>
      <c r="L678" s="26" t="s">
        <v>148</v>
      </c>
      <c r="M678" s="27">
        <v>43983</v>
      </c>
      <c r="N678" s="26" t="s">
        <v>78</v>
      </c>
      <c r="O678" s="28">
        <v>1439</v>
      </c>
      <c r="P678" s="29" t="s">
        <v>149</v>
      </c>
      <c r="Q678" s="26" t="s">
        <v>154</v>
      </c>
      <c r="R678" s="56" t="s">
        <v>235</v>
      </c>
      <c r="S678" s="56" t="s">
        <v>195</v>
      </c>
    </row>
    <row r="679" spans="1:19" x14ac:dyDescent="0.2">
      <c r="A679" s="25" t="s">
        <v>143</v>
      </c>
      <c r="B679" s="26">
        <v>44298828</v>
      </c>
      <c r="C679" s="26" t="s">
        <v>144</v>
      </c>
      <c r="D679" s="26" t="s">
        <v>1137</v>
      </c>
      <c r="E679" s="26" t="s">
        <v>69</v>
      </c>
      <c r="F679" s="26" t="s">
        <v>69</v>
      </c>
      <c r="G679" s="26" t="s">
        <v>144</v>
      </c>
      <c r="H679" s="26" t="s">
        <v>11</v>
      </c>
      <c r="I679" s="26" t="s">
        <v>147</v>
      </c>
      <c r="J679" s="26" t="s">
        <v>158</v>
      </c>
      <c r="K679" s="88">
        <v>45338</v>
      </c>
      <c r="L679" s="26" t="s">
        <v>222</v>
      </c>
      <c r="M679" s="27">
        <v>44621</v>
      </c>
      <c r="N679" s="26" t="s">
        <v>78</v>
      </c>
      <c r="O679" s="28">
        <v>3058</v>
      </c>
      <c r="P679" s="29" t="s">
        <v>149</v>
      </c>
      <c r="Q679" s="26" t="s">
        <v>160</v>
      </c>
      <c r="R679" s="56" t="s">
        <v>2150</v>
      </c>
      <c r="S679" s="56" t="s">
        <v>170</v>
      </c>
    </row>
    <row r="680" spans="1:19" x14ac:dyDescent="0.2">
      <c r="A680" s="25" t="s">
        <v>143</v>
      </c>
      <c r="B680" s="26">
        <v>74087567</v>
      </c>
      <c r="C680" s="26" t="s">
        <v>144</v>
      </c>
      <c r="D680" s="26" t="s">
        <v>1138</v>
      </c>
      <c r="E680" s="26" t="s">
        <v>69</v>
      </c>
      <c r="F680" s="26" t="s">
        <v>69</v>
      </c>
      <c r="G680" s="26" t="s">
        <v>144</v>
      </c>
      <c r="H680" s="26" t="s">
        <v>365</v>
      </c>
      <c r="I680" s="26" t="s">
        <v>1139</v>
      </c>
      <c r="J680" s="26" t="s">
        <v>74</v>
      </c>
      <c r="K680" s="88" t="s">
        <v>148</v>
      </c>
      <c r="L680" s="26" t="s">
        <v>148</v>
      </c>
      <c r="M680" s="27">
        <v>45503</v>
      </c>
      <c r="N680" s="26" t="s">
        <v>78</v>
      </c>
      <c r="O680" s="28">
        <v>7518</v>
      </c>
      <c r="P680" s="29" t="s">
        <v>162</v>
      </c>
      <c r="Q680" s="26" t="s">
        <v>154</v>
      </c>
      <c r="R680" s="56" t="s">
        <v>729</v>
      </c>
      <c r="S680" s="56" t="s">
        <v>198</v>
      </c>
    </row>
    <row r="681" spans="1:19" x14ac:dyDescent="0.2">
      <c r="A681" s="25" t="s">
        <v>143</v>
      </c>
      <c r="B681" s="26">
        <v>74048180</v>
      </c>
      <c r="C681" s="26" t="s">
        <v>144</v>
      </c>
      <c r="D681" s="26" t="s">
        <v>1140</v>
      </c>
      <c r="E681" s="26" t="s">
        <v>69</v>
      </c>
      <c r="F681" s="26" t="s">
        <v>69</v>
      </c>
      <c r="G681" s="26" t="s">
        <v>144</v>
      </c>
      <c r="H681" s="26" t="s">
        <v>16</v>
      </c>
      <c r="I681" s="26" t="s">
        <v>677</v>
      </c>
      <c r="J681" s="26" t="s">
        <v>74</v>
      </c>
      <c r="K681" s="88" t="s">
        <v>148</v>
      </c>
      <c r="L681" s="26" t="s">
        <v>148</v>
      </c>
      <c r="M681" s="27">
        <v>45154</v>
      </c>
      <c r="N681" s="26" t="s">
        <v>79</v>
      </c>
      <c r="O681" s="28">
        <v>6549</v>
      </c>
      <c r="P681" s="29" t="s">
        <v>149</v>
      </c>
      <c r="Q681" s="26" t="s">
        <v>154</v>
      </c>
      <c r="R681" s="56" t="s">
        <v>241</v>
      </c>
      <c r="S681" s="56" t="s">
        <v>195</v>
      </c>
    </row>
    <row r="682" spans="1:19" x14ac:dyDescent="0.2">
      <c r="A682" s="25" t="s">
        <v>143</v>
      </c>
      <c r="B682" s="26">
        <v>77224675</v>
      </c>
      <c r="C682" s="26" t="s">
        <v>144</v>
      </c>
      <c r="D682" s="26" t="s">
        <v>1141</v>
      </c>
      <c r="E682" s="26" t="s">
        <v>69</v>
      </c>
      <c r="F682" s="26" t="s">
        <v>69</v>
      </c>
      <c r="G682" s="26" t="s">
        <v>144</v>
      </c>
      <c r="H682" s="26" t="s">
        <v>16</v>
      </c>
      <c r="I682" s="26" t="s">
        <v>564</v>
      </c>
      <c r="J682" s="26" t="s">
        <v>158</v>
      </c>
      <c r="K682" s="88">
        <v>45398</v>
      </c>
      <c r="L682" s="26" t="s">
        <v>275</v>
      </c>
      <c r="M682" s="27">
        <v>45154</v>
      </c>
      <c r="N682" s="26" t="s">
        <v>79</v>
      </c>
      <c r="O682" s="28">
        <v>6549</v>
      </c>
      <c r="P682" s="29" t="s">
        <v>149</v>
      </c>
      <c r="Q682" s="26" t="s">
        <v>154</v>
      </c>
      <c r="R682" s="56" t="s">
        <v>2252</v>
      </c>
      <c r="S682" s="56" t="s">
        <v>151</v>
      </c>
    </row>
    <row r="683" spans="1:19" x14ac:dyDescent="0.2">
      <c r="A683" s="25" t="s">
        <v>143</v>
      </c>
      <c r="B683" s="26">
        <v>74910506</v>
      </c>
      <c r="C683" s="26" t="s">
        <v>187</v>
      </c>
      <c r="D683" s="26" t="s">
        <v>1142</v>
      </c>
      <c r="E683" s="26" t="s">
        <v>69</v>
      </c>
      <c r="F683" s="26" t="s">
        <v>69</v>
      </c>
      <c r="G683" s="26" t="s">
        <v>187</v>
      </c>
      <c r="H683" s="26" t="s">
        <v>1143</v>
      </c>
      <c r="I683" s="26" t="s">
        <v>363</v>
      </c>
      <c r="J683" s="26" t="s">
        <v>74</v>
      </c>
      <c r="K683" s="88" t="s">
        <v>148</v>
      </c>
      <c r="L683" s="26" t="s">
        <v>148</v>
      </c>
      <c r="M683" s="27">
        <v>45539</v>
      </c>
      <c r="N683" s="26" t="s">
        <v>78</v>
      </c>
      <c r="O683" s="28">
        <v>6551</v>
      </c>
      <c r="P683" s="29" t="s">
        <v>252</v>
      </c>
      <c r="Q683" s="26" t="s">
        <v>160</v>
      </c>
      <c r="R683" s="56" t="s">
        <v>325</v>
      </c>
      <c r="S683" s="56" t="s">
        <v>195</v>
      </c>
    </row>
    <row r="684" spans="1:19" x14ac:dyDescent="0.2">
      <c r="A684" s="25" t="s">
        <v>143</v>
      </c>
      <c r="B684" s="26">
        <v>48408258</v>
      </c>
      <c r="C684" s="26" t="s">
        <v>144</v>
      </c>
      <c r="D684" s="26" t="s">
        <v>1144</v>
      </c>
      <c r="E684" s="26" t="s">
        <v>69</v>
      </c>
      <c r="F684" s="26" t="s">
        <v>69</v>
      </c>
      <c r="G684" s="26" t="s">
        <v>144</v>
      </c>
      <c r="H684" s="26" t="s">
        <v>45</v>
      </c>
      <c r="I684" s="26" t="s">
        <v>386</v>
      </c>
      <c r="J684" s="26" t="s">
        <v>74</v>
      </c>
      <c r="K684" s="88" t="s">
        <v>148</v>
      </c>
      <c r="L684" s="26" t="s">
        <v>148</v>
      </c>
      <c r="M684" s="27">
        <v>45154</v>
      </c>
      <c r="N684" s="26" t="s">
        <v>78</v>
      </c>
      <c r="O684" s="28">
        <v>6550</v>
      </c>
      <c r="P684" s="29" t="s">
        <v>149</v>
      </c>
      <c r="Q684" s="26" t="s">
        <v>160</v>
      </c>
      <c r="R684" s="56" t="s">
        <v>2252</v>
      </c>
      <c r="S684" s="56" t="s">
        <v>195</v>
      </c>
    </row>
    <row r="685" spans="1:19" x14ac:dyDescent="0.2">
      <c r="A685" s="25" t="s">
        <v>143</v>
      </c>
      <c r="B685" s="26">
        <v>73073276</v>
      </c>
      <c r="C685" s="26" t="s">
        <v>144</v>
      </c>
      <c r="D685" s="26" t="s">
        <v>1145</v>
      </c>
      <c r="E685" s="26" t="s">
        <v>69</v>
      </c>
      <c r="F685" s="26" t="s">
        <v>69</v>
      </c>
      <c r="G685" s="26" t="s">
        <v>144</v>
      </c>
      <c r="H685" s="26" t="s">
        <v>409</v>
      </c>
      <c r="I685" s="26" t="s">
        <v>1146</v>
      </c>
      <c r="J685" s="26" t="s">
        <v>158</v>
      </c>
      <c r="K685" s="88">
        <v>45436</v>
      </c>
      <c r="L685" s="26" t="s">
        <v>275</v>
      </c>
      <c r="M685" s="27">
        <v>45419</v>
      </c>
      <c r="N685" s="26" t="s">
        <v>79</v>
      </c>
      <c r="O685" s="28">
        <v>7394</v>
      </c>
      <c r="P685" s="29" t="s">
        <v>162</v>
      </c>
      <c r="Q685" s="26" t="s">
        <v>160</v>
      </c>
      <c r="R685" s="56" t="s">
        <v>411</v>
      </c>
      <c r="S685" s="56" t="s">
        <v>195</v>
      </c>
    </row>
    <row r="686" spans="1:19" x14ac:dyDescent="0.2">
      <c r="A686" s="25" t="s">
        <v>143</v>
      </c>
      <c r="B686" s="26">
        <v>40740697</v>
      </c>
      <c r="C686" s="26" t="s">
        <v>144</v>
      </c>
      <c r="D686" s="26" t="s">
        <v>1147</v>
      </c>
      <c r="E686" s="26" t="s">
        <v>69</v>
      </c>
      <c r="F686" s="26" t="s">
        <v>69</v>
      </c>
      <c r="G686" s="26" t="s">
        <v>144</v>
      </c>
      <c r="H686" s="26" t="s">
        <v>16</v>
      </c>
      <c r="I686" s="26" t="s">
        <v>829</v>
      </c>
      <c r="J686" s="26" t="s">
        <v>158</v>
      </c>
      <c r="K686" s="88">
        <v>45329</v>
      </c>
      <c r="L686" s="26" t="s">
        <v>247</v>
      </c>
      <c r="M686" s="27">
        <v>45154</v>
      </c>
      <c r="N686" s="26" t="s">
        <v>79</v>
      </c>
      <c r="O686" s="28">
        <v>6550</v>
      </c>
      <c r="P686" s="29" t="s">
        <v>149</v>
      </c>
      <c r="Q686" s="26" t="s">
        <v>160</v>
      </c>
      <c r="R686" s="56" t="s">
        <v>243</v>
      </c>
      <c r="S686" s="56" t="s">
        <v>170</v>
      </c>
    </row>
    <row r="687" spans="1:19" x14ac:dyDescent="0.2">
      <c r="A687" s="25" t="s">
        <v>143</v>
      </c>
      <c r="B687" s="26">
        <v>45870916</v>
      </c>
      <c r="C687" s="26" t="s">
        <v>144</v>
      </c>
      <c r="D687" s="26" t="s">
        <v>1148</v>
      </c>
      <c r="E687" s="26" t="s">
        <v>69</v>
      </c>
      <c r="F687" s="26" t="s">
        <v>69</v>
      </c>
      <c r="G687" s="26" t="s">
        <v>144</v>
      </c>
      <c r="H687" s="26" t="s">
        <v>16</v>
      </c>
      <c r="I687" s="26" t="s">
        <v>462</v>
      </c>
      <c r="J687" s="26" t="s">
        <v>74</v>
      </c>
      <c r="K687" s="88" t="s">
        <v>148</v>
      </c>
      <c r="L687" s="26" t="s">
        <v>148</v>
      </c>
      <c r="M687" s="27">
        <v>45156</v>
      </c>
      <c r="N687" s="26" t="s">
        <v>79</v>
      </c>
      <c r="O687" s="28">
        <v>6552</v>
      </c>
      <c r="P687" s="29" t="s">
        <v>149</v>
      </c>
      <c r="Q687" s="26" t="s">
        <v>160</v>
      </c>
      <c r="R687" s="56" t="s">
        <v>241</v>
      </c>
      <c r="S687" s="56" t="s">
        <v>205</v>
      </c>
    </row>
    <row r="688" spans="1:19" x14ac:dyDescent="0.2">
      <c r="A688" s="25" t="s">
        <v>143</v>
      </c>
      <c r="B688" s="26">
        <v>74840277</v>
      </c>
      <c r="C688" s="26" t="s">
        <v>206</v>
      </c>
      <c r="D688" s="26" t="s">
        <v>1149</v>
      </c>
      <c r="E688" s="26" t="s">
        <v>69</v>
      </c>
      <c r="F688" s="26" t="s">
        <v>69</v>
      </c>
      <c r="G688" s="26" t="s">
        <v>206</v>
      </c>
      <c r="H688" s="26" t="s">
        <v>16</v>
      </c>
      <c r="I688" s="26" t="s">
        <v>371</v>
      </c>
      <c r="J688" s="26" t="s">
        <v>158</v>
      </c>
      <c r="K688" s="88">
        <v>45750</v>
      </c>
      <c r="L688" s="26" t="s">
        <v>201</v>
      </c>
      <c r="M688" s="27">
        <v>45156</v>
      </c>
      <c r="N688" s="26" t="s">
        <v>78</v>
      </c>
      <c r="O688" s="28">
        <v>6552</v>
      </c>
      <c r="P688" s="29" t="s">
        <v>252</v>
      </c>
      <c r="Q688" s="26" t="s">
        <v>160</v>
      </c>
      <c r="R688" s="56" t="s">
        <v>315</v>
      </c>
      <c r="S688" s="56" t="s">
        <v>170</v>
      </c>
    </row>
    <row r="689" spans="1:19" x14ac:dyDescent="0.2">
      <c r="A689" s="25" t="s">
        <v>143</v>
      </c>
      <c r="B689" s="26">
        <v>46346247</v>
      </c>
      <c r="C689" s="26" t="s">
        <v>144</v>
      </c>
      <c r="D689" s="26" t="s">
        <v>1150</v>
      </c>
      <c r="E689" s="26" t="s">
        <v>69</v>
      </c>
      <c r="F689" s="26" t="s">
        <v>69</v>
      </c>
      <c r="G689" s="26" t="s">
        <v>144</v>
      </c>
      <c r="H689" s="26" t="s">
        <v>16</v>
      </c>
      <c r="I689" s="26" t="s">
        <v>357</v>
      </c>
      <c r="J689" s="26" t="s">
        <v>158</v>
      </c>
      <c r="K689" s="88">
        <v>45504</v>
      </c>
      <c r="L689" s="26" t="s">
        <v>174</v>
      </c>
      <c r="M689" s="27">
        <v>45156</v>
      </c>
      <c r="N689" s="26" t="s">
        <v>79</v>
      </c>
      <c r="O689" s="28">
        <v>6552</v>
      </c>
      <c r="P689" s="29" t="s">
        <v>149</v>
      </c>
      <c r="Q689" s="26" t="s">
        <v>160</v>
      </c>
      <c r="R689" s="56" t="s">
        <v>2252</v>
      </c>
      <c r="S689" s="56" t="s">
        <v>179</v>
      </c>
    </row>
    <row r="690" spans="1:19" x14ac:dyDescent="0.2">
      <c r="A690" s="25" t="s">
        <v>143</v>
      </c>
      <c r="B690" s="26">
        <v>73663323</v>
      </c>
      <c r="C690" s="26" t="s">
        <v>144</v>
      </c>
      <c r="D690" s="26" t="s">
        <v>1151</v>
      </c>
      <c r="E690" s="26" t="s">
        <v>69</v>
      </c>
      <c r="F690" s="26" t="s">
        <v>69</v>
      </c>
      <c r="G690" s="26" t="s">
        <v>144</v>
      </c>
      <c r="H690" s="26" t="s">
        <v>16</v>
      </c>
      <c r="I690" s="26" t="s">
        <v>357</v>
      </c>
      <c r="J690" s="26" t="s">
        <v>158</v>
      </c>
      <c r="K690" s="88">
        <v>45716</v>
      </c>
      <c r="L690" s="26" t="s">
        <v>194</v>
      </c>
      <c r="M690" s="27">
        <v>45156</v>
      </c>
      <c r="N690" s="26" t="s">
        <v>79</v>
      </c>
      <c r="O690" s="28">
        <v>6552</v>
      </c>
      <c r="P690" s="29" t="s">
        <v>149</v>
      </c>
      <c r="Q690" s="26" t="s">
        <v>160</v>
      </c>
      <c r="R690" s="56" t="s">
        <v>2252</v>
      </c>
      <c r="S690" s="56" t="s">
        <v>170</v>
      </c>
    </row>
    <row r="691" spans="1:19" x14ac:dyDescent="0.2">
      <c r="A691" s="25" t="s">
        <v>143</v>
      </c>
      <c r="B691" s="26">
        <v>60201489</v>
      </c>
      <c r="C691" s="26" t="s">
        <v>144</v>
      </c>
      <c r="D691" s="26" t="s">
        <v>1152</v>
      </c>
      <c r="E691" s="26" t="s">
        <v>69</v>
      </c>
      <c r="F691" s="26" t="s">
        <v>69</v>
      </c>
      <c r="G691" s="26" t="s">
        <v>144</v>
      </c>
      <c r="H691" s="26" t="s">
        <v>16</v>
      </c>
      <c r="I691" s="26" t="s">
        <v>786</v>
      </c>
      <c r="J691" s="26" t="s">
        <v>158</v>
      </c>
      <c r="K691" s="88">
        <v>45736</v>
      </c>
      <c r="L691" s="26" t="s">
        <v>247</v>
      </c>
      <c r="M691" s="27">
        <v>45156</v>
      </c>
      <c r="N691" s="26" t="s">
        <v>78</v>
      </c>
      <c r="O691" s="28">
        <v>6552</v>
      </c>
      <c r="P691" s="29" t="s">
        <v>149</v>
      </c>
      <c r="Q691" s="26" t="s">
        <v>160</v>
      </c>
      <c r="R691" s="56" t="s">
        <v>2252</v>
      </c>
      <c r="S691" s="56" t="s">
        <v>198</v>
      </c>
    </row>
    <row r="692" spans="1:19" x14ac:dyDescent="0.2">
      <c r="A692" s="25" t="s">
        <v>143</v>
      </c>
      <c r="B692" s="26">
        <v>74796721</v>
      </c>
      <c r="C692" s="26" t="s">
        <v>144</v>
      </c>
      <c r="D692" s="26" t="s">
        <v>1153</v>
      </c>
      <c r="E692" s="26" t="s">
        <v>69</v>
      </c>
      <c r="F692" s="26" t="s">
        <v>69</v>
      </c>
      <c r="G692" s="26" t="s">
        <v>144</v>
      </c>
      <c r="H692" s="26" t="s">
        <v>146</v>
      </c>
      <c r="I692" s="26" t="s">
        <v>1154</v>
      </c>
      <c r="J692" s="26" t="s">
        <v>158</v>
      </c>
      <c r="K692" s="88">
        <v>45324</v>
      </c>
      <c r="L692" s="26" t="s">
        <v>247</v>
      </c>
      <c r="M692" s="27">
        <v>45161</v>
      </c>
      <c r="N692" s="26" t="s">
        <v>78</v>
      </c>
      <c r="O692" s="28">
        <v>6572</v>
      </c>
      <c r="P692" s="29" t="s">
        <v>162</v>
      </c>
      <c r="Q692" s="26" t="s">
        <v>154</v>
      </c>
      <c r="R692" s="56" t="s">
        <v>1155</v>
      </c>
      <c r="S692" s="56" t="s">
        <v>195</v>
      </c>
    </row>
    <row r="693" spans="1:19" x14ac:dyDescent="0.2">
      <c r="A693" s="25" t="s">
        <v>143</v>
      </c>
      <c r="B693" s="26">
        <v>73867406</v>
      </c>
      <c r="C693" s="26" t="s">
        <v>144</v>
      </c>
      <c r="D693" s="26" t="s">
        <v>1156</v>
      </c>
      <c r="E693" s="26" t="s">
        <v>69</v>
      </c>
      <c r="F693" s="26" t="s">
        <v>69</v>
      </c>
      <c r="G693" s="26" t="s">
        <v>144</v>
      </c>
      <c r="H693" s="26" t="s">
        <v>146</v>
      </c>
      <c r="I693" s="26" t="s">
        <v>415</v>
      </c>
      <c r="J693" s="26" t="s">
        <v>158</v>
      </c>
      <c r="K693" s="88">
        <v>45313</v>
      </c>
      <c r="L693" s="26" t="s">
        <v>159</v>
      </c>
      <c r="M693" s="27">
        <v>45161</v>
      </c>
      <c r="N693" s="26" t="s">
        <v>78</v>
      </c>
      <c r="O693" s="28">
        <v>6572</v>
      </c>
      <c r="P693" s="29" t="s">
        <v>162</v>
      </c>
      <c r="Q693" s="26" t="s">
        <v>154</v>
      </c>
      <c r="R693" s="56" t="s">
        <v>2150</v>
      </c>
      <c r="S693" s="56" t="s">
        <v>186</v>
      </c>
    </row>
    <row r="694" spans="1:19" x14ac:dyDescent="0.2">
      <c r="A694" s="25" t="s">
        <v>143</v>
      </c>
      <c r="B694" s="26">
        <v>74812601</v>
      </c>
      <c r="C694" s="26" t="s">
        <v>144</v>
      </c>
      <c r="D694" s="26" t="s">
        <v>1157</v>
      </c>
      <c r="E694" s="26" t="s">
        <v>69</v>
      </c>
      <c r="F694" s="26" t="s">
        <v>69</v>
      </c>
      <c r="G694" s="26" t="s">
        <v>144</v>
      </c>
      <c r="H694" s="26" t="s">
        <v>258</v>
      </c>
      <c r="I694" s="26" t="s">
        <v>651</v>
      </c>
      <c r="J694" s="26" t="s">
        <v>74</v>
      </c>
      <c r="K694" s="88" t="s">
        <v>148</v>
      </c>
      <c r="L694" s="26" t="s">
        <v>148</v>
      </c>
      <c r="M694" s="27">
        <v>45161</v>
      </c>
      <c r="N694" s="26" t="s">
        <v>78</v>
      </c>
      <c r="O694" s="28">
        <v>6572</v>
      </c>
      <c r="P694" s="29" t="s">
        <v>149</v>
      </c>
      <c r="Q694" s="26" t="s">
        <v>154</v>
      </c>
      <c r="R694" s="56" t="s">
        <v>2150</v>
      </c>
      <c r="S694" s="56" t="s">
        <v>179</v>
      </c>
    </row>
    <row r="695" spans="1:19" x14ac:dyDescent="0.2">
      <c r="A695" s="25" t="s">
        <v>143</v>
      </c>
      <c r="B695" s="26">
        <v>47296221</v>
      </c>
      <c r="C695" s="26" t="s">
        <v>144</v>
      </c>
      <c r="D695" s="26" t="s">
        <v>1158</v>
      </c>
      <c r="E695" s="26" t="s">
        <v>69</v>
      </c>
      <c r="F695" s="26" t="s">
        <v>69</v>
      </c>
      <c r="G695" s="26" t="s">
        <v>144</v>
      </c>
      <c r="H695" s="26" t="s">
        <v>146</v>
      </c>
      <c r="I695" s="26" t="s">
        <v>147</v>
      </c>
      <c r="J695" s="26" t="s">
        <v>158</v>
      </c>
      <c r="K695" s="88">
        <v>45476</v>
      </c>
      <c r="L695" s="26" t="s">
        <v>197</v>
      </c>
      <c r="M695" s="27">
        <v>45161</v>
      </c>
      <c r="N695" s="26" t="s">
        <v>78</v>
      </c>
      <c r="O695" s="28">
        <v>6572</v>
      </c>
      <c r="P695" s="29" t="s">
        <v>162</v>
      </c>
      <c r="Q695" s="26" t="s">
        <v>154</v>
      </c>
      <c r="R695" s="56" t="s">
        <v>2150</v>
      </c>
      <c r="S695" s="56" t="s">
        <v>232</v>
      </c>
    </row>
    <row r="696" spans="1:19" x14ac:dyDescent="0.2">
      <c r="A696" s="25" t="s">
        <v>143</v>
      </c>
      <c r="B696" s="26">
        <v>73110702</v>
      </c>
      <c r="C696" s="26" t="s">
        <v>144</v>
      </c>
      <c r="D696" s="26" t="s">
        <v>1159</v>
      </c>
      <c r="E696" s="26" t="s">
        <v>69</v>
      </c>
      <c r="F696" s="26" t="s">
        <v>69</v>
      </c>
      <c r="G696" s="26" t="s">
        <v>144</v>
      </c>
      <c r="H696" s="26" t="s">
        <v>27</v>
      </c>
      <c r="I696" s="26" t="s">
        <v>147</v>
      </c>
      <c r="J696" s="26" t="s">
        <v>158</v>
      </c>
      <c r="K696" s="88">
        <v>45516</v>
      </c>
      <c r="L696" s="26" t="s">
        <v>379</v>
      </c>
      <c r="M696" s="27">
        <v>45161</v>
      </c>
      <c r="N696" s="26" t="s">
        <v>78</v>
      </c>
      <c r="O696" s="28">
        <v>6572</v>
      </c>
      <c r="P696" s="29" t="s">
        <v>162</v>
      </c>
      <c r="Q696" s="26" t="s">
        <v>154</v>
      </c>
      <c r="R696" s="56" t="s">
        <v>2150</v>
      </c>
      <c r="S696" s="56" t="s">
        <v>301</v>
      </c>
    </row>
    <row r="697" spans="1:19" x14ac:dyDescent="0.2">
      <c r="A697" s="25" t="s">
        <v>143</v>
      </c>
      <c r="B697" s="26">
        <v>76530540</v>
      </c>
      <c r="C697" s="26" t="s">
        <v>144</v>
      </c>
      <c r="D697" s="26" t="s">
        <v>1160</v>
      </c>
      <c r="E697" s="26" t="s">
        <v>69</v>
      </c>
      <c r="F697" s="26" t="s">
        <v>69</v>
      </c>
      <c r="G697" s="26" t="s">
        <v>144</v>
      </c>
      <c r="H697" s="26" t="s">
        <v>16</v>
      </c>
      <c r="I697" s="26" t="s">
        <v>1071</v>
      </c>
      <c r="J697" s="26" t="s">
        <v>158</v>
      </c>
      <c r="K697" s="88">
        <v>45412</v>
      </c>
      <c r="L697" s="26" t="s">
        <v>275</v>
      </c>
      <c r="M697" s="27">
        <v>45161</v>
      </c>
      <c r="N697" s="26" t="s">
        <v>79</v>
      </c>
      <c r="O697" s="28">
        <v>6552</v>
      </c>
      <c r="P697" s="29" t="s">
        <v>149</v>
      </c>
      <c r="Q697" s="26" t="s">
        <v>154</v>
      </c>
      <c r="R697" s="56" t="s">
        <v>280</v>
      </c>
      <c r="S697" s="56" t="s">
        <v>167</v>
      </c>
    </row>
    <row r="698" spans="1:19" x14ac:dyDescent="0.2">
      <c r="A698" s="25" t="s">
        <v>143</v>
      </c>
      <c r="B698" s="26">
        <v>71101332</v>
      </c>
      <c r="C698" s="26" t="s">
        <v>144</v>
      </c>
      <c r="D698" s="26" t="s">
        <v>1161</v>
      </c>
      <c r="E698" s="26" t="s">
        <v>69</v>
      </c>
      <c r="F698" s="26" t="s">
        <v>69</v>
      </c>
      <c r="G698" s="26" t="s">
        <v>144</v>
      </c>
      <c r="H698" s="26" t="s">
        <v>16</v>
      </c>
      <c r="I698" s="26" t="s">
        <v>308</v>
      </c>
      <c r="J698" s="26" t="s">
        <v>158</v>
      </c>
      <c r="K698" s="88">
        <v>45442</v>
      </c>
      <c r="L698" s="26" t="s">
        <v>159</v>
      </c>
      <c r="M698" s="27">
        <v>45163</v>
      </c>
      <c r="N698" s="26" t="s">
        <v>79</v>
      </c>
      <c r="O698" s="28">
        <v>6571</v>
      </c>
      <c r="P698" s="29" t="s">
        <v>149</v>
      </c>
      <c r="Q698" s="26" t="s">
        <v>160</v>
      </c>
      <c r="R698" s="56" t="s">
        <v>243</v>
      </c>
      <c r="S698" s="56" t="s">
        <v>190</v>
      </c>
    </row>
    <row r="699" spans="1:19" x14ac:dyDescent="0.2">
      <c r="A699" s="25" t="s">
        <v>143</v>
      </c>
      <c r="B699" s="26">
        <v>41249237</v>
      </c>
      <c r="C699" s="26" t="s">
        <v>144</v>
      </c>
      <c r="D699" s="26" t="s">
        <v>1162</v>
      </c>
      <c r="E699" s="26" t="s">
        <v>69</v>
      </c>
      <c r="F699" s="26" t="s">
        <v>69</v>
      </c>
      <c r="G699" s="26" t="s">
        <v>144</v>
      </c>
      <c r="H699" s="26" t="s">
        <v>16</v>
      </c>
      <c r="I699" s="26" t="s">
        <v>376</v>
      </c>
      <c r="J699" s="26" t="s">
        <v>158</v>
      </c>
      <c r="K699" s="88">
        <v>45475</v>
      </c>
      <c r="L699" s="26" t="s">
        <v>492</v>
      </c>
      <c r="M699" s="27">
        <v>45163</v>
      </c>
      <c r="N699" s="26" t="s">
        <v>79</v>
      </c>
      <c r="O699" s="28">
        <v>6571</v>
      </c>
      <c r="P699" s="29" t="s">
        <v>149</v>
      </c>
      <c r="Q699" s="26" t="s">
        <v>160</v>
      </c>
      <c r="R699" s="56" t="s">
        <v>243</v>
      </c>
      <c r="S699" s="56" t="s">
        <v>190</v>
      </c>
    </row>
    <row r="700" spans="1:19" x14ac:dyDescent="0.2">
      <c r="A700" s="25" t="s">
        <v>143</v>
      </c>
      <c r="B700" s="26">
        <v>76163004</v>
      </c>
      <c r="C700" s="26" t="s">
        <v>144</v>
      </c>
      <c r="D700" s="26" t="s">
        <v>1163</v>
      </c>
      <c r="E700" s="26" t="s">
        <v>69</v>
      </c>
      <c r="F700" s="26" t="s">
        <v>69</v>
      </c>
      <c r="G700" s="26" t="s">
        <v>144</v>
      </c>
      <c r="H700" s="26" t="s">
        <v>25</v>
      </c>
      <c r="I700" s="26" t="s">
        <v>234</v>
      </c>
      <c r="J700" s="26" t="s">
        <v>74</v>
      </c>
      <c r="K700" s="88" t="s">
        <v>148</v>
      </c>
      <c r="L700" s="26" t="s">
        <v>148</v>
      </c>
      <c r="M700" s="27">
        <v>45170</v>
      </c>
      <c r="N700" s="26" t="s">
        <v>78</v>
      </c>
      <c r="O700" s="28">
        <v>6680</v>
      </c>
      <c r="P700" s="29" t="s">
        <v>149</v>
      </c>
      <c r="Q700" s="26" t="s">
        <v>154</v>
      </c>
      <c r="R700" s="56" t="s">
        <v>235</v>
      </c>
      <c r="S700" s="56" t="s">
        <v>232</v>
      </c>
    </row>
    <row r="701" spans="1:19" x14ac:dyDescent="0.2">
      <c r="A701" s="25" t="s">
        <v>143</v>
      </c>
      <c r="B701" s="26">
        <v>75966859</v>
      </c>
      <c r="C701" s="26" t="s">
        <v>144</v>
      </c>
      <c r="D701" s="26" t="s">
        <v>1164</v>
      </c>
      <c r="E701" s="26" t="s">
        <v>69</v>
      </c>
      <c r="F701" s="26" t="s">
        <v>69</v>
      </c>
      <c r="G701" s="26" t="s">
        <v>144</v>
      </c>
      <c r="H701" s="26" t="s">
        <v>16</v>
      </c>
      <c r="I701" s="26" t="s">
        <v>643</v>
      </c>
      <c r="J701" s="26" t="s">
        <v>158</v>
      </c>
      <c r="K701" s="88">
        <v>45292</v>
      </c>
      <c r="L701" s="26" t="s">
        <v>275</v>
      </c>
      <c r="M701" s="27">
        <v>45170</v>
      </c>
      <c r="N701" s="26" t="s">
        <v>79</v>
      </c>
      <c r="O701" s="28">
        <v>6618</v>
      </c>
      <c r="P701" s="29" t="s">
        <v>149</v>
      </c>
      <c r="Q701" s="26" t="s">
        <v>154</v>
      </c>
      <c r="R701" s="56" t="s">
        <v>2252</v>
      </c>
      <c r="S701" s="56" t="s">
        <v>232</v>
      </c>
    </row>
    <row r="702" spans="1:19" x14ac:dyDescent="0.2">
      <c r="A702" s="25" t="s">
        <v>143</v>
      </c>
      <c r="B702" s="26">
        <v>48297939</v>
      </c>
      <c r="C702" s="26" t="s">
        <v>390</v>
      </c>
      <c r="D702" s="26" t="s">
        <v>1165</v>
      </c>
      <c r="E702" s="26" t="s">
        <v>69</v>
      </c>
      <c r="F702" s="26" t="s">
        <v>69</v>
      </c>
      <c r="G702" s="26" t="s">
        <v>390</v>
      </c>
      <c r="H702" s="26" t="s">
        <v>69</v>
      </c>
      <c r="I702" s="26" t="s">
        <v>371</v>
      </c>
      <c r="J702" s="26" t="s">
        <v>158</v>
      </c>
      <c r="K702" s="88">
        <v>45737</v>
      </c>
      <c r="L702" s="26" t="s">
        <v>197</v>
      </c>
      <c r="M702" s="27">
        <v>45170</v>
      </c>
      <c r="N702" s="26" t="s">
        <v>78</v>
      </c>
      <c r="O702" s="28">
        <v>6618</v>
      </c>
      <c r="P702" s="29" t="s">
        <v>149</v>
      </c>
      <c r="Q702" s="26" t="s">
        <v>154</v>
      </c>
      <c r="R702" s="56" t="s">
        <v>315</v>
      </c>
      <c r="S702" s="56" t="s">
        <v>186</v>
      </c>
    </row>
    <row r="703" spans="1:19" x14ac:dyDescent="0.2">
      <c r="A703" s="25" t="s">
        <v>143</v>
      </c>
      <c r="B703" s="26">
        <v>72716931</v>
      </c>
      <c r="C703" s="26" t="s">
        <v>144</v>
      </c>
      <c r="D703" s="26" t="s">
        <v>1166</v>
      </c>
      <c r="E703" s="26" t="s">
        <v>69</v>
      </c>
      <c r="F703" s="26" t="s">
        <v>69</v>
      </c>
      <c r="G703" s="26" t="s">
        <v>144</v>
      </c>
      <c r="H703" s="26" t="s">
        <v>16</v>
      </c>
      <c r="I703" s="26" t="s">
        <v>1071</v>
      </c>
      <c r="J703" s="26" t="s">
        <v>158</v>
      </c>
      <c r="K703" s="88">
        <v>45361</v>
      </c>
      <c r="L703" s="26" t="s">
        <v>222</v>
      </c>
      <c r="M703" s="27">
        <v>45170</v>
      </c>
      <c r="N703" s="26" t="s">
        <v>79</v>
      </c>
      <c r="O703" s="28">
        <v>6618</v>
      </c>
      <c r="P703" s="29" t="s">
        <v>149</v>
      </c>
      <c r="Q703" s="26" t="s">
        <v>154</v>
      </c>
      <c r="R703" s="56" t="s">
        <v>280</v>
      </c>
      <c r="S703" s="56" t="s">
        <v>155</v>
      </c>
    </row>
    <row r="704" spans="1:19" x14ac:dyDescent="0.2">
      <c r="A704" s="25" t="s">
        <v>143</v>
      </c>
      <c r="B704" s="26">
        <v>78744534</v>
      </c>
      <c r="C704" s="26" t="s">
        <v>144</v>
      </c>
      <c r="D704" s="26" t="s">
        <v>1167</v>
      </c>
      <c r="E704" s="26" t="s">
        <v>69</v>
      </c>
      <c r="F704" s="26" t="s">
        <v>69</v>
      </c>
      <c r="G704" s="26" t="s">
        <v>144</v>
      </c>
      <c r="H704" s="26" t="s">
        <v>16</v>
      </c>
      <c r="I704" s="26" t="s">
        <v>760</v>
      </c>
      <c r="J704" s="26" t="s">
        <v>158</v>
      </c>
      <c r="K704" s="88">
        <v>45733</v>
      </c>
      <c r="L704" s="26" t="s">
        <v>483</v>
      </c>
      <c r="M704" s="27">
        <v>45170</v>
      </c>
      <c r="N704" s="26" t="s">
        <v>78</v>
      </c>
      <c r="O704" s="28">
        <v>6618</v>
      </c>
      <c r="P704" s="29" t="s">
        <v>149</v>
      </c>
      <c r="Q704" s="26" t="s">
        <v>154</v>
      </c>
      <c r="R704" s="56" t="s">
        <v>2252</v>
      </c>
      <c r="S704" s="56" t="s">
        <v>190</v>
      </c>
    </row>
    <row r="705" spans="1:19" x14ac:dyDescent="0.2">
      <c r="A705" s="25" t="s">
        <v>143</v>
      </c>
      <c r="B705" s="26">
        <v>47094624</v>
      </c>
      <c r="C705" s="26" t="s">
        <v>144</v>
      </c>
      <c r="D705" s="26" t="s">
        <v>1168</v>
      </c>
      <c r="E705" s="26" t="s">
        <v>69</v>
      </c>
      <c r="F705" s="26" t="s">
        <v>69</v>
      </c>
      <c r="G705" s="26" t="s">
        <v>144</v>
      </c>
      <c r="H705" s="26" t="s">
        <v>16</v>
      </c>
      <c r="I705" s="26" t="s">
        <v>564</v>
      </c>
      <c r="J705" s="26" t="s">
        <v>158</v>
      </c>
      <c r="K705" s="88">
        <v>45628</v>
      </c>
      <c r="L705" s="26" t="s">
        <v>275</v>
      </c>
      <c r="M705" s="27">
        <v>45170</v>
      </c>
      <c r="N705" s="26" t="s">
        <v>79</v>
      </c>
      <c r="O705" s="28">
        <v>6618</v>
      </c>
      <c r="P705" s="29" t="s">
        <v>149</v>
      </c>
      <c r="Q705" s="26" t="s">
        <v>154</v>
      </c>
      <c r="R705" s="56" t="s">
        <v>2252</v>
      </c>
      <c r="S705" s="56" t="s">
        <v>195</v>
      </c>
    </row>
    <row r="706" spans="1:19" x14ac:dyDescent="0.2">
      <c r="A706" s="25" t="s">
        <v>143</v>
      </c>
      <c r="B706" s="26">
        <v>76240988</v>
      </c>
      <c r="C706" s="26" t="s">
        <v>144</v>
      </c>
      <c r="D706" s="26" t="s">
        <v>1169</v>
      </c>
      <c r="E706" s="26" t="s">
        <v>69</v>
      </c>
      <c r="F706" s="26" t="s">
        <v>69</v>
      </c>
      <c r="G706" s="26" t="s">
        <v>144</v>
      </c>
      <c r="H706" s="26" t="s">
        <v>16</v>
      </c>
      <c r="I706" s="26" t="s">
        <v>264</v>
      </c>
      <c r="J706" s="26" t="s">
        <v>158</v>
      </c>
      <c r="K706" s="88">
        <v>45658</v>
      </c>
      <c r="L706" s="26" t="s">
        <v>194</v>
      </c>
      <c r="M706" s="27">
        <v>45170</v>
      </c>
      <c r="N706" s="26" t="s">
        <v>78</v>
      </c>
      <c r="O706" s="28">
        <v>6618</v>
      </c>
      <c r="P706" s="29" t="s">
        <v>149</v>
      </c>
      <c r="Q706" s="26" t="s">
        <v>154</v>
      </c>
      <c r="R706" s="56" t="s">
        <v>2252</v>
      </c>
      <c r="S706" s="56" t="s">
        <v>179</v>
      </c>
    </row>
    <row r="707" spans="1:19" x14ac:dyDescent="0.2">
      <c r="A707" s="25" t="s">
        <v>143</v>
      </c>
      <c r="B707" s="26">
        <v>46729997</v>
      </c>
      <c r="C707" s="26" t="s">
        <v>144</v>
      </c>
      <c r="D707" s="26" t="s">
        <v>1170</v>
      </c>
      <c r="E707" s="26" t="s">
        <v>69</v>
      </c>
      <c r="F707" s="26" t="s">
        <v>69</v>
      </c>
      <c r="G707" s="26" t="s">
        <v>144</v>
      </c>
      <c r="H707" s="26" t="s">
        <v>16</v>
      </c>
      <c r="I707" s="26" t="s">
        <v>224</v>
      </c>
      <c r="J707" s="26" t="s">
        <v>74</v>
      </c>
      <c r="K707" s="88" t="s">
        <v>148</v>
      </c>
      <c r="L707" s="26" t="s">
        <v>148</v>
      </c>
      <c r="M707" s="27">
        <v>45170</v>
      </c>
      <c r="N707" s="26" t="s">
        <v>79</v>
      </c>
      <c r="O707" s="28">
        <v>6618</v>
      </c>
      <c r="P707" s="29" t="s">
        <v>149</v>
      </c>
      <c r="Q707" s="26" t="s">
        <v>154</v>
      </c>
      <c r="R707" s="56" t="s">
        <v>2252</v>
      </c>
      <c r="S707" s="56" t="s">
        <v>190</v>
      </c>
    </row>
    <row r="708" spans="1:19" x14ac:dyDescent="0.2">
      <c r="A708" s="25" t="s">
        <v>143</v>
      </c>
      <c r="B708" s="26">
        <v>72550131</v>
      </c>
      <c r="C708" s="26" t="s">
        <v>144</v>
      </c>
      <c r="D708" s="26" t="s">
        <v>1171</v>
      </c>
      <c r="E708" s="26" t="s">
        <v>69</v>
      </c>
      <c r="F708" s="26" t="s">
        <v>69</v>
      </c>
      <c r="G708" s="26" t="s">
        <v>144</v>
      </c>
      <c r="H708" s="26" t="s">
        <v>146</v>
      </c>
      <c r="I708" s="26" t="s">
        <v>415</v>
      </c>
      <c r="J708" s="26" t="s">
        <v>74</v>
      </c>
      <c r="K708" s="88" t="s">
        <v>148</v>
      </c>
      <c r="L708" s="26" t="s">
        <v>148</v>
      </c>
      <c r="M708" s="27">
        <v>45170</v>
      </c>
      <c r="N708" s="26" t="s">
        <v>78</v>
      </c>
      <c r="O708" s="28">
        <v>6618</v>
      </c>
      <c r="P708" s="29" t="s">
        <v>149</v>
      </c>
      <c r="Q708" s="26" t="s">
        <v>154</v>
      </c>
      <c r="R708" s="56" t="s">
        <v>2150</v>
      </c>
      <c r="S708" s="56" t="s">
        <v>195</v>
      </c>
    </row>
    <row r="709" spans="1:19" x14ac:dyDescent="0.2">
      <c r="A709" s="25" t="s">
        <v>143</v>
      </c>
      <c r="B709" s="26">
        <v>73335025</v>
      </c>
      <c r="C709" s="26" t="s">
        <v>144</v>
      </c>
      <c r="D709" s="26" t="s">
        <v>1172</v>
      </c>
      <c r="E709" s="26" t="s">
        <v>69</v>
      </c>
      <c r="F709" s="26" t="s">
        <v>69</v>
      </c>
      <c r="G709" s="26" t="s">
        <v>144</v>
      </c>
      <c r="H709" s="26" t="s">
        <v>16</v>
      </c>
      <c r="I709" s="26" t="s">
        <v>1071</v>
      </c>
      <c r="J709" s="26" t="s">
        <v>158</v>
      </c>
      <c r="K709" s="88">
        <v>45512</v>
      </c>
      <c r="L709" s="26" t="s">
        <v>201</v>
      </c>
      <c r="M709" s="27">
        <v>45170</v>
      </c>
      <c r="N709" s="26" t="s">
        <v>79</v>
      </c>
      <c r="O709" s="28">
        <v>6618</v>
      </c>
      <c r="P709" s="29" t="s">
        <v>149</v>
      </c>
      <c r="Q709" s="26" t="s">
        <v>154</v>
      </c>
      <c r="R709" s="56" t="s">
        <v>280</v>
      </c>
      <c r="S709" s="56" t="s">
        <v>155</v>
      </c>
    </row>
    <row r="710" spans="1:19" x14ac:dyDescent="0.2">
      <c r="A710" s="25" t="s">
        <v>143</v>
      </c>
      <c r="B710" s="26">
        <v>42048495</v>
      </c>
      <c r="C710" s="26" t="s">
        <v>144</v>
      </c>
      <c r="D710" s="26" t="s">
        <v>1173</v>
      </c>
      <c r="E710" s="26" t="s">
        <v>69</v>
      </c>
      <c r="F710" s="26" t="s">
        <v>69</v>
      </c>
      <c r="G710" s="26" t="s">
        <v>144</v>
      </c>
      <c r="H710" s="26" t="s">
        <v>16</v>
      </c>
      <c r="I710" s="26" t="s">
        <v>564</v>
      </c>
      <c r="J710" s="26" t="s">
        <v>158</v>
      </c>
      <c r="K710" s="88">
        <v>45596</v>
      </c>
      <c r="L710" s="26" t="s">
        <v>194</v>
      </c>
      <c r="M710" s="27">
        <v>45170</v>
      </c>
      <c r="N710" s="26" t="s">
        <v>79</v>
      </c>
      <c r="O710" s="28">
        <v>6618</v>
      </c>
      <c r="P710" s="29" t="s">
        <v>149</v>
      </c>
      <c r="Q710" s="26" t="s">
        <v>154</v>
      </c>
      <c r="R710" s="56" t="s">
        <v>2252</v>
      </c>
      <c r="S710" s="56" t="s">
        <v>205</v>
      </c>
    </row>
    <row r="711" spans="1:19" x14ac:dyDescent="0.2">
      <c r="A711" s="25" t="s">
        <v>143</v>
      </c>
      <c r="B711" s="26">
        <v>74738192</v>
      </c>
      <c r="C711" s="26" t="s">
        <v>144</v>
      </c>
      <c r="D711" s="26" t="s">
        <v>1174</v>
      </c>
      <c r="E711" s="26" t="s">
        <v>69</v>
      </c>
      <c r="F711" s="26" t="s">
        <v>69</v>
      </c>
      <c r="G711" s="26" t="s">
        <v>144</v>
      </c>
      <c r="H711" s="26" t="s">
        <v>16</v>
      </c>
      <c r="I711" s="26" t="s">
        <v>981</v>
      </c>
      <c r="J711" s="26" t="s">
        <v>158</v>
      </c>
      <c r="K711" s="88">
        <v>45398</v>
      </c>
      <c r="L711" s="26" t="s">
        <v>201</v>
      </c>
      <c r="M711" s="27">
        <v>45170</v>
      </c>
      <c r="N711" s="26" t="s">
        <v>79</v>
      </c>
      <c r="O711" s="28">
        <v>6570</v>
      </c>
      <c r="P711" s="29" t="s">
        <v>149</v>
      </c>
      <c r="Q711" s="26" t="s">
        <v>160</v>
      </c>
      <c r="R711" s="56" t="s">
        <v>243</v>
      </c>
      <c r="S711" s="56" t="s">
        <v>198</v>
      </c>
    </row>
    <row r="712" spans="1:19" x14ac:dyDescent="0.2">
      <c r="A712" s="25" t="s">
        <v>143</v>
      </c>
      <c r="B712" s="26">
        <v>40604836</v>
      </c>
      <c r="C712" s="26" t="s">
        <v>144</v>
      </c>
      <c r="D712" s="26" t="s">
        <v>1175</v>
      </c>
      <c r="E712" s="26" t="s">
        <v>69</v>
      </c>
      <c r="F712" s="26" t="s">
        <v>69</v>
      </c>
      <c r="G712" s="26" t="s">
        <v>144</v>
      </c>
      <c r="H712" s="26" t="s">
        <v>16</v>
      </c>
      <c r="I712" s="26" t="s">
        <v>864</v>
      </c>
      <c r="J712" s="26" t="s">
        <v>158</v>
      </c>
      <c r="K712" s="88">
        <v>45292</v>
      </c>
      <c r="L712" s="26" t="s">
        <v>222</v>
      </c>
      <c r="M712" s="27">
        <v>45170</v>
      </c>
      <c r="N712" s="26" t="s">
        <v>79</v>
      </c>
      <c r="O712" s="28">
        <v>6570</v>
      </c>
      <c r="P712" s="29" t="s">
        <v>162</v>
      </c>
      <c r="Q712" s="26" t="s">
        <v>160</v>
      </c>
      <c r="R712" s="56" t="s">
        <v>243</v>
      </c>
      <c r="S712" s="56" t="s">
        <v>232</v>
      </c>
    </row>
    <row r="713" spans="1:19" x14ac:dyDescent="0.2">
      <c r="A713" s="25" t="s">
        <v>143</v>
      </c>
      <c r="B713" s="26">
        <v>71284728</v>
      </c>
      <c r="C713" s="26" t="s">
        <v>144</v>
      </c>
      <c r="D713" s="26" t="s">
        <v>1176</v>
      </c>
      <c r="E713" s="26" t="s">
        <v>69</v>
      </c>
      <c r="F713" s="26" t="s">
        <v>69</v>
      </c>
      <c r="G713" s="26" t="s">
        <v>144</v>
      </c>
      <c r="H713" s="26" t="s">
        <v>16</v>
      </c>
      <c r="I713" s="26" t="s">
        <v>527</v>
      </c>
      <c r="J713" s="26" t="s">
        <v>74</v>
      </c>
      <c r="K713" s="88" t="s">
        <v>148</v>
      </c>
      <c r="L713" s="26" t="s">
        <v>148</v>
      </c>
      <c r="M713" s="27">
        <v>45170</v>
      </c>
      <c r="N713" s="26" t="s">
        <v>79</v>
      </c>
      <c r="O713" s="28">
        <v>6570</v>
      </c>
      <c r="P713" s="29" t="s">
        <v>149</v>
      </c>
      <c r="Q713" s="26" t="s">
        <v>160</v>
      </c>
      <c r="R713" s="56" t="s">
        <v>243</v>
      </c>
      <c r="S713" s="56" t="s">
        <v>195</v>
      </c>
    </row>
    <row r="714" spans="1:19" x14ac:dyDescent="0.2">
      <c r="A714" s="25" t="s">
        <v>143</v>
      </c>
      <c r="B714" s="26">
        <v>74768265</v>
      </c>
      <c r="C714" s="26" t="s">
        <v>144</v>
      </c>
      <c r="D714" s="26" t="s">
        <v>1177</v>
      </c>
      <c r="E714" s="26" t="s">
        <v>69</v>
      </c>
      <c r="F714" s="26" t="s">
        <v>69</v>
      </c>
      <c r="G714" s="26" t="s">
        <v>144</v>
      </c>
      <c r="H714" s="26" t="s">
        <v>16</v>
      </c>
      <c r="I714" s="26" t="s">
        <v>401</v>
      </c>
      <c r="J714" s="26" t="s">
        <v>74</v>
      </c>
      <c r="K714" s="88" t="s">
        <v>148</v>
      </c>
      <c r="L714" s="26" t="s">
        <v>148</v>
      </c>
      <c r="M714" s="27">
        <v>45170</v>
      </c>
      <c r="N714" s="26" t="s">
        <v>79</v>
      </c>
      <c r="O714" s="28">
        <v>6570</v>
      </c>
      <c r="P714" s="29" t="s">
        <v>149</v>
      </c>
      <c r="Q714" s="26" t="s">
        <v>160</v>
      </c>
      <c r="R714" s="56" t="s">
        <v>394</v>
      </c>
      <c r="S714" s="56" t="s">
        <v>190</v>
      </c>
    </row>
    <row r="715" spans="1:19" x14ac:dyDescent="0.2">
      <c r="A715" s="25" t="s">
        <v>143</v>
      </c>
      <c r="B715" s="26">
        <v>75390928</v>
      </c>
      <c r="C715" s="26" t="s">
        <v>144</v>
      </c>
      <c r="D715" s="26" t="s">
        <v>1178</v>
      </c>
      <c r="E715" s="26" t="s">
        <v>69</v>
      </c>
      <c r="F715" s="26" t="s">
        <v>69</v>
      </c>
      <c r="G715" s="26" t="s">
        <v>144</v>
      </c>
      <c r="H715" s="26" t="s">
        <v>16</v>
      </c>
      <c r="I715" s="26" t="s">
        <v>981</v>
      </c>
      <c r="J715" s="26" t="s">
        <v>158</v>
      </c>
      <c r="K715" s="88">
        <v>45400</v>
      </c>
      <c r="L715" s="26" t="s">
        <v>201</v>
      </c>
      <c r="M715" s="27">
        <v>45170</v>
      </c>
      <c r="N715" s="26" t="s">
        <v>78</v>
      </c>
      <c r="O715" s="28">
        <v>6570</v>
      </c>
      <c r="P715" s="29" t="s">
        <v>149</v>
      </c>
      <c r="Q715" s="26" t="s">
        <v>160</v>
      </c>
      <c r="R715" s="56" t="s">
        <v>243</v>
      </c>
      <c r="S715" s="56" t="s">
        <v>170</v>
      </c>
    </row>
    <row r="716" spans="1:19" x14ac:dyDescent="0.2">
      <c r="A716" s="25" t="s">
        <v>143</v>
      </c>
      <c r="B716" s="26">
        <v>75431891</v>
      </c>
      <c r="C716" s="26" t="s">
        <v>144</v>
      </c>
      <c r="D716" s="26" t="s">
        <v>1179</v>
      </c>
      <c r="E716" s="26" t="s">
        <v>69</v>
      </c>
      <c r="F716" s="26" t="s">
        <v>69</v>
      </c>
      <c r="G716" s="26" t="s">
        <v>144</v>
      </c>
      <c r="H716" s="26" t="s">
        <v>16</v>
      </c>
      <c r="I716" s="26" t="s">
        <v>527</v>
      </c>
      <c r="J716" s="26" t="s">
        <v>158</v>
      </c>
      <c r="K716" s="88">
        <v>45338</v>
      </c>
      <c r="L716" s="26" t="s">
        <v>201</v>
      </c>
      <c r="M716" s="27">
        <v>45170</v>
      </c>
      <c r="N716" s="26" t="s">
        <v>79</v>
      </c>
      <c r="O716" s="28">
        <v>6570</v>
      </c>
      <c r="P716" s="29" t="s">
        <v>149</v>
      </c>
      <c r="Q716" s="26" t="s">
        <v>160</v>
      </c>
      <c r="R716" s="56" t="s">
        <v>243</v>
      </c>
      <c r="S716" s="56" t="s">
        <v>190</v>
      </c>
    </row>
    <row r="717" spans="1:19" x14ac:dyDescent="0.2">
      <c r="A717" s="25" t="s">
        <v>143</v>
      </c>
      <c r="B717" s="26">
        <v>74485039</v>
      </c>
      <c r="C717" s="26" t="s">
        <v>144</v>
      </c>
      <c r="D717" s="26" t="s">
        <v>1180</v>
      </c>
      <c r="E717" s="26" t="s">
        <v>69</v>
      </c>
      <c r="F717" s="26" t="s">
        <v>69</v>
      </c>
      <c r="G717" s="26" t="s">
        <v>144</v>
      </c>
      <c r="H717" s="26" t="s">
        <v>16</v>
      </c>
      <c r="I717" s="26" t="s">
        <v>264</v>
      </c>
      <c r="J717" s="26" t="s">
        <v>158</v>
      </c>
      <c r="K717" s="88">
        <v>45565</v>
      </c>
      <c r="L717" s="26" t="s">
        <v>159</v>
      </c>
      <c r="M717" s="27">
        <v>45174</v>
      </c>
      <c r="N717" s="26" t="s">
        <v>79</v>
      </c>
      <c r="O717" s="28">
        <v>6619</v>
      </c>
      <c r="P717" s="29" t="s">
        <v>149</v>
      </c>
      <c r="Q717" s="26" t="s">
        <v>160</v>
      </c>
      <c r="R717" s="56" t="s">
        <v>2252</v>
      </c>
      <c r="S717" s="56" t="s">
        <v>170</v>
      </c>
    </row>
    <row r="718" spans="1:19" x14ac:dyDescent="0.2">
      <c r="A718" s="25" t="s">
        <v>143</v>
      </c>
      <c r="B718" s="26">
        <v>70014201</v>
      </c>
      <c r="C718" s="26" t="s">
        <v>144</v>
      </c>
      <c r="D718" s="26" t="s">
        <v>1181</v>
      </c>
      <c r="E718" s="26" t="s">
        <v>69</v>
      </c>
      <c r="F718" s="26" t="s">
        <v>69</v>
      </c>
      <c r="G718" s="26" t="s">
        <v>144</v>
      </c>
      <c r="H718" s="26" t="s">
        <v>16</v>
      </c>
      <c r="I718" s="26" t="s">
        <v>425</v>
      </c>
      <c r="J718" s="26" t="s">
        <v>158</v>
      </c>
      <c r="K718" s="88">
        <v>45518</v>
      </c>
      <c r="L718" s="26" t="s">
        <v>197</v>
      </c>
      <c r="M718" s="27">
        <v>45174</v>
      </c>
      <c r="N718" s="26" t="s">
        <v>79</v>
      </c>
      <c r="O718" s="28">
        <v>6619</v>
      </c>
      <c r="P718" s="29" t="s">
        <v>149</v>
      </c>
      <c r="Q718" s="26" t="s">
        <v>160</v>
      </c>
      <c r="R718" s="56" t="s">
        <v>243</v>
      </c>
      <c r="S718" s="56" t="s">
        <v>198</v>
      </c>
    </row>
    <row r="719" spans="1:19" x14ac:dyDescent="0.2">
      <c r="A719" s="25" t="s">
        <v>143</v>
      </c>
      <c r="B719" s="26">
        <v>73348628</v>
      </c>
      <c r="C719" s="26" t="s">
        <v>144</v>
      </c>
      <c r="D719" s="26" t="s">
        <v>1182</v>
      </c>
      <c r="E719" s="26" t="s">
        <v>69</v>
      </c>
      <c r="F719" s="26" t="s">
        <v>69</v>
      </c>
      <c r="G719" s="26" t="s">
        <v>144</v>
      </c>
      <c r="H719" s="26" t="s">
        <v>16</v>
      </c>
      <c r="I719" s="26" t="s">
        <v>413</v>
      </c>
      <c r="J719" s="26" t="s">
        <v>158</v>
      </c>
      <c r="K719" s="88">
        <v>45565</v>
      </c>
      <c r="L719" s="26" t="s">
        <v>197</v>
      </c>
      <c r="M719" s="27">
        <v>45174</v>
      </c>
      <c r="N719" s="26" t="s">
        <v>79</v>
      </c>
      <c r="O719" s="28">
        <v>6619</v>
      </c>
      <c r="P719" s="29" t="s">
        <v>149</v>
      </c>
      <c r="Q719" s="26" t="s">
        <v>160</v>
      </c>
      <c r="R719" s="56" t="s">
        <v>394</v>
      </c>
      <c r="S719" s="56" t="s">
        <v>195</v>
      </c>
    </row>
    <row r="720" spans="1:19" x14ac:dyDescent="0.2">
      <c r="A720" s="25" t="s">
        <v>143</v>
      </c>
      <c r="B720" s="26">
        <v>46137725</v>
      </c>
      <c r="C720" s="26" t="s">
        <v>144</v>
      </c>
      <c r="D720" s="26" t="s">
        <v>1183</v>
      </c>
      <c r="E720" s="26" t="s">
        <v>69</v>
      </c>
      <c r="F720" s="26" t="s">
        <v>69</v>
      </c>
      <c r="G720" s="26" t="s">
        <v>144</v>
      </c>
      <c r="H720" s="26" t="s">
        <v>240</v>
      </c>
      <c r="I720" s="26" t="s">
        <v>413</v>
      </c>
      <c r="J720" s="26" t="s">
        <v>74</v>
      </c>
      <c r="K720" s="88" t="s">
        <v>148</v>
      </c>
      <c r="L720" s="26" t="s">
        <v>148</v>
      </c>
      <c r="M720" s="27">
        <v>45176</v>
      </c>
      <c r="N720" s="26" t="s">
        <v>79</v>
      </c>
      <c r="O720" s="28">
        <v>6620</v>
      </c>
      <c r="P720" s="29" t="s">
        <v>149</v>
      </c>
      <c r="Q720" s="26" t="s">
        <v>160</v>
      </c>
      <c r="R720" s="56" t="s">
        <v>394</v>
      </c>
      <c r="S720" s="56" t="s">
        <v>190</v>
      </c>
    </row>
    <row r="721" spans="1:19" x14ac:dyDescent="0.2">
      <c r="A721" s="25" t="s">
        <v>143</v>
      </c>
      <c r="B721" s="26">
        <v>72484281</v>
      </c>
      <c r="C721" s="26" t="s">
        <v>144</v>
      </c>
      <c r="D721" s="26" t="s">
        <v>1184</v>
      </c>
      <c r="E721" s="26" t="s">
        <v>69</v>
      </c>
      <c r="F721" s="26" t="s">
        <v>69</v>
      </c>
      <c r="G721" s="26" t="s">
        <v>144</v>
      </c>
      <c r="H721" s="26" t="s">
        <v>240</v>
      </c>
      <c r="I721" s="26" t="s">
        <v>413</v>
      </c>
      <c r="J721" s="26" t="s">
        <v>74</v>
      </c>
      <c r="K721" s="88" t="s">
        <v>148</v>
      </c>
      <c r="L721" s="26" t="s">
        <v>148</v>
      </c>
      <c r="M721" s="27">
        <v>45176</v>
      </c>
      <c r="N721" s="26" t="s">
        <v>78</v>
      </c>
      <c r="O721" s="28">
        <v>6620</v>
      </c>
      <c r="P721" s="29" t="s">
        <v>149</v>
      </c>
      <c r="Q721" s="26" t="s">
        <v>160</v>
      </c>
      <c r="R721" s="56" t="s">
        <v>394</v>
      </c>
      <c r="S721" s="56" t="s">
        <v>574</v>
      </c>
    </row>
    <row r="722" spans="1:19" x14ac:dyDescent="0.2">
      <c r="A722" s="25" t="s">
        <v>143</v>
      </c>
      <c r="B722" s="26">
        <v>71407320</v>
      </c>
      <c r="C722" s="26" t="s">
        <v>144</v>
      </c>
      <c r="D722" s="26" t="s">
        <v>1185</v>
      </c>
      <c r="E722" s="26" t="s">
        <v>69</v>
      </c>
      <c r="F722" s="26" t="s">
        <v>69</v>
      </c>
      <c r="G722" s="26" t="s">
        <v>144</v>
      </c>
      <c r="H722" s="26" t="s">
        <v>240</v>
      </c>
      <c r="I722" s="26" t="s">
        <v>413</v>
      </c>
      <c r="J722" s="26" t="s">
        <v>158</v>
      </c>
      <c r="K722" s="88">
        <v>45307</v>
      </c>
      <c r="L722" s="26" t="s">
        <v>159</v>
      </c>
      <c r="M722" s="27">
        <v>45176</v>
      </c>
      <c r="N722" s="26" t="s">
        <v>79</v>
      </c>
      <c r="O722" s="28">
        <v>6620</v>
      </c>
      <c r="P722" s="29" t="s">
        <v>162</v>
      </c>
      <c r="Q722" s="26" t="s">
        <v>160</v>
      </c>
      <c r="R722" s="56" t="s">
        <v>394</v>
      </c>
      <c r="S722" s="56" t="s">
        <v>179</v>
      </c>
    </row>
    <row r="723" spans="1:19" x14ac:dyDescent="0.2">
      <c r="A723" s="25" t="s">
        <v>143</v>
      </c>
      <c r="B723" s="26">
        <v>75325476</v>
      </c>
      <c r="C723" s="26" t="s">
        <v>144</v>
      </c>
      <c r="D723" s="26" t="s">
        <v>1186</v>
      </c>
      <c r="E723" s="26" t="s">
        <v>69</v>
      </c>
      <c r="F723" s="26" t="s">
        <v>69</v>
      </c>
      <c r="G723" s="26" t="s">
        <v>144</v>
      </c>
      <c r="H723" s="26" t="s">
        <v>16</v>
      </c>
      <c r="I723" s="26" t="s">
        <v>401</v>
      </c>
      <c r="J723" s="26" t="s">
        <v>158</v>
      </c>
      <c r="K723" s="88">
        <v>45676</v>
      </c>
      <c r="L723" s="26" t="s">
        <v>201</v>
      </c>
      <c r="M723" s="27">
        <v>45177</v>
      </c>
      <c r="N723" s="26" t="s">
        <v>79</v>
      </c>
      <c r="O723" s="28">
        <v>6621</v>
      </c>
      <c r="P723" s="29" t="s">
        <v>149</v>
      </c>
      <c r="Q723" s="26" t="s">
        <v>160</v>
      </c>
      <c r="R723" s="56" t="s">
        <v>394</v>
      </c>
      <c r="S723" s="56" t="s">
        <v>195</v>
      </c>
    </row>
    <row r="724" spans="1:19" x14ac:dyDescent="0.2">
      <c r="A724" s="25" t="s">
        <v>143</v>
      </c>
      <c r="B724" s="26">
        <v>75326209</v>
      </c>
      <c r="C724" s="26" t="s">
        <v>144</v>
      </c>
      <c r="D724" s="26" t="s">
        <v>1187</v>
      </c>
      <c r="E724" s="26" t="s">
        <v>69</v>
      </c>
      <c r="F724" s="26" t="s">
        <v>69</v>
      </c>
      <c r="G724" s="26" t="s">
        <v>144</v>
      </c>
      <c r="H724" s="26" t="s">
        <v>221</v>
      </c>
      <c r="I724" s="26" t="s">
        <v>148</v>
      </c>
      <c r="J724" s="26" t="s">
        <v>158</v>
      </c>
      <c r="K724" s="88">
        <v>45666</v>
      </c>
      <c r="L724" s="26" t="s">
        <v>201</v>
      </c>
      <c r="M724" s="27">
        <v>45400</v>
      </c>
      <c r="N724" s="26" t="s">
        <v>78</v>
      </c>
      <c r="O724" s="28">
        <v>7273</v>
      </c>
      <c r="P724" s="29" t="s">
        <v>162</v>
      </c>
      <c r="Q724" s="26" t="s">
        <v>160</v>
      </c>
      <c r="R724" s="56" t="s">
        <v>148</v>
      </c>
      <c r="S724" s="56" t="s">
        <v>232</v>
      </c>
    </row>
    <row r="725" spans="1:19" x14ac:dyDescent="0.2">
      <c r="A725" s="25" t="s">
        <v>143</v>
      </c>
      <c r="B725" s="26">
        <v>74712109</v>
      </c>
      <c r="C725" s="26" t="s">
        <v>542</v>
      </c>
      <c r="D725" s="26" t="s">
        <v>1188</v>
      </c>
      <c r="E725" s="26" t="s">
        <v>69</v>
      </c>
      <c r="F725" s="26" t="s">
        <v>69</v>
      </c>
      <c r="G725" s="26" t="s">
        <v>542</v>
      </c>
      <c r="H725" s="26" t="s">
        <v>1189</v>
      </c>
      <c r="I725" s="26" t="s">
        <v>469</v>
      </c>
      <c r="J725" s="26" t="s">
        <v>158</v>
      </c>
      <c r="K725" s="88">
        <v>45590</v>
      </c>
      <c r="L725" s="26" t="s">
        <v>197</v>
      </c>
      <c r="M725" s="27">
        <v>45385</v>
      </c>
      <c r="N725" s="26" t="s">
        <v>78</v>
      </c>
      <c r="O725" s="28">
        <v>7131</v>
      </c>
      <c r="P725" s="29" t="s">
        <v>162</v>
      </c>
      <c r="Q725" s="26" t="s">
        <v>160</v>
      </c>
      <c r="R725" s="56" t="s">
        <v>469</v>
      </c>
      <c r="S725" s="56" t="s">
        <v>190</v>
      </c>
    </row>
    <row r="726" spans="1:19" x14ac:dyDescent="0.2">
      <c r="A726" s="25" t="s">
        <v>143</v>
      </c>
      <c r="B726" s="26">
        <v>71871031</v>
      </c>
      <c r="C726" s="26" t="s">
        <v>144</v>
      </c>
      <c r="D726" s="26" t="s">
        <v>1190</v>
      </c>
      <c r="E726" s="26" t="s">
        <v>69</v>
      </c>
      <c r="F726" s="26" t="s">
        <v>69</v>
      </c>
      <c r="G726" s="26" t="s">
        <v>144</v>
      </c>
      <c r="H726" s="26" t="s">
        <v>146</v>
      </c>
      <c r="I726" s="26" t="s">
        <v>181</v>
      </c>
      <c r="J726" s="26" t="s">
        <v>74</v>
      </c>
      <c r="K726" s="88" t="s">
        <v>148</v>
      </c>
      <c r="L726" s="26" t="s">
        <v>148</v>
      </c>
      <c r="M726" s="27">
        <v>45177</v>
      </c>
      <c r="N726" s="26" t="s">
        <v>78</v>
      </c>
      <c r="O726" s="28">
        <v>6621</v>
      </c>
      <c r="P726" s="29" t="s">
        <v>149</v>
      </c>
      <c r="Q726" s="26" t="s">
        <v>160</v>
      </c>
      <c r="R726" s="56" t="s">
        <v>2150</v>
      </c>
      <c r="S726" s="56" t="s">
        <v>479</v>
      </c>
    </row>
    <row r="727" spans="1:19" x14ac:dyDescent="0.2">
      <c r="A727" s="25" t="s">
        <v>143</v>
      </c>
      <c r="B727" s="26">
        <v>44635135</v>
      </c>
      <c r="C727" s="26" t="s">
        <v>144</v>
      </c>
      <c r="D727" s="26" t="s">
        <v>1191</v>
      </c>
      <c r="E727" s="26" t="s">
        <v>69</v>
      </c>
      <c r="F727" s="26" t="s">
        <v>69</v>
      </c>
      <c r="G727" s="26" t="s">
        <v>144</v>
      </c>
      <c r="H727" s="26" t="s">
        <v>16</v>
      </c>
      <c r="I727" s="26" t="s">
        <v>394</v>
      </c>
      <c r="J727" s="26" t="s">
        <v>158</v>
      </c>
      <c r="K727" s="88">
        <v>45612</v>
      </c>
      <c r="L727" s="26" t="s">
        <v>197</v>
      </c>
      <c r="M727" s="27">
        <v>45177</v>
      </c>
      <c r="N727" s="26" t="s">
        <v>79</v>
      </c>
      <c r="O727" s="28">
        <v>6621</v>
      </c>
      <c r="P727" s="29" t="s">
        <v>149</v>
      </c>
      <c r="Q727" s="26" t="s">
        <v>160</v>
      </c>
      <c r="R727" s="56" t="s">
        <v>394</v>
      </c>
      <c r="S727" s="56" t="s">
        <v>170</v>
      </c>
    </row>
    <row r="728" spans="1:19" x14ac:dyDescent="0.2">
      <c r="A728" s="25" t="s">
        <v>143</v>
      </c>
      <c r="B728" s="26">
        <v>75125900</v>
      </c>
      <c r="C728" s="26" t="s">
        <v>144</v>
      </c>
      <c r="D728" s="26" t="s">
        <v>1192</v>
      </c>
      <c r="E728" s="26" t="s">
        <v>69</v>
      </c>
      <c r="F728" s="26" t="s">
        <v>69</v>
      </c>
      <c r="G728" s="26" t="s">
        <v>144</v>
      </c>
      <c r="H728" s="26" t="s">
        <v>16</v>
      </c>
      <c r="I728" s="26" t="s">
        <v>264</v>
      </c>
      <c r="J728" s="26" t="s">
        <v>74</v>
      </c>
      <c r="K728" s="88" t="s">
        <v>148</v>
      </c>
      <c r="L728" s="26" t="s">
        <v>148</v>
      </c>
      <c r="M728" s="27">
        <v>45177</v>
      </c>
      <c r="N728" s="26" t="s">
        <v>78</v>
      </c>
      <c r="O728" s="28">
        <v>6621</v>
      </c>
      <c r="P728" s="29" t="s">
        <v>149</v>
      </c>
      <c r="Q728" s="26" t="s">
        <v>160</v>
      </c>
      <c r="R728" s="56" t="s">
        <v>2252</v>
      </c>
      <c r="S728" s="56" t="s">
        <v>205</v>
      </c>
    </row>
    <row r="729" spans="1:19" x14ac:dyDescent="0.2">
      <c r="A729" s="25" t="s">
        <v>143</v>
      </c>
      <c r="B729" s="26">
        <v>72435166</v>
      </c>
      <c r="C729" s="26" t="s">
        <v>144</v>
      </c>
      <c r="D729" s="26" t="s">
        <v>1193</v>
      </c>
      <c r="E729" s="26" t="s">
        <v>69</v>
      </c>
      <c r="F729" s="26" t="s">
        <v>69</v>
      </c>
      <c r="G729" s="26" t="s">
        <v>144</v>
      </c>
      <c r="H729" s="26" t="s">
        <v>16</v>
      </c>
      <c r="I729" s="26" t="s">
        <v>397</v>
      </c>
      <c r="J729" s="26" t="s">
        <v>158</v>
      </c>
      <c r="K729" s="88">
        <v>45345</v>
      </c>
      <c r="L729" s="26" t="s">
        <v>159</v>
      </c>
      <c r="M729" s="27">
        <v>45177</v>
      </c>
      <c r="N729" s="26" t="s">
        <v>79</v>
      </c>
      <c r="O729" s="28">
        <v>6621</v>
      </c>
      <c r="P729" s="29" t="s">
        <v>149</v>
      </c>
      <c r="Q729" s="26" t="s">
        <v>160</v>
      </c>
      <c r="R729" s="56" t="s">
        <v>394</v>
      </c>
      <c r="S729" s="56" t="s">
        <v>186</v>
      </c>
    </row>
    <row r="730" spans="1:19" x14ac:dyDescent="0.2">
      <c r="A730" s="25" t="s">
        <v>143</v>
      </c>
      <c r="B730" s="26">
        <v>76383474</v>
      </c>
      <c r="C730" s="26" t="s">
        <v>144</v>
      </c>
      <c r="D730" s="26" t="s">
        <v>1194</v>
      </c>
      <c r="E730" s="26" t="s">
        <v>69</v>
      </c>
      <c r="F730" s="26" t="s">
        <v>69</v>
      </c>
      <c r="G730" s="26" t="s">
        <v>144</v>
      </c>
      <c r="H730" s="26" t="s">
        <v>16</v>
      </c>
      <c r="I730" s="26" t="s">
        <v>958</v>
      </c>
      <c r="J730" s="26" t="s">
        <v>158</v>
      </c>
      <c r="K730" s="88">
        <v>45565</v>
      </c>
      <c r="L730" s="26" t="s">
        <v>194</v>
      </c>
      <c r="M730" s="27">
        <v>45177</v>
      </c>
      <c r="N730" s="26" t="s">
        <v>78</v>
      </c>
      <c r="O730" s="28">
        <v>6621</v>
      </c>
      <c r="P730" s="29" t="s">
        <v>149</v>
      </c>
      <c r="Q730" s="26" t="s">
        <v>160</v>
      </c>
      <c r="R730" s="56" t="s">
        <v>394</v>
      </c>
      <c r="S730" s="56" t="s">
        <v>190</v>
      </c>
    </row>
    <row r="731" spans="1:19" x14ac:dyDescent="0.2">
      <c r="A731" s="25" t="s">
        <v>143</v>
      </c>
      <c r="B731" s="26">
        <v>48934283</v>
      </c>
      <c r="C731" s="26" t="s">
        <v>144</v>
      </c>
      <c r="D731" s="26" t="s">
        <v>1195</v>
      </c>
      <c r="E731" s="26" t="s">
        <v>69</v>
      </c>
      <c r="F731" s="26" t="s">
        <v>69</v>
      </c>
      <c r="G731" s="26" t="s">
        <v>144</v>
      </c>
      <c r="H731" s="26" t="s">
        <v>16</v>
      </c>
      <c r="I731" s="26" t="s">
        <v>394</v>
      </c>
      <c r="J731" s="26" t="s">
        <v>158</v>
      </c>
      <c r="K731" s="88">
        <v>45416</v>
      </c>
      <c r="L731" s="26" t="s">
        <v>159</v>
      </c>
      <c r="M731" s="27">
        <v>45177</v>
      </c>
      <c r="N731" s="26" t="s">
        <v>79</v>
      </c>
      <c r="O731" s="28">
        <v>6621</v>
      </c>
      <c r="P731" s="29" t="s">
        <v>149</v>
      </c>
      <c r="Q731" s="26" t="s">
        <v>160</v>
      </c>
      <c r="R731" s="56" t="s">
        <v>394</v>
      </c>
      <c r="S731" s="56" t="s">
        <v>190</v>
      </c>
    </row>
    <row r="732" spans="1:19" x14ac:dyDescent="0.2">
      <c r="A732" s="25" t="s">
        <v>143</v>
      </c>
      <c r="B732" s="26">
        <v>75372692</v>
      </c>
      <c r="C732" s="26" t="s">
        <v>144</v>
      </c>
      <c r="D732" s="26" t="s">
        <v>1196</v>
      </c>
      <c r="E732" s="26" t="s">
        <v>69</v>
      </c>
      <c r="F732" s="26" t="s">
        <v>69</v>
      </c>
      <c r="G732" s="26" t="s">
        <v>144</v>
      </c>
      <c r="H732" s="26" t="s">
        <v>16</v>
      </c>
      <c r="I732" s="26" t="s">
        <v>401</v>
      </c>
      <c r="J732" s="26" t="s">
        <v>158</v>
      </c>
      <c r="K732" s="88">
        <v>45604</v>
      </c>
      <c r="L732" s="26" t="s">
        <v>247</v>
      </c>
      <c r="M732" s="27">
        <v>45177</v>
      </c>
      <c r="N732" s="26" t="s">
        <v>79</v>
      </c>
      <c r="O732" s="28">
        <v>6621</v>
      </c>
      <c r="P732" s="29" t="s">
        <v>149</v>
      </c>
      <c r="Q732" s="26" t="s">
        <v>160</v>
      </c>
      <c r="R732" s="56" t="s">
        <v>394</v>
      </c>
      <c r="S732" s="56" t="s">
        <v>190</v>
      </c>
    </row>
    <row r="733" spans="1:19" x14ac:dyDescent="0.2">
      <c r="A733" s="25" t="s">
        <v>143</v>
      </c>
      <c r="B733" s="26">
        <v>74644000</v>
      </c>
      <c r="C733" s="26" t="s">
        <v>144</v>
      </c>
      <c r="D733" s="26" t="s">
        <v>1197</v>
      </c>
      <c r="E733" s="26" t="s">
        <v>69</v>
      </c>
      <c r="F733" s="26" t="s">
        <v>69</v>
      </c>
      <c r="G733" s="26" t="s">
        <v>144</v>
      </c>
      <c r="H733" s="26" t="s">
        <v>16</v>
      </c>
      <c r="I733" s="26" t="s">
        <v>264</v>
      </c>
      <c r="J733" s="26" t="s">
        <v>158</v>
      </c>
      <c r="K733" s="88">
        <v>45708</v>
      </c>
      <c r="L733" s="26" t="s">
        <v>334</v>
      </c>
      <c r="M733" s="27">
        <v>45177</v>
      </c>
      <c r="N733" s="26" t="s">
        <v>79</v>
      </c>
      <c r="O733" s="28">
        <v>6621</v>
      </c>
      <c r="P733" s="29" t="s">
        <v>149</v>
      </c>
      <c r="Q733" s="26" t="s">
        <v>160</v>
      </c>
      <c r="R733" s="56" t="s">
        <v>2252</v>
      </c>
      <c r="S733" s="56" t="s">
        <v>301</v>
      </c>
    </row>
    <row r="734" spans="1:19" x14ac:dyDescent="0.2">
      <c r="A734" s="25" t="s">
        <v>143</v>
      </c>
      <c r="B734" s="26">
        <v>72444116</v>
      </c>
      <c r="C734" s="26" t="s">
        <v>144</v>
      </c>
      <c r="D734" s="26" t="s">
        <v>1198</v>
      </c>
      <c r="E734" s="26" t="s">
        <v>69</v>
      </c>
      <c r="F734" s="26" t="s">
        <v>69</v>
      </c>
      <c r="G734" s="26" t="s">
        <v>144</v>
      </c>
      <c r="H734" s="26" t="s">
        <v>16</v>
      </c>
      <c r="I734" s="26" t="s">
        <v>786</v>
      </c>
      <c r="J734" s="26" t="s">
        <v>158</v>
      </c>
      <c r="K734" s="88">
        <v>45747</v>
      </c>
      <c r="L734" s="26" t="s">
        <v>194</v>
      </c>
      <c r="M734" s="27">
        <v>45177</v>
      </c>
      <c r="N734" s="26" t="s">
        <v>79</v>
      </c>
      <c r="O734" s="28">
        <v>6621</v>
      </c>
      <c r="P734" s="29" t="s">
        <v>149</v>
      </c>
      <c r="Q734" s="26" t="s">
        <v>160</v>
      </c>
      <c r="R734" s="56" t="s">
        <v>2252</v>
      </c>
      <c r="S734" s="56" t="s">
        <v>186</v>
      </c>
    </row>
    <row r="735" spans="1:19" x14ac:dyDescent="0.2">
      <c r="A735" s="25" t="s">
        <v>143</v>
      </c>
      <c r="B735" s="26">
        <v>76804255</v>
      </c>
      <c r="C735" s="26" t="s">
        <v>144</v>
      </c>
      <c r="D735" s="26" t="s">
        <v>1199</v>
      </c>
      <c r="E735" s="26" t="s">
        <v>69</v>
      </c>
      <c r="F735" s="26" t="s">
        <v>69</v>
      </c>
      <c r="G735" s="26" t="s">
        <v>144</v>
      </c>
      <c r="H735" s="26" t="s">
        <v>16</v>
      </c>
      <c r="I735" s="26" t="s">
        <v>394</v>
      </c>
      <c r="J735" s="26" t="s">
        <v>158</v>
      </c>
      <c r="K735" s="88">
        <v>45436</v>
      </c>
      <c r="L735" s="26" t="s">
        <v>159</v>
      </c>
      <c r="M735" s="27">
        <v>45177</v>
      </c>
      <c r="N735" s="26" t="s">
        <v>79</v>
      </c>
      <c r="O735" s="28">
        <v>6621</v>
      </c>
      <c r="P735" s="29" t="s">
        <v>149</v>
      </c>
      <c r="Q735" s="26" t="s">
        <v>160</v>
      </c>
      <c r="R735" s="56" t="s">
        <v>394</v>
      </c>
      <c r="S735" s="56" t="s">
        <v>167</v>
      </c>
    </row>
    <row r="736" spans="1:19" x14ac:dyDescent="0.2">
      <c r="A736" s="25" t="s">
        <v>143</v>
      </c>
      <c r="B736" s="26">
        <v>47850841</v>
      </c>
      <c r="C736" s="26" t="s">
        <v>144</v>
      </c>
      <c r="D736" s="26" t="s">
        <v>1200</v>
      </c>
      <c r="E736" s="26" t="s">
        <v>69</v>
      </c>
      <c r="F736" s="26" t="s">
        <v>69</v>
      </c>
      <c r="G736" s="26" t="s">
        <v>144</v>
      </c>
      <c r="H736" s="26" t="s">
        <v>16</v>
      </c>
      <c r="I736" s="26" t="s">
        <v>264</v>
      </c>
      <c r="J736" s="26" t="s">
        <v>74</v>
      </c>
      <c r="K736" s="88" t="s">
        <v>148</v>
      </c>
      <c r="L736" s="26" t="s">
        <v>148</v>
      </c>
      <c r="M736" s="27">
        <v>45180</v>
      </c>
      <c r="N736" s="26" t="s">
        <v>79</v>
      </c>
      <c r="O736" s="28">
        <v>6620</v>
      </c>
      <c r="P736" s="29" t="s">
        <v>149</v>
      </c>
      <c r="Q736" s="26" t="s">
        <v>160</v>
      </c>
      <c r="R736" s="56" t="s">
        <v>2252</v>
      </c>
      <c r="S736" s="56" t="s">
        <v>170</v>
      </c>
    </row>
    <row r="737" spans="1:19" x14ac:dyDescent="0.2">
      <c r="A737" s="25" t="s">
        <v>143</v>
      </c>
      <c r="B737" s="26">
        <v>75113053</v>
      </c>
      <c r="C737" s="26" t="s">
        <v>144</v>
      </c>
      <c r="D737" s="26" t="s">
        <v>1201</v>
      </c>
      <c r="E737" s="26" t="s">
        <v>69</v>
      </c>
      <c r="F737" s="26" t="s">
        <v>69</v>
      </c>
      <c r="G737" s="26" t="s">
        <v>144</v>
      </c>
      <c r="H737" s="26" t="s">
        <v>16</v>
      </c>
      <c r="I737" s="26" t="s">
        <v>840</v>
      </c>
      <c r="J737" s="26" t="s">
        <v>74</v>
      </c>
      <c r="K737" s="88" t="s">
        <v>148</v>
      </c>
      <c r="L737" s="26" t="s">
        <v>148</v>
      </c>
      <c r="M737" s="27">
        <v>45180</v>
      </c>
      <c r="N737" s="26" t="s">
        <v>79</v>
      </c>
      <c r="O737" s="28">
        <v>6620</v>
      </c>
      <c r="P737" s="29" t="s">
        <v>149</v>
      </c>
      <c r="Q737" s="26" t="s">
        <v>160</v>
      </c>
      <c r="R737" s="56" t="s">
        <v>394</v>
      </c>
      <c r="S737" s="56" t="s">
        <v>190</v>
      </c>
    </row>
    <row r="738" spans="1:19" x14ac:dyDescent="0.2">
      <c r="A738" s="25" t="s">
        <v>143</v>
      </c>
      <c r="B738" s="26">
        <v>73234762</v>
      </c>
      <c r="C738" s="26" t="s">
        <v>144</v>
      </c>
      <c r="D738" s="26" t="s">
        <v>1202</v>
      </c>
      <c r="E738" s="26" t="s">
        <v>69</v>
      </c>
      <c r="F738" s="26" t="s">
        <v>69</v>
      </c>
      <c r="G738" s="26" t="s">
        <v>144</v>
      </c>
      <c r="H738" s="26" t="s">
        <v>16</v>
      </c>
      <c r="I738" s="26" t="s">
        <v>401</v>
      </c>
      <c r="J738" s="26" t="s">
        <v>74</v>
      </c>
      <c r="K738" s="88" t="s">
        <v>148</v>
      </c>
      <c r="L738" s="26" t="s">
        <v>148</v>
      </c>
      <c r="M738" s="27">
        <v>45180</v>
      </c>
      <c r="N738" s="26" t="s">
        <v>79</v>
      </c>
      <c r="O738" s="28">
        <v>6620</v>
      </c>
      <c r="P738" s="29" t="s">
        <v>149</v>
      </c>
      <c r="Q738" s="26" t="s">
        <v>160</v>
      </c>
      <c r="R738" s="56" t="s">
        <v>394</v>
      </c>
      <c r="S738" s="56" t="s">
        <v>151</v>
      </c>
    </row>
    <row r="739" spans="1:19" x14ac:dyDescent="0.2">
      <c r="A739" s="25" t="s">
        <v>143</v>
      </c>
      <c r="B739" s="26">
        <v>70434812</v>
      </c>
      <c r="C739" s="26" t="s">
        <v>144</v>
      </c>
      <c r="D739" s="26" t="s">
        <v>1203</v>
      </c>
      <c r="E739" s="26" t="s">
        <v>69</v>
      </c>
      <c r="F739" s="26" t="s">
        <v>69</v>
      </c>
      <c r="G739" s="26" t="s">
        <v>144</v>
      </c>
      <c r="H739" s="26" t="s">
        <v>16</v>
      </c>
      <c r="I739" s="26" t="s">
        <v>958</v>
      </c>
      <c r="J739" s="26" t="s">
        <v>74</v>
      </c>
      <c r="K739" s="88" t="s">
        <v>148</v>
      </c>
      <c r="L739" s="26" t="s">
        <v>148</v>
      </c>
      <c r="M739" s="27">
        <v>45180</v>
      </c>
      <c r="N739" s="26" t="s">
        <v>79</v>
      </c>
      <c r="O739" s="28">
        <v>6620</v>
      </c>
      <c r="P739" s="29" t="s">
        <v>149</v>
      </c>
      <c r="Q739" s="26" t="s">
        <v>160</v>
      </c>
      <c r="R739" s="56" t="s">
        <v>394</v>
      </c>
      <c r="S739" s="56" t="s">
        <v>151</v>
      </c>
    </row>
    <row r="740" spans="1:19" x14ac:dyDescent="0.2">
      <c r="A740" s="25" t="s">
        <v>143</v>
      </c>
      <c r="B740" s="26">
        <v>75116133</v>
      </c>
      <c r="C740" s="26" t="s">
        <v>144</v>
      </c>
      <c r="D740" s="26" t="s">
        <v>1204</v>
      </c>
      <c r="E740" s="26" t="s">
        <v>69</v>
      </c>
      <c r="F740" s="26" t="s">
        <v>69</v>
      </c>
      <c r="G740" s="26" t="s">
        <v>144</v>
      </c>
      <c r="H740" s="26" t="s">
        <v>16</v>
      </c>
      <c r="I740" s="26" t="s">
        <v>357</v>
      </c>
      <c r="J740" s="26" t="s">
        <v>158</v>
      </c>
      <c r="K740" s="88">
        <v>45440</v>
      </c>
      <c r="L740" s="26" t="s">
        <v>159</v>
      </c>
      <c r="M740" s="27">
        <v>45180</v>
      </c>
      <c r="N740" s="26" t="s">
        <v>79</v>
      </c>
      <c r="O740" s="28">
        <v>6621</v>
      </c>
      <c r="P740" s="29" t="s">
        <v>149</v>
      </c>
      <c r="Q740" s="26" t="s">
        <v>160</v>
      </c>
      <c r="R740" s="56" t="s">
        <v>2252</v>
      </c>
      <c r="S740" s="56" t="s">
        <v>170</v>
      </c>
    </row>
    <row r="741" spans="1:19" x14ac:dyDescent="0.2">
      <c r="A741" s="25" t="s">
        <v>143</v>
      </c>
      <c r="B741" s="26">
        <v>76550082</v>
      </c>
      <c r="C741" s="26" t="s">
        <v>144</v>
      </c>
      <c r="D741" s="26" t="s">
        <v>1205</v>
      </c>
      <c r="E741" s="26" t="s">
        <v>69</v>
      </c>
      <c r="F741" s="26" t="s">
        <v>69</v>
      </c>
      <c r="G741" s="26" t="s">
        <v>144</v>
      </c>
      <c r="H741" s="26" t="s">
        <v>16</v>
      </c>
      <c r="I741" s="26" t="s">
        <v>242</v>
      </c>
      <c r="J741" s="26" t="s">
        <v>158</v>
      </c>
      <c r="K741" s="88">
        <v>45337</v>
      </c>
      <c r="L741" s="26" t="s">
        <v>159</v>
      </c>
      <c r="M741" s="27">
        <v>45183</v>
      </c>
      <c r="N741" s="26" t="s">
        <v>79</v>
      </c>
      <c r="O741" s="28">
        <v>6622</v>
      </c>
      <c r="P741" s="29" t="s">
        <v>149</v>
      </c>
      <c r="Q741" s="26" t="s">
        <v>160</v>
      </c>
      <c r="R741" s="56" t="s">
        <v>243</v>
      </c>
      <c r="S741" s="56" t="s">
        <v>195</v>
      </c>
    </row>
    <row r="742" spans="1:19" x14ac:dyDescent="0.2">
      <c r="A742" s="25" t="s">
        <v>143</v>
      </c>
      <c r="B742" s="26">
        <v>74929326</v>
      </c>
      <c r="C742" s="26" t="s">
        <v>144</v>
      </c>
      <c r="D742" s="26" t="s">
        <v>1206</v>
      </c>
      <c r="E742" s="26" t="s">
        <v>69</v>
      </c>
      <c r="F742" s="26" t="s">
        <v>69</v>
      </c>
      <c r="G742" s="26" t="s">
        <v>144</v>
      </c>
      <c r="H742" s="26" t="s">
        <v>16</v>
      </c>
      <c r="I742" s="26" t="s">
        <v>786</v>
      </c>
      <c r="J742" s="26" t="s">
        <v>74</v>
      </c>
      <c r="K742" s="88" t="s">
        <v>148</v>
      </c>
      <c r="L742" s="26" t="s">
        <v>148</v>
      </c>
      <c r="M742" s="27">
        <v>45183</v>
      </c>
      <c r="N742" s="26" t="s">
        <v>78</v>
      </c>
      <c r="O742" s="28">
        <v>6622</v>
      </c>
      <c r="P742" s="29" t="s">
        <v>149</v>
      </c>
      <c r="Q742" s="26" t="s">
        <v>160</v>
      </c>
      <c r="R742" s="56" t="s">
        <v>2252</v>
      </c>
      <c r="S742" s="56" t="s">
        <v>195</v>
      </c>
    </row>
    <row r="743" spans="1:19" x14ac:dyDescent="0.2">
      <c r="A743" s="25" t="s">
        <v>143</v>
      </c>
      <c r="B743" s="26">
        <v>75608803</v>
      </c>
      <c r="C743" s="26" t="s">
        <v>144</v>
      </c>
      <c r="D743" s="26" t="s">
        <v>1207</v>
      </c>
      <c r="E743" s="26" t="s">
        <v>69</v>
      </c>
      <c r="F743" s="26" t="s">
        <v>69</v>
      </c>
      <c r="G743" s="26" t="s">
        <v>144</v>
      </c>
      <c r="H743" s="26" t="s">
        <v>16</v>
      </c>
      <c r="I743" s="26" t="s">
        <v>786</v>
      </c>
      <c r="J743" s="26" t="s">
        <v>158</v>
      </c>
      <c r="K743" s="88">
        <v>45723</v>
      </c>
      <c r="L743" s="26" t="s">
        <v>159</v>
      </c>
      <c r="M743" s="27">
        <v>45183</v>
      </c>
      <c r="N743" s="26" t="s">
        <v>79</v>
      </c>
      <c r="O743" s="28">
        <v>6622</v>
      </c>
      <c r="P743" s="29" t="s">
        <v>149</v>
      </c>
      <c r="Q743" s="26" t="s">
        <v>160</v>
      </c>
      <c r="R743" s="56" t="s">
        <v>2252</v>
      </c>
      <c r="S743" s="56" t="s">
        <v>190</v>
      </c>
    </row>
    <row r="744" spans="1:19" x14ac:dyDescent="0.2">
      <c r="A744" s="25" t="s">
        <v>143</v>
      </c>
      <c r="B744" s="26">
        <v>77063007</v>
      </c>
      <c r="C744" s="26" t="s">
        <v>144</v>
      </c>
      <c r="D744" s="26" t="s">
        <v>1208</v>
      </c>
      <c r="E744" s="26" t="s">
        <v>69</v>
      </c>
      <c r="F744" s="26" t="s">
        <v>69</v>
      </c>
      <c r="G744" s="26" t="s">
        <v>144</v>
      </c>
      <c r="H744" s="26" t="s">
        <v>16</v>
      </c>
      <c r="I744" s="26" t="s">
        <v>981</v>
      </c>
      <c r="J744" s="26" t="s">
        <v>158</v>
      </c>
      <c r="K744" s="88">
        <v>45353</v>
      </c>
      <c r="L744" s="26" t="s">
        <v>222</v>
      </c>
      <c r="M744" s="27">
        <v>45183</v>
      </c>
      <c r="N744" s="26" t="s">
        <v>79</v>
      </c>
      <c r="O744" s="28">
        <v>6622</v>
      </c>
      <c r="P744" s="29" t="s">
        <v>149</v>
      </c>
      <c r="Q744" s="26" t="s">
        <v>160</v>
      </c>
      <c r="R744" s="56" t="s">
        <v>243</v>
      </c>
      <c r="S744" s="56" t="s">
        <v>198</v>
      </c>
    </row>
    <row r="745" spans="1:19" x14ac:dyDescent="0.2">
      <c r="A745" s="25" t="s">
        <v>143</v>
      </c>
      <c r="B745" s="26">
        <v>74032974</v>
      </c>
      <c r="C745" s="26" t="s">
        <v>144</v>
      </c>
      <c r="D745" s="26" t="s">
        <v>1209</v>
      </c>
      <c r="E745" s="26" t="s">
        <v>69</v>
      </c>
      <c r="F745" s="26" t="s">
        <v>69</v>
      </c>
      <c r="G745" s="26" t="s">
        <v>144</v>
      </c>
      <c r="H745" s="26" t="s">
        <v>16</v>
      </c>
      <c r="I745" s="26" t="s">
        <v>310</v>
      </c>
      <c r="J745" s="26" t="s">
        <v>158</v>
      </c>
      <c r="K745" s="88">
        <v>45655</v>
      </c>
      <c r="L745" s="26" t="s">
        <v>159</v>
      </c>
      <c r="M745" s="27">
        <v>45183</v>
      </c>
      <c r="N745" s="26" t="s">
        <v>79</v>
      </c>
      <c r="O745" s="28">
        <v>6622</v>
      </c>
      <c r="P745" s="29" t="s">
        <v>149</v>
      </c>
      <c r="Q745" s="26" t="s">
        <v>160</v>
      </c>
      <c r="R745" s="56" t="s">
        <v>243</v>
      </c>
      <c r="S745" s="56" t="s">
        <v>186</v>
      </c>
    </row>
    <row r="746" spans="1:19" x14ac:dyDescent="0.2">
      <c r="A746" s="25" t="s">
        <v>143</v>
      </c>
      <c r="B746" s="26">
        <v>73172197</v>
      </c>
      <c r="C746" s="26" t="s">
        <v>144</v>
      </c>
      <c r="D746" s="26" t="s">
        <v>1210</v>
      </c>
      <c r="E746" s="26" t="s">
        <v>69</v>
      </c>
      <c r="F746" s="26" t="s">
        <v>69</v>
      </c>
      <c r="G746" s="26" t="s">
        <v>144</v>
      </c>
      <c r="H746" s="26" t="s">
        <v>172</v>
      </c>
      <c r="I746" s="26" t="s">
        <v>517</v>
      </c>
      <c r="J746" s="26" t="s">
        <v>74</v>
      </c>
      <c r="K746" s="88" t="s">
        <v>148</v>
      </c>
      <c r="L746" s="26" t="s">
        <v>148</v>
      </c>
      <c r="M746" s="27">
        <v>45761</v>
      </c>
      <c r="N746" s="26" t="s">
        <v>78</v>
      </c>
      <c r="O746" s="28">
        <v>6622</v>
      </c>
      <c r="P746" s="29" t="s">
        <v>149</v>
      </c>
      <c r="Q746" s="26" t="s">
        <v>160</v>
      </c>
      <c r="R746" s="56" t="s">
        <v>173</v>
      </c>
      <c r="S746" s="56" t="s">
        <v>155</v>
      </c>
    </row>
    <row r="747" spans="1:19" x14ac:dyDescent="0.2">
      <c r="A747" s="25" t="s">
        <v>143</v>
      </c>
      <c r="B747" s="26">
        <v>73110940</v>
      </c>
      <c r="C747" s="26" t="s">
        <v>144</v>
      </c>
      <c r="D747" s="26" t="s">
        <v>1211</v>
      </c>
      <c r="E747" s="26" t="s">
        <v>69</v>
      </c>
      <c r="F747" s="26" t="s">
        <v>69</v>
      </c>
      <c r="G747" s="26" t="s">
        <v>144</v>
      </c>
      <c r="H747" s="26" t="s">
        <v>16</v>
      </c>
      <c r="I747" s="26" t="s">
        <v>357</v>
      </c>
      <c r="J747" s="26" t="s">
        <v>158</v>
      </c>
      <c r="K747" s="88">
        <v>45473</v>
      </c>
      <c r="L747" s="26" t="s">
        <v>197</v>
      </c>
      <c r="M747" s="27">
        <v>45192</v>
      </c>
      <c r="N747" s="26" t="s">
        <v>79</v>
      </c>
      <c r="O747" s="28">
        <v>6670</v>
      </c>
      <c r="P747" s="29" t="s">
        <v>149</v>
      </c>
      <c r="Q747" s="26" t="s">
        <v>154</v>
      </c>
      <c r="R747" s="56" t="s">
        <v>2252</v>
      </c>
      <c r="S747" s="56" t="s">
        <v>155</v>
      </c>
    </row>
    <row r="748" spans="1:19" x14ac:dyDescent="0.2">
      <c r="A748" s="25" t="s">
        <v>143</v>
      </c>
      <c r="B748" s="26">
        <v>48056248</v>
      </c>
      <c r="C748" s="26" t="s">
        <v>144</v>
      </c>
      <c r="D748" s="26" t="s">
        <v>1212</v>
      </c>
      <c r="E748" s="26" t="s">
        <v>69</v>
      </c>
      <c r="F748" s="26" t="s">
        <v>69</v>
      </c>
      <c r="G748" s="26" t="s">
        <v>144</v>
      </c>
      <c r="H748" s="26" t="s">
        <v>16</v>
      </c>
      <c r="I748" s="26" t="s">
        <v>564</v>
      </c>
      <c r="J748" s="26" t="s">
        <v>158</v>
      </c>
      <c r="K748" s="88">
        <v>45377</v>
      </c>
      <c r="L748" s="26" t="s">
        <v>275</v>
      </c>
      <c r="M748" s="27">
        <v>45192</v>
      </c>
      <c r="N748" s="26" t="s">
        <v>79</v>
      </c>
      <c r="O748" s="28">
        <v>6670</v>
      </c>
      <c r="P748" s="29" t="s">
        <v>149</v>
      </c>
      <c r="Q748" s="26" t="s">
        <v>154</v>
      </c>
      <c r="R748" s="56" t="s">
        <v>2252</v>
      </c>
      <c r="S748" s="56" t="s">
        <v>151</v>
      </c>
    </row>
    <row r="749" spans="1:19" x14ac:dyDescent="0.2">
      <c r="A749" s="25" t="s">
        <v>143</v>
      </c>
      <c r="B749" s="26">
        <v>72802690</v>
      </c>
      <c r="C749" s="26" t="s">
        <v>114</v>
      </c>
      <c r="D749" s="26" t="s">
        <v>760</v>
      </c>
      <c r="E749" s="26" t="s">
        <v>69</v>
      </c>
      <c r="F749" s="26" t="s">
        <v>69</v>
      </c>
      <c r="G749" s="26" t="s">
        <v>114</v>
      </c>
      <c r="H749" s="26" t="s">
        <v>16</v>
      </c>
      <c r="I749" s="26" t="s">
        <v>2252</v>
      </c>
      <c r="J749" s="26" t="s">
        <v>74</v>
      </c>
      <c r="K749" s="88" t="s">
        <v>148</v>
      </c>
      <c r="L749" s="26" t="s">
        <v>148</v>
      </c>
      <c r="M749" s="27">
        <v>45192</v>
      </c>
      <c r="N749" s="26" t="s">
        <v>78</v>
      </c>
      <c r="O749" s="28">
        <v>6670</v>
      </c>
      <c r="P749" s="29" t="s">
        <v>252</v>
      </c>
      <c r="Q749" s="26" t="s">
        <v>154</v>
      </c>
      <c r="R749" s="56" t="s">
        <v>2252</v>
      </c>
      <c r="S749" s="56" t="s">
        <v>205</v>
      </c>
    </row>
    <row r="750" spans="1:19" x14ac:dyDescent="0.2">
      <c r="A750" s="25" t="s">
        <v>143</v>
      </c>
      <c r="B750" s="26">
        <v>73253235</v>
      </c>
      <c r="C750" s="26" t="s">
        <v>144</v>
      </c>
      <c r="D750" s="26" t="s">
        <v>1213</v>
      </c>
      <c r="E750" s="26" t="s">
        <v>69</v>
      </c>
      <c r="F750" s="26" t="s">
        <v>69</v>
      </c>
      <c r="G750" s="26" t="s">
        <v>144</v>
      </c>
      <c r="H750" s="26" t="s">
        <v>16</v>
      </c>
      <c r="I750" s="26" t="s">
        <v>1071</v>
      </c>
      <c r="J750" s="26" t="s">
        <v>158</v>
      </c>
      <c r="K750" s="88">
        <v>45535</v>
      </c>
      <c r="L750" s="26" t="s">
        <v>334</v>
      </c>
      <c r="M750" s="27">
        <v>45192</v>
      </c>
      <c r="N750" s="26" t="s">
        <v>79</v>
      </c>
      <c r="O750" s="28">
        <v>6670</v>
      </c>
      <c r="P750" s="29" t="s">
        <v>149</v>
      </c>
      <c r="Q750" s="26" t="s">
        <v>154</v>
      </c>
      <c r="R750" s="56" t="s">
        <v>280</v>
      </c>
      <c r="S750" s="56" t="s">
        <v>151</v>
      </c>
    </row>
    <row r="751" spans="1:19" x14ac:dyDescent="0.2">
      <c r="A751" s="25" t="s">
        <v>143</v>
      </c>
      <c r="B751" s="26">
        <v>74847955</v>
      </c>
      <c r="C751" s="26" t="s">
        <v>144</v>
      </c>
      <c r="D751" s="26" t="s">
        <v>1214</v>
      </c>
      <c r="E751" s="26" t="s">
        <v>69</v>
      </c>
      <c r="F751" s="26" t="s">
        <v>69</v>
      </c>
      <c r="G751" s="26" t="s">
        <v>144</v>
      </c>
      <c r="H751" s="26" t="s">
        <v>16</v>
      </c>
      <c r="I751" s="26" t="s">
        <v>279</v>
      </c>
      <c r="J751" s="26" t="s">
        <v>158</v>
      </c>
      <c r="K751" s="88">
        <v>45412</v>
      </c>
      <c r="L751" s="26" t="s">
        <v>201</v>
      </c>
      <c r="M751" s="27">
        <v>45192</v>
      </c>
      <c r="N751" s="26" t="s">
        <v>79</v>
      </c>
      <c r="O751" s="28">
        <v>6670</v>
      </c>
      <c r="P751" s="29" t="s">
        <v>162</v>
      </c>
      <c r="Q751" s="26" t="s">
        <v>154</v>
      </c>
      <c r="R751" s="56" t="s">
        <v>280</v>
      </c>
      <c r="S751" s="56" t="s">
        <v>195</v>
      </c>
    </row>
    <row r="752" spans="1:19" x14ac:dyDescent="0.2">
      <c r="A752" s="25" t="s">
        <v>143</v>
      </c>
      <c r="B752" s="26">
        <v>75607425</v>
      </c>
      <c r="C752" s="26" t="s">
        <v>144</v>
      </c>
      <c r="D752" s="26" t="s">
        <v>1215</v>
      </c>
      <c r="E752" s="26" t="s">
        <v>69</v>
      </c>
      <c r="F752" s="26" t="s">
        <v>69</v>
      </c>
      <c r="G752" s="26" t="s">
        <v>144</v>
      </c>
      <c r="H752" s="26" t="s">
        <v>16</v>
      </c>
      <c r="I752" s="26" t="s">
        <v>264</v>
      </c>
      <c r="J752" s="26" t="s">
        <v>158</v>
      </c>
      <c r="K752" s="88">
        <v>45296</v>
      </c>
      <c r="L752" s="26" t="s">
        <v>201</v>
      </c>
      <c r="M752" s="27">
        <v>45192</v>
      </c>
      <c r="N752" s="26" t="s">
        <v>79</v>
      </c>
      <c r="O752" s="28">
        <v>6670</v>
      </c>
      <c r="P752" s="29" t="s">
        <v>162</v>
      </c>
      <c r="Q752" s="26" t="s">
        <v>154</v>
      </c>
      <c r="R752" s="56" t="s">
        <v>2252</v>
      </c>
      <c r="S752" s="56" t="s">
        <v>195</v>
      </c>
    </row>
    <row r="753" spans="1:19" x14ac:dyDescent="0.2">
      <c r="A753" s="25" t="s">
        <v>143</v>
      </c>
      <c r="B753" s="26">
        <v>47792200</v>
      </c>
      <c r="C753" s="26" t="s">
        <v>144</v>
      </c>
      <c r="D753" s="26" t="s">
        <v>1216</v>
      </c>
      <c r="E753" s="26" t="s">
        <v>69</v>
      </c>
      <c r="F753" s="26" t="s">
        <v>69</v>
      </c>
      <c r="G753" s="26" t="s">
        <v>144</v>
      </c>
      <c r="H753" s="26" t="s">
        <v>16</v>
      </c>
      <c r="I753" s="26" t="s">
        <v>264</v>
      </c>
      <c r="J753" s="26" t="s">
        <v>158</v>
      </c>
      <c r="K753" s="88">
        <v>45558</v>
      </c>
      <c r="L753" s="26" t="s">
        <v>275</v>
      </c>
      <c r="M753" s="27">
        <v>45192</v>
      </c>
      <c r="N753" s="26" t="s">
        <v>79</v>
      </c>
      <c r="O753" s="28">
        <v>6670</v>
      </c>
      <c r="P753" s="29" t="s">
        <v>149</v>
      </c>
      <c r="Q753" s="26" t="s">
        <v>154</v>
      </c>
      <c r="R753" s="56" t="s">
        <v>2252</v>
      </c>
      <c r="S753" s="56" t="s">
        <v>198</v>
      </c>
    </row>
    <row r="754" spans="1:19" x14ac:dyDescent="0.2">
      <c r="A754" s="25" t="s">
        <v>143</v>
      </c>
      <c r="B754" s="26">
        <v>76377895</v>
      </c>
      <c r="C754" s="26" t="s">
        <v>144</v>
      </c>
      <c r="D754" s="26" t="s">
        <v>1217</v>
      </c>
      <c r="E754" s="26" t="s">
        <v>69</v>
      </c>
      <c r="F754" s="26" t="s">
        <v>69</v>
      </c>
      <c r="G754" s="26" t="s">
        <v>144</v>
      </c>
      <c r="H754" s="26" t="s">
        <v>16</v>
      </c>
      <c r="I754" s="26" t="s">
        <v>786</v>
      </c>
      <c r="J754" s="26" t="s">
        <v>74</v>
      </c>
      <c r="K754" s="88" t="s">
        <v>148</v>
      </c>
      <c r="L754" s="26" t="s">
        <v>148</v>
      </c>
      <c r="M754" s="27">
        <v>45192</v>
      </c>
      <c r="N754" s="26" t="s">
        <v>79</v>
      </c>
      <c r="O754" s="28">
        <v>6670</v>
      </c>
      <c r="P754" s="29" t="s">
        <v>149</v>
      </c>
      <c r="Q754" s="26" t="s">
        <v>154</v>
      </c>
      <c r="R754" s="56" t="s">
        <v>2252</v>
      </c>
      <c r="S754" s="56" t="s">
        <v>151</v>
      </c>
    </row>
    <row r="755" spans="1:19" x14ac:dyDescent="0.2">
      <c r="A755" s="25" t="s">
        <v>143</v>
      </c>
      <c r="B755" s="26">
        <v>77299030</v>
      </c>
      <c r="C755" s="26" t="s">
        <v>144</v>
      </c>
      <c r="D755" s="26" t="s">
        <v>1218</v>
      </c>
      <c r="E755" s="26" t="s">
        <v>69</v>
      </c>
      <c r="F755" s="26" t="s">
        <v>69</v>
      </c>
      <c r="G755" s="26" t="s">
        <v>144</v>
      </c>
      <c r="H755" s="26" t="s">
        <v>16</v>
      </c>
      <c r="I755" s="26" t="s">
        <v>264</v>
      </c>
      <c r="J755" s="26" t="s">
        <v>74</v>
      </c>
      <c r="K755" s="88" t="s">
        <v>148</v>
      </c>
      <c r="L755" s="26" t="s">
        <v>148</v>
      </c>
      <c r="M755" s="27">
        <v>45192</v>
      </c>
      <c r="N755" s="26" t="s">
        <v>79</v>
      </c>
      <c r="O755" s="28">
        <v>6670</v>
      </c>
      <c r="P755" s="29" t="s">
        <v>149</v>
      </c>
      <c r="Q755" s="26" t="s">
        <v>154</v>
      </c>
      <c r="R755" s="56" t="s">
        <v>2252</v>
      </c>
      <c r="S755" s="56" t="s">
        <v>195</v>
      </c>
    </row>
    <row r="756" spans="1:19" x14ac:dyDescent="0.2">
      <c r="A756" s="25" t="s">
        <v>143</v>
      </c>
      <c r="B756" s="26">
        <v>73791597</v>
      </c>
      <c r="C756" s="26" t="s">
        <v>144</v>
      </c>
      <c r="D756" s="26" t="s">
        <v>1219</v>
      </c>
      <c r="E756" s="26" t="s">
        <v>69</v>
      </c>
      <c r="F756" s="26" t="s">
        <v>69</v>
      </c>
      <c r="G756" s="26" t="s">
        <v>144</v>
      </c>
      <c r="H756" s="26" t="s">
        <v>30</v>
      </c>
      <c r="I756" s="26" t="s">
        <v>234</v>
      </c>
      <c r="J756" s="26" t="s">
        <v>158</v>
      </c>
      <c r="K756" s="88">
        <v>45504</v>
      </c>
      <c r="L756" s="26" t="s">
        <v>197</v>
      </c>
      <c r="M756" s="27">
        <v>44161</v>
      </c>
      <c r="N756" s="26" t="s">
        <v>78</v>
      </c>
      <c r="O756" s="28">
        <v>1437</v>
      </c>
      <c r="P756" s="29" t="s">
        <v>149</v>
      </c>
      <c r="Q756" s="26" t="s">
        <v>150</v>
      </c>
      <c r="R756" s="56" t="s">
        <v>235</v>
      </c>
      <c r="S756" s="56" t="s">
        <v>190</v>
      </c>
    </row>
    <row r="757" spans="1:19" x14ac:dyDescent="0.2">
      <c r="A757" s="25" t="s">
        <v>143</v>
      </c>
      <c r="B757" s="26">
        <v>70813367</v>
      </c>
      <c r="C757" s="26" t="s">
        <v>144</v>
      </c>
      <c r="D757" s="26" t="s">
        <v>1220</v>
      </c>
      <c r="E757" s="26" t="s">
        <v>69</v>
      </c>
      <c r="F757" s="26" t="s">
        <v>69</v>
      </c>
      <c r="G757" s="26" t="s">
        <v>144</v>
      </c>
      <c r="H757" s="26" t="s">
        <v>16</v>
      </c>
      <c r="I757" s="26" t="s">
        <v>1071</v>
      </c>
      <c r="J757" s="26" t="s">
        <v>158</v>
      </c>
      <c r="K757" s="88">
        <v>45399</v>
      </c>
      <c r="L757" s="26" t="s">
        <v>275</v>
      </c>
      <c r="M757" s="27">
        <v>45201</v>
      </c>
      <c r="N757" s="26" t="s">
        <v>79</v>
      </c>
      <c r="O757" s="28">
        <v>6669</v>
      </c>
      <c r="P757" s="29" t="s">
        <v>149</v>
      </c>
      <c r="Q757" s="26" t="s">
        <v>154</v>
      </c>
      <c r="R757" s="56" t="s">
        <v>280</v>
      </c>
      <c r="S757" s="56" t="s">
        <v>186</v>
      </c>
    </row>
    <row r="758" spans="1:19" x14ac:dyDescent="0.2">
      <c r="A758" s="25" t="s">
        <v>143</v>
      </c>
      <c r="B758" s="26">
        <v>77068914</v>
      </c>
      <c r="C758" s="26" t="s">
        <v>114</v>
      </c>
      <c r="D758" s="26" t="s">
        <v>1104</v>
      </c>
      <c r="E758" s="26" t="s">
        <v>69</v>
      </c>
      <c r="F758" s="26" t="s">
        <v>69</v>
      </c>
      <c r="G758" s="26" t="s">
        <v>114</v>
      </c>
      <c r="H758" s="26" t="s">
        <v>16</v>
      </c>
      <c r="I758" s="26" t="s">
        <v>394</v>
      </c>
      <c r="J758" s="26" t="s">
        <v>74</v>
      </c>
      <c r="K758" s="88" t="s">
        <v>148</v>
      </c>
      <c r="L758" s="26" t="s">
        <v>148</v>
      </c>
      <c r="M758" s="27">
        <v>45201</v>
      </c>
      <c r="N758" s="26" t="s">
        <v>78</v>
      </c>
      <c r="O758" s="28">
        <v>6669</v>
      </c>
      <c r="P758" s="29" t="s">
        <v>162</v>
      </c>
      <c r="Q758" s="26" t="s">
        <v>154</v>
      </c>
      <c r="R758" s="56" t="s">
        <v>394</v>
      </c>
      <c r="S758" s="56" t="s">
        <v>170</v>
      </c>
    </row>
    <row r="759" spans="1:19" x14ac:dyDescent="0.2">
      <c r="A759" s="25" t="s">
        <v>143</v>
      </c>
      <c r="B759" s="26">
        <v>60951087</v>
      </c>
      <c r="C759" s="26" t="s">
        <v>144</v>
      </c>
      <c r="D759" s="26" t="s">
        <v>1221</v>
      </c>
      <c r="E759" s="26" t="s">
        <v>69</v>
      </c>
      <c r="F759" s="26" t="s">
        <v>69</v>
      </c>
      <c r="G759" s="26" t="s">
        <v>144</v>
      </c>
      <c r="H759" s="26" t="s">
        <v>16</v>
      </c>
      <c r="I759" s="26" t="s">
        <v>958</v>
      </c>
      <c r="J759" s="26" t="s">
        <v>158</v>
      </c>
      <c r="K759" s="88">
        <v>45383</v>
      </c>
      <c r="L759" s="26" t="s">
        <v>222</v>
      </c>
      <c r="M759" s="27">
        <v>45201</v>
      </c>
      <c r="N759" s="26" t="s">
        <v>79</v>
      </c>
      <c r="O759" s="28">
        <v>6669</v>
      </c>
      <c r="P759" s="29" t="s">
        <v>149</v>
      </c>
      <c r="Q759" s="26" t="s">
        <v>154</v>
      </c>
      <c r="R759" s="56" t="s">
        <v>394</v>
      </c>
      <c r="S759" s="56" t="s">
        <v>170</v>
      </c>
    </row>
    <row r="760" spans="1:19" x14ac:dyDescent="0.2">
      <c r="A760" s="25" t="s">
        <v>143</v>
      </c>
      <c r="B760" s="26">
        <v>73066617</v>
      </c>
      <c r="C760" s="26" t="s">
        <v>144</v>
      </c>
      <c r="D760" s="26" t="s">
        <v>1222</v>
      </c>
      <c r="E760" s="26" t="s">
        <v>69</v>
      </c>
      <c r="F760" s="26" t="s">
        <v>69</v>
      </c>
      <c r="G760" s="26" t="s">
        <v>144</v>
      </c>
      <c r="H760" s="26" t="s">
        <v>16</v>
      </c>
      <c r="I760" s="26" t="s">
        <v>564</v>
      </c>
      <c r="J760" s="26" t="s">
        <v>74</v>
      </c>
      <c r="K760" s="88" t="s">
        <v>148</v>
      </c>
      <c r="L760" s="26" t="s">
        <v>148</v>
      </c>
      <c r="M760" s="27">
        <v>45201</v>
      </c>
      <c r="N760" s="26" t="s">
        <v>79</v>
      </c>
      <c r="O760" s="28">
        <v>6669</v>
      </c>
      <c r="P760" s="29" t="s">
        <v>149</v>
      </c>
      <c r="Q760" s="26" t="s">
        <v>154</v>
      </c>
      <c r="R760" s="56" t="s">
        <v>2252</v>
      </c>
      <c r="S760" s="56" t="s">
        <v>167</v>
      </c>
    </row>
    <row r="761" spans="1:19" x14ac:dyDescent="0.2">
      <c r="A761" s="25" t="s">
        <v>143</v>
      </c>
      <c r="B761" s="56">
        <v>41449714</v>
      </c>
      <c r="C761" s="26" t="s">
        <v>144</v>
      </c>
      <c r="D761" s="56" t="s">
        <v>1223</v>
      </c>
      <c r="E761" s="26" t="s">
        <v>69</v>
      </c>
      <c r="F761" s="26" t="s">
        <v>69</v>
      </c>
      <c r="G761" s="26" t="s">
        <v>144</v>
      </c>
      <c r="H761" s="26" t="s">
        <v>16</v>
      </c>
      <c r="I761" s="26" t="s">
        <v>864</v>
      </c>
      <c r="J761" s="26" t="s">
        <v>158</v>
      </c>
      <c r="K761" s="88">
        <v>45365</v>
      </c>
      <c r="L761" s="26" t="s">
        <v>159</v>
      </c>
      <c r="M761" s="27">
        <v>45201</v>
      </c>
      <c r="N761" s="26" t="s">
        <v>79</v>
      </c>
      <c r="O761" s="28">
        <v>6668</v>
      </c>
      <c r="P761" s="29" t="s">
        <v>149</v>
      </c>
      <c r="Q761" s="26" t="s">
        <v>160</v>
      </c>
      <c r="R761" s="56" t="s">
        <v>243</v>
      </c>
      <c r="S761" s="56" t="s">
        <v>198</v>
      </c>
    </row>
    <row r="762" spans="1:19" x14ac:dyDescent="0.2">
      <c r="A762" s="25" t="s">
        <v>143</v>
      </c>
      <c r="B762" s="56">
        <v>71345330</v>
      </c>
      <c r="C762" s="26" t="s">
        <v>144</v>
      </c>
      <c r="D762" s="56" t="s">
        <v>1224</v>
      </c>
      <c r="E762" s="26" t="s">
        <v>69</v>
      </c>
      <c r="F762" s="26" t="s">
        <v>69</v>
      </c>
      <c r="G762" s="26" t="s">
        <v>144</v>
      </c>
      <c r="H762" s="26" t="s">
        <v>16</v>
      </c>
      <c r="I762" s="26" t="s">
        <v>308</v>
      </c>
      <c r="J762" s="26" t="s">
        <v>158</v>
      </c>
      <c r="K762" s="88">
        <v>45382</v>
      </c>
      <c r="L762" s="26" t="s">
        <v>194</v>
      </c>
      <c r="M762" s="27">
        <v>45201</v>
      </c>
      <c r="N762" s="26" t="s">
        <v>79</v>
      </c>
      <c r="O762" s="28">
        <v>6668</v>
      </c>
      <c r="P762" s="29" t="s">
        <v>149</v>
      </c>
      <c r="Q762" s="26" t="s">
        <v>160</v>
      </c>
      <c r="R762" s="56" t="s">
        <v>243</v>
      </c>
      <c r="S762" s="56" t="s">
        <v>256</v>
      </c>
    </row>
    <row r="763" spans="1:19" x14ac:dyDescent="0.2">
      <c r="A763" s="25" t="s">
        <v>143</v>
      </c>
      <c r="B763" s="56">
        <v>48113589</v>
      </c>
      <c r="C763" s="26" t="s">
        <v>144</v>
      </c>
      <c r="D763" s="56" t="s">
        <v>1225</v>
      </c>
      <c r="E763" s="26" t="s">
        <v>69</v>
      </c>
      <c r="F763" s="26" t="s">
        <v>69</v>
      </c>
      <c r="G763" s="26" t="s">
        <v>144</v>
      </c>
      <c r="H763" s="26" t="s">
        <v>30</v>
      </c>
      <c r="I763" s="26" t="s">
        <v>234</v>
      </c>
      <c r="J763" s="26" t="s">
        <v>158</v>
      </c>
      <c r="K763" s="88">
        <v>45688</v>
      </c>
      <c r="L763" s="26" t="s">
        <v>174</v>
      </c>
      <c r="M763" s="27">
        <v>45201</v>
      </c>
      <c r="N763" s="26" t="s">
        <v>78</v>
      </c>
      <c r="O763" s="28">
        <v>6668</v>
      </c>
      <c r="P763" s="29" t="s">
        <v>149</v>
      </c>
      <c r="Q763" s="26" t="s">
        <v>160</v>
      </c>
      <c r="R763" s="56" t="s">
        <v>235</v>
      </c>
      <c r="S763" s="56" t="s">
        <v>198</v>
      </c>
    </row>
    <row r="764" spans="1:19" x14ac:dyDescent="0.2">
      <c r="A764" s="25" t="s">
        <v>143</v>
      </c>
      <c r="B764" s="56">
        <v>71994607</v>
      </c>
      <c r="C764" s="26" t="s">
        <v>144</v>
      </c>
      <c r="D764" s="56" t="s">
        <v>1226</v>
      </c>
      <c r="E764" s="26" t="s">
        <v>69</v>
      </c>
      <c r="F764" s="26" t="s">
        <v>69</v>
      </c>
      <c r="G764" s="26" t="s">
        <v>144</v>
      </c>
      <c r="H764" s="26" t="s">
        <v>172</v>
      </c>
      <c r="I764" s="26" t="s">
        <v>148</v>
      </c>
      <c r="J764" s="26" t="s">
        <v>158</v>
      </c>
      <c r="K764" s="88">
        <v>45656</v>
      </c>
      <c r="L764" s="26" t="s">
        <v>222</v>
      </c>
      <c r="M764" s="27">
        <v>45608</v>
      </c>
      <c r="N764" s="26" t="s">
        <v>78</v>
      </c>
      <c r="O764" s="28">
        <v>9825</v>
      </c>
      <c r="P764" s="29" t="s">
        <v>149</v>
      </c>
      <c r="Q764" s="26" t="s">
        <v>160</v>
      </c>
      <c r="R764" s="56" t="s">
        <v>148</v>
      </c>
      <c r="S764" s="56" t="s">
        <v>198</v>
      </c>
    </row>
    <row r="765" spans="1:19" x14ac:dyDescent="0.2">
      <c r="A765" s="25" t="s">
        <v>143</v>
      </c>
      <c r="B765" s="56">
        <v>75831759</v>
      </c>
      <c r="C765" s="26" t="s">
        <v>144</v>
      </c>
      <c r="D765" s="56" t="s">
        <v>1227</v>
      </c>
      <c r="E765" s="26" t="s">
        <v>69</v>
      </c>
      <c r="F765" s="26" t="s">
        <v>69</v>
      </c>
      <c r="G765" s="26" t="s">
        <v>144</v>
      </c>
      <c r="H765" s="26" t="s">
        <v>362</v>
      </c>
      <c r="I765" s="26" t="s">
        <v>834</v>
      </c>
      <c r="J765" s="26" t="s">
        <v>74</v>
      </c>
      <c r="K765" s="88" t="s">
        <v>148</v>
      </c>
      <c r="L765" s="26" t="s">
        <v>148</v>
      </c>
      <c r="M765" s="27">
        <v>45419</v>
      </c>
      <c r="N765" s="26" t="s">
        <v>78</v>
      </c>
      <c r="O765" s="28">
        <v>7113</v>
      </c>
      <c r="P765" s="29" t="s">
        <v>149</v>
      </c>
      <c r="Q765" s="26" t="s">
        <v>160</v>
      </c>
      <c r="R765" s="56" t="s">
        <v>166</v>
      </c>
      <c r="S765" s="56" t="s">
        <v>170</v>
      </c>
    </row>
    <row r="766" spans="1:19" x14ac:dyDescent="0.2">
      <c r="A766" s="25" t="s">
        <v>143</v>
      </c>
      <c r="B766" s="56">
        <v>73076555</v>
      </c>
      <c r="C766" s="26" t="s">
        <v>144</v>
      </c>
      <c r="D766" s="56" t="s">
        <v>1228</v>
      </c>
      <c r="E766" s="26" t="s">
        <v>69</v>
      </c>
      <c r="F766" s="26" t="s">
        <v>69</v>
      </c>
      <c r="G766" s="26" t="s">
        <v>144</v>
      </c>
      <c r="H766" s="26" t="s">
        <v>16</v>
      </c>
      <c r="I766" s="26" t="s">
        <v>958</v>
      </c>
      <c r="J766" s="26" t="s">
        <v>74</v>
      </c>
      <c r="K766" s="88" t="s">
        <v>148</v>
      </c>
      <c r="L766" s="26" t="s">
        <v>148</v>
      </c>
      <c r="M766" s="27">
        <v>45206</v>
      </c>
      <c r="N766" s="26" t="s">
        <v>79</v>
      </c>
      <c r="O766" s="28">
        <v>6671</v>
      </c>
      <c r="P766" s="29" t="s">
        <v>149</v>
      </c>
      <c r="Q766" s="26" t="s">
        <v>160</v>
      </c>
      <c r="R766" s="56" t="s">
        <v>394</v>
      </c>
      <c r="S766" s="56" t="s">
        <v>151</v>
      </c>
    </row>
    <row r="767" spans="1:19" x14ac:dyDescent="0.2">
      <c r="A767" s="25" t="s">
        <v>143</v>
      </c>
      <c r="B767" s="56">
        <v>5836711</v>
      </c>
      <c r="C767" s="26" t="s">
        <v>144</v>
      </c>
      <c r="D767" s="56" t="s">
        <v>1229</v>
      </c>
      <c r="E767" s="26" t="s">
        <v>69</v>
      </c>
      <c r="F767" s="26" t="s">
        <v>69</v>
      </c>
      <c r="G767" s="26" t="s">
        <v>144</v>
      </c>
      <c r="H767" s="26" t="s">
        <v>16</v>
      </c>
      <c r="I767" s="26" t="s">
        <v>357</v>
      </c>
      <c r="J767" s="26" t="s">
        <v>158</v>
      </c>
      <c r="K767" s="88">
        <v>45292</v>
      </c>
      <c r="L767" s="26" t="s">
        <v>356</v>
      </c>
      <c r="M767" s="27">
        <v>45206</v>
      </c>
      <c r="N767" s="26" t="s">
        <v>79</v>
      </c>
      <c r="O767" s="28">
        <v>6671</v>
      </c>
      <c r="P767" s="29" t="s">
        <v>162</v>
      </c>
      <c r="Q767" s="26" t="s">
        <v>160</v>
      </c>
      <c r="R767" s="56" t="s">
        <v>2252</v>
      </c>
      <c r="S767" s="56" t="s">
        <v>186</v>
      </c>
    </row>
    <row r="768" spans="1:19" x14ac:dyDescent="0.2">
      <c r="A768" s="25" t="s">
        <v>143</v>
      </c>
      <c r="B768" s="56">
        <v>75099629</v>
      </c>
      <c r="C768" s="26" t="s">
        <v>144</v>
      </c>
      <c r="D768" s="56" t="s">
        <v>1230</v>
      </c>
      <c r="E768" s="26" t="s">
        <v>69</v>
      </c>
      <c r="F768" s="26" t="s">
        <v>69</v>
      </c>
      <c r="G768" s="26" t="s">
        <v>144</v>
      </c>
      <c r="H768" s="26" t="s">
        <v>16</v>
      </c>
      <c r="I768" s="26" t="s">
        <v>394</v>
      </c>
      <c r="J768" s="26" t="s">
        <v>158</v>
      </c>
      <c r="K768" s="88">
        <v>45382</v>
      </c>
      <c r="L768" s="26" t="s">
        <v>194</v>
      </c>
      <c r="M768" s="27">
        <v>45206</v>
      </c>
      <c r="N768" s="26" t="s">
        <v>79</v>
      </c>
      <c r="O768" s="28">
        <v>6671</v>
      </c>
      <c r="P768" s="29" t="s">
        <v>149</v>
      </c>
      <c r="Q768" s="26" t="s">
        <v>160</v>
      </c>
      <c r="R768" s="56" t="s">
        <v>394</v>
      </c>
      <c r="S768" s="56" t="s">
        <v>205</v>
      </c>
    </row>
    <row r="769" spans="1:19" x14ac:dyDescent="0.2">
      <c r="A769" s="56" t="s">
        <v>143</v>
      </c>
      <c r="B769" s="56">
        <v>41549416</v>
      </c>
      <c r="C769" s="56" t="s">
        <v>144</v>
      </c>
      <c r="D769" s="56" t="s">
        <v>1231</v>
      </c>
      <c r="E769" s="56" t="s">
        <v>69</v>
      </c>
      <c r="F769" s="56" t="s">
        <v>69</v>
      </c>
      <c r="G769" s="56" t="s">
        <v>144</v>
      </c>
      <c r="H769" s="56" t="s">
        <v>45</v>
      </c>
      <c r="I769" s="26" t="s">
        <v>386</v>
      </c>
      <c r="J769" s="26" t="s">
        <v>158</v>
      </c>
      <c r="K769" s="88">
        <v>45681</v>
      </c>
      <c r="L769" s="56" t="s">
        <v>334</v>
      </c>
      <c r="M769" s="27">
        <v>45202</v>
      </c>
      <c r="N769" s="56" t="s">
        <v>79</v>
      </c>
      <c r="O769" s="56">
        <v>6669</v>
      </c>
      <c r="P769" s="56" t="s">
        <v>149</v>
      </c>
      <c r="Q769" s="56" t="s">
        <v>154</v>
      </c>
      <c r="R769" s="56" t="s">
        <v>2252</v>
      </c>
      <c r="S769" s="56" t="s">
        <v>232</v>
      </c>
    </row>
    <row r="770" spans="1:19" x14ac:dyDescent="0.2">
      <c r="A770" s="56" t="s">
        <v>143</v>
      </c>
      <c r="B770" s="56">
        <v>43610995</v>
      </c>
      <c r="C770" s="56" t="s">
        <v>144</v>
      </c>
      <c r="D770" s="56" t="s">
        <v>1232</v>
      </c>
      <c r="E770" s="56" t="s">
        <v>69</v>
      </c>
      <c r="F770" s="56" t="s">
        <v>69</v>
      </c>
      <c r="G770" s="56" t="s">
        <v>144</v>
      </c>
      <c r="H770" s="56" t="s">
        <v>16</v>
      </c>
      <c r="I770" s="26" t="s">
        <v>264</v>
      </c>
      <c r="J770" s="90" t="s">
        <v>158</v>
      </c>
      <c r="K770" s="88">
        <v>45646</v>
      </c>
      <c r="L770" s="56" t="s">
        <v>197</v>
      </c>
      <c r="M770" s="27">
        <v>45202</v>
      </c>
      <c r="N770" s="56" t="s">
        <v>79</v>
      </c>
      <c r="O770" s="56">
        <v>6669</v>
      </c>
      <c r="P770" s="56" t="s">
        <v>149</v>
      </c>
      <c r="Q770" s="56" t="s">
        <v>154</v>
      </c>
      <c r="R770" s="56" t="s">
        <v>2252</v>
      </c>
      <c r="S770" s="56" t="s">
        <v>167</v>
      </c>
    </row>
    <row r="771" spans="1:19" x14ac:dyDescent="0.2">
      <c r="A771" s="56" t="s">
        <v>143</v>
      </c>
      <c r="B771" s="56">
        <v>72843869</v>
      </c>
      <c r="C771" s="56" t="s">
        <v>144</v>
      </c>
      <c r="D771" s="56" t="s">
        <v>1233</v>
      </c>
      <c r="E771" s="56" t="s">
        <v>69</v>
      </c>
      <c r="F771" s="56" t="s">
        <v>69</v>
      </c>
      <c r="G771" s="56" t="s">
        <v>144</v>
      </c>
      <c r="H771" s="56" t="s">
        <v>240</v>
      </c>
      <c r="I771" s="26" t="s">
        <v>224</v>
      </c>
      <c r="J771" s="90" t="s">
        <v>158</v>
      </c>
      <c r="K771" s="88">
        <v>45693</v>
      </c>
      <c r="L771" s="56" t="s">
        <v>159</v>
      </c>
      <c r="M771" s="27">
        <v>45209</v>
      </c>
      <c r="N771" s="56" t="s">
        <v>78</v>
      </c>
      <c r="O771" s="56">
        <v>6748</v>
      </c>
      <c r="P771" s="56" t="s">
        <v>149</v>
      </c>
      <c r="Q771" s="56" t="s">
        <v>154</v>
      </c>
      <c r="R771" s="56" t="s">
        <v>2252</v>
      </c>
      <c r="S771" s="56" t="s">
        <v>190</v>
      </c>
    </row>
    <row r="772" spans="1:19" x14ac:dyDescent="0.2">
      <c r="A772" s="56" t="s">
        <v>143</v>
      </c>
      <c r="B772" s="56">
        <v>70369403</v>
      </c>
      <c r="C772" s="56" t="s">
        <v>144</v>
      </c>
      <c r="D772" s="56" t="s">
        <v>1234</v>
      </c>
      <c r="E772" s="56" t="s">
        <v>69</v>
      </c>
      <c r="F772" s="56" t="s">
        <v>69</v>
      </c>
      <c r="G772" s="56" t="s">
        <v>144</v>
      </c>
      <c r="H772" s="56" t="s">
        <v>240</v>
      </c>
      <c r="I772" s="26" t="s">
        <v>224</v>
      </c>
      <c r="J772" s="90" t="s">
        <v>74</v>
      </c>
      <c r="K772" s="88" t="s">
        <v>148</v>
      </c>
      <c r="L772" s="56" t="s">
        <v>148</v>
      </c>
      <c r="M772" s="27">
        <v>45209</v>
      </c>
      <c r="N772" s="56" t="s">
        <v>79</v>
      </c>
      <c r="O772" s="56">
        <v>6748</v>
      </c>
      <c r="P772" s="56" t="s">
        <v>149</v>
      </c>
      <c r="Q772" s="56" t="s">
        <v>154</v>
      </c>
      <c r="R772" s="56" t="s">
        <v>2252</v>
      </c>
      <c r="S772" s="56" t="s">
        <v>186</v>
      </c>
    </row>
    <row r="773" spans="1:19" x14ac:dyDescent="0.2">
      <c r="A773" s="56" t="s">
        <v>143</v>
      </c>
      <c r="B773" s="56">
        <v>77053053</v>
      </c>
      <c r="C773" s="56" t="s">
        <v>144</v>
      </c>
      <c r="D773" s="56" t="s">
        <v>1235</v>
      </c>
      <c r="E773" s="56" t="s">
        <v>69</v>
      </c>
      <c r="F773" s="56" t="s">
        <v>69</v>
      </c>
      <c r="G773" s="56" t="s">
        <v>144</v>
      </c>
      <c r="H773" s="56" t="s">
        <v>16</v>
      </c>
      <c r="I773" s="26" t="s">
        <v>264</v>
      </c>
      <c r="J773" s="90" t="s">
        <v>158</v>
      </c>
      <c r="K773" s="88">
        <v>45565</v>
      </c>
      <c r="L773" s="56" t="s">
        <v>194</v>
      </c>
      <c r="M773" s="27">
        <v>45209</v>
      </c>
      <c r="N773" s="56" t="s">
        <v>79</v>
      </c>
      <c r="O773" s="28">
        <v>6748</v>
      </c>
      <c r="P773" s="56" t="s">
        <v>149</v>
      </c>
      <c r="Q773" s="26" t="s">
        <v>154</v>
      </c>
      <c r="R773" s="56" t="s">
        <v>2252</v>
      </c>
      <c r="S773" s="56" t="s">
        <v>155</v>
      </c>
    </row>
    <row r="774" spans="1:19" x14ac:dyDescent="0.2">
      <c r="A774" s="56" t="s">
        <v>143</v>
      </c>
      <c r="B774" s="56">
        <v>75259654</v>
      </c>
      <c r="C774" s="56" t="s">
        <v>144</v>
      </c>
      <c r="D774" s="56" t="s">
        <v>1236</v>
      </c>
      <c r="E774" s="56" t="s">
        <v>69</v>
      </c>
      <c r="F774" s="56" t="s">
        <v>69</v>
      </c>
      <c r="G774" s="56" t="s">
        <v>144</v>
      </c>
      <c r="H774" s="56" t="s">
        <v>240</v>
      </c>
      <c r="I774" s="26" t="s">
        <v>264</v>
      </c>
      <c r="J774" s="90" t="s">
        <v>74</v>
      </c>
      <c r="K774" s="88" t="s">
        <v>148</v>
      </c>
      <c r="L774" s="56" t="s">
        <v>148</v>
      </c>
      <c r="M774" s="27">
        <v>45209</v>
      </c>
      <c r="N774" s="56" t="s">
        <v>79</v>
      </c>
      <c r="O774" s="28">
        <v>6748</v>
      </c>
      <c r="P774" s="56" t="s">
        <v>149</v>
      </c>
      <c r="Q774" s="26" t="s">
        <v>154</v>
      </c>
      <c r="R774" s="56" t="s">
        <v>2252</v>
      </c>
      <c r="S774" s="56" t="s">
        <v>167</v>
      </c>
    </row>
    <row r="775" spans="1:19" x14ac:dyDescent="0.2">
      <c r="A775" s="56" t="s">
        <v>143</v>
      </c>
      <c r="B775" s="56">
        <v>44692475</v>
      </c>
      <c r="C775" s="56" t="s">
        <v>144</v>
      </c>
      <c r="D775" s="56" t="s">
        <v>1237</v>
      </c>
      <c r="E775" s="56" t="s">
        <v>69</v>
      </c>
      <c r="F775" s="56" t="s">
        <v>69</v>
      </c>
      <c r="G775" s="56" t="s">
        <v>144</v>
      </c>
      <c r="H775" s="56" t="s">
        <v>240</v>
      </c>
      <c r="I775" s="26" t="s">
        <v>224</v>
      </c>
      <c r="J775" s="90" t="s">
        <v>74</v>
      </c>
      <c r="K775" s="88" t="s">
        <v>148</v>
      </c>
      <c r="L775" s="56" t="s">
        <v>148</v>
      </c>
      <c r="M775" s="27">
        <v>45209</v>
      </c>
      <c r="N775" s="56" t="s">
        <v>78</v>
      </c>
      <c r="O775" s="56">
        <v>6748</v>
      </c>
      <c r="P775" s="56" t="s">
        <v>149</v>
      </c>
      <c r="Q775" s="26" t="s">
        <v>154</v>
      </c>
      <c r="R775" s="56" t="s">
        <v>2252</v>
      </c>
      <c r="S775" s="56" t="s">
        <v>170</v>
      </c>
    </row>
    <row r="776" spans="1:19" x14ac:dyDescent="0.2">
      <c r="A776" s="56" t="s">
        <v>143</v>
      </c>
      <c r="B776" s="56">
        <v>10355259</v>
      </c>
      <c r="C776" s="56" t="s">
        <v>144</v>
      </c>
      <c r="D776" s="56" t="s">
        <v>1238</v>
      </c>
      <c r="E776" s="56" t="s">
        <v>69</v>
      </c>
      <c r="F776" s="56" t="s">
        <v>69</v>
      </c>
      <c r="G776" s="56" t="s">
        <v>144</v>
      </c>
      <c r="H776" s="56" t="s">
        <v>240</v>
      </c>
      <c r="I776" s="26" t="s">
        <v>224</v>
      </c>
      <c r="J776" s="90" t="s">
        <v>158</v>
      </c>
      <c r="K776" s="88">
        <v>45355</v>
      </c>
      <c r="L776" s="56" t="s">
        <v>275</v>
      </c>
      <c r="M776" s="27">
        <v>45209</v>
      </c>
      <c r="N776" s="56" t="s">
        <v>79</v>
      </c>
      <c r="O776" s="56">
        <v>6748</v>
      </c>
      <c r="P776" s="56" t="s">
        <v>149</v>
      </c>
      <c r="Q776" s="26" t="s">
        <v>154</v>
      </c>
      <c r="R776" s="56" t="s">
        <v>2252</v>
      </c>
      <c r="S776" s="56" t="s">
        <v>195</v>
      </c>
    </row>
    <row r="777" spans="1:19" x14ac:dyDescent="0.2">
      <c r="A777" s="56" t="s">
        <v>143</v>
      </c>
      <c r="B777" s="56">
        <v>76163633</v>
      </c>
      <c r="C777" s="56" t="s">
        <v>144</v>
      </c>
      <c r="D777" s="56" t="s">
        <v>1239</v>
      </c>
      <c r="E777" s="56" t="s">
        <v>69</v>
      </c>
      <c r="F777" s="56" t="s">
        <v>69</v>
      </c>
      <c r="G777" s="56" t="s">
        <v>144</v>
      </c>
      <c r="H777" s="56" t="s">
        <v>16</v>
      </c>
      <c r="I777" s="26" t="s">
        <v>357</v>
      </c>
      <c r="J777" s="90" t="s">
        <v>158</v>
      </c>
      <c r="K777" s="88">
        <v>45492</v>
      </c>
      <c r="L777" s="56" t="s">
        <v>492</v>
      </c>
      <c r="M777" s="27">
        <v>45209</v>
      </c>
      <c r="N777" s="56" t="s">
        <v>79</v>
      </c>
      <c r="O777" s="56">
        <v>6748</v>
      </c>
      <c r="P777" s="56" t="s">
        <v>149</v>
      </c>
      <c r="Q777" s="26" t="s">
        <v>154</v>
      </c>
      <c r="R777" s="56" t="s">
        <v>2252</v>
      </c>
      <c r="S777" s="56" t="s">
        <v>198</v>
      </c>
    </row>
    <row r="778" spans="1:19" x14ac:dyDescent="0.2">
      <c r="A778" s="56" t="s">
        <v>143</v>
      </c>
      <c r="B778" s="56">
        <v>75412233</v>
      </c>
      <c r="C778" s="56" t="s">
        <v>144</v>
      </c>
      <c r="D778" s="56" t="s">
        <v>1240</v>
      </c>
      <c r="E778" s="56" t="s">
        <v>69</v>
      </c>
      <c r="F778" s="56" t="s">
        <v>69</v>
      </c>
      <c r="G778" s="56" t="s">
        <v>144</v>
      </c>
      <c r="H778" s="56" t="s">
        <v>16</v>
      </c>
      <c r="I778" s="26" t="s">
        <v>564</v>
      </c>
      <c r="J778" s="90" t="s">
        <v>158</v>
      </c>
      <c r="K778" s="88">
        <v>45504</v>
      </c>
      <c r="L778" s="56" t="s">
        <v>174</v>
      </c>
      <c r="M778" s="27">
        <v>45209</v>
      </c>
      <c r="N778" s="56" t="s">
        <v>79</v>
      </c>
      <c r="O778" s="56">
        <v>6748</v>
      </c>
      <c r="P778" s="56" t="s">
        <v>149</v>
      </c>
      <c r="Q778" s="26" t="s">
        <v>154</v>
      </c>
      <c r="R778" s="56" t="s">
        <v>2252</v>
      </c>
      <c r="S778" s="56" t="s">
        <v>195</v>
      </c>
    </row>
    <row r="779" spans="1:19" x14ac:dyDescent="0.2">
      <c r="A779" s="56" t="s">
        <v>143</v>
      </c>
      <c r="B779" s="56">
        <v>72901938</v>
      </c>
      <c r="C779" s="56" t="s">
        <v>144</v>
      </c>
      <c r="D779" s="56" t="s">
        <v>1241</v>
      </c>
      <c r="E779" s="56" t="s">
        <v>69</v>
      </c>
      <c r="F779" s="56" t="s">
        <v>69</v>
      </c>
      <c r="G779" s="56" t="s">
        <v>144</v>
      </c>
      <c r="H779" s="56" t="s">
        <v>16</v>
      </c>
      <c r="I779" s="26" t="s">
        <v>308</v>
      </c>
      <c r="J779" s="90" t="s">
        <v>74</v>
      </c>
      <c r="K779" s="88" t="s">
        <v>148</v>
      </c>
      <c r="L779" s="56" t="s">
        <v>148</v>
      </c>
      <c r="M779" s="27">
        <v>45209</v>
      </c>
      <c r="N779" s="56" t="s">
        <v>79</v>
      </c>
      <c r="O779" s="56">
        <v>6760</v>
      </c>
      <c r="P779" s="56" t="s">
        <v>149</v>
      </c>
      <c r="Q779" s="26" t="s">
        <v>160</v>
      </c>
      <c r="R779" s="56" t="s">
        <v>243</v>
      </c>
      <c r="S779" s="56" t="s">
        <v>190</v>
      </c>
    </row>
    <row r="780" spans="1:19" x14ac:dyDescent="0.2">
      <c r="A780" s="56" t="s">
        <v>143</v>
      </c>
      <c r="B780" s="56">
        <v>42689179</v>
      </c>
      <c r="C780" s="56" t="s">
        <v>144</v>
      </c>
      <c r="D780" s="56" t="s">
        <v>1242</v>
      </c>
      <c r="E780" s="56" t="s">
        <v>69</v>
      </c>
      <c r="F780" s="56" t="s">
        <v>69</v>
      </c>
      <c r="G780" s="56" t="s">
        <v>144</v>
      </c>
      <c r="H780" s="56" t="s">
        <v>16</v>
      </c>
      <c r="I780" s="26" t="s">
        <v>308</v>
      </c>
      <c r="J780" s="90" t="s">
        <v>74</v>
      </c>
      <c r="K780" s="88" t="s">
        <v>148</v>
      </c>
      <c r="L780" s="56" t="s">
        <v>148</v>
      </c>
      <c r="M780" s="27">
        <v>45209</v>
      </c>
      <c r="N780" s="56" t="s">
        <v>79</v>
      </c>
      <c r="O780" s="56">
        <v>6760</v>
      </c>
      <c r="P780" s="56" t="s">
        <v>149</v>
      </c>
      <c r="Q780" s="26" t="s">
        <v>160</v>
      </c>
      <c r="R780" s="56" t="s">
        <v>243</v>
      </c>
      <c r="S780" s="56" t="s">
        <v>155</v>
      </c>
    </row>
    <row r="781" spans="1:19" x14ac:dyDescent="0.2">
      <c r="A781" s="56" t="s">
        <v>143</v>
      </c>
      <c r="B781" s="56">
        <v>41980152</v>
      </c>
      <c r="C781" s="56" t="s">
        <v>144</v>
      </c>
      <c r="D781" s="56" t="s">
        <v>1243</v>
      </c>
      <c r="E781" s="56" t="s">
        <v>69</v>
      </c>
      <c r="F781" s="56" t="s">
        <v>69</v>
      </c>
      <c r="G781" s="56" t="s">
        <v>144</v>
      </c>
      <c r="H781" s="56" t="s">
        <v>16</v>
      </c>
      <c r="I781" s="26" t="s">
        <v>308</v>
      </c>
      <c r="J781" s="90" t="s">
        <v>74</v>
      </c>
      <c r="K781" s="88" t="s">
        <v>148</v>
      </c>
      <c r="L781" s="56" t="s">
        <v>148</v>
      </c>
      <c r="M781" s="27">
        <v>45209</v>
      </c>
      <c r="N781" s="56" t="s">
        <v>79</v>
      </c>
      <c r="O781" s="56">
        <v>6760</v>
      </c>
      <c r="P781" s="56" t="s">
        <v>149</v>
      </c>
      <c r="Q781" s="26" t="s">
        <v>160</v>
      </c>
      <c r="R781" s="56" t="s">
        <v>243</v>
      </c>
      <c r="S781" s="56" t="s">
        <v>170</v>
      </c>
    </row>
    <row r="782" spans="1:19" x14ac:dyDescent="0.2">
      <c r="A782" s="56" t="s">
        <v>143</v>
      </c>
      <c r="B782" s="56">
        <v>70572746</v>
      </c>
      <c r="C782" s="56" t="s">
        <v>144</v>
      </c>
      <c r="D782" s="56" t="s">
        <v>1244</v>
      </c>
      <c r="E782" s="56" t="s">
        <v>69</v>
      </c>
      <c r="F782" s="56" t="s">
        <v>69</v>
      </c>
      <c r="G782" s="56" t="s">
        <v>144</v>
      </c>
      <c r="H782" s="56" t="s">
        <v>16</v>
      </c>
      <c r="I782" s="26" t="s">
        <v>308</v>
      </c>
      <c r="J782" s="90" t="s">
        <v>74</v>
      </c>
      <c r="K782" s="88" t="s">
        <v>148</v>
      </c>
      <c r="L782" s="56" t="s">
        <v>148</v>
      </c>
      <c r="M782" s="27">
        <v>45209</v>
      </c>
      <c r="N782" s="56" t="s">
        <v>79</v>
      </c>
      <c r="O782" s="56">
        <v>6760</v>
      </c>
      <c r="P782" s="56" t="s">
        <v>149</v>
      </c>
      <c r="Q782" s="26" t="s">
        <v>160</v>
      </c>
      <c r="R782" s="56" t="s">
        <v>243</v>
      </c>
      <c r="S782" s="56" t="s">
        <v>256</v>
      </c>
    </row>
    <row r="783" spans="1:19" x14ac:dyDescent="0.2">
      <c r="A783" s="56" t="s">
        <v>143</v>
      </c>
      <c r="B783" s="56">
        <v>76384080</v>
      </c>
      <c r="C783" s="56" t="s">
        <v>144</v>
      </c>
      <c r="D783" s="56" t="s">
        <v>1245</v>
      </c>
      <c r="E783" s="56" t="s">
        <v>69</v>
      </c>
      <c r="F783" s="56" t="s">
        <v>69</v>
      </c>
      <c r="G783" s="56" t="s">
        <v>144</v>
      </c>
      <c r="H783" s="56" t="s">
        <v>16</v>
      </c>
      <c r="I783" s="26" t="s">
        <v>840</v>
      </c>
      <c r="J783" s="90" t="s">
        <v>158</v>
      </c>
      <c r="K783" s="88">
        <v>45716</v>
      </c>
      <c r="L783" s="56" t="s">
        <v>194</v>
      </c>
      <c r="M783" s="27">
        <v>45209</v>
      </c>
      <c r="N783" s="56" t="s">
        <v>79</v>
      </c>
      <c r="O783" s="56">
        <v>6762</v>
      </c>
      <c r="P783" s="56" t="s">
        <v>149</v>
      </c>
      <c r="Q783" s="26" t="s">
        <v>160</v>
      </c>
      <c r="R783" s="56" t="s">
        <v>394</v>
      </c>
      <c r="S783" s="56" t="s">
        <v>151</v>
      </c>
    </row>
    <row r="784" spans="1:19" x14ac:dyDescent="0.2">
      <c r="A784" s="56" t="s">
        <v>143</v>
      </c>
      <c r="B784" s="56">
        <v>62948689</v>
      </c>
      <c r="C784" s="56" t="s">
        <v>144</v>
      </c>
      <c r="D784" s="56" t="s">
        <v>1246</v>
      </c>
      <c r="E784" s="56" t="s">
        <v>69</v>
      </c>
      <c r="F784" s="56" t="s">
        <v>69</v>
      </c>
      <c r="G784" s="56" t="s">
        <v>144</v>
      </c>
      <c r="H784" s="56" t="s">
        <v>16</v>
      </c>
      <c r="I784" s="26" t="s">
        <v>308</v>
      </c>
      <c r="J784" s="90" t="s">
        <v>74</v>
      </c>
      <c r="K784" s="88" t="s">
        <v>148</v>
      </c>
      <c r="L784" s="56" t="s">
        <v>148</v>
      </c>
      <c r="M784" s="27">
        <v>45209</v>
      </c>
      <c r="N784" s="56" t="s">
        <v>79</v>
      </c>
      <c r="O784" s="56">
        <v>6762</v>
      </c>
      <c r="P784" s="56" t="s">
        <v>149</v>
      </c>
      <c r="Q784" s="26" t="s">
        <v>160</v>
      </c>
      <c r="R784" s="56" t="s">
        <v>243</v>
      </c>
      <c r="S784" s="56" t="s">
        <v>195</v>
      </c>
    </row>
    <row r="785" spans="1:19" x14ac:dyDescent="0.2">
      <c r="A785" s="56" t="s">
        <v>143</v>
      </c>
      <c r="B785" s="56">
        <v>70067172</v>
      </c>
      <c r="C785" s="56" t="s">
        <v>144</v>
      </c>
      <c r="D785" s="56" t="s">
        <v>1247</v>
      </c>
      <c r="E785" s="56" t="s">
        <v>69</v>
      </c>
      <c r="F785" s="56" t="s">
        <v>69</v>
      </c>
      <c r="G785" s="56" t="s">
        <v>144</v>
      </c>
      <c r="H785" s="56" t="s">
        <v>172</v>
      </c>
      <c r="I785" s="26" t="s">
        <v>148</v>
      </c>
      <c r="J785" s="90" t="s">
        <v>158</v>
      </c>
      <c r="K785" s="88">
        <v>45657</v>
      </c>
      <c r="L785" s="56" t="s">
        <v>174</v>
      </c>
      <c r="M785" s="27">
        <v>45609</v>
      </c>
      <c r="N785" s="56" t="s">
        <v>78</v>
      </c>
      <c r="O785" s="56">
        <v>9826</v>
      </c>
      <c r="P785" s="56" t="s">
        <v>149</v>
      </c>
      <c r="Q785" s="26" t="s">
        <v>160</v>
      </c>
      <c r="R785" s="56" t="s">
        <v>148</v>
      </c>
      <c r="S785" s="56" t="s">
        <v>195</v>
      </c>
    </row>
    <row r="786" spans="1:19" x14ac:dyDescent="0.2">
      <c r="A786" s="56" t="s">
        <v>143</v>
      </c>
      <c r="B786" s="56">
        <v>74636965</v>
      </c>
      <c r="C786" s="56" t="s">
        <v>144</v>
      </c>
      <c r="D786" s="56" t="s">
        <v>1248</v>
      </c>
      <c r="E786" s="56" t="s">
        <v>69</v>
      </c>
      <c r="F786" s="56" t="s">
        <v>69</v>
      </c>
      <c r="G786" s="56" t="s">
        <v>144</v>
      </c>
      <c r="H786" s="56" t="s">
        <v>16</v>
      </c>
      <c r="I786" s="26" t="s">
        <v>308</v>
      </c>
      <c r="J786" s="90" t="s">
        <v>158</v>
      </c>
      <c r="K786" s="88">
        <v>45660</v>
      </c>
      <c r="L786" s="56" t="s">
        <v>159</v>
      </c>
      <c r="M786" s="27">
        <v>45209</v>
      </c>
      <c r="N786" s="56" t="s">
        <v>79</v>
      </c>
      <c r="O786" s="56">
        <v>6762</v>
      </c>
      <c r="P786" s="56" t="s">
        <v>149</v>
      </c>
      <c r="Q786" s="26" t="s">
        <v>160</v>
      </c>
      <c r="R786" s="56" t="s">
        <v>243</v>
      </c>
      <c r="S786" s="56" t="s">
        <v>198</v>
      </c>
    </row>
    <row r="787" spans="1:19" x14ac:dyDescent="0.2">
      <c r="A787" s="56" t="s">
        <v>143</v>
      </c>
      <c r="B787" s="56">
        <v>71455200</v>
      </c>
      <c r="C787" s="56" t="s">
        <v>144</v>
      </c>
      <c r="D787" s="56" t="s">
        <v>1249</v>
      </c>
      <c r="E787" s="56" t="s">
        <v>69</v>
      </c>
      <c r="F787" s="56" t="s">
        <v>69</v>
      </c>
      <c r="G787" s="56" t="s">
        <v>144</v>
      </c>
      <c r="H787" s="56" t="s">
        <v>240</v>
      </c>
      <c r="I787" s="26" t="s">
        <v>413</v>
      </c>
      <c r="J787" s="90" t="s">
        <v>158</v>
      </c>
      <c r="K787" s="88">
        <v>45426</v>
      </c>
      <c r="L787" s="56" t="s">
        <v>222</v>
      </c>
      <c r="M787" s="27">
        <v>45209</v>
      </c>
      <c r="N787" s="56" t="s">
        <v>79</v>
      </c>
      <c r="O787" s="56">
        <v>6761</v>
      </c>
      <c r="P787" s="56" t="s">
        <v>149</v>
      </c>
      <c r="Q787" s="26" t="s">
        <v>160</v>
      </c>
      <c r="R787" s="56" t="s">
        <v>394</v>
      </c>
      <c r="S787" s="56" t="s">
        <v>205</v>
      </c>
    </row>
    <row r="788" spans="1:19" x14ac:dyDescent="0.2">
      <c r="A788" s="56" t="s">
        <v>143</v>
      </c>
      <c r="B788" s="56">
        <v>46936655</v>
      </c>
      <c r="C788" s="56" t="s">
        <v>144</v>
      </c>
      <c r="D788" s="56" t="s">
        <v>1250</v>
      </c>
      <c r="E788" s="56" t="s">
        <v>69</v>
      </c>
      <c r="F788" s="56" t="s">
        <v>69</v>
      </c>
      <c r="G788" s="56" t="s">
        <v>144</v>
      </c>
      <c r="H788" s="56" t="s">
        <v>332</v>
      </c>
      <c r="I788" s="26" t="s">
        <v>333</v>
      </c>
      <c r="J788" s="90" t="s">
        <v>74</v>
      </c>
      <c r="K788" s="88" t="s">
        <v>148</v>
      </c>
      <c r="L788" s="56" t="s">
        <v>148</v>
      </c>
      <c r="M788" s="27">
        <v>45733</v>
      </c>
      <c r="N788" s="56" t="s">
        <v>78</v>
      </c>
      <c r="O788" s="56">
        <v>6761</v>
      </c>
      <c r="P788" s="56" t="s">
        <v>149</v>
      </c>
      <c r="Q788" s="26" t="s">
        <v>160</v>
      </c>
      <c r="R788" s="56" t="s">
        <v>335</v>
      </c>
      <c r="S788" s="56" t="s">
        <v>195</v>
      </c>
    </row>
    <row r="789" spans="1:19" x14ac:dyDescent="0.2">
      <c r="A789" s="56" t="s">
        <v>143</v>
      </c>
      <c r="B789" s="56">
        <v>43405261</v>
      </c>
      <c r="C789" s="56" t="s">
        <v>144</v>
      </c>
      <c r="D789" s="56" t="s">
        <v>1251</v>
      </c>
      <c r="E789" s="56" t="s">
        <v>69</v>
      </c>
      <c r="F789" s="56" t="s">
        <v>69</v>
      </c>
      <c r="G789" s="56" t="s">
        <v>144</v>
      </c>
      <c r="H789" s="56" t="s">
        <v>240</v>
      </c>
      <c r="I789" s="26" t="s">
        <v>527</v>
      </c>
      <c r="J789" s="90" t="s">
        <v>74</v>
      </c>
      <c r="K789" s="88" t="s">
        <v>148</v>
      </c>
      <c r="L789" s="56" t="s">
        <v>148</v>
      </c>
      <c r="M789" s="27">
        <v>45209</v>
      </c>
      <c r="N789" s="56" t="s">
        <v>79</v>
      </c>
      <c r="O789" s="56">
        <v>6761</v>
      </c>
      <c r="P789" s="56" t="s">
        <v>149</v>
      </c>
      <c r="Q789" s="26" t="s">
        <v>160</v>
      </c>
      <c r="R789" s="56" t="s">
        <v>243</v>
      </c>
      <c r="S789" s="56" t="s">
        <v>195</v>
      </c>
    </row>
    <row r="790" spans="1:19" x14ac:dyDescent="0.2">
      <c r="A790" s="56" t="s">
        <v>143</v>
      </c>
      <c r="B790" s="56">
        <v>6047350</v>
      </c>
      <c r="C790" s="56" t="s">
        <v>144</v>
      </c>
      <c r="D790" s="56" t="s">
        <v>1252</v>
      </c>
      <c r="E790" s="56" t="s">
        <v>69</v>
      </c>
      <c r="F790" s="56" t="s">
        <v>69</v>
      </c>
      <c r="G790" s="56" t="s">
        <v>144</v>
      </c>
      <c r="H790" s="56" t="s">
        <v>240</v>
      </c>
      <c r="I790" s="26" t="s">
        <v>527</v>
      </c>
      <c r="J790" s="90" t="s">
        <v>74</v>
      </c>
      <c r="K790" s="88" t="s">
        <v>148</v>
      </c>
      <c r="L790" s="56" t="s">
        <v>148</v>
      </c>
      <c r="M790" s="27">
        <v>45216</v>
      </c>
      <c r="N790" s="56" t="s">
        <v>78</v>
      </c>
      <c r="O790" s="56">
        <v>6761</v>
      </c>
      <c r="P790" s="56" t="s">
        <v>149</v>
      </c>
      <c r="Q790" s="26" t="s">
        <v>160</v>
      </c>
      <c r="R790" s="56" t="s">
        <v>243</v>
      </c>
      <c r="S790" s="56" t="s">
        <v>151</v>
      </c>
    </row>
    <row r="791" spans="1:19" x14ac:dyDescent="0.2">
      <c r="A791" s="56" t="s">
        <v>143</v>
      </c>
      <c r="B791" s="56">
        <v>73231697</v>
      </c>
      <c r="C791" s="56" t="s">
        <v>144</v>
      </c>
      <c r="D791" s="56" t="s">
        <v>1253</v>
      </c>
      <c r="E791" s="56" t="s">
        <v>69</v>
      </c>
      <c r="F791" s="56" t="s">
        <v>69</v>
      </c>
      <c r="G791" s="56" t="s">
        <v>144</v>
      </c>
      <c r="H791" s="56" t="s">
        <v>16</v>
      </c>
      <c r="I791" s="26" t="s">
        <v>462</v>
      </c>
      <c r="J791" s="90" t="s">
        <v>158</v>
      </c>
      <c r="K791" s="88">
        <v>45596</v>
      </c>
      <c r="L791" s="56" t="s">
        <v>174</v>
      </c>
      <c r="M791" s="27">
        <v>45216</v>
      </c>
      <c r="N791" s="56" t="s">
        <v>79</v>
      </c>
      <c r="O791" s="56">
        <v>6760</v>
      </c>
      <c r="P791" s="56" t="s">
        <v>149</v>
      </c>
      <c r="Q791" s="26" t="s">
        <v>160</v>
      </c>
      <c r="R791" s="56" t="s">
        <v>241</v>
      </c>
      <c r="S791" s="56" t="s">
        <v>301</v>
      </c>
    </row>
    <row r="792" spans="1:19" x14ac:dyDescent="0.2">
      <c r="A792" s="56" t="s">
        <v>143</v>
      </c>
      <c r="B792" s="56">
        <v>78969423</v>
      </c>
      <c r="C792" s="56" t="s">
        <v>144</v>
      </c>
      <c r="D792" s="56" t="s">
        <v>1254</v>
      </c>
      <c r="E792" s="56" t="s">
        <v>69</v>
      </c>
      <c r="F792" s="56" t="s">
        <v>69</v>
      </c>
      <c r="G792" s="56" t="s">
        <v>144</v>
      </c>
      <c r="H792" s="56" t="s">
        <v>16</v>
      </c>
      <c r="I792" s="26" t="s">
        <v>242</v>
      </c>
      <c r="J792" s="90" t="s">
        <v>158</v>
      </c>
      <c r="K792" s="88">
        <v>45452</v>
      </c>
      <c r="L792" s="56" t="s">
        <v>159</v>
      </c>
      <c r="M792" s="27">
        <v>45220</v>
      </c>
      <c r="N792" s="56" t="s">
        <v>79</v>
      </c>
      <c r="O792" s="56">
        <v>6746</v>
      </c>
      <c r="P792" s="56" t="s">
        <v>149</v>
      </c>
      <c r="Q792" s="26" t="s">
        <v>160</v>
      </c>
      <c r="R792" s="56" t="s">
        <v>243</v>
      </c>
      <c r="S792" s="56" t="s">
        <v>190</v>
      </c>
    </row>
    <row r="793" spans="1:19" x14ac:dyDescent="0.2">
      <c r="A793" s="56" t="s">
        <v>143</v>
      </c>
      <c r="B793" s="56">
        <v>43564660</v>
      </c>
      <c r="C793" s="56" t="s">
        <v>144</v>
      </c>
      <c r="D793" s="56" t="s">
        <v>1255</v>
      </c>
      <c r="E793" s="56" t="s">
        <v>69</v>
      </c>
      <c r="F793" s="56" t="s">
        <v>69</v>
      </c>
      <c r="G793" s="56" t="s">
        <v>144</v>
      </c>
      <c r="H793" s="56" t="s">
        <v>16</v>
      </c>
      <c r="I793" s="26" t="s">
        <v>308</v>
      </c>
      <c r="J793" s="26" t="s">
        <v>158</v>
      </c>
      <c r="K793" s="88">
        <v>45334</v>
      </c>
      <c r="L793" s="56" t="s">
        <v>159</v>
      </c>
      <c r="M793" s="27">
        <v>45220</v>
      </c>
      <c r="N793" s="56" t="s">
        <v>79</v>
      </c>
      <c r="O793" s="56">
        <v>6746</v>
      </c>
      <c r="P793" s="56" t="s">
        <v>149</v>
      </c>
      <c r="Q793" s="26" t="s">
        <v>160</v>
      </c>
      <c r="R793" s="56" t="s">
        <v>243</v>
      </c>
      <c r="S793" s="56" t="s">
        <v>170</v>
      </c>
    </row>
    <row r="794" spans="1:19" x14ac:dyDescent="0.2">
      <c r="A794" s="56" t="s">
        <v>143</v>
      </c>
      <c r="B794" s="56">
        <v>48315897</v>
      </c>
      <c r="C794" s="56" t="s">
        <v>144</v>
      </c>
      <c r="D794" s="56" t="s">
        <v>1256</v>
      </c>
      <c r="E794" s="56" t="s">
        <v>69</v>
      </c>
      <c r="F794" s="56" t="s">
        <v>69</v>
      </c>
      <c r="G794" s="56" t="s">
        <v>144</v>
      </c>
      <c r="H794" s="56" t="s">
        <v>610</v>
      </c>
      <c r="I794" s="26" t="s">
        <v>148</v>
      </c>
      <c r="J794" s="90" t="s">
        <v>158</v>
      </c>
      <c r="K794" s="88">
        <v>45688</v>
      </c>
      <c r="L794" s="56" t="s">
        <v>174</v>
      </c>
      <c r="M794" s="27">
        <v>45642</v>
      </c>
      <c r="N794" s="56" t="s">
        <v>78</v>
      </c>
      <c r="O794" s="56">
        <v>10925</v>
      </c>
      <c r="P794" s="56" t="s">
        <v>149</v>
      </c>
      <c r="Q794" s="26" t="s">
        <v>160</v>
      </c>
      <c r="R794" s="56" t="s">
        <v>148</v>
      </c>
      <c r="S794" s="56" t="s">
        <v>198</v>
      </c>
    </row>
    <row r="795" spans="1:19" x14ac:dyDescent="0.2">
      <c r="A795" s="56" t="s">
        <v>143</v>
      </c>
      <c r="B795" s="56">
        <v>47610309</v>
      </c>
      <c r="C795" s="56" t="s">
        <v>144</v>
      </c>
      <c r="D795" s="56" t="s">
        <v>1257</v>
      </c>
      <c r="E795" s="56" t="s">
        <v>69</v>
      </c>
      <c r="F795" s="56" t="s">
        <v>69</v>
      </c>
      <c r="G795" s="56" t="s">
        <v>144</v>
      </c>
      <c r="H795" s="56" t="s">
        <v>16</v>
      </c>
      <c r="I795" s="26" t="s">
        <v>829</v>
      </c>
      <c r="J795" s="90" t="s">
        <v>158</v>
      </c>
      <c r="K795" s="88">
        <v>45300</v>
      </c>
      <c r="L795" s="56" t="s">
        <v>247</v>
      </c>
      <c r="M795" s="27">
        <v>45220</v>
      </c>
      <c r="N795" s="56" t="s">
        <v>79</v>
      </c>
      <c r="O795" s="56">
        <v>6746</v>
      </c>
      <c r="P795" s="56" t="s">
        <v>252</v>
      </c>
      <c r="Q795" s="26" t="s">
        <v>160</v>
      </c>
      <c r="R795" s="56" t="s">
        <v>243</v>
      </c>
      <c r="S795" s="56" t="s">
        <v>167</v>
      </c>
    </row>
    <row r="796" spans="1:19" x14ac:dyDescent="0.2">
      <c r="A796" s="56" t="s">
        <v>143</v>
      </c>
      <c r="B796" s="56">
        <v>41271663</v>
      </c>
      <c r="C796" s="56" t="s">
        <v>144</v>
      </c>
      <c r="D796" s="56" t="s">
        <v>1258</v>
      </c>
      <c r="E796" s="56" t="s">
        <v>69</v>
      </c>
      <c r="F796" s="56" t="s">
        <v>69</v>
      </c>
      <c r="G796" s="56" t="s">
        <v>144</v>
      </c>
      <c r="H796" s="56" t="s">
        <v>16</v>
      </c>
      <c r="I796" s="26" t="s">
        <v>308</v>
      </c>
      <c r="J796" s="90" t="s">
        <v>158</v>
      </c>
      <c r="K796" s="88">
        <v>45450</v>
      </c>
      <c r="L796" s="56" t="s">
        <v>222</v>
      </c>
      <c r="M796" s="27">
        <v>45220</v>
      </c>
      <c r="N796" s="56" t="s">
        <v>79</v>
      </c>
      <c r="O796" s="56">
        <v>6746</v>
      </c>
      <c r="P796" s="56" t="s">
        <v>149</v>
      </c>
      <c r="Q796" s="26" t="s">
        <v>160</v>
      </c>
      <c r="R796" s="56" t="s">
        <v>243</v>
      </c>
      <c r="S796" s="56" t="s">
        <v>170</v>
      </c>
    </row>
    <row r="797" spans="1:19" x14ac:dyDescent="0.2">
      <c r="A797" s="56" t="s">
        <v>143</v>
      </c>
      <c r="B797" s="56">
        <v>75954523</v>
      </c>
      <c r="C797" s="56" t="s">
        <v>144</v>
      </c>
      <c r="D797" s="56" t="s">
        <v>1259</v>
      </c>
      <c r="E797" s="56" t="s">
        <v>69</v>
      </c>
      <c r="F797" s="56" t="s">
        <v>69</v>
      </c>
      <c r="G797" s="56" t="s">
        <v>144</v>
      </c>
      <c r="H797" s="56" t="s">
        <v>16</v>
      </c>
      <c r="I797" s="26" t="s">
        <v>527</v>
      </c>
      <c r="J797" s="90" t="s">
        <v>74</v>
      </c>
      <c r="K797" s="88" t="s">
        <v>148</v>
      </c>
      <c r="L797" s="56" t="s">
        <v>148</v>
      </c>
      <c r="M797" s="27">
        <v>45220</v>
      </c>
      <c r="N797" s="56" t="s">
        <v>79</v>
      </c>
      <c r="O797" s="56">
        <v>6749</v>
      </c>
      <c r="P797" s="56" t="s">
        <v>149</v>
      </c>
      <c r="Q797" s="26" t="s">
        <v>160</v>
      </c>
      <c r="R797" s="56" t="s">
        <v>243</v>
      </c>
      <c r="S797" s="56" t="s">
        <v>155</v>
      </c>
    </row>
    <row r="798" spans="1:19" x14ac:dyDescent="0.2">
      <c r="A798" s="56" t="s">
        <v>143</v>
      </c>
      <c r="B798" s="56">
        <v>72712313</v>
      </c>
      <c r="C798" s="56" t="s">
        <v>144</v>
      </c>
      <c r="D798" s="56" t="s">
        <v>1260</v>
      </c>
      <c r="E798" s="56" t="s">
        <v>69</v>
      </c>
      <c r="F798" s="56" t="s">
        <v>69</v>
      </c>
      <c r="G798" s="56" t="s">
        <v>144</v>
      </c>
      <c r="H798" s="56" t="s">
        <v>16</v>
      </c>
      <c r="I798" s="26" t="s">
        <v>308</v>
      </c>
      <c r="J798" s="90" t="s">
        <v>74</v>
      </c>
      <c r="K798" s="88" t="s">
        <v>148</v>
      </c>
      <c r="L798" s="56" t="s">
        <v>148</v>
      </c>
      <c r="M798" s="27">
        <v>45220</v>
      </c>
      <c r="N798" s="56" t="s">
        <v>79</v>
      </c>
      <c r="O798" s="56">
        <v>6749</v>
      </c>
      <c r="P798" s="56" t="s">
        <v>149</v>
      </c>
      <c r="Q798" s="26" t="s">
        <v>160</v>
      </c>
      <c r="R798" s="56" t="s">
        <v>243</v>
      </c>
      <c r="S798" s="56" t="s">
        <v>190</v>
      </c>
    </row>
    <row r="799" spans="1:19" x14ac:dyDescent="0.2">
      <c r="A799" s="56" t="s">
        <v>143</v>
      </c>
      <c r="B799" s="56">
        <v>73226617</v>
      </c>
      <c r="C799" s="56" t="s">
        <v>144</v>
      </c>
      <c r="D799" s="56" t="s">
        <v>1261</v>
      </c>
      <c r="E799" s="56" t="s">
        <v>69</v>
      </c>
      <c r="F799" s="56" t="s">
        <v>69</v>
      </c>
      <c r="G799" s="56" t="s">
        <v>144</v>
      </c>
      <c r="H799" s="56" t="s">
        <v>16</v>
      </c>
      <c r="I799" s="26" t="s">
        <v>308</v>
      </c>
      <c r="J799" s="90" t="s">
        <v>158</v>
      </c>
      <c r="K799" s="88">
        <v>45351</v>
      </c>
      <c r="L799" s="56" t="s">
        <v>174</v>
      </c>
      <c r="M799" s="27">
        <v>45220</v>
      </c>
      <c r="N799" s="56" t="s">
        <v>79</v>
      </c>
      <c r="O799" s="56">
        <v>6749</v>
      </c>
      <c r="P799" s="56" t="s">
        <v>149</v>
      </c>
      <c r="Q799" s="26" t="s">
        <v>160</v>
      </c>
      <c r="R799" s="56" t="s">
        <v>243</v>
      </c>
      <c r="S799" s="56" t="s">
        <v>170</v>
      </c>
    </row>
    <row r="800" spans="1:19" x14ac:dyDescent="0.2">
      <c r="A800" s="56" t="s">
        <v>143</v>
      </c>
      <c r="B800" s="56">
        <v>44828281</v>
      </c>
      <c r="C800" s="56" t="s">
        <v>144</v>
      </c>
      <c r="D800" s="56" t="s">
        <v>1262</v>
      </c>
      <c r="E800" s="56" t="s">
        <v>69</v>
      </c>
      <c r="F800" s="56" t="s">
        <v>69</v>
      </c>
      <c r="G800" s="56" t="s">
        <v>144</v>
      </c>
      <c r="H800" s="56" t="s">
        <v>16</v>
      </c>
      <c r="I800" s="26" t="s">
        <v>677</v>
      </c>
      <c r="J800" s="90" t="s">
        <v>158</v>
      </c>
      <c r="K800" s="88">
        <v>45412</v>
      </c>
      <c r="L800" s="56" t="s">
        <v>159</v>
      </c>
      <c r="M800" s="27">
        <v>45220</v>
      </c>
      <c r="N800" s="56" t="s">
        <v>79</v>
      </c>
      <c r="O800" s="56">
        <v>6749</v>
      </c>
      <c r="P800" s="56" t="s">
        <v>149</v>
      </c>
      <c r="Q800" s="26" t="s">
        <v>160</v>
      </c>
      <c r="R800" s="56" t="s">
        <v>241</v>
      </c>
      <c r="S800" s="56" t="s">
        <v>479</v>
      </c>
    </row>
    <row r="801" spans="1:19" x14ac:dyDescent="0.2">
      <c r="A801" s="56" t="s">
        <v>143</v>
      </c>
      <c r="B801" s="56">
        <v>42673296</v>
      </c>
      <c r="C801" s="56" t="s">
        <v>144</v>
      </c>
      <c r="D801" s="56" t="s">
        <v>1263</v>
      </c>
      <c r="E801" s="56" t="s">
        <v>69</v>
      </c>
      <c r="F801" s="56" t="s">
        <v>69</v>
      </c>
      <c r="G801" s="56" t="s">
        <v>144</v>
      </c>
      <c r="H801" s="56" t="s">
        <v>16</v>
      </c>
      <c r="I801" s="26" t="s">
        <v>820</v>
      </c>
      <c r="J801" s="90" t="s">
        <v>158</v>
      </c>
      <c r="K801" s="88">
        <v>45526</v>
      </c>
      <c r="L801" s="56" t="s">
        <v>197</v>
      </c>
      <c r="M801" s="27">
        <v>45220</v>
      </c>
      <c r="N801" s="56" t="s">
        <v>79</v>
      </c>
      <c r="O801" s="56">
        <v>6749</v>
      </c>
      <c r="P801" s="56" t="s">
        <v>149</v>
      </c>
      <c r="Q801" s="26" t="s">
        <v>160</v>
      </c>
      <c r="R801" s="56" t="s">
        <v>243</v>
      </c>
      <c r="S801" s="56" t="s">
        <v>170</v>
      </c>
    </row>
    <row r="802" spans="1:19" x14ac:dyDescent="0.2">
      <c r="A802" s="56" t="s">
        <v>143</v>
      </c>
      <c r="B802" s="56">
        <v>71478774</v>
      </c>
      <c r="C802" s="56" t="s">
        <v>144</v>
      </c>
      <c r="D802" s="56" t="s">
        <v>1264</v>
      </c>
      <c r="E802" s="56" t="s">
        <v>69</v>
      </c>
      <c r="F802" s="56" t="s">
        <v>69</v>
      </c>
      <c r="G802" s="56" t="s">
        <v>144</v>
      </c>
      <c r="H802" s="56" t="s">
        <v>16</v>
      </c>
      <c r="I802" s="26" t="s">
        <v>958</v>
      </c>
      <c r="J802" s="90" t="s">
        <v>74</v>
      </c>
      <c r="K802" s="88" t="s">
        <v>148</v>
      </c>
      <c r="L802" s="56" t="s">
        <v>148</v>
      </c>
      <c r="M802" s="27">
        <v>45223</v>
      </c>
      <c r="N802" s="56" t="s">
        <v>79</v>
      </c>
      <c r="O802" s="56">
        <v>6747</v>
      </c>
      <c r="P802" s="56" t="s">
        <v>149</v>
      </c>
      <c r="Q802" s="26" t="s">
        <v>160</v>
      </c>
      <c r="R802" s="56" t="s">
        <v>394</v>
      </c>
      <c r="S802" s="56" t="s">
        <v>170</v>
      </c>
    </row>
    <row r="803" spans="1:19" x14ac:dyDescent="0.2">
      <c r="A803" s="56" t="s">
        <v>143</v>
      </c>
      <c r="B803" s="56">
        <v>75089631</v>
      </c>
      <c r="C803" s="56" t="s">
        <v>144</v>
      </c>
      <c r="D803" s="56" t="s">
        <v>1265</v>
      </c>
      <c r="E803" s="56" t="s">
        <v>69</v>
      </c>
      <c r="F803" s="56" t="s">
        <v>69</v>
      </c>
      <c r="G803" s="56" t="s">
        <v>144</v>
      </c>
      <c r="H803" s="56" t="s">
        <v>16</v>
      </c>
      <c r="I803" s="26" t="s">
        <v>425</v>
      </c>
      <c r="J803" s="90" t="s">
        <v>158</v>
      </c>
      <c r="K803" s="88">
        <v>45597</v>
      </c>
      <c r="L803" s="56" t="s">
        <v>1266</v>
      </c>
      <c r="M803" s="27">
        <v>45223</v>
      </c>
      <c r="N803" s="56" t="s">
        <v>79</v>
      </c>
      <c r="O803" s="56">
        <v>6747</v>
      </c>
      <c r="P803" s="56" t="s">
        <v>149</v>
      </c>
      <c r="Q803" s="26" t="s">
        <v>160</v>
      </c>
      <c r="R803" s="56" t="s">
        <v>243</v>
      </c>
      <c r="S803" s="56" t="s">
        <v>190</v>
      </c>
    </row>
    <row r="804" spans="1:19" x14ac:dyDescent="0.2">
      <c r="A804" s="56" t="s">
        <v>143</v>
      </c>
      <c r="B804" s="56">
        <v>75440894</v>
      </c>
      <c r="C804" s="56" t="s">
        <v>144</v>
      </c>
      <c r="D804" s="56" t="s">
        <v>1267</v>
      </c>
      <c r="E804" s="56" t="s">
        <v>69</v>
      </c>
      <c r="F804" s="56" t="s">
        <v>69</v>
      </c>
      <c r="G804" s="56" t="s">
        <v>144</v>
      </c>
      <c r="H804" s="56" t="s">
        <v>16</v>
      </c>
      <c r="I804" s="26" t="s">
        <v>401</v>
      </c>
      <c r="J804" s="90" t="s">
        <v>158</v>
      </c>
      <c r="K804" s="88">
        <v>45412</v>
      </c>
      <c r="L804" s="56" t="s">
        <v>194</v>
      </c>
      <c r="M804" s="27">
        <v>45223</v>
      </c>
      <c r="N804" s="56" t="s">
        <v>79</v>
      </c>
      <c r="O804" s="56">
        <v>6747</v>
      </c>
      <c r="P804" s="56" t="s">
        <v>149</v>
      </c>
      <c r="Q804" s="26" t="s">
        <v>160</v>
      </c>
      <c r="R804" s="56" t="s">
        <v>394</v>
      </c>
      <c r="S804" s="56" t="s">
        <v>186</v>
      </c>
    </row>
    <row r="805" spans="1:19" x14ac:dyDescent="0.2">
      <c r="A805" s="56" t="s">
        <v>143</v>
      </c>
      <c r="B805" s="56">
        <v>47495137</v>
      </c>
      <c r="C805" s="56" t="s">
        <v>144</v>
      </c>
      <c r="D805" s="56" t="s">
        <v>1268</v>
      </c>
      <c r="E805" s="56" t="s">
        <v>69</v>
      </c>
      <c r="F805" s="56" t="s">
        <v>69</v>
      </c>
      <c r="G805" s="56" t="s">
        <v>144</v>
      </c>
      <c r="H805" s="56" t="s">
        <v>16</v>
      </c>
      <c r="I805" s="26" t="s">
        <v>986</v>
      </c>
      <c r="J805" s="90" t="s">
        <v>74</v>
      </c>
      <c r="K805" s="88" t="s">
        <v>148</v>
      </c>
      <c r="L805" s="56" t="s">
        <v>148</v>
      </c>
      <c r="M805" s="27">
        <v>45223</v>
      </c>
      <c r="N805" s="56" t="s">
        <v>79</v>
      </c>
      <c r="O805" s="56">
        <v>6747</v>
      </c>
      <c r="P805" s="56" t="s">
        <v>149</v>
      </c>
      <c r="Q805" s="26" t="s">
        <v>160</v>
      </c>
      <c r="R805" s="56" t="s">
        <v>394</v>
      </c>
      <c r="S805" s="56" t="s">
        <v>170</v>
      </c>
    </row>
    <row r="806" spans="1:19" x14ac:dyDescent="0.2">
      <c r="A806" s="56" t="s">
        <v>143</v>
      </c>
      <c r="B806" s="56">
        <v>5847592</v>
      </c>
      <c r="C806" s="56" t="s">
        <v>144</v>
      </c>
      <c r="D806" s="56" t="s">
        <v>1269</v>
      </c>
      <c r="E806" s="56" t="s">
        <v>69</v>
      </c>
      <c r="F806" s="56" t="s">
        <v>69</v>
      </c>
      <c r="G806" s="56" t="s">
        <v>144</v>
      </c>
      <c r="H806" s="56" t="s">
        <v>16</v>
      </c>
      <c r="I806" s="26" t="s">
        <v>357</v>
      </c>
      <c r="J806" s="90" t="s">
        <v>158</v>
      </c>
      <c r="K806" s="88">
        <v>45307</v>
      </c>
      <c r="L806" s="56" t="s">
        <v>222</v>
      </c>
      <c r="M806" s="27">
        <v>45223</v>
      </c>
      <c r="N806" s="56" t="s">
        <v>79</v>
      </c>
      <c r="O806" s="56">
        <v>6747</v>
      </c>
      <c r="P806" s="56" t="s">
        <v>162</v>
      </c>
      <c r="Q806" s="26" t="s">
        <v>160</v>
      </c>
      <c r="R806" s="56" t="s">
        <v>2252</v>
      </c>
      <c r="S806" s="56" t="s">
        <v>170</v>
      </c>
    </row>
    <row r="807" spans="1:19" x14ac:dyDescent="0.2">
      <c r="A807" s="56" t="s">
        <v>143</v>
      </c>
      <c r="B807" s="56">
        <v>73262350</v>
      </c>
      <c r="C807" s="56" t="s">
        <v>144</v>
      </c>
      <c r="D807" s="56" t="s">
        <v>1270</v>
      </c>
      <c r="E807" s="56" t="s">
        <v>69</v>
      </c>
      <c r="F807" s="56" t="s">
        <v>69</v>
      </c>
      <c r="G807" s="56" t="s">
        <v>144</v>
      </c>
      <c r="H807" s="56" t="s">
        <v>464</v>
      </c>
      <c r="I807" s="26" t="s">
        <v>2334</v>
      </c>
      <c r="J807" s="90" t="s">
        <v>74</v>
      </c>
      <c r="K807" s="88" t="s">
        <v>148</v>
      </c>
      <c r="L807" s="56" t="s">
        <v>148</v>
      </c>
      <c r="M807" s="27">
        <v>45348</v>
      </c>
      <c r="N807" s="56" t="s">
        <v>78</v>
      </c>
      <c r="O807" s="56">
        <v>6990</v>
      </c>
      <c r="P807" s="56" t="s">
        <v>162</v>
      </c>
      <c r="Q807" s="26" t="s">
        <v>160</v>
      </c>
      <c r="R807" s="56" t="s">
        <v>775</v>
      </c>
      <c r="S807" s="56" t="s">
        <v>148</v>
      </c>
    </row>
    <row r="808" spans="1:19" x14ac:dyDescent="0.2">
      <c r="A808" s="56" t="s">
        <v>143</v>
      </c>
      <c r="B808" s="56">
        <v>49019561</v>
      </c>
      <c r="C808" s="56" t="s">
        <v>144</v>
      </c>
      <c r="D808" s="56" t="s">
        <v>1271</v>
      </c>
      <c r="E808" s="56" t="s">
        <v>69</v>
      </c>
      <c r="F808" s="56" t="s">
        <v>69</v>
      </c>
      <c r="G808" s="56" t="s">
        <v>144</v>
      </c>
      <c r="H808" s="56" t="s">
        <v>16</v>
      </c>
      <c r="I808" s="26" t="s">
        <v>901</v>
      </c>
      <c r="J808" s="90" t="s">
        <v>158</v>
      </c>
      <c r="K808" s="88">
        <v>45352</v>
      </c>
      <c r="L808" s="56" t="s">
        <v>222</v>
      </c>
      <c r="M808" s="27">
        <v>45223</v>
      </c>
      <c r="N808" s="56" t="s">
        <v>79</v>
      </c>
      <c r="O808" s="56">
        <v>6750</v>
      </c>
      <c r="P808" s="56" t="s">
        <v>149</v>
      </c>
      <c r="Q808" s="26" t="s">
        <v>160</v>
      </c>
      <c r="R808" s="56" t="s">
        <v>394</v>
      </c>
      <c r="S808" s="56" t="s">
        <v>186</v>
      </c>
    </row>
    <row r="809" spans="1:19" x14ac:dyDescent="0.2">
      <c r="A809" s="56" t="s">
        <v>143</v>
      </c>
      <c r="B809" s="56">
        <v>43359730</v>
      </c>
      <c r="C809" s="56" t="s">
        <v>144</v>
      </c>
      <c r="D809" s="56" t="s">
        <v>1272</v>
      </c>
      <c r="E809" s="56" t="s">
        <v>69</v>
      </c>
      <c r="F809" s="56" t="s">
        <v>69</v>
      </c>
      <c r="G809" s="56" t="s">
        <v>144</v>
      </c>
      <c r="H809" s="56" t="s">
        <v>16</v>
      </c>
      <c r="I809" s="26" t="s">
        <v>401</v>
      </c>
      <c r="J809" s="90" t="s">
        <v>74</v>
      </c>
      <c r="K809" s="88" t="s">
        <v>148</v>
      </c>
      <c r="L809" s="56" t="s">
        <v>148</v>
      </c>
      <c r="M809" s="27">
        <v>45223</v>
      </c>
      <c r="N809" s="56" t="s">
        <v>79</v>
      </c>
      <c r="O809" s="56">
        <v>6750</v>
      </c>
      <c r="P809" s="56" t="s">
        <v>149</v>
      </c>
      <c r="Q809" s="26" t="s">
        <v>160</v>
      </c>
      <c r="R809" s="56" t="s">
        <v>394</v>
      </c>
      <c r="S809" s="56" t="s">
        <v>170</v>
      </c>
    </row>
    <row r="810" spans="1:19" x14ac:dyDescent="0.2">
      <c r="A810" s="56" t="s">
        <v>143</v>
      </c>
      <c r="B810" s="56">
        <v>73777251</v>
      </c>
      <c r="C810" s="56" t="s">
        <v>144</v>
      </c>
      <c r="D810" s="56" t="s">
        <v>1273</v>
      </c>
      <c r="E810" s="56" t="s">
        <v>69</v>
      </c>
      <c r="F810" s="56" t="s">
        <v>69</v>
      </c>
      <c r="G810" s="56" t="s">
        <v>144</v>
      </c>
      <c r="H810" s="56" t="s">
        <v>16</v>
      </c>
      <c r="I810" s="26" t="s">
        <v>357</v>
      </c>
      <c r="J810" s="90" t="s">
        <v>158</v>
      </c>
      <c r="K810" s="88">
        <v>45468</v>
      </c>
      <c r="L810" s="56" t="s">
        <v>275</v>
      </c>
      <c r="M810" s="27">
        <v>45223</v>
      </c>
      <c r="N810" s="56" t="s">
        <v>79</v>
      </c>
      <c r="O810" s="56">
        <v>6750</v>
      </c>
      <c r="P810" s="56" t="s">
        <v>149</v>
      </c>
      <c r="Q810" s="26" t="s">
        <v>160</v>
      </c>
      <c r="R810" s="56" t="s">
        <v>2252</v>
      </c>
      <c r="S810" s="56" t="s">
        <v>232</v>
      </c>
    </row>
    <row r="811" spans="1:19" x14ac:dyDescent="0.2">
      <c r="A811" s="56" t="s">
        <v>143</v>
      </c>
      <c r="B811" s="56">
        <v>70094748</v>
      </c>
      <c r="C811" s="56" t="s">
        <v>144</v>
      </c>
      <c r="D811" s="56" t="s">
        <v>1274</v>
      </c>
      <c r="E811" s="56" t="s">
        <v>69</v>
      </c>
      <c r="F811" s="56" t="s">
        <v>69</v>
      </c>
      <c r="G811" s="56" t="s">
        <v>144</v>
      </c>
      <c r="H811" s="56" t="s">
        <v>16</v>
      </c>
      <c r="I811" s="26" t="s">
        <v>901</v>
      </c>
      <c r="J811" s="90" t="s">
        <v>158</v>
      </c>
      <c r="K811" s="88">
        <v>45382</v>
      </c>
      <c r="L811" s="56" t="s">
        <v>174</v>
      </c>
      <c r="M811" s="27">
        <v>45223</v>
      </c>
      <c r="N811" s="56" t="s">
        <v>79</v>
      </c>
      <c r="O811" s="56">
        <v>6750</v>
      </c>
      <c r="P811" s="56" t="s">
        <v>149</v>
      </c>
      <c r="Q811" s="26" t="s">
        <v>160</v>
      </c>
      <c r="R811" s="56" t="s">
        <v>394</v>
      </c>
      <c r="S811" s="56" t="s">
        <v>151</v>
      </c>
    </row>
    <row r="812" spans="1:19" x14ac:dyDescent="0.2">
      <c r="A812" s="56" t="s">
        <v>143</v>
      </c>
      <c r="B812" s="56">
        <v>75596380</v>
      </c>
      <c r="C812" s="56" t="s">
        <v>144</v>
      </c>
      <c r="D812" s="56" t="s">
        <v>1275</v>
      </c>
      <c r="E812" s="56" t="s">
        <v>69</v>
      </c>
      <c r="F812" s="56" t="s">
        <v>69</v>
      </c>
      <c r="G812" s="56" t="s">
        <v>144</v>
      </c>
      <c r="H812" s="56" t="s">
        <v>16</v>
      </c>
      <c r="I812" s="26" t="s">
        <v>357</v>
      </c>
      <c r="J812" s="90" t="s">
        <v>158</v>
      </c>
      <c r="K812" s="88">
        <v>45418</v>
      </c>
      <c r="L812" s="56" t="s">
        <v>275</v>
      </c>
      <c r="M812" s="27">
        <v>45223</v>
      </c>
      <c r="N812" s="56" t="s">
        <v>79</v>
      </c>
      <c r="O812" s="56">
        <v>6750</v>
      </c>
      <c r="P812" s="56" t="s">
        <v>149</v>
      </c>
      <c r="Q812" s="26" t="s">
        <v>160</v>
      </c>
      <c r="R812" s="56" t="s">
        <v>2252</v>
      </c>
      <c r="S812" s="56" t="s">
        <v>186</v>
      </c>
    </row>
    <row r="813" spans="1:19" x14ac:dyDescent="0.2">
      <c r="A813" s="56" t="s">
        <v>143</v>
      </c>
      <c r="B813" s="56">
        <v>25826129</v>
      </c>
      <c r="C813" s="56" t="s">
        <v>144</v>
      </c>
      <c r="D813" s="56" t="s">
        <v>1276</v>
      </c>
      <c r="E813" s="56" t="s">
        <v>69</v>
      </c>
      <c r="F813" s="56" t="s">
        <v>69</v>
      </c>
      <c r="G813" s="56" t="s">
        <v>144</v>
      </c>
      <c r="H813" s="56" t="s">
        <v>16</v>
      </c>
      <c r="I813" s="26" t="s">
        <v>394</v>
      </c>
      <c r="J813" s="90" t="s">
        <v>158</v>
      </c>
      <c r="K813" s="88">
        <v>45354</v>
      </c>
      <c r="L813" s="56" t="s">
        <v>275</v>
      </c>
      <c r="M813" s="27">
        <v>45223</v>
      </c>
      <c r="N813" s="56" t="s">
        <v>79</v>
      </c>
      <c r="O813" s="56">
        <v>6750</v>
      </c>
      <c r="P813" s="56" t="s">
        <v>149</v>
      </c>
      <c r="Q813" s="26" t="s">
        <v>160</v>
      </c>
      <c r="R813" s="56" t="s">
        <v>394</v>
      </c>
      <c r="S813" s="56" t="s">
        <v>151</v>
      </c>
    </row>
    <row r="814" spans="1:19" x14ac:dyDescent="0.2">
      <c r="A814" s="56" t="s">
        <v>143</v>
      </c>
      <c r="B814" s="56">
        <v>72555577</v>
      </c>
      <c r="C814" s="56" t="s">
        <v>144</v>
      </c>
      <c r="D814" s="56" t="s">
        <v>1277</v>
      </c>
      <c r="E814" s="56" t="s">
        <v>69</v>
      </c>
      <c r="F814" s="56" t="s">
        <v>69</v>
      </c>
      <c r="G814" s="56" t="s">
        <v>144</v>
      </c>
      <c r="H814" s="56" t="s">
        <v>16</v>
      </c>
      <c r="I814" s="26" t="s">
        <v>264</v>
      </c>
      <c r="J814" s="90" t="s">
        <v>158</v>
      </c>
      <c r="K814" s="88">
        <v>45298</v>
      </c>
      <c r="L814" s="56" t="s">
        <v>334</v>
      </c>
      <c r="M814" s="27">
        <v>45227</v>
      </c>
      <c r="N814" s="56" t="s">
        <v>79</v>
      </c>
      <c r="O814" s="56">
        <v>6751</v>
      </c>
      <c r="P814" s="56" t="s">
        <v>162</v>
      </c>
      <c r="Q814" s="26">
        <v>0</v>
      </c>
      <c r="R814" s="56" t="s">
        <v>2252</v>
      </c>
      <c r="S814" s="56" t="s">
        <v>190</v>
      </c>
    </row>
    <row r="815" spans="1:19" x14ac:dyDescent="0.2">
      <c r="A815" s="56" t="s">
        <v>143</v>
      </c>
      <c r="B815" s="56">
        <v>75698877</v>
      </c>
      <c r="C815" s="56" t="s">
        <v>144</v>
      </c>
      <c r="D815" s="56" t="s">
        <v>1278</v>
      </c>
      <c r="E815" s="56" t="s">
        <v>69</v>
      </c>
      <c r="F815" s="56" t="s">
        <v>69</v>
      </c>
      <c r="G815" s="56" t="s">
        <v>144</v>
      </c>
      <c r="H815" s="56" t="s">
        <v>16</v>
      </c>
      <c r="I815" s="26" t="s">
        <v>760</v>
      </c>
      <c r="J815" s="90" t="s">
        <v>74</v>
      </c>
      <c r="K815" s="88" t="s">
        <v>148</v>
      </c>
      <c r="L815" s="56" t="s">
        <v>148</v>
      </c>
      <c r="M815" s="27">
        <v>45227</v>
      </c>
      <c r="N815" s="56" t="s">
        <v>79</v>
      </c>
      <c r="O815" s="56">
        <v>6751</v>
      </c>
      <c r="P815" s="56" t="s">
        <v>149</v>
      </c>
      <c r="Q815" s="26">
        <v>0</v>
      </c>
      <c r="R815" s="56" t="s">
        <v>2252</v>
      </c>
      <c r="S815" s="56" t="s">
        <v>179</v>
      </c>
    </row>
    <row r="816" spans="1:19" x14ac:dyDescent="0.2">
      <c r="A816" s="56" t="s">
        <v>143</v>
      </c>
      <c r="B816" s="56">
        <v>70944972</v>
      </c>
      <c r="C816" s="56" t="s">
        <v>144</v>
      </c>
      <c r="D816" s="56" t="s">
        <v>1279</v>
      </c>
      <c r="E816" s="56" t="s">
        <v>69</v>
      </c>
      <c r="F816" s="56" t="s">
        <v>69</v>
      </c>
      <c r="G816" s="56" t="s">
        <v>144</v>
      </c>
      <c r="H816" s="56" t="s">
        <v>16</v>
      </c>
      <c r="I816" s="26" t="s">
        <v>386</v>
      </c>
      <c r="J816" s="90" t="s">
        <v>74</v>
      </c>
      <c r="K816" s="88" t="s">
        <v>148</v>
      </c>
      <c r="L816" s="56" t="s">
        <v>148</v>
      </c>
      <c r="M816" s="27">
        <v>45227</v>
      </c>
      <c r="N816" s="56" t="s">
        <v>79</v>
      </c>
      <c r="O816" s="56">
        <v>6751</v>
      </c>
      <c r="P816" s="56" t="s">
        <v>149</v>
      </c>
      <c r="Q816" s="26">
        <v>0</v>
      </c>
      <c r="R816" s="56" t="s">
        <v>2252</v>
      </c>
      <c r="S816" s="56" t="s">
        <v>170</v>
      </c>
    </row>
    <row r="817" spans="1:19" x14ac:dyDescent="0.2">
      <c r="A817" s="56" t="s">
        <v>143</v>
      </c>
      <c r="B817" s="56">
        <v>72545772</v>
      </c>
      <c r="C817" s="56" t="s">
        <v>144</v>
      </c>
      <c r="D817" s="56" t="s">
        <v>1280</v>
      </c>
      <c r="E817" s="56" t="s">
        <v>69</v>
      </c>
      <c r="F817" s="56" t="s">
        <v>69</v>
      </c>
      <c r="G817" s="56" t="s">
        <v>144</v>
      </c>
      <c r="H817" s="56" t="s">
        <v>359</v>
      </c>
      <c r="I817" s="26" t="s">
        <v>1281</v>
      </c>
      <c r="J817" s="90" t="s">
        <v>158</v>
      </c>
      <c r="K817" s="88">
        <v>45660</v>
      </c>
      <c r="L817" s="56" t="s">
        <v>159</v>
      </c>
      <c r="M817" s="27">
        <v>45554</v>
      </c>
      <c r="N817" s="56" t="s">
        <v>78</v>
      </c>
      <c r="O817" s="56">
        <v>9704</v>
      </c>
      <c r="P817" s="56" t="s">
        <v>149</v>
      </c>
      <c r="Q817" s="26">
        <v>0</v>
      </c>
      <c r="R817" s="56" t="s">
        <v>450</v>
      </c>
      <c r="S817" s="56" t="s">
        <v>186</v>
      </c>
    </row>
    <row r="818" spans="1:19" x14ac:dyDescent="0.2">
      <c r="A818" s="56" t="s">
        <v>143</v>
      </c>
      <c r="B818" s="56">
        <v>46053486</v>
      </c>
      <c r="C818" s="56" t="s">
        <v>144</v>
      </c>
      <c r="D818" s="56" t="s">
        <v>1282</v>
      </c>
      <c r="E818" s="56" t="s">
        <v>69</v>
      </c>
      <c r="F818" s="56" t="s">
        <v>69</v>
      </c>
      <c r="G818" s="56" t="s">
        <v>144</v>
      </c>
      <c r="H818" s="56" t="s">
        <v>16</v>
      </c>
      <c r="I818" s="26" t="s">
        <v>677</v>
      </c>
      <c r="J818" s="90" t="s">
        <v>158</v>
      </c>
      <c r="K818" s="88">
        <v>45292</v>
      </c>
      <c r="L818" s="56" t="s">
        <v>222</v>
      </c>
      <c r="M818" s="27">
        <v>45237</v>
      </c>
      <c r="N818" s="56" t="s">
        <v>79</v>
      </c>
      <c r="O818" s="56">
        <v>6781</v>
      </c>
      <c r="P818" s="56" t="s">
        <v>149</v>
      </c>
      <c r="Q818" s="56" t="s">
        <v>150</v>
      </c>
      <c r="R818" s="56" t="s">
        <v>241</v>
      </c>
      <c r="S818" s="56" t="s">
        <v>195</v>
      </c>
    </row>
    <row r="819" spans="1:19" x14ac:dyDescent="0.2">
      <c r="A819" s="56" t="s">
        <v>143</v>
      </c>
      <c r="B819" s="56">
        <v>46968034</v>
      </c>
      <c r="C819" s="56" t="s">
        <v>144</v>
      </c>
      <c r="D819" s="56" t="s">
        <v>1283</v>
      </c>
      <c r="E819" s="56" t="s">
        <v>69</v>
      </c>
      <c r="F819" s="56" t="s">
        <v>69</v>
      </c>
      <c r="G819" s="56" t="s">
        <v>144</v>
      </c>
      <c r="H819" s="56" t="s">
        <v>16</v>
      </c>
      <c r="I819" s="26" t="s">
        <v>677</v>
      </c>
      <c r="J819" s="90" t="s">
        <v>74</v>
      </c>
      <c r="K819" s="88" t="s">
        <v>148</v>
      </c>
      <c r="L819" s="56" t="s">
        <v>148</v>
      </c>
      <c r="M819" s="27">
        <v>45237</v>
      </c>
      <c r="N819" s="56" t="s">
        <v>79</v>
      </c>
      <c r="O819" s="56">
        <v>6781</v>
      </c>
      <c r="P819" s="56" t="s">
        <v>149</v>
      </c>
      <c r="Q819" s="56" t="s">
        <v>150</v>
      </c>
      <c r="R819" s="56" t="s">
        <v>241</v>
      </c>
      <c r="S819" s="56" t="s">
        <v>151</v>
      </c>
    </row>
    <row r="820" spans="1:19" x14ac:dyDescent="0.2">
      <c r="A820" s="56" t="s">
        <v>143</v>
      </c>
      <c r="B820" s="56">
        <v>48343414</v>
      </c>
      <c r="C820" s="56" t="s">
        <v>144</v>
      </c>
      <c r="D820" s="56" t="s">
        <v>1284</v>
      </c>
      <c r="E820" s="56" t="s">
        <v>69</v>
      </c>
      <c r="F820" s="56" t="s">
        <v>69</v>
      </c>
      <c r="G820" s="56" t="s">
        <v>144</v>
      </c>
      <c r="H820" s="56" t="s">
        <v>16</v>
      </c>
      <c r="I820" s="26" t="s">
        <v>677</v>
      </c>
      <c r="J820" s="90" t="s">
        <v>158</v>
      </c>
      <c r="K820" s="88">
        <v>45614</v>
      </c>
      <c r="L820" s="56" t="s">
        <v>197</v>
      </c>
      <c r="M820" s="27">
        <v>45237</v>
      </c>
      <c r="N820" s="56" t="s">
        <v>79</v>
      </c>
      <c r="O820" s="56">
        <v>6781</v>
      </c>
      <c r="P820" s="56" t="s">
        <v>149</v>
      </c>
      <c r="Q820" s="56" t="s">
        <v>150</v>
      </c>
      <c r="R820" s="56" t="s">
        <v>241</v>
      </c>
      <c r="S820" s="56" t="s">
        <v>155</v>
      </c>
    </row>
    <row r="821" spans="1:19" x14ac:dyDescent="0.2">
      <c r="A821" s="56" t="s">
        <v>143</v>
      </c>
      <c r="B821" s="56">
        <v>79381849</v>
      </c>
      <c r="C821" s="56" t="s">
        <v>144</v>
      </c>
      <c r="D821" s="56" t="s">
        <v>1285</v>
      </c>
      <c r="E821" s="56" t="s">
        <v>69</v>
      </c>
      <c r="F821" s="56" t="s">
        <v>69</v>
      </c>
      <c r="G821" s="56" t="s">
        <v>144</v>
      </c>
      <c r="H821" s="56" t="s">
        <v>16</v>
      </c>
      <c r="I821" s="26" t="s">
        <v>677</v>
      </c>
      <c r="J821" s="90" t="s">
        <v>158</v>
      </c>
      <c r="K821" s="88">
        <v>45316</v>
      </c>
      <c r="L821" s="56" t="s">
        <v>247</v>
      </c>
      <c r="M821" s="27">
        <v>45237</v>
      </c>
      <c r="N821" s="56" t="s">
        <v>79</v>
      </c>
      <c r="O821" s="56">
        <v>6781</v>
      </c>
      <c r="P821" s="56" t="s">
        <v>149</v>
      </c>
      <c r="Q821" s="56" t="s">
        <v>150</v>
      </c>
      <c r="R821" s="56" t="s">
        <v>241</v>
      </c>
      <c r="S821" s="56" t="s">
        <v>170</v>
      </c>
    </row>
    <row r="822" spans="1:19" x14ac:dyDescent="0.2">
      <c r="A822" s="56" t="s">
        <v>143</v>
      </c>
      <c r="B822" s="56">
        <v>47920560</v>
      </c>
      <c r="C822" s="56" t="s">
        <v>144</v>
      </c>
      <c r="D822" s="56" t="s">
        <v>1286</v>
      </c>
      <c r="E822" s="56" t="s">
        <v>69</v>
      </c>
      <c r="F822" s="56" t="s">
        <v>69</v>
      </c>
      <c r="G822" s="56" t="s">
        <v>144</v>
      </c>
      <c r="H822" s="56" t="s">
        <v>16</v>
      </c>
      <c r="I822" s="26" t="s">
        <v>462</v>
      </c>
      <c r="J822" s="90" t="s">
        <v>74</v>
      </c>
      <c r="K822" s="88" t="s">
        <v>148</v>
      </c>
      <c r="L822" s="56" t="s">
        <v>148</v>
      </c>
      <c r="M822" s="27">
        <v>45237</v>
      </c>
      <c r="N822" s="26" t="s">
        <v>78</v>
      </c>
      <c r="O822" s="28">
        <v>6781</v>
      </c>
      <c r="P822" s="29" t="s">
        <v>149</v>
      </c>
      <c r="Q822" s="26" t="s">
        <v>150</v>
      </c>
      <c r="R822" s="56" t="s">
        <v>241</v>
      </c>
      <c r="S822" s="56" t="s">
        <v>232</v>
      </c>
    </row>
    <row r="823" spans="1:19" x14ac:dyDescent="0.2">
      <c r="A823" s="56" t="s">
        <v>143</v>
      </c>
      <c r="B823" s="56">
        <v>71311486</v>
      </c>
      <c r="C823" s="56" t="s">
        <v>144</v>
      </c>
      <c r="D823" s="56" t="s">
        <v>1287</v>
      </c>
      <c r="E823" s="56" t="s">
        <v>69</v>
      </c>
      <c r="F823" s="56" t="s">
        <v>69</v>
      </c>
      <c r="G823" s="56" t="s">
        <v>144</v>
      </c>
      <c r="H823" s="56" t="s">
        <v>30</v>
      </c>
      <c r="I823" s="26" t="s">
        <v>234</v>
      </c>
      <c r="J823" s="90" t="s">
        <v>74</v>
      </c>
      <c r="K823" s="88" t="s">
        <v>148</v>
      </c>
      <c r="L823" s="56" t="s">
        <v>148</v>
      </c>
      <c r="M823" s="27">
        <v>45237</v>
      </c>
      <c r="N823" s="26" t="s">
        <v>78</v>
      </c>
      <c r="O823" s="28">
        <v>6781</v>
      </c>
      <c r="P823" s="29" t="s">
        <v>149</v>
      </c>
      <c r="Q823" s="26" t="s">
        <v>150</v>
      </c>
      <c r="R823" s="56" t="s">
        <v>235</v>
      </c>
      <c r="S823" s="56" t="s">
        <v>186</v>
      </c>
    </row>
    <row r="824" spans="1:19" x14ac:dyDescent="0.2">
      <c r="A824" s="56" t="s">
        <v>143</v>
      </c>
      <c r="B824" s="56">
        <v>74064844</v>
      </c>
      <c r="C824" s="56" t="s">
        <v>390</v>
      </c>
      <c r="D824" s="56" t="s">
        <v>1288</v>
      </c>
      <c r="E824" s="56" t="s">
        <v>69</v>
      </c>
      <c r="F824" s="56" t="s">
        <v>69</v>
      </c>
      <c r="G824" s="56" t="s">
        <v>390</v>
      </c>
      <c r="H824" s="56" t="s">
        <v>16</v>
      </c>
      <c r="I824" s="26" t="s">
        <v>188</v>
      </c>
      <c r="J824" s="90" t="s">
        <v>74</v>
      </c>
      <c r="K824" s="88" t="s">
        <v>148</v>
      </c>
      <c r="L824" s="56" t="s">
        <v>148</v>
      </c>
      <c r="M824" s="27">
        <v>45237</v>
      </c>
      <c r="N824" s="26" t="s">
        <v>78</v>
      </c>
      <c r="O824" s="28">
        <v>6781</v>
      </c>
      <c r="P824" s="29" t="s">
        <v>149</v>
      </c>
      <c r="Q824" s="26" t="s">
        <v>150</v>
      </c>
      <c r="R824" s="56" t="s">
        <v>189</v>
      </c>
      <c r="S824" s="56" t="s">
        <v>232</v>
      </c>
    </row>
    <row r="825" spans="1:19" x14ac:dyDescent="0.2">
      <c r="A825" s="56" t="s">
        <v>143</v>
      </c>
      <c r="B825" s="56">
        <v>48047319</v>
      </c>
      <c r="C825" s="56" t="s">
        <v>144</v>
      </c>
      <c r="D825" s="56" t="s">
        <v>1289</v>
      </c>
      <c r="E825" s="56" t="s">
        <v>69</v>
      </c>
      <c r="F825" s="56" t="s">
        <v>69</v>
      </c>
      <c r="G825" s="56" t="s">
        <v>144</v>
      </c>
      <c r="H825" s="56" t="s">
        <v>16</v>
      </c>
      <c r="I825" s="26" t="s">
        <v>241</v>
      </c>
      <c r="J825" s="90" t="s">
        <v>158</v>
      </c>
      <c r="K825" s="88">
        <v>45412</v>
      </c>
      <c r="L825" s="56" t="s">
        <v>275</v>
      </c>
      <c r="M825" s="27">
        <v>45237</v>
      </c>
      <c r="N825" s="26" t="s">
        <v>79</v>
      </c>
      <c r="O825" s="28">
        <v>6781</v>
      </c>
      <c r="P825" s="29" t="s">
        <v>149</v>
      </c>
      <c r="Q825" s="26" t="s">
        <v>150</v>
      </c>
      <c r="R825" s="56" t="s">
        <v>241</v>
      </c>
      <c r="S825" s="56" t="s">
        <v>167</v>
      </c>
    </row>
    <row r="826" spans="1:19" x14ac:dyDescent="0.2">
      <c r="A826" s="56" t="s">
        <v>143</v>
      </c>
      <c r="B826" s="56">
        <v>70498493</v>
      </c>
      <c r="C826" s="56" t="s">
        <v>144</v>
      </c>
      <c r="D826" s="56" t="s">
        <v>1290</v>
      </c>
      <c r="E826" s="56" t="s">
        <v>69</v>
      </c>
      <c r="F826" s="56" t="s">
        <v>69</v>
      </c>
      <c r="G826" s="56" t="s">
        <v>144</v>
      </c>
      <c r="H826" s="56" t="s">
        <v>16</v>
      </c>
      <c r="I826" s="26" t="s">
        <v>677</v>
      </c>
      <c r="J826" s="90" t="s">
        <v>158</v>
      </c>
      <c r="K826" s="88">
        <v>45750</v>
      </c>
      <c r="L826" s="56" t="s">
        <v>159</v>
      </c>
      <c r="M826" s="27">
        <v>45237</v>
      </c>
      <c r="N826" s="26" t="s">
        <v>79</v>
      </c>
      <c r="O826" s="28">
        <v>6781</v>
      </c>
      <c r="P826" s="29" t="s">
        <v>149</v>
      </c>
      <c r="Q826" s="26" t="s">
        <v>150</v>
      </c>
      <c r="R826" s="56" t="s">
        <v>241</v>
      </c>
      <c r="S826" s="56" t="s">
        <v>205</v>
      </c>
    </row>
    <row r="827" spans="1:19" x14ac:dyDescent="0.2">
      <c r="A827" s="56" t="s">
        <v>143</v>
      </c>
      <c r="B827" s="56">
        <v>74842053</v>
      </c>
      <c r="C827" s="56" t="s">
        <v>144</v>
      </c>
      <c r="D827" s="56" t="s">
        <v>1291</v>
      </c>
      <c r="E827" s="56" t="s">
        <v>69</v>
      </c>
      <c r="F827" s="56" t="s">
        <v>69</v>
      </c>
      <c r="G827" s="56" t="s">
        <v>144</v>
      </c>
      <c r="H827" s="56" t="s">
        <v>16</v>
      </c>
      <c r="I827" s="26" t="s">
        <v>677</v>
      </c>
      <c r="J827" s="26" t="s">
        <v>158</v>
      </c>
      <c r="K827" s="88">
        <v>45351</v>
      </c>
      <c r="L827" s="56" t="s">
        <v>194</v>
      </c>
      <c r="M827" s="27">
        <v>45237</v>
      </c>
      <c r="N827" s="26" t="s">
        <v>79</v>
      </c>
      <c r="O827" s="28">
        <v>6781</v>
      </c>
      <c r="P827" s="29" t="s">
        <v>149</v>
      </c>
      <c r="Q827" s="26" t="s">
        <v>150</v>
      </c>
      <c r="R827" s="56" t="s">
        <v>241</v>
      </c>
      <c r="S827" s="56" t="s">
        <v>151</v>
      </c>
    </row>
    <row r="828" spans="1:19" x14ac:dyDescent="0.2">
      <c r="A828" s="56" t="s">
        <v>143</v>
      </c>
      <c r="B828" s="56">
        <v>45315959</v>
      </c>
      <c r="C828" s="56" t="s">
        <v>144</v>
      </c>
      <c r="D828" s="56" t="s">
        <v>1292</v>
      </c>
      <c r="E828" s="56" t="s">
        <v>69</v>
      </c>
      <c r="F828" s="56" t="s">
        <v>69</v>
      </c>
      <c r="G828" s="56" t="s">
        <v>144</v>
      </c>
      <c r="H828" s="56" t="s">
        <v>16</v>
      </c>
      <c r="I828" s="26" t="s">
        <v>829</v>
      </c>
      <c r="J828" s="90" t="s">
        <v>158</v>
      </c>
      <c r="K828" s="88">
        <v>45303</v>
      </c>
      <c r="L828" s="56" t="s">
        <v>222</v>
      </c>
      <c r="M828" s="27">
        <v>45245</v>
      </c>
      <c r="N828" s="26" t="s">
        <v>79</v>
      </c>
      <c r="O828" s="28">
        <v>6783</v>
      </c>
      <c r="P828" s="29" t="s">
        <v>149</v>
      </c>
      <c r="Q828" s="26" t="s">
        <v>160</v>
      </c>
      <c r="R828" s="56" t="s">
        <v>243</v>
      </c>
      <c r="S828" s="56" t="s">
        <v>195</v>
      </c>
    </row>
    <row r="829" spans="1:19" x14ac:dyDescent="0.2">
      <c r="A829" s="56" t="s">
        <v>143</v>
      </c>
      <c r="B829" s="56">
        <v>40217203</v>
      </c>
      <c r="C829" s="56" t="s">
        <v>144</v>
      </c>
      <c r="D829" s="56" t="s">
        <v>1293</v>
      </c>
      <c r="E829" s="56" t="s">
        <v>69</v>
      </c>
      <c r="F829" s="56" t="s">
        <v>69</v>
      </c>
      <c r="G829" s="56" t="s">
        <v>144</v>
      </c>
      <c r="H829" s="56" t="s">
        <v>16</v>
      </c>
      <c r="I829" s="26" t="s">
        <v>829</v>
      </c>
      <c r="J829" s="90" t="s">
        <v>158</v>
      </c>
      <c r="K829" s="88">
        <v>45296</v>
      </c>
      <c r="L829" s="56" t="s">
        <v>159</v>
      </c>
      <c r="M829" s="27">
        <v>45245</v>
      </c>
      <c r="N829" s="26" t="s">
        <v>79</v>
      </c>
      <c r="O829" s="28">
        <v>6783</v>
      </c>
      <c r="P829" s="29" t="s">
        <v>149</v>
      </c>
      <c r="Q829" s="26" t="s">
        <v>160</v>
      </c>
      <c r="R829" s="56" t="s">
        <v>243</v>
      </c>
      <c r="S829" s="56" t="s">
        <v>195</v>
      </c>
    </row>
    <row r="830" spans="1:19" x14ac:dyDescent="0.2">
      <c r="A830" s="56" t="s">
        <v>143</v>
      </c>
      <c r="B830" s="56">
        <v>71731515</v>
      </c>
      <c r="C830" s="56" t="s">
        <v>144</v>
      </c>
      <c r="D830" s="56" t="s">
        <v>1294</v>
      </c>
      <c r="E830" s="56" t="s">
        <v>69</v>
      </c>
      <c r="F830" s="56" t="s">
        <v>69</v>
      </c>
      <c r="G830" s="56" t="s">
        <v>144</v>
      </c>
      <c r="H830" s="56" t="s">
        <v>16</v>
      </c>
      <c r="I830" s="26" t="s">
        <v>527</v>
      </c>
      <c r="J830" s="90" t="s">
        <v>158</v>
      </c>
      <c r="K830" s="88">
        <v>45327</v>
      </c>
      <c r="L830" s="56" t="s">
        <v>247</v>
      </c>
      <c r="M830" s="27">
        <v>45245</v>
      </c>
      <c r="N830" s="26" t="s">
        <v>79</v>
      </c>
      <c r="O830" s="28">
        <v>6783</v>
      </c>
      <c r="P830" s="29" t="s">
        <v>149</v>
      </c>
      <c r="Q830" s="26" t="s">
        <v>160</v>
      </c>
      <c r="R830" s="56" t="s">
        <v>243</v>
      </c>
      <c r="S830" s="56" t="s">
        <v>155</v>
      </c>
    </row>
    <row r="831" spans="1:19" x14ac:dyDescent="0.2">
      <c r="A831" s="56" t="s">
        <v>143</v>
      </c>
      <c r="B831" s="56">
        <v>48435852</v>
      </c>
      <c r="C831" s="56" t="s">
        <v>144</v>
      </c>
      <c r="D831" s="56" t="s">
        <v>1295</v>
      </c>
      <c r="E831" s="56" t="s">
        <v>69</v>
      </c>
      <c r="F831" s="56" t="s">
        <v>69</v>
      </c>
      <c r="G831" s="56" t="s">
        <v>144</v>
      </c>
      <c r="H831" s="56" t="s">
        <v>16</v>
      </c>
      <c r="I831" s="26" t="s">
        <v>677</v>
      </c>
      <c r="J831" s="90" t="s">
        <v>158</v>
      </c>
      <c r="K831" s="88">
        <v>45443</v>
      </c>
      <c r="L831" s="56" t="s">
        <v>174</v>
      </c>
      <c r="M831" s="27">
        <v>45245</v>
      </c>
      <c r="N831" s="26" t="s">
        <v>79</v>
      </c>
      <c r="O831" s="28">
        <v>6783</v>
      </c>
      <c r="P831" s="29" t="s">
        <v>149</v>
      </c>
      <c r="Q831" s="26" t="s">
        <v>160</v>
      </c>
      <c r="R831" s="56" t="s">
        <v>241</v>
      </c>
      <c r="S831" s="56" t="s">
        <v>155</v>
      </c>
    </row>
    <row r="832" spans="1:19" x14ac:dyDescent="0.2">
      <c r="A832" s="56" t="s">
        <v>143</v>
      </c>
      <c r="B832" s="56">
        <v>75390402</v>
      </c>
      <c r="C832" s="56" t="s">
        <v>144</v>
      </c>
      <c r="D832" s="56" t="s">
        <v>1296</v>
      </c>
      <c r="E832" s="56" t="s">
        <v>69</v>
      </c>
      <c r="F832" s="56" t="s">
        <v>69</v>
      </c>
      <c r="G832" s="56" t="s">
        <v>144</v>
      </c>
      <c r="H832" s="56" t="s">
        <v>16</v>
      </c>
      <c r="I832" s="26" t="s">
        <v>242</v>
      </c>
      <c r="J832" s="90" t="s">
        <v>158</v>
      </c>
      <c r="K832" s="88">
        <v>45589</v>
      </c>
      <c r="L832" s="56" t="s">
        <v>247</v>
      </c>
      <c r="M832" s="27">
        <v>45245</v>
      </c>
      <c r="N832" s="26" t="s">
        <v>79</v>
      </c>
      <c r="O832" s="28">
        <v>6783</v>
      </c>
      <c r="P832" s="29" t="s">
        <v>149</v>
      </c>
      <c r="Q832" s="26" t="s">
        <v>160</v>
      </c>
      <c r="R832" s="56" t="s">
        <v>243</v>
      </c>
      <c r="S832" s="56" t="s">
        <v>186</v>
      </c>
    </row>
    <row r="833" spans="1:19" x14ac:dyDescent="0.2">
      <c r="A833" s="56" t="s">
        <v>143</v>
      </c>
      <c r="B833" s="56">
        <v>75081359</v>
      </c>
      <c r="C833" s="56" t="s">
        <v>144</v>
      </c>
      <c r="D833" s="56" t="s">
        <v>1297</v>
      </c>
      <c r="E833" s="56" t="s">
        <v>69</v>
      </c>
      <c r="F833" s="56" t="s">
        <v>69</v>
      </c>
      <c r="G833" s="56" t="s">
        <v>144</v>
      </c>
      <c r="H833" s="56" t="s">
        <v>16</v>
      </c>
      <c r="I833" s="26" t="s">
        <v>242</v>
      </c>
      <c r="J833" s="90" t="s">
        <v>158</v>
      </c>
      <c r="K833" s="88">
        <v>45351</v>
      </c>
      <c r="L833" s="56" t="s">
        <v>194</v>
      </c>
      <c r="M833" s="27">
        <v>45245</v>
      </c>
      <c r="N833" s="26" t="s">
        <v>79</v>
      </c>
      <c r="O833" s="28">
        <v>6783</v>
      </c>
      <c r="P833" s="29" t="s">
        <v>149</v>
      </c>
      <c r="Q833" s="26" t="s">
        <v>160</v>
      </c>
      <c r="R833" s="56" t="s">
        <v>243</v>
      </c>
      <c r="S833" s="56" t="s">
        <v>155</v>
      </c>
    </row>
    <row r="834" spans="1:19" x14ac:dyDescent="0.2">
      <c r="A834" s="56" t="s">
        <v>143</v>
      </c>
      <c r="B834" s="56">
        <v>47978158</v>
      </c>
      <c r="C834" s="56" t="s">
        <v>144</v>
      </c>
      <c r="D834" s="56" t="s">
        <v>1298</v>
      </c>
      <c r="E834" s="56" t="s">
        <v>69</v>
      </c>
      <c r="F834" s="56" t="s">
        <v>69</v>
      </c>
      <c r="G834" s="56" t="s">
        <v>144</v>
      </c>
      <c r="H834" s="56" t="s">
        <v>16</v>
      </c>
      <c r="I834" s="26" t="s">
        <v>308</v>
      </c>
      <c r="J834" s="26" t="s">
        <v>158</v>
      </c>
      <c r="K834" s="88">
        <v>45299</v>
      </c>
      <c r="L834" s="56" t="s">
        <v>334</v>
      </c>
      <c r="M834" s="27">
        <v>45245</v>
      </c>
      <c r="N834" s="26" t="s">
        <v>79</v>
      </c>
      <c r="O834" s="28">
        <v>6783</v>
      </c>
      <c r="P834" s="29" t="s">
        <v>149</v>
      </c>
      <c r="Q834" s="26" t="s">
        <v>160</v>
      </c>
      <c r="R834" s="56" t="s">
        <v>243</v>
      </c>
      <c r="S834" s="56" t="s">
        <v>148</v>
      </c>
    </row>
    <row r="835" spans="1:19" x14ac:dyDescent="0.2">
      <c r="A835" s="56" t="s">
        <v>143</v>
      </c>
      <c r="B835" s="56">
        <v>72733942</v>
      </c>
      <c r="C835" s="56" t="s">
        <v>144</v>
      </c>
      <c r="D835" s="56" t="s">
        <v>1299</v>
      </c>
      <c r="E835" s="56" t="s">
        <v>69</v>
      </c>
      <c r="F835" s="56" t="s">
        <v>69</v>
      </c>
      <c r="G835" s="56" t="s">
        <v>144</v>
      </c>
      <c r="H835" s="56" t="s">
        <v>16</v>
      </c>
      <c r="I835" s="26" t="s">
        <v>308</v>
      </c>
      <c r="J835" s="90" t="s">
        <v>158</v>
      </c>
      <c r="K835" s="88">
        <v>45313</v>
      </c>
      <c r="L835" s="56" t="s">
        <v>1028</v>
      </c>
      <c r="M835" s="27">
        <v>45280</v>
      </c>
      <c r="N835" s="26" t="s">
        <v>79</v>
      </c>
      <c r="O835" s="28">
        <v>6783</v>
      </c>
      <c r="P835" s="29" t="s">
        <v>149</v>
      </c>
      <c r="Q835" s="26" t="s">
        <v>160</v>
      </c>
      <c r="R835" s="56" t="s">
        <v>243</v>
      </c>
      <c r="S835" s="56" t="s">
        <v>155</v>
      </c>
    </row>
    <row r="836" spans="1:19" x14ac:dyDescent="0.2">
      <c r="A836" s="56" t="s">
        <v>143</v>
      </c>
      <c r="B836" s="56">
        <v>77078231</v>
      </c>
      <c r="C836" s="56" t="s">
        <v>144</v>
      </c>
      <c r="D836" s="56" t="s">
        <v>1300</v>
      </c>
      <c r="E836" s="56" t="s">
        <v>69</v>
      </c>
      <c r="F836" s="56" t="s">
        <v>69</v>
      </c>
      <c r="G836" s="56" t="s">
        <v>144</v>
      </c>
      <c r="H836" s="56" t="s">
        <v>16</v>
      </c>
      <c r="I836" s="26" t="s">
        <v>308</v>
      </c>
      <c r="J836" s="90" t="s">
        <v>158</v>
      </c>
      <c r="K836" s="88">
        <v>45536</v>
      </c>
      <c r="L836" s="56" t="s">
        <v>194</v>
      </c>
      <c r="M836" s="27">
        <v>45245</v>
      </c>
      <c r="N836" s="26" t="s">
        <v>78</v>
      </c>
      <c r="O836" s="28">
        <v>6783</v>
      </c>
      <c r="P836" s="29" t="s">
        <v>149</v>
      </c>
      <c r="Q836" s="26" t="s">
        <v>160</v>
      </c>
      <c r="R836" s="56" t="s">
        <v>243</v>
      </c>
      <c r="S836" s="56" t="s">
        <v>190</v>
      </c>
    </row>
    <row r="837" spans="1:19" x14ac:dyDescent="0.2">
      <c r="A837" s="56" t="s">
        <v>143</v>
      </c>
      <c r="B837" s="56">
        <v>74208429</v>
      </c>
      <c r="C837" s="56" t="s">
        <v>144</v>
      </c>
      <c r="D837" s="56" t="s">
        <v>1301</v>
      </c>
      <c r="E837" s="56" t="s">
        <v>69</v>
      </c>
      <c r="F837" s="56" t="s">
        <v>69</v>
      </c>
      <c r="G837" s="56" t="s">
        <v>144</v>
      </c>
      <c r="H837" s="56" t="s">
        <v>16</v>
      </c>
      <c r="I837" s="26" t="s">
        <v>308</v>
      </c>
      <c r="J837" s="90" t="s">
        <v>158</v>
      </c>
      <c r="K837" s="88">
        <v>45352</v>
      </c>
      <c r="L837" s="56" t="s">
        <v>201</v>
      </c>
      <c r="M837" s="27">
        <v>45245</v>
      </c>
      <c r="N837" s="26" t="s">
        <v>79</v>
      </c>
      <c r="O837" s="28">
        <v>6783</v>
      </c>
      <c r="P837" s="29" t="s">
        <v>149</v>
      </c>
      <c r="Q837" s="26" t="s">
        <v>160</v>
      </c>
      <c r="R837" s="56" t="s">
        <v>243</v>
      </c>
      <c r="S837" s="56" t="s">
        <v>170</v>
      </c>
    </row>
    <row r="838" spans="1:19" x14ac:dyDescent="0.2">
      <c r="A838" s="56" t="s">
        <v>143</v>
      </c>
      <c r="B838" s="56">
        <v>70903134</v>
      </c>
      <c r="C838" s="56" t="s">
        <v>144</v>
      </c>
      <c r="D838" s="56" t="s">
        <v>1302</v>
      </c>
      <c r="E838" s="56" t="s">
        <v>69</v>
      </c>
      <c r="F838" s="56" t="s">
        <v>69</v>
      </c>
      <c r="G838" s="56" t="s">
        <v>144</v>
      </c>
      <c r="H838" s="56" t="s">
        <v>240</v>
      </c>
      <c r="I838" s="26" t="s">
        <v>413</v>
      </c>
      <c r="J838" s="90" t="s">
        <v>74</v>
      </c>
      <c r="K838" s="88" t="s">
        <v>148</v>
      </c>
      <c r="L838" s="56" t="s">
        <v>148</v>
      </c>
      <c r="M838" s="27">
        <v>45252</v>
      </c>
      <c r="N838" s="26" t="s">
        <v>79</v>
      </c>
      <c r="O838" s="28">
        <v>6848</v>
      </c>
      <c r="P838" s="29" t="s">
        <v>149</v>
      </c>
      <c r="Q838" s="26" t="s">
        <v>160</v>
      </c>
      <c r="R838" s="56" t="s">
        <v>394</v>
      </c>
      <c r="S838" s="56" t="s">
        <v>186</v>
      </c>
    </row>
    <row r="839" spans="1:19" x14ac:dyDescent="0.2">
      <c r="A839" s="56" t="s">
        <v>143</v>
      </c>
      <c r="B839" s="56">
        <v>40987437</v>
      </c>
      <c r="C839" s="56" t="s">
        <v>144</v>
      </c>
      <c r="D839" s="56" t="s">
        <v>1303</v>
      </c>
      <c r="E839" s="56" t="s">
        <v>69</v>
      </c>
      <c r="F839" s="56" t="s">
        <v>69</v>
      </c>
      <c r="G839" s="56" t="s">
        <v>144</v>
      </c>
      <c r="H839" s="56" t="s">
        <v>240</v>
      </c>
      <c r="I839" s="26" t="s">
        <v>310</v>
      </c>
      <c r="J839" s="26" t="s">
        <v>158</v>
      </c>
      <c r="K839" s="88">
        <v>45468</v>
      </c>
      <c r="L839" s="56" t="s">
        <v>275</v>
      </c>
      <c r="M839" s="27">
        <v>45252</v>
      </c>
      <c r="N839" s="26" t="s">
        <v>79</v>
      </c>
      <c r="O839" s="28">
        <v>6848</v>
      </c>
      <c r="P839" s="29" t="s">
        <v>149</v>
      </c>
      <c r="Q839" s="26" t="s">
        <v>160</v>
      </c>
      <c r="R839" s="56" t="s">
        <v>243</v>
      </c>
      <c r="S839" s="56" t="s">
        <v>198</v>
      </c>
    </row>
    <row r="840" spans="1:19" x14ac:dyDescent="0.2">
      <c r="A840" s="56" t="s">
        <v>143</v>
      </c>
      <c r="B840" s="56">
        <v>43585261</v>
      </c>
      <c r="C840" s="56" t="s">
        <v>144</v>
      </c>
      <c r="D840" s="56" t="s">
        <v>1304</v>
      </c>
      <c r="E840" s="56" t="s">
        <v>69</v>
      </c>
      <c r="F840" s="56" t="s">
        <v>69</v>
      </c>
      <c r="G840" s="56" t="s">
        <v>144</v>
      </c>
      <c r="H840" s="56" t="s">
        <v>240</v>
      </c>
      <c r="I840" s="26" t="s">
        <v>376</v>
      </c>
      <c r="J840" s="90" t="s">
        <v>158</v>
      </c>
      <c r="K840" s="88">
        <v>45352</v>
      </c>
      <c r="L840" s="56" t="s">
        <v>222</v>
      </c>
      <c r="M840" s="27">
        <v>45252</v>
      </c>
      <c r="N840" s="26" t="s">
        <v>79</v>
      </c>
      <c r="O840" s="28">
        <v>6848</v>
      </c>
      <c r="P840" s="29" t="s">
        <v>149</v>
      </c>
      <c r="Q840" s="26" t="s">
        <v>160</v>
      </c>
      <c r="R840" s="56" t="s">
        <v>243</v>
      </c>
      <c r="S840" s="56" t="s">
        <v>195</v>
      </c>
    </row>
    <row r="841" spans="1:19" x14ac:dyDescent="0.2">
      <c r="A841" s="56" t="s">
        <v>143</v>
      </c>
      <c r="B841" s="56">
        <v>71860881</v>
      </c>
      <c r="C841" s="56" t="s">
        <v>187</v>
      </c>
      <c r="D841" s="56" t="s">
        <v>1305</v>
      </c>
      <c r="E841" s="56" t="s">
        <v>69</v>
      </c>
      <c r="F841" s="56" t="s">
        <v>69</v>
      </c>
      <c r="G841" s="56" t="s">
        <v>187</v>
      </c>
      <c r="H841" s="56" t="s">
        <v>16</v>
      </c>
      <c r="I841" s="26" t="s">
        <v>188</v>
      </c>
      <c r="J841" s="90" t="s">
        <v>74</v>
      </c>
      <c r="K841" s="88" t="s">
        <v>148</v>
      </c>
      <c r="L841" s="56" t="s">
        <v>148</v>
      </c>
      <c r="M841" s="27">
        <v>45252</v>
      </c>
      <c r="N841" s="26" t="s">
        <v>78</v>
      </c>
      <c r="O841" s="28">
        <v>6848</v>
      </c>
      <c r="P841" s="29" t="s">
        <v>162</v>
      </c>
      <c r="Q841" s="26" t="s">
        <v>160</v>
      </c>
      <c r="R841" s="56" t="s">
        <v>189</v>
      </c>
      <c r="S841" s="56" t="s">
        <v>195</v>
      </c>
    </row>
    <row r="842" spans="1:19" x14ac:dyDescent="0.2">
      <c r="A842" s="56" t="s">
        <v>143</v>
      </c>
      <c r="B842" s="56">
        <v>77201440</v>
      </c>
      <c r="C842" s="56" t="s">
        <v>144</v>
      </c>
      <c r="D842" s="56" t="s">
        <v>1306</v>
      </c>
      <c r="E842" s="56" t="s">
        <v>69</v>
      </c>
      <c r="F842" s="56" t="s">
        <v>69</v>
      </c>
      <c r="G842" s="56" t="s">
        <v>144</v>
      </c>
      <c r="H842" s="56" t="s">
        <v>240</v>
      </c>
      <c r="I842" s="26" t="s">
        <v>310</v>
      </c>
      <c r="J842" s="90" t="s">
        <v>158</v>
      </c>
      <c r="K842" s="88">
        <v>45460</v>
      </c>
      <c r="L842" s="56" t="s">
        <v>275</v>
      </c>
      <c r="M842" s="27">
        <v>45255</v>
      </c>
      <c r="N842" s="26" t="s">
        <v>79</v>
      </c>
      <c r="O842" s="28">
        <v>6847</v>
      </c>
      <c r="P842" s="29" t="s">
        <v>149</v>
      </c>
      <c r="Q842" s="26" t="s">
        <v>160</v>
      </c>
      <c r="R842" s="56" t="s">
        <v>243</v>
      </c>
      <c r="S842" s="56" t="s">
        <v>198</v>
      </c>
    </row>
    <row r="843" spans="1:19" x14ac:dyDescent="0.2">
      <c r="A843" s="56" t="s">
        <v>143</v>
      </c>
      <c r="B843" s="56">
        <v>73002982</v>
      </c>
      <c r="C843" s="56" t="s">
        <v>144</v>
      </c>
      <c r="D843" s="56" t="s">
        <v>1307</v>
      </c>
      <c r="E843" s="56" t="s">
        <v>69</v>
      </c>
      <c r="F843" s="56" t="s">
        <v>69</v>
      </c>
      <c r="G843" s="56" t="s">
        <v>144</v>
      </c>
      <c r="H843" s="56" t="s">
        <v>240</v>
      </c>
      <c r="I843" s="26" t="s">
        <v>376</v>
      </c>
      <c r="J843" s="90" t="s">
        <v>158</v>
      </c>
      <c r="K843" s="88">
        <v>45401</v>
      </c>
      <c r="L843" s="56" t="s">
        <v>275</v>
      </c>
      <c r="M843" s="27">
        <v>45255</v>
      </c>
      <c r="N843" s="26" t="s">
        <v>79</v>
      </c>
      <c r="O843" s="28">
        <v>6847</v>
      </c>
      <c r="P843" s="29" t="s">
        <v>149</v>
      </c>
      <c r="Q843" s="26" t="s">
        <v>160</v>
      </c>
      <c r="R843" s="56" t="s">
        <v>243</v>
      </c>
      <c r="S843" s="56" t="s">
        <v>186</v>
      </c>
    </row>
    <row r="844" spans="1:19" x14ac:dyDescent="0.2">
      <c r="A844" s="56" t="s">
        <v>143</v>
      </c>
      <c r="B844" s="56">
        <v>73483177</v>
      </c>
      <c r="C844" s="56" t="s">
        <v>144</v>
      </c>
      <c r="D844" s="56" t="s">
        <v>1308</v>
      </c>
      <c r="E844" s="56" t="s">
        <v>69</v>
      </c>
      <c r="F844" s="56" t="s">
        <v>69</v>
      </c>
      <c r="G844" s="56" t="s">
        <v>144</v>
      </c>
      <c r="H844" s="56" t="s">
        <v>240</v>
      </c>
      <c r="I844" s="26" t="s">
        <v>413</v>
      </c>
      <c r="J844" s="90" t="s">
        <v>158</v>
      </c>
      <c r="K844" s="88">
        <v>45294</v>
      </c>
      <c r="L844" s="56" t="s">
        <v>222</v>
      </c>
      <c r="M844" s="27">
        <v>45255</v>
      </c>
      <c r="N844" s="26" t="s">
        <v>79</v>
      </c>
      <c r="O844" s="28">
        <v>6847</v>
      </c>
      <c r="P844" s="29" t="s">
        <v>149</v>
      </c>
      <c r="Q844" s="26" t="s">
        <v>160</v>
      </c>
      <c r="R844" s="56" t="s">
        <v>394</v>
      </c>
      <c r="S844" s="56" t="s">
        <v>263</v>
      </c>
    </row>
    <row r="845" spans="1:19" x14ac:dyDescent="0.2">
      <c r="A845" s="56" t="s">
        <v>143</v>
      </c>
      <c r="B845" s="56">
        <v>47512097</v>
      </c>
      <c r="C845" s="56" t="s">
        <v>144</v>
      </c>
      <c r="D845" s="56" t="s">
        <v>1309</v>
      </c>
      <c r="E845" s="56" t="s">
        <v>69</v>
      </c>
      <c r="F845" s="56" t="s">
        <v>69</v>
      </c>
      <c r="G845" s="56" t="s">
        <v>144</v>
      </c>
      <c r="H845" s="56" t="s">
        <v>240</v>
      </c>
      <c r="I845" s="26" t="s">
        <v>413</v>
      </c>
      <c r="J845" s="90" t="s">
        <v>158</v>
      </c>
      <c r="K845" s="88">
        <v>45314</v>
      </c>
      <c r="L845" s="56" t="s">
        <v>247</v>
      </c>
      <c r="M845" s="27">
        <v>45255</v>
      </c>
      <c r="N845" s="26" t="s">
        <v>79</v>
      </c>
      <c r="O845" s="28">
        <v>6847</v>
      </c>
      <c r="P845" s="29" t="s">
        <v>149</v>
      </c>
      <c r="Q845" s="26" t="s">
        <v>160</v>
      </c>
      <c r="R845" s="56" t="s">
        <v>394</v>
      </c>
      <c r="S845" s="56" t="s">
        <v>232</v>
      </c>
    </row>
    <row r="846" spans="1:19" x14ac:dyDescent="0.2">
      <c r="A846" s="56" t="s">
        <v>143</v>
      </c>
      <c r="B846" s="56">
        <v>75911747</v>
      </c>
      <c r="C846" s="56" t="s">
        <v>144</v>
      </c>
      <c r="D846" s="56" t="s">
        <v>1310</v>
      </c>
      <c r="E846" s="56" t="s">
        <v>69</v>
      </c>
      <c r="F846" s="56" t="s">
        <v>69</v>
      </c>
      <c r="G846" s="56" t="s">
        <v>144</v>
      </c>
      <c r="H846" s="56" t="s">
        <v>146</v>
      </c>
      <c r="I846" s="26" t="s">
        <v>147</v>
      </c>
      <c r="J846" s="90" t="s">
        <v>74</v>
      </c>
      <c r="K846" s="88" t="s">
        <v>148</v>
      </c>
      <c r="L846" s="56" t="s">
        <v>148</v>
      </c>
      <c r="M846" s="27">
        <v>45261</v>
      </c>
      <c r="N846" s="26" t="s">
        <v>79</v>
      </c>
      <c r="O846" s="56">
        <v>6843</v>
      </c>
      <c r="P846" s="29" t="s">
        <v>149</v>
      </c>
      <c r="Q846" s="26" t="s">
        <v>160</v>
      </c>
      <c r="R846" s="56" t="s">
        <v>2150</v>
      </c>
      <c r="S846" s="56" t="s">
        <v>155</v>
      </c>
    </row>
    <row r="847" spans="1:19" x14ac:dyDescent="0.2">
      <c r="A847" s="56" t="s">
        <v>143</v>
      </c>
      <c r="B847" s="56">
        <v>71128898</v>
      </c>
      <c r="C847" s="56" t="s">
        <v>144</v>
      </c>
      <c r="D847" s="56" t="s">
        <v>1311</v>
      </c>
      <c r="E847" s="56" t="s">
        <v>69</v>
      </c>
      <c r="F847" s="56" t="s">
        <v>69</v>
      </c>
      <c r="G847" s="56" t="s">
        <v>144</v>
      </c>
      <c r="H847" s="56" t="s">
        <v>16</v>
      </c>
      <c r="I847" s="26" t="s">
        <v>397</v>
      </c>
      <c r="J847" s="90" t="s">
        <v>158</v>
      </c>
      <c r="K847" s="88">
        <v>45292</v>
      </c>
      <c r="L847" s="56" t="s">
        <v>201</v>
      </c>
      <c r="M847" s="27">
        <v>45261</v>
      </c>
      <c r="N847" s="26" t="s">
        <v>79</v>
      </c>
      <c r="O847" s="56">
        <v>6843</v>
      </c>
      <c r="P847" s="29" t="s">
        <v>149</v>
      </c>
      <c r="Q847" s="26" t="s">
        <v>160</v>
      </c>
      <c r="R847" s="56" t="s">
        <v>394</v>
      </c>
      <c r="S847" s="56" t="s">
        <v>170</v>
      </c>
    </row>
    <row r="848" spans="1:19" x14ac:dyDescent="0.2">
      <c r="A848" s="56" t="s">
        <v>143</v>
      </c>
      <c r="B848" s="56">
        <v>76051225</v>
      </c>
      <c r="C848" s="56" t="s">
        <v>144</v>
      </c>
      <c r="D848" s="56" t="s">
        <v>1312</v>
      </c>
      <c r="E848" s="56" t="s">
        <v>69</v>
      </c>
      <c r="F848" s="56" t="s">
        <v>69</v>
      </c>
      <c r="G848" s="56" t="s">
        <v>144</v>
      </c>
      <c r="H848" s="56" t="s">
        <v>16</v>
      </c>
      <c r="I848" s="26" t="s">
        <v>394</v>
      </c>
      <c r="J848" s="90" t="s">
        <v>158</v>
      </c>
      <c r="K848" s="88">
        <v>45504</v>
      </c>
      <c r="L848" s="56" t="s">
        <v>174</v>
      </c>
      <c r="M848" s="27">
        <v>45261</v>
      </c>
      <c r="N848" s="26" t="s">
        <v>79</v>
      </c>
      <c r="O848" s="56">
        <v>6843</v>
      </c>
      <c r="P848" s="29" t="s">
        <v>149</v>
      </c>
      <c r="Q848" s="26" t="s">
        <v>160</v>
      </c>
      <c r="R848" s="56" t="s">
        <v>394</v>
      </c>
      <c r="S848" s="56" t="s">
        <v>186</v>
      </c>
    </row>
    <row r="849" spans="1:19" x14ac:dyDescent="0.2">
      <c r="A849" s="56" t="s">
        <v>143</v>
      </c>
      <c r="B849" s="56">
        <v>72221021</v>
      </c>
      <c r="C849" s="56" t="s">
        <v>144</v>
      </c>
      <c r="D849" s="56" t="s">
        <v>1313</v>
      </c>
      <c r="E849" s="56" t="s">
        <v>69</v>
      </c>
      <c r="F849" s="56" t="s">
        <v>69</v>
      </c>
      <c r="G849" s="56" t="s">
        <v>144</v>
      </c>
      <c r="H849" s="56" t="s">
        <v>16</v>
      </c>
      <c r="I849" s="26" t="s">
        <v>840</v>
      </c>
      <c r="J849" s="90" t="s">
        <v>74</v>
      </c>
      <c r="K849" s="88" t="s">
        <v>148</v>
      </c>
      <c r="L849" s="56" t="s">
        <v>148</v>
      </c>
      <c r="M849" s="27">
        <v>45261</v>
      </c>
      <c r="N849" s="26" t="s">
        <v>79</v>
      </c>
      <c r="O849" s="56">
        <v>6843</v>
      </c>
      <c r="P849" s="29" t="s">
        <v>149</v>
      </c>
      <c r="Q849" s="26" t="s">
        <v>160</v>
      </c>
      <c r="R849" s="56" t="s">
        <v>394</v>
      </c>
      <c r="S849" s="56" t="s">
        <v>170</v>
      </c>
    </row>
    <row r="850" spans="1:19" x14ac:dyDescent="0.2">
      <c r="A850" s="56" t="s">
        <v>143</v>
      </c>
      <c r="B850" s="56">
        <v>76303462</v>
      </c>
      <c r="C850" s="56" t="s">
        <v>144</v>
      </c>
      <c r="D850" s="56" t="s">
        <v>1314</v>
      </c>
      <c r="E850" s="56" t="s">
        <v>69</v>
      </c>
      <c r="F850" s="56" t="s">
        <v>69</v>
      </c>
      <c r="G850" s="56" t="s">
        <v>144</v>
      </c>
      <c r="H850" s="56" t="s">
        <v>16</v>
      </c>
      <c r="I850" s="26" t="s">
        <v>840</v>
      </c>
      <c r="J850" s="90" t="s">
        <v>74</v>
      </c>
      <c r="K850" s="88" t="s">
        <v>148</v>
      </c>
      <c r="L850" s="56" t="s">
        <v>148</v>
      </c>
      <c r="M850" s="27">
        <v>45261</v>
      </c>
      <c r="N850" s="26" t="s">
        <v>79</v>
      </c>
      <c r="O850" s="56">
        <v>6843</v>
      </c>
      <c r="P850" s="29" t="s">
        <v>149</v>
      </c>
      <c r="Q850" s="26" t="s">
        <v>160</v>
      </c>
      <c r="R850" s="56" t="s">
        <v>394</v>
      </c>
      <c r="S850" s="56" t="s">
        <v>198</v>
      </c>
    </row>
    <row r="851" spans="1:19" x14ac:dyDescent="0.2">
      <c r="A851" s="56" t="s">
        <v>143</v>
      </c>
      <c r="B851" s="56">
        <v>78633773</v>
      </c>
      <c r="C851" s="56" t="s">
        <v>144</v>
      </c>
      <c r="D851" s="56" t="s">
        <v>1315</v>
      </c>
      <c r="E851" s="56" t="s">
        <v>69</v>
      </c>
      <c r="F851" s="56" t="s">
        <v>69</v>
      </c>
      <c r="G851" s="56" t="s">
        <v>144</v>
      </c>
      <c r="H851" s="56" t="s">
        <v>16</v>
      </c>
      <c r="I851" s="26" t="s">
        <v>397</v>
      </c>
      <c r="J851" s="26" t="s">
        <v>158</v>
      </c>
      <c r="K851" s="88">
        <v>45523</v>
      </c>
      <c r="L851" s="56" t="s">
        <v>159</v>
      </c>
      <c r="M851" s="27">
        <v>45261</v>
      </c>
      <c r="N851" s="26" t="s">
        <v>78</v>
      </c>
      <c r="O851" s="56">
        <v>6843</v>
      </c>
      <c r="P851" s="29" t="s">
        <v>149</v>
      </c>
      <c r="Q851" s="26" t="s">
        <v>160</v>
      </c>
      <c r="R851" s="56" t="s">
        <v>394</v>
      </c>
      <c r="S851" s="56" t="s">
        <v>186</v>
      </c>
    </row>
    <row r="852" spans="1:19" x14ac:dyDescent="0.2">
      <c r="A852" s="56" t="s">
        <v>143</v>
      </c>
      <c r="B852" s="56">
        <v>45201134</v>
      </c>
      <c r="C852" s="56" t="s">
        <v>144</v>
      </c>
      <c r="D852" s="56" t="s">
        <v>1316</v>
      </c>
      <c r="E852" s="56" t="s">
        <v>69</v>
      </c>
      <c r="F852" s="56" t="s">
        <v>69</v>
      </c>
      <c r="G852" s="56" t="s">
        <v>144</v>
      </c>
      <c r="H852" s="56" t="s">
        <v>16</v>
      </c>
      <c r="I852" s="26" t="s">
        <v>401</v>
      </c>
      <c r="J852" s="90" t="s">
        <v>74</v>
      </c>
      <c r="K852" s="88" t="s">
        <v>148</v>
      </c>
      <c r="L852" s="56" t="s">
        <v>148</v>
      </c>
      <c r="M852" s="27">
        <v>45261</v>
      </c>
      <c r="N852" s="26" t="s">
        <v>79</v>
      </c>
      <c r="O852" s="56">
        <v>6843</v>
      </c>
      <c r="P852" s="29" t="s">
        <v>149</v>
      </c>
      <c r="Q852" s="26" t="s">
        <v>160</v>
      </c>
      <c r="R852" s="56" t="s">
        <v>394</v>
      </c>
      <c r="S852" s="56" t="s">
        <v>195</v>
      </c>
    </row>
    <row r="853" spans="1:19" x14ac:dyDescent="0.2">
      <c r="A853" s="56" t="s">
        <v>143</v>
      </c>
      <c r="B853" s="56">
        <v>46016195</v>
      </c>
      <c r="C853" s="56" t="s">
        <v>144</v>
      </c>
      <c r="D853" s="56" t="s">
        <v>1317</v>
      </c>
      <c r="E853" s="56" t="s">
        <v>69</v>
      </c>
      <c r="F853" s="56" t="s">
        <v>69</v>
      </c>
      <c r="G853" s="56" t="s">
        <v>144</v>
      </c>
      <c r="H853" s="56" t="s">
        <v>16</v>
      </c>
      <c r="I853" s="26" t="s">
        <v>394</v>
      </c>
      <c r="J853" s="90" t="s">
        <v>158</v>
      </c>
      <c r="K853" s="88">
        <v>45535</v>
      </c>
      <c r="L853" s="56" t="s">
        <v>174</v>
      </c>
      <c r="M853" s="27">
        <v>45261</v>
      </c>
      <c r="N853" s="26" t="s">
        <v>79</v>
      </c>
      <c r="O853" s="56">
        <v>6843</v>
      </c>
      <c r="P853" s="29" t="s">
        <v>149</v>
      </c>
      <c r="Q853" s="26" t="s">
        <v>160</v>
      </c>
      <c r="R853" s="56" t="s">
        <v>394</v>
      </c>
      <c r="S853" s="56" t="s">
        <v>151</v>
      </c>
    </row>
    <row r="854" spans="1:19" x14ac:dyDescent="0.2">
      <c r="A854" s="56" t="s">
        <v>143</v>
      </c>
      <c r="B854" s="56">
        <v>74556458</v>
      </c>
      <c r="C854" s="56" t="s">
        <v>144</v>
      </c>
      <c r="D854" s="56" t="s">
        <v>1318</v>
      </c>
      <c r="E854" s="56" t="s">
        <v>69</v>
      </c>
      <c r="F854" s="56" t="s">
        <v>69</v>
      </c>
      <c r="G854" s="56" t="s">
        <v>144</v>
      </c>
      <c r="H854" s="56" t="s">
        <v>16</v>
      </c>
      <c r="I854" s="26" t="s">
        <v>397</v>
      </c>
      <c r="J854" s="90" t="s">
        <v>158</v>
      </c>
      <c r="K854" s="88">
        <v>45372</v>
      </c>
      <c r="L854" s="56" t="s">
        <v>159</v>
      </c>
      <c r="M854" s="27">
        <v>45261</v>
      </c>
      <c r="N854" s="26" t="s">
        <v>79</v>
      </c>
      <c r="O854" s="56">
        <v>6843</v>
      </c>
      <c r="P854" s="29" t="s">
        <v>149</v>
      </c>
      <c r="Q854" s="26" t="s">
        <v>160</v>
      </c>
      <c r="R854" s="56" t="s">
        <v>394</v>
      </c>
      <c r="S854" s="56" t="s">
        <v>155</v>
      </c>
    </row>
    <row r="855" spans="1:19" x14ac:dyDescent="0.2">
      <c r="A855" s="56" t="s">
        <v>143</v>
      </c>
      <c r="B855" s="56">
        <v>70951931</v>
      </c>
      <c r="C855" s="56" t="s">
        <v>144</v>
      </c>
      <c r="D855" s="56" t="s">
        <v>1319</v>
      </c>
      <c r="E855" s="56" t="s">
        <v>69</v>
      </c>
      <c r="F855" s="56" t="s">
        <v>69</v>
      </c>
      <c r="G855" s="56" t="s">
        <v>144</v>
      </c>
      <c r="H855" s="56" t="s">
        <v>16</v>
      </c>
      <c r="I855" s="26" t="s">
        <v>394</v>
      </c>
      <c r="J855" s="90" t="s">
        <v>158</v>
      </c>
      <c r="K855" s="88">
        <v>45565</v>
      </c>
      <c r="L855" s="56" t="s">
        <v>194</v>
      </c>
      <c r="M855" s="27">
        <v>45261</v>
      </c>
      <c r="N855" s="26" t="s">
        <v>79</v>
      </c>
      <c r="O855" s="56">
        <v>6843</v>
      </c>
      <c r="P855" s="29" t="s">
        <v>149</v>
      </c>
      <c r="Q855" s="26" t="s">
        <v>160</v>
      </c>
      <c r="R855" s="56" t="s">
        <v>394</v>
      </c>
      <c r="S855" s="56" t="s">
        <v>190</v>
      </c>
    </row>
    <row r="856" spans="1:19" x14ac:dyDescent="0.2">
      <c r="A856" s="56" t="s">
        <v>143</v>
      </c>
      <c r="B856" s="56">
        <v>73456674</v>
      </c>
      <c r="C856" s="56" t="s">
        <v>144</v>
      </c>
      <c r="D856" s="56" t="s">
        <v>1320</v>
      </c>
      <c r="E856" s="56" t="s">
        <v>69</v>
      </c>
      <c r="F856" s="56" t="s">
        <v>69</v>
      </c>
      <c r="G856" s="56" t="s">
        <v>144</v>
      </c>
      <c r="H856" s="56" t="s">
        <v>16</v>
      </c>
      <c r="I856" s="26" t="s">
        <v>958</v>
      </c>
      <c r="J856" s="90" t="s">
        <v>74</v>
      </c>
      <c r="K856" s="88" t="s">
        <v>148</v>
      </c>
      <c r="L856" s="56" t="s">
        <v>148</v>
      </c>
      <c r="M856" s="27">
        <v>45265</v>
      </c>
      <c r="N856" s="26" t="s">
        <v>79</v>
      </c>
      <c r="O856" s="56">
        <v>6849</v>
      </c>
      <c r="P856" s="29" t="s">
        <v>149</v>
      </c>
      <c r="Q856" s="26" t="s">
        <v>160</v>
      </c>
      <c r="R856" s="56" t="s">
        <v>394</v>
      </c>
      <c r="S856" s="56" t="s">
        <v>190</v>
      </c>
    </row>
    <row r="857" spans="1:19" x14ac:dyDescent="0.2">
      <c r="A857" s="56" t="s">
        <v>143</v>
      </c>
      <c r="B857" s="56">
        <v>40971774</v>
      </c>
      <c r="C857" s="56" t="s">
        <v>144</v>
      </c>
      <c r="D857" s="56" t="s">
        <v>1321</v>
      </c>
      <c r="E857" s="56" t="s">
        <v>69</v>
      </c>
      <c r="F857" s="56" t="s">
        <v>69</v>
      </c>
      <c r="G857" s="56" t="s">
        <v>144</v>
      </c>
      <c r="H857" s="56" t="s">
        <v>16</v>
      </c>
      <c r="I857" s="26" t="s">
        <v>958</v>
      </c>
      <c r="J857" s="90" t="s">
        <v>158</v>
      </c>
      <c r="K857" s="88">
        <v>45505</v>
      </c>
      <c r="L857" s="56" t="s">
        <v>197</v>
      </c>
      <c r="M857" s="27">
        <v>45265</v>
      </c>
      <c r="N857" s="26" t="s">
        <v>79</v>
      </c>
      <c r="O857" s="56">
        <v>6849</v>
      </c>
      <c r="P857" s="29" t="s">
        <v>149</v>
      </c>
      <c r="Q857" s="26" t="s">
        <v>160</v>
      </c>
      <c r="R857" s="56" t="s">
        <v>394</v>
      </c>
      <c r="S857" s="56" t="s">
        <v>186</v>
      </c>
    </row>
    <row r="858" spans="1:19" x14ac:dyDescent="0.2">
      <c r="A858" s="56" t="s">
        <v>143</v>
      </c>
      <c r="B858" s="56">
        <v>2474603</v>
      </c>
      <c r="C858" s="56" t="s">
        <v>144</v>
      </c>
      <c r="D858" s="56" t="s">
        <v>1322</v>
      </c>
      <c r="E858" s="56" t="s">
        <v>69</v>
      </c>
      <c r="F858" s="56" t="s">
        <v>69</v>
      </c>
      <c r="G858" s="56" t="s">
        <v>144</v>
      </c>
      <c r="H858" s="56" t="s">
        <v>16</v>
      </c>
      <c r="I858" s="26" t="s">
        <v>397</v>
      </c>
      <c r="J858" s="90" t="s">
        <v>158</v>
      </c>
      <c r="K858" s="88">
        <v>45383</v>
      </c>
      <c r="L858" s="56" t="s">
        <v>247</v>
      </c>
      <c r="M858" s="27">
        <v>45265</v>
      </c>
      <c r="N858" s="26" t="s">
        <v>79</v>
      </c>
      <c r="O858" s="56">
        <v>6849</v>
      </c>
      <c r="P858" s="29" t="s">
        <v>149</v>
      </c>
      <c r="Q858" s="26" t="s">
        <v>160</v>
      </c>
      <c r="R858" s="56" t="s">
        <v>394</v>
      </c>
      <c r="S858" s="56" t="s">
        <v>195</v>
      </c>
    </row>
    <row r="859" spans="1:19" x14ac:dyDescent="0.2">
      <c r="A859" s="56" t="s">
        <v>143</v>
      </c>
      <c r="B859" s="56">
        <v>74956450</v>
      </c>
      <c r="C859" s="56" t="s">
        <v>144</v>
      </c>
      <c r="D859" s="56" t="s">
        <v>1323</v>
      </c>
      <c r="E859" s="56" t="s">
        <v>69</v>
      </c>
      <c r="F859" s="56" t="s">
        <v>69</v>
      </c>
      <c r="G859" s="56" t="s">
        <v>144</v>
      </c>
      <c r="H859" s="56" t="s">
        <v>27</v>
      </c>
      <c r="I859" s="26" t="s">
        <v>181</v>
      </c>
      <c r="J859" s="90" t="s">
        <v>74</v>
      </c>
      <c r="K859" s="88" t="s">
        <v>148</v>
      </c>
      <c r="L859" s="56" t="s">
        <v>148</v>
      </c>
      <c r="M859" s="27">
        <v>45265</v>
      </c>
      <c r="N859" s="26" t="s">
        <v>78</v>
      </c>
      <c r="O859" s="56">
        <v>6849</v>
      </c>
      <c r="P859" s="29" t="s">
        <v>149</v>
      </c>
      <c r="Q859" s="26" t="s">
        <v>160</v>
      </c>
      <c r="R859" s="56" t="s">
        <v>2150</v>
      </c>
      <c r="S859" s="56" t="s">
        <v>190</v>
      </c>
    </row>
    <row r="860" spans="1:19" x14ac:dyDescent="0.2">
      <c r="A860" s="56" t="s">
        <v>143</v>
      </c>
      <c r="B860" s="56">
        <v>72721297</v>
      </c>
      <c r="C860" s="56" t="s">
        <v>144</v>
      </c>
      <c r="D860" s="56" t="s">
        <v>1324</v>
      </c>
      <c r="E860" s="56" t="s">
        <v>69</v>
      </c>
      <c r="F860" s="56" t="s">
        <v>69</v>
      </c>
      <c r="G860" s="56" t="s">
        <v>144</v>
      </c>
      <c r="H860" s="56" t="s">
        <v>16</v>
      </c>
      <c r="I860" s="26" t="s">
        <v>958</v>
      </c>
      <c r="J860" s="90" t="s">
        <v>158</v>
      </c>
      <c r="K860" s="88">
        <v>45509</v>
      </c>
      <c r="L860" s="56" t="s">
        <v>275</v>
      </c>
      <c r="M860" s="27">
        <v>45265</v>
      </c>
      <c r="N860" s="26" t="s">
        <v>79</v>
      </c>
      <c r="O860" s="56">
        <v>6849</v>
      </c>
      <c r="P860" s="29" t="s">
        <v>149</v>
      </c>
      <c r="Q860" s="26" t="s">
        <v>160</v>
      </c>
      <c r="R860" s="56" t="s">
        <v>394</v>
      </c>
      <c r="S860" s="56" t="s">
        <v>198</v>
      </c>
    </row>
    <row r="861" spans="1:19" x14ac:dyDescent="0.2">
      <c r="A861" s="56" t="s">
        <v>143</v>
      </c>
      <c r="B861" s="56">
        <v>44268998</v>
      </c>
      <c r="C861" s="56" t="s">
        <v>144</v>
      </c>
      <c r="D861" s="56" t="s">
        <v>1325</v>
      </c>
      <c r="E861" s="56" t="s">
        <v>69</v>
      </c>
      <c r="F861" s="56" t="s">
        <v>69</v>
      </c>
      <c r="G861" s="56" t="s">
        <v>144</v>
      </c>
      <c r="H861" s="56" t="s">
        <v>16</v>
      </c>
      <c r="I861" s="26" t="s">
        <v>589</v>
      </c>
      <c r="J861" s="90" t="s">
        <v>158</v>
      </c>
      <c r="K861" s="88">
        <v>45379</v>
      </c>
      <c r="L861" s="56" t="s">
        <v>222</v>
      </c>
      <c r="M861" s="27">
        <v>45265</v>
      </c>
      <c r="N861" s="26" t="s">
        <v>79</v>
      </c>
      <c r="O861" s="56">
        <v>6849</v>
      </c>
      <c r="P861" s="29" t="s">
        <v>149</v>
      </c>
      <c r="Q861" s="26" t="s">
        <v>160</v>
      </c>
      <c r="R861" s="56" t="s">
        <v>394</v>
      </c>
      <c r="S861" s="56" t="s">
        <v>151</v>
      </c>
    </row>
    <row r="862" spans="1:19" x14ac:dyDescent="0.2">
      <c r="A862" s="56" t="s">
        <v>143</v>
      </c>
      <c r="B862" s="56">
        <v>47653636</v>
      </c>
      <c r="C862" s="56" t="s">
        <v>144</v>
      </c>
      <c r="D862" s="56" t="s">
        <v>1326</v>
      </c>
      <c r="E862" s="56" t="s">
        <v>69</v>
      </c>
      <c r="F862" s="56" t="s">
        <v>69</v>
      </c>
      <c r="G862" s="56" t="s">
        <v>144</v>
      </c>
      <c r="H862" s="56" t="s">
        <v>16</v>
      </c>
      <c r="I862" s="26" t="s">
        <v>958</v>
      </c>
      <c r="J862" s="90" t="s">
        <v>158</v>
      </c>
      <c r="K862" s="88">
        <v>45748</v>
      </c>
      <c r="L862" s="56" t="s">
        <v>275</v>
      </c>
      <c r="M862" s="27">
        <v>45265</v>
      </c>
      <c r="N862" s="26" t="s">
        <v>79</v>
      </c>
      <c r="O862" s="56">
        <v>6849</v>
      </c>
      <c r="P862" s="29" t="s">
        <v>149</v>
      </c>
      <c r="Q862" s="26" t="s">
        <v>160</v>
      </c>
      <c r="R862" s="56" t="s">
        <v>394</v>
      </c>
      <c r="S862" s="56" t="s">
        <v>205</v>
      </c>
    </row>
    <row r="863" spans="1:19" x14ac:dyDescent="0.2">
      <c r="A863" s="56" t="s">
        <v>143</v>
      </c>
      <c r="B863" s="56">
        <v>72617907</v>
      </c>
      <c r="C863" s="56" t="s">
        <v>144</v>
      </c>
      <c r="D863" s="56" t="s">
        <v>1327</v>
      </c>
      <c r="E863" s="56" t="s">
        <v>69</v>
      </c>
      <c r="F863" s="56" t="s">
        <v>69</v>
      </c>
      <c r="G863" s="56" t="s">
        <v>144</v>
      </c>
      <c r="H863" s="56" t="s">
        <v>16</v>
      </c>
      <c r="I863" s="26" t="s">
        <v>986</v>
      </c>
      <c r="J863" s="90" t="s">
        <v>74</v>
      </c>
      <c r="K863" s="88" t="s">
        <v>148</v>
      </c>
      <c r="L863" s="56" t="s">
        <v>148</v>
      </c>
      <c r="M863" s="27">
        <v>45266</v>
      </c>
      <c r="N863" s="26" t="s">
        <v>79</v>
      </c>
      <c r="O863" s="56">
        <v>6845</v>
      </c>
      <c r="P863" s="29" t="s">
        <v>149</v>
      </c>
      <c r="Q863" s="26" t="s">
        <v>160</v>
      </c>
      <c r="R863" s="56" t="s">
        <v>394</v>
      </c>
      <c r="S863" s="56" t="s">
        <v>301</v>
      </c>
    </row>
    <row r="864" spans="1:19" x14ac:dyDescent="0.2">
      <c r="A864" s="56" t="s">
        <v>143</v>
      </c>
      <c r="B864" s="56">
        <v>3971707</v>
      </c>
      <c r="C864" s="56" t="s">
        <v>144</v>
      </c>
      <c r="D864" s="56" t="s">
        <v>1328</v>
      </c>
      <c r="E864" s="56" t="s">
        <v>69</v>
      </c>
      <c r="F864" s="56" t="s">
        <v>69</v>
      </c>
      <c r="G864" s="56" t="s">
        <v>144</v>
      </c>
      <c r="H864" s="56" t="s">
        <v>16</v>
      </c>
      <c r="I864" s="26" t="s">
        <v>397</v>
      </c>
      <c r="J864" s="90" t="s">
        <v>158</v>
      </c>
      <c r="K864" s="88">
        <v>45623</v>
      </c>
      <c r="L864" s="56" t="s">
        <v>483</v>
      </c>
      <c r="M864" s="27">
        <v>45266</v>
      </c>
      <c r="N864" s="26" t="s">
        <v>79</v>
      </c>
      <c r="O864" s="56">
        <v>6845</v>
      </c>
      <c r="P864" s="29" t="s">
        <v>149</v>
      </c>
      <c r="Q864" s="26" t="s">
        <v>160</v>
      </c>
      <c r="R864" s="56" t="s">
        <v>394</v>
      </c>
      <c r="S864" s="56" t="s">
        <v>170</v>
      </c>
    </row>
    <row r="865" spans="1:19" x14ac:dyDescent="0.2">
      <c r="A865" s="56" t="s">
        <v>143</v>
      </c>
      <c r="B865" s="56">
        <v>76920866</v>
      </c>
      <c r="C865" s="56" t="s">
        <v>144</v>
      </c>
      <c r="D865" s="56" t="s">
        <v>1329</v>
      </c>
      <c r="E865" s="56" t="s">
        <v>69</v>
      </c>
      <c r="F865" s="56" t="s">
        <v>69</v>
      </c>
      <c r="G865" s="56" t="s">
        <v>144</v>
      </c>
      <c r="H865" s="56" t="s">
        <v>16</v>
      </c>
      <c r="I865" s="26" t="s">
        <v>958</v>
      </c>
      <c r="J865" s="90" t="s">
        <v>158</v>
      </c>
      <c r="K865" s="88">
        <v>45607</v>
      </c>
      <c r="L865" s="56" t="s">
        <v>197</v>
      </c>
      <c r="M865" s="27">
        <v>45266</v>
      </c>
      <c r="N865" s="26" t="s">
        <v>79</v>
      </c>
      <c r="O865" s="56">
        <v>6845</v>
      </c>
      <c r="P865" s="29" t="s">
        <v>149</v>
      </c>
      <c r="Q865" s="26" t="s">
        <v>160</v>
      </c>
      <c r="R865" s="56" t="s">
        <v>394</v>
      </c>
      <c r="S865" s="56" t="s">
        <v>301</v>
      </c>
    </row>
    <row r="866" spans="1:19" x14ac:dyDescent="0.2">
      <c r="A866" s="56" t="s">
        <v>143</v>
      </c>
      <c r="B866" s="56">
        <v>2987777</v>
      </c>
      <c r="C866" s="56" t="s">
        <v>144</v>
      </c>
      <c r="D866" s="56" t="s">
        <v>1330</v>
      </c>
      <c r="E866" s="56" t="s">
        <v>69</v>
      </c>
      <c r="F866" s="56" t="s">
        <v>69</v>
      </c>
      <c r="G866" s="56" t="s">
        <v>144</v>
      </c>
      <c r="H866" s="56" t="s">
        <v>16</v>
      </c>
      <c r="I866" s="26" t="s">
        <v>589</v>
      </c>
      <c r="J866" s="90" t="s">
        <v>158</v>
      </c>
      <c r="K866" s="88">
        <v>45354</v>
      </c>
      <c r="L866" s="56" t="s">
        <v>334</v>
      </c>
      <c r="M866" s="27">
        <v>45266</v>
      </c>
      <c r="N866" s="26" t="s">
        <v>79</v>
      </c>
      <c r="O866" s="56">
        <v>6845</v>
      </c>
      <c r="P866" s="29" t="s">
        <v>149</v>
      </c>
      <c r="Q866" s="26" t="s">
        <v>160</v>
      </c>
      <c r="R866" s="56" t="s">
        <v>394</v>
      </c>
      <c r="S866" s="56" t="s">
        <v>167</v>
      </c>
    </row>
    <row r="867" spans="1:19" x14ac:dyDescent="0.2">
      <c r="A867" s="56" t="s">
        <v>143</v>
      </c>
      <c r="B867" s="56">
        <v>70112680</v>
      </c>
      <c r="C867" s="56" t="s">
        <v>144</v>
      </c>
      <c r="D867" s="56" t="s">
        <v>1331</v>
      </c>
      <c r="E867" s="56" t="s">
        <v>69</v>
      </c>
      <c r="F867" s="56" t="s">
        <v>69</v>
      </c>
      <c r="G867" s="56" t="s">
        <v>144</v>
      </c>
      <c r="H867" s="56" t="s">
        <v>11</v>
      </c>
      <c r="I867" s="26" t="s">
        <v>169</v>
      </c>
      <c r="J867" s="90" t="s">
        <v>158</v>
      </c>
      <c r="K867" s="88">
        <v>45626</v>
      </c>
      <c r="L867" s="56" t="s">
        <v>174</v>
      </c>
      <c r="M867" s="27">
        <v>45266</v>
      </c>
      <c r="N867" s="26" t="s">
        <v>79</v>
      </c>
      <c r="O867" s="56">
        <v>6845</v>
      </c>
      <c r="P867" s="29" t="s">
        <v>149</v>
      </c>
      <c r="Q867" s="26" t="s">
        <v>160</v>
      </c>
      <c r="R867" s="56" t="s">
        <v>2150</v>
      </c>
      <c r="S867" s="56" t="s">
        <v>301</v>
      </c>
    </row>
    <row r="868" spans="1:19" x14ac:dyDescent="0.2">
      <c r="A868" s="56" t="s">
        <v>143</v>
      </c>
      <c r="B868" s="56">
        <v>2589357</v>
      </c>
      <c r="C868" s="56" t="s">
        <v>144</v>
      </c>
      <c r="D868" s="56" t="s">
        <v>1332</v>
      </c>
      <c r="E868" s="56" t="s">
        <v>69</v>
      </c>
      <c r="F868" s="56" t="s">
        <v>69</v>
      </c>
      <c r="G868" s="56" t="s">
        <v>144</v>
      </c>
      <c r="H868" s="56" t="s">
        <v>16</v>
      </c>
      <c r="I868" s="26" t="s">
        <v>840</v>
      </c>
      <c r="J868" s="90" t="s">
        <v>74</v>
      </c>
      <c r="K868" s="88" t="s">
        <v>148</v>
      </c>
      <c r="L868" s="56" t="s">
        <v>148</v>
      </c>
      <c r="M868" s="27">
        <v>45266</v>
      </c>
      <c r="N868" s="26" t="s">
        <v>79</v>
      </c>
      <c r="O868" s="56">
        <v>6845</v>
      </c>
      <c r="P868" s="29" t="s">
        <v>149</v>
      </c>
      <c r="Q868" s="26" t="s">
        <v>160</v>
      </c>
      <c r="R868" s="56" t="s">
        <v>394</v>
      </c>
      <c r="S868" s="56" t="s">
        <v>574</v>
      </c>
    </row>
    <row r="869" spans="1:19" x14ac:dyDescent="0.2">
      <c r="A869" s="56" t="s">
        <v>143</v>
      </c>
      <c r="B869" s="56">
        <v>4257408</v>
      </c>
      <c r="C869" s="56" t="s">
        <v>144</v>
      </c>
      <c r="D869" s="56" t="s">
        <v>1333</v>
      </c>
      <c r="E869" s="56" t="s">
        <v>69</v>
      </c>
      <c r="F869" s="56" t="s">
        <v>69</v>
      </c>
      <c r="G869" s="56" t="s">
        <v>144</v>
      </c>
      <c r="H869" s="56" t="s">
        <v>16</v>
      </c>
      <c r="I869" s="26" t="s">
        <v>397</v>
      </c>
      <c r="J869" s="90" t="s">
        <v>74</v>
      </c>
      <c r="K869" s="88" t="s">
        <v>148</v>
      </c>
      <c r="L869" s="56" t="s">
        <v>148</v>
      </c>
      <c r="M869" s="27">
        <v>45266</v>
      </c>
      <c r="N869" s="26" t="s">
        <v>79</v>
      </c>
      <c r="O869" s="56">
        <v>6845</v>
      </c>
      <c r="P869" s="29" t="s">
        <v>149</v>
      </c>
      <c r="Q869" s="26" t="s">
        <v>160</v>
      </c>
      <c r="R869" s="56" t="s">
        <v>394</v>
      </c>
      <c r="S869" s="56" t="s">
        <v>151</v>
      </c>
    </row>
    <row r="870" spans="1:19" x14ac:dyDescent="0.2">
      <c r="A870" s="56" t="s">
        <v>143</v>
      </c>
      <c r="B870" s="56">
        <v>72483586</v>
      </c>
      <c r="C870" s="56" t="s">
        <v>144</v>
      </c>
      <c r="D870" s="56" t="s">
        <v>1334</v>
      </c>
      <c r="E870" s="56" t="s">
        <v>69</v>
      </c>
      <c r="F870" s="56" t="s">
        <v>69</v>
      </c>
      <c r="G870" s="56" t="s">
        <v>144</v>
      </c>
      <c r="H870" s="56" t="s">
        <v>16</v>
      </c>
      <c r="I870" s="26" t="s">
        <v>401</v>
      </c>
      <c r="J870" s="90" t="s">
        <v>74</v>
      </c>
      <c r="K870" s="88" t="s">
        <v>148</v>
      </c>
      <c r="L870" s="56" t="s">
        <v>148</v>
      </c>
      <c r="M870" s="27">
        <v>45266</v>
      </c>
      <c r="N870" s="26" t="s">
        <v>79</v>
      </c>
      <c r="O870" s="56">
        <v>6845</v>
      </c>
      <c r="P870" s="29" t="s">
        <v>149</v>
      </c>
      <c r="Q870" s="26" t="s">
        <v>160</v>
      </c>
      <c r="R870" s="56" t="s">
        <v>394</v>
      </c>
      <c r="S870" s="56" t="s">
        <v>232</v>
      </c>
    </row>
    <row r="871" spans="1:19" x14ac:dyDescent="0.2">
      <c r="A871" s="56" t="s">
        <v>143</v>
      </c>
      <c r="B871" s="56">
        <v>70881089</v>
      </c>
      <c r="C871" s="56" t="s">
        <v>144</v>
      </c>
      <c r="D871" s="56" t="s">
        <v>1335</v>
      </c>
      <c r="E871" s="56" t="s">
        <v>69</v>
      </c>
      <c r="F871" s="56" t="s">
        <v>69</v>
      </c>
      <c r="G871" s="56" t="s">
        <v>144</v>
      </c>
      <c r="H871" s="56" t="s">
        <v>16</v>
      </c>
      <c r="I871" s="26" t="s">
        <v>589</v>
      </c>
      <c r="J871" s="90" t="s">
        <v>158</v>
      </c>
      <c r="K871" s="88">
        <v>45321</v>
      </c>
      <c r="L871" s="56" t="s">
        <v>201</v>
      </c>
      <c r="M871" s="27">
        <v>45266</v>
      </c>
      <c r="N871" s="26" t="s">
        <v>79</v>
      </c>
      <c r="O871" s="56">
        <v>6845</v>
      </c>
      <c r="P871" s="29" t="s">
        <v>149</v>
      </c>
      <c r="Q871" s="26" t="s">
        <v>160</v>
      </c>
      <c r="R871" s="56" t="s">
        <v>394</v>
      </c>
      <c r="S871" s="56" t="s">
        <v>195</v>
      </c>
    </row>
    <row r="872" spans="1:19" x14ac:dyDescent="0.2">
      <c r="A872" s="56" t="s">
        <v>143</v>
      </c>
      <c r="B872" s="56">
        <v>75752382</v>
      </c>
      <c r="C872" s="56" t="s">
        <v>144</v>
      </c>
      <c r="D872" s="56" t="s">
        <v>1336</v>
      </c>
      <c r="E872" s="56" t="s">
        <v>69</v>
      </c>
      <c r="F872" s="56" t="s">
        <v>69</v>
      </c>
      <c r="G872" s="56" t="s">
        <v>144</v>
      </c>
      <c r="H872" s="56" t="s">
        <v>16</v>
      </c>
      <c r="I872" s="26" t="s">
        <v>958</v>
      </c>
      <c r="J872" s="90" t="s">
        <v>158</v>
      </c>
      <c r="K872" s="88">
        <v>45536</v>
      </c>
      <c r="L872" s="56" t="s">
        <v>194</v>
      </c>
      <c r="M872" s="27">
        <v>45266</v>
      </c>
      <c r="N872" s="26" t="s">
        <v>79</v>
      </c>
      <c r="O872" s="56">
        <v>6845</v>
      </c>
      <c r="P872" s="29" t="s">
        <v>149</v>
      </c>
      <c r="Q872" s="26" t="s">
        <v>160</v>
      </c>
      <c r="R872" s="56" t="s">
        <v>394</v>
      </c>
      <c r="S872" s="56" t="s">
        <v>205</v>
      </c>
    </row>
    <row r="873" spans="1:19" x14ac:dyDescent="0.2">
      <c r="A873" s="56" t="s">
        <v>143</v>
      </c>
      <c r="B873" s="56">
        <v>73045215</v>
      </c>
      <c r="C873" s="56" t="s">
        <v>144</v>
      </c>
      <c r="D873" s="56" t="s">
        <v>1337</v>
      </c>
      <c r="E873" s="56" t="s">
        <v>69</v>
      </c>
      <c r="F873" s="56" t="s">
        <v>69</v>
      </c>
      <c r="G873" s="56" t="s">
        <v>144</v>
      </c>
      <c r="H873" s="56" t="s">
        <v>146</v>
      </c>
      <c r="I873" s="26" t="s">
        <v>415</v>
      </c>
      <c r="J873" s="90" t="s">
        <v>158</v>
      </c>
      <c r="K873" s="88">
        <v>45504</v>
      </c>
      <c r="L873" s="56" t="s">
        <v>197</v>
      </c>
      <c r="M873" s="27">
        <v>45276</v>
      </c>
      <c r="N873" s="26" t="s">
        <v>78</v>
      </c>
      <c r="O873" s="56">
        <v>6850</v>
      </c>
      <c r="P873" s="29" t="s">
        <v>149</v>
      </c>
      <c r="Q873" s="26" t="s">
        <v>150</v>
      </c>
      <c r="R873" s="56" t="s">
        <v>2150</v>
      </c>
      <c r="S873" s="56" t="s">
        <v>479</v>
      </c>
    </row>
    <row r="874" spans="1:19" x14ac:dyDescent="0.2">
      <c r="A874" s="56" t="s">
        <v>143</v>
      </c>
      <c r="B874" s="56">
        <v>75399447</v>
      </c>
      <c r="C874" s="56" t="s">
        <v>144</v>
      </c>
      <c r="D874" s="56" t="s">
        <v>1338</v>
      </c>
      <c r="E874" s="56" t="s">
        <v>69</v>
      </c>
      <c r="F874" s="56" t="s">
        <v>69</v>
      </c>
      <c r="G874" s="56" t="s">
        <v>144</v>
      </c>
      <c r="H874" s="56" t="s">
        <v>146</v>
      </c>
      <c r="I874" s="26" t="s">
        <v>415</v>
      </c>
      <c r="J874" s="90" t="s">
        <v>158</v>
      </c>
      <c r="K874" s="88">
        <v>45412</v>
      </c>
      <c r="L874" s="56" t="s">
        <v>194</v>
      </c>
      <c r="M874" s="27">
        <v>45276</v>
      </c>
      <c r="N874" s="26" t="s">
        <v>78</v>
      </c>
      <c r="O874" s="56">
        <v>6850</v>
      </c>
      <c r="P874" s="29" t="s">
        <v>149</v>
      </c>
      <c r="Q874" s="26" t="s">
        <v>150</v>
      </c>
      <c r="R874" s="56" t="s">
        <v>2150</v>
      </c>
      <c r="S874" s="56" t="s">
        <v>151</v>
      </c>
    </row>
    <row r="875" spans="1:19" x14ac:dyDescent="0.2">
      <c r="A875" s="56" t="s">
        <v>143</v>
      </c>
      <c r="B875" s="56">
        <v>72613483</v>
      </c>
      <c r="C875" s="56" t="s">
        <v>144</v>
      </c>
      <c r="D875" s="56" t="s">
        <v>1339</v>
      </c>
      <c r="E875" s="56" t="s">
        <v>69</v>
      </c>
      <c r="F875" s="56" t="s">
        <v>69</v>
      </c>
      <c r="G875" s="56" t="s">
        <v>144</v>
      </c>
      <c r="H875" s="56" t="s">
        <v>146</v>
      </c>
      <c r="I875" s="26" t="s">
        <v>415</v>
      </c>
      <c r="J875" s="90" t="s">
        <v>158</v>
      </c>
      <c r="K875" s="88">
        <v>45535</v>
      </c>
      <c r="L875" s="56" t="s">
        <v>194</v>
      </c>
      <c r="M875" s="27">
        <v>45276</v>
      </c>
      <c r="N875" s="26" t="s">
        <v>78</v>
      </c>
      <c r="O875" s="56">
        <v>6850</v>
      </c>
      <c r="P875" s="29" t="s">
        <v>149</v>
      </c>
      <c r="Q875" s="26" t="s">
        <v>150</v>
      </c>
      <c r="R875" s="56" t="s">
        <v>2150</v>
      </c>
      <c r="S875" s="56" t="s">
        <v>190</v>
      </c>
    </row>
    <row r="876" spans="1:19" x14ac:dyDescent="0.2">
      <c r="A876" s="56" t="s">
        <v>143</v>
      </c>
      <c r="B876" s="56">
        <v>75171818</v>
      </c>
      <c r="C876" s="56" t="s">
        <v>144</v>
      </c>
      <c r="D876" s="56" t="s">
        <v>1340</v>
      </c>
      <c r="E876" s="56" t="s">
        <v>69</v>
      </c>
      <c r="F876" s="56" t="s">
        <v>69</v>
      </c>
      <c r="G876" s="56" t="s">
        <v>144</v>
      </c>
      <c r="H876" s="56" t="s">
        <v>146</v>
      </c>
      <c r="I876" s="26" t="s">
        <v>329</v>
      </c>
      <c r="J876" s="90" t="s">
        <v>158</v>
      </c>
      <c r="K876" s="88">
        <v>45327</v>
      </c>
      <c r="L876" s="56" t="s">
        <v>197</v>
      </c>
      <c r="M876" s="27">
        <v>45276</v>
      </c>
      <c r="N876" s="26" t="s">
        <v>78</v>
      </c>
      <c r="O876" s="56">
        <v>6850</v>
      </c>
      <c r="P876" s="29" t="s">
        <v>149</v>
      </c>
      <c r="Q876" s="26" t="s">
        <v>150</v>
      </c>
      <c r="R876" s="56" t="s">
        <v>2150</v>
      </c>
      <c r="S876" s="56" t="s">
        <v>190</v>
      </c>
    </row>
    <row r="877" spans="1:19" x14ac:dyDescent="0.2">
      <c r="A877" s="56" t="s">
        <v>143</v>
      </c>
      <c r="B877" s="56">
        <v>71122109</v>
      </c>
      <c r="C877" s="56" t="s">
        <v>144</v>
      </c>
      <c r="D877" s="56" t="s">
        <v>1341</v>
      </c>
      <c r="E877" s="56" t="s">
        <v>69</v>
      </c>
      <c r="F877" s="56" t="s">
        <v>69</v>
      </c>
      <c r="G877" s="56" t="s">
        <v>144</v>
      </c>
      <c r="H877" s="56" t="s">
        <v>146</v>
      </c>
      <c r="I877" s="56" t="s">
        <v>415</v>
      </c>
      <c r="J877" s="90" t="s">
        <v>158</v>
      </c>
      <c r="K877" s="88">
        <v>45504</v>
      </c>
      <c r="L877" s="56" t="s">
        <v>334</v>
      </c>
      <c r="M877" s="27">
        <v>45276</v>
      </c>
      <c r="N877" s="56" t="s">
        <v>78</v>
      </c>
      <c r="O877" s="56">
        <v>6850</v>
      </c>
      <c r="P877" s="29" t="s">
        <v>149</v>
      </c>
      <c r="Q877" s="56" t="s">
        <v>150</v>
      </c>
      <c r="R877" s="56" t="s">
        <v>2150</v>
      </c>
      <c r="S877" s="56" t="s">
        <v>170</v>
      </c>
    </row>
    <row r="878" spans="1:19" x14ac:dyDescent="0.2">
      <c r="A878" s="56" t="s">
        <v>143</v>
      </c>
      <c r="B878" s="56">
        <v>76578469</v>
      </c>
      <c r="C878" s="56" t="s">
        <v>144</v>
      </c>
      <c r="D878" s="56" t="s">
        <v>1342</v>
      </c>
      <c r="E878" s="56" t="s">
        <v>69</v>
      </c>
      <c r="F878" s="56" t="s">
        <v>69</v>
      </c>
      <c r="G878" s="56" t="s">
        <v>144</v>
      </c>
      <c r="H878" s="56" t="s">
        <v>16</v>
      </c>
      <c r="I878" s="56" t="s">
        <v>242</v>
      </c>
      <c r="J878" s="90" t="s">
        <v>158</v>
      </c>
      <c r="K878" s="88">
        <v>45443</v>
      </c>
      <c r="L878" s="56" t="s">
        <v>201</v>
      </c>
      <c r="M878" s="27">
        <v>45294</v>
      </c>
      <c r="N878" s="56" t="s">
        <v>79</v>
      </c>
      <c r="O878" s="56">
        <v>6992</v>
      </c>
      <c r="P878" s="29" t="s">
        <v>149</v>
      </c>
      <c r="Q878" s="56" t="s">
        <v>160</v>
      </c>
      <c r="R878" s="56" t="s">
        <v>243</v>
      </c>
      <c r="S878" s="56" t="s">
        <v>151</v>
      </c>
    </row>
    <row r="879" spans="1:19" x14ac:dyDescent="0.2">
      <c r="A879" s="56" t="s">
        <v>143</v>
      </c>
      <c r="B879" s="56">
        <v>70321178</v>
      </c>
      <c r="C879" s="56" t="s">
        <v>144</v>
      </c>
      <c r="D879" s="56" t="s">
        <v>1343</v>
      </c>
      <c r="E879" s="56" t="s">
        <v>69</v>
      </c>
      <c r="F879" s="56" t="s">
        <v>69</v>
      </c>
      <c r="G879" s="56" t="s">
        <v>144</v>
      </c>
      <c r="H879" s="56" t="s">
        <v>16</v>
      </c>
      <c r="I879" s="56" t="s">
        <v>308</v>
      </c>
      <c r="J879" s="90" t="s">
        <v>74</v>
      </c>
      <c r="K879" s="88" t="s">
        <v>148</v>
      </c>
      <c r="L879" s="56" t="s">
        <v>148</v>
      </c>
      <c r="M879" s="27">
        <v>45294</v>
      </c>
      <c r="N879" s="56" t="s">
        <v>79</v>
      </c>
      <c r="O879" s="56">
        <v>6992</v>
      </c>
      <c r="P879" s="29" t="s">
        <v>149</v>
      </c>
      <c r="Q879" s="56" t="s">
        <v>160</v>
      </c>
      <c r="R879" s="56" t="s">
        <v>243</v>
      </c>
      <c r="S879" s="56" t="s">
        <v>301</v>
      </c>
    </row>
    <row r="880" spans="1:19" x14ac:dyDescent="0.2">
      <c r="A880" s="56" t="s">
        <v>143</v>
      </c>
      <c r="B880" s="56">
        <v>72546045</v>
      </c>
      <c r="C880" s="56" t="s">
        <v>144</v>
      </c>
      <c r="D880" s="56" t="s">
        <v>1344</v>
      </c>
      <c r="E880" s="56" t="s">
        <v>69</v>
      </c>
      <c r="F880" s="56" t="s">
        <v>69</v>
      </c>
      <c r="G880" s="56" t="s">
        <v>144</v>
      </c>
      <c r="H880" s="56" t="s">
        <v>16</v>
      </c>
      <c r="I880" s="56" t="s">
        <v>242</v>
      </c>
      <c r="J880" s="90" t="s">
        <v>158</v>
      </c>
      <c r="K880" s="88">
        <v>45565</v>
      </c>
      <c r="L880" s="56" t="s">
        <v>194</v>
      </c>
      <c r="M880" s="27">
        <v>45294</v>
      </c>
      <c r="N880" s="56" t="s">
        <v>79</v>
      </c>
      <c r="O880" s="56">
        <v>6992</v>
      </c>
      <c r="P880" s="29" t="s">
        <v>149</v>
      </c>
      <c r="Q880" s="56" t="s">
        <v>160</v>
      </c>
      <c r="R880" s="56" t="s">
        <v>243</v>
      </c>
      <c r="S880" s="56" t="s">
        <v>179</v>
      </c>
    </row>
    <row r="881" spans="1:19" x14ac:dyDescent="0.2">
      <c r="A881" s="56" t="s">
        <v>143</v>
      </c>
      <c r="B881" s="56">
        <v>74664380</v>
      </c>
      <c r="C881" s="56" t="s">
        <v>144</v>
      </c>
      <c r="D881" s="56" t="s">
        <v>1345</v>
      </c>
      <c r="E881" s="56" t="s">
        <v>69</v>
      </c>
      <c r="F881" s="56" t="s">
        <v>69</v>
      </c>
      <c r="G881" s="56" t="s">
        <v>144</v>
      </c>
      <c r="H881" s="56" t="s">
        <v>16</v>
      </c>
      <c r="I881" s="56" t="s">
        <v>386</v>
      </c>
      <c r="J881" s="90" t="s">
        <v>74</v>
      </c>
      <c r="K881" s="88" t="s">
        <v>148</v>
      </c>
      <c r="L881" s="56" t="s">
        <v>148</v>
      </c>
      <c r="M881" s="27">
        <v>45294</v>
      </c>
      <c r="N881" s="56" t="s">
        <v>79</v>
      </c>
      <c r="O881" s="56">
        <v>6992</v>
      </c>
      <c r="P881" s="29" t="s">
        <v>149</v>
      </c>
      <c r="Q881" s="56" t="s">
        <v>160</v>
      </c>
      <c r="R881" s="56" t="s">
        <v>2252</v>
      </c>
      <c r="S881" s="56" t="s">
        <v>301</v>
      </c>
    </row>
    <row r="882" spans="1:19" x14ac:dyDescent="0.2">
      <c r="A882" s="56" t="s">
        <v>143</v>
      </c>
      <c r="B882" s="56">
        <v>76169136</v>
      </c>
      <c r="C882" s="56" t="s">
        <v>144</v>
      </c>
      <c r="D882" s="56" t="s">
        <v>1346</v>
      </c>
      <c r="E882" s="56" t="s">
        <v>69</v>
      </c>
      <c r="F882" s="56" t="s">
        <v>69</v>
      </c>
      <c r="G882" s="56" t="s">
        <v>144</v>
      </c>
      <c r="H882" s="56" t="s">
        <v>16</v>
      </c>
      <c r="I882" s="26" t="s">
        <v>820</v>
      </c>
      <c r="J882" s="90" t="s">
        <v>158</v>
      </c>
      <c r="K882" s="88">
        <v>45541</v>
      </c>
      <c r="L882" s="56" t="s">
        <v>247</v>
      </c>
      <c r="M882" s="27">
        <v>45294</v>
      </c>
      <c r="N882" s="26" t="s">
        <v>79</v>
      </c>
      <c r="O882" s="56">
        <v>6992</v>
      </c>
      <c r="P882" s="29" t="s">
        <v>149</v>
      </c>
      <c r="Q882" s="26" t="s">
        <v>160</v>
      </c>
      <c r="R882" s="56" t="s">
        <v>243</v>
      </c>
      <c r="S882" s="56" t="s">
        <v>232</v>
      </c>
    </row>
    <row r="883" spans="1:19" x14ac:dyDescent="0.2">
      <c r="A883" s="56" t="s">
        <v>143</v>
      </c>
      <c r="B883" s="56">
        <v>76439436</v>
      </c>
      <c r="C883" s="56" t="s">
        <v>144</v>
      </c>
      <c r="D883" s="56" t="s">
        <v>1347</v>
      </c>
      <c r="E883" s="56" t="s">
        <v>69</v>
      </c>
      <c r="F883" s="56" t="s">
        <v>69</v>
      </c>
      <c r="G883" s="56" t="s">
        <v>144</v>
      </c>
      <c r="H883" s="56" t="s">
        <v>16</v>
      </c>
      <c r="I883" s="26" t="s">
        <v>242</v>
      </c>
      <c r="J883" s="90" t="s">
        <v>158</v>
      </c>
      <c r="K883" s="88">
        <v>45565</v>
      </c>
      <c r="L883" s="56" t="s">
        <v>194</v>
      </c>
      <c r="M883" s="27">
        <v>45294</v>
      </c>
      <c r="N883" s="26" t="s">
        <v>79</v>
      </c>
      <c r="O883" s="56">
        <v>6992</v>
      </c>
      <c r="P883" s="29" t="s">
        <v>149</v>
      </c>
      <c r="Q883" s="26" t="s">
        <v>160</v>
      </c>
      <c r="R883" s="56" t="s">
        <v>243</v>
      </c>
      <c r="S883" s="56" t="s">
        <v>195</v>
      </c>
    </row>
    <row r="884" spans="1:19" x14ac:dyDescent="0.2">
      <c r="A884" s="56" t="s">
        <v>143</v>
      </c>
      <c r="B884" s="56">
        <v>70850553</v>
      </c>
      <c r="C884" s="56" t="s">
        <v>144</v>
      </c>
      <c r="D884" s="56" t="s">
        <v>1348</v>
      </c>
      <c r="E884" s="56" t="s">
        <v>69</v>
      </c>
      <c r="F884" s="56" t="s">
        <v>69</v>
      </c>
      <c r="G884" s="56" t="s">
        <v>144</v>
      </c>
      <c r="H884" s="56" t="s">
        <v>16</v>
      </c>
      <c r="I884" s="26" t="s">
        <v>310</v>
      </c>
      <c r="J884" s="90" t="s">
        <v>158</v>
      </c>
      <c r="K884" s="88">
        <v>45313</v>
      </c>
      <c r="L884" s="56" t="s">
        <v>222</v>
      </c>
      <c r="M884" s="27">
        <v>45294</v>
      </c>
      <c r="N884" s="26" t="s">
        <v>79</v>
      </c>
      <c r="O884" s="56">
        <v>6992</v>
      </c>
      <c r="P884" s="29" t="s">
        <v>149</v>
      </c>
      <c r="Q884" s="26" t="s">
        <v>160</v>
      </c>
      <c r="R884" s="56" t="s">
        <v>243</v>
      </c>
      <c r="S884" s="56" t="s">
        <v>198</v>
      </c>
    </row>
    <row r="885" spans="1:19" x14ac:dyDescent="0.2">
      <c r="A885" s="56" t="s">
        <v>143</v>
      </c>
      <c r="B885" s="56">
        <v>47916780</v>
      </c>
      <c r="C885" s="56" t="s">
        <v>144</v>
      </c>
      <c r="D885" s="56" t="s">
        <v>1349</v>
      </c>
      <c r="E885" s="56" t="s">
        <v>69</v>
      </c>
      <c r="F885" s="56" t="s">
        <v>69</v>
      </c>
      <c r="G885" s="56" t="s">
        <v>144</v>
      </c>
      <c r="H885" s="56" t="s">
        <v>16</v>
      </c>
      <c r="I885" s="26" t="s">
        <v>308</v>
      </c>
      <c r="J885" s="90" t="s">
        <v>158</v>
      </c>
      <c r="K885" s="88">
        <v>45701</v>
      </c>
      <c r="L885" s="56" t="s">
        <v>334</v>
      </c>
      <c r="M885" s="27">
        <v>45294</v>
      </c>
      <c r="N885" s="26" t="s">
        <v>79</v>
      </c>
      <c r="O885" s="56">
        <v>6992</v>
      </c>
      <c r="P885" s="29" t="s">
        <v>149</v>
      </c>
      <c r="Q885" s="26" t="s">
        <v>160</v>
      </c>
      <c r="R885" s="56" t="s">
        <v>243</v>
      </c>
      <c r="S885" s="56" t="s">
        <v>190</v>
      </c>
    </row>
    <row r="886" spans="1:19" x14ac:dyDescent="0.2">
      <c r="A886" s="56" t="s">
        <v>143</v>
      </c>
      <c r="B886" s="56">
        <v>74929023</v>
      </c>
      <c r="C886" s="56" t="s">
        <v>144</v>
      </c>
      <c r="D886" s="56" t="s">
        <v>1350</v>
      </c>
      <c r="E886" s="56" t="s">
        <v>69</v>
      </c>
      <c r="F886" s="56" t="s">
        <v>69</v>
      </c>
      <c r="G886" s="56" t="s">
        <v>144</v>
      </c>
      <c r="H886" s="56" t="s">
        <v>16</v>
      </c>
      <c r="I886" s="26" t="s">
        <v>981</v>
      </c>
      <c r="J886" s="90" t="s">
        <v>158</v>
      </c>
      <c r="K886" s="88">
        <v>45314</v>
      </c>
      <c r="L886" s="56" t="s">
        <v>222</v>
      </c>
      <c r="M886" s="27">
        <v>45294</v>
      </c>
      <c r="N886" s="26" t="s">
        <v>79</v>
      </c>
      <c r="O886" s="56">
        <v>6992</v>
      </c>
      <c r="P886" s="29" t="s">
        <v>149</v>
      </c>
      <c r="Q886" s="26" t="s">
        <v>160</v>
      </c>
      <c r="R886" s="56" t="s">
        <v>243</v>
      </c>
      <c r="S886" s="56" t="s">
        <v>190</v>
      </c>
    </row>
    <row r="887" spans="1:19" x14ac:dyDescent="0.2">
      <c r="A887" s="56" t="s">
        <v>143</v>
      </c>
      <c r="B887" s="56">
        <v>78109382</v>
      </c>
      <c r="C887" s="56" t="s">
        <v>144</v>
      </c>
      <c r="D887" s="56" t="s">
        <v>1351</v>
      </c>
      <c r="E887" s="56" t="s">
        <v>69</v>
      </c>
      <c r="F887" s="56" t="s">
        <v>69</v>
      </c>
      <c r="G887" s="56" t="s">
        <v>144</v>
      </c>
      <c r="H887" s="56" t="s">
        <v>16</v>
      </c>
      <c r="I887" s="26" t="s">
        <v>527</v>
      </c>
      <c r="J887" s="90" t="s">
        <v>74</v>
      </c>
      <c r="K887" s="88" t="s">
        <v>148</v>
      </c>
      <c r="L887" s="56" t="s">
        <v>148</v>
      </c>
      <c r="M887" s="27">
        <v>45294</v>
      </c>
      <c r="N887" s="26" t="s">
        <v>79</v>
      </c>
      <c r="O887" s="56">
        <v>6992</v>
      </c>
      <c r="P887" s="29" t="s">
        <v>149</v>
      </c>
      <c r="Q887" s="26" t="s">
        <v>160</v>
      </c>
      <c r="R887" s="56" t="s">
        <v>243</v>
      </c>
      <c r="S887" s="56" t="s">
        <v>170</v>
      </c>
    </row>
    <row r="888" spans="1:19" x14ac:dyDescent="0.2">
      <c r="A888" s="56" t="s">
        <v>143</v>
      </c>
      <c r="B888" s="56">
        <v>75409977</v>
      </c>
      <c r="C888" s="56" t="s">
        <v>144</v>
      </c>
      <c r="D888" s="56" t="s">
        <v>1352</v>
      </c>
      <c r="E888" s="56" t="s">
        <v>69</v>
      </c>
      <c r="F888" s="56" t="s">
        <v>69</v>
      </c>
      <c r="G888" s="56" t="s">
        <v>144</v>
      </c>
      <c r="H888" s="56" t="s">
        <v>16</v>
      </c>
      <c r="I888" s="26" t="s">
        <v>864</v>
      </c>
      <c r="J888" s="90" t="s">
        <v>158</v>
      </c>
      <c r="K888" s="88">
        <v>45351</v>
      </c>
      <c r="L888" s="56" t="s">
        <v>159</v>
      </c>
      <c r="M888" s="27">
        <v>45294</v>
      </c>
      <c r="N888" s="26" t="s">
        <v>79</v>
      </c>
      <c r="O888" s="56">
        <v>6993</v>
      </c>
      <c r="P888" s="29" t="s">
        <v>149</v>
      </c>
      <c r="Q888" s="26" t="s">
        <v>160</v>
      </c>
      <c r="R888" s="56" t="s">
        <v>243</v>
      </c>
      <c r="S888" s="56" t="s">
        <v>170</v>
      </c>
    </row>
    <row r="889" spans="1:19" x14ac:dyDescent="0.2">
      <c r="A889" s="56" t="s">
        <v>143</v>
      </c>
      <c r="B889" s="56">
        <v>76387510</v>
      </c>
      <c r="C889" s="56" t="s">
        <v>144</v>
      </c>
      <c r="D889" s="56" t="s">
        <v>1353</v>
      </c>
      <c r="E889" s="56" t="s">
        <v>69</v>
      </c>
      <c r="F889" s="56" t="s">
        <v>69</v>
      </c>
      <c r="G889" s="56" t="s">
        <v>144</v>
      </c>
      <c r="H889" s="56" t="s">
        <v>16</v>
      </c>
      <c r="I889" s="26" t="s">
        <v>1354</v>
      </c>
      <c r="J889" s="90" t="s">
        <v>74</v>
      </c>
      <c r="K889" s="88" t="s">
        <v>148</v>
      </c>
      <c r="L889" s="56" t="s">
        <v>148</v>
      </c>
      <c r="M889" s="27">
        <v>45294</v>
      </c>
      <c r="N889" s="26" t="s">
        <v>78</v>
      </c>
      <c r="O889" s="56">
        <v>6993</v>
      </c>
      <c r="P889" s="29" t="s">
        <v>149</v>
      </c>
      <c r="Q889" s="26" t="s">
        <v>160</v>
      </c>
      <c r="R889" s="56" t="s">
        <v>243</v>
      </c>
      <c r="S889" s="56" t="s">
        <v>256</v>
      </c>
    </row>
    <row r="890" spans="1:19" x14ac:dyDescent="0.2">
      <c r="A890" s="56" t="s">
        <v>143</v>
      </c>
      <c r="B890" s="56">
        <v>6790113</v>
      </c>
      <c r="C890" s="56" t="s">
        <v>144</v>
      </c>
      <c r="D890" s="56" t="s">
        <v>1355</v>
      </c>
      <c r="E890" s="56" t="s">
        <v>69</v>
      </c>
      <c r="F890" s="56" t="s">
        <v>69</v>
      </c>
      <c r="G890" s="56" t="s">
        <v>144</v>
      </c>
      <c r="H890" s="56" t="s">
        <v>16</v>
      </c>
      <c r="I890" s="26" t="s">
        <v>527</v>
      </c>
      <c r="J890" s="90" t="s">
        <v>158</v>
      </c>
      <c r="K890" s="88">
        <v>45329</v>
      </c>
      <c r="L890" s="56" t="s">
        <v>334</v>
      </c>
      <c r="M890" s="27">
        <v>45294</v>
      </c>
      <c r="N890" s="26" t="s">
        <v>79</v>
      </c>
      <c r="O890" s="56">
        <v>6993</v>
      </c>
      <c r="P890" s="29" t="s">
        <v>149</v>
      </c>
      <c r="Q890" s="26" t="s">
        <v>160</v>
      </c>
      <c r="R890" s="56" t="s">
        <v>243</v>
      </c>
      <c r="S890" s="56" t="s">
        <v>190</v>
      </c>
    </row>
    <row r="891" spans="1:19" x14ac:dyDescent="0.2">
      <c r="A891" s="56" t="s">
        <v>143</v>
      </c>
      <c r="B891" s="56">
        <v>72755947</v>
      </c>
      <c r="C891" s="56" t="s">
        <v>144</v>
      </c>
      <c r="D891" s="56" t="s">
        <v>1356</v>
      </c>
      <c r="E891" s="56" t="s">
        <v>69</v>
      </c>
      <c r="F891" s="56" t="s">
        <v>69</v>
      </c>
      <c r="G891" s="56" t="s">
        <v>144</v>
      </c>
      <c r="H891" s="56" t="s">
        <v>16</v>
      </c>
      <c r="I891" s="26" t="s">
        <v>308</v>
      </c>
      <c r="J891" s="90" t="s">
        <v>158</v>
      </c>
      <c r="K891" s="88">
        <v>45351</v>
      </c>
      <c r="L891" s="56" t="s">
        <v>201</v>
      </c>
      <c r="M891" s="27">
        <v>45294</v>
      </c>
      <c r="N891" s="26" t="s">
        <v>79</v>
      </c>
      <c r="O891" s="56">
        <v>6993</v>
      </c>
      <c r="P891" s="29" t="s">
        <v>149</v>
      </c>
      <c r="Q891" s="26" t="s">
        <v>160</v>
      </c>
      <c r="R891" s="56" t="s">
        <v>243</v>
      </c>
      <c r="S891" s="56" t="s">
        <v>151</v>
      </c>
    </row>
    <row r="892" spans="1:19" x14ac:dyDescent="0.2">
      <c r="A892" s="56" t="s">
        <v>143</v>
      </c>
      <c r="B892" s="56">
        <v>71309183</v>
      </c>
      <c r="C892" s="56" t="s">
        <v>144</v>
      </c>
      <c r="D892" s="56" t="s">
        <v>1357</v>
      </c>
      <c r="E892" s="56" t="s">
        <v>69</v>
      </c>
      <c r="F892" s="56" t="s">
        <v>69</v>
      </c>
      <c r="G892" s="56" t="s">
        <v>144</v>
      </c>
      <c r="H892" s="56" t="s">
        <v>16</v>
      </c>
      <c r="I892" s="26" t="s">
        <v>308</v>
      </c>
      <c r="J892" s="90" t="s">
        <v>158</v>
      </c>
      <c r="K892" s="88">
        <v>45335</v>
      </c>
      <c r="L892" s="56" t="s">
        <v>222</v>
      </c>
      <c r="M892" s="27">
        <v>45294</v>
      </c>
      <c r="N892" s="26" t="s">
        <v>79</v>
      </c>
      <c r="O892" s="56">
        <v>6993</v>
      </c>
      <c r="P892" s="29" t="s">
        <v>149</v>
      </c>
      <c r="Q892" s="26" t="s">
        <v>160</v>
      </c>
      <c r="R892" s="56" t="s">
        <v>243</v>
      </c>
      <c r="S892" s="56" t="s">
        <v>186</v>
      </c>
    </row>
    <row r="893" spans="1:19" x14ac:dyDescent="0.2">
      <c r="A893" s="56" t="s">
        <v>143</v>
      </c>
      <c r="B893" s="56">
        <v>75011980</v>
      </c>
      <c r="C893" s="56" t="s">
        <v>144</v>
      </c>
      <c r="D893" s="56" t="s">
        <v>1358</v>
      </c>
      <c r="E893" s="56" t="s">
        <v>69</v>
      </c>
      <c r="F893" s="56" t="s">
        <v>69</v>
      </c>
      <c r="G893" s="56" t="s">
        <v>144</v>
      </c>
      <c r="H893" s="56" t="s">
        <v>16</v>
      </c>
      <c r="I893" s="26" t="s">
        <v>310</v>
      </c>
      <c r="J893" s="90" t="s">
        <v>158</v>
      </c>
      <c r="K893" s="88">
        <v>45300</v>
      </c>
      <c r="L893" s="56" t="s">
        <v>334</v>
      </c>
      <c r="M893" s="27">
        <v>45294</v>
      </c>
      <c r="N893" s="26" t="s">
        <v>79</v>
      </c>
      <c r="O893" s="56">
        <v>6993</v>
      </c>
      <c r="P893" s="29" t="s">
        <v>149</v>
      </c>
      <c r="Q893" s="26" t="s">
        <v>160</v>
      </c>
      <c r="R893" s="56" t="s">
        <v>243</v>
      </c>
      <c r="S893" s="56" t="s">
        <v>151</v>
      </c>
    </row>
    <row r="894" spans="1:19" x14ac:dyDescent="0.2">
      <c r="A894" s="56" t="s">
        <v>143</v>
      </c>
      <c r="B894" s="56">
        <v>70608534</v>
      </c>
      <c r="C894" s="56" t="s">
        <v>144</v>
      </c>
      <c r="D894" s="56" t="s">
        <v>1359</v>
      </c>
      <c r="E894" s="56" t="s">
        <v>69</v>
      </c>
      <c r="F894" s="56" t="s">
        <v>69</v>
      </c>
      <c r="G894" s="56" t="s">
        <v>144</v>
      </c>
      <c r="H894" s="56" t="s">
        <v>16</v>
      </c>
      <c r="I894" s="26" t="s">
        <v>169</v>
      </c>
      <c r="J894" s="90" t="s">
        <v>158</v>
      </c>
      <c r="K894" s="88">
        <v>45688</v>
      </c>
      <c r="L894" s="56" t="s">
        <v>194</v>
      </c>
      <c r="M894" s="27">
        <v>45294</v>
      </c>
      <c r="N894" s="26" t="s">
        <v>79</v>
      </c>
      <c r="O894" s="56">
        <v>6993</v>
      </c>
      <c r="P894" s="29" t="s">
        <v>149</v>
      </c>
      <c r="Q894" s="26" t="s">
        <v>160</v>
      </c>
      <c r="R894" s="56" t="s">
        <v>394</v>
      </c>
      <c r="S894" s="56" t="s">
        <v>301</v>
      </c>
    </row>
    <row r="895" spans="1:19" x14ac:dyDescent="0.2">
      <c r="A895" s="56" t="s">
        <v>143</v>
      </c>
      <c r="B895" s="56">
        <v>70431508</v>
      </c>
      <c r="C895" s="56" t="s">
        <v>144</v>
      </c>
      <c r="D895" s="56" t="s">
        <v>1360</v>
      </c>
      <c r="E895" s="56" t="s">
        <v>69</v>
      </c>
      <c r="F895" s="56" t="s">
        <v>69</v>
      </c>
      <c r="G895" s="56" t="s">
        <v>144</v>
      </c>
      <c r="H895" s="56" t="s">
        <v>16</v>
      </c>
      <c r="I895" s="26" t="s">
        <v>425</v>
      </c>
      <c r="J895" s="90" t="s">
        <v>158</v>
      </c>
      <c r="K895" s="88">
        <v>45343</v>
      </c>
      <c r="L895" s="56" t="s">
        <v>247</v>
      </c>
      <c r="M895" s="27">
        <v>45294</v>
      </c>
      <c r="N895" s="26" t="s">
        <v>79</v>
      </c>
      <c r="O895" s="56">
        <v>6993</v>
      </c>
      <c r="P895" s="29" t="s">
        <v>149</v>
      </c>
      <c r="Q895" s="26" t="s">
        <v>160</v>
      </c>
      <c r="R895" s="56" t="s">
        <v>243</v>
      </c>
      <c r="S895" s="56" t="s">
        <v>198</v>
      </c>
    </row>
    <row r="896" spans="1:19" x14ac:dyDescent="0.2">
      <c r="A896" s="56" t="s">
        <v>143</v>
      </c>
      <c r="B896" s="56">
        <v>70611169</v>
      </c>
      <c r="C896" s="56" t="s">
        <v>144</v>
      </c>
      <c r="D896" s="56" t="s">
        <v>1361</v>
      </c>
      <c r="E896" s="56" t="s">
        <v>69</v>
      </c>
      <c r="F896" s="56" t="s">
        <v>69</v>
      </c>
      <c r="G896" s="56" t="s">
        <v>144</v>
      </c>
      <c r="H896" s="56" t="s">
        <v>240</v>
      </c>
      <c r="I896" s="26" t="s">
        <v>527</v>
      </c>
      <c r="J896" s="90" t="s">
        <v>74</v>
      </c>
      <c r="K896" s="88" t="s">
        <v>148</v>
      </c>
      <c r="L896" s="56" t="s">
        <v>148</v>
      </c>
      <c r="M896" s="27">
        <v>45323</v>
      </c>
      <c r="N896" s="26" t="s">
        <v>78</v>
      </c>
      <c r="O896" s="56">
        <v>7053</v>
      </c>
      <c r="P896" s="29" t="s">
        <v>149</v>
      </c>
      <c r="Q896" s="26" t="s">
        <v>160</v>
      </c>
      <c r="R896" s="56" t="s">
        <v>243</v>
      </c>
      <c r="S896" s="56" t="s">
        <v>167</v>
      </c>
    </row>
    <row r="897" spans="1:19" x14ac:dyDescent="0.2">
      <c r="A897" s="56" t="s">
        <v>143</v>
      </c>
      <c r="B897" s="56">
        <v>77295611</v>
      </c>
      <c r="C897" s="56" t="s">
        <v>144</v>
      </c>
      <c r="D897" s="56" t="s">
        <v>1362</v>
      </c>
      <c r="E897" s="56" t="s">
        <v>69</v>
      </c>
      <c r="F897" s="56" t="s">
        <v>69</v>
      </c>
      <c r="G897" s="56" t="s">
        <v>144</v>
      </c>
      <c r="H897" s="56" t="s">
        <v>240</v>
      </c>
      <c r="I897" s="26" t="s">
        <v>413</v>
      </c>
      <c r="J897" s="90" t="s">
        <v>158</v>
      </c>
      <c r="K897" s="88">
        <v>45434</v>
      </c>
      <c r="L897" s="56" t="s">
        <v>275</v>
      </c>
      <c r="M897" s="27">
        <v>45323</v>
      </c>
      <c r="N897" s="26" t="s">
        <v>79</v>
      </c>
      <c r="O897" s="56">
        <v>7053</v>
      </c>
      <c r="P897" s="29" t="s">
        <v>149</v>
      </c>
      <c r="Q897" s="26" t="s">
        <v>160</v>
      </c>
      <c r="R897" s="56" t="s">
        <v>394</v>
      </c>
      <c r="S897" s="56" t="s">
        <v>167</v>
      </c>
    </row>
    <row r="898" spans="1:19" x14ac:dyDescent="0.2">
      <c r="A898" s="56" t="s">
        <v>143</v>
      </c>
      <c r="B898" s="56">
        <v>72247740</v>
      </c>
      <c r="C898" s="56" t="s">
        <v>144</v>
      </c>
      <c r="D898" s="56" t="s">
        <v>1363</v>
      </c>
      <c r="E898" s="56" t="s">
        <v>69</v>
      </c>
      <c r="F898" s="56" t="s">
        <v>69</v>
      </c>
      <c r="G898" s="56" t="s">
        <v>144</v>
      </c>
      <c r="H898" s="56" t="s">
        <v>16</v>
      </c>
      <c r="I898" s="26" t="s">
        <v>224</v>
      </c>
      <c r="J898" s="90" t="s">
        <v>158</v>
      </c>
      <c r="K898" s="88">
        <v>45705</v>
      </c>
      <c r="L898" s="56" t="s">
        <v>197</v>
      </c>
      <c r="M898" s="27">
        <v>45323</v>
      </c>
      <c r="N898" s="26" t="s">
        <v>79</v>
      </c>
      <c r="O898" s="56">
        <v>7053</v>
      </c>
      <c r="P898" s="29" t="s">
        <v>149</v>
      </c>
      <c r="Q898" s="26" t="s">
        <v>160</v>
      </c>
      <c r="R898" s="56" t="s">
        <v>2252</v>
      </c>
      <c r="S898" s="56" t="s">
        <v>195</v>
      </c>
    </row>
    <row r="899" spans="1:19" x14ac:dyDescent="0.2">
      <c r="A899" s="56" t="s">
        <v>143</v>
      </c>
      <c r="B899" s="56">
        <v>71956495</v>
      </c>
      <c r="C899" s="56" t="s">
        <v>144</v>
      </c>
      <c r="D899" s="56" t="s">
        <v>1364</v>
      </c>
      <c r="E899" s="56" t="s">
        <v>69</v>
      </c>
      <c r="F899" s="56" t="s">
        <v>69</v>
      </c>
      <c r="G899" s="56" t="s">
        <v>144</v>
      </c>
      <c r="H899" s="56" t="s">
        <v>240</v>
      </c>
      <c r="I899" s="26" t="s">
        <v>376</v>
      </c>
      <c r="J899" s="90" t="s">
        <v>158</v>
      </c>
      <c r="K899" s="88">
        <v>45382</v>
      </c>
      <c r="L899" s="56" t="s">
        <v>201</v>
      </c>
      <c r="M899" s="27">
        <v>45323</v>
      </c>
      <c r="N899" s="26" t="s">
        <v>79</v>
      </c>
      <c r="O899" s="56">
        <v>7053</v>
      </c>
      <c r="P899" s="29" t="s">
        <v>149</v>
      </c>
      <c r="Q899" s="26" t="s">
        <v>160</v>
      </c>
      <c r="R899" s="56" t="s">
        <v>243</v>
      </c>
      <c r="S899" s="56" t="s">
        <v>198</v>
      </c>
    </row>
    <row r="900" spans="1:19" x14ac:dyDescent="0.2">
      <c r="A900" s="56" t="s">
        <v>143</v>
      </c>
      <c r="B900" s="56">
        <v>47246205</v>
      </c>
      <c r="C900" s="56" t="s">
        <v>144</v>
      </c>
      <c r="D900" s="56" t="s">
        <v>1365</v>
      </c>
      <c r="E900" s="56" t="s">
        <v>69</v>
      </c>
      <c r="F900" s="56" t="s">
        <v>69</v>
      </c>
      <c r="G900" s="56" t="s">
        <v>144</v>
      </c>
      <c r="H900" s="56" t="s">
        <v>240</v>
      </c>
      <c r="I900" s="56" t="s">
        <v>840</v>
      </c>
      <c r="J900" s="90" t="s">
        <v>74</v>
      </c>
      <c r="K900" s="88" t="s">
        <v>148</v>
      </c>
      <c r="L900" s="56" t="s">
        <v>148</v>
      </c>
      <c r="M900" s="27">
        <v>45323</v>
      </c>
      <c r="N900" s="26" t="s">
        <v>79</v>
      </c>
      <c r="O900" s="56">
        <v>7053</v>
      </c>
      <c r="P900" s="56" t="s">
        <v>149</v>
      </c>
      <c r="Q900" s="26" t="s">
        <v>160</v>
      </c>
      <c r="R900" s="56" t="s">
        <v>394</v>
      </c>
      <c r="S900" s="56" t="s">
        <v>195</v>
      </c>
    </row>
    <row r="901" spans="1:19" x14ac:dyDescent="0.2">
      <c r="A901" s="56" t="s">
        <v>143</v>
      </c>
      <c r="B901" s="56">
        <v>44200512</v>
      </c>
      <c r="C901" s="56" t="s">
        <v>144</v>
      </c>
      <c r="D901" s="56" t="s">
        <v>1366</v>
      </c>
      <c r="E901" s="56" t="s">
        <v>69</v>
      </c>
      <c r="F901" s="56" t="s">
        <v>69</v>
      </c>
      <c r="G901" s="56" t="s">
        <v>144</v>
      </c>
      <c r="H901" s="56" t="s">
        <v>240</v>
      </c>
      <c r="I901" s="56" t="s">
        <v>981</v>
      </c>
      <c r="J901" s="90" t="s">
        <v>158</v>
      </c>
      <c r="K901" s="88">
        <v>45332</v>
      </c>
      <c r="L901" s="56" t="s">
        <v>222</v>
      </c>
      <c r="M901" s="27">
        <v>45323</v>
      </c>
      <c r="N901" s="26" t="s">
        <v>79</v>
      </c>
      <c r="O901" s="56">
        <v>7053</v>
      </c>
      <c r="P901" s="56" t="s">
        <v>149</v>
      </c>
      <c r="Q901" s="26" t="s">
        <v>160</v>
      </c>
      <c r="R901" s="56" t="s">
        <v>243</v>
      </c>
      <c r="S901" s="56" t="s">
        <v>186</v>
      </c>
    </row>
    <row r="902" spans="1:19" x14ac:dyDescent="0.2">
      <c r="A902" s="56" t="s">
        <v>143</v>
      </c>
      <c r="B902" s="56">
        <v>75103924</v>
      </c>
      <c r="C902" s="56" t="s">
        <v>144</v>
      </c>
      <c r="D902" s="56" t="s">
        <v>1367</v>
      </c>
      <c r="E902" s="56" t="s">
        <v>69</v>
      </c>
      <c r="F902" s="56" t="s">
        <v>69</v>
      </c>
      <c r="G902" s="56" t="s">
        <v>144</v>
      </c>
      <c r="H902" s="56" t="s">
        <v>240</v>
      </c>
      <c r="I902" s="56" t="s">
        <v>413</v>
      </c>
      <c r="J902" s="90" t="s">
        <v>74</v>
      </c>
      <c r="K902" s="88" t="s">
        <v>148</v>
      </c>
      <c r="L902" s="56" t="s">
        <v>148</v>
      </c>
      <c r="M902" s="27">
        <v>45323</v>
      </c>
      <c r="N902" s="26" t="s">
        <v>79</v>
      </c>
      <c r="O902" s="56">
        <v>7053</v>
      </c>
      <c r="P902" s="56" t="s">
        <v>149</v>
      </c>
      <c r="Q902" s="26" t="s">
        <v>160</v>
      </c>
      <c r="R902" s="56" t="s">
        <v>394</v>
      </c>
      <c r="S902" s="56" t="s">
        <v>232</v>
      </c>
    </row>
    <row r="903" spans="1:19" x14ac:dyDescent="0.2">
      <c r="A903" s="56" t="s">
        <v>143</v>
      </c>
      <c r="B903" s="56">
        <v>6801409</v>
      </c>
      <c r="C903" s="56" t="s">
        <v>144</v>
      </c>
      <c r="D903" s="56" t="s">
        <v>1368</v>
      </c>
      <c r="E903" s="56" t="s">
        <v>69</v>
      </c>
      <c r="F903" s="56" t="s">
        <v>69</v>
      </c>
      <c r="G903" s="56" t="s">
        <v>144</v>
      </c>
      <c r="H903" s="56" t="s">
        <v>240</v>
      </c>
      <c r="I903" s="56" t="s">
        <v>413</v>
      </c>
      <c r="J903" s="90" t="s">
        <v>158</v>
      </c>
      <c r="K903" s="88">
        <v>45390</v>
      </c>
      <c r="L903" s="56" t="s">
        <v>159</v>
      </c>
      <c r="M903" s="27">
        <v>45323</v>
      </c>
      <c r="N903" s="26" t="s">
        <v>79</v>
      </c>
      <c r="O903" s="56">
        <v>7053</v>
      </c>
      <c r="P903" s="56" t="s">
        <v>149</v>
      </c>
      <c r="Q903" s="26" t="s">
        <v>160</v>
      </c>
      <c r="R903" s="56" t="s">
        <v>394</v>
      </c>
      <c r="S903" s="56" t="s">
        <v>232</v>
      </c>
    </row>
    <row r="904" spans="1:19" x14ac:dyDescent="0.2">
      <c r="A904" s="56" t="s">
        <v>143</v>
      </c>
      <c r="B904" s="56">
        <v>47137411</v>
      </c>
      <c r="C904" s="56" t="s">
        <v>144</v>
      </c>
      <c r="D904" s="56" t="s">
        <v>1369</v>
      </c>
      <c r="E904" s="56" t="s">
        <v>69</v>
      </c>
      <c r="F904" s="56" t="s">
        <v>69</v>
      </c>
      <c r="G904" s="56" t="s">
        <v>144</v>
      </c>
      <c r="H904" s="56" t="s">
        <v>359</v>
      </c>
      <c r="I904" s="56" t="s">
        <v>2275</v>
      </c>
      <c r="J904" s="90" t="s">
        <v>74</v>
      </c>
      <c r="K904" s="88" t="s">
        <v>148</v>
      </c>
      <c r="L904" s="56" t="s">
        <v>148</v>
      </c>
      <c r="M904" s="27">
        <v>45624</v>
      </c>
      <c r="N904" s="26" t="s">
        <v>79</v>
      </c>
      <c r="O904" s="56">
        <v>10891</v>
      </c>
      <c r="P904" s="56" t="s">
        <v>149</v>
      </c>
      <c r="Q904" s="26" t="s">
        <v>160</v>
      </c>
      <c r="R904" s="56" t="s">
        <v>360</v>
      </c>
      <c r="S904" s="56" t="s">
        <v>195</v>
      </c>
    </row>
    <row r="905" spans="1:19" x14ac:dyDescent="0.2">
      <c r="A905" s="56" t="s">
        <v>143</v>
      </c>
      <c r="B905" s="56">
        <v>43735640</v>
      </c>
      <c r="C905" s="56" t="s">
        <v>144</v>
      </c>
      <c r="D905" s="56" t="s">
        <v>1370</v>
      </c>
      <c r="E905" s="56" t="s">
        <v>69</v>
      </c>
      <c r="F905" s="56" t="s">
        <v>69</v>
      </c>
      <c r="G905" s="56" t="s">
        <v>144</v>
      </c>
      <c r="H905" s="56" t="s">
        <v>240</v>
      </c>
      <c r="I905" s="56" t="s">
        <v>413</v>
      </c>
      <c r="J905" s="90" t="s">
        <v>74</v>
      </c>
      <c r="K905" s="88" t="s">
        <v>148</v>
      </c>
      <c r="L905" s="56" t="s">
        <v>148</v>
      </c>
      <c r="M905" s="27">
        <v>45323</v>
      </c>
      <c r="N905" s="26" t="s">
        <v>79</v>
      </c>
      <c r="O905" s="56">
        <v>7053</v>
      </c>
      <c r="P905" s="56" t="s">
        <v>149</v>
      </c>
      <c r="Q905" s="26" t="s">
        <v>160</v>
      </c>
      <c r="R905" s="56" t="s">
        <v>394</v>
      </c>
      <c r="S905" s="56" t="s">
        <v>155</v>
      </c>
    </row>
    <row r="906" spans="1:19" x14ac:dyDescent="0.2">
      <c r="A906" s="56" t="s">
        <v>143</v>
      </c>
      <c r="B906" s="56">
        <v>75119396</v>
      </c>
      <c r="C906" s="56" t="s">
        <v>144</v>
      </c>
      <c r="D906" s="56" t="s">
        <v>1371</v>
      </c>
      <c r="E906" s="56" t="s">
        <v>69</v>
      </c>
      <c r="F906" s="56" t="s">
        <v>69</v>
      </c>
      <c r="G906" s="56" t="s">
        <v>144</v>
      </c>
      <c r="H906" s="56" t="s">
        <v>16</v>
      </c>
      <c r="I906" s="56" t="s">
        <v>677</v>
      </c>
      <c r="J906" s="90" t="s">
        <v>74</v>
      </c>
      <c r="K906" s="88" t="s">
        <v>148</v>
      </c>
      <c r="L906" s="56" t="s">
        <v>148</v>
      </c>
      <c r="M906" s="27">
        <v>45328</v>
      </c>
      <c r="N906" s="26" t="s">
        <v>78</v>
      </c>
      <c r="O906" s="56">
        <v>7052</v>
      </c>
      <c r="P906" s="56" t="s">
        <v>149</v>
      </c>
      <c r="Q906" s="26" t="s">
        <v>150</v>
      </c>
      <c r="R906" s="56" t="s">
        <v>241</v>
      </c>
      <c r="S906" s="56" t="s">
        <v>186</v>
      </c>
    </row>
    <row r="907" spans="1:19" x14ac:dyDescent="0.2">
      <c r="A907" s="56" t="s">
        <v>143</v>
      </c>
      <c r="B907" s="56">
        <v>76505031</v>
      </c>
      <c r="C907" s="56" t="s">
        <v>144</v>
      </c>
      <c r="D907" s="56" t="s">
        <v>1372</v>
      </c>
      <c r="E907" s="56" t="s">
        <v>69</v>
      </c>
      <c r="F907" s="56" t="s">
        <v>69</v>
      </c>
      <c r="G907" s="56" t="s">
        <v>144</v>
      </c>
      <c r="H907" s="56" t="s">
        <v>16</v>
      </c>
      <c r="I907" s="56" t="s">
        <v>677</v>
      </c>
      <c r="J907" s="90" t="s">
        <v>74</v>
      </c>
      <c r="K907" s="88" t="s">
        <v>148</v>
      </c>
      <c r="L907" s="56" t="s">
        <v>148</v>
      </c>
      <c r="M907" s="27">
        <v>45328</v>
      </c>
      <c r="N907" s="26" t="s">
        <v>78</v>
      </c>
      <c r="O907" s="56">
        <v>7052</v>
      </c>
      <c r="P907" s="56" t="s">
        <v>149</v>
      </c>
      <c r="Q907" s="26" t="s">
        <v>150</v>
      </c>
      <c r="R907" s="56" t="s">
        <v>241</v>
      </c>
      <c r="S907" s="56" t="s">
        <v>190</v>
      </c>
    </row>
    <row r="908" spans="1:19" x14ac:dyDescent="0.2">
      <c r="A908" s="56" t="s">
        <v>143</v>
      </c>
      <c r="B908" s="56">
        <v>45102209</v>
      </c>
      <c r="C908" s="56" t="s">
        <v>144</v>
      </c>
      <c r="D908" s="56" t="s">
        <v>1373</v>
      </c>
      <c r="E908" s="56" t="s">
        <v>69</v>
      </c>
      <c r="F908" s="56" t="s">
        <v>69</v>
      </c>
      <c r="G908" s="56" t="s">
        <v>144</v>
      </c>
      <c r="H908" s="56" t="s">
        <v>16</v>
      </c>
      <c r="I908" s="56" t="s">
        <v>148</v>
      </c>
      <c r="J908" s="90" t="s">
        <v>158</v>
      </c>
      <c r="K908" s="88">
        <v>45335</v>
      </c>
      <c r="L908" s="56" t="s">
        <v>222</v>
      </c>
      <c r="M908" s="27">
        <v>45328</v>
      </c>
      <c r="N908" s="26" t="s">
        <v>79</v>
      </c>
      <c r="O908" s="56">
        <v>7052</v>
      </c>
      <c r="P908" s="56" t="s">
        <v>149</v>
      </c>
      <c r="Q908" s="26" t="s">
        <v>150</v>
      </c>
      <c r="R908" s="56" t="s">
        <v>148</v>
      </c>
      <c r="S908" s="56" t="s">
        <v>170</v>
      </c>
    </row>
    <row r="909" spans="1:19" x14ac:dyDescent="0.2">
      <c r="A909" s="56" t="s">
        <v>143</v>
      </c>
      <c r="B909" s="56">
        <v>72525148</v>
      </c>
      <c r="C909" s="56" t="s">
        <v>144</v>
      </c>
      <c r="D909" s="56" t="s">
        <v>1374</v>
      </c>
      <c r="E909" s="56" t="s">
        <v>69</v>
      </c>
      <c r="F909" s="56" t="s">
        <v>69</v>
      </c>
      <c r="G909" s="56" t="s">
        <v>144</v>
      </c>
      <c r="H909" s="56" t="s">
        <v>16</v>
      </c>
      <c r="I909" s="56" t="s">
        <v>677</v>
      </c>
      <c r="J909" s="90" t="s">
        <v>74</v>
      </c>
      <c r="K909" s="88" t="s">
        <v>148</v>
      </c>
      <c r="L909" s="56" t="s">
        <v>148</v>
      </c>
      <c r="M909" s="27">
        <v>45328</v>
      </c>
      <c r="N909" s="26" t="s">
        <v>78</v>
      </c>
      <c r="O909" s="56">
        <v>7052</v>
      </c>
      <c r="P909" s="56" t="s">
        <v>149</v>
      </c>
      <c r="Q909" s="26" t="s">
        <v>150</v>
      </c>
      <c r="R909" s="56" t="s">
        <v>241</v>
      </c>
      <c r="S909" s="56" t="s">
        <v>205</v>
      </c>
    </row>
    <row r="910" spans="1:19" x14ac:dyDescent="0.2">
      <c r="A910" s="56" t="s">
        <v>143</v>
      </c>
      <c r="B910" s="56">
        <v>75559575</v>
      </c>
      <c r="C910" s="56" t="s">
        <v>144</v>
      </c>
      <c r="D910" s="56" t="s">
        <v>1375</v>
      </c>
      <c r="E910" s="56" t="s">
        <v>69</v>
      </c>
      <c r="F910" s="56" t="s">
        <v>69</v>
      </c>
      <c r="G910" s="56" t="s">
        <v>144</v>
      </c>
      <c r="H910" s="56" t="s">
        <v>16</v>
      </c>
      <c r="I910" s="56" t="s">
        <v>148</v>
      </c>
      <c r="J910" s="90" t="s">
        <v>158</v>
      </c>
      <c r="K910" s="88">
        <v>45361</v>
      </c>
      <c r="L910" s="56" t="s">
        <v>334</v>
      </c>
      <c r="M910" s="27">
        <v>45328</v>
      </c>
      <c r="N910" s="26" t="s">
        <v>79</v>
      </c>
      <c r="O910" s="56">
        <v>7052</v>
      </c>
      <c r="P910" s="56" t="s">
        <v>149</v>
      </c>
      <c r="Q910" s="56" t="s">
        <v>150</v>
      </c>
      <c r="R910" s="56" t="s">
        <v>148</v>
      </c>
      <c r="S910" s="56" t="s">
        <v>186</v>
      </c>
    </row>
    <row r="911" spans="1:19" x14ac:dyDescent="0.2">
      <c r="A911" s="56" t="s">
        <v>143</v>
      </c>
      <c r="B911" s="56">
        <v>76554650</v>
      </c>
      <c r="C911" s="56" t="s">
        <v>144</v>
      </c>
      <c r="D911" s="56" t="s">
        <v>1376</v>
      </c>
      <c r="E911" s="56" t="s">
        <v>69</v>
      </c>
      <c r="F911" s="56" t="s">
        <v>69</v>
      </c>
      <c r="G911" s="56" t="s">
        <v>144</v>
      </c>
      <c r="H911" s="56" t="s">
        <v>16</v>
      </c>
      <c r="I911" s="56" t="s">
        <v>148</v>
      </c>
      <c r="J911" s="90" t="s">
        <v>158</v>
      </c>
      <c r="K911" s="88">
        <v>45354</v>
      </c>
      <c r="L911" s="56" t="s">
        <v>334</v>
      </c>
      <c r="M911" s="27">
        <v>45328</v>
      </c>
      <c r="N911" s="26" t="s">
        <v>79</v>
      </c>
      <c r="O911" s="56">
        <v>7052</v>
      </c>
      <c r="P911" s="56" t="s">
        <v>149</v>
      </c>
      <c r="Q911" s="56" t="s">
        <v>150</v>
      </c>
      <c r="R911" s="56" t="s">
        <v>148</v>
      </c>
      <c r="S911" s="56" t="s">
        <v>195</v>
      </c>
    </row>
    <row r="912" spans="1:19" x14ac:dyDescent="0.2">
      <c r="A912" s="56" t="s">
        <v>143</v>
      </c>
      <c r="B912" s="56">
        <v>77245138</v>
      </c>
      <c r="C912" s="56" t="s">
        <v>144</v>
      </c>
      <c r="D912" s="56" t="s">
        <v>1377</v>
      </c>
      <c r="E912" s="56" t="s">
        <v>69</v>
      </c>
      <c r="F912" s="56" t="s">
        <v>69</v>
      </c>
      <c r="G912" s="56" t="s">
        <v>144</v>
      </c>
      <c r="H912" s="56" t="s">
        <v>16</v>
      </c>
      <c r="I912" s="56" t="s">
        <v>148</v>
      </c>
      <c r="J912" s="90" t="s">
        <v>158</v>
      </c>
      <c r="K912" s="88">
        <v>45361</v>
      </c>
      <c r="L912" s="56" t="s">
        <v>334</v>
      </c>
      <c r="M912" s="27">
        <v>45328</v>
      </c>
      <c r="N912" s="26" t="s">
        <v>79</v>
      </c>
      <c r="O912" s="56">
        <v>7052</v>
      </c>
      <c r="P912" s="56" t="s">
        <v>149</v>
      </c>
      <c r="Q912" s="56" t="s">
        <v>150</v>
      </c>
      <c r="R912" s="56" t="s">
        <v>148</v>
      </c>
      <c r="S912" s="56" t="s">
        <v>232</v>
      </c>
    </row>
    <row r="913" spans="1:19" x14ac:dyDescent="0.2">
      <c r="A913" s="56" t="s">
        <v>143</v>
      </c>
      <c r="B913" s="56">
        <v>75921499</v>
      </c>
      <c r="C913" s="56" t="s">
        <v>144</v>
      </c>
      <c r="D913" s="56" t="s">
        <v>1378</v>
      </c>
      <c r="E913" s="56" t="s">
        <v>69</v>
      </c>
      <c r="F913" s="56" t="s">
        <v>69</v>
      </c>
      <c r="G913" s="56" t="s">
        <v>144</v>
      </c>
      <c r="H913" s="56" t="s">
        <v>16</v>
      </c>
      <c r="I913" s="56" t="s">
        <v>677</v>
      </c>
      <c r="J913" s="90" t="s">
        <v>158</v>
      </c>
      <c r="K913" s="88">
        <v>45736</v>
      </c>
      <c r="L913" s="56" t="s">
        <v>247</v>
      </c>
      <c r="M913" s="27">
        <v>45328</v>
      </c>
      <c r="N913" s="26" t="s">
        <v>79</v>
      </c>
      <c r="O913" s="56">
        <v>7052</v>
      </c>
      <c r="P913" s="56" t="s">
        <v>149</v>
      </c>
      <c r="Q913" s="56" t="s">
        <v>150</v>
      </c>
      <c r="R913" s="56" t="s">
        <v>241</v>
      </c>
      <c r="S913" s="56" t="s">
        <v>301</v>
      </c>
    </row>
    <row r="914" spans="1:19" x14ac:dyDescent="0.2">
      <c r="A914" s="56" t="s">
        <v>143</v>
      </c>
      <c r="B914" s="56">
        <v>46212051</v>
      </c>
      <c r="C914" s="56" t="s">
        <v>144</v>
      </c>
      <c r="D914" s="56" t="s">
        <v>1379</v>
      </c>
      <c r="E914" s="56" t="s">
        <v>69</v>
      </c>
      <c r="F914" s="56" t="s">
        <v>69</v>
      </c>
      <c r="G914" s="56" t="s">
        <v>144</v>
      </c>
      <c r="H914" s="56" t="s">
        <v>16</v>
      </c>
      <c r="I914" s="56" t="s">
        <v>148</v>
      </c>
      <c r="J914" s="90" t="s">
        <v>158</v>
      </c>
      <c r="K914" s="88">
        <v>45413</v>
      </c>
      <c r="L914" s="56" t="s">
        <v>247</v>
      </c>
      <c r="M914" s="27">
        <v>45328</v>
      </c>
      <c r="N914" s="26" t="s">
        <v>79</v>
      </c>
      <c r="O914" s="56">
        <v>7052</v>
      </c>
      <c r="P914" s="56" t="s">
        <v>149</v>
      </c>
      <c r="Q914" s="56" t="s">
        <v>150</v>
      </c>
      <c r="R914" s="56" t="s">
        <v>148</v>
      </c>
      <c r="S914" s="56" t="s">
        <v>232</v>
      </c>
    </row>
    <row r="915" spans="1:19" x14ac:dyDescent="0.2">
      <c r="A915" s="56" t="s">
        <v>143</v>
      </c>
      <c r="B915" s="56">
        <v>73803207</v>
      </c>
      <c r="C915" s="56" t="s">
        <v>114</v>
      </c>
      <c r="D915" s="56" t="s">
        <v>1354</v>
      </c>
      <c r="E915" s="56" t="s">
        <v>69</v>
      </c>
      <c r="F915" s="56" t="s">
        <v>69</v>
      </c>
      <c r="G915" s="56" t="s">
        <v>114</v>
      </c>
      <c r="H915" s="56" t="s">
        <v>16</v>
      </c>
      <c r="I915" s="56" t="s">
        <v>243</v>
      </c>
      <c r="J915" s="90" t="s">
        <v>74</v>
      </c>
      <c r="K915" s="88" t="s">
        <v>148</v>
      </c>
      <c r="L915" s="56" t="s">
        <v>148</v>
      </c>
      <c r="M915" s="27">
        <v>45587</v>
      </c>
      <c r="N915" s="26" t="s">
        <v>78</v>
      </c>
      <c r="O915" s="56">
        <v>7052</v>
      </c>
      <c r="P915" s="56" t="s">
        <v>149</v>
      </c>
      <c r="Q915" s="56" t="s">
        <v>150</v>
      </c>
      <c r="R915" s="56" t="s">
        <v>243</v>
      </c>
      <c r="S915" s="56" t="s">
        <v>190</v>
      </c>
    </row>
    <row r="916" spans="1:19" x14ac:dyDescent="0.2">
      <c r="A916" s="56" t="s">
        <v>143</v>
      </c>
      <c r="B916" s="56">
        <v>74177158</v>
      </c>
      <c r="C916" s="56" t="s">
        <v>144</v>
      </c>
      <c r="D916" s="56" t="s">
        <v>1380</v>
      </c>
      <c r="E916" s="56" t="s">
        <v>69</v>
      </c>
      <c r="F916" s="56" t="s">
        <v>69</v>
      </c>
      <c r="G916" s="56" t="s">
        <v>144</v>
      </c>
      <c r="H916" s="56" t="s">
        <v>1381</v>
      </c>
      <c r="I916" s="56" t="s">
        <v>1382</v>
      </c>
      <c r="J916" s="90" t="s">
        <v>158</v>
      </c>
      <c r="K916" s="88">
        <v>45715</v>
      </c>
      <c r="L916" s="56" t="s">
        <v>247</v>
      </c>
      <c r="M916" s="27">
        <v>45540</v>
      </c>
      <c r="N916" s="26" t="s">
        <v>78</v>
      </c>
      <c r="O916" s="56">
        <v>9755</v>
      </c>
      <c r="P916" s="56" t="s">
        <v>162</v>
      </c>
      <c r="Q916" s="56" t="s">
        <v>160</v>
      </c>
      <c r="R916" s="56" t="s">
        <v>177</v>
      </c>
      <c r="S916" s="56" t="s">
        <v>155</v>
      </c>
    </row>
    <row r="917" spans="1:19" x14ac:dyDescent="0.2">
      <c r="A917" s="56" t="s">
        <v>143</v>
      </c>
      <c r="B917" s="56">
        <v>46464074</v>
      </c>
      <c r="C917" s="56" t="s">
        <v>144</v>
      </c>
      <c r="D917" s="56" t="s">
        <v>1383</v>
      </c>
      <c r="E917" s="56" t="s">
        <v>69</v>
      </c>
      <c r="F917" s="56" t="s">
        <v>69</v>
      </c>
      <c r="G917" s="56" t="s">
        <v>144</v>
      </c>
      <c r="H917" s="56" t="s">
        <v>16</v>
      </c>
      <c r="I917" s="56" t="s">
        <v>564</v>
      </c>
      <c r="J917" s="90" t="s">
        <v>158</v>
      </c>
      <c r="K917" s="88">
        <v>45626</v>
      </c>
      <c r="L917" s="56" t="s">
        <v>194</v>
      </c>
      <c r="M917" s="27">
        <v>45352</v>
      </c>
      <c r="N917" s="26" t="s">
        <v>79</v>
      </c>
      <c r="O917" s="56">
        <v>7104</v>
      </c>
      <c r="P917" s="56" t="s">
        <v>149</v>
      </c>
      <c r="Q917" s="56" t="s">
        <v>160</v>
      </c>
      <c r="R917" s="56" t="s">
        <v>2252</v>
      </c>
      <c r="S917" s="56" t="s">
        <v>232</v>
      </c>
    </row>
    <row r="918" spans="1:19" x14ac:dyDescent="0.2">
      <c r="A918" s="56" t="s">
        <v>143</v>
      </c>
      <c r="B918" s="56">
        <v>74742176</v>
      </c>
      <c r="C918" s="56" t="s">
        <v>144</v>
      </c>
      <c r="D918" s="56" t="s">
        <v>1384</v>
      </c>
      <c r="E918" s="56" t="s">
        <v>69</v>
      </c>
      <c r="F918" s="56" t="s">
        <v>69</v>
      </c>
      <c r="G918" s="56" t="s">
        <v>144</v>
      </c>
      <c r="H918" s="56" t="s">
        <v>16</v>
      </c>
      <c r="I918" s="56" t="s">
        <v>840</v>
      </c>
      <c r="J918" s="90" t="s">
        <v>74</v>
      </c>
      <c r="K918" s="88" t="s">
        <v>148</v>
      </c>
      <c r="L918" s="56" t="s">
        <v>148</v>
      </c>
      <c r="M918" s="27">
        <v>45352</v>
      </c>
      <c r="N918" s="26" t="s">
        <v>79</v>
      </c>
      <c r="O918" s="56">
        <v>7104</v>
      </c>
      <c r="P918" s="56" t="s">
        <v>149</v>
      </c>
      <c r="Q918" s="56" t="s">
        <v>160</v>
      </c>
      <c r="R918" s="56" t="s">
        <v>394</v>
      </c>
      <c r="S918" s="56" t="s">
        <v>151</v>
      </c>
    </row>
    <row r="919" spans="1:19" x14ac:dyDescent="0.2">
      <c r="A919" s="56" t="s">
        <v>143</v>
      </c>
      <c r="B919" s="56">
        <v>45644065</v>
      </c>
      <c r="C919" s="56" t="s">
        <v>144</v>
      </c>
      <c r="D919" s="56" t="s">
        <v>1385</v>
      </c>
      <c r="E919" s="56" t="s">
        <v>69</v>
      </c>
      <c r="F919" s="56" t="s">
        <v>69</v>
      </c>
      <c r="G919" s="56" t="s">
        <v>144</v>
      </c>
      <c r="H919" s="56" t="s">
        <v>16</v>
      </c>
      <c r="I919" s="26" t="s">
        <v>820</v>
      </c>
      <c r="J919" s="90" t="s">
        <v>158</v>
      </c>
      <c r="K919" s="88">
        <v>45536</v>
      </c>
      <c r="L919" s="56" t="s">
        <v>247</v>
      </c>
      <c r="M919" s="27">
        <v>45352</v>
      </c>
      <c r="N919" s="26" t="s">
        <v>79</v>
      </c>
      <c r="O919" s="56">
        <v>7104</v>
      </c>
      <c r="P919" s="56" t="s">
        <v>149</v>
      </c>
      <c r="Q919" s="56" t="s">
        <v>160</v>
      </c>
      <c r="R919" s="56" t="s">
        <v>243</v>
      </c>
      <c r="S919" s="56" t="s">
        <v>190</v>
      </c>
    </row>
    <row r="920" spans="1:19" x14ac:dyDescent="0.2">
      <c r="A920" s="56" t="s">
        <v>143</v>
      </c>
      <c r="B920" s="56">
        <v>46717936</v>
      </c>
      <c r="C920" s="56" t="s">
        <v>144</v>
      </c>
      <c r="D920" s="56" t="s">
        <v>1386</v>
      </c>
      <c r="E920" s="56" t="s">
        <v>69</v>
      </c>
      <c r="F920" s="56" t="s">
        <v>69</v>
      </c>
      <c r="G920" s="56" t="s">
        <v>144</v>
      </c>
      <c r="H920" s="56" t="s">
        <v>146</v>
      </c>
      <c r="I920" s="56" t="s">
        <v>147</v>
      </c>
      <c r="J920" s="56" t="s">
        <v>74</v>
      </c>
      <c r="K920" s="88" t="s">
        <v>148</v>
      </c>
      <c r="L920" s="56" t="s">
        <v>148</v>
      </c>
      <c r="M920" s="27">
        <v>45352</v>
      </c>
      <c r="N920" s="26" t="s">
        <v>79</v>
      </c>
      <c r="O920" s="56">
        <v>7104</v>
      </c>
      <c r="P920" s="56" t="s">
        <v>149</v>
      </c>
      <c r="Q920" s="26" t="s">
        <v>160</v>
      </c>
      <c r="R920" s="56" t="s">
        <v>2150</v>
      </c>
      <c r="S920" s="56" t="s">
        <v>151</v>
      </c>
    </row>
    <row r="921" spans="1:19" x14ac:dyDescent="0.2">
      <c r="A921" s="56" t="s">
        <v>143</v>
      </c>
      <c r="B921" s="56">
        <v>75784166</v>
      </c>
      <c r="C921" s="56" t="s">
        <v>144</v>
      </c>
      <c r="D921" s="56" t="s">
        <v>1387</v>
      </c>
      <c r="E921" s="56" t="s">
        <v>69</v>
      </c>
      <c r="F921" s="56" t="s">
        <v>69</v>
      </c>
      <c r="G921" s="56" t="s">
        <v>144</v>
      </c>
      <c r="H921" s="56" t="s">
        <v>16</v>
      </c>
      <c r="I921" s="56" t="s">
        <v>425</v>
      </c>
      <c r="J921" s="90" t="s">
        <v>158</v>
      </c>
      <c r="K921" s="88">
        <v>45593</v>
      </c>
      <c r="L921" s="56" t="s">
        <v>197</v>
      </c>
      <c r="M921" s="27">
        <v>45352</v>
      </c>
      <c r="N921" s="26" t="s">
        <v>79</v>
      </c>
      <c r="O921" s="56">
        <v>7104</v>
      </c>
      <c r="P921" s="56" t="s">
        <v>149</v>
      </c>
      <c r="Q921" s="26" t="s">
        <v>160</v>
      </c>
      <c r="R921" s="56" t="s">
        <v>243</v>
      </c>
      <c r="S921" s="56" t="s">
        <v>155</v>
      </c>
    </row>
    <row r="922" spans="1:19" x14ac:dyDescent="0.2">
      <c r="A922" s="56" t="s">
        <v>143</v>
      </c>
      <c r="B922" s="56">
        <v>41936419</v>
      </c>
      <c r="C922" s="56" t="s">
        <v>144</v>
      </c>
      <c r="D922" s="56" t="s">
        <v>1388</v>
      </c>
      <c r="E922" s="56" t="s">
        <v>69</v>
      </c>
      <c r="F922" s="56" t="s">
        <v>69</v>
      </c>
      <c r="G922" s="56" t="s">
        <v>144</v>
      </c>
      <c r="H922" s="56" t="s">
        <v>16</v>
      </c>
      <c r="I922" s="56" t="s">
        <v>864</v>
      </c>
      <c r="J922" s="90" t="s">
        <v>158</v>
      </c>
      <c r="K922" s="88">
        <v>45393</v>
      </c>
      <c r="L922" s="56" t="s">
        <v>222</v>
      </c>
      <c r="M922" s="27">
        <v>45352</v>
      </c>
      <c r="N922" s="26" t="s">
        <v>79</v>
      </c>
      <c r="O922" s="56">
        <v>7104</v>
      </c>
      <c r="P922" s="56" t="s">
        <v>149</v>
      </c>
      <c r="Q922" s="26" t="s">
        <v>160</v>
      </c>
      <c r="R922" s="56" t="s">
        <v>243</v>
      </c>
      <c r="S922" s="56" t="s">
        <v>186</v>
      </c>
    </row>
    <row r="923" spans="1:19" x14ac:dyDescent="0.2">
      <c r="A923" s="56" t="s">
        <v>143</v>
      </c>
      <c r="B923" s="56">
        <v>47148812</v>
      </c>
      <c r="C923" s="56" t="s">
        <v>144</v>
      </c>
      <c r="D923" s="56" t="s">
        <v>1389</v>
      </c>
      <c r="E923" s="56" t="s">
        <v>69</v>
      </c>
      <c r="F923" s="56" t="s">
        <v>69</v>
      </c>
      <c r="G923" s="56" t="s">
        <v>144</v>
      </c>
      <c r="H923" s="56" t="s">
        <v>16</v>
      </c>
      <c r="I923" s="56" t="s">
        <v>840</v>
      </c>
      <c r="J923" s="90" t="s">
        <v>74</v>
      </c>
      <c r="K923" s="88" t="s">
        <v>148</v>
      </c>
      <c r="L923" s="56" t="s">
        <v>148</v>
      </c>
      <c r="M923" s="27">
        <v>45352</v>
      </c>
      <c r="N923" s="26" t="s">
        <v>78</v>
      </c>
      <c r="O923" s="56">
        <v>7104</v>
      </c>
      <c r="P923" s="56" t="s">
        <v>149</v>
      </c>
      <c r="Q923" s="26" t="s">
        <v>160</v>
      </c>
      <c r="R923" s="56" t="s">
        <v>394</v>
      </c>
      <c r="S923" s="56" t="s">
        <v>232</v>
      </c>
    </row>
    <row r="924" spans="1:19" x14ac:dyDescent="0.2">
      <c r="A924" s="56" t="s">
        <v>143</v>
      </c>
      <c r="B924" s="56">
        <v>76837720</v>
      </c>
      <c r="C924" s="56" t="s">
        <v>144</v>
      </c>
      <c r="D924" s="56" t="s">
        <v>1390</v>
      </c>
      <c r="E924" s="56" t="s">
        <v>69</v>
      </c>
      <c r="F924" s="56" t="s">
        <v>69</v>
      </c>
      <c r="G924" s="56" t="s">
        <v>144</v>
      </c>
      <c r="H924" s="56" t="s">
        <v>16</v>
      </c>
      <c r="I924" s="26" t="s">
        <v>224</v>
      </c>
      <c r="J924" s="90" t="s">
        <v>74</v>
      </c>
      <c r="K924" s="88" t="s">
        <v>148</v>
      </c>
      <c r="L924" s="56" t="s">
        <v>148</v>
      </c>
      <c r="M924" s="27">
        <v>45352</v>
      </c>
      <c r="N924" s="26" t="s">
        <v>78</v>
      </c>
      <c r="O924" s="56">
        <v>7104</v>
      </c>
      <c r="P924" s="56" t="s">
        <v>149</v>
      </c>
      <c r="Q924" s="26" t="s">
        <v>160</v>
      </c>
      <c r="R924" s="56" t="s">
        <v>2252</v>
      </c>
      <c r="S924" s="56" t="s">
        <v>186</v>
      </c>
    </row>
    <row r="925" spans="1:19" x14ac:dyDescent="0.2">
      <c r="A925" s="56" t="s">
        <v>143</v>
      </c>
      <c r="B925" s="56">
        <v>47180996</v>
      </c>
      <c r="C925" s="56" t="s">
        <v>144</v>
      </c>
      <c r="D925" s="56" t="s">
        <v>1391</v>
      </c>
      <c r="E925" s="56" t="s">
        <v>69</v>
      </c>
      <c r="F925" s="56" t="s">
        <v>69</v>
      </c>
      <c r="G925" s="56" t="s">
        <v>144</v>
      </c>
      <c r="H925" s="56" t="s">
        <v>16</v>
      </c>
      <c r="I925" s="56" t="s">
        <v>589</v>
      </c>
      <c r="J925" s="90" t="s">
        <v>158</v>
      </c>
      <c r="K925" s="88">
        <v>45657</v>
      </c>
      <c r="L925" s="56" t="s">
        <v>334</v>
      </c>
      <c r="M925" s="27">
        <v>45352</v>
      </c>
      <c r="N925" s="26" t="s">
        <v>79</v>
      </c>
      <c r="O925" s="56">
        <v>7104</v>
      </c>
      <c r="P925" s="56" t="s">
        <v>149</v>
      </c>
      <c r="Q925" s="26" t="s">
        <v>160</v>
      </c>
      <c r="R925" s="56" t="s">
        <v>394</v>
      </c>
      <c r="S925" s="56" t="s">
        <v>186</v>
      </c>
    </row>
    <row r="926" spans="1:19" x14ac:dyDescent="0.2">
      <c r="A926" s="56" t="s">
        <v>143</v>
      </c>
      <c r="B926" s="56">
        <v>74724400</v>
      </c>
      <c r="C926" s="56" t="s">
        <v>144</v>
      </c>
      <c r="D926" s="56" t="s">
        <v>1392</v>
      </c>
      <c r="E926" s="56" t="s">
        <v>69</v>
      </c>
      <c r="F926" s="56" t="s">
        <v>69</v>
      </c>
      <c r="G926" s="56" t="s">
        <v>144</v>
      </c>
      <c r="H926" s="56" t="s">
        <v>227</v>
      </c>
      <c r="I926" s="56" t="s">
        <v>762</v>
      </c>
      <c r="J926" s="90" t="s">
        <v>158</v>
      </c>
      <c r="K926" s="88">
        <v>45657</v>
      </c>
      <c r="L926" s="56" t="s">
        <v>174</v>
      </c>
      <c r="M926" s="27">
        <v>45511</v>
      </c>
      <c r="N926" s="26" t="s">
        <v>78</v>
      </c>
      <c r="O926" s="56">
        <v>8541</v>
      </c>
      <c r="P926" s="56" t="s">
        <v>162</v>
      </c>
      <c r="Q926" s="26" t="s">
        <v>160</v>
      </c>
      <c r="R926" s="56" t="s">
        <v>177</v>
      </c>
      <c r="S926" s="56" t="s">
        <v>151</v>
      </c>
    </row>
    <row r="927" spans="1:19" x14ac:dyDescent="0.2">
      <c r="A927" s="56" t="s">
        <v>143</v>
      </c>
      <c r="B927" s="56">
        <v>41765462</v>
      </c>
      <c r="C927" s="56" t="s">
        <v>144</v>
      </c>
      <c r="D927" s="56" t="s">
        <v>1393</v>
      </c>
      <c r="E927" s="56" t="s">
        <v>69</v>
      </c>
      <c r="F927" s="56" t="s">
        <v>69</v>
      </c>
      <c r="G927" s="56" t="s">
        <v>144</v>
      </c>
      <c r="H927" s="56" t="s">
        <v>16</v>
      </c>
      <c r="I927" s="56" t="s">
        <v>357</v>
      </c>
      <c r="J927" s="90" t="s">
        <v>158</v>
      </c>
      <c r="K927" s="88">
        <v>45372</v>
      </c>
      <c r="L927" s="56" t="s">
        <v>159</v>
      </c>
      <c r="M927" s="27">
        <v>45352</v>
      </c>
      <c r="N927" s="26" t="s">
        <v>79</v>
      </c>
      <c r="O927" s="56">
        <v>7104</v>
      </c>
      <c r="P927" s="56" t="s">
        <v>149</v>
      </c>
      <c r="Q927" s="26" t="s">
        <v>160</v>
      </c>
      <c r="R927" s="56" t="s">
        <v>2252</v>
      </c>
      <c r="S927" s="56" t="s">
        <v>151</v>
      </c>
    </row>
    <row r="928" spans="1:19" x14ac:dyDescent="0.2">
      <c r="A928" s="56" t="s">
        <v>143</v>
      </c>
      <c r="B928" s="56">
        <v>49006764</v>
      </c>
      <c r="C928" s="56" t="s">
        <v>144</v>
      </c>
      <c r="D928" s="56" t="s">
        <v>1394</v>
      </c>
      <c r="E928" s="56" t="s">
        <v>69</v>
      </c>
      <c r="F928" s="56" t="s">
        <v>69</v>
      </c>
      <c r="G928" s="56" t="s">
        <v>144</v>
      </c>
      <c r="H928" s="56" t="s">
        <v>16</v>
      </c>
      <c r="I928" s="56" t="s">
        <v>397</v>
      </c>
      <c r="J928" s="90" t="s">
        <v>158</v>
      </c>
      <c r="K928" s="88">
        <v>45443</v>
      </c>
      <c r="L928" s="56" t="s">
        <v>194</v>
      </c>
      <c r="M928" s="27">
        <v>45352</v>
      </c>
      <c r="N928" s="26" t="s">
        <v>79</v>
      </c>
      <c r="O928" s="56">
        <v>7104</v>
      </c>
      <c r="P928" s="56" t="s">
        <v>149</v>
      </c>
      <c r="Q928" s="26" t="s">
        <v>160</v>
      </c>
      <c r="R928" s="56" t="s">
        <v>394</v>
      </c>
      <c r="S928" s="56" t="s">
        <v>198</v>
      </c>
    </row>
    <row r="929" spans="1:19" x14ac:dyDescent="0.2">
      <c r="A929" s="56" t="s">
        <v>143</v>
      </c>
      <c r="B929" s="56">
        <v>41677325</v>
      </c>
      <c r="C929" s="56" t="s">
        <v>144</v>
      </c>
      <c r="D929" s="56" t="s">
        <v>1395</v>
      </c>
      <c r="E929" s="56" t="s">
        <v>69</v>
      </c>
      <c r="F929" s="56" t="s">
        <v>69</v>
      </c>
      <c r="G929" s="56" t="s">
        <v>144</v>
      </c>
      <c r="H929" s="56" t="s">
        <v>16</v>
      </c>
      <c r="I929" s="56" t="s">
        <v>310</v>
      </c>
      <c r="J929" s="90" t="s">
        <v>158</v>
      </c>
      <c r="K929" s="88">
        <v>45369</v>
      </c>
      <c r="L929" s="56" t="s">
        <v>334</v>
      </c>
      <c r="M929" s="27">
        <v>45352</v>
      </c>
      <c r="N929" s="26" t="s">
        <v>79</v>
      </c>
      <c r="O929" s="56">
        <v>7104</v>
      </c>
      <c r="P929" s="56" t="s">
        <v>149</v>
      </c>
      <c r="Q929" s="26" t="s">
        <v>160</v>
      </c>
      <c r="R929" s="56" t="s">
        <v>243</v>
      </c>
      <c r="S929" s="56" t="s">
        <v>195</v>
      </c>
    </row>
    <row r="930" spans="1:19" x14ac:dyDescent="0.2">
      <c r="A930" s="56" t="s">
        <v>143</v>
      </c>
      <c r="B930" s="56">
        <v>9863108</v>
      </c>
      <c r="C930" s="56" t="s">
        <v>144</v>
      </c>
      <c r="D930" s="56" t="s">
        <v>1396</v>
      </c>
      <c r="E930" s="56" t="s">
        <v>69</v>
      </c>
      <c r="F930" s="56" t="s">
        <v>69</v>
      </c>
      <c r="G930" s="56" t="s">
        <v>144</v>
      </c>
      <c r="H930" s="56" t="s">
        <v>16</v>
      </c>
      <c r="I930" s="56" t="s">
        <v>310</v>
      </c>
      <c r="J930" s="56" t="s">
        <v>158</v>
      </c>
      <c r="K930" s="88">
        <v>45385</v>
      </c>
      <c r="L930" s="56" t="s">
        <v>275</v>
      </c>
      <c r="M930" s="27">
        <v>45352</v>
      </c>
      <c r="N930" s="26" t="s">
        <v>79</v>
      </c>
      <c r="O930" s="56">
        <v>7104</v>
      </c>
      <c r="P930" s="56" t="s">
        <v>149</v>
      </c>
      <c r="Q930" s="26" t="s">
        <v>160</v>
      </c>
      <c r="R930" s="56" t="s">
        <v>243</v>
      </c>
      <c r="S930" s="56" t="s">
        <v>232</v>
      </c>
    </row>
    <row r="931" spans="1:19" x14ac:dyDescent="0.2">
      <c r="A931" s="56" t="s">
        <v>143</v>
      </c>
      <c r="B931" s="56">
        <v>74137500</v>
      </c>
      <c r="C931" s="56" t="s">
        <v>144</v>
      </c>
      <c r="D931" s="56" t="s">
        <v>1397</v>
      </c>
      <c r="E931" s="56" t="s">
        <v>69</v>
      </c>
      <c r="F931" s="56" t="s">
        <v>69</v>
      </c>
      <c r="G931" s="56" t="s">
        <v>144</v>
      </c>
      <c r="H931" s="56" t="s">
        <v>16</v>
      </c>
      <c r="I931" s="56" t="s">
        <v>394</v>
      </c>
      <c r="J931" s="90" t="s">
        <v>158</v>
      </c>
      <c r="K931" s="88">
        <v>45412</v>
      </c>
      <c r="L931" s="56" t="s">
        <v>159</v>
      </c>
      <c r="M931" s="27">
        <v>45352</v>
      </c>
      <c r="N931" s="26" t="s">
        <v>79</v>
      </c>
      <c r="O931" s="56">
        <v>7104</v>
      </c>
      <c r="P931" s="56" t="s">
        <v>149</v>
      </c>
      <c r="Q931" s="26" t="s">
        <v>160</v>
      </c>
      <c r="R931" s="56" t="s">
        <v>394</v>
      </c>
      <c r="S931" s="56" t="s">
        <v>167</v>
      </c>
    </row>
    <row r="932" spans="1:19" x14ac:dyDescent="0.2">
      <c r="A932" s="56" t="s">
        <v>143</v>
      </c>
      <c r="B932" s="56">
        <v>75684348</v>
      </c>
      <c r="C932" s="56" t="s">
        <v>144</v>
      </c>
      <c r="D932" s="56" t="s">
        <v>1398</v>
      </c>
      <c r="E932" s="56" t="s">
        <v>69</v>
      </c>
      <c r="F932" s="56" t="s">
        <v>69</v>
      </c>
      <c r="G932" s="56" t="s">
        <v>144</v>
      </c>
      <c r="H932" s="56" t="s">
        <v>16</v>
      </c>
      <c r="I932" s="56" t="s">
        <v>310</v>
      </c>
      <c r="J932" s="90" t="s">
        <v>158</v>
      </c>
      <c r="K932" s="88">
        <v>45365</v>
      </c>
      <c r="L932" s="56" t="s">
        <v>222</v>
      </c>
      <c r="M932" s="27">
        <v>45352</v>
      </c>
      <c r="N932" s="26" t="s">
        <v>79</v>
      </c>
      <c r="O932" s="56">
        <v>7105</v>
      </c>
      <c r="P932" s="56" t="s">
        <v>149</v>
      </c>
      <c r="Q932" s="26" t="s">
        <v>160</v>
      </c>
      <c r="R932" s="56" t="s">
        <v>243</v>
      </c>
      <c r="S932" s="56" t="s">
        <v>232</v>
      </c>
    </row>
    <row r="933" spans="1:19" x14ac:dyDescent="0.2">
      <c r="A933" s="56" t="s">
        <v>143</v>
      </c>
      <c r="B933" s="56">
        <v>73027396</v>
      </c>
      <c r="C933" s="56" t="s">
        <v>144</v>
      </c>
      <c r="D933" s="56" t="s">
        <v>1399</v>
      </c>
      <c r="E933" s="56" t="s">
        <v>69</v>
      </c>
      <c r="F933" s="56" t="s">
        <v>69</v>
      </c>
      <c r="G933" s="56" t="s">
        <v>144</v>
      </c>
      <c r="H933" s="56" t="s">
        <v>16</v>
      </c>
      <c r="I933" s="56" t="s">
        <v>425</v>
      </c>
      <c r="J933" s="90" t="s">
        <v>158</v>
      </c>
      <c r="K933" s="88">
        <v>45485</v>
      </c>
      <c r="L933" s="56" t="s">
        <v>197</v>
      </c>
      <c r="M933" s="27">
        <v>45352</v>
      </c>
      <c r="N933" s="26" t="s">
        <v>79</v>
      </c>
      <c r="O933" s="56">
        <v>7105</v>
      </c>
      <c r="P933" s="56" t="s">
        <v>149</v>
      </c>
      <c r="Q933" s="26" t="s">
        <v>160</v>
      </c>
      <c r="R933" s="56" t="s">
        <v>243</v>
      </c>
      <c r="S933" s="56" t="s">
        <v>170</v>
      </c>
    </row>
    <row r="934" spans="1:19" x14ac:dyDescent="0.2">
      <c r="A934" s="56" t="s">
        <v>143</v>
      </c>
      <c r="B934" s="56">
        <v>48795815</v>
      </c>
      <c r="C934" s="56" t="s">
        <v>144</v>
      </c>
      <c r="D934" s="56" t="s">
        <v>1400</v>
      </c>
      <c r="E934" s="56" t="s">
        <v>69</v>
      </c>
      <c r="F934" s="56" t="s">
        <v>69</v>
      </c>
      <c r="G934" s="56" t="s">
        <v>144</v>
      </c>
      <c r="H934" s="56" t="s">
        <v>16</v>
      </c>
      <c r="I934" s="56" t="s">
        <v>425</v>
      </c>
      <c r="J934" s="90" t="s">
        <v>158</v>
      </c>
      <c r="K934" s="88">
        <v>45408</v>
      </c>
      <c r="L934" s="56" t="s">
        <v>222</v>
      </c>
      <c r="M934" s="27">
        <v>45352</v>
      </c>
      <c r="N934" s="26" t="s">
        <v>79</v>
      </c>
      <c r="O934" s="56">
        <v>7105</v>
      </c>
      <c r="P934" s="56" t="s">
        <v>149</v>
      </c>
      <c r="Q934" s="26" t="s">
        <v>160</v>
      </c>
      <c r="R934" s="56" t="s">
        <v>243</v>
      </c>
      <c r="S934" s="56" t="s">
        <v>167</v>
      </c>
    </row>
    <row r="935" spans="1:19" x14ac:dyDescent="0.2">
      <c r="A935" s="56" t="s">
        <v>143</v>
      </c>
      <c r="B935" s="56">
        <v>76041888</v>
      </c>
      <c r="C935" s="56" t="s">
        <v>144</v>
      </c>
      <c r="D935" s="56" t="s">
        <v>1401</v>
      </c>
      <c r="E935" s="56" t="s">
        <v>69</v>
      </c>
      <c r="F935" s="56" t="s">
        <v>69</v>
      </c>
      <c r="G935" s="56" t="s">
        <v>144</v>
      </c>
      <c r="H935" s="56" t="s">
        <v>16</v>
      </c>
      <c r="I935" s="56" t="s">
        <v>425</v>
      </c>
      <c r="J935" s="90" t="s">
        <v>158</v>
      </c>
      <c r="K935" s="88">
        <v>45387</v>
      </c>
      <c r="L935" s="56" t="s">
        <v>201</v>
      </c>
      <c r="M935" s="27">
        <v>45352</v>
      </c>
      <c r="N935" s="26" t="s">
        <v>79</v>
      </c>
      <c r="O935" s="56">
        <v>7105</v>
      </c>
      <c r="P935" s="56" t="s">
        <v>149</v>
      </c>
      <c r="Q935" s="26" t="s">
        <v>160</v>
      </c>
      <c r="R935" s="56" t="s">
        <v>243</v>
      </c>
      <c r="S935" s="56" t="s">
        <v>151</v>
      </c>
    </row>
    <row r="936" spans="1:19" x14ac:dyDescent="0.2">
      <c r="A936" s="56" t="s">
        <v>143</v>
      </c>
      <c r="B936" s="56">
        <v>45646132</v>
      </c>
      <c r="C936" s="56" t="s">
        <v>144</v>
      </c>
      <c r="D936" s="56" t="s">
        <v>1402</v>
      </c>
      <c r="E936" s="56" t="s">
        <v>69</v>
      </c>
      <c r="F936" s="56" t="s">
        <v>69</v>
      </c>
      <c r="G936" s="56" t="s">
        <v>144</v>
      </c>
      <c r="H936" s="56" t="s">
        <v>16</v>
      </c>
      <c r="I936" s="56" t="s">
        <v>376</v>
      </c>
      <c r="J936" s="90" t="s">
        <v>158</v>
      </c>
      <c r="K936" s="88">
        <v>45412</v>
      </c>
      <c r="L936" s="56" t="s">
        <v>159</v>
      </c>
      <c r="M936" s="27">
        <v>45352</v>
      </c>
      <c r="N936" s="26" t="s">
        <v>79</v>
      </c>
      <c r="O936" s="56">
        <v>7105</v>
      </c>
      <c r="P936" s="56" t="s">
        <v>149</v>
      </c>
      <c r="Q936" s="26" t="s">
        <v>160</v>
      </c>
      <c r="R936" s="56" t="s">
        <v>243</v>
      </c>
      <c r="S936" s="56" t="s">
        <v>151</v>
      </c>
    </row>
    <row r="937" spans="1:19" x14ac:dyDescent="0.2">
      <c r="A937" s="56" t="s">
        <v>143</v>
      </c>
      <c r="B937" s="56">
        <v>73426122</v>
      </c>
      <c r="C937" s="56" t="s">
        <v>144</v>
      </c>
      <c r="D937" s="56" t="s">
        <v>1403</v>
      </c>
      <c r="E937" s="56" t="s">
        <v>69</v>
      </c>
      <c r="F937" s="56" t="s">
        <v>69</v>
      </c>
      <c r="G937" s="56" t="s">
        <v>144</v>
      </c>
      <c r="H937" s="56" t="s">
        <v>16</v>
      </c>
      <c r="I937" s="56" t="s">
        <v>425</v>
      </c>
      <c r="J937" s="90" t="s">
        <v>158</v>
      </c>
      <c r="K937" s="88">
        <v>45528</v>
      </c>
      <c r="L937" s="56" t="s">
        <v>159</v>
      </c>
      <c r="M937" s="27">
        <v>45352</v>
      </c>
      <c r="N937" s="26" t="s">
        <v>79</v>
      </c>
      <c r="O937" s="56">
        <v>7105</v>
      </c>
      <c r="P937" s="56" t="s">
        <v>149</v>
      </c>
      <c r="Q937" s="26" t="s">
        <v>160</v>
      </c>
      <c r="R937" s="56" t="s">
        <v>243</v>
      </c>
      <c r="S937" s="56" t="s">
        <v>151</v>
      </c>
    </row>
    <row r="938" spans="1:19" x14ac:dyDescent="0.2">
      <c r="A938" s="56" t="s">
        <v>143</v>
      </c>
      <c r="B938" s="56">
        <v>72510467</v>
      </c>
      <c r="C938" s="56" t="s">
        <v>144</v>
      </c>
      <c r="D938" s="56" t="s">
        <v>1404</v>
      </c>
      <c r="E938" s="56" t="s">
        <v>69</v>
      </c>
      <c r="F938" s="56" t="s">
        <v>69</v>
      </c>
      <c r="G938" s="56" t="s">
        <v>144</v>
      </c>
      <c r="H938" s="56" t="s">
        <v>16</v>
      </c>
      <c r="I938" s="56" t="s">
        <v>820</v>
      </c>
      <c r="J938" s="90" t="s">
        <v>74</v>
      </c>
      <c r="K938" s="88" t="s">
        <v>148</v>
      </c>
      <c r="L938" s="56" t="s">
        <v>148</v>
      </c>
      <c r="M938" s="27">
        <v>45352</v>
      </c>
      <c r="N938" s="26" t="s">
        <v>79</v>
      </c>
      <c r="O938" s="56">
        <v>7105</v>
      </c>
      <c r="P938" s="56" t="s">
        <v>149</v>
      </c>
      <c r="Q938" s="26" t="s">
        <v>160</v>
      </c>
      <c r="R938" s="56" t="s">
        <v>243</v>
      </c>
      <c r="S938" s="56" t="s">
        <v>195</v>
      </c>
    </row>
    <row r="939" spans="1:19" x14ac:dyDescent="0.2">
      <c r="A939" s="56" t="s">
        <v>143</v>
      </c>
      <c r="B939" s="56">
        <v>73364855</v>
      </c>
      <c r="C939" s="56" t="s">
        <v>144</v>
      </c>
      <c r="D939" s="56" t="s">
        <v>1405</v>
      </c>
      <c r="E939" s="56" t="s">
        <v>69</v>
      </c>
      <c r="F939" s="56" t="s">
        <v>69</v>
      </c>
      <c r="G939" s="56" t="s">
        <v>144</v>
      </c>
      <c r="H939" s="56" t="s">
        <v>16</v>
      </c>
      <c r="I939" s="56" t="s">
        <v>310</v>
      </c>
      <c r="J939" s="90" t="s">
        <v>158</v>
      </c>
      <c r="K939" s="88">
        <v>45377</v>
      </c>
      <c r="L939" s="56" t="s">
        <v>334</v>
      </c>
      <c r="M939" s="27">
        <v>45352</v>
      </c>
      <c r="N939" s="26" t="s">
        <v>79</v>
      </c>
      <c r="O939" s="56">
        <v>7105</v>
      </c>
      <c r="P939" s="56" t="s">
        <v>149</v>
      </c>
      <c r="Q939" s="26" t="s">
        <v>160</v>
      </c>
      <c r="R939" s="56" t="s">
        <v>243</v>
      </c>
      <c r="S939" s="56" t="s">
        <v>198</v>
      </c>
    </row>
    <row r="940" spans="1:19" x14ac:dyDescent="0.2">
      <c r="A940" s="56" t="s">
        <v>143</v>
      </c>
      <c r="B940" s="56">
        <v>73046411</v>
      </c>
      <c r="C940" s="56" t="s">
        <v>144</v>
      </c>
      <c r="D940" s="56" t="s">
        <v>1406</v>
      </c>
      <c r="E940" s="56" t="s">
        <v>69</v>
      </c>
      <c r="F940" s="56" t="s">
        <v>69</v>
      </c>
      <c r="G940" s="56" t="s">
        <v>144</v>
      </c>
      <c r="H940" s="56" t="s">
        <v>16</v>
      </c>
      <c r="I940" s="56" t="s">
        <v>958</v>
      </c>
      <c r="J940" s="90" t="s">
        <v>74</v>
      </c>
      <c r="K940" s="88" t="s">
        <v>148</v>
      </c>
      <c r="L940" s="56" t="s">
        <v>148</v>
      </c>
      <c r="M940" s="27">
        <v>45352</v>
      </c>
      <c r="N940" s="26" t="s">
        <v>79</v>
      </c>
      <c r="O940" s="56">
        <v>7104</v>
      </c>
      <c r="P940" s="56" t="s">
        <v>149</v>
      </c>
      <c r="Q940" s="26" t="s">
        <v>160</v>
      </c>
      <c r="R940" s="56" t="s">
        <v>394</v>
      </c>
      <c r="S940" s="56" t="s">
        <v>232</v>
      </c>
    </row>
    <row r="941" spans="1:19" x14ac:dyDescent="0.2">
      <c r="A941" s="56" t="s">
        <v>143</v>
      </c>
      <c r="B941" s="56">
        <v>45644430</v>
      </c>
      <c r="C941" s="56" t="s">
        <v>144</v>
      </c>
      <c r="D941" s="56" t="s">
        <v>1407</v>
      </c>
      <c r="E941" s="56" t="s">
        <v>69</v>
      </c>
      <c r="F941" s="56" t="s">
        <v>69</v>
      </c>
      <c r="G941" s="56" t="s">
        <v>144</v>
      </c>
      <c r="H941" s="56" t="s">
        <v>16</v>
      </c>
      <c r="I941" s="56" t="s">
        <v>958</v>
      </c>
      <c r="J941" s="90" t="s">
        <v>74</v>
      </c>
      <c r="K941" s="88" t="s">
        <v>148</v>
      </c>
      <c r="L941" s="56" t="s">
        <v>148</v>
      </c>
      <c r="M941" s="27">
        <v>45352</v>
      </c>
      <c r="N941" s="26" t="s">
        <v>79</v>
      </c>
      <c r="O941" s="56">
        <v>7104</v>
      </c>
      <c r="P941" s="56" t="s">
        <v>149</v>
      </c>
      <c r="Q941" s="26" t="s">
        <v>160</v>
      </c>
      <c r="R941" s="56" t="s">
        <v>394</v>
      </c>
      <c r="S941" s="56" t="s">
        <v>198</v>
      </c>
    </row>
    <row r="942" spans="1:19" x14ac:dyDescent="0.2">
      <c r="A942" s="56" t="s">
        <v>143</v>
      </c>
      <c r="B942" s="56">
        <v>75393123</v>
      </c>
      <c r="C942" s="56" t="s">
        <v>144</v>
      </c>
      <c r="D942" s="56" t="s">
        <v>1408</v>
      </c>
      <c r="E942" s="56" t="s">
        <v>69</v>
      </c>
      <c r="F942" s="56" t="s">
        <v>69</v>
      </c>
      <c r="G942" s="56" t="s">
        <v>144</v>
      </c>
      <c r="H942" s="56" t="s">
        <v>16</v>
      </c>
      <c r="I942" s="56" t="s">
        <v>264</v>
      </c>
      <c r="J942" s="90" t="s">
        <v>158</v>
      </c>
      <c r="K942" s="88">
        <v>45596</v>
      </c>
      <c r="L942" s="56" t="s">
        <v>174</v>
      </c>
      <c r="M942" s="27">
        <v>45357</v>
      </c>
      <c r="N942" s="26" t="s">
        <v>79</v>
      </c>
      <c r="O942" s="56">
        <v>7106</v>
      </c>
      <c r="P942" s="56" t="s">
        <v>149</v>
      </c>
      <c r="Q942" s="26" t="s">
        <v>154</v>
      </c>
      <c r="R942" s="56" t="s">
        <v>2252</v>
      </c>
      <c r="S942" s="56" t="s">
        <v>170</v>
      </c>
    </row>
    <row r="943" spans="1:19" x14ac:dyDescent="0.2">
      <c r="A943" s="56" t="s">
        <v>143</v>
      </c>
      <c r="B943" s="56">
        <v>80120837</v>
      </c>
      <c r="C943" s="56" t="s">
        <v>144</v>
      </c>
      <c r="D943" s="56" t="s">
        <v>1409</v>
      </c>
      <c r="E943" s="56" t="s">
        <v>69</v>
      </c>
      <c r="F943" s="56" t="s">
        <v>69</v>
      </c>
      <c r="G943" s="56" t="s">
        <v>144</v>
      </c>
      <c r="H943" s="56" t="s">
        <v>16</v>
      </c>
      <c r="I943" s="56" t="s">
        <v>1071</v>
      </c>
      <c r="J943" s="90" t="s">
        <v>158</v>
      </c>
      <c r="K943" s="88">
        <v>45434</v>
      </c>
      <c r="L943" s="56" t="s">
        <v>334</v>
      </c>
      <c r="M943" s="27">
        <v>45357</v>
      </c>
      <c r="N943" s="26" t="s">
        <v>79</v>
      </c>
      <c r="O943" s="56">
        <v>7106</v>
      </c>
      <c r="P943" s="56" t="s">
        <v>149</v>
      </c>
      <c r="Q943" s="26" t="s">
        <v>154</v>
      </c>
      <c r="R943" s="56" t="s">
        <v>280</v>
      </c>
      <c r="S943" s="56" t="s">
        <v>301</v>
      </c>
    </row>
    <row r="944" spans="1:19" x14ac:dyDescent="0.2">
      <c r="A944" s="56" t="s">
        <v>143</v>
      </c>
      <c r="B944" s="56">
        <v>77337936</v>
      </c>
      <c r="C944" s="56" t="s">
        <v>144</v>
      </c>
      <c r="D944" s="56" t="s">
        <v>1410</v>
      </c>
      <c r="E944" s="56" t="s">
        <v>69</v>
      </c>
      <c r="F944" s="56" t="s">
        <v>69</v>
      </c>
      <c r="G944" s="56" t="s">
        <v>144</v>
      </c>
      <c r="H944" s="56" t="s">
        <v>16</v>
      </c>
      <c r="I944" s="56" t="s">
        <v>958</v>
      </c>
      <c r="J944" s="90" t="s">
        <v>158</v>
      </c>
      <c r="K944" s="88">
        <v>45418</v>
      </c>
      <c r="L944" s="56" t="s">
        <v>334</v>
      </c>
      <c r="M944" s="27">
        <v>45357</v>
      </c>
      <c r="N944" s="26" t="s">
        <v>79</v>
      </c>
      <c r="O944" s="56">
        <v>7106</v>
      </c>
      <c r="P944" s="56" t="s">
        <v>149</v>
      </c>
      <c r="Q944" s="26" t="s">
        <v>154</v>
      </c>
      <c r="R944" s="56" t="s">
        <v>394</v>
      </c>
      <c r="S944" s="56" t="s">
        <v>479</v>
      </c>
    </row>
    <row r="945" spans="1:19" x14ac:dyDescent="0.2">
      <c r="A945" s="56" t="s">
        <v>143</v>
      </c>
      <c r="B945" s="56">
        <v>70881353</v>
      </c>
      <c r="C945" s="56" t="s">
        <v>144</v>
      </c>
      <c r="D945" s="56" t="s">
        <v>1411</v>
      </c>
      <c r="E945" s="56" t="s">
        <v>69</v>
      </c>
      <c r="F945" s="56" t="s">
        <v>69</v>
      </c>
      <c r="G945" s="56" t="s">
        <v>144</v>
      </c>
      <c r="H945" s="56" t="s">
        <v>16</v>
      </c>
      <c r="I945" s="56" t="s">
        <v>357</v>
      </c>
      <c r="J945" s="90" t="s">
        <v>158</v>
      </c>
      <c r="K945" s="88">
        <v>45393</v>
      </c>
      <c r="L945" s="56" t="s">
        <v>222</v>
      </c>
      <c r="M945" s="27">
        <v>45357</v>
      </c>
      <c r="N945" s="56" t="s">
        <v>79</v>
      </c>
      <c r="O945" s="56">
        <v>7106</v>
      </c>
      <c r="P945" s="56" t="s">
        <v>149</v>
      </c>
      <c r="Q945" s="56" t="s">
        <v>154</v>
      </c>
      <c r="R945" s="56" t="s">
        <v>2252</v>
      </c>
      <c r="S945" s="56" t="s">
        <v>151</v>
      </c>
    </row>
    <row r="946" spans="1:19" x14ac:dyDescent="0.2">
      <c r="A946" s="56" t="s">
        <v>143</v>
      </c>
      <c r="B946" s="56">
        <v>74231668</v>
      </c>
      <c r="C946" s="56" t="s">
        <v>144</v>
      </c>
      <c r="D946" s="56" t="s">
        <v>1412</v>
      </c>
      <c r="E946" s="56" t="s">
        <v>69</v>
      </c>
      <c r="F946" s="56" t="s">
        <v>69</v>
      </c>
      <c r="G946" s="56" t="s">
        <v>144</v>
      </c>
      <c r="H946" s="56" t="s">
        <v>146</v>
      </c>
      <c r="I946" s="56" t="s">
        <v>415</v>
      </c>
      <c r="J946" s="90" t="s">
        <v>158</v>
      </c>
      <c r="K946" s="88">
        <v>45716</v>
      </c>
      <c r="L946" s="56" t="s">
        <v>148</v>
      </c>
      <c r="M946" s="27">
        <v>45357</v>
      </c>
      <c r="N946" s="56" t="s">
        <v>79</v>
      </c>
      <c r="O946" s="56">
        <v>7106</v>
      </c>
      <c r="P946" s="56" t="s">
        <v>149</v>
      </c>
      <c r="Q946" s="56" t="s">
        <v>154</v>
      </c>
      <c r="R946" s="56" t="s">
        <v>2150</v>
      </c>
      <c r="S946" s="56" t="s">
        <v>190</v>
      </c>
    </row>
    <row r="947" spans="1:19" x14ac:dyDescent="0.2">
      <c r="A947" s="56" t="s">
        <v>143</v>
      </c>
      <c r="B947" s="56">
        <v>75946028</v>
      </c>
      <c r="C947" s="56" t="s">
        <v>144</v>
      </c>
      <c r="D947" s="56" t="s">
        <v>1413</v>
      </c>
      <c r="E947" s="56" t="s">
        <v>69</v>
      </c>
      <c r="F947" s="56" t="s">
        <v>69</v>
      </c>
      <c r="G947" s="56" t="s">
        <v>144</v>
      </c>
      <c r="H947" s="56" t="s">
        <v>16</v>
      </c>
      <c r="I947" s="56" t="s">
        <v>357</v>
      </c>
      <c r="J947" s="90" t="s">
        <v>158</v>
      </c>
      <c r="K947" s="88">
        <v>45536</v>
      </c>
      <c r="L947" s="56" t="s">
        <v>194</v>
      </c>
      <c r="M947" s="27">
        <v>45357</v>
      </c>
      <c r="N947" s="56" t="s">
        <v>79</v>
      </c>
      <c r="O947" s="56">
        <v>7106</v>
      </c>
      <c r="P947" s="56" t="s">
        <v>149</v>
      </c>
      <c r="Q947" s="56" t="s">
        <v>154</v>
      </c>
      <c r="R947" s="56" t="s">
        <v>2252</v>
      </c>
      <c r="S947" s="56" t="s">
        <v>198</v>
      </c>
    </row>
    <row r="948" spans="1:19" x14ac:dyDescent="0.2">
      <c r="A948" s="56" t="s">
        <v>143</v>
      </c>
      <c r="B948" s="56">
        <v>47813074</v>
      </c>
      <c r="C948" s="56" t="s">
        <v>144</v>
      </c>
      <c r="D948" s="56" t="s">
        <v>1414</v>
      </c>
      <c r="E948" s="56" t="s">
        <v>69</v>
      </c>
      <c r="F948" s="56" t="s">
        <v>69</v>
      </c>
      <c r="G948" s="56" t="s">
        <v>144</v>
      </c>
      <c r="H948" s="56" t="s">
        <v>16</v>
      </c>
      <c r="I948" s="56" t="s">
        <v>224</v>
      </c>
      <c r="J948" s="90" t="s">
        <v>74</v>
      </c>
      <c r="K948" s="88" t="s">
        <v>148</v>
      </c>
      <c r="L948" s="56" t="s">
        <v>148</v>
      </c>
      <c r="M948" s="27">
        <v>45357</v>
      </c>
      <c r="N948" s="56" t="s">
        <v>79</v>
      </c>
      <c r="O948" s="56">
        <v>7106</v>
      </c>
      <c r="P948" s="56" t="s">
        <v>149</v>
      </c>
      <c r="Q948" s="56" t="s">
        <v>154</v>
      </c>
      <c r="R948" s="56" t="s">
        <v>2252</v>
      </c>
      <c r="S948" s="56" t="s">
        <v>190</v>
      </c>
    </row>
    <row r="949" spans="1:19" x14ac:dyDescent="0.2">
      <c r="A949" s="56" t="s">
        <v>143</v>
      </c>
      <c r="B949" s="56">
        <v>72776555</v>
      </c>
      <c r="C949" s="56" t="s">
        <v>144</v>
      </c>
      <c r="D949" s="56" t="s">
        <v>1415</v>
      </c>
      <c r="E949" s="56" t="s">
        <v>69</v>
      </c>
      <c r="F949" s="56" t="s">
        <v>69</v>
      </c>
      <c r="G949" s="56" t="s">
        <v>144</v>
      </c>
      <c r="H949" s="56" t="s">
        <v>16</v>
      </c>
      <c r="I949" s="56" t="s">
        <v>643</v>
      </c>
      <c r="J949" s="90" t="s">
        <v>158</v>
      </c>
      <c r="K949" s="88">
        <v>45423</v>
      </c>
      <c r="L949" s="56" t="s">
        <v>334</v>
      </c>
      <c r="M949" s="27">
        <v>45357</v>
      </c>
      <c r="N949" s="56" t="s">
        <v>79</v>
      </c>
      <c r="O949" s="56">
        <v>7106</v>
      </c>
      <c r="P949" s="56" t="s">
        <v>149</v>
      </c>
      <c r="Q949" s="56" t="s">
        <v>154</v>
      </c>
      <c r="R949" s="56" t="s">
        <v>2252</v>
      </c>
      <c r="S949" s="56" t="s">
        <v>170</v>
      </c>
    </row>
    <row r="950" spans="1:19" x14ac:dyDescent="0.2">
      <c r="A950" s="56" t="s">
        <v>143</v>
      </c>
      <c r="B950" s="56">
        <v>44814947</v>
      </c>
      <c r="C950" s="56" t="s">
        <v>144</v>
      </c>
      <c r="D950" s="56" t="s">
        <v>1416</v>
      </c>
      <c r="E950" s="56" t="s">
        <v>69</v>
      </c>
      <c r="F950" s="56" t="s">
        <v>69</v>
      </c>
      <c r="G950" s="56" t="s">
        <v>144</v>
      </c>
      <c r="H950" s="56" t="s">
        <v>16</v>
      </c>
      <c r="I950" s="56" t="s">
        <v>760</v>
      </c>
      <c r="J950" s="90" t="s">
        <v>158</v>
      </c>
      <c r="K950" s="88">
        <v>45758</v>
      </c>
      <c r="L950" s="56" t="s">
        <v>197</v>
      </c>
      <c r="M950" s="27">
        <v>45357</v>
      </c>
      <c r="N950" s="56" t="s">
        <v>79</v>
      </c>
      <c r="O950" s="56">
        <v>7106</v>
      </c>
      <c r="P950" s="56" t="s">
        <v>149</v>
      </c>
      <c r="Q950" s="56" t="s">
        <v>154</v>
      </c>
      <c r="R950" s="56" t="s">
        <v>2252</v>
      </c>
      <c r="S950" s="56" t="s">
        <v>167</v>
      </c>
    </row>
    <row r="951" spans="1:19" x14ac:dyDescent="0.2">
      <c r="A951" s="56" t="s">
        <v>143</v>
      </c>
      <c r="B951" s="56">
        <v>43555466</v>
      </c>
      <c r="C951" s="56" t="s">
        <v>144</v>
      </c>
      <c r="D951" s="56" t="s">
        <v>1417</v>
      </c>
      <c r="E951" s="56" t="s">
        <v>69</v>
      </c>
      <c r="F951" s="56" t="s">
        <v>69</v>
      </c>
      <c r="G951" s="56" t="s">
        <v>144</v>
      </c>
      <c r="H951" s="56" t="s">
        <v>16</v>
      </c>
      <c r="I951" s="26" t="s">
        <v>264</v>
      </c>
      <c r="J951" s="90" t="s">
        <v>74</v>
      </c>
      <c r="K951" s="88" t="s">
        <v>148</v>
      </c>
      <c r="L951" s="56" t="s">
        <v>148</v>
      </c>
      <c r="M951" s="27">
        <v>45357</v>
      </c>
      <c r="N951" s="56" t="s">
        <v>79</v>
      </c>
      <c r="O951" s="56">
        <v>7106</v>
      </c>
      <c r="P951" s="56" t="s">
        <v>149</v>
      </c>
      <c r="Q951" s="56" t="s">
        <v>154</v>
      </c>
      <c r="R951" s="56" t="s">
        <v>2252</v>
      </c>
      <c r="S951" s="56" t="s">
        <v>151</v>
      </c>
    </row>
    <row r="952" spans="1:19" x14ac:dyDescent="0.2">
      <c r="A952" s="56" t="s">
        <v>143</v>
      </c>
      <c r="B952" s="56">
        <v>77174522</v>
      </c>
      <c r="C952" s="56" t="s">
        <v>144</v>
      </c>
      <c r="D952" s="56" t="s">
        <v>1418</v>
      </c>
      <c r="E952" s="56" t="s">
        <v>69</v>
      </c>
      <c r="F952" s="56" t="s">
        <v>69</v>
      </c>
      <c r="G952" s="56" t="s">
        <v>144</v>
      </c>
      <c r="H952" s="56" t="s">
        <v>16</v>
      </c>
      <c r="I952" s="56" t="s">
        <v>564</v>
      </c>
      <c r="J952" s="90" t="s">
        <v>158</v>
      </c>
      <c r="K952" s="88">
        <v>45565</v>
      </c>
      <c r="L952" s="56" t="s">
        <v>174</v>
      </c>
      <c r="M952" s="27">
        <v>45357</v>
      </c>
      <c r="N952" s="56" t="s">
        <v>78</v>
      </c>
      <c r="O952" s="56">
        <v>7106</v>
      </c>
      <c r="P952" s="56" t="s">
        <v>149</v>
      </c>
      <c r="Q952" s="56" t="s">
        <v>154</v>
      </c>
      <c r="R952" s="56" t="s">
        <v>2252</v>
      </c>
      <c r="S952" s="56" t="s">
        <v>167</v>
      </c>
    </row>
    <row r="953" spans="1:19" x14ac:dyDescent="0.2">
      <c r="A953" s="56" t="s">
        <v>143</v>
      </c>
      <c r="B953" s="56">
        <v>46174278</v>
      </c>
      <c r="C953" s="56" t="s">
        <v>144</v>
      </c>
      <c r="D953" s="56" t="s">
        <v>1419</v>
      </c>
      <c r="E953" s="56" t="s">
        <v>69</v>
      </c>
      <c r="F953" s="56" t="s">
        <v>69</v>
      </c>
      <c r="G953" s="56" t="s">
        <v>144</v>
      </c>
      <c r="H953" s="56" t="s">
        <v>16</v>
      </c>
      <c r="I953" s="56" t="s">
        <v>1071</v>
      </c>
      <c r="J953" s="90" t="s">
        <v>158</v>
      </c>
      <c r="K953" s="88">
        <v>45565</v>
      </c>
      <c r="L953" s="56" t="s">
        <v>174</v>
      </c>
      <c r="M953" s="27">
        <v>45357</v>
      </c>
      <c r="N953" s="56" t="s">
        <v>79</v>
      </c>
      <c r="O953" s="56">
        <v>7106</v>
      </c>
      <c r="P953" s="56" t="s">
        <v>149</v>
      </c>
      <c r="Q953" s="56" t="s">
        <v>154</v>
      </c>
      <c r="R953" s="56" t="s">
        <v>280</v>
      </c>
      <c r="S953" s="56" t="s">
        <v>232</v>
      </c>
    </row>
    <row r="954" spans="1:19" x14ac:dyDescent="0.2">
      <c r="A954" s="56" t="s">
        <v>143</v>
      </c>
      <c r="B954" s="56">
        <v>70099776</v>
      </c>
      <c r="C954" s="56" t="s">
        <v>144</v>
      </c>
      <c r="D954" s="56" t="s">
        <v>1420</v>
      </c>
      <c r="E954" s="56" t="s">
        <v>69</v>
      </c>
      <c r="F954" s="56" t="s">
        <v>69</v>
      </c>
      <c r="G954" s="56" t="s">
        <v>144</v>
      </c>
      <c r="H954" s="56" t="s">
        <v>16</v>
      </c>
      <c r="I954" s="56" t="s">
        <v>357</v>
      </c>
      <c r="J954" s="90" t="s">
        <v>158</v>
      </c>
      <c r="K954" s="88">
        <v>45376</v>
      </c>
      <c r="L954" s="56" t="s">
        <v>334</v>
      </c>
      <c r="M954" s="27">
        <v>45357</v>
      </c>
      <c r="N954" s="56" t="s">
        <v>79</v>
      </c>
      <c r="O954" s="56">
        <v>7106</v>
      </c>
      <c r="P954" s="56" t="s">
        <v>149</v>
      </c>
      <c r="Q954" s="56" t="s">
        <v>154</v>
      </c>
      <c r="R954" s="56" t="s">
        <v>2252</v>
      </c>
      <c r="S954" s="56" t="s">
        <v>190</v>
      </c>
    </row>
    <row r="955" spans="1:19" x14ac:dyDescent="0.2">
      <c r="A955" s="56" t="s">
        <v>143</v>
      </c>
      <c r="B955" s="56">
        <v>73995952</v>
      </c>
      <c r="C955" s="56" t="s">
        <v>144</v>
      </c>
      <c r="D955" s="56" t="s">
        <v>1421</v>
      </c>
      <c r="E955" s="56" t="s">
        <v>69</v>
      </c>
      <c r="F955" s="56" t="s">
        <v>69</v>
      </c>
      <c r="G955" s="56" t="s">
        <v>144</v>
      </c>
      <c r="H955" s="56" t="s">
        <v>16</v>
      </c>
      <c r="I955" s="56" t="s">
        <v>1071</v>
      </c>
      <c r="J955" s="90" t="s">
        <v>158</v>
      </c>
      <c r="K955" s="88">
        <v>45504</v>
      </c>
      <c r="L955" s="56" t="s">
        <v>174</v>
      </c>
      <c r="M955" s="27">
        <v>45357</v>
      </c>
      <c r="N955" s="56" t="s">
        <v>79</v>
      </c>
      <c r="O955" s="56">
        <v>7106</v>
      </c>
      <c r="P955" s="56" t="s">
        <v>149</v>
      </c>
      <c r="Q955" s="56" t="s">
        <v>154</v>
      </c>
      <c r="R955" s="56" t="s">
        <v>280</v>
      </c>
      <c r="S955" s="56" t="s">
        <v>186</v>
      </c>
    </row>
    <row r="956" spans="1:19" x14ac:dyDescent="0.2">
      <c r="A956" s="56" t="s">
        <v>143</v>
      </c>
      <c r="B956" s="56">
        <v>74966224</v>
      </c>
      <c r="C956" s="56" t="s">
        <v>144</v>
      </c>
      <c r="D956" s="56" t="s">
        <v>1422</v>
      </c>
      <c r="E956" s="56" t="s">
        <v>69</v>
      </c>
      <c r="F956" s="56" t="s">
        <v>69</v>
      </c>
      <c r="G956" s="56" t="s">
        <v>144</v>
      </c>
      <c r="H956" s="56" t="s">
        <v>146</v>
      </c>
      <c r="I956" s="26" t="s">
        <v>181</v>
      </c>
      <c r="J956" s="90" t="s">
        <v>158</v>
      </c>
      <c r="K956" s="88">
        <v>45498</v>
      </c>
      <c r="L956" s="56" t="s">
        <v>197</v>
      </c>
      <c r="M956" s="27">
        <v>45365</v>
      </c>
      <c r="N956" s="56" t="s">
        <v>78</v>
      </c>
      <c r="O956" s="56">
        <v>7161</v>
      </c>
      <c r="P956" s="56" t="s">
        <v>149</v>
      </c>
      <c r="Q956" s="56" t="s">
        <v>154</v>
      </c>
      <c r="R956" s="56" t="s">
        <v>2150</v>
      </c>
      <c r="S956" s="56" t="s">
        <v>198</v>
      </c>
    </row>
    <row r="957" spans="1:19" x14ac:dyDescent="0.2">
      <c r="A957" s="56" t="s">
        <v>143</v>
      </c>
      <c r="B957" s="56">
        <v>72963216</v>
      </c>
      <c r="C957" s="56" t="s">
        <v>144</v>
      </c>
      <c r="D957" s="56" t="s">
        <v>1423</v>
      </c>
      <c r="E957" s="56" t="s">
        <v>69</v>
      </c>
      <c r="F957" s="56" t="s">
        <v>69</v>
      </c>
      <c r="G957" s="56" t="s">
        <v>144</v>
      </c>
      <c r="H957" s="56" t="s">
        <v>146</v>
      </c>
      <c r="I957" s="56" t="s">
        <v>147</v>
      </c>
      <c r="J957" s="90" t="s">
        <v>158</v>
      </c>
      <c r="K957" s="88">
        <v>45473</v>
      </c>
      <c r="L957" s="56" t="s">
        <v>174</v>
      </c>
      <c r="M957" s="27">
        <v>45365</v>
      </c>
      <c r="N957" s="56" t="s">
        <v>78</v>
      </c>
      <c r="O957" s="56">
        <v>7161</v>
      </c>
      <c r="P957" s="56" t="s">
        <v>149</v>
      </c>
      <c r="Q957" s="56" t="s">
        <v>154</v>
      </c>
      <c r="R957" s="56" t="s">
        <v>2150</v>
      </c>
      <c r="S957" s="56" t="s">
        <v>167</v>
      </c>
    </row>
    <row r="958" spans="1:19" x14ac:dyDescent="0.2">
      <c r="A958" s="56" t="s">
        <v>143</v>
      </c>
      <c r="B958" s="56">
        <v>72127153</v>
      </c>
      <c r="C958" s="56" t="s">
        <v>144</v>
      </c>
      <c r="D958" s="56" t="s">
        <v>1424</v>
      </c>
      <c r="E958" s="56" t="s">
        <v>69</v>
      </c>
      <c r="F958" s="56" t="s">
        <v>69</v>
      </c>
      <c r="G958" s="56" t="s">
        <v>144</v>
      </c>
      <c r="H958" s="56" t="s">
        <v>258</v>
      </c>
      <c r="I958" s="56" t="s">
        <v>651</v>
      </c>
      <c r="J958" s="90" t="s">
        <v>74</v>
      </c>
      <c r="K958" s="88" t="s">
        <v>148</v>
      </c>
      <c r="L958" s="56" t="s">
        <v>148</v>
      </c>
      <c r="M958" s="27">
        <v>45365</v>
      </c>
      <c r="N958" s="56" t="s">
        <v>78</v>
      </c>
      <c r="O958" s="56">
        <v>7161</v>
      </c>
      <c r="P958" s="56" t="s">
        <v>149</v>
      </c>
      <c r="Q958" s="56" t="s">
        <v>154</v>
      </c>
      <c r="R958" s="56" t="s">
        <v>2150</v>
      </c>
      <c r="S958" s="56" t="s">
        <v>190</v>
      </c>
    </row>
    <row r="959" spans="1:19" x14ac:dyDescent="0.2">
      <c r="A959" s="56" t="s">
        <v>143</v>
      </c>
      <c r="B959" s="56">
        <v>72039008</v>
      </c>
      <c r="C959" s="56" t="s">
        <v>144</v>
      </c>
      <c r="D959" s="56" t="s">
        <v>1425</v>
      </c>
      <c r="E959" s="56" t="s">
        <v>69</v>
      </c>
      <c r="F959" s="56" t="s">
        <v>69</v>
      </c>
      <c r="G959" s="56" t="s">
        <v>144</v>
      </c>
      <c r="H959" s="56" t="s">
        <v>146</v>
      </c>
      <c r="I959" s="56" t="s">
        <v>147</v>
      </c>
      <c r="J959" s="90" t="s">
        <v>158</v>
      </c>
      <c r="K959" s="88">
        <v>45453</v>
      </c>
      <c r="L959" s="56" t="s">
        <v>197</v>
      </c>
      <c r="M959" s="27">
        <v>45365</v>
      </c>
      <c r="N959" s="56" t="s">
        <v>78</v>
      </c>
      <c r="O959" s="56">
        <v>7161</v>
      </c>
      <c r="P959" s="56" t="s">
        <v>149</v>
      </c>
      <c r="Q959" s="56" t="s">
        <v>154</v>
      </c>
      <c r="R959" s="56" t="s">
        <v>2150</v>
      </c>
      <c r="S959" s="56" t="s">
        <v>232</v>
      </c>
    </row>
    <row r="960" spans="1:19" x14ac:dyDescent="0.2">
      <c r="A960" s="56" t="s">
        <v>143</v>
      </c>
      <c r="B960" s="56">
        <v>76166065</v>
      </c>
      <c r="C960" s="56" t="s">
        <v>144</v>
      </c>
      <c r="D960" s="56" t="s">
        <v>1426</v>
      </c>
      <c r="E960" s="56" t="s">
        <v>69</v>
      </c>
      <c r="F960" s="56" t="s">
        <v>69</v>
      </c>
      <c r="G960" s="56" t="s">
        <v>144</v>
      </c>
      <c r="H960" s="56" t="s">
        <v>146</v>
      </c>
      <c r="I960" s="56" t="s">
        <v>415</v>
      </c>
      <c r="J960" s="90" t="s">
        <v>74</v>
      </c>
      <c r="K960" s="88" t="s">
        <v>148</v>
      </c>
      <c r="L960" s="56" t="s">
        <v>148</v>
      </c>
      <c r="M960" s="27">
        <v>45365</v>
      </c>
      <c r="N960" s="56" t="s">
        <v>78</v>
      </c>
      <c r="O960" s="56">
        <v>7161</v>
      </c>
      <c r="P960" s="56" t="s">
        <v>149</v>
      </c>
      <c r="Q960" s="56" t="s">
        <v>154</v>
      </c>
      <c r="R960" s="56" t="s">
        <v>2150</v>
      </c>
      <c r="S960" s="56" t="s">
        <v>151</v>
      </c>
    </row>
    <row r="961" spans="1:19" x14ac:dyDescent="0.2">
      <c r="A961" s="56" t="s">
        <v>143</v>
      </c>
      <c r="B961" s="56">
        <v>72406457</v>
      </c>
      <c r="C961" s="56" t="s">
        <v>144</v>
      </c>
      <c r="D961" s="56" t="s">
        <v>1427</v>
      </c>
      <c r="E961" s="56" t="s">
        <v>69</v>
      </c>
      <c r="F961" s="56" t="s">
        <v>69</v>
      </c>
      <c r="G961" s="56" t="s">
        <v>144</v>
      </c>
      <c r="H961" s="56" t="s">
        <v>146</v>
      </c>
      <c r="I961" s="56" t="s">
        <v>329</v>
      </c>
      <c r="J961" s="90" t="s">
        <v>158</v>
      </c>
      <c r="K961" s="88">
        <v>45416</v>
      </c>
      <c r="L961" s="56" t="s">
        <v>201</v>
      </c>
      <c r="M961" s="27">
        <v>45365</v>
      </c>
      <c r="N961" s="26" t="s">
        <v>78</v>
      </c>
      <c r="O961" s="56">
        <v>7161</v>
      </c>
      <c r="P961" s="56" t="s">
        <v>149</v>
      </c>
      <c r="Q961" s="56" t="s">
        <v>154</v>
      </c>
      <c r="R961" s="56" t="s">
        <v>2150</v>
      </c>
      <c r="S961" s="56" t="s">
        <v>301</v>
      </c>
    </row>
    <row r="962" spans="1:19" x14ac:dyDescent="0.2">
      <c r="A962" s="56" t="s">
        <v>143</v>
      </c>
      <c r="B962" s="56">
        <v>47790865</v>
      </c>
      <c r="C962" s="56" t="s">
        <v>144</v>
      </c>
      <c r="D962" s="56" t="s">
        <v>1428</v>
      </c>
      <c r="E962" s="56" t="s">
        <v>69</v>
      </c>
      <c r="F962" s="56" t="s">
        <v>69</v>
      </c>
      <c r="G962" s="56" t="s">
        <v>144</v>
      </c>
      <c r="H962" s="56" t="s">
        <v>146</v>
      </c>
      <c r="I962" s="56" t="s">
        <v>147</v>
      </c>
      <c r="J962" s="90" t="s">
        <v>74</v>
      </c>
      <c r="K962" s="88" t="s">
        <v>148</v>
      </c>
      <c r="L962" s="56" t="s">
        <v>148</v>
      </c>
      <c r="M962" s="27">
        <v>45365</v>
      </c>
      <c r="N962" s="26" t="s">
        <v>78</v>
      </c>
      <c r="O962" s="56">
        <v>7161</v>
      </c>
      <c r="P962" s="56" t="s">
        <v>149</v>
      </c>
      <c r="Q962" s="56" t="s">
        <v>154</v>
      </c>
      <c r="R962" s="56" t="s">
        <v>2150</v>
      </c>
      <c r="S962" s="56" t="s">
        <v>301</v>
      </c>
    </row>
    <row r="963" spans="1:19" x14ac:dyDescent="0.2">
      <c r="A963" s="56" t="s">
        <v>143</v>
      </c>
      <c r="B963" s="56">
        <v>72585574</v>
      </c>
      <c r="C963" s="56" t="s">
        <v>144</v>
      </c>
      <c r="D963" s="56" t="s">
        <v>1429</v>
      </c>
      <c r="E963" s="56" t="s">
        <v>69</v>
      </c>
      <c r="F963" s="56" t="s">
        <v>69</v>
      </c>
      <c r="G963" s="56" t="s">
        <v>144</v>
      </c>
      <c r="H963" s="56" t="s">
        <v>27</v>
      </c>
      <c r="I963" s="56" t="s">
        <v>329</v>
      </c>
      <c r="J963" s="90" t="s">
        <v>158</v>
      </c>
      <c r="K963" s="88">
        <v>45527</v>
      </c>
      <c r="L963" s="56" t="s">
        <v>197</v>
      </c>
      <c r="M963" s="27">
        <v>45365</v>
      </c>
      <c r="N963" s="26" t="s">
        <v>78</v>
      </c>
      <c r="O963" s="56">
        <v>7161</v>
      </c>
      <c r="P963" s="56" t="s">
        <v>149</v>
      </c>
      <c r="Q963" s="56" t="s">
        <v>154</v>
      </c>
      <c r="R963" s="56" t="s">
        <v>2150</v>
      </c>
      <c r="S963" s="56" t="s">
        <v>198</v>
      </c>
    </row>
    <row r="964" spans="1:19" x14ac:dyDescent="0.2">
      <c r="A964" s="56" t="s">
        <v>143</v>
      </c>
      <c r="B964" s="56">
        <v>73042521</v>
      </c>
      <c r="C964" s="56" t="s">
        <v>144</v>
      </c>
      <c r="D964" s="56" t="s">
        <v>1430</v>
      </c>
      <c r="E964" s="56" t="s">
        <v>69</v>
      </c>
      <c r="F964" s="56" t="s">
        <v>69</v>
      </c>
      <c r="G964" s="56" t="s">
        <v>144</v>
      </c>
      <c r="H964" s="56" t="s">
        <v>146</v>
      </c>
      <c r="I964" s="56" t="s">
        <v>147</v>
      </c>
      <c r="J964" s="90" t="s">
        <v>158</v>
      </c>
      <c r="K964" s="88">
        <v>45688</v>
      </c>
      <c r="L964" s="56" t="s">
        <v>174</v>
      </c>
      <c r="M964" s="27">
        <v>45365</v>
      </c>
      <c r="N964" s="26" t="s">
        <v>78</v>
      </c>
      <c r="O964" s="56">
        <v>7161</v>
      </c>
      <c r="P964" s="56" t="s">
        <v>162</v>
      </c>
      <c r="Q964" s="56" t="s">
        <v>154</v>
      </c>
      <c r="R964" s="56" t="s">
        <v>2150</v>
      </c>
      <c r="S964" s="56" t="s">
        <v>190</v>
      </c>
    </row>
    <row r="965" spans="1:19" x14ac:dyDescent="0.2">
      <c r="A965" s="56" t="s">
        <v>143</v>
      </c>
      <c r="B965" s="56">
        <v>72231611</v>
      </c>
      <c r="C965" s="56" t="s">
        <v>144</v>
      </c>
      <c r="D965" s="56" t="s">
        <v>1431</v>
      </c>
      <c r="E965" s="56" t="s">
        <v>69</v>
      </c>
      <c r="F965" s="56" t="s">
        <v>69</v>
      </c>
      <c r="G965" s="56" t="s">
        <v>144</v>
      </c>
      <c r="H965" s="56" t="s">
        <v>45</v>
      </c>
      <c r="I965" s="26" t="s">
        <v>413</v>
      </c>
      <c r="J965" s="90" t="s">
        <v>74</v>
      </c>
      <c r="K965" s="88" t="s">
        <v>148</v>
      </c>
      <c r="L965" s="56" t="s">
        <v>148</v>
      </c>
      <c r="M965" s="27">
        <v>45378</v>
      </c>
      <c r="N965" s="26" t="s">
        <v>78</v>
      </c>
      <c r="O965" s="56">
        <v>7107</v>
      </c>
      <c r="P965" s="56" t="s">
        <v>149</v>
      </c>
      <c r="Q965" s="56" t="s">
        <v>160</v>
      </c>
      <c r="R965" s="56" t="s">
        <v>394</v>
      </c>
      <c r="S965" s="56" t="s">
        <v>170</v>
      </c>
    </row>
    <row r="966" spans="1:19" x14ac:dyDescent="0.2">
      <c r="A966" s="56" t="s">
        <v>143</v>
      </c>
      <c r="B966" s="56">
        <v>73122843</v>
      </c>
      <c r="C966" s="56" t="s">
        <v>144</v>
      </c>
      <c r="D966" s="56" t="s">
        <v>1432</v>
      </c>
      <c r="E966" s="56" t="s">
        <v>69</v>
      </c>
      <c r="F966" s="56" t="s">
        <v>69</v>
      </c>
      <c r="G966" s="56" t="s">
        <v>144</v>
      </c>
      <c r="H966" s="56" t="s">
        <v>16</v>
      </c>
      <c r="I966" s="56" t="s">
        <v>589</v>
      </c>
      <c r="J966" s="90" t="s">
        <v>158</v>
      </c>
      <c r="K966" s="88">
        <v>45404</v>
      </c>
      <c r="L966" s="56" t="s">
        <v>222</v>
      </c>
      <c r="M966" s="27">
        <v>45378</v>
      </c>
      <c r="N966" s="26" t="s">
        <v>79</v>
      </c>
      <c r="O966" s="56">
        <v>7107</v>
      </c>
      <c r="P966" s="56" t="s">
        <v>149</v>
      </c>
      <c r="Q966" s="56" t="s">
        <v>160</v>
      </c>
      <c r="R966" s="56" t="s">
        <v>394</v>
      </c>
      <c r="S966" s="56" t="s">
        <v>167</v>
      </c>
    </row>
    <row r="967" spans="1:19" x14ac:dyDescent="0.2">
      <c r="A967" s="56" t="s">
        <v>143</v>
      </c>
      <c r="B967" s="56">
        <v>4471442</v>
      </c>
      <c r="C967" s="56" t="s">
        <v>144</v>
      </c>
      <c r="D967" s="56" t="s">
        <v>1433</v>
      </c>
      <c r="E967" s="56" t="s">
        <v>69</v>
      </c>
      <c r="F967" s="56" t="s">
        <v>69</v>
      </c>
      <c r="G967" s="56" t="s">
        <v>144</v>
      </c>
      <c r="H967" s="56" t="s">
        <v>16</v>
      </c>
      <c r="I967" s="26" t="s">
        <v>589</v>
      </c>
      <c r="J967" s="90" t="s">
        <v>158</v>
      </c>
      <c r="K967" s="88">
        <v>45387</v>
      </c>
      <c r="L967" s="56" t="s">
        <v>222</v>
      </c>
      <c r="M967" s="27">
        <v>45378</v>
      </c>
      <c r="N967" s="26" t="s">
        <v>79</v>
      </c>
      <c r="O967" s="56">
        <v>7107</v>
      </c>
      <c r="P967" s="56" t="s">
        <v>149</v>
      </c>
      <c r="Q967" s="56" t="s">
        <v>160</v>
      </c>
      <c r="R967" s="56" t="s">
        <v>394</v>
      </c>
      <c r="S967" s="56" t="s">
        <v>179</v>
      </c>
    </row>
    <row r="968" spans="1:19" x14ac:dyDescent="0.2">
      <c r="A968" s="56" t="s">
        <v>143</v>
      </c>
      <c r="B968" s="56">
        <v>70887233</v>
      </c>
      <c r="C968" s="56" t="s">
        <v>144</v>
      </c>
      <c r="D968" s="56" t="s">
        <v>1434</v>
      </c>
      <c r="E968" s="56" t="s">
        <v>69</v>
      </c>
      <c r="F968" s="56" t="s">
        <v>69</v>
      </c>
      <c r="G968" s="56" t="s">
        <v>144</v>
      </c>
      <c r="H968" s="56" t="s">
        <v>16</v>
      </c>
      <c r="I968" s="56" t="s">
        <v>589</v>
      </c>
      <c r="J968" s="90" t="s">
        <v>158</v>
      </c>
      <c r="K968" s="88">
        <v>45430</v>
      </c>
      <c r="L968" s="56" t="s">
        <v>222</v>
      </c>
      <c r="M968" s="27">
        <v>45378</v>
      </c>
      <c r="N968" s="26" t="s">
        <v>79</v>
      </c>
      <c r="O968" s="56">
        <v>7107</v>
      </c>
      <c r="P968" s="56" t="s">
        <v>149</v>
      </c>
      <c r="Q968" s="56" t="s">
        <v>160</v>
      </c>
      <c r="R968" s="56" t="s">
        <v>394</v>
      </c>
      <c r="S968" s="56" t="s">
        <v>186</v>
      </c>
    </row>
    <row r="969" spans="1:19" x14ac:dyDescent="0.2">
      <c r="A969" s="56" t="s">
        <v>143</v>
      </c>
      <c r="B969" s="56">
        <v>71281440</v>
      </c>
      <c r="C969" s="56" t="s">
        <v>144</v>
      </c>
      <c r="D969" s="56" t="s">
        <v>1435</v>
      </c>
      <c r="E969" s="56" t="s">
        <v>69</v>
      </c>
      <c r="F969" s="56" t="s">
        <v>69</v>
      </c>
      <c r="G969" s="56" t="s">
        <v>144</v>
      </c>
      <c r="H969" s="56" t="s">
        <v>16</v>
      </c>
      <c r="I969" s="26" t="s">
        <v>958</v>
      </c>
      <c r="J969" s="90" t="s">
        <v>158</v>
      </c>
      <c r="K969" s="88">
        <v>45566</v>
      </c>
      <c r="L969" s="56" t="s">
        <v>275</v>
      </c>
      <c r="M969" s="27">
        <v>45378</v>
      </c>
      <c r="N969" s="26" t="s">
        <v>79</v>
      </c>
      <c r="O969" s="56">
        <v>7107</v>
      </c>
      <c r="P969" s="56" t="s">
        <v>149</v>
      </c>
      <c r="Q969" s="56" t="s">
        <v>160</v>
      </c>
      <c r="R969" s="56" t="s">
        <v>394</v>
      </c>
      <c r="S969" s="56" t="s">
        <v>301</v>
      </c>
    </row>
    <row r="970" spans="1:19" x14ac:dyDescent="0.2">
      <c r="A970" s="56" t="s">
        <v>143</v>
      </c>
      <c r="B970" s="56">
        <v>76322791</v>
      </c>
      <c r="C970" s="56" t="s">
        <v>144</v>
      </c>
      <c r="D970" s="56" t="s">
        <v>1436</v>
      </c>
      <c r="E970" s="56" t="s">
        <v>69</v>
      </c>
      <c r="F970" s="56" t="s">
        <v>69</v>
      </c>
      <c r="G970" s="56" t="s">
        <v>144</v>
      </c>
      <c r="H970" s="56" t="s">
        <v>27</v>
      </c>
      <c r="I970" s="56" t="s">
        <v>415</v>
      </c>
      <c r="J970" s="90" t="s">
        <v>74</v>
      </c>
      <c r="K970" s="88" t="s">
        <v>148</v>
      </c>
      <c r="L970" s="56" t="s">
        <v>148</v>
      </c>
      <c r="M970" s="27">
        <v>45378</v>
      </c>
      <c r="N970" s="56" t="s">
        <v>79</v>
      </c>
      <c r="O970" s="56">
        <v>7107</v>
      </c>
      <c r="P970" s="56" t="s">
        <v>149</v>
      </c>
      <c r="Q970" s="26" t="s">
        <v>160</v>
      </c>
      <c r="R970" s="56" t="s">
        <v>2150</v>
      </c>
      <c r="S970" s="56" t="s">
        <v>301</v>
      </c>
    </row>
    <row r="971" spans="1:19" x14ac:dyDescent="0.2">
      <c r="A971" s="56" t="s">
        <v>143</v>
      </c>
      <c r="B971" s="56">
        <v>10274034</v>
      </c>
      <c r="C971" s="56" t="s">
        <v>144</v>
      </c>
      <c r="D971" s="56" t="s">
        <v>1437</v>
      </c>
      <c r="E971" s="56" t="s">
        <v>69</v>
      </c>
      <c r="F971" s="56" t="s">
        <v>69</v>
      </c>
      <c r="G971" s="56" t="s">
        <v>144</v>
      </c>
      <c r="H971" s="56" t="s">
        <v>16</v>
      </c>
      <c r="I971" s="56" t="s">
        <v>589</v>
      </c>
      <c r="J971" s="90" t="s">
        <v>158</v>
      </c>
      <c r="K971" s="88">
        <v>45383</v>
      </c>
      <c r="L971" s="56" t="s">
        <v>247</v>
      </c>
      <c r="M971" s="27">
        <v>45378</v>
      </c>
      <c r="N971" s="56" t="s">
        <v>79</v>
      </c>
      <c r="O971" s="56">
        <v>7107</v>
      </c>
      <c r="P971" s="56" t="s">
        <v>149</v>
      </c>
      <c r="Q971" s="26" t="s">
        <v>160</v>
      </c>
      <c r="R971" s="56" t="s">
        <v>394</v>
      </c>
      <c r="S971" s="56" t="s">
        <v>232</v>
      </c>
    </row>
    <row r="972" spans="1:19" x14ac:dyDescent="0.2">
      <c r="A972" s="56" t="s">
        <v>143</v>
      </c>
      <c r="B972" s="56">
        <v>75961390</v>
      </c>
      <c r="C972" s="56" t="s">
        <v>144</v>
      </c>
      <c r="D972" s="56" t="s">
        <v>1438</v>
      </c>
      <c r="E972" s="56" t="s">
        <v>69</v>
      </c>
      <c r="F972" s="56" t="s">
        <v>69</v>
      </c>
      <c r="G972" s="56" t="s">
        <v>144</v>
      </c>
      <c r="H972" s="56" t="s">
        <v>16</v>
      </c>
      <c r="I972" s="56" t="s">
        <v>589</v>
      </c>
      <c r="J972" s="90" t="s">
        <v>158</v>
      </c>
      <c r="K972" s="88">
        <v>45453</v>
      </c>
      <c r="L972" s="56" t="s">
        <v>222</v>
      </c>
      <c r="M972" s="27">
        <v>45378</v>
      </c>
      <c r="N972" s="56" t="s">
        <v>79</v>
      </c>
      <c r="O972" s="56">
        <v>7107</v>
      </c>
      <c r="P972" s="56" t="s">
        <v>149</v>
      </c>
      <c r="Q972" s="26" t="s">
        <v>160</v>
      </c>
      <c r="R972" s="56" t="s">
        <v>394</v>
      </c>
      <c r="S972" s="56" t="s">
        <v>186</v>
      </c>
    </row>
    <row r="973" spans="1:19" x14ac:dyDescent="0.2">
      <c r="A973" s="56" t="s">
        <v>143</v>
      </c>
      <c r="B973" s="56">
        <v>76015116</v>
      </c>
      <c r="C973" s="56" t="s">
        <v>144</v>
      </c>
      <c r="D973" s="56" t="s">
        <v>1439</v>
      </c>
      <c r="E973" s="56" t="s">
        <v>69</v>
      </c>
      <c r="F973" s="56" t="s">
        <v>69</v>
      </c>
      <c r="G973" s="56" t="s">
        <v>144</v>
      </c>
      <c r="H973" s="56" t="s">
        <v>16</v>
      </c>
      <c r="I973" s="56" t="s">
        <v>958</v>
      </c>
      <c r="J973" s="90" t="s">
        <v>158</v>
      </c>
      <c r="K973" s="88">
        <v>45545</v>
      </c>
      <c r="L973" s="56" t="s">
        <v>159</v>
      </c>
      <c r="M973" s="27">
        <v>45378</v>
      </c>
      <c r="N973" s="56" t="s">
        <v>79</v>
      </c>
      <c r="O973" s="56">
        <v>7107</v>
      </c>
      <c r="P973" s="56" t="s">
        <v>149</v>
      </c>
      <c r="Q973" s="26" t="s">
        <v>160</v>
      </c>
      <c r="R973" s="56" t="s">
        <v>394</v>
      </c>
      <c r="S973" s="56" t="s">
        <v>167</v>
      </c>
    </row>
    <row r="974" spans="1:19" x14ac:dyDescent="0.2">
      <c r="A974" s="56" t="s">
        <v>143</v>
      </c>
      <c r="B974" s="56">
        <v>74709696</v>
      </c>
      <c r="C974" s="56" t="s">
        <v>144</v>
      </c>
      <c r="D974" s="56" t="s">
        <v>1440</v>
      </c>
      <c r="E974" s="56" t="s">
        <v>69</v>
      </c>
      <c r="F974" s="56" t="s">
        <v>69</v>
      </c>
      <c r="G974" s="56" t="s">
        <v>144</v>
      </c>
      <c r="H974" s="56" t="s">
        <v>16</v>
      </c>
      <c r="I974" s="56" t="s">
        <v>589</v>
      </c>
      <c r="J974" s="90" t="s">
        <v>158</v>
      </c>
      <c r="K974" s="88">
        <v>45506</v>
      </c>
      <c r="L974" s="56" t="s">
        <v>197</v>
      </c>
      <c r="M974" s="27">
        <v>45378</v>
      </c>
      <c r="N974" s="56" t="s">
        <v>79</v>
      </c>
      <c r="O974" s="56">
        <v>7107</v>
      </c>
      <c r="P974" s="56" t="s">
        <v>149</v>
      </c>
      <c r="Q974" s="26" t="s">
        <v>160</v>
      </c>
      <c r="R974" s="56" t="s">
        <v>394</v>
      </c>
      <c r="S974" s="56" t="s">
        <v>151</v>
      </c>
    </row>
    <row r="975" spans="1:19" x14ac:dyDescent="0.2">
      <c r="A975" s="56" t="s">
        <v>143</v>
      </c>
      <c r="B975" s="56">
        <v>73238817</v>
      </c>
      <c r="C975" s="56" t="s">
        <v>144</v>
      </c>
      <c r="D975" s="56" t="s">
        <v>1441</v>
      </c>
      <c r="E975" s="56" t="s">
        <v>69</v>
      </c>
      <c r="F975" s="56" t="s">
        <v>69</v>
      </c>
      <c r="G975" s="56" t="s">
        <v>144</v>
      </c>
      <c r="H975" s="56" t="s">
        <v>16</v>
      </c>
      <c r="I975" s="26" t="s">
        <v>589</v>
      </c>
      <c r="J975" s="90" t="s">
        <v>158</v>
      </c>
      <c r="K975" s="88">
        <v>45390</v>
      </c>
      <c r="L975" s="56" t="s">
        <v>222</v>
      </c>
      <c r="M975" s="27">
        <v>45378</v>
      </c>
      <c r="N975" s="56" t="s">
        <v>79</v>
      </c>
      <c r="O975" s="56">
        <v>7107</v>
      </c>
      <c r="P975" s="56" t="s">
        <v>149</v>
      </c>
      <c r="Q975" s="26" t="s">
        <v>160</v>
      </c>
      <c r="R975" s="56" t="s">
        <v>394</v>
      </c>
      <c r="S975" s="56" t="s">
        <v>186</v>
      </c>
    </row>
    <row r="976" spans="1:19" x14ac:dyDescent="0.2">
      <c r="A976" s="56" t="s">
        <v>143</v>
      </c>
      <c r="B976" s="56">
        <v>71727093</v>
      </c>
      <c r="C976" s="56" t="s">
        <v>144</v>
      </c>
      <c r="D976" s="56" t="s">
        <v>1442</v>
      </c>
      <c r="E976" s="56" t="s">
        <v>69</v>
      </c>
      <c r="F976" s="56" t="s">
        <v>69</v>
      </c>
      <c r="G976" s="56" t="s">
        <v>144</v>
      </c>
      <c r="H976" s="56" t="s">
        <v>16</v>
      </c>
      <c r="I976" s="56" t="s">
        <v>901</v>
      </c>
      <c r="J976" s="90" t="s">
        <v>158</v>
      </c>
      <c r="K976" s="88">
        <v>45705</v>
      </c>
      <c r="L976" s="56" t="s">
        <v>159</v>
      </c>
      <c r="M976" s="27">
        <v>45378</v>
      </c>
      <c r="N976" s="56" t="s">
        <v>79</v>
      </c>
      <c r="O976" s="56">
        <v>7107</v>
      </c>
      <c r="P976" s="56" t="s">
        <v>149</v>
      </c>
      <c r="Q976" s="26" t="s">
        <v>160</v>
      </c>
      <c r="R976" s="56" t="s">
        <v>394</v>
      </c>
      <c r="S976" s="56" t="s">
        <v>186</v>
      </c>
    </row>
    <row r="977" spans="1:19" x14ac:dyDescent="0.2">
      <c r="A977" s="56" t="s">
        <v>143</v>
      </c>
      <c r="B977" s="56">
        <v>42360183</v>
      </c>
      <c r="C977" s="56" t="s">
        <v>144</v>
      </c>
      <c r="D977" s="56" t="s">
        <v>1443</v>
      </c>
      <c r="E977" s="56" t="s">
        <v>69</v>
      </c>
      <c r="F977" s="56" t="s">
        <v>69</v>
      </c>
      <c r="G977" s="56" t="s">
        <v>144</v>
      </c>
      <c r="H977" s="56" t="s">
        <v>16</v>
      </c>
      <c r="I977" s="56" t="s">
        <v>589</v>
      </c>
      <c r="J977" s="90" t="s">
        <v>158</v>
      </c>
      <c r="K977" s="88">
        <v>45383</v>
      </c>
      <c r="L977" s="56" t="s">
        <v>222</v>
      </c>
      <c r="M977" s="27">
        <v>45378</v>
      </c>
      <c r="N977" s="56" t="s">
        <v>79</v>
      </c>
      <c r="O977" s="56">
        <v>7107</v>
      </c>
      <c r="P977" s="56" t="s">
        <v>252</v>
      </c>
      <c r="Q977" s="26" t="s">
        <v>160</v>
      </c>
      <c r="R977" s="56" t="s">
        <v>394</v>
      </c>
      <c r="S977" s="56" t="s">
        <v>167</v>
      </c>
    </row>
    <row r="978" spans="1:19" x14ac:dyDescent="0.2">
      <c r="A978" s="56" t="s">
        <v>143</v>
      </c>
      <c r="B978" s="56">
        <v>75194158</v>
      </c>
      <c r="C978" s="56" t="s">
        <v>144</v>
      </c>
      <c r="D978" s="56" t="s">
        <v>1444</v>
      </c>
      <c r="E978" s="56" t="s">
        <v>69</v>
      </c>
      <c r="F978" s="56" t="s">
        <v>69</v>
      </c>
      <c r="G978" s="56" t="s">
        <v>144</v>
      </c>
      <c r="H978" s="56" t="s">
        <v>16</v>
      </c>
      <c r="I978" s="56" t="s">
        <v>958</v>
      </c>
      <c r="J978" s="90" t="s">
        <v>158</v>
      </c>
      <c r="K978" s="88">
        <v>45735</v>
      </c>
      <c r="L978" s="56" t="s">
        <v>197</v>
      </c>
      <c r="M978" s="27">
        <v>45378</v>
      </c>
      <c r="N978" s="56" t="s">
        <v>79</v>
      </c>
      <c r="O978" s="56">
        <v>7108</v>
      </c>
      <c r="P978" s="56" t="s">
        <v>149</v>
      </c>
      <c r="Q978" s="26" t="s">
        <v>160</v>
      </c>
      <c r="R978" s="56" t="s">
        <v>394</v>
      </c>
      <c r="S978" s="56" t="s">
        <v>190</v>
      </c>
    </row>
    <row r="979" spans="1:19" x14ac:dyDescent="0.2">
      <c r="A979" s="56" t="s">
        <v>143</v>
      </c>
      <c r="B979" s="56">
        <v>75124124</v>
      </c>
      <c r="C979" s="56" t="s">
        <v>144</v>
      </c>
      <c r="D979" s="56" t="s">
        <v>1445</v>
      </c>
      <c r="E979" s="56" t="s">
        <v>69</v>
      </c>
      <c r="F979" s="56" t="s">
        <v>69</v>
      </c>
      <c r="G979" s="56" t="s">
        <v>144</v>
      </c>
      <c r="H979" s="56" t="s">
        <v>16</v>
      </c>
      <c r="I979" s="56" t="s">
        <v>394</v>
      </c>
      <c r="J979" s="90" t="s">
        <v>158</v>
      </c>
      <c r="K979" s="88">
        <v>45477</v>
      </c>
      <c r="L979" s="56" t="s">
        <v>247</v>
      </c>
      <c r="M979" s="27">
        <v>45378</v>
      </c>
      <c r="N979" s="56" t="s">
        <v>79</v>
      </c>
      <c r="O979" s="56">
        <v>7108</v>
      </c>
      <c r="P979" s="56" t="s">
        <v>149</v>
      </c>
      <c r="Q979" s="26" t="s">
        <v>160</v>
      </c>
      <c r="R979" s="56" t="s">
        <v>394</v>
      </c>
      <c r="S979" s="56" t="s">
        <v>190</v>
      </c>
    </row>
    <row r="980" spans="1:19" x14ac:dyDescent="0.2">
      <c r="A980" s="56" t="s">
        <v>143</v>
      </c>
      <c r="B980" s="56">
        <v>71555136</v>
      </c>
      <c r="C980" s="56" t="s">
        <v>144</v>
      </c>
      <c r="D980" s="56" t="s">
        <v>1446</v>
      </c>
      <c r="E980" s="56" t="s">
        <v>69</v>
      </c>
      <c r="F980" s="56" t="s">
        <v>69</v>
      </c>
      <c r="G980" s="56" t="s">
        <v>144</v>
      </c>
      <c r="H980" s="56" t="s">
        <v>495</v>
      </c>
      <c r="I980" s="56" t="s">
        <v>2335</v>
      </c>
      <c r="J980" s="90" t="s">
        <v>74</v>
      </c>
      <c r="K980" s="88" t="s">
        <v>148</v>
      </c>
      <c r="L980" s="56" t="s">
        <v>148</v>
      </c>
      <c r="M980" s="27">
        <v>45695</v>
      </c>
      <c r="N980" s="56" t="s">
        <v>78</v>
      </c>
      <c r="O980" s="56">
        <v>7108</v>
      </c>
      <c r="P980" s="56" t="s">
        <v>149</v>
      </c>
      <c r="Q980" s="26" t="s">
        <v>160</v>
      </c>
      <c r="R980" s="56" t="s">
        <v>373</v>
      </c>
      <c r="S980" s="56" t="s">
        <v>574</v>
      </c>
    </row>
    <row r="981" spans="1:19" x14ac:dyDescent="0.2">
      <c r="A981" s="56" t="s">
        <v>143</v>
      </c>
      <c r="B981" s="56">
        <v>72410608</v>
      </c>
      <c r="C981" s="56" t="s">
        <v>144</v>
      </c>
      <c r="D981" s="56" t="s">
        <v>1447</v>
      </c>
      <c r="E981" s="56" t="s">
        <v>69</v>
      </c>
      <c r="F981" s="56" t="s">
        <v>69</v>
      </c>
      <c r="G981" s="56" t="s">
        <v>144</v>
      </c>
      <c r="H981" s="56" t="s">
        <v>16</v>
      </c>
      <c r="I981" s="56" t="s">
        <v>376</v>
      </c>
      <c r="J981" s="90" t="s">
        <v>158</v>
      </c>
      <c r="K981" s="88">
        <v>45408</v>
      </c>
      <c r="L981" s="56" t="s">
        <v>201</v>
      </c>
      <c r="M981" s="27">
        <v>45378</v>
      </c>
      <c r="N981" s="56" t="s">
        <v>79</v>
      </c>
      <c r="O981" s="56">
        <v>7108</v>
      </c>
      <c r="P981" s="56" t="s">
        <v>149</v>
      </c>
      <c r="Q981" s="26" t="s">
        <v>160</v>
      </c>
      <c r="R981" s="56" t="s">
        <v>243</v>
      </c>
      <c r="S981" s="56" t="s">
        <v>155</v>
      </c>
    </row>
    <row r="982" spans="1:19" x14ac:dyDescent="0.2">
      <c r="A982" s="56" t="s">
        <v>143</v>
      </c>
      <c r="B982" s="56">
        <v>48297511</v>
      </c>
      <c r="C982" s="56" t="s">
        <v>144</v>
      </c>
      <c r="D982" s="56" t="s">
        <v>1448</v>
      </c>
      <c r="E982" s="56" t="s">
        <v>69</v>
      </c>
      <c r="F982" s="56" t="s">
        <v>69</v>
      </c>
      <c r="G982" s="56" t="s">
        <v>144</v>
      </c>
      <c r="H982" s="56" t="s">
        <v>16</v>
      </c>
      <c r="I982" s="56" t="s">
        <v>310</v>
      </c>
      <c r="J982" s="90" t="s">
        <v>158</v>
      </c>
      <c r="K982" s="88">
        <v>45385</v>
      </c>
      <c r="L982" s="56" t="s">
        <v>247</v>
      </c>
      <c r="M982" s="27">
        <v>45378</v>
      </c>
      <c r="N982" s="56" t="s">
        <v>79</v>
      </c>
      <c r="O982" s="56">
        <v>7108</v>
      </c>
      <c r="P982" s="56" t="s">
        <v>149</v>
      </c>
      <c r="Q982" s="26" t="s">
        <v>160</v>
      </c>
      <c r="R982" s="56" t="s">
        <v>243</v>
      </c>
      <c r="S982" s="56" t="s">
        <v>195</v>
      </c>
    </row>
    <row r="983" spans="1:19" x14ac:dyDescent="0.2">
      <c r="A983" s="56" t="s">
        <v>143</v>
      </c>
      <c r="B983" s="56">
        <v>73240313</v>
      </c>
      <c r="C983" s="56" t="s">
        <v>144</v>
      </c>
      <c r="D983" s="56" t="s">
        <v>1449</v>
      </c>
      <c r="E983" s="56" t="s">
        <v>69</v>
      </c>
      <c r="F983" s="56" t="s">
        <v>69</v>
      </c>
      <c r="G983" s="56" t="s">
        <v>144</v>
      </c>
      <c r="H983" s="56" t="s">
        <v>16</v>
      </c>
      <c r="I983" s="56" t="s">
        <v>958</v>
      </c>
      <c r="J983" s="90" t="s">
        <v>158</v>
      </c>
      <c r="K983" s="88">
        <v>45716</v>
      </c>
      <c r="L983" s="56" t="s">
        <v>194</v>
      </c>
      <c r="M983" s="27">
        <v>45378</v>
      </c>
      <c r="N983" s="56" t="s">
        <v>79</v>
      </c>
      <c r="O983" s="56">
        <v>7108</v>
      </c>
      <c r="P983" s="56" t="s">
        <v>149</v>
      </c>
      <c r="Q983" s="26" t="s">
        <v>160</v>
      </c>
      <c r="R983" s="56" t="s">
        <v>394</v>
      </c>
      <c r="S983" s="56" t="s">
        <v>190</v>
      </c>
    </row>
    <row r="984" spans="1:19" x14ac:dyDescent="0.2">
      <c r="A984" s="56" t="s">
        <v>143</v>
      </c>
      <c r="B984" s="56">
        <v>6461297</v>
      </c>
      <c r="C984" s="56" t="s">
        <v>144</v>
      </c>
      <c r="D984" s="56" t="s">
        <v>1450</v>
      </c>
      <c r="E984" s="56" t="s">
        <v>69</v>
      </c>
      <c r="F984" s="56" t="s">
        <v>69</v>
      </c>
      <c r="G984" s="56" t="s">
        <v>144</v>
      </c>
      <c r="H984" s="56" t="s">
        <v>16</v>
      </c>
      <c r="I984" s="56" t="s">
        <v>840</v>
      </c>
      <c r="J984" s="90" t="s">
        <v>158</v>
      </c>
      <c r="K984" s="88">
        <v>45716</v>
      </c>
      <c r="L984" s="56" t="s">
        <v>194</v>
      </c>
      <c r="M984" s="27">
        <v>45378</v>
      </c>
      <c r="N984" s="56" t="s">
        <v>79</v>
      </c>
      <c r="O984" s="56">
        <v>7108</v>
      </c>
      <c r="P984" s="56" t="s">
        <v>149</v>
      </c>
      <c r="Q984" s="26" t="s">
        <v>160</v>
      </c>
      <c r="R984" s="56" t="s">
        <v>394</v>
      </c>
      <c r="S984" s="56" t="s">
        <v>170</v>
      </c>
    </row>
    <row r="985" spans="1:19" x14ac:dyDescent="0.2">
      <c r="A985" s="56" t="s">
        <v>143</v>
      </c>
      <c r="B985" s="56">
        <v>76166069</v>
      </c>
      <c r="C985" s="56" t="s">
        <v>144</v>
      </c>
      <c r="D985" s="56" t="s">
        <v>1451</v>
      </c>
      <c r="E985" s="56" t="s">
        <v>69</v>
      </c>
      <c r="F985" s="56" t="s">
        <v>69</v>
      </c>
      <c r="G985" s="56" t="s">
        <v>144</v>
      </c>
      <c r="H985" s="56" t="s">
        <v>16</v>
      </c>
      <c r="I985" s="56" t="s">
        <v>394</v>
      </c>
      <c r="J985" s="90" t="s">
        <v>158</v>
      </c>
      <c r="K985" s="88">
        <v>45476</v>
      </c>
      <c r="L985" s="56" t="s">
        <v>197</v>
      </c>
      <c r="M985" s="27">
        <v>45378</v>
      </c>
      <c r="N985" s="56" t="s">
        <v>79</v>
      </c>
      <c r="O985" s="56">
        <v>7108</v>
      </c>
      <c r="P985" s="56" t="s">
        <v>149</v>
      </c>
      <c r="Q985" s="26" t="s">
        <v>160</v>
      </c>
      <c r="R985" s="56" t="s">
        <v>394</v>
      </c>
      <c r="S985" s="56" t="s">
        <v>190</v>
      </c>
    </row>
    <row r="986" spans="1:19" x14ac:dyDescent="0.2">
      <c r="A986" s="56" t="s">
        <v>143</v>
      </c>
      <c r="B986" s="56">
        <v>76468913</v>
      </c>
      <c r="C986" s="56" t="s">
        <v>144</v>
      </c>
      <c r="D986" s="56" t="s">
        <v>1452</v>
      </c>
      <c r="E986" s="56" t="s">
        <v>69</v>
      </c>
      <c r="F986" s="56" t="s">
        <v>69</v>
      </c>
      <c r="G986" s="56" t="s">
        <v>144</v>
      </c>
      <c r="H986" s="56" t="s">
        <v>16</v>
      </c>
      <c r="I986" s="56" t="s">
        <v>401</v>
      </c>
      <c r="J986" s="90" t="s">
        <v>74</v>
      </c>
      <c r="K986" s="88" t="s">
        <v>148</v>
      </c>
      <c r="L986" s="56" t="s">
        <v>148</v>
      </c>
      <c r="M986" s="27">
        <v>45378</v>
      </c>
      <c r="N986" s="56" t="s">
        <v>79</v>
      </c>
      <c r="O986" s="56">
        <v>7108</v>
      </c>
      <c r="P986" s="56" t="s">
        <v>149</v>
      </c>
      <c r="Q986" s="26" t="s">
        <v>160</v>
      </c>
      <c r="R986" s="56" t="s">
        <v>394</v>
      </c>
      <c r="S986" s="56" t="s">
        <v>232</v>
      </c>
    </row>
    <row r="987" spans="1:19" x14ac:dyDescent="0.2">
      <c r="A987" s="56" t="s">
        <v>143</v>
      </c>
      <c r="B987" s="56">
        <v>42333176</v>
      </c>
      <c r="C987" s="56" t="s">
        <v>144</v>
      </c>
      <c r="D987" s="56" t="s">
        <v>1453</v>
      </c>
      <c r="E987" s="56" t="s">
        <v>69</v>
      </c>
      <c r="F987" s="56" t="s">
        <v>69</v>
      </c>
      <c r="G987" s="56" t="s">
        <v>144</v>
      </c>
      <c r="H987" s="56" t="s">
        <v>16</v>
      </c>
      <c r="I987" s="56" t="s">
        <v>376</v>
      </c>
      <c r="J987" s="90" t="s">
        <v>158</v>
      </c>
      <c r="K987" s="88">
        <v>45412</v>
      </c>
      <c r="L987" s="56" t="s">
        <v>334</v>
      </c>
      <c r="M987" s="27">
        <v>45378</v>
      </c>
      <c r="N987" s="56" t="s">
        <v>79</v>
      </c>
      <c r="O987" s="56">
        <v>7108</v>
      </c>
      <c r="P987" s="56" t="s">
        <v>149</v>
      </c>
      <c r="Q987" s="26" t="s">
        <v>160</v>
      </c>
      <c r="R987" s="56" t="s">
        <v>243</v>
      </c>
      <c r="S987" s="56" t="s">
        <v>190</v>
      </c>
    </row>
    <row r="988" spans="1:19" x14ac:dyDescent="0.2">
      <c r="A988" s="56" t="s">
        <v>143</v>
      </c>
      <c r="B988" s="56">
        <v>42717795</v>
      </c>
      <c r="C988" s="56" t="s">
        <v>144</v>
      </c>
      <c r="D988" s="56" t="s">
        <v>1454</v>
      </c>
      <c r="E988" s="56" t="s">
        <v>69</v>
      </c>
      <c r="F988" s="56" t="s">
        <v>69</v>
      </c>
      <c r="G988" s="56" t="s">
        <v>144</v>
      </c>
      <c r="H988" s="56" t="s">
        <v>16</v>
      </c>
      <c r="I988" s="56" t="s">
        <v>394</v>
      </c>
      <c r="J988" s="90" t="s">
        <v>158</v>
      </c>
      <c r="K988" s="88">
        <v>45413</v>
      </c>
      <c r="L988" s="56" t="s">
        <v>247</v>
      </c>
      <c r="M988" s="27">
        <v>45386</v>
      </c>
      <c r="N988" s="56" t="s">
        <v>79</v>
      </c>
      <c r="O988" s="56">
        <v>7232</v>
      </c>
      <c r="P988" s="56" t="s">
        <v>252</v>
      </c>
      <c r="Q988" s="26" t="s">
        <v>160</v>
      </c>
      <c r="R988" s="56" t="s">
        <v>394</v>
      </c>
      <c r="S988" s="56" t="s">
        <v>170</v>
      </c>
    </row>
    <row r="989" spans="1:19" x14ac:dyDescent="0.2">
      <c r="A989" s="56" t="s">
        <v>143</v>
      </c>
      <c r="B989" s="56">
        <v>77679672</v>
      </c>
      <c r="C989" s="56" t="s">
        <v>144</v>
      </c>
      <c r="D989" s="56" t="s">
        <v>1455</v>
      </c>
      <c r="E989" s="56" t="s">
        <v>69</v>
      </c>
      <c r="F989" s="56" t="s">
        <v>69</v>
      </c>
      <c r="G989" s="56" t="s">
        <v>144</v>
      </c>
      <c r="H989" s="56" t="s">
        <v>16</v>
      </c>
      <c r="I989" s="56" t="s">
        <v>958</v>
      </c>
      <c r="J989" s="90" t="s">
        <v>158</v>
      </c>
      <c r="K989" s="88">
        <v>45545</v>
      </c>
      <c r="L989" s="56" t="s">
        <v>492</v>
      </c>
      <c r="M989" s="27">
        <v>45386</v>
      </c>
      <c r="N989" s="56" t="s">
        <v>79</v>
      </c>
      <c r="O989" s="56">
        <v>7232</v>
      </c>
      <c r="P989" s="56" t="s">
        <v>149</v>
      </c>
      <c r="Q989" s="26" t="s">
        <v>160</v>
      </c>
      <c r="R989" s="56" t="s">
        <v>394</v>
      </c>
      <c r="S989" s="56" t="s">
        <v>170</v>
      </c>
    </row>
    <row r="990" spans="1:19" x14ac:dyDescent="0.2">
      <c r="A990" s="56" t="s">
        <v>143</v>
      </c>
      <c r="B990" s="56">
        <v>76555476</v>
      </c>
      <c r="C990" s="56" t="s">
        <v>144</v>
      </c>
      <c r="D990" s="56" t="s">
        <v>1456</v>
      </c>
      <c r="E990" s="56" t="s">
        <v>69</v>
      </c>
      <c r="F990" s="56" t="s">
        <v>69</v>
      </c>
      <c r="G990" s="56" t="s">
        <v>144</v>
      </c>
      <c r="H990" s="56" t="s">
        <v>16</v>
      </c>
      <c r="I990" s="56" t="s">
        <v>357</v>
      </c>
      <c r="J990" s="90" t="s">
        <v>158</v>
      </c>
      <c r="K990" s="88">
        <v>45694</v>
      </c>
      <c r="L990" s="56" t="s">
        <v>159</v>
      </c>
      <c r="M990" s="27">
        <v>45386</v>
      </c>
      <c r="N990" s="56" t="s">
        <v>79</v>
      </c>
      <c r="O990" s="56">
        <v>7232</v>
      </c>
      <c r="P990" s="56" t="s">
        <v>149</v>
      </c>
      <c r="Q990" s="26" t="s">
        <v>160</v>
      </c>
      <c r="R990" s="56" t="s">
        <v>2252</v>
      </c>
      <c r="S990" s="56" t="s">
        <v>155</v>
      </c>
    </row>
    <row r="991" spans="1:19" x14ac:dyDescent="0.2">
      <c r="A991" s="56" t="s">
        <v>143</v>
      </c>
      <c r="B991" s="56">
        <v>74077341</v>
      </c>
      <c r="C991" s="56" t="s">
        <v>144</v>
      </c>
      <c r="D991" s="56" t="s">
        <v>1457</v>
      </c>
      <c r="E991" s="56" t="s">
        <v>69</v>
      </c>
      <c r="F991" s="56" t="s">
        <v>69</v>
      </c>
      <c r="G991" s="56" t="s">
        <v>144</v>
      </c>
      <c r="H991" s="56" t="s">
        <v>16</v>
      </c>
      <c r="I991" s="56" t="s">
        <v>394</v>
      </c>
      <c r="J991" s="90" t="s">
        <v>158</v>
      </c>
      <c r="K991" s="88">
        <v>45460</v>
      </c>
      <c r="L991" s="56" t="s">
        <v>334</v>
      </c>
      <c r="M991" s="27">
        <v>45386</v>
      </c>
      <c r="N991" s="56" t="s">
        <v>79</v>
      </c>
      <c r="O991" s="56">
        <v>7232</v>
      </c>
      <c r="P991" s="56" t="s">
        <v>149</v>
      </c>
      <c r="Q991" s="26" t="s">
        <v>160</v>
      </c>
      <c r="R991" s="56" t="s">
        <v>394</v>
      </c>
      <c r="S991" s="56" t="s">
        <v>198</v>
      </c>
    </row>
    <row r="992" spans="1:19" x14ac:dyDescent="0.2">
      <c r="A992" s="56" t="s">
        <v>143</v>
      </c>
      <c r="B992" s="56">
        <v>74742376</v>
      </c>
      <c r="C992" s="56" t="s">
        <v>144</v>
      </c>
      <c r="D992" s="56" t="s">
        <v>1458</v>
      </c>
      <c r="E992" s="56" t="s">
        <v>69</v>
      </c>
      <c r="F992" s="56" t="s">
        <v>69</v>
      </c>
      <c r="G992" s="56" t="s">
        <v>144</v>
      </c>
      <c r="H992" s="56" t="s">
        <v>16</v>
      </c>
      <c r="I992" s="56" t="s">
        <v>589</v>
      </c>
      <c r="J992" s="90" t="s">
        <v>158</v>
      </c>
      <c r="K992" s="88">
        <v>45657</v>
      </c>
      <c r="L992" s="56" t="s">
        <v>159</v>
      </c>
      <c r="M992" s="27">
        <v>45386</v>
      </c>
      <c r="N992" s="56" t="s">
        <v>79</v>
      </c>
      <c r="O992" s="56">
        <v>7232</v>
      </c>
      <c r="P992" s="56" t="s">
        <v>149</v>
      </c>
      <c r="Q992" s="26" t="s">
        <v>160</v>
      </c>
      <c r="R992" s="56" t="s">
        <v>394</v>
      </c>
      <c r="S992" s="56" t="s">
        <v>186</v>
      </c>
    </row>
    <row r="993" spans="1:19" x14ac:dyDescent="0.2">
      <c r="A993" s="56" t="s">
        <v>143</v>
      </c>
      <c r="B993" s="56">
        <v>75084205</v>
      </c>
      <c r="C993" s="56" t="s">
        <v>144</v>
      </c>
      <c r="D993" s="56" t="s">
        <v>1459</v>
      </c>
      <c r="E993" s="56" t="s">
        <v>69</v>
      </c>
      <c r="F993" s="56" t="s">
        <v>69</v>
      </c>
      <c r="G993" s="56" t="s">
        <v>144</v>
      </c>
      <c r="H993" s="56" t="s">
        <v>16</v>
      </c>
      <c r="I993" s="56" t="s">
        <v>394</v>
      </c>
      <c r="J993" s="90" t="s">
        <v>158</v>
      </c>
      <c r="K993" s="88">
        <v>45397</v>
      </c>
      <c r="L993" s="56" t="s">
        <v>222</v>
      </c>
      <c r="M993" s="27">
        <v>45386</v>
      </c>
      <c r="N993" s="56" t="s">
        <v>79</v>
      </c>
      <c r="O993" s="56">
        <v>7232</v>
      </c>
      <c r="P993" s="56" t="s">
        <v>162</v>
      </c>
      <c r="Q993" s="56" t="s">
        <v>160</v>
      </c>
      <c r="R993" s="56" t="s">
        <v>394</v>
      </c>
      <c r="S993" s="56" t="s">
        <v>195</v>
      </c>
    </row>
    <row r="994" spans="1:19" x14ac:dyDescent="0.2">
      <c r="A994" s="56" t="s">
        <v>143</v>
      </c>
      <c r="B994" s="56">
        <v>75165861</v>
      </c>
      <c r="C994" s="56" t="s">
        <v>144</v>
      </c>
      <c r="D994" s="56" t="s">
        <v>1460</v>
      </c>
      <c r="E994" s="56" t="s">
        <v>69</v>
      </c>
      <c r="F994" s="56" t="s">
        <v>69</v>
      </c>
      <c r="G994" s="56" t="s">
        <v>144</v>
      </c>
      <c r="H994" s="56" t="s">
        <v>16</v>
      </c>
      <c r="I994" s="56" t="s">
        <v>394</v>
      </c>
      <c r="J994" s="90" t="s">
        <v>158</v>
      </c>
      <c r="K994" s="88">
        <v>45474</v>
      </c>
      <c r="L994" s="56" t="s">
        <v>197</v>
      </c>
      <c r="M994" s="27">
        <v>45386</v>
      </c>
      <c r="N994" s="56" t="s">
        <v>79</v>
      </c>
      <c r="O994" s="56">
        <v>7232</v>
      </c>
      <c r="P994" s="56" t="s">
        <v>149</v>
      </c>
      <c r="Q994" s="56" t="s">
        <v>160</v>
      </c>
      <c r="R994" s="56" t="s">
        <v>394</v>
      </c>
      <c r="S994" s="56" t="s">
        <v>195</v>
      </c>
    </row>
    <row r="995" spans="1:19" x14ac:dyDescent="0.2">
      <c r="A995" s="56" t="s">
        <v>143</v>
      </c>
      <c r="B995" s="56">
        <v>45447108</v>
      </c>
      <c r="C995" s="56" t="s">
        <v>144</v>
      </c>
      <c r="D995" s="56" t="s">
        <v>1461</v>
      </c>
      <c r="E995" s="56" t="s">
        <v>69</v>
      </c>
      <c r="F995" s="56" t="s">
        <v>69</v>
      </c>
      <c r="G995" s="56" t="s">
        <v>144</v>
      </c>
      <c r="H995" s="56" t="s">
        <v>16</v>
      </c>
      <c r="I995" s="56" t="s">
        <v>397</v>
      </c>
      <c r="J995" s="90" t="s">
        <v>74</v>
      </c>
      <c r="K995" s="88" t="s">
        <v>148</v>
      </c>
      <c r="L995" s="56" t="s">
        <v>148</v>
      </c>
      <c r="M995" s="27">
        <v>45386</v>
      </c>
      <c r="N995" s="56" t="s">
        <v>79</v>
      </c>
      <c r="O995" s="56">
        <v>7232</v>
      </c>
      <c r="P995" s="56" t="s">
        <v>149</v>
      </c>
      <c r="Q995" s="56" t="s">
        <v>160</v>
      </c>
      <c r="R995" s="56" t="s">
        <v>394</v>
      </c>
      <c r="S995" s="56" t="s">
        <v>170</v>
      </c>
    </row>
    <row r="996" spans="1:19" x14ac:dyDescent="0.2">
      <c r="A996" s="56" t="s">
        <v>143</v>
      </c>
      <c r="B996" s="56">
        <v>70348524</v>
      </c>
      <c r="C996" s="56" t="s">
        <v>144</v>
      </c>
      <c r="D996" s="56" t="s">
        <v>1462</v>
      </c>
      <c r="E996" s="56" t="s">
        <v>69</v>
      </c>
      <c r="F996" s="56" t="s">
        <v>69</v>
      </c>
      <c r="G996" s="56" t="s">
        <v>144</v>
      </c>
      <c r="H996" s="56" t="s">
        <v>16</v>
      </c>
      <c r="I996" s="56" t="s">
        <v>394</v>
      </c>
      <c r="J996" s="90" t="s">
        <v>158</v>
      </c>
      <c r="K996" s="88">
        <v>45483</v>
      </c>
      <c r="L996" s="56" t="s">
        <v>197</v>
      </c>
      <c r="M996" s="27">
        <v>45386</v>
      </c>
      <c r="N996" s="56" t="s">
        <v>79</v>
      </c>
      <c r="O996" s="56">
        <v>7232</v>
      </c>
      <c r="P996" s="56" t="s">
        <v>149</v>
      </c>
      <c r="Q996" s="56" t="s">
        <v>160</v>
      </c>
      <c r="R996" s="56" t="s">
        <v>394</v>
      </c>
      <c r="S996" s="56" t="s">
        <v>190</v>
      </c>
    </row>
    <row r="997" spans="1:19" x14ac:dyDescent="0.2">
      <c r="A997" s="56" t="s">
        <v>143</v>
      </c>
      <c r="B997" s="56">
        <v>75370353</v>
      </c>
      <c r="C997" s="56" t="s">
        <v>144</v>
      </c>
      <c r="D997" s="56" t="s">
        <v>1463</v>
      </c>
      <c r="E997" s="56" t="s">
        <v>69</v>
      </c>
      <c r="F997" s="56" t="s">
        <v>69</v>
      </c>
      <c r="G997" s="56" t="s">
        <v>144</v>
      </c>
      <c r="H997" s="56" t="s">
        <v>16</v>
      </c>
      <c r="I997" s="56" t="s">
        <v>394</v>
      </c>
      <c r="J997" s="90" t="s">
        <v>158</v>
      </c>
      <c r="K997" s="88">
        <v>45418</v>
      </c>
      <c r="L997" s="56" t="s">
        <v>334</v>
      </c>
      <c r="M997" s="27">
        <v>45386</v>
      </c>
      <c r="N997" s="56" t="s">
        <v>79</v>
      </c>
      <c r="O997" s="56">
        <v>7232</v>
      </c>
      <c r="P997" s="56" t="s">
        <v>149</v>
      </c>
      <c r="Q997" s="56" t="s">
        <v>160</v>
      </c>
      <c r="R997" s="56" t="s">
        <v>394</v>
      </c>
      <c r="S997" s="56" t="s">
        <v>170</v>
      </c>
    </row>
    <row r="998" spans="1:19" x14ac:dyDescent="0.2">
      <c r="A998" s="56" t="s">
        <v>143</v>
      </c>
      <c r="B998" s="56">
        <v>48137891</v>
      </c>
      <c r="C998" s="56" t="s">
        <v>144</v>
      </c>
      <c r="D998" s="56" t="s">
        <v>1464</v>
      </c>
      <c r="E998" s="56" t="s">
        <v>69</v>
      </c>
      <c r="F998" s="56" t="s">
        <v>69</v>
      </c>
      <c r="G998" s="56" t="s">
        <v>144</v>
      </c>
      <c r="H998" s="56" t="s">
        <v>16</v>
      </c>
      <c r="I998" s="56" t="s">
        <v>840</v>
      </c>
      <c r="J998" s="90" t="s">
        <v>74</v>
      </c>
      <c r="K998" s="88" t="s">
        <v>148</v>
      </c>
      <c r="L998" s="56" t="s">
        <v>148</v>
      </c>
      <c r="M998" s="27">
        <v>45386</v>
      </c>
      <c r="N998" s="56" t="s">
        <v>79</v>
      </c>
      <c r="O998" s="56">
        <v>7232</v>
      </c>
      <c r="P998" s="56" t="s">
        <v>149</v>
      </c>
      <c r="Q998" s="56" t="s">
        <v>160</v>
      </c>
      <c r="R998" s="56" t="s">
        <v>394</v>
      </c>
      <c r="S998" s="56" t="s">
        <v>232</v>
      </c>
    </row>
    <row r="999" spans="1:19" x14ac:dyDescent="0.2">
      <c r="A999" s="56" t="s">
        <v>143</v>
      </c>
      <c r="B999" s="56">
        <v>42933139</v>
      </c>
      <c r="C999" s="56" t="s">
        <v>144</v>
      </c>
      <c r="D999" s="56" t="s">
        <v>1465</v>
      </c>
      <c r="E999" s="56" t="s">
        <v>69</v>
      </c>
      <c r="F999" s="56" t="s">
        <v>69</v>
      </c>
      <c r="G999" s="56" t="s">
        <v>144</v>
      </c>
      <c r="H999" s="56" t="s">
        <v>11</v>
      </c>
      <c r="I999" s="56" t="s">
        <v>200</v>
      </c>
      <c r="J999" s="90" t="s">
        <v>158</v>
      </c>
      <c r="K999" s="88">
        <v>45498</v>
      </c>
      <c r="L999" s="56" t="s">
        <v>197</v>
      </c>
      <c r="M999" s="27">
        <v>45394</v>
      </c>
      <c r="N999" s="56" t="s">
        <v>79</v>
      </c>
      <c r="O999" s="56">
        <v>7233</v>
      </c>
      <c r="P999" s="56" t="s">
        <v>149</v>
      </c>
      <c r="Q999" s="56" t="s">
        <v>160</v>
      </c>
      <c r="R999" s="56" t="s">
        <v>2150</v>
      </c>
      <c r="S999" s="56" t="s">
        <v>195</v>
      </c>
    </row>
    <row r="1000" spans="1:19" x14ac:dyDescent="0.2">
      <c r="A1000" s="56" t="s">
        <v>143</v>
      </c>
      <c r="B1000" s="56">
        <v>72719204</v>
      </c>
      <c r="C1000" s="56" t="s">
        <v>144</v>
      </c>
      <c r="D1000" s="56" t="s">
        <v>1466</v>
      </c>
      <c r="E1000" s="56" t="s">
        <v>69</v>
      </c>
      <c r="F1000" s="56" t="s">
        <v>69</v>
      </c>
      <c r="G1000" s="56" t="s">
        <v>144</v>
      </c>
      <c r="H1000" s="56" t="s">
        <v>11</v>
      </c>
      <c r="I1000" s="56" t="s">
        <v>651</v>
      </c>
      <c r="J1000" s="26" t="s">
        <v>74</v>
      </c>
      <c r="K1000" s="88" t="s">
        <v>148</v>
      </c>
      <c r="L1000" s="56" t="s">
        <v>148</v>
      </c>
      <c r="M1000" s="27">
        <v>45394</v>
      </c>
      <c r="N1000" s="56" t="s">
        <v>78</v>
      </c>
      <c r="O1000" s="56">
        <v>7233</v>
      </c>
      <c r="P1000" s="56" t="s">
        <v>149</v>
      </c>
      <c r="Q1000" s="56" t="s">
        <v>160</v>
      </c>
      <c r="R1000" s="56" t="s">
        <v>2150</v>
      </c>
      <c r="S1000" s="56" t="s">
        <v>232</v>
      </c>
    </row>
    <row r="1001" spans="1:19" x14ac:dyDescent="0.2">
      <c r="A1001" s="56" t="s">
        <v>143</v>
      </c>
      <c r="B1001" s="56">
        <v>75368937</v>
      </c>
      <c r="C1001" s="56" t="s">
        <v>144</v>
      </c>
      <c r="D1001" s="56" t="s">
        <v>1467</v>
      </c>
      <c r="E1001" s="56" t="s">
        <v>69</v>
      </c>
      <c r="F1001" s="56" t="s">
        <v>69</v>
      </c>
      <c r="G1001" s="56" t="s">
        <v>144</v>
      </c>
      <c r="H1001" s="56" t="s">
        <v>11</v>
      </c>
      <c r="I1001" s="56" t="s">
        <v>200</v>
      </c>
      <c r="J1001" s="90" t="s">
        <v>158</v>
      </c>
      <c r="K1001" s="88">
        <v>45474</v>
      </c>
      <c r="L1001" s="56" t="s">
        <v>197</v>
      </c>
      <c r="M1001" s="27">
        <v>45394</v>
      </c>
      <c r="N1001" s="56" t="s">
        <v>79</v>
      </c>
      <c r="O1001" s="56">
        <v>7233</v>
      </c>
      <c r="P1001" s="56" t="s">
        <v>149</v>
      </c>
      <c r="Q1001" s="56" t="s">
        <v>160</v>
      </c>
      <c r="R1001" s="56" t="s">
        <v>2150</v>
      </c>
      <c r="S1001" s="56" t="s">
        <v>155</v>
      </c>
    </row>
    <row r="1002" spans="1:19" x14ac:dyDescent="0.2">
      <c r="A1002" s="56" t="s">
        <v>143</v>
      </c>
      <c r="B1002" s="56">
        <v>48579881</v>
      </c>
      <c r="C1002" s="56" t="s">
        <v>144</v>
      </c>
      <c r="D1002" s="56" t="s">
        <v>1468</v>
      </c>
      <c r="E1002" s="56" t="s">
        <v>69</v>
      </c>
      <c r="F1002" s="56" t="s">
        <v>69</v>
      </c>
      <c r="G1002" s="56" t="s">
        <v>144</v>
      </c>
      <c r="H1002" s="56" t="s">
        <v>11</v>
      </c>
      <c r="I1002" s="56" t="s">
        <v>200</v>
      </c>
      <c r="J1002" s="90" t="s">
        <v>158</v>
      </c>
      <c r="K1002" s="88">
        <v>45504</v>
      </c>
      <c r="L1002" s="56" t="s">
        <v>174</v>
      </c>
      <c r="M1002" s="27">
        <v>45394</v>
      </c>
      <c r="N1002" s="56" t="s">
        <v>79</v>
      </c>
      <c r="O1002" s="56">
        <v>7233</v>
      </c>
      <c r="P1002" s="56" t="s">
        <v>149</v>
      </c>
      <c r="Q1002" s="56" t="s">
        <v>160</v>
      </c>
      <c r="R1002" s="56" t="s">
        <v>2150</v>
      </c>
      <c r="S1002" s="56" t="s">
        <v>190</v>
      </c>
    </row>
    <row r="1003" spans="1:19" x14ac:dyDescent="0.2">
      <c r="A1003" s="56" t="s">
        <v>143</v>
      </c>
      <c r="B1003" s="56">
        <v>72668829</v>
      </c>
      <c r="C1003" s="56" t="s">
        <v>144</v>
      </c>
      <c r="D1003" s="56" t="s">
        <v>1469</v>
      </c>
      <c r="E1003" s="56" t="s">
        <v>69</v>
      </c>
      <c r="F1003" s="56" t="s">
        <v>69</v>
      </c>
      <c r="G1003" s="56" t="s">
        <v>144</v>
      </c>
      <c r="H1003" s="56" t="s">
        <v>11</v>
      </c>
      <c r="I1003" s="56" t="s">
        <v>153</v>
      </c>
      <c r="J1003" s="90" t="s">
        <v>158</v>
      </c>
      <c r="K1003" s="88">
        <v>45418</v>
      </c>
      <c r="L1003" s="56" t="s">
        <v>334</v>
      </c>
      <c r="M1003" s="27">
        <v>45394</v>
      </c>
      <c r="N1003" s="56" t="s">
        <v>79</v>
      </c>
      <c r="O1003" s="56">
        <v>7233</v>
      </c>
      <c r="P1003" s="56" t="s">
        <v>149</v>
      </c>
      <c r="Q1003" s="56" t="s">
        <v>160</v>
      </c>
      <c r="R1003" s="56" t="s">
        <v>2150</v>
      </c>
      <c r="S1003" s="56" t="s">
        <v>232</v>
      </c>
    </row>
    <row r="1004" spans="1:19" x14ac:dyDescent="0.2">
      <c r="A1004" s="56" t="s">
        <v>143</v>
      </c>
      <c r="B1004" s="56">
        <v>74502740</v>
      </c>
      <c r="C1004" s="56" t="s">
        <v>144</v>
      </c>
      <c r="D1004" s="56" t="s">
        <v>1470</v>
      </c>
      <c r="E1004" s="56" t="s">
        <v>69</v>
      </c>
      <c r="F1004" s="56" t="s">
        <v>69</v>
      </c>
      <c r="G1004" s="56" t="s">
        <v>144</v>
      </c>
      <c r="H1004" s="56" t="s">
        <v>22</v>
      </c>
      <c r="I1004" s="56" t="s">
        <v>200</v>
      </c>
      <c r="J1004" s="90" t="s">
        <v>158</v>
      </c>
      <c r="K1004" s="88">
        <v>45688</v>
      </c>
      <c r="L1004" s="56" t="s">
        <v>194</v>
      </c>
      <c r="M1004" s="27">
        <v>45394</v>
      </c>
      <c r="N1004" s="56" t="s">
        <v>78</v>
      </c>
      <c r="O1004" s="56">
        <v>7233</v>
      </c>
      <c r="P1004" s="56" t="s">
        <v>149</v>
      </c>
      <c r="Q1004" s="56" t="s">
        <v>160</v>
      </c>
      <c r="R1004" s="56" t="s">
        <v>2150</v>
      </c>
      <c r="S1004" s="56" t="s">
        <v>186</v>
      </c>
    </row>
    <row r="1005" spans="1:19" x14ac:dyDescent="0.2">
      <c r="A1005" s="56" t="s">
        <v>143</v>
      </c>
      <c r="B1005" s="56">
        <v>72323137</v>
      </c>
      <c r="C1005" s="56" t="s">
        <v>144</v>
      </c>
      <c r="D1005" s="56" t="s">
        <v>1471</v>
      </c>
      <c r="E1005" s="56" t="s">
        <v>69</v>
      </c>
      <c r="F1005" s="56" t="s">
        <v>69</v>
      </c>
      <c r="G1005" s="56" t="s">
        <v>144</v>
      </c>
      <c r="H1005" s="56" t="s">
        <v>11</v>
      </c>
      <c r="I1005" s="56" t="s">
        <v>169</v>
      </c>
      <c r="J1005" s="90" t="s">
        <v>74</v>
      </c>
      <c r="K1005" s="88" t="s">
        <v>148</v>
      </c>
      <c r="L1005" s="56" t="s">
        <v>148</v>
      </c>
      <c r="M1005" s="27">
        <v>45394</v>
      </c>
      <c r="N1005" s="56" t="s">
        <v>79</v>
      </c>
      <c r="O1005" s="56">
        <v>7233</v>
      </c>
      <c r="P1005" s="56" t="s">
        <v>149</v>
      </c>
      <c r="Q1005" s="56" t="s">
        <v>160</v>
      </c>
      <c r="R1005" s="56" t="s">
        <v>2150</v>
      </c>
      <c r="S1005" s="56" t="s">
        <v>170</v>
      </c>
    </row>
    <row r="1006" spans="1:19" x14ac:dyDescent="0.2">
      <c r="A1006" s="56" t="s">
        <v>143</v>
      </c>
      <c r="B1006" s="56">
        <v>48785082</v>
      </c>
      <c r="C1006" s="56" t="s">
        <v>144</v>
      </c>
      <c r="D1006" s="56" t="s">
        <v>1472</v>
      </c>
      <c r="E1006" s="56" t="s">
        <v>69</v>
      </c>
      <c r="F1006" s="56" t="s">
        <v>69</v>
      </c>
      <c r="G1006" s="56" t="s">
        <v>144</v>
      </c>
      <c r="H1006" s="56" t="s">
        <v>11</v>
      </c>
      <c r="I1006" s="56" t="s">
        <v>153</v>
      </c>
      <c r="J1006" s="90" t="s">
        <v>158</v>
      </c>
      <c r="K1006" s="88">
        <v>45446</v>
      </c>
      <c r="L1006" s="56" t="s">
        <v>201</v>
      </c>
      <c r="M1006" s="27">
        <v>45394</v>
      </c>
      <c r="N1006" s="56" t="s">
        <v>79</v>
      </c>
      <c r="O1006" s="56">
        <v>7233</v>
      </c>
      <c r="P1006" s="56" t="s">
        <v>149</v>
      </c>
      <c r="Q1006" s="56" t="s">
        <v>160</v>
      </c>
      <c r="R1006" s="56" t="s">
        <v>2150</v>
      </c>
      <c r="S1006" s="56" t="s">
        <v>198</v>
      </c>
    </row>
    <row r="1007" spans="1:19" x14ac:dyDescent="0.2">
      <c r="A1007" s="56" t="s">
        <v>143</v>
      </c>
      <c r="B1007" s="56">
        <v>73066591</v>
      </c>
      <c r="C1007" s="56" t="s">
        <v>144</v>
      </c>
      <c r="D1007" s="56" t="s">
        <v>1473</v>
      </c>
      <c r="E1007" s="56" t="s">
        <v>69</v>
      </c>
      <c r="F1007" s="56" t="s">
        <v>69</v>
      </c>
      <c r="G1007" s="56" t="s">
        <v>144</v>
      </c>
      <c r="H1007" s="56" t="s">
        <v>11</v>
      </c>
      <c r="I1007" s="56" t="s">
        <v>344</v>
      </c>
      <c r="J1007" s="90" t="s">
        <v>74</v>
      </c>
      <c r="K1007" s="88" t="s">
        <v>148</v>
      </c>
      <c r="L1007" s="56" t="s">
        <v>148</v>
      </c>
      <c r="M1007" s="27">
        <v>45394</v>
      </c>
      <c r="N1007" s="56" t="s">
        <v>78</v>
      </c>
      <c r="O1007" s="56">
        <v>7233</v>
      </c>
      <c r="P1007" s="56" t="s">
        <v>149</v>
      </c>
      <c r="Q1007" s="56" t="s">
        <v>160</v>
      </c>
      <c r="R1007" s="56" t="s">
        <v>2150</v>
      </c>
      <c r="S1007" s="56" t="s">
        <v>170</v>
      </c>
    </row>
    <row r="1008" spans="1:19" x14ac:dyDescent="0.2">
      <c r="A1008" s="56" t="s">
        <v>143</v>
      </c>
      <c r="B1008" s="56">
        <v>42430695</v>
      </c>
      <c r="C1008" s="56" t="s">
        <v>144</v>
      </c>
      <c r="D1008" s="56" t="s">
        <v>1474</v>
      </c>
      <c r="E1008" s="56" t="s">
        <v>69</v>
      </c>
      <c r="F1008" s="56" t="s">
        <v>69</v>
      </c>
      <c r="G1008" s="56" t="s">
        <v>144</v>
      </c>
      <c r="H1008" s="56" t="s">
        <v>16</v>
      </c>
      <c r="I1008" s="56" t="s">
        <v>243</v>
      </c>
      <c r="J1008" s="90" t="s">
        <v>158</v>
      </c>
      <c r="K1008" s="88">
        <v>45411</v>
      </c>
      <c r="L1008" s="56" t="s">
        <v>247</v>
      </c>
      <c r="M1008" s="27">
        <v>45402</v>
      </c>
      <c r="N1008" s="56" t="s">
        <v>79</v>
      </c>
      <c r="O1008" s="56">
        <v>7265</v>
      </c>
      <c r="P1008" s="56" t="s">
        <v>149</v>
      </c>
      <c r="Q1008" s="56" t="s">
        <v>160</v>
      </c>
      <c r="R1008" s="56" t="s">
        <v>243</v>
      </c>
      <c r="S1008" s="56" t="s">
        <v>151</v>
      </c>
    </row>
    <row r="1009" spans="1:19" x14ac:dyDescent="0.2">
      <c r="A1009" s="56" t="s">
        <v>143</v>
      </c>
      <c r="B1009" s="56">
        <v>42244599</v>
      </c>
      <c r="C1009" s="56" t="s">
        <v>144</v>
      </c>
      <c r="D1009" s="56" t="s">
        <v>1475</v>
      </c>
      <c r="E1009" s="56" t="s">
        <v>69</v>
      </c>
      <c r="F1009" s="56" t="s">
        <v>69</v>
      </c>
      <c r="G1009" s="56" t="s">
        <v>144</v>
      </c>
      <c r="H1009" s="56" t="s">
        <v>16</v>
      </c>
      <c r="I1009" s="56" t="s">
        <v>308</v>
      </c>
      <c r="J1009" s="90" t="s">
        <v>158</v>
      </c>
      <c r="K1009" s="88">
        <v>45535</v>
      </c>
      <c r="L1009" s="56" t="s">
        <v>197</v>
      </c>
      <c r="M1009" s="27">
        <v>45402</v>
      </c>
      <c r="N1009" s="56" t="s">
        <v>79</v>
      </c>
      <c r="O1009" s="56">
        <v>7265</v>
      </c>
      <c r="P1009" s="56" t="s">
        <v>149</v>
      </c>
      <c r="Q1009" s="56" t="s">
        <v>160</v>
      </c>
      <c r="R1009" s="56" t="s">
        <v>243</v>
      </c>
      <c r="S1009" s="56" t="s">
        <v>155</v>
      </c>
    </row>
    <row r="1010" spans="1:19" x14ac:dyDescent="0.2">
      <c r="A1010" s="56" t="s">
        <v>143</v>
      </c>
      <c r="B1010" s="56">
        <v>47031388</v>
      </c>
      <c r="C1010" s="56" t="s">
        <v>144</v>
      </c>
      <c r="D1010" s="56" t="s">
        <v>1476</v>
      </c>
      <c r="E1010" s="56" t="s">
        <v>69</v>
      </c>
      <c r="F1010" s="56" t="s">
        <v>69</v>
      </c>
      <c r="G1010" s="56" t="s">
        <v>144</v>
      </c>
      <c r="H1010" s="56" t="s">
        <v>27</v>
      </c>
      <c r="I1010" s="56" t="s">
        <v>147</v>
      </c>
      <c r="J1010" s="90" t="s">
        <v>158</v>
      </c>
      <c r="K1010" s="88">
        <v>45572</v>
      </c>
      <c r="L1010" s="56" t="s">
        <v>275</v>
      </c>
      <c r="M1010" s="27">
        <v>45402</v>
      </c>
      <c r="N1010" s="56" t="s">
        <v>79</v>
      </c>
      <c r="O1010" s="56">
        <v>7265</v>
      </c>
      <c r="P1010" s="56" t="s">
        <v>149</v>
      </c>
      <c r="Q1010" s="56" t="s">
        <v>160</v>
      </c>
      <c r="R1010" s="56" t="s">
        <v>2150</v>
      </c>
      <c r="S1010" s="56" t="s">
        <v>301</v>
      </c>
    </row>
    <row r="1011" spans="1:19" x14ac:dyDescent="0.2">
      <c r="A1011" s="56" t="s">
        <v>143</v>
      </c>
      <c r="B1011" s="56">
        <v>76585751</v>
      </c>
      <c r="C1011" s="56" t="s">
        <v>144</v>
      </c>
      <c r="D1011" s="56" t="s">
        <v>1477</v>
      </c>
      <c r="E1011" s="56" t="s">
        <v>69</v>
      </c>
      <c r="F1011" s="56" t="s">
        <v>69</v>
      </c>
      <c r="G1011" s="56" t="s">
        <v>144</v>
      </c>
      <c r="H1011" s="56" t="s">
        <v>16</v>
      </c>
      <c r="I1011" s="56" t="s">
        <v>310</v>
      </c>
      <c r="J1011" s="90" t="s">
        <v>158</v>
      </c>
      <c r="K1011" s="88">
        <v>45688</v>
      </c>
      <c r="L1011" s="56" t="s">
        <v>334</v>
      </c>
      <c r="M1011" s="27">
        <v>45402</v>
      </c>
      <c r="N1011" s="56" t="s">
        <v>79</v>
      </c>
      <c r="O1011" s="56">
        <v>7265</v>
      </c>
      <c r="P1011" s="56" t="s">
        <v>149</v>
      </c>
      <c r="Q1011" s="56" t="s">
        <v>160</v>
      </c>
      <c r="R1011" s="56" t="s">
        <v>243</v>
      </c>
      <c r="S1011" s="56" t="s">
        <v>198</v>
      </c>
    </row>
    <row r="1012" spans="1:19" x14ac:dyDescent="0.2">
      <c r="A1012" s="56" t="s">
        <v>143</v>
      </c>
      <c r="B1012" s="56">
        <v>76423836</v>
      </c>
      <c r="C1012" s="56" t="s">
        <v>144</v>
      </c>
      <c r="D1012" s="56" t="s">
        <v>1478</v>
      </c>
      <c r="E1012" s="56" t="s">
        <v>69</v>
      </c>
      <c r="F1012" s="56" t="s">
        <v>69</v>
      </c>
      <c r="G1012" s="56" t="s">
        <v>144</v>
      </c>
      <c r="H1012" s="56" t="s">
        <v>22</v>
      </c>
      <c r="I1012" s="56" t="s">
        <v>169</v>
      </c>
      <c r="J1012" s="90" t="s">
        <v>74</v>
      </c>
      <c r="K1012" s="88" t="s">
        <v>148</v>
      </c>
      <c r="L1012" s="56" t="s">
        <v>148</v>
      </c>
      <c r="M1012" s="27">
        <v>45402</v>
      </c>
      <c r="N1012" s="56" t="s">
        <v>78</v>
      </c>
      <c r="O1012" s="56">
        <v>7265</v>
      </c>
      <c r="P1012" s="56" t="s">
        <v>149</v>
      </c>
      <c r="Q1012" s="56" t="s">
        <v>160</v>
      </c>
      <c r="R1012" s="56" t="s">
        <v>2150</v>
      </c>
      <c r="S1012" s="56" t="s">
        <v>151</v>
      </c>
    </row>
    <row r="1013" spans="1:19" x14ac:dyDescent="0.2">
      <c r="A1013" s="56" t="s">
        <v>143</v>
      </c>
      <c r="B1013" s="56">
        <v>45710014</v>
      </c>
      <c r="C1013" s="56" t="s">
        <v>144</v>
      </c>
      <c r="D1013" s="56" t="s">
        <v>1479</v>
      </c>
      <c r="E1013" s="56" t="s">
        <v>69</v>
      </c>
      <c r="F1013" s="56" t="s">
        <v>69</v>
      </c>
      <c r="G1013" s="56" t="s">
        <v>144</v>
      </c>
      <c r="H1013" s="56" t="s">
        <v>16</v>
      </c>
      <c r="I1013" s="56" t="s">
        <v>310</v>
      </c>
      <c r="J1013" s="90" t="s">
        <v>158</v>
      </c>
      <c r="K1013" s="88">
        <v>45716</v>
      </c>
      <c r="L1013" s="56" t="s">
        <v>174</v>
      </c>
      <c r="M1013" s="27">
        <v>45402</v>
      </c>
      <c r="N1013" s="56" t="s">
        <v>79</v>
      </c>
      <c r="O1013" s="56">
        <v>7265</v>
      </c>
      <c r="P1013" s="56" t="s">
        <v>149</v>
      </c>
      <c r="Q1013" s="56" t="s">
        <v>160</v>
      </c>
      <c r="R1013" s="56" t="s">
        <v>243</v>
      </c>
      <c r="S1013" s="56" t="s">
        <v>170</v>
      </c>
    </row>
    <row r="1014" spans="1:19" x14ac:dyDescent="0.2">
      <c r="A1014" s="56" t="s">
        <v>143</v>
      </c>
      <c r="B1014" s="56">
        <v>74917890</v>
      </c>
      <c r="C1014" s="56" t="s">
        <v>144</v>
      </c>
      <c r="D1014" s="56" t="s">
        <v>1480</v>
      </c>
      <c r="E1014" s="56" t="s">
        <v>69</v>
      </c>
      <c r="F1014" s="56" t="s">
        <v>69</v>
      </c>
      <c r="G1014" s="56" t="s">
        <v>144</v>
      </c>
      <c r="H1014" s="56" t="s">
        <v>16</v>
      </c>
      <c r="I1014" s="56" t="s">
        <v>308</v>
      </c>
      <c r="J1014" s="90" t="s">
        <v>74</v>
      </c>
      <c r="K1014" s="88" t="s">
        <v>148</v>
      </c>
      <c r="L1014" s="56" t="s">
        <v>148</v>
      </c>
      <c r="M1014" s="27">
        <v>45402</v>
      </c>
      <c r="N1014" s="56" t="s">
        <v>79</v>
      </c>
      <c r="O1014" s="56">
        <v>7265</v>
      </c>
      <c r="P1014" s="56" t="s">
        <v>149</v>
      </c>
      <c r="Q1014" s="56" t="s">
        <v>160</v>
      </c>
      <c r="R1014" s="56" t="s">
        <v>243</v>
      </c>
      <c r="S1014" s="56" t="s">
        <v>186</v>
      </c>
    </row>
    <row r="1015" spans="1:19" x14ac:dyDescent="0.2">
      <c r="A1015" s="56" t="s">
        <v>143</v>
      </c>
      <c r="B1015" s="56">
        <v>72261101</v>
      </c>
      <c r="C1015" s="56" t="s">
        <v>144</v>
      </c>
      <c r="D1015" s="56" t="s">
        <v>1481</v>
      </c>
      <c r="E1015" s="56" t="s">
        <v>69</v>
      </c>
      <c r="F1015" s="56" t="s">
        <v>69</v>
      </c>
      <c r="G1015" s="56" t="s">
        <v>144</v>
      </c>
      <c r="H1015" s="56" t="s">
        <v>16</v>
      </c>
      <c r="I1015" s="56" t="s">
        <v>308</v>
      </c>
      <c r="J1015" s="90" t="s">
        <v>74</v>
      </c>
      <c r="K1015" s="88" t="s">
        <v>148</v>
      </c>
      <c r="L1015" s="56" t="s">
        <v>148</v>
      </c>
      <c r="M1015" s="27">
        <v>45402</v>
      </c>
      <c r="N1015" s="56" t="s">
        <v>79</v>
      </c>
      <c r="O1015" s="56">
        <v>7265</v>
      </c>
      <c r="P1015" s="56" t="s">
        <v>149</v>
      </c>
      <c r="Q1015" s="56" t="s">
        <v>160</v>
      </c>
      <c r="R1015" s="56" t="s">
        <v>243</v>
      </c>
      <c r="S1015" s="56" t="s">
        <v>170</v>
      </c>
    </row>
    <row r="1016" spans="1:19" x14ac:dyDescent="0.2">
      <c r="A1016" s="56" t="s">
        <v>143</v>
      </c>
      <c r="B1016" s="56">
        <v>48131456</v>
      </c>
      <c r="C1016" s="56" t="s">
        <v>144</v>
      </c>
      <c r="D1016" s="56" t="s">
        <v>1482</v>
      </c>
      <c r="E1016" s="56" t="s">
        <v>69</v>
      </c>
      <c r="F1016" s="56" t="s">
        <v>69</v>
      </c>
      <c r="G1016" s="56" t="s">
        <v>144</v>
      </c>
      <c r="H1016" s="56" t="s">
        <v>16</v>
      </c>
      <c r="I1016" s="56" t="s">
        <v>308</v>
      </c>
      <c r="J1016" s="90" t="s">
        <v>74</v>
      </c>
      <c r="K1016" s="88" t="s">
        <v>148</v>
      </c>
      <c r="L1016" s="56" t="s">
        <v>148</v>
      </c>
      <c r="M1016" s="27">
        <v>45402</v>
      </c>
      <c r="N1016" s="56" t="s">
        <v>79</v>
      </c>
      <c r="O1016" s="56">
        <v>7265</v>
      </c>
      <c r="P1016" s="56" t="s">
        <v>149</v>
      </c>
      <c r="Q1016" s="56" t="s">
        <v>160</v>
      </c>
      <c r="R1016" s="56" t="s">
        <v>243</v>
      </c>
      <c r="S1016" s="56" t="s">
        <v>151</v>
      </c>
    </row>
    <row r="1017" spans="1:19" x14ac:dyDescent="0.2">
      <c r="A1017" s="56" t="s">
        <v>143</v>
      </c>
      <c r="B1017" s="56">
        <v>70864273</v>
      </c>
      <c r="C1017" s="56" t="s">
        <v>144</v>
      </c>
      <c r="D1017" s="56" t="s">
        <v>1483</v>
      </c>
      <c r="E1017" s="56" t="s">
        <v>69</v>
      </c>
      <c r="F1017" s="56" t="s">
        <v>69</v>
      </c>
      <c r="G1017" s="56" t="s">
        <v>144</v>
      </c>
      <c r="H1017" s="56" t="s">
        <v>16</v>
      </c>
      <c r="I1017" s="56" t="s">
        <v>820</v>
      </c>
      <c r="J1017" s="90" t="s">
        <v>74</v>
      </c>
      <c r="K1017" s="88" t="s">
        <v>148</v>
      </c>
      <c r="L1017" s="56" t="s">
        <v>148</v>
      </c>
      <c r="M1017" s="27">
        <v>45402</v>
      </c>
      <c r="N1017" s="56" t="s">
        <v>78</v>
      </c>
      <c r="O1017" s="56">
        <v>7265</v>
      </c>
      <c r="P1017" s="56" t="s">
        <v>149</v>
      </c>
      <c r="Q1017" s="56" t="s">
        <v>160</v>
      </c>
      <c r="R1017" s="56" t="s">
        <v>243</v>
      </c>
      <c r="S1017" s="56" t="s">
        <v>148</v>
      </c>
    </row>
    <row r="1018" spans="1:19" x14ac:dyDescent="0.2">
      <c r="A1018" s="56" t="s">
        <v>143</v>
      </c>
      <c r="B1018" s="56">
        <v>72410440</v>
      </c>
      <c r="C1018" s="56" t="s">
        <v>144</v>
      </c>
      <c r="D1018" s="56" t="s">
        <v>1484</v>
      </c>
      <c r="E1018" s="56" t="s">
        <v>69</v>
      </c>
      <c r="F1018" s="56" t="s">
        <v>69</v>
      </c>
      <c r="G1018" s="56" t="s">
        <v>144</v>
      </c>
      <c r="H1018" s="56" t="s">
        <v>16</v>
      </c>
      <c r="I1018" s="56" t="s">
        <v>310</v>
      </c>
      <c r="J1018" s="90" t="s">
        <v>158</v>
      </c>
      <c r="K1018" s="88">
        <v>45502</v>
      </c>
      <c r="L1018" s="56" t="s">
        <v>197</v>
      </c>
      <c r="M1018" s="27">
        <v>45402</v>
      </c>
      <c r="N1018" s="56" t="s">
        <v>79</v>
      </c>
      <c r="O1018" s="56">
        <v>7265</v>
      </c>
      <c r="P1018" s="56" t="s">
        <v>149</v>
      </c>
      <c r="Q1018" s="56" t="s">
        <v>160</v>
      </c>
      <c r="R1018" s="56" t="s">
        <v>243</v>
      </c>
      <c r="S1018" s="56" t="s">
        <v>232</v>
      </c>
    </row>
    <row r="1019" spans="1:19" x14ac:dyDescent="0.2">
      <c r="A1019" s="56" t="s">
        <v>143</v>
      </c>
      <c r="B1019" s="56">
        <v>48101616</v>
      </c>
      <c r="C1019" s="56" t="s">
        <v>144</v>
      </c>
      <c r="D1019" s="56" t="s">
        <v>1485</v>
      </c>
      <c r="E1019" s="56" t="s">
        <v>69</v>
      </c>
      <c r="F1019" s="56" t="s">
        <v>69</v>
      </c>
      <c r="G1019" s="56" t="s">
        <v>144</v>
      </c>
      <c r="H1019" s="56" t="s">
        <v>16</v>
      </c>
      <c r="I1019" s="56" t="s">
        <v>425</v>
      </c>
      <c r="J1019" s="90" t="s">
        <v>158</v>
      </c>
      <c r="K1019" s="88">
        <v>45545</v>
      </c>
      <c r="L1019" s="56" t="s">
        <v>275</v>
      </c>
      <c r="M1019" s="27">
        <v>45402</v>
      </c>
      <c r="N1019" s="56" t="s">
        <v>79</v>
      </c>
      <c r="O1019" s="56">
        <v>7265</v>
      </c>
      <c r="P1019" s="56" t="s">
        <v>149</v>
      </c>
      <c r="Q1019" s="56" t="s">
        <v>160</v>
      </c>
      <c r="R1019" s="56" t="s">
        <v>243</v>
      </c>
      <c r="S1019" s="56" t="s">
        <v>574</v>
      </c>
    </row>
    <row r="1020" spans="1:19" x14ac:dyDescent="0.2">
      <c r="A1020" s="56" t="s">
        <v>143</v>
      </c>
      <c r="B1020" s="56">
        <v>76217807</v>
      </c>
      <c r="C1020" s="56" t="s">
        <v>144</v>
      </c>
      <c r="D1020" s="56" t="s">
        <v>1486</v>
      </c>
      <c r="E1020" s="56" t="s">
        <v>69</v>
      </c>
      <c r="F1020" s="56" t="s">
        <v>69</v>
      </c>
      <c r="G1020" s="56" t="s">
        <v>144</v>
      </c>
      <c r="H1020" s="56" t="s">
        <v>16</v>
      </c>
      <c r="I1020" s="56" t="s">
        <v>1354</v>
      </c>
      <c r="J1020" s="90" t="s">
        <v>74</v>
      </c>
      <c r="K1020" s="88" t="s">
        <v>148</v>
      </c>
      <c r="L1020" s="56" t="s">
        <v>148</v>
      </c>
      <c r="M1020" s="27">
        <v>45414</v>
      </c>
      <c r="N1020" s="56" t="s">
        <v>79</v>
      </c>
      <c r="O1020" s="56">
        <v>7244</v>
      </c>
      <c r="P1020" s="56" t="s">
        <v>149</v>
      </c>
      <c r="Q1020" s="56" t="s">
        <v>160</v>
      </c>
      <c r="R1020" s="56" t="s">
        <v>243</v>
      </c>
      <c r="S1020" s="56" t="s">
        <v>195</v>
      </c>
    </row>
    <row r="1021" spans="1:19" x14ac:dyDescent="0.2">
      <c r="A1021" s="56" t="s">
        <v>143</v>
      </c>
      <c r="B1021" s="56">
        <v>44766631</v>
      </c>
      <c r="C1021" s="56" t="s">
        <v>144</v>
      </c>
      <c r="D1021" s="56" t="s">
        <v>1487</v>
      </c>
      <c r="E1021" s="56" t="s">
        <v>69</v>
      </c>
      <c r="F1021" s="56" t="s">
        <v>69</v>
      </c>
      <c r="G1021" s="56" t="s">
        <v>144</v>
      </c>
      <c r="H1021" s="56" t="s">
        <v>16</v>
      </c>
      <c r="I1021" s="56" t="s">
        <v>425</v>
      </c>
      <c r="J1021" s="90" t="s">
        <v>158</v>
      </c>
      <c r="K1021" s="88">
        <v>45504</v>
      </c>
      <c r="L1021" s="56" t="s">
        <v>197</v>
      </c>
      <c r="M1021" s="27">
        <v>45414</v>
      </c>
      <c r="N1021" s="56" t="s">
        <v>79</v>
      </c>
      <c r="O1021" s="56">
        <v>7244</v>
      </c>
      <c r="P1021" s="56" t="s">
        <v>149</v>
      </c>
      <c r="Q1021" s="56" t="s">
        <v>160</v>
      </c>
      <c r="R1021" s="56" t="s">
        <v>243</v>
      </c>
      <c r="S1021" s="56" t="s">
        <v>232</v>
      </c>
    </row>
    <row r="1022" spans="1:19" x14ac:dyDescent="0.2">
      <c r="A1022" s="56" t="s">
        <v>143</v>
      </c>
      <c r="B1022" s="56">
        <v>76836754</v>
      </c>
      <c r="C1022" s="56" t="s">
        <v>144</v>
      </c>
      <c r="D1022" s="56" t="s">
        <v>1488</v>
      </c>
      <c r="E1022" s="56" t="s">
        <v>69</v>
      </c>
      <c r="F1022" s="56" t="s">
        <v>69</v>
      </c>
      <c r="G1022" s="56" t="s">
        <v>144</v>
      </c>
      <c r="H1022" s="56" t="s">
        <v>16</v>
      </c>
      <c r="I1022" s="56" t="s">
        <v>310</v>
      </c>
      <c r="J1022" s="90" t="s">
        <v>158</v>
      </c>
      <c r="K1022" s="88">
        <v>45504</v>
      </c>
      <c r="L1022" s="56" t="s">
        <v>197</v>
      </c>
      <c r="M1022" s="27">
        <v>45414</v>
      </c>
      <c r="N1022" s="56" t="s">
        <v>79</v>
      </c>
      <c r="O1022" s="56">
        <v>7244</v>
      </c>
      <c r="P1022" s="56" t="s">
        <v>149</v>
      </c>
      <c r="Q1022" s="56" t="s">
        <v>160</v>
      </c>
      <c r="R1022" s="56" t="s">
        <v>243</v>
      </c>
      <c r="S1022" s="56" t="s">
        <v>195</v>
      </c>
    </row>
    <row r="1023" spans="1:19" x14ac:dyDescent="0.2">
      <c r="A1023" s="56" t="s">
        <v>143</v>
      </c>
      <c r="B1023" s="56">
        <v>72634415</v>
      </c>
      <c r="C1023" s="56" t="s">
        <v>144</v>
      </c>
      <c r="D1023" s="56" t="s">
        <v>1489</v>
      </c>
      <c r="E1023" s="56" t="s">
        <v>69</v>
      </c>
      <c r="F1023" s="56" t="s">
        <v>69</v>
      </c>
      <c r="G1023" s="56" t="s">
        <v>144</v>
      </c>
      <c r="H1023" s="56" t="s">
        <v>16</v>
      </c>
      <c r="I1023" s="56" t="s">
        <v>310</v>
      </c>
      <c r="J1023" s="90" t="s">
        <v>158</v>
      </c>
      <c r="K1023" s="88">
        <v>45657</v>
      </c>
      <c r="L1023" s="56" t="s">
        <v>194</v>
      </c>
      <c r="M1023" s="27">
        <v>45414</v>
      </c>
      <c r="N1023" s="56" t="s">
        <v>79</v>
      </c>
      <c r="O1023" s="56">
        <v>7244</v>
      </c>
      <c r="P1023" s="56" t="s">
        <v>149</v>
      </c>
      <c r="Q1023" s="56" t="s">
        <v>160</v>
      </c>
      <c r="R1023" s="56" t="s">
        <v>243</v>
      </c>
      <c r="S1023" s="56" t="s">
        <v>301</v>
      </c>
    </row>
    <row r="1024" spans="1:19" x14ac:dyDescent="0.2">
      <c r="A1024" s="56" t="s">
        <v>143</v>
      </c>
      <c r="B1024" s="56">
        <v>48112325</v>
      </c>
      <c r="C1024" s="56" t="s">
        <v>144</v>
      </c>
      <c r="D1024" s="56" t="s">
        <v>1490</v>
      </c>
      <c r="E1024" s="56" t="s">
        <v>69</v>
      </c>
      <c r="F1024" s="56" t="s">
        <v>69</v>
      </c>
      <c r="G1024" s="56" t="s">
        <v>144</v>
      </c>
      <c r="H1024" s="56" t="s">
        <v>16</v>
      </c>
      <c r="I1024" s="56" t="s">
        <v>243</v>
      </c>
      <c r="J1024" s="90" t="s">
        <v>158</v>
      </c>
      <c r="K1024" s="88">
        <v>45420</v>
      </c>
      <c r="L1024" s="56" t="s">
        <v>247</v>
      </c>
      <c r="M1024" s="27">
        <v>45414</v>
      </c>
      <c r="N1024" s="56" t="s">
        <v>79</v>
      </c>
      <c r="O1024" s="56">
        <v>7244</v>
      </c>
      <c r="P1024" s="56" t="s">
        <v>149</v>
      </c>
      <c r="Q1024" s="56" t="s">
        <v>160</v>
      </c>
      <c r="R1024" s="56" t="s">
        <v>243</v>
      </c>
      <c r="S1024" s="56" t="s">
        <v>198</v>
      </c>
    </row>
    <row r="1025" spans="1:19" x14ac:dyDescent="0.2">
      <c r="A1025" s="56" t="s">
        <v>143</v>
      </c>
      <c r="B1025" s="56">
        <v>75510290</v>
      </c>
      <c r="C1025" s="56" t="s">
        <v>144</v>
      </c>
      <c r="D1025" s="56" t="s">
        <v>1491</v>
      </c>
      <c r="E1025" s="56" t="s">
        <v>69</v>
      </c>
      <c r="F1025" s="56" t="s">
        <v>69</v>
      </c>
      <c r="G1025" s="56" t="s">
        <v>144</v>
      </c>
      <c r="H1025" s="56" t="s">
        <v>16</v>
      </c>
      <c r="I1025" s="26" t="s">
        <v>527</v>
      </c>
      <c r="J1025" s="90" t="s">
        <v>74</v>
      </c>
      <c r="K1025" s="88" t="s">
        <v>148</v>
      </c>
      <c r="L1025" s="56" t="s">
        <v>148</v>
      </c>
      <c r="M1025" s="27">
        <v>45414</v>
      </c>
      <c r="N1025" s="56" t="s">
        <v>78</v>
      </c>
      <c r="O1025" s="56">
        <v>7244</v>
      </c>
      <c r="P1025" s="56" t="s">
        <v>252</v>
      </c>
      <c r="Q1025" s="56" t="s">
        <v>160</v>
      </c>
      <c r="R1025" s="56" t="s">
        <v>243</v>
      </c>
      <c r="S1025" s="56" t="s">
        <v>170</v>
      </c>
    </row>
    <row r="1026" spans="1:19" x14ac:dyDescent="0.2">
      <c r="A1026" s="56" t="s">
        <v>143</v>
      </c>
      <c r="B1026" s="56">
        <v>76302317</v>
      </c>
      <c r="C1026" s="56" t="s">
        <v>144</v>
      </c>
      <c r="D1026" s="56" t="s">
        <v>1492</v>
      </c>
      <c r="E1026" s="56" t="s">
        <v>69</v>
      </c>
      <c r="F1026" s="56" t="s">
        <v>69</v>
      </c>
      <c r="G1026" s="56" t="s">
        <v>144</v>
      </c>
      <c r="H1026" s="56" t="s">
        <v>27</v>
      </c>
      <c r="I1026" s="56" t="s">
        <v>329</v>
      </c>
      <c r="J1026" s="90" t="s">
        <v>158</v>
      </c>
      <c r="K1026" s="88">
        <v>45688</v>
      </c>
      <c r="L1026" s="56" t="s">
        <v>174</v>
      </c>
      <c r="M1026" s="27">
        <v>45414</v>
      </c>
      <c r="N1026" s="56" t="s">
        <v>79</v>
      </c>
      <c r="O1026" s="56">
        <v>7244</v>
      </c>
      <c r="P1026" s="56" t="s">
        <v>149</v>
      </c>
      <c r="Q1026" s="56" t="s">
        <v>160</v>
      </c>
      <c r="R1026" s="56" t="s">
        <v>2150</v>
      </c>
      <c r="S1026" s="56" t="s">
        <v>151</v>
      </c>
    </row>
    <row r="1027" spans="1:19" x14ac:dyDescent="0.2">
      <c r="A1027" s="56" t="s">
        <v>143</v>
      </c>
      <c r="B1027" s="56">
        <v>4551142</v>
      </c>
      <c r="C1027" s="56" t="s">
        <v>144</v>
      </c>
      <c r="D1027" s="56" t="s">
        <v>1493</v>
      </c>
      <c r="E1027" s="56" t="s">
        <v>69</v>
      </c>
      <c r="F1027" s="56" t="s">
        <v>69</v>
      </c>
      <c r="G1027" s="56" t="s">
        <v>144</v>
      </c>
      <c r="H1027" s="56" t="s">
        <v>16</v>
      </c>
      <c r="I1027" s="56" t="s">
        <v>242</v>
      </c>
      <c r="J1027" s="90" t="s">
        <v>158</v>
      </c>
      <c r="K1027" s="88">
        <v>45590</v>
      </c>
      <c r="L1027" s="56" t="s">
        <v>197</v>
      </c>
      <c r="M1027" s="27">
        <v>45414</v>
      </c>
      <c r="N1027" s="56" t="s">
        <v>79</v>
      </c>
      <c r="O1027" s="56">
        <v>7244</v>
      </c>
      <c r="P1027" s="56" t="s">
        <v>149</v>
      </c>
      <c r="Q1027" s="56" t="s">
        <v>160</v>
      </c>
      <c r="R1027" s="56" t="s">
        <v>243</v>
      </c>
      <c r="S1027" s="56" t="s">
        <v>190</v>
      </c>
    </row>
    <row r="1028" spans="1:19" x14ac:dyDescent="0.2">
      <c r="A1028" s="56" t="s">
        <v>143</v>
      </c>
      <c r="B1028" s="56">
        <v>72411650</v>
      </c>
      <c r="C1028" s="56" t="s">
        <v>144</v>
      </c>
      <c r="D1028" s="56" t="s">
        <v>1494</v>
      </c>
      <c r="E1028" s="56" t="s">
        <v>69</v>
      </c>
      <c r="F1028" s="56" t="s">
        <v>69</v>
      </c>
      <c r="G1028" s="56" t="s">
        <v>144</v>
      </c>
      <c r="H1028" s="56" t="s">
        <v>16</v>
      </c>
      <c r="I1028" s="56" t="s">
        <v>958</v>
      </c>
      <c r="J1028" s="90" t="s">
        <v>158</v>
      </c>
      <c r="K1028" s="88">
        <v>45432</v>
      </c>
      <c r="L1028" s="56" t="s">
        <v>159</v>
      </c>
      <c r="M1028" s="27">
        <v>45414</v>
      </c>
      <c r="N1028" s="56" t="s">
        <v>79</v>
      </c>
      <c r="O1028" s="56">
        <v>7244</v>
      </c>
      <c r="P1028" s="56" t="s">
        <v>149</v>
      </c>
      <c r="Q1028" s="56" t="s">
        <v>160</v>
      </c>
      <c r="R1028" s="56" t="s">
        <v>394</v>
      </c>
      <c r="S1028" s="56" t="s">
        <v>232</v>
      </c>
    </row>
    <row r="1029" spans="1:19" x14ac:dyDescent="0.2">
      <c r="A1029" s="56" t="s">
        <v>143</v>
      </c>
      <c r="B1029" s="56">
        <v>72902967</v>
      </c>
      <c r="C1029" s="56" t="s">
        <v>144</v>
      </c>
      <c r="D1029" s="56" t="s">
        <v>1495</v>
      </c>
      <c r="E1029" s="56" t="s">
        <v>69</v>
      </c>
      <c r="F1029" s="56" t="s">
        <v>69</v>
      </c>
      <c r="G1029" s="56" t="s">
        <v>144</v>
      </c>
      <c r="H1029" s="56" t="s">
        <v>16</v>
      </c>
      <c r="I1029" s="56" t="s">
        <v>840</v>
      </c>
      <c r="J1029" s="90" t="s">
        <v>158</v>
      </c>
      <c r="K1029" s="88">
        <v>45627</v>
      </c>
      <c r="L1029" s="56" t="s">
        <v>197</v>
      </c>
      <c r="M1029" s="27">
        <v>45414</v>
      </c>
      <c r="N1029" s="56" t="s">
        <v>79</v>
      </c>
      <c r="O1029" s="56">
        <v>7243</v>
      </c>
      <c r="P1029" s="56" t="s">
        <v>149</v>
      </c>
      <c r="Q1029" s="56" t="s">
        <v>160</v>
      </c>
      <c r="R1029" s="56" t="s">
        <v>394</v>
      </c>
      <c r="S1029" s="56" t="s">
        <v>167</v>
      </c>
    </row>
    <row r="1030" spans="1:19" x14ac:dyDescent="0.2">
      <c r="A1030" s="56" t="s">
        <v>143</v>
      </c>
      <c r="B1030" s="56">
        <v>75229651</v>
      </c>
      <c r="C1030" s="56" t="s">
        <v>144</v>
      </c>
      <c r="D1030" s="56" t="s">
        <v>1496</v>
      </c>
      <c r="E1030" s="56" t="s">
        <v>69</v>
      </c>
      <c r="F1030" s="56" t="s">
        <v>69</v>
      </c>
      <c r="G1030" s="56" t="s">
        <v>144</v>
      </c>
      <c r="H1030" s="56" t="s">
        <v>16</v>
      </c>
      <c r="I1030" s="56" t="s">
        <v>840</v>
      </c>
      <c r="J1030" s="90" t="s">
        <v>74</v>
      </c>
      <c r="K1030" s="88" t="s">
        <v>148</v>
      </c>
      <c r="L1030" s="56" t="s">
        <v>148</v>
      </c>
      <c r="M1030" s="27">
        <v>45414</v>
      </c>
      <c r="N1030" s="56" t="s">
        <v>79</v>
      </c>
      <c r="O1030" s="56">
        <v>7243</v>
      </c>
      <c r="P1030" s="56" t="s">
        <v>149</v>
      </c>
      <c r="Q1030" s="56" t="s">
        <v>160</v>
      </c>
      <c r="R1030" s="56" t="s">
        <v>394</v>
      </c>
      <c r="S1030" s="56" t="s">
        <v>179</v>
      </c>
    </row>
    <row r="1031" spans="1:19" x14ac:dyDescent="0.2">
      <c r="A1031" s="56" t="s">
        <v>143</v>
      </c>
      <c r="B1031" s="56">
        <v>60558982</v>
      </c>
      <c r="C1031" s="56" t="s">
        <v>144</v>
      </c>
      <c r="D1031" s="56" t="s">
        <v>1497</v>
      </c>
      <c r="E1031" s="56" t="s">
        <v>69</v>
      </c>
      <c r="F1031" s="56" t="s">
        <v>69</v>
      </c>
      <c r="G1031" s="56" t="s">
        <v>144</v>
      </c>
      <c r="H1031" s="56" t="s">
        <v>16</v>
      </c>
      <c r="I1031" s="26" t="s">
        <v>394</v>
      </c>
      <c r="J1031" s="90" t="s">
        <v>158</v>
      </c>
      <c r="K1031" s="88">
        <v>45472</v>
      </c>
      <c r="L1031" s="56" t="s">
        <v>275</v>
      </c>
      <c r="M1031" s="27">
        <v>45414</v>
      </c>
      <c r="N1031" s="56" t="s">
        <v>79</v>
      </c>
      <c r="O1031" s="56">
        <v>7243</v>
      </c>
      <c r="P1031" s="56" t="s">
        <v>149</v>
      </c>
      <c r="Q1031" s="56" t="s">
        <v>160</v>
      </c>
      <c r="R1031" s="56" t="s">
        <v>394</v>
      </c>
      <c r="S1031" s="56" t="s">
        <v>195</v>
      </c>
    </row>
    <row r="1032" spans="1:19" x14ac:dyDescent="0.2">
      <c r="A1032" s="56" t="s">
        <v>143</v>
      </c>
      <c r="B1032" s="56">
        <v>74085418</v>
      </c>
      <c r="C1032" s="56" t="s">
        <v>144</v>
      </c>
      <c r="D1032" s="56" t="s">
        <v>1498</v>
      </c>
      <c r="E1032" s="56" t="s">
        <v>69</v>
      </c>
      <c r="F1032" s="56" t="s">
        <v>69</v>
      </c>
      <c r="G1032" s="56" t="s">
        <v>144</v>
      </c>
      <c r="H1032" s="56" t="s">
        <v>16</v>
      </c>
      <c r="I1032" s="56" t="s">
        <v>394</v>
      </c>
      <c r="J1032" s="26" t="s">
        <v>158</v>
      </c>
      <c r="K1032" s="88">
        <v>45460</v>
      </c>
      <c r="L1032" s="56" t="s">
        <v>247</v>
      </c>
      <c r="M1032" s="27">
        <v>45414</v>
      </c>
      <c r="N1032" s="56" t="s">
        <v>79</v>
      </c>
      <c r="O1032" s="56">
        <v>7243</v>
      </c>
      <c r="P1032" s="56" t="s">
        <v>149</v>
      </c>
      <c r="Q1032" s="56" t="s">
        <v>160</v>
      </c>
      <c r="R1032" s="56" t="s">
        <v>394</v>
      </c>
      <c r="S1032" s="56" t="s">
        <v>186</v>
      </c>
    </row>
    <row r="1033" spans="1:19" x14ac:dyDescent="0.2">
      <c r="A1033" s="56" t="s">
        <v>143</v>
      </c>
      <c r="B1033" s="56">
        <v>40770306</v>
      </c>
      <c r="C1033" s="56" t="s">
        <v>144</v>
      </c>
      <c r="D1033" s="56" t="s">
        <v>1499</v>
      </c>
      <c r="E1033" s="56" t="s">
        <v>69</v>
      </c>
      <c r="F1033" s="56" t="s">
        <v>69</v>
      </c>
      <c r="G1033" s="56" t="s">
        <v>144</v>
      </c>
      <c r="H1033" s="56" t="s">
        <v>16</v>
      </c>
      <c r="I1033" s="56" t="s">
        <v>958</v>
      </c>
      <c r="J1033" s="90" t="s">
        <v>74</v>
      </c>
      <c r="K1033" s="88" t="s">
        <v>148</v>
      </c>
      <c r="L1033" s="56" t="s">
        <v>148</v>
      </c>
      <c r="M1033" s="27">
        <v>45414</v>
      </c>
      <c r="N1033" s="56" t="s">
        <v>79</v>
      </c>
      <c r="O1033" s="56">
        <v>7243</v>
      </c>
      <c r="P1033" s="56" t="s">
        <v>149</v>
      </c>
      <c r="Q1033" s="56" t="s">
        <v>160</v>
      </c>
      <c r="R1033" s="56" t="s">
        <v>394</v>
      </c>
      <c r="S1033" s="56" t="s">
        <v>167</v>
      </c>
    </row>
    <row r="1034" spans="1:19" x14ac:dyDescent="0.2">
      <c r="A1034" s="56" t="s">
        <v>143</v>
      </c>
      <c r="B1034" s="56">
        <v>77710055</v>
      </c>
      <c r="C1034" s="56" t="s">
        <v>144</v>
      </c>
      <c r="D1034" s="56" t="s">
        <v>1500</v>
      </c>
      <c r="E1034" s="56" t="s">
        <v>69</v>
      </c>
      <c r="F1034" s="56" t="s">
        <v>69</v>
      </c>
      <c r="G1034" s="56" t="s">
        <v>144</v>
      </c>
      <c r="H1034" s="56" t="s">
        <v>16</v>
      </c>
      <c r="I1034" s="56" t="s">
        <v>401</v>
      </c>
      <c r="J1034" s="90" t="s">
        <v>158</v>
      </c>
      <c r="K1034" s="88">
        <v>45716</v>
      </c>
      <c r="L1034" s="56" t="s">
        <v>174</v>
      </c>
      <c r="M1034" s="27">
        <v>45414</v>
      </c>
      <c r="N1034" s="56" t="s">
        <v>79</v>
      </c>
      <c r="O1034" s="56">
        <v>7243</v>
      </c>
      <c r="P1034" s="56" t="s">
        <v>149</v>
      </c>
      <c r="Q1034" s="56" t="s">
        <v>160</v>
      </c>
      <c r="R1034" s="56" t="s">
        <v>394</v>
      </c>
      <c r="S1034" s="56" t="s">
        <v>195</v>
      </c>
    </row>
    <row r="1035" spans="1:19" x14ac:dyDescent="0.2">
      <c r="A1035" s="56" t="s">
        <v>143</v>
      </c>
      <c r="B1035" s="56">
        <v>72957363</v>
      </c>
      <c r="C1035" s="56" t="s">
        <v>144</v>
      </c>
      <c r="D1035" s="56" t="s">
        <v>1501</v>
      </c>
      <c r="E1035" s="56" t="s">
        <v>69</v>
      </c>
      <c r="F1035" s="56" t="s">
        <v>69</v>
      </c>
      <c r="G1035" s="56" t="s">
        <v>144</v>
      </c>
      <c r="H1035" s="56" t="s">
        <v>16</v>
      </c>
      <c r="I1035" s="56" t="s">
        <v>1104</v>
      </c>
      <c r="J1035" s="90" t="s">
        <v>158</v>
      </c>
      <c r="K1035" s="88">
        <v>45726</v>
      </c>
      <c r="L1035" s="56" t="s">
        <v>197</v>
      </c>
      <c r="M1035" s="27">
        <v>45414</v>
      </c>
      <c r="N1035" s="56" t="s">
        <v>79</v>
      </c>
      <c r="O1035" s="56">
        <v>7243</v>
      </c>
      <c r="P1035" s="56" t="s">
        <v>149</v>
      </c>
      <c r="Q1035" s="56" t="s">
        <v>160</v>
      </c>
      <c r="R1035" s="56" t="s">
        <v>394</v>
      </c>
      <c r="S1035" s="56" t="s">
        <v>179</v>
      </c>
    </row>
    <row r="1036" spans="1:19" x14ac:dyDescent="0.2">
      <c r="A1036" s="56" t="s">
        <v>143</v>
      </c>
      <c r="B1036" s="56">
        <v>72724379</v>
      </c>
      <c r="C1036" s="56" t="s">
        <v>144</v>
      </c>
      <c r="D1036" s="56" t="s">
        <v>1502</v>
      </c>
      <c r="E1036" s="56" t="s">
        <v>69</v>
      </c>
      <c r="F1036" s="56" t="s">
        <v>69</v>
      </c>
      <c r="G1036" s="56" t="s">
        <v>144</v>
      </c>
      <c r="H1036" s="56" t="s">
        <v>16</v>
      </c>
      <c r="I1036" s="56" t="s">
        <v>394</v>
      </c>
      <c r="J1036" s="90" t="s">
        <v>158</v>
      </c>
      <c r="K1036" s="88">
        <v>45450</v>
      </c>
      <c r="L1036" s="56" t="s">
        <v>247</v>
      </c>
      <c r="M1036" s="27">
        <v>45414</v>
      </c>
      <c r="N1036" s="56" t="s">
        <v>79</v>
      </c>
      <c r="O1036" s="56">
        <v>7243</v>
      </c>
      <c r="P1036" s="56" t="s">
        <v>149</v>
      </c>
      <c r="Q1036" s="56" t="s">
        <v>160</v>
      </c>
      <c r="R1036" s="56" t="s">
        <v>394</v>
      </c>
      <c r="S1036" s="56" t="s">
        <v>198</v>
      </c>
    </row>
    <row r="1037" spans="1:19" x14ac:dyDescent="0.2">
      <c r="A1037" s="56" t="s">
        <v>143</v>
      </c>
      <c r="B1037" s="56">
        <v>74812435</v>
      </c>
      <c r="C1037" s="56" t="s">
        <v>144</v>
      </c>
      <c r="D1037" s="56" t="s">
        <v>1503</v>
      </c>
      <c r="E1037" s="56" t="s">
        <v>69</v>
      </c>
      <c r="F1037" s="56" t="s">
        <v>69</v>
      </c>
      <c r="G1037" s="56" t="s">
        <v>144</v>
      </c>
      <c r="H1037" s="56" t="s">
        <v>16</v>
      </c>
      <c r="I1037" s="56" t="s">
        <v>401</v>
      </c>
      <c r="J1037" s="90" t="s">
        <v>158</v>
      </c>
      <c r="K1037" s="88">
        <v>45661</v>
      </c>
      <c r="L1037" s="56" t="s">
        <v>201</v>
      </c>
      <c r="M1037" s="27">
        <v>45414</v>
      </c>
      <c r="N1037" s="56" t="s">
        <v>78</v>
      </c>
      <c r="O1037" s="56">
        <v>7243</v>
      </c>
      <c r="P1037" s="56" t="s">
        <v>149</v>
      </c>
      <c r="Q1037" s="56" t="s">
        <v>160</v>
      </c>
      <c r="R1037" s="56" t="s">
        <v>394</v>
      </c>
      <c r="S1037" s="56" t="s">
        <v>232</v>
      </c>
    </row>
    <row r="1038" spans="1:19" x14ac:dyDescent="0.2">
      <c r="A1038" s="56" t="s">
        <v>143</v>
      </c>
      <c r="B1038" s="56">
        <v>73543759</v>
      </c>
      <c r="C1038" s="56" t="s">
        <v>144</v>
      </c>
      <c r="D1038" s="56" t="s">
        <v>1504</v>
      </c>
      <c r="E1038" s="56" t="s">
        <v>69</v>
      </c>
      <c r="F1038" s="56" t="s">
        <v>69</v>
      </c>
      <c r="G1038" s="56" t="s">
        <v>144</v>
      </c>
      <c r="H1038" s="56" t="s">
        <v>16</v>
      </c>
      <c r="I1038" s="56" t="s">
        <v>901</v>
      </c>
      <c r="J1038" s="90" t="s">
        <v>158</v>
      </c>
      <c r="K1038" s="88">
        <v>45419</v>
      </c>
      <c r="L1038" s="56" t="s">
        <v>247</v>
      </c>
      <c r="M1038" s="27">
        <v>45414</v>
      </c>
      <c r="N1038" s="56" t="s">
        <v>79</v>
      </c>
      <c r="O1038" s="56">
        <v>7243</v>
      </c>
      <c r="P1038" s="56" t="s">
        <v>149</v>
      </c>
      <c r="Q1038" s="56" t="s">
        <v>160</v>
      </c>
      <c r="R1038" s="56" t="s">
        <v>394</v>
      </c>
      <c r="S1038" s="56" t="s">
        <v>301</v>
      </c>
    </row>
    <row r="1039" spans="1:19" x14ac:dyDescent="0.2">
      <c r="A1039" s="56" t="s">
        <v>143</v>
      </c>
      <c r="B1039" s="56">
        <v>25838713</v>
      </c>
      <c r="C1039" s="56" t="s">
        <v>144</v>
      </c>
      <c r="D1039" s="56" t="s">
        <v>1505</v>
      </c>
      <c r="E1039" s="56" t="s">
        <v>69</v>
      </c>
      <c r="F1039" s="56" t="s">
        <v>69</v>
      </c>
      <c r="G1039" s="56" t="s">
        <v>144</v>
      </c>
      <c r="H1039" s="56" t="s">
        <v>16</v>
      </c>
      <c r="I1039" s="56" t="s">
        <v>901</v>
      </c>
      <c r="J1039" s="90" t="s">
        <v>158</v>
      </c>
      <c r="K1039" s="88">
        <v>45423</v>
      </c>
      <c r="L1039" s="56" t="s">
        <v>222</v>
      </c>
      <c r="M1039" s="27">
        <v>45414</v>
      </c>
      <c r="N1039" s="56" t="s">
        <v>79</v>
      </c>
      <c r="O1039" s="56">
        <v>7243</v>
      </c>
      <c r="P1039" s="56" t="s">
        <v>149</v>
      </c>
      <c r="Q1039" s="56" t="s">
        <v>160</v>
      </c>
      <c r="R1039" s="56" t="s">
        <v>394</v>
      </c>
      <c r="S1039" s="56" t="s">
        <v>301</v>
      </c>
    </row>
    <row r="1040" spans="1:19" x14ac:dyDescent="0.2">
      <c r="A1040" s="56" t="s">
        <v>143</v>
      </c>
      <c r="B1040" s="56">
        <v>77388299</v>
      </c>
      <c r="C1040" s="56" t="s">
        <v>144</v>
      </c>
      <c r="D1040" s="56" t="s">
        <v>1507</v>
      </c>
      <c r="E1040" s="56" t="s">
        <v>69</v>
      </c>
      <c r="F1040" s="56" t="s">
        <v>69</v>
      </c>
      <c r="G1040" s="56" t="s">
        <v>144</v>
      </c>
      <c r="H1040" s="56" t="s">
        <v>16</v>
      </c>
      <c r="I1040" s="56" t="s">
        <v>840</v>
      </c>
      <c r="J1040" s="90" t="s">
        <v>158</v>
      </c>
      <c r="K1040" s="88">
        <v>45658</v>
      </c>
      <c r="L1040" s="56" t="s">
        <v>197</v>
      </c>
      <c r="M1040" s="27">
        <v>45414</v>
      </c>
      <c r="N1040" s="56" t="s">
        <v>79</v>
      </c>
      <c r="O1040" s="56">
        <v>7243</v>
      </c>
      <c r="P1040" s="56" t="s">
        <v>149</v>
      </c>
      <c r="Q1040" s="56" t="s">
        <v>160</v>
      </c>
      <c r="R1040" s="56" t="s">
        <v>394</v>
      </c>
      <c r="S1040" s="56" t="s">
        <v>1506</v>
      </c>
    </row>
    <row r="1041" spans="1:19" x14ac:dyDescent="0.2">
      <c r="A1041" s="56" t="s">
        <v>143</v>
      </c>
      <c r="B1041" s="56">
        <v>72051758</v>
      </c>
      <c r="C1041" s="56" t="s">
        <v>144</v>
      </c>
      <c r="D1041" s="56" t="s">
        <v>1508</v>
      </c>
      <c r="E1041" s="56" t="s">
        <v>69</v>
      </c>
      <c r="F1041" s="56" t="s">
        <v>69</v>
      </c>
      <c r="G1041" s="56" t="s">
        <v>144</v>
      </c>
      <c r="H1041" s="56" t="s">
        <v>16</v>
      </c>
      <c r="I1041" s="56" t="s">
        <v>840</v>
      </c>
      <c r="J1041" s="90" t="s">
        <v>74</v>
      </c>
      <c r="K1041" s="88" t="s">
        <v>148</v>
      </c>
      <c r="L1041" s="56" t="s">
        <v>148</v>
      </c>
      <c r="M1041" s="27">
        <v>45414</v>
      </c>
      <c r="N1041" s="56" t="s">
        <v>79</v>
      </c>
      <c r="O1041" s="56">
        <v>7243</v>
      </c>
      <c r="P1041" s="56" t="s">
        <v>149</v>
      </c>
      <c r="Q1041" s="56" t="s">
        <v>160</v>
      </c>
      <c r="R1041" s="56" t="s">
        <v>394</v>
      </c>
      <c r="S1041" s="56" t="s">
        <v>155</v>
      </c>
    </row>
    <row r="1042" spans="1:19" x14ac:dyDescent="0.2">
      <c r="A1042" s="56" t="s">
        <v>143</v>
      </c>
      <c r="B1042" s="56">
        <v>73692906</v>
      </c>
      <c r="C1042" s="56" t="s">
        <v>144</v>
      </c>
      <c r="D1042" s="56" t="s">
        <v>1509</v>
      </c>
      <c r="E1042" s="56" t="s">
        <v>69</v>
      </c>
      <c r="F1042" s="56" t="s">
        <v>69</v>
      </c>
      <c r="G1042" s="56" t="s">
        <v>144</v>
      </c>
      <c r="H1042" s="56" t="s">
        <v>16</v>
      </c>
      <c r="I1042" s="56" t="s">
        <v>401</v>
      </c>
      <c r="J1042" s="90" t="s">
        <v>74</v>
      </c>
      <c r="K1042" s="88" t="s">
        <v>148</v>
      </c>
      <c r="L1042" s="56" t="s">
        <v>148</v>
      </c>
      <c r="M1042" s="27">
        <v>45414</v>
      </c>
      <c r="N1042" s="56" t="s">
        <v>79</v>
      </c>
      <c r="O1042" s="56">
        <v>7243</v>
      </c>
      <c r="P1042" s="56" t="s">
        <v>149</v>
      </c>
      <c r="Q1042" s="56" t="s">
        <v>160</v>
      </c>
      <c r="R1042" s="56" t="s">
        <v>394</v>
      </c>
      <c r="S1042" s="56" t="s">
        <v>301</v>
      </c>
    </row>
    <row r="1043" spans="1:19" x14ac:dyDescent="0.2">
      <c r="A1043" s="56" t="s">
        <v>143</v>
      </c>
      <c r="B1043" s="56">
        <v>72172960</v>
      </c>
      <c r="C1043" s="56" t="s">
        <v>144</v>
      </c>
      <c r="D1043" s="56" t="s">
        <v>1510</v>
      </c>
      <c r="E1043" s="56" t="s">
        <v>69</v>
      </c>
      <c r="F1043" s="56" t="s">
        <v>69</v>
      </c>
      <c r="G1043" s="56" t="s">
        <v>144</v>
      </c>
      <c r="H1043" s="56" t="s">
        <v>16</v>
      </c>
      <c r="I1043" s="56" t="s">
        <v>394</v>
      </c>
      <c r="J1043" s="90" t="s">
        <v>158</v>
      </c>
      <c r="K1043" s="88">
        <v>45525</v>
      </c>
      <c r="L1043" s="56" t="s">
        <v>197</v>
      </c>
      <c r="M1043" s="27">
        <v>45414</v>
      </c>
      <c r="N1043" s="56" t="s">
        <v>79</v>
      </c>
      <c r="O1043" s="56">
        <v>7243</v>
      </c>
      <c r="P1043" s="56" t="s">
        <v>149</v>
      </c>
      <c r="Q1043" s="56" t="s">
        <v>160</v>
      </c>
      <c r="R1043" s="56" t="s">
        <v>394</v>
      </c>
      <c r="S1043" s="56" t="s">
        <v>170</v>
      </c>
    </row>
    <row r="1044" spans="1:19" x14ac:dyDescent="0.2">
      <c r="A1044" s="56" t="s">
        <v>143</v>
      </c>
      <c r="B1044" s="56">
        <v>73258329</v>
      </c>
      <c r="C1044" s="56" t="s">
        <v>144</v>
      </c>
      <c r="D1044" s="56" t="s">
        <v>2355</v>
      </c>
      <c r="E1044" s="56" t="s">
        <v>69</v>
      </c>
      <c r="F1044" s="56" t="s">
        <v>69</v>
      </c>
      <c r="G1044" s="56" t="s">
        <v>144</v>
      </c>
      <c r="H1044" s="56" t="s">
        <v>172</v>
      </c>
      <c r="I1044" s="56" t="s">
        <v>246</v>
      </c>
      <c r="J1044" s="90" t="s">
        <v>74</v>
      </c>
      <c r="K1044" s="88" t="s">
        <v>148</v>
      </c>
      <c r="L1044" s="56" t="s">
        <v>148</v>
      </c>
      <c r="M1044" s="27">
        <v>45756</v>
      </c>
      <c r="N1044" s="56" t="s">
        <v>78</v>
      </c>
      <c r="O1044" s="56">
        <v>7264</v>
      </c>
      <c r="P1044" s="56" t="s">
        <v>149</v>
      </c>
      <c r="Q1044" s="56" t="s">
        <v>160</v>
      </c>
      <c r="R1044" s="56" t="s">
        <v>173</v>
      </c>
      <c r="S1044" s="56" t="s">
        <v>170</v>
      </c>
    </row>
    <row r="1045" spans="1:19" x14ac:dyDescent="0.2">
      <c r="A1045" s="56" t="s">
        <v>143</v>
      </c>
      <c r="B1045" s="56">
        <v>47565911</v>
      </c>
      <c r="C1045" s="56" t="s">
        <v>144</v>
      </c>
      <c r="D1045" s="56" t="s">
        <v>1511</v>
      </c>
      <c r="E1045" s="56" t="s">
        <v>69</v>
      </c>
      <c r="F1045" s="56" t="s">
        <v>69</v>
      </c>
      <c r="G1045" s="56" t="s">
        <v>144</v>
      </c>
      <c r="H1045" s="56" t="s">
        <v>16</v>
      </c>
      <c r="I1045" s="56" t="s">
        <v>820</v>
      </c>
      <c r="J1045" s="90" t="s">
        <v>74</v>
      </c>
      <c r="K1045" s="88" t="s">
        <v>148</v>
      </c>
      <c r="L1045" s="56" t="s">
        <v>148</v>
      </c>
      <c r="M1045" s="27">
        <v>45419</v>
      </c>
      <c r="N1045" s="56" t="s">
        <v>79</v>
      </c>
      <c r="O1045" s="56">
        <v>7264</v>
      </c>
      <c r="P1045" s="56" t="s">
        <v>149</v>
      </c>
      <c r="Q1045" s="56" t="s">
        <v>160</v>
      </c>
      <c r="R1045" s="56" t="s">
        <v>243</v>
      </c>
      <c r="S1045" s="56" t="s">
        <v>170</v>
      </c>
    </row>
    <row r="1046" spans="1:19" x14ac:dyDescent="0.2">
      <c r="A1046" s="56" t="s">
        <v>143</v>
      </c>
      <c r="B1046" s="56">
        <v>72971476</v>
      </c>
      <c r="C1046" s="56" t="s">
        <v>144</v>
      </c>
      <c r="D1046" s="56" t="s">
        <v>1512</v>
      </c>
      <c r="E1046" s="56" t="s">
        <v>69</v>
      </c>
      <c r="F1046" s="56" t="s">
        <v>69</v>
      </c>
      <c r="G1046" s="56" t="s">
        <v>144</v>
      </c>
      <c r="H1046" s="56" t="s">
        <v>16</v>
      </c>
      <c r="I1046" s="56" t="s">
        <v>958</v>
      </c>
      <c r="J1046" s="90" t="s">
        <v>158</v>
      </c>
      <c r="K1046" s="88">
        <v>45454</v>
      </c>
      <c r="L1046" s="56" t="s">
        <v>222</v>
      </c>
      <c r="M1046" s="27">
        <v>45419</v>
      </c>
      <c r="N1046" s="56" t="s">
        <v>79</v>
      </c>
      <c r="O1046" s="56">
        <v>7264</v>
      </c>
      <c r="P1046" s="56" t="s">
        <v>149</v>
      </c>
      <c r="Q1046" s="56" t="s">
        <v>160</v>
      </c>
      <c r="R1046" s="56" t="s">
        <v>394</v>
      </c>
      <c r="S1046" s="56" t="s">
        <v>301</v>
      </c>
    </row>
    <row r="1047" spans="1:19" x14ac:dyDescent="0.2">
      <c r="A1047" s="56" t="s">
        <v>143</v>
      </c>
      <c r="B1047" s="56">
        <v>71525047</v>
      </c>
      <c r="C1047" s="56" t="s">
        <v>144</v>
      </c>
      <c r="D1047" s="56" t="s">
        <v>1513</v>
      </c>
      <c r="E1047" s="56" t="s">
        <v>69</v>
      </c>
      <c r="F1047" s="56" t="s">
        <v>69</v>
      </c>
      <c r="G1047" s="56" t="s">
        <v>144</v>
      </c>
      <c r="H1047" s="56" t="s">
        <v>16</v>
      </c>
      <c r="I1047" s="56" t="s">
        <v>308</v>
      </c>
      <c r="J1047" s="90" t="s">
        <v>158</v>
      </c>
      <c r="K1047" s="88">
        <v>45497</v>
      </c>
      <c r="L1047" s="56" t="s">
        <v>275</v>
      </c>
      <c r="M1047" s="27">
        <v>45419</v>
      </c>
      <c r="N1047" s="56" t="s">
        <v>79</v>
      </c>
      <c r="O1047" s="56">
        <v>7264</v>
      </c>
      <c r="P1047" s="56" t="s">
        <v>149</v>
      </c>
      <c r="Q1047" s="56" t="s">
        <v>160</v>
      </c>
      <c r="R1047" s="56" t="s">
        <v>243</v>
      </c>
      <c r="S1047" s="56" t="s">
        <v>190</v>
      </c>
    </row>
    <row r="1048" spans="1:19" x14ac:dyDescent="0.2">
      <c r="A1048" s="56" t="s">
        <v>143</v>
      </c>
      <c r="B1048" s="56">
        <v>74855469</v>
      </c>
      <c r="C1048" s="56" t="s">
        <v>144</v>
      </c>
      <c r="D1048" s="56" t="s">
        <v>1514</v>
      </c>
      <c r="E1048" s="56" t="s">
        <v>69</v>
      </c>
      <c r="F1048" s="56" t="s">
        <v>69</v>
      </c>
      <c r="G1048" s="56" t="s">
        <v>144</v>
      </c>
      <c r="H1048" s="56" t="s">
        <v>16</v>
      </c>
      <c r="I1048" s="56" t="s">
        <v>308</v>
      </c>
      <c r="J1048" s="90" t="s">
        <v>158</v>
      </c>
      <c r="K1048" s="88">
        <v>45655</v>
      </c>
      <c r="L1048" s="56" t="s">
        <v>159</v>
      </c>
      <c r="M1048" s="27">
        <v>45419</v>
      </c>
      <c r="N1048" s="56" t="s">
        <v>79</v>
      </c>
      <c r="O1048" s="56">
        <v>7264</v>
      </c>
      <c r="P1048" s="56" t="s">
        <v>149</v>
      </c>
      <c r="Q1048" s="56" t="s">
        <v>160</v>
      </c>
      <c r="R1048" s="56" t="s">
        <v>243</v>
      </c>
      <c r="S1048" s="56" t="s">
        <v>1506</v>
      </c>
    </row>
    <row r="1049" spans="1:19" x14ac:dyDescent="0.2">
      <c r="A1049" s="56" t="s">
        <v>143</v>
      </c>
      <c r="B1049" s="56">
        <v>74903262</v>
      </c>
      <c r="C1049" s="56" t="s">
        <v>144</v>
      </c>
      <c r="D1049" s="56" t="s">
        <v>1515</v>
      </c>
      <c r="E1049" s="56" t="s">
        <v>69</v>
      </c>
      <c r="F1049" s="56" t="s">
        <v>69</v>
      </c>
      <c r="G1049" s="56" t="s">
        <v>144</v>
      </c>
      <c r="H1049" s="56" t="s">
        <v>16</v>
      </c>
      <c r="I1049" s="56" t="s">
        <v>840</v>
      </c>
      <c r="J1049" s="90" t="s">
        <v>74</v>
      </c>
      <c r="K1049" s="88" t="s">
        <v>148</v>
      </c>
      <c r="L1049" s="56" t="s">
        <v>148</v>
      </c>
      <c r="M1049" s="27">
        <v>45419</v>
      </c>
      <c r="N1049" s="56" t="s">
        <v>79</v>
      </c>
      <c r="O1049" s="56">
        <v>7264</v>
      </c>
      <c r="P1049" s="56" t="s">
        <v>149</v>
      </c>
      <c r="Q1049" s="56" t="s">
        <v>160</v>
      </c>
      <c r="R1049" s="56" t="s">
        <v>394</v>
      </c>
      <c r="S1049" s="56" t="s">
        <v>155</v>
      </c>
    </row>
    <row r="1050" spans="1:19" x14ac:dyDescent="0.2">
      <c r="A1050" s="56" t="s">
        <v>143</v>
      </c>
      <c r="B1050" s="56">
        <v>76287421</v>
      </c>
      <c r="C1050" s="56" t="s">
        <v>187</v>
      </c>
      <c r="D1050" s="56" t="s">
        <v>1516</v>
      </c>
      <c r="E1050" s="56" t="s">
        <v>69</v>
      </c>
      <c r="F1050" s="56" t="s">
        <v>69</v>
      </c>
      <c r="G1050" s="56" t="s">
        <v>187</v>
      </c>
      <c r="H1050" s="56" t="s">
        <v>16</v>
      </c>
      <c r="I1050" s="56" t="s">
        <v>188</v>
      </c>
      <c r="J1050" s="90" t="s">
        <v>74</v>
      </c>
      <c r="K1050" s="88" t="s">
        <v>148</v>
      </c>
      <c r="L1050" s="56" t="s">
        <v>148</v>
      </c>
      <c r="M1050" s="27">
        <v>45419</v>
      </c>
      <c r="N1050" s="56" t="s">
        <v>78</v>
      </c>
      <c r="O1050" s="56">
        <v>7264</v>
      </c>
      <c r="P1050" s="56" t="s">
        <v>149</v>
      </c>
      <c r="Q1050" s="56" t="s">
        <v>160</v>
      </c>
      <c r="R1050" s="56" t="s">
        <v>189</v>
      </c>
      <c r="S1050" s="56" t="s">
        <v>155</v>
      </c>
    </row>
    <row r="1051" spans="1:19" x14ac:dyDescent="0.2">
      <c r="A1051" s="56" t="s">
        <v>143</v>
      </c>
      <c r="B1051" s="56">
        <v>77909031</v>
      </c>
      <c r="C1051" s="56" t="s">
        <v>144</v>
      </c>
      <c r="D1051" s="56" t="s">
        <v>1517</v>
      </c>
      <c r="E1051" s="56" t="s">
        <v>69</v>
      </c>
      <c r="F1051" s="56" t="s">
        <v>69</v>
      </c>
      <c r="G1051" s="56" t="s">
        <v>144</v>
      </c>
      <c r="H1051" s="56" t="s">
        <v>16</v>
      </c>
      <c r="I1051" s="56" t="s">
        <v>308</v>
      </c>
      <c r="J1051" s="90" t="s">
        <v>74</v>
      </c>
      <c r="K1051" s="88" t="s">
        <v>148</v>
      </c>
      <c r="L1051" s="56" t="s">
        <v>148</v>
      </c>
      <c r="M1051" s="27">
        <v>45419</v>
      </c>
      <c r="N1051" s="56" t="s">
        <v>79</v>
      </c>
      <c r="O1051" s="56">
        <v>7264</v>
      </c>
      <c r="P1051" s="56" t="s">
        <v>149</v>
      </c>
      <c r="Q1051" s="56" t="s">
        <v>160</v>
      </c>
      <c r="R1051" s="56" t="s">
        <v>243</v>
      </c>
      <c r="S1051" s="56" t="s">
        <v>232</v>
      </c>
    </row>
    <row r="1052" spans="1:19" x14ac:dyDescent="0.2">
      <c r="A1052" s="56" t="s">
        <v>143</v>
      </c>
      <c r="B1052" s="56">
        <v>76121823</v>
      </c>
      <c r="C1052" s="56" t="s">
        <v>144</v>
      </c>
      <c r="D1052" s="56" t="s">
        <v>1518</v>
      </c>
      <c r="E1052" s="56" t="s">
        <v>69</v>
      </c>
      <c r="F1052" s="56" t="s">
        <v>69</v>
      </c>
      <c r="G1052" s="56" t="s">
        <v>144</v>
      </c>
      <c r="H1052" s="56" t="s">
        <v>16</v>
      </c>
      <c r="I1052" s="56" t="s">
        <v>589</v>
      </c>
      <c r="J1052" s="90" t="s">
        <v>74</v>
      </c>
      <c r="K1052" s="88" t="s">
        <v>148</v>
      </c>
      <c r="L1052" s="56" t="s">
        <v>148</v>
      </c>
      <c r="M1052" s="27">
        <v>45454</v>
      </c>
      <c r="N1052" s="56" t="s">
        <v>79</v>
      </c>
      <c r="O1052" s="56">
        <v>7418</v>
      </c>
      <c r="P1052" s="56" t="s">
        <v>149</v>
      </c>
      <c r="Q1052" s="56" t="s">
        <v>160</v>
      </c>
      <c r="R1052" s="56" t="s">
        <v>394</v>
      </c>
      <c r="S1052" s="56" t="s">
        <v>190</v>
      </c>
    </row>
    <row r="1053" spans="1:19" x14ac:dyDescent="0.2">
      <c r="A1053" s="56" t="s">
        <v>143</v>
      </c>
      <c r="B1053" s="56">
        <v>47006125</v>
      </c>
      <c r="C1053" s="56" t="s">
        <v>144</v>
      </c>
      <c r="D1053" s="56" t="s">
        <v>1519</v>
      </c>
      <c r="E1053" s="56" t="s">
        <v>69</v>
      </c>
      <c r="F1053" s="56" t="s">
        <v>69</v>
      </c>
      <c r="G1053" s="56" t="s">
        <v>144</v>
      </c>
      <c r="H1053" s="56" t="s">
        <v>16</v>
      </c>
      <c r="I1053" s="56" t="s">
        <v>958</v>
      </c>
      <c r="J1053" s="90" t="s">
        <v>74</v>
      </c>
      <c r="K1053" s="88" t="s">
        <v>148</v>
      </c>
      <c r="L1053" s="56" t="s">
        <v>148</v>
      </c>
      <c r="M1053" s="27">
        <v>45454</v>
      </c>
      <c r="N1053" s="56" t="s">
        <v>79</v>
      </c>
      <c r="O1053" s="56">
        <v>7418</v>
      </c>
      <c r="P1053" s="56" t="s">
        <v>149</v>
      </c>
      <c r="Q1053" s="56" t="s">
        <v>160</v>
      </c>
      <c r="R1053" s="56" t="s">
        <v>394</v>
      </c>
      <c r="S1053" s="56" t="s">
        <v>179</v>
      </c>
    </row>
    <row r="1054" spans="1:19" x14ac:dyDescent="0.2">
      <c r="A1054" s="56" t="s">
        <v>143</v>
      </c>
      <c r="B1054" s="56">
        <v>72776181</v>
      </c>
      <c r="C1054" s="56" t="s">
        <v>144</v>
      </c>
      <c r="D1054" s="56" t="s">
        <v>1520</v>
      </c>
      <c r="E1054" s="56" t="s">
        <v>69</v>
      </c>
      <c r="F1054" s="56" t="s">
        <v>69</v>
      </c>
      <c r="G1054" s="56" t="s">
        <v>144</v>
      </c>
      <c r="H1054" s="56" t="s">
        <v>16</v>
      </c>
      <c r="I1054" s="56" t="s">
        <v>397</v>
      </c>
      <c r="J1054" s="90" t="s">
        <v>158</v>
      </c>
      <c r="K1054" s="88">
        <v>45573</v>
      </c>
      <c r="L1054" s="56" t="s">
        <v>197</v>
      </c>
      <c r="M1054" s="27">
        <v>45454</v>
      </c>
      <c r="N1054" s="56" t="s">
        <v>79</v>
      </c>
      <c r="O1054" s="56">
        <v>7418</v>
      </c>
      <c r="P1054" s="56" t="s">
        <v>149</v>
      </c>
      <c r="Q1054" s="56" t="s">
        <v>160</v>
      </c>
      <c r="R1054" s="56" t="s">
        <v>394</v>
      </c>
      <c r="S1054" s="56" t="s">
        <v>170</v>
      </c>
    </row>
    <row r="1055" spans="1:19" x14ac:dyDescent="0.2">
      <c r="A1055" s="56" t="s">
        <v>143</v>
      </c>
      <c r="B1055" s="56">
        <v>71425446</v>
      </c>
      <c r="C1055" s="56" t="s">
        <v>144</v>
      </c>
      <c r="D1055" s="56" t="s">
        <v>1521</v>
      </c>
      <c r="E1055" s="56" t="s">
        <v>69</v>
      </c>
      <c r="F1055" s="56" t="s">
        <v>69</v>
      </c>
      <c r="G1055" s="56" t="s">
        <v>144</v>
      </c>
      <c r="H1055" s="56" t="s">
        <v>16</v>
      </c>
      <c r="I1055" s="56" t="s">
        <v>397</v>
      </c>
      <c r="J1055" s="90" t="s">
        <v>158</v>
      </c>
      <c r="K1055" s="88">
        <v>45536</v>
      </c>
      <c r="L1055" s="56" t="s">
        <v>483</v>
      </c>
      <c r="M1055" s="27">
        <v>45454</v>
      </c>
      <c r="N1055" s="56" t="s">
        <v>79</v>
      </c>
      <c r="O1055" s="56">
        <v>7418</v>
      </c>
      <c r="P1055" s="56" t="s">
        <v>252</v>
      </c>
      <c r="Q1055" s="56" t="s">
        <v>160</v>
      </c>
      <c r="R1055" s="56" t="s">
        <v>394</v>
      </c>
      <c r="S1055" s="56" t="s">
        <v>167</v>
      </c>
    </row>
    <row r="1056" spans="1:19" x14ac:dyDescent="0.2">
      <c r="A1056" s="56" t="s">
        <v>143</v>
      </c>
      <c r="B1056" s="56">
        <v>70908447</v>
      </c>
      <c r="C1056" s="56" t="s">
        <v>144</v>
      </c>
      <c r="D1056" s="56" t="s">
        <v>1522</v>
      </c>
      <c r="E1056" s="56" t="s">
        <v>69</v>
      </c>
      <c r="F1056" s="56" t="s">
        <v>69</v>
      </c>
      <c r="G1056" s="56" t="s">
        <v>144</v>
      </c>
      <c r="H1056" s="56" t="s">
        <v>16</v>
      </c>
      <c r="I1056" s="56" t="s">
        <v>397</v>
      </c>
      <c r="J1056" s="90" t="s">
        <v>158</v>
      </c>
      <c r="K1056" s="88">
        <v>45498</v>
      </c>
      <c r="L1056" s="56" t="s">
        <v>197</v>
      </c>
      <c r="M1056" s="27">
        <v>45454</v>
      </c>
      <c r="N1056" s="56" t="s">
        <v>79</v>
      </c>
      <c r="O1056" s="56">
        <v>7418</v>
      </c>
      <c r="P1056" s="56" t="s">
        <v>252</v>
      </c>
      <c r="Q1056" s="56" t="s">
        <v>160</v>
      </c>
      <c r="R1056" s="56" t="s">
        <v>394</v>
      </c>
      <c r="S1056" s="56" t="s">
        <v>186</v>
      </c>
    </row>
    <row r="1057" spans="1:19" x14ac:dyDescent="0.2">
      <c r="A1057" s="56" t="s">
        <v>143</v>
      </c>
      <c r="B1057" s="56">
        <v>70288762</v>
      </c>
      <c r="C1057" s="56" t="s">
        <v>144</v>
      </c>
      <c r="D1057" s="56" t="s">
        <v>1523</v>
      </c>
      <c r="E1057" s="56" t="s">
        <v>69</v>
      </c>
      <c r="F1057" s="56" t="s">
        <v>69</v>
      </c>
      <c r="G1057" s="56" t="s">
        <v>144</v>
      </c>
      <c r="H1057" s="56" t="s">
        <v>16</v>
      </c>
      <c r="I1057" s="56" t="s">
        <v>308</v>
      </c>
      <c r="J1057" s="90" t="s">
        <v>74</v>
      </c>
      <c r="K1057" s="88" t="s">
        <v>148</v>
      </c>
      <c r="L1057" s="56" t="s">
        <v>148</v>
      </c>
      <c r="M1057" s="27">
        <v>45454</v>
      </c>
      <c r="N1057" s="56" t="s">
        <v>78</v>
      </c>
      <c r="O1057" s="56">
        <v>7418</v>
      </c>
      <c r="P1057" s="56" t="s">
        <v>149</v>
      </c>
      <c r="Q1057" s="56" t="s">
        <v>160</v>
      </c>
      <c r="R1057" s="56" t="s">
        <v>243</v>
      </c>
      <c r="S1057" s="56" t="s">
        <v>186</v>
      </c>
    </row>
    <row r="1058" spans="1:19" x14ac:dyDescent="0.2">
      <c r="A1058" s="56" t="s">
        <v>143</v>
      </c>
      <c r="B1058" s="56">
        <v>47793255</v>
      </c>
      <c r="C1058" s="56" t="s">
        <v>144</v>
      </c>
      <c r="D1058" s="56" t="s">
        <v>1524</v>
      </c>
      <c r="E1058" s="56" t="s">
        <v>69</v>
      </c>
      <c r="F1058" s="56" t="s">
        <v>69</v>
      </c>
      <c r="G1058" s="56" t="s">
        <v>144</v>
      </c>
      <c r="H1058" s="56" t="s">
        <v>16</v>
      </c>
      <c r="I1058" s="56" t="s">
        <v>589</v>
      </c>
      <c r="J1058" s="90" t="s">
        <v>74</v>
      </c>
      <c r="K1058" s="88" t="s">
        <v>148</v>
      </c>
      <c r="L1058" s="56" t="s">
        <v>148</v>
      </c>
      <c r="M1058" s="27">
        <v>45454</v>
      </c>
      <c r="N1058" s="56" t="s">
        <v>79</v>
      </c>
      <c r="O1058" s="56">
        <v>7418</v>
      </c>
      <c r="P1058" s="56" t="s">
        <v>149</v>
      </c>
      <c r="Q1058" s="56" t="s">
        <v>160</v>
      </c>
      <c r="R1058" s="56" t="s">
        <v>394</v>
      </c>
      <c r="S1058" s="56" t="s">
        <v>151</v>
      </c>
    </row>
    <row r="1059" spans="1:19" x14ac:dyDescent="0.2">
      <c r="A1059" s="56" t="s">
        <v>143</v>
      </c>
      <c r="B1059" s="56">
        <v>47595093</v>
      </c>
      <c r="C1059" s="56" t="s">
        <v>144</v>
      </c>
      <c r="D1059" s="56" t="s">
        <v>1525</v>
      </c>
      <c r="E1059" s="56" t="s">
        <v>69</v>
      </c>
      <c r="F1059" s="56" t="s">
        <v>69</v>
      </c>
      <c r="G1059" s="56" t="s">
        <v>144</v>
      </c>
      <c r="H1059" s="56" t="s">
        <v>16</v>
      </c>
      <c r="I1059" s="56" t="s">
        <v>397</v>
      </c>
      <c r="J1059" s="90" t="s">
        <v>158</v>
      </c>
      <c r="K1059" s="88">
        <v>45523</v>
      </c>
      <c r="L1059" s="56" t="s">
        <v>483</v>
      </c>
      <c r="M1059" s="27">
        <v>45454</v>
      </c>
      <c r="N1059" s="56" t="s">
        <v>79</v>
      </c>
      <c r="O1059" s="56">
        <v>7418</v>
      </c>
      <c r="P1059" s="56" t="s">
        <v>252</v>
      </c>
      <c r="Q1059" s="56" t="s">
        <v>160</v>
      </c>
      <c r="R1059" s="56" t="s">
        <v>394</v>
      </c>
      <c r="S1059" s="56" t="s">
        <v>170</v>
      </c>
    </row>
    <row r="1060" spans="1:19" x14ac:dyDescent="0.2">
      <c r="A1060" s="56" t="s">
        <v>143</v>
      </c>
      <c r="B1060" s="56">
        <v>72430420</v>
      </c>
      <c r="C1060" s="56" t="s">
        <v>144</v>
      </c>
      <c r="D1060" s="56" t="s">
        <v>1526</v>
      </c>
      <c r="E1060" s="56" t="s">
        <v>69</v>
      </c>
      <c r="F1060" s="56" t="s">
        <v>69</v>
      </c>
      <c r="G1060" s="56" t="s">
        <v>144</v>
      </c>
      <c r="H1060" s="56" t="s">
        <v>16</v>
      </c>
      <c r="I1060" s="56" t="s">
        <v>958</v>
      </c>
      <c r="J1060" s="90" t="s">
        <v>74</v>
      </c>
      <c r="K1060" s="88" t="s">
        <v>148</v>
      </c>
      <c r="L1060" s="56" t="s">
        <v>148</v>
      </c>
      <c r="M1060" s="27">
        <v>45454</v>
      </c>
      <c r="N1060" s="56" t="s">
        <v>79</v>
      </c>
      <c r="O1060" s="56">
        <v>7418</v>
      </c>
      <c r="P1060" s="56" t="s">
        <v>149</v>
      </c>
      <c r="Q1060" s="56" t="s">
        <v>160</v>
      </c>
      <c r="R1060" s="56" t="s">
        <v>394</v>
      </c>
      <c r="S1060" s="56" t="s">
        <v>151</v>
      </c>
    </row>
    <row r="1061" spans="1:19" x14ac:dyDescent="0.2">
      <c r="A1061" s="56" t="s">
        <v>143</v>
      </c>
      <c r="B1061" s="56">
        <v>71727097</v>
      </c>
      <c r="C1061" s="56" t="s">
        <v>144</v>
      </c>
      <c r="D1061" s="56" t="s">
        <v>1527</v>
      </c>
      <c r="E1061" s="56" t="s">
        <v>69</v>
      </c>
      <c r="F1061" s="56" t="s">
        <v>69</v>
      </c>
      <c r="G1061" s="56" t="s">
        <v>144</v>
      </c>
      <c r="H1061" s="56" t="s">
        <v>16</v>
      </c>
      <c r="I1061" s="56" t="s">
        <v>958</v>
      </c>
      <c r="J1061" s="90" t="s">
        <v>158</v>
      </c>
      <c r="K1061" s="88">
        <v>45777</v>
      </c>
      <c r="L1061" s="56" t="s">
        <v>194</v>
      </c>
      <c r="M1061" s="27">
        <v>45454</v>
      </c>
      <c r="N1061" s="56" t="s">
        <v>79</v>
      </c>
      <c r="O1061" s="56">
        <v>7418</v>
      </c>
      <c r="P1061" s="56" t="s">
        <v>149</v>
      </c>
      <c r="Q1061" s="56" t="s">
        <v>160</v>
      </c>
      <c r="R1061" s="56" t="s">
        <v>394</v>
      </c>
      <c r="S1061" s="56" t="s">
        <v>151</v>
      </c>
    </row>
    <row r="1062" spans="1:19" x14ac:dyDescent="0.2">
      <c r="A1062" s="56" t="s">
        <v>143</v>
      </c>
      <c r="B1062" s="56">
        <v>72374182</v>
      </c>
      <c r="C1062" s="56" t="s">
        <v>144</v>
      </c>
      <c r="D1062" s="56" t="s">
        <v>1528</v>
      </c>
      <c r="E1062" s="56" t="s">
        <v>69</v>
      </c>
      <c r="F1062" s="56" t="s">
        <v>69</v>
      </c>
      <c r="G1062" s="56" t="s">
        <v>144</v>
      </c>
      <c r="H1062" s="56" t="s">
        <v>16</v>
      </c>
      <c r="I1062" s="56" t="s">
        <v>397</v>
      </c>
      <c r="J1062" s="90" t="s">
        <v>158</v>
      </c>
      <c r="K1062" s="88">
        <v>45596</v>
      </c>
      <c r="L1062" s="56" t="s">
        <v>194</v>
      </c>
      <c r="M1062" s="27">
        <v>45454</v>
      </c>
      <c r="N1062" s="56" t="s">
        <v>79</v>
      </c>
      <c r="O1062" s="56">
        <v>7418</v>
      </c>
      <c r="P1062" s="56" t="s">
        <v>149</v>
      </c>
      <c r="Q1062" s="56" t="s">
        <v>160</v>
      </c>
      <c r="R1062" s="56" t="s">
        <v>394</v>
      </c>
      <c r="S1062" s="56" t="s">
        <v>155</v>
      </c>
    </row>
    <row r="1063" spans="1:19" x14ac:dyDescent="0.2">
      <c r="A1063" s="56" t="s">
        <v>143</v>
      </c>
      <c r="B1063" s="56">
        <v>75320926</v>
      </c>
      <c r="C1063" s="56" t="s">
        <v>144</v>
      </c>
      <c r="D1063" s="56" t="s">
        <v>1529</v>
      </c>
      <c r="E1063" s="56" t="s">
        <v>69</v>
      </c>
      <c r="F1063" s="56" t="s">
        <v>69</v>
      </c>
      <c r="G1063" s="56" t="s">
        <v>144</v>
      </c>
      <c r="H1063" s="56" t="s">
        <v>16</v>
      </c>
      <c r="I1063" s="56" t="s">
        <v>840</v>
      </c>
      <c r="J1063" s="90" t="s">
        <v>74</v>
      </c>
      <c r="K1063" s="88" t="s">
        <v>148</v>
      </c>
      <c r="L1063" s="56" t="s">
        <v>148</v>
      </c>
      <c r="M1063" s="27">
        <v>45454</v>
      </c>
      <c r="N1063" s="56" t="s">
        <v>78</v>
      </c>
      <c r="O1063" s="56">
        <v>7418</v>
      </c>
      <c r="P1063" s="56" t="s">
        <v>149</v>
      </c>
      <c r="Q1063" s="56" t="s">
        <v>160</v>
      </c>
      <c r="R1063" s="56" t="s">
        <v>394</v>
      </c>
      <c r="S1063" s="56" t="s">
        <v>170</v>
      </c>
    </row>
    <row r="1064" spans="1:19" x14ac:dyDescent="0.2">
      <c r="A1064" s="56" t="s">
        <v>143</v>
      </c>
      <c r="B1064" s="56">
        <v>73795553</v>
      </c>
      <c r="C1064" s="56" t="s">
        <v>144</v>
      </c>
      <c r="D1064" s="56" t="s">
        <v>1530</v>
      </c>
      <c r="E1064" s="56" t="s">
        <v>69</v>
      </c>
      <c r="F1064" s="56" t="s">
        <v>69</v>
      </c>
      <c r="G1064" s="56" t="s">
        <v>144</v>
      </c>
      <c r="H1064" s="56" t="s">
        <v>16</v>
      </c>
      <c r="I1064" s="56" t="s">
        <v>397</v>
      </c>
      <c r="J1064" s="90" t="s">
        <v>158</v>
      </c>
      <c r="K1064" s="88">
        <v>45614</v>
      </c>
      <c r="L1064" s="56" t="s">
        <v>492</v>
      </c>
      <c r="M1064" s="27">
        <v>45454</v>
      </c>
      <c r="N1064" s="56" t="s">
        <v>79</v>
      </c>
      <c r="O1064" s="56">
        <v>7419</v>
      </c>
      <c r="P1064" s="56" t="s">
        <v>149</v>
      </c>
      <c r="Q1064" s="56" t="s">
        <v>160</v>
      </c>
      <c r="R1064" s="56" t="s">
        <v>394</v>
      </c>
      <c r="S1064" s="56" t="s">
        <v>148</v>
      </c>
    </row>
    <row r="1065" spans="1:19" x14ac:dyDescent="0.2">
      <c r="A1065" s="56" t="s">
        <v>143</v>
      </c>
      <c r="B1065" s="56">
        <v>75905232</v>
      </c>
      <c r="C1065" s="56" t="s">
        <v>144</v>
      </c>
      <c r="D1065" s="56" t="s">
        <v>1531</v>
      </c>
      <c r="E1065" s="56" t="s">
        <v>69</v>
      </c>
      <c r="F1065" s="56" t="s">
        <v>69</v>
      </c>
      <c r="G1065" s="56" t="s">
        <v>144</v>
      </c>
      <c r="H1065" s="56" t="s">
        <v>16</v>
      </c>
      <c r="I1065" s="56" t="s">
        <v>401</v>
      </c>
      <c r="J1065" s="90" t="s">
        <v>74</v>
      </c>
      <c r="K1065" s="88" t="s">
        <v>148</v>
      </c>
      <c r="L1065" s="56" t="s">
        <v>148</v>
      </c>
      <c r="M1065" s="27">
        <v>45454</v>
      </c>
      <c r="N1065" s="56" t="s">
        <v>79</v>
      </c>
      <c r="O1065" s="56">
        <v>7419</v>
      </c>
      <c r="P1065" s="56" t="s">
        <v>149</v>
      </c>
      <c r="Q1065" s="56" t="s">
        <v>160</v>
      </c>
      <c r="R1065" s="56" t="s">
        <v>394</v>
      </c>
      <c r="S1065" s="56" t="s">
        <v>195</v>
      </c>
    </row>
    <row r="1066" spans="1:19" x14ac:dyDescent="0.2">
      <c r="A1066" s="56" t="s">
        <v>143</v>
      </c>
      <c r="B1066" s="56">
        <v>74417689</v>
      </c>
      <c r="C1066" s="56" t="s">
        <v>144</v>
      </c>
      <c r="D1066" s="56" t="s">
        <v>1532</v>
      </c>
      <c r="E1066" s="56" t="s">
        <v>69</v>
      </c>
      <c r="F1066" s="56" t="s">
        <v>69</v>
      </c>
      <c r="G1066" s="56" t="s">
        <v>144</v>
      </c>
      <c r="H1066" s="56" t="s">
        <v>16</v>
      </c>
      <c r="I1066" s="56" t="s">
        <v>397</v>
      </c>
      <c r="J1066" s="90" t="s">
        <v>158</v>
      </c>
      <c r="K1066" s="88">
        <v>45459</v>
      </c>
      <c r="L1066" s="56" t="s">
        <v>334</v>
      </c>
      <c r="M1066" s="27">
        <v>45454</v>
      </c>
      <c r="N1066" s="56" t="s">
        <v>79</v>
      </c>
      <c r="O1066" s="56">
        <v>7419</v>
      </c>
      <c r="P1066" s="56" t="s">
        <v>252</v>
      </c>
      <c r="Q1066" s="56" t="s">
        <v>160</v>
      </c>
      <c r="R1066" s="56" t="s">
        <v>394</v>
      </c>
      <c r="S1066" s="56" t="s">
        <v>151</v>
      </c>
    </row>
    <row r="1067" spans="1:19" x14ac:dyDescent="0.2">
      <c r="A1067" s="56" t="s">
        <v>143</v>
      </c>
      <c r="B1067" s="56">
        <v>44223814</v>
      </c>
      <c r="C1067" s="56" t="s">
        <v>144</v>
      </c>
      <c r="D1067" s="56" t="s">
        <v>1533</v>
      </c>
      <c r="E1067" s="56" t="s">
        <v>69</v>
      </c>
      <c r="F1067" s="56" t="s">
        <v>69</v>
      </c>
      <c r="G1067" s="56" t="s">
        <v>144</v>
      </c>
      <c r="H1067" s="56" t="s">
        <v>16</v>
      </c>
      <c r="I1067" s="56" t="s">
        <v>401</v>
      </c>
      <c r="J1067" s="90" t="s">
        <v>158</v>
      </c>
      <c r="K1067" s="88">
        <v>45716</v>
      </c>
      <c r="L1067" s="56" t="s">
        <v>194</v>
      </c>
      <c r="M1067" s="27">
        <v>45454</v>
      </c>
      <c r="N1067" s="56" t="s">
        <v>79</v>
      </c>
      <c r="O1067" s="56">
        <v>7419</v>
      </c>
      <c r="P1067" s="56" t="s">
        <v>149</v>
      </c>
      <c r="Q1067" s="56" t="s">
        <v>160</v>
      </c>
      <c r="R1067" s="56" t="s">
        <v>394</v>
      </c>
      <c r="S1067" s="56" t="s">
        <v>151</v>
      </c>
    </row>
    <row r="1068" spans="1:19" x14ac:dyDescent="0.2">
      <c r="A1068" s="56" t="s">
        <v>143</v>
      </c>
      <c r="B1068" s="56">
        <v>70157592</v>
      </c>
      <c r="C1068" s="56" t="s">
        <v>144</v>
      </c>
      <c r="D1068" s="56" t="s">
        <v>1534</v>
      </c>
      <c r="E1068" s="56" t="s">
        <v>69</v>
      </c>
      <c r="F1068" s="56" t="s">
        <v>69</v>
      </c>
      <c r="G1068" s="56" t="s">
        <v>144</v>
      </c>
      <c r="H1068" s="56" t="s">
        <v>16</v>
      </c>
      <c r="I1068" s="56" t="s">
        <v>397</v>
      </c>
      <c r="J1068" s="90" t="s">
        <v>158</v>
      </c>
      <c r="K1068" s="88">
        <v>45478</v>
      </c>
      <c r="L1068" s="56" t="s">
        <v>492</v>
      </c>
      <c r="M1068" s="27">
        <v>45454</v>
      </c>
      <c r="N1068" s="56" t="s">
        <v>79</v>
      </c>
      <c r="O1068" s="56">
        <v>7419</v>
      </c>
      <c r="P1068" s="56" t="s">
        <v>252</v>
      </c>
      <c r="Q1068" s="56" t="s">
        <v>160</v>
      </c>
      <c r="R1068" s="56" t="s">
        <v>394</v>
      </c>
      <c r="S1068" s="56" t="s">
        <v>186</v>
      </c>
    </row>
    <row r="1069" spans="1:19" x14ac:dyDescent="0.2">
      <c r="A1069" s="56" t="s">
        <v>143</v>
      </c>
      <c r="B1069" s="56">
        <v>74225480</v>
      </c>
      <c r="C1069" s="56" t="s">
        <v>144</v>
      </c>
      <c r="D1069" s="56" t="s">
        <v>1535</v>
      </c>
      <c r="E1069" s="56" t="s">
        <v>69</v>
      </c>
      <c r="F1069" s="56" t="s">
        <v>69</v>
      </c>
      <c r="G1069" s="56" t="s">
        <v>144</v>
      </c>
      <c r="H1069" s="56" t="s">
        <v>16</v>
      </c>
      <c r="I1069" s="56" t="s">
        <v>958</v>
      </c>
      <c r="J1069" s="90" t="s">
        <v>74</v>
      </c>
      <c r="K1069" s="88" t="s">
        <v>148</v>
      </c>
      <c r="L1069" s="56" t="s">
        <v>148</v>
      </c>
      <c r="M1069" s="27">
        <v>45454</v>
      </c>
      <c r="N1069" s="56" t="s">
        <v>79</v>
      </c>
      <c r="O1069" s="56">
        <v>7419</v>
      </c>
      <c r="P1069" s="56" t="s">
        <v>149</v>
      </c>
      <c r="Q1069" s="56" t="s">
        <v>160</v>
      </c>
      <c r="R1069" s="56" t="s">
        <v>394</v>
      </c>
      <c r="S1069" s="56" t="s">
        <v>232</v>
      </c>
    </row>
    <row r="1070" spans="1:19" x14ac:dyDescent="0.2">
      <c r="A1070" s="56" t="s">
        <v>143</v>
      </c>
      <c r="B1070" s="56">
        <v>76648985</v>
      </c>
      <c r="C1070" s="56" t="s">
        <v>144</v>
      </c>
      <c r="D1070" s="56" t="s">
        <v>1536</v>
      </c>
      <c r="E1070" s="56" t="s">
        <v>69</v>
      </c>
      <c r="F1070" s="56" t="s">
        <v>69</v>
      </c>
      <c r="G1070" s="56" t="s">
        <v>144</v>
      </c>
      <c r="H1070" s="56" t="s">
        <v>16</v>
      </c>
      <c r="I1070" s="56" t="s">
        <v>986</v>
      </c>
      <c r="J1070" s="90" t="s">
        <v>158</v>
      </c>
      <c r="K1070" s="88">
        <v>45748</v>
      </c>
      <c r="L1070" s="56" t="s">
        <v>159</v>
      </c>
      <c r="M1070" s="27">
        <v>45454</v>
      </c>
      <c r="N1070" s="56" t="s">
        <v>79</v>
      </c>
      <c r="O1070" s="56">
        <v>7419</v>
      </c>
      <c r="P1070" s="56" t="s">
        <v>149</v>
      </c>
      <c r="Q1070" s="56" t="s">
        <v>160</v>
      </c>
      <c r="R1070" s="56" t="s">
        <v>394</v>
      </c>
      <c r="S1070" s="56" t="s">
        <v>574</v>
      </c>
    </row>
    <row r="1071" spans="1:19" x14ac:dyDescent="0.2">
      <c r="A1071" s="56" t="s">
        <v>143</v>
      </c>
      <c r="B1071" s="56">
        <v>45766174</v>
      </c>
      <c r="C1071" s="56" t="s">
        <v>144</v>
      </c>
      <c r="D1071" s="56" t="s">
        <v>1537</v>
      </c>
      <c r="E1071" s="56" t="s">
        <v>69</v>
      </c>
      <c r="F1071" s="56" t="s">
        <v>69</v>
      </c>
      <c r="G1071" s="56" t="s">
        <v>144</v>
      </c>
      <c r="H1071" s="56" t="s">
        <v>16</v>
      </c>
      <c r="I1071" s="56" t="s">
        <v>397</v>
      </c>
      <c r="J1071" s="90" t="s">
        <v>158</v>
      </c>
      <c r="K1071" s="88">
        <v>45538</v>
      </c>
      <c r="L1071" s="56" t="s">
        <v>197</v>
      </c>
      <c r="M1071" s="27">
        <v>45454</v>
      </c>
      <c r="N1071" s="56" t="s">
        <v>79</v>
      </c>
      <c r="O1071" s="56">
        <v>7419</v>
      </c>
      <c r="P1071" s="56" t="s">
        <v>252</v>
      </c>
      <c r="Q1071" s="56" t="s">
        <v>160</v>
      </c>
      <c r="R1071" s="56" t="s">
        <v>394</v>
      </c>
      <c r="S1071" s="56" t="s">
        <v>186</v>
      </c>
    </row>
    <row r="1072" spans="1:19" x14ac:dyDescent="0.2">
      <c r="A1072" s="56" t="s">
        <v>143</v>
      </c>
      <c r="B1072" s="56">
        <v>76917511</v>
      </c>
      <c r="C1072" s="56" t="s">
        <v>144</v>
      </c>
      <c r="D1072" s="56" t="s">
        <v>1538</v>
      </c>
      <c r="E1072" s="56" t="s">
        <v>69</v>
      </c>
      <c r="F1072" s="56" t="s">
        <v>69</v>
      </c>
      <c r="G1072" s="56" t="s">
        <v>144</v>
      </c>
      <c r="H1072" s="56" t="s">
        <v>30</v>
      </c>
      <c r="I1072" s="56" t="s">
        <v>234</v>
      </c>
      <c r="J1072" s="90" t="s">
        <v>74</v>
      </c>
      <c r="K1072" s="88" t="s">
        <v>148</v>
      </c>
      <c r="L1072" s="56" t="s">
        <v>148</v>
      </c>
      <c r="M1072" s="27">
        <v>45419</v>
      </c>
      <c r="N1072" s="56" t="s">
        <v>78</v>
      </c>
      <c r="O1072" s="56">
        <v>7266</v>
      </c>
      <c r="P1072" s="56" t="s">
        <v>149</v>
      </c>
      <c r="Q1072" s="56" t="s">
        <v>154</v>
      </c>
      <c r="R1072" s="56" t="s">
        <v>235</v>
      </c>
      <c r="S1072" s="56" t="s">
        <v>170</v>
      </c>
    </row>
    <row r="1073" spans="1:19" x14ac:dyDescent="0.2">
      <c r="A1073" s="56" t="s">
        <v>143</v>
      </c>
      <c r="B1073" s="56">
        <v>40677831</v>
      </c>
      <c r="C1073" s="56" t="s">
        <v>144</v>
      </c>
      <c r="D1073" s="56" t="s">
        <v>1539</v>
      </c>
      <c r="E1073" s="56" t="s">
        <v>69</v>
      </c>
      <c r="F1073" s="56" t="s">
        <v>69</v>
      </c>
      <c r="G1073" s="56" t="s">
        <v>144</v>
      </c>
      <c r="H1073" s="56" t="s">
        <v>30</v>
      </c>
      <c r="I1073" s="56" t="s">
        <v>234</v>
      </c>
      <c r="J1073" s="90" t="s">
        <v>74</v>
      </c>
      <c r="K1073" s="88" t="s">
        <v>148</v>
      </c>
      <c r="L1073" s="56" t="s">
        <v>148</v>
      </c>
      <c r="M1073" s="27">
        <v>45419</v>
      </c>
      <c r="N1073" s="56" t="s">
        <v>78</v>
      </c>
      <c r="O1073" s="56">
        <v>7266</v>
      </c>
      <c r="P1073" s="56" t="s">
        <v>149</v>
      </c>
      <c r="Q1073" s="56" t="s">
        <v>154</v>
      </c>
      <c r="R1073" s="56" t="s">
        <v>235</v>
      </c>
      <c r="S1073" s="56" t="s">
        <v>195</v>
      </c>
    </row>
    <row r="1074" spans="1:19" x14ac:dyDescent="0.2">
      <c r="A1074" s="56" t="s">
        <v>143</v>
      </c>
      <c r="B1074" s="56">
        <v>75414800</v>
      </c>
      <c r="C1074" s="56" t="s">
        <v>144</v>
      </c>
      <c r="D1074" s="56" t="s">
        <v>1540</v>
      </c>
      <c r="E1074" s="56" t="s">
        <v>69</v>
      </c>
      <c r="F1074" s="56" t="s">
        <v>69</v>
      </c>
      <c r="G1074" s="56" t="s">
        <v>144</v>
      </c>
      <c r="H1074" s="56" t="s">
        <v>11</v>
      </c>
      <c r="I1074" s="56" t="s">
        <v>169</v>
      </c>
      <c r="J1074" s="90" t="s">
        <v>74</v>
      </c>
      <c r="K1074" s="88" t="s">
        <v>148</v>
      </c>
      <c r="L1074" s="56" t="s">
        <v>148</v>
      </c>
      <c r="M1074" s="27">
        <v>45478</v>
      </c>
      <c r="N1074" s="56" t="s">
        <v>78</v>
      </c>
      <c r="O1074" s="56">
        <v>7377</v>
      </c>
      <c r="P1074" s="56" t="s">
        <v>149</v>
      </c>
      <c r="Q1074" s="56" t="s">
        <v>160</v>
      </c>
      <c r="R1074" s="56" t="s">
        <v>2150</v>
      </c>
      <c r="S1074" s="56" t="s">
        <v>170</v>
      </c>
    </row>
    <row r="1075" spans="1:19" x14ac:dyDescent="0.2">
      <c r="A1075" s="56" t="s">
        <v>143</v>
      </c>
      <c r="B1075" s="56">
        <v>76909474</v>
      </c>
      <c r="C1075" s="56" t="s">
        <v>144</v>
      </c>
      <c r="D1075" s="56" t="s">
        <v>1541</v>
      </c>
      <c r="E1075" s="56" t="s">
        <v>69</v>
      </c>
      <c r="F1075" s="56" t="s">
        <v>69</v>
      </c>
      <c r="G1075" s="56" t="s">
        <v>144</v>
      </c>
      <c r="H1075" s="56" t="s">
        <v>16</v>
      </c>
      <c r="I1075" s="26" t="s">
        <v>394</v>
      </c>
      <c r="J1075" s="90" t="s">
        <v>158</v>
      </c>
      <c r="K1075" s="88">
        <v>45515</v>
      </c>
      <c r="L1075" s="56" t="s">
        <v>159</v>
      </c>
      <c r="M1075" s="27">
        <v>45478</v>
      </c>
      <c r="N1075" s="56" t="s">
        <v>79</v>
      </c>
      <c r="O1075" s="56">
        <v>7377</v>
      </c>
      <c r="P1075" s="56" t="s">
        <v>149</v>
      </c>
      <c r="Q1075" s="56" t="s">
        <v>160</v>
      </c>
      <c r="R1075" s="56" t="s">
        <v>394</v>
      </c>
      <c r="S1075" s="56" t="s">
        <v>170</v>
      </c>
    </row>
    <row r="1076" spans="1:19" x14ac:dyDescent="0.2">
      <c r="A1076" s="56" t="s">
        <v>143</v>
      </c>
      <c r="B1076" s="56">
        <v>74923384</v>
      </c>
      <c r="C1076" s="56" t="s">
        <v>144</v>
      </c>
      <c r="D1076" s="56" t="s">
        <v>1542</v>
      </c>
      <c r="E1076" s="56" t="s">
        <v>69</v>
      </c>
      <c r="F1076" s="56" t="s">
        <v>69</v>
      </c>
      <c r="G1076" s="56" t="s">
        <v>144</v>
      </c>
      <c r="H1076" s="56" t="s">
        <v>16</v>
      </c>
      <c r="I1076" s="56" t="s">
        <v>589</v>
      </c>
      <c r="J1076" s="90" t="s">
        <v>158</v>
      </c>
      <c r="K1076" s="88">
        <v>45595</v>
      </c>
      <c r="L1076" s="56" t="s">
        <v>159</v>
      </c>
      <c r="M1076" s="27">
        <v>45478</v>
      </c>
      <c r="N1076" s="56" t="s">
        <v>79</v>
      </c>
      <c r="O1076" s="56">
        <v>7377</v>
      </c>
      <c r="P1076" s="56" t="s">
        <v>149</v>
      </c>
      <c r="Q1076" s="56" t="s">
        <v>160</v>
      </c>
      <c r="R1076" s="56" t="s">
        <v>394</v>
      </c>
      <c r="S1076" s="56" t="s">
        <v>186</v>
      </c>
    </row>
    <row r="1077" spans="1:19" x14ac:dyDescent="0.2">
      <c r="A1077" s="91" t="s">
        <v>143</v>
      </c>
      <c r="B1077" s="90">
        <v>44230421</v>
      </c>
      <c r="C1077" s="90" t="s">
        <v>144</v>
      </c>
      <c r="D1077" s="90" t="s">
        <v>1543</v>
      </c>
      <c r="E1077" s="90" t="s">
        <v>69</v>
      </c>
      <c r="F1077" s="90" t="s">
        <v>69</v>
      </c>
      <c r="G1077" s="90" t="s">
        <v>144</v>
      </c>
      <c r="H1077" s="90" t="s">
        <v>16</v>
      </c>
      <c r="I1077" s="90" t="s">
        <v>169</v>
      </c>
      <c r="J1077" s="90" t="s">
        <v>158</v>
      </c>
      <c r="K1077" s="92">
        <v>45657</v>
      </c>
      <c r="L1077" s="90" t="s">
        <v>334</v>
      </c>
      <c r="M1077" s="93">
        <v>45478</v>
      </c>
      <c r="N1077" s="90" t="s">
        <v>79</v>
      </c>
      <c r="O1077" s="94">
        <v>7377</v>
      </c>
      <c r="P1077" s="95" t="s">
        <v>149</v>
      </c>
      <c r="Q1077" s="26" t="s">
        <v>160</v>
      </c>
      <c r="R1077" s="92" t="s">
        <v>394</v>
      </c>
      <c r="S1077" s="56" t="s">
        <v>190</v>
      </c>
    </row>
    <row r="1078" spans="1:19" x14ac:dyDescent="0.2">
      <c r="A1078" s="91" t="s">
        <v>143</v>
      </c>
      <c r="B1078" s="90">
        <v>49014621</v>
      </c>
      <c r="C1078" s="90" t="s">
        <v>144</v>
      </c>
      <c r="D1078" s="90" t="s">
        <v>1544</v>
      </c>
      <c r="E1078" s="90" t="s">
        <v>69</v>
      </c>
      <c r="F1078" s="90" t="s">
        <v>69</v>
      </c>
      <c r="G1078" s="90" t="s">
        <v>144</v>
      </c>
      <c r="H1078" s="90" t="s">
        <v>16</v>
      </c>
      <c r="I1078" s="90" t="s">
        <v>394</v>
      </c>
      <c r="J1078" s="90" t="s">
        <v>158</v>
      </c>
      <c r="K1078" s="92">
        <v>45537</v>
      </c>
      <c r="L1078" s="90" t="s">
        <v>159</v>
      </c>
      <c r="M1078" s="93">
        <v>45478</v>
      </c>
      <c r="N1078" s="90" t="s">
        <v>79</v>
      </c>
      <c r="O1078" s="94">
        <v>7377</v>
      </c>
      <c r="P1078" s="95" t="s">
        <v>149</v>
      </c>
      <c r="Q1078" s="26" t="s">
        <v>160</v>
      </c>
      <c r="R1078" s="92" t="s">
        <v>394</v>
      </c>
      <c r="S1078" s="56" t="s">
        <v>190</v>
      </c>
    </row>
    <row r="1079" spans="1:19" x14ac:dyDescent="0.2">
      <c r="A1079" s="91" t="s">
        <v>143</v>
      </c>
      <c r="B1079" s="56">
        <v>41931940</v>
      </c>
      <c r="C1079" s="90" t="s">
        <v>144</v>
      </c>
      <c r="D1079" s="56" t="s">
        <v>1545</v>
      </c>
      <c r="E1079" s="90" t="s">
        <v>69</v>
      </c>
      <c r="F1079" s="90" t="s">
        <v>69</v>
      </c>
      <c r="G1079" s="90" t="s">
        <v>144</v>
      </c>
      <c r="H1079" s="56" t="s">
        <v>16</v>
      </c>
      <c r="I1079" s="56" t="s">
        <v>394</v>
      </c>
      <c r="J1079" s="90" t="s">
        <v>158</v>
      </c>
      <c r="K1079" s="88">
        <v>45565</v>
      </c>
      <c r="L1079" s="56" t="s">
        <v>194</v>
      </c>
      <c r="M1079" s="93">
        <v>45478</v>
      </c>
      <c r="N1079" s="56" t="s">
        <v>79</v>
      </c>
      <c r="O1079" s="56">
        <v>7377</v>
      </c>
      <c r="P1079" s="56" t="s">
        <v>149</v>
      </c>
      <c r="Q1079" s="56" t="s">
        <v>160</v>
      </c>
      <c r="R1079" s="56" t="s">
        <v>394</v>
      </c>
      <c r="S1079" s="56" t="s">
        <v>301</v>
      </c>
    </row>
    <row r="1080" spans="1:19" x14ac:dyDescent="0.2">
      <c r="A1080" s="91" t="s">
        <v>143</v>
      </c>
      <c r="B1080" s="56">
        <v>76196379</v>
      </c>
      <c r="C1080" s="90" t="s">
        <v>390</v>
      </c>
      <c r="D1080" s="56" t="s">
        <v>1546</v>
      </c>
      <c r="E1080" s="90" t="s">
        <v>69</v>
      </c>
      <c r="F1080" s="90" t="s">
        <v>69</v>
      </c>
      <c r="G1080" s="90" t="s">
        <v>390</v>
      </c>
      <c r="H1080" s="56" t="s">
        <v>69</v>
      </c>
      <c r="I1080" s="56" t="s">
        <v>371</v>
      </c>
      <c r="J1080" s="90" t="s">
        <v>74</v>
      </c>
      <c r="K1080" s="88" t="s">
        <v>148</v>
      </c>
      <c r="L1080" s="56" t="s">
        <v>148</v>
      </c>
      <c r="M1080" s="93">
        <v>45478</v>
      </c>
      <c r="N1080" s="56" t="s">
        <v>78</v>
      </c>
      <c r="O1080" s="56">
        <v>7377</v>
      </c>
      <c r="P1080" s="56" t="s">
        <v>149</v>
      </c>
      <c r="Q1080" s="56" t="s">
        <v>160</v>
      </c>
      <c r="R1080" s="56" t="s">
        <v>315</v>
      </c>
      <c r="S1080" s="56" t="s">
        <v>167</v>
      </c>
    </row>
    <row r="1081" spans="1:19" x14ac:dyDescent="0.2">
      <c r="A1081" s="91" t="s">
        <v>143</v>
      </c>
      <c r="B1081" s="56">
        <v>74093301</v>
      </c>
      <c r="C1081" s="90" t="s">
        <v>144</v>
      </c>
      <c r="D1081" s="56" t="s">
        <v>1547</v>
      </c>
      <c r="E1081" s="90" t="s">
        <v>69</v>
      </c>
      <c r="F1081" s="90" t="s">
        <v>69</v>
      </c>
      <c r="G1081" s="90" t="s">
        <v>144</v>
      </c>
      <c r="H1081" s="56" t="s">
        <v>16</v>
      </c>
      <c r="I1081" s="56" t="s">
        <v>958</v>
      </c>
      <c r="J1081" s="90" t="s">
        <v>74</v>
      </c>
      <c r="K1081" s="88" t="s">
        <v>148</v>
      </c>
      <c r="L1081" s="56" t="s">
        <v>148</v>
      </c>
      <c r="M1081" s="93">
        <v>45478</v>
      </c>
      <c r="N1081" s="56" t="s">
        <v>79</v>
      </c>
      <c r="O1081" s="56">
        <v>7377</v>
      </c>
      <c r="P1081" s="56" t="s">
        <v>149</v>
      </c>
      <c r="Q1081" s="56" t="s">
        <v>160</v>
      </c>
      <c r="R1081" s="56" t="s">
        <v>394</v>
      </c>
      <c r="S1081" s="56" t="s">
        <v>195</v>
      </c>
    </row>
    <row r="1082" spans="1:19" x14ac:dyDescent="0.2">
      <c r="A1082" s="91" t="s">
        <v>143</v>
      </c>
      <c r="B1082" s="56">
        <v>71244471</v>
      </c>
      <c r="C1082" s="90" t="s">
        <v>144</v>
      </c>
      <c r="D1082" s="56" t="s">
        <v>1548</v>
      </c>
      <c r="E1082" s="90" t="s">
        <v>69</v>
      </c>
      <c r="F1082" s="90" t="s">
        <v>69</v>
      </c>
      <c r="G1082" s="90" t="s">
        <v>144</v>
      </c>
      <c r="H1082" s="56" t="s">
        <v>146</v>
      </c>
      <c r="I1082" s="56" t="s">
        <v>329</v>
      </c>
      <c r="J1082" s="90" t="s">
        <v>158</v>
      </c>
      <c r="K1082" s="88">
        <v>45680</v>
      </c>
      <c r="L1082" s="56" t="s">
        <v>197</v>
      </c>
      <c r="M1082" s="93">
        <v>45490</v>
      </c>
      <c r="N1082" s="56" t="s">
        <v>78</v>
      </c>
      <c r="O1082" s="56">
        <v>7374</v>
      </c>
      <c r="P1082" s="56" t="s">
        <v>162</v>
      </c>
      <c r="Q1082" s="56" t="s">
        <v>154</v>
      </c>
      <c r="R1082" s="56" t="s">
        <v>2150</v>
      </c>
      <c r="S1082" s="56" t="s">
        <v>155</v>
      </c>
    </row>
    <row r="1083" spans="1:19" x14ac:dyDescent="0.2">
      <c r="A1083" s="91" t="s">
        <v>143</v>
      </c>
      <c r="B1083" s="56">
        <v>75197285</v>
      </c>
      <c r="C1083" s="90" t="s">
        <v>144</v>
      </c>
      <c r="D1083" s="56" t="s">
        <v>1549</v>
      </c>
      <c r="E1083" s="90" t="s">
        <v>69</v>
      </c>
      <c r="F1083" s="90" t="s">
        <v>69</v>
      </c>
      <c r="G1083" s="90" t="s">
        <v>144</v>
      </c>
      <c r="H1083" s="56" t="s">
        <v>146</v>
      </c>
      <c r="I1083" s="56" t="s">
        <v>415</v>
      </c>
      <c r="J1083" s="90" t="s">
        <v>74</v>
      </c>
      <c r="K1083" s="88" t="s">
        <v>148</v>
      </c>
      <c r="L1083" s="56" t="s">
        <v>148</v>
      </c>
      <c r="M1083" s="93">
        <v>45490</v>
      </c>
      <c r="N1083" s="56" t="s">
        <v>78</v>
      </c>
      <c r="O1083" s="56">
        <v>7374</v>
      </c>
      <c r="P1083" s="56" t="s">
        <v>252</v>
      </c>
      <c r="Q1083" s="56" t="s">
        <v>154</v>
      </c>
      <c r="R1083" s="56" t="s">
        <v>2150</v>
      </c>
      <c r="S1083" s="56" t="s">
        <v>195</v>
      </c>
    </row>
    <row r="1084" spans="1:19" x14ac:dyDescent="0.2">
      <c r="A1084" s="91" t="s">
        <v>143</v>
      </c>
      <c r="B1084" s="56">
        <v>74763596</v>
      </c>
      <c r="C1084" s="90" t="s">
        <v>144</v>
      </c>
      <c r="D1084" s="56" t="s">
        <v>1550</v>
      </c>
      <c r="E1084" s="90" t="s">
        <v>69</v>
      </c>
      <c r="F1084" s="90" t="s">
        <v>69</v>
      </c>
      <c r="G1084" s="90" t="s">
        <v>144</v>
      </c>
      <c r="H1084" s="56" t="s">
        <v>146</v>
      </c>
      <c r="I1084" s="56" t="s">
        <v>147</v>
      </c>
      <c r="J1084" s="90" t="s">
        <v>158</v>
      </c>
      <c r="K1084" s="88">
        <v>45527</v>
      </c>
      <c r="L1084" s="56" t="s">
        <v>197</v>
      </c>
      <c r="M1084" s="93">
        <v>45490</v>
      </c>
      <c r="N1084" s="56" t="s">
        <v>78</v>
      </c>
      <c r="O1084" s="56">
        <v>7374</v>
      </c>
      <c r="P1084" s="56" t="s">
        <v>162</v>
      </c>
      <c r="Q1084" s="56" t="s">
        <v>154</v>
      </c>
      <c r="R1084" s="56" t="s">
        <v>2150</v>
      </c>
      <c r="S1084" s="56" t="s">
        <v>190</v>
      </c>
    </row>
    <row r="1085" spans="1:19" x14ac:dyDescent="0.2">
      <c r="A1085" s="91" t="s">
        <v>143</v>
      </c>
      <c r="B1085" s="56">
        <v>72735819</v>
      </c>
      <c r="C1085" s="90" t="s">
        <v>144</v>
      </c>
      <c r="D1085" s="56" t="s">
        <v>1551</v>
      </c>
      <c r="E1085" s="90" t="s">
        <v>69</v>
      </c>
      <c r="F1085" s="90" t="s">
        <v>69</v>
      </c>
      <c r="G1085" s="90" t="s">
        <v>144</v>
      </c>
      <c r="H1085" s="56" t="s">
        <v>146</v>
      </c>
      <c r="I1085" s="56" t="s">
        <v>147</v>
      </c>
      <c r="J1085" s="90" t="s">
        <v>74</v>
      </c>
      <c r="K1085" s="88" t="s">
        <v>148</v>
      </c>
      <c r="L1085" s="56" t="s">
        <v>148</v>
      </c>
      <c r="M1085" s="93">
        <v>45490</v>
      </c>
      <c r="N1085" s="56" t="s">
        <v>78</v>
      </c>
      <c r="O1085" s="56">
        <v>7374</v>
      </c>
      <c r="P1085" s="56" t="s">
        <v>162</v>
      </c>
      <c r="Q1085" s="56" t="s">
        <v>154</v>
      </c>
      <c r="R1085" s="56" t="s">
        <v>2150</v>
      </c>
      <c r="S1085" s="56" t="s">
        <v>167</v>
      </c>
    </row>
    <row r="1086" spans="1:19" x14ac:dyDescent="0.2">
      <c r="A1086" s="91" t="s">
        <v>143</v>
      </c>
      <c r="B1086" s="56">
        <v>46816234</v>
      </c>
      <c r="C1086" s="90" t="s">
        <v>144</v>
      </c>
      <c r="D1086" s="56" t="s">
        <v>1552</v>
      </c>
      <c r="E1086" s="90" t="s">
        <v>69</v>
      </c>
      <c r="F1086" s="90" t="s">
        <v>69</v>
      </c>
      <c r="G1086" s="90" t="s">
        <v>144</v>
      </c>
      <c r="H1086" s="56" t="s">
        <v>146</v>
      </c>
      <c r="I1086" s="56" t="s">
        <v>147</v>
      </c>
      <c r="J1086" s="90" t="s">
        <v>158</v>
      </c>
      <c r="K1086" s="88">
        <v>45515</v>
      </c>
      <c r="L1086" s="56" t="s">
        <v>356</v>
      </c>
      <c r="M1086" s="93">
        <v>45490</v>
      </c>
      <c r="N1086" s="56" t="s">
        <v>78</v>
      </c>
      <c r="O1086" s="56">
        <v>7374</v>
      </c>
      <c r="P1086" s="56" t="s">
        <v>162</v>
      </c>
      <c r="Q1086" s="56" t="s">
        <v>154</v>
      </c>
      <c r="R1086" s="56" t="s">
        <v>2150</v>
      </c>
      <c r="S1086" s="56" t="s">
        <v>167</v>
      </c>
    </row>
    <row r="1087" spans="1:19" x14ac:dyDescent="0.2">
      <c r="A1087" s="91" t="s">
        <v>143</v>
      </c>
      <c r="B1087" s="56">
        <v>47245890</v>
      </c>
      <c r="C1087" s="90" t="s">
        <v>144</v>
      </c>
      <c r="D1087" s="56" t="s">
        <v>1553</v>
      </c>
      <c r="E1087" s="90" t="s">
        <v>69</v>
      </c>
      <c r="F1087" s="90" t="s">
        <v>69</v>
      </c>
      <c r="G1087" s="90" t="s">
        <v>144</v>
      </c>
      <c r="H1087" s="26" t="s">
        <v>146</v>
      </c>
      <c r="I1087" s="26" t="s">
        <v>329</v>
      </c>
      <c r="J1087" s="90" t="s">
        <v>74</v>
      </c>
      <c r="K1087" s="88" t="s">
        <v>148</v>
      </c>
      <c r="L1087" s="56" t="s">
        <v>148</v>
      </c>
      <c r="M1087" s="27">
        <v>45490</v>
      </c>
      <c r="N1087" s="90" t="s">
        <v>78</v>
      </c>
      <c r="O1087" s="56">
        <v>7374</v>
      </c>
      <c r="P1087" s="56" t="s">
        <v>162</v>
      </c>
      <c r="Q1087" s="26" t="s">
        <v>154</v>
      </c>
      <c r="R1087" s="56" t="s">
        <v>2150</v>
      </c>
      <c r="S1087" s="56" t="s">
        <v>232</v>
      </c>
    </row>
    <row r="1088" spans="1:19" x14ac:dyDescent="0.2">
      <c r="A1088" s="91" t="s">
        <v>143</v>
      </c>
      <c r="B1088" s="56">
        <v>70273333</v>
      </c>
      <c r="C1088" s="90" t="s">
        <v>144</v>
      </c>
      <c r="D1088" s="56" t="s">
        <v>1554</v>
      </c>
      <c r="E1088" s="90" t="s">
        <v>69</v>
      </c>
      <c r="F1088" s="90" t="s">
        <v>69</v>
      </c>
      <c r="G1088" s="90" t="s">
        <v>144</v>
      </c>
      <c r="H1088" s="26" t="s">
        <v>146</v>
      </c>
      <c r="I1088" s="26" t="s">
        <v>147</v>
      </c>
      <c r="J1088" s="90" t="s">
        <v>158</v>
      </c>
      <c r="K1088" s="88">
        <v>45563</v>
      </c>
      <c r="L1088" s="56" t="s">
        <v>159</v>
      </c>
      <c r="M1088" s="27">
        <v>45490</v>
      </c>
      <c r="N1088" s="90" t="s">
        <v>78</v>
      </c>
      <c r="O1088" s="56">
        <v>7374</v>
      </c>
      <c r="P1088" s="56" t="s">
        <v>162</v>
      </c>
      <c r="Q1088" s="26" t="s">
        <v>154</v>
      </c>
      <c r="R1088" s="56" t="s">
        <v>2150</v>
      </c>
      <c r="S1088" s="56" t="s">
        <v>190</v>
      </c>
    </row>
    <row r="1089" spans="1:19" x14ac:dyDescent="0.2">
      <c r="A1089" s="91" t="s">
        <v>143</v>
      </c>
      <c r="B1089" s="56">
        <v>47348644</v>
      </c>
      <c r="C1089" s="90" t="s">
        <v>144</v>
      </c>
      <c r="D1089" s="56" t="s">
        <v>1555</v>
      </c>
      <c r="E1089" s="90" t="s">
        <v>69</v>
      </c>
      <c r="F1089" s="90" t="s">
        <v>69</v>
      </c>
      <c r="G1089" s="90" t="s">
        <v>144</v>
      </c>
      <c r="H1089" s="26" t="s">
        <v>146</v>
      </c>
      <c r="I1089" s="56" t="s">
        <v>181</v>
      </c>
      <c r="J1089" s="90" t="s">
        <v>74</v>
      </c>
      <c r="K1089" s="88" t="s">
        <v>148</v>
      </c>
      <c r="L1089" s="56" t="s">
        <v>148</v>
      </c>
      <c r="M1089" s="27">
        <v>45490</v>
      </c>
      <c r="N1089" s="90" t="s">
        <v>78</v>
      </c>
      <c r="O1089" s="56">
        <v>7374</v>
      </c>
      <c r="P1089" s="56" t="s">
        <v>162</v>
      </c>
      <c r="Q1089" s="26" t="s">
        <v>154</v>
      </c>
      <c r="R1089" s="56" t="s">
        <v>2150</v>
      </c>
      <c r="S1089" s="56" t="s">
        <v>167</v>
      </c>
    </row>
    <row r="1090" spans="1:19" x14ac:dyDescent="0.2">
      <c r="A1090" s="91" t="s">
        <v>143</v>
      </c>
      <c r="B1090" s="56">
        <v>72802471</v>
      </c>
      <c r="C1090" s="90" t="s">
        <v>144</v>
      </c>
      <c r="D1090" s="56" t="s">
        <v>1556</v>
      </c>
      <c r="E1090" s="90" t="s">
        <v>69</v>
      </c>
      <c r="F1090" s="90" t="s">
        <v>69</v>
      </c>
      <c r="G1090" s="90" t="s">
        <v>144</v>
      </c>
      <c r="H1090" s="26" t="s">
        <v>16</v>
      </c>
      <c r="I1090" s="26" t="s">
        <v>564</v>
      </c>
      <c r="J1090" s="90" t="s">
        <v>158</v>
      </c>
      <c r="K1090" s="88">
        <v>45689</v>
      </c>
      <c r="L1090" s="56" t="s">
        <v>174</v>
      </c>
      <c r="M1090" s="27">
        <v>45572</v>
      </c>
      <c r="N1090" s="90" t="s">
        <v>79</v>
      </c>
      <c r="O1090" s="56">
        <v>7515</v>
      </c>
      <c r="P1090" s="56" t="s">
        <v>149</v>
      </c>
      <c r="Q1090" s="26" t="s">
        <v>154</v>
      </c>
      <c r="R1090" s="56" t="s">
        <v>2252</v>
      </c>
      <c r="S1090" s="56" t="s">
        <v>198</v>
      </c>
    </row>
    <row r="1091" spans="1:19" x14ac:dyDescent="0.2">
      <c r="A1091" s="91" t="s">
        <v>143</v>
      </c>
      <c r="B1091" s="56">
        <v>75241699</v>
      </c>
      <c r="C1091" s="90" t="s">
        <v>144</v>
      </c>
      <c r="D1091" s="56" t="s">
        <v>1557</v>
      </c>
      <c r="E1091" s="90" t="s">
        <v>69</v>
      </c>
      <c r="F1091" s="90" t="s">
        <v>69</v>
      </c>
      <c r="G1091" s="90" t="s">
        <v>144</v>
      </c>
      <c r="H1091" s="26" t="s">
        <v>16</v>
      </c>
      <c r="I1091" s="56" t="s">
        <v>279</v>
      </c>
      <c r="J1091" s="90" t="s">
        <v>158</v>
      </c>
      <c r="K1091" s="88">
        <v>45563</v>
      </c>
      <c r="L1091" s="56" t="s">
        <v>159</v>
      </c>
      <c r="M1091" s="27">
        <v>45512</v>
      </c>
      <c r="N1091" s="90" t="s">
        <v>79</v>
      </c>
      <c r="O1091" s="56">
        <v>7515</v>
      </c>
      <c r="P1091" s="56" t="s">
        <v>149</v>
      </c>
      <c r="Q1091" s="26" t="s">
        <v>154</v>
      </c>
      <c r="R1091" s="56" t="s">
        <v>280</v>
      </c>
      <c r="S1091" s="56" t="s">
        <v>195</v>
      </c>
    </row>
    <row r="1092" spans="1:19" x14ac:dyDescent="0.2">
      <c r="A1092" s="91" t="s">
        <v>143</v>
      </c>
      <c r="B1092" s="56">
        <v>44675894</v>
      </c>
      <c r="C1092" s="90" t="s">
        <v>144</v>
      </c>
      <c r="D1092" s="56" t="s">
        <v>1558</v>
      </c>
      <c r="E1092" s="90" t="s">
        <v>69</v>
      </c>
      <c r="F1092" s="90" t="s">
        <v>69</v>
      </c>
      <c r="G1092" s="90" t="s">
        <v>144</v>
      </c>
      <c r="H1092" s="26" t="s">
        <v>16</v>
      </c>
      <c r="I1092" s="26" t="s">
        <v>564</v>
      </c>
      <c r="J1092" s="90" t="s">
        <v>74</v>
      </c>
      <c r="K1092" s="88" t="s">
        <v>148</v>
      </c>
      <c r="L1092" s="56" t="s">
        <v>148</v>
      </c>
      <c r="M1092" s="27">
        <v>45512</v>
      </c>
      <c r="N1092" s="90" t="s">
        <v>79</v>
      </c>
      <c r="O1092" s="56">
        <v>7515</v>
      </c>
      <c r="P1092" s="56" t="s">
        <v>149</v>
      </c>
      <c r="Q1092" s="26" t="s">
        <v>154</v>
      </c>
      <c r="R1092" s="56" t="s">
        <v>2252</v>
      </c>
      <c r="S1092" s="56" t="s">
        <v>151</v>
      </c>
    </row>
    <row r="1093" spans="1:19" x14ac:dyDescent="0.2">
      <c r="A1093" s="91" t="s">
        <v>143</v>
      </c>
      <c r="B1093" s="56">
        <v>70908446</v>
      </c>
      <c r="C1093" s="90" t="s">
        <v>144</v>
      </c>
      <c r="D1093" s="56" t="s">
        <v>1559</v>
      </c>
      <c r="E1093" s="90" t="s">
        <v>69</v>
      </c>
      <c r="F1093" s="90" t="s">
        <v>69</v>
      </c>
      <c r="G1093" s="90" t="s">
        <v>144</v>
      </c>
      <c r="H1093" s="26" t="s">
        <v>16</v>
      </c>
      <c r="I1093" s="56" t="s">
        <v>564</v>
      </c>
      <c r="J1093" s="90" t="s">
        <v>158</v>
      </c>
      <c r="K1093" s="88">
        <v>45721</v>
      </c>
      <c r="L1093" s="56" t="s">
        <v>197</v>
      </c>
      <c r="M1093" s="27">
        <v>45512</v>
      </c>
      <c r="N1093" s="90" t="s">
        <v>79</v>
      </c>
      <c r="O1093" s="56">
        <v>7515</v>
      </c>
      <c r="P1093" s="56" t="s">
        <v>149</v>
      </c>
      <c r="Q1093" s="26" t="s">
        <v>154</v>
      </c>
      <c r="R1093" s="56" t="s">
        <v>2252</v>
      </c>
      <c r="S1093" s="56" t="s">
        <v>170</v>
      </c>
    </row>
    <row r="1094" spans="1:19" x14ac:dyDescent="0.2">
      <c r="A1094" s="91" t="s">
        <v>143</v>
      </c>
      <c r="B1094" s="56">
        <v>75895682</v>
      </c>
      <c r="C1094" s="90" t="s">
        <v>144</v>
      </c>
      <c r="D1094" s="56" t="s">
        <v>1560</v>
      </c>
      <c r="E1094" s="90" t="s">
        <v>69</v>
      </c>
      <c r="F1094" s="90" t="s">
        <v>69</v>
      </c>
      <c r="G1094" s="90" t="s">
        <v>144</v>
      </c>
      <c r="H1094" s="26" t="s">
        <v>16</v>
      </c>
      <c r="I1094" s="26" t="s">
        <v>224</v>
      </c>
      <c r="J1094" s="90" t="s">
        <v>158</v>
      </c>
      <c r="K1094" s="88">
        <v>45626</v>
      </c>
      <c r="L1094" s="56" t="s">
        <v>174</v>
      </c>
      <c r="M1094" s="27">
        <v>45512</v>
      </c>
      <c r="N1094" s="90" t="s">
        <v>79</v>
      </c>
      <c r="O1094" s="56">
        <v>7515</v>
      </c>
      <c r="P1094" s="56" t="s">
        <v>149</v>
      </c>
      <c r="Q1094" s="26" t="s">
        <v>154</v>
      </c>
      <c r="R1094" s="56" t="s">
        <v>2252</v>
      </c>
      <c r="S1094" s="56" t="s">
        <v>205</v>
      </c>
    </row>
    <row r="1095" spans="1:19" x14ac:dyDescent="0.2">
      <c r="A1095" s="91" t="s">
        <v>143</v>
      </c>
      <c r="B1095" s="56">
        <v>76244978</v>
      </c>
      <c r="C1095" s="56" t="s">
        <v>144</v>
      </c>
      <c r="D1095" s="56" t="s">
        <v>1561</v>
      </c>
      <c r="E1095" s="90" t="s">
        <v>69</v>
      </c>
      <c r="F1095" s="90" t="s">
        <v>69</v>
      </c>
      <c r="G1095" s="90" t="s">
        <v>144</v>
      </c>
      <c r="H1095" s="56" t="s">
        <v>16</v>
      </c>
      <c r="I1095" s="26" t="s">
        <v>224</v>
      </c>
      <c r="J1095" s="56" t="s">
        <v>158</v>
      </c>
      <c r="K1095" s="88">
        <v>45603</v>
      </c>
      <c r="L1095" s="56" t="s">
        <v>275</v>
      </c>
      <c r="M1095" s="27">
        <v>45512</v>
      </c>
      <c r="N1095" s="56" t="s">
        <v>79</v>
      </c>
      <c r="O1095" s="56">
        <v>7515</v>
      </c>
      <c r="P1095" s="56" t="s">
        <v>149</v>
      </c>
      <c r="Q1095" s="26" t="s">
        <v>154</v>
      </c>
      <c r="R1095" s="56" t="s">
        <v>2252</v>
      </c>
      <c r="S1095" s="56" t="s">
        <v>170</v>
      </c>
    </row>
    <row r="1096" spans="1:19" x14ac:dyDescent="0.2">
      <c r="A1096" s="91" t="s">
        <v>143</v>
      </c>
      <c r="B1096" s="56">
        <v>77204250</v>
      </c>
      <c r="C1096" s="56" t="s">
        <v>144</v>
      </c>
      <c r="D1096" s="56" t="s">
        <v>1562</v>
      </c>
      <c r="E1096" s="90" t="s">
        <v>69</v>
      </c>
      <c r="F1096" s="90" t="s">
        <v>69</v>
      </c>
      <c r="G1096" s="90" t="s">
        <v>144</v>
      </c>
      <c r="H1096" s="56" t="s">
        <v>16</v>
      </c>
      <c r="I1096" s="56" t="s">
        <v>786</v>
      </c>
      <c r="J1096" s="56" t="s">
        <v>158</v>
      </c>
      <c r="K1096" s="88">
        <v>45550</v>
      </c>
      <c r="L1096" s="56" t="s">
        <v>334</v>
      </c>
      <c r="M1096" s="27">
        <v>45512</v>
      </c>
      <c r="N1096" s="56" t="s">
        <v>79</v>
      </c>
      <c r="O1096" s="56">
        <v>7515</v>
      </c>
      <c r="P1096" s="56" t="s">
        <v>149</v>
      </c>
      <c r="Q1096" s="26" t="s">
        <v>154</v>
      </c>
      <c r="R1096" s="56" t="s">
        <v>2252</v>
      </c>
      <c r="S1096" s="56" t="s">
        <v>256</v>
      </c>
    </row>
    <row r="1097" spans="1:19" x14ac:dyDescent="0.2">
      <c r="A1097" s="91" t="s">
        <v>143</v>
      </c>
      <c r="B1097" s="56">
        <v>73267651</v>
      </c>
      <c r="C1097" s="56" t="s">
        <v>144</v>
      </c>
      <c r="D1097" s="56" t="s">
        <v>1563</v>
      </c>
      <c r="E1097" s="90" t="s">
        <v>69</v>
      </c>
      <c r="F1097" s="90" t="s">
        <v>69</v>
      </c>
      <c r="G1097" s="90" t="s">
        <v>144</v>
      </c>
      <c r="H1097" s="56" t="s">
        <v>16</v>
      </c>
      <c r="I1097" s="56" t="s">
        <v>564</v>
      </c>
      <c r="J1097" s="56" t="s">
        <v>158</v>
      </c>
      <c r="K1097" s="88">
        <v>45751</v>
      </c>
      <c r="L1097" s="56" t="s">
        <v>201</v>
      </c>
      <c r="M1097" s="27">
        <v>45512</v>
      </c>
      <c r="N1097" s="56" t="s">
        <v>79</v>
      </c>
      <c r="O1097" s="56">
        <v>7515</v>
      </c>
      <c r="P1097" s="56" t="s">
        <v>149</v>
      </c>
      <c r="Q1097" s="26" t="s">
        <v>154</v>
      </c>
      <c r="R1097" s="56" t="s">
        <v>2252</v>
      </c>
      <c r="S1097" s="56" t="s">
        <v>190</v>
      </c>
    </row>
    <row r="1098" spans="1:19" x14ac:dyDescent="0.2">
      <c r="A1098" s="91" t="s">
        <v>143</v>
      </c>
      <c r="B1098" s="56">
        <v>77616905</v>
      </c>
      <c r="C1098" s="56" t="s">
        <v>144</v>
      </c>
      <c r="D1098" s="56" t="s">
        <v>1564</v>
      </c>
      <c r="E1098" s="90" t="s">
        <v>69</v>
      </c>
      <c r="F1098" s="90" t="s">
        <v>69</v>
      </c>
      <c r="G1098" s="90" t="s">
        <v>144</v>
      </c>
      <c r="H1098" s="56" t="s">
        <v>16</v>
      </c>
      <c r="I1098" s="26" t="s">
        <v>786</v>
      </c>
      <c r="J1098" s="56" t="s">
        <v>158</v>
      </c>
      <c r="K1098" s="88">
        <v>45550</v>
      </c>
      <c r="L1098" s="56" t="s">
        <v>334</v>
      </c>
      <c r="M1098" s="27">
        <v>45512</v>
      </c>
      <c r="N1098" s="56" t="s">
        <v>79</v>
      </c>
      <c r="O1098" s="56">
        <v>7515</v>
      </c>
      <c r="P1098" s="56" t="s">
        <v>149</v>
      </c>
      <c r="Q1098" s="26" t="s">
        <v>154</v>
      </c>
      <c r="R1098" s="56" t="s">
        <v>2252</v>
      </c>
      <c r="S1098" s="56" t="s">
        <v>232</v>
      </c>
    </row>
    <row r="1099" spans="1:19" x14ac:dyDescent="0.2">
      <c r="A1099" s="91" t="s">
        <v>143</v>
      </c>
      <c r="B1099" s="56">
        <v>45970674</v>
      </c>
      <c r="C1099" s="56" t="s">
        <v>144</v>
      </c>
      <c r="D1099" s="56" t="s">
        <v>1565</v>
      </c>
      <c r="E1099" s="90" t="s">
        <v>69</v>
      </c>
      <c r="F1099" s="90" t="s">
        <v>69</v>
      </c>
      <c r="G1099" s="90" t="s">
        <v>144</v>
      </c>
      <c r="H1099" s="56" t="s">
        <v>16</v>
      </c>
      <c r="I1099" s="56" t="s">
        <v>760</v>
      </c>
      <c r="J1099" s="56" t="s">
        <v>158</v>
      </c>
      <c r="K1099" s="88">
        <v>45699</v>
      </c>
      <c r="L1099" s="56" t="s">
        <v>275</v>
      </c>
      <c r="M1099" s="27">
        <v>45512</v>
      </c>
      <c r="N1099" s="56" t="s">
        <v>79</v>
      </c>
      <c r="O1099" s="56">
        <v>7515</v>
      </c>
      <c r="P1099" s="56" t="s">
        <v>149</v>
      </c>
      <c r="Q1099" s="26" t="s">
        <v>154</v>
      </c>
      <c r="R1099" s="56" t="s">
        <v>2252</v>
      </c>
      <c r="S1099" s="56" t="s">
        <v>170</v>
      </c>
    </row>
    <row r="1100" spans="1:19" x14ac:dyDescent="0.2">
      <c r="A1100" s="91" t="s">
        <v>143</v>
      </c>
      <c r="B1100" s="56">
        <v>47993651</v>
      </c>
      <c r="C1100" s="56" t="s">
        <v>144</v>
      </c>
      <c r="D1100" s="56" t="s">
        <v>1566</v>
      </c>
      <c r="E1100" s="90" t="s">
        <v>69</v>
      </c>
      <c r="F1100" s="90" t="s">
        <v>69</v>
      </c>
      <c r="G1100" s="90" t="s">
        <v>144</v>
      </c>
      <c r="H1100" s="56" t="s">
        <v>16</v>
      </c>
      <c r="I1100" s="56" t="s">
        <v>264</v>
      </c>
      <c r="J1100" s="56" t="s">
        <v>158</v>
      </c>
      <c r="K1100" s="88">
        <v>45658</v>
      </c>
      <c r="L1100" s="56" t="s">
        <v>222</v>
      </c>
      <c r="M1100" s="27">
        <v>45512</v>
      </c>
      <c r="N1100" s="56" t="s">
        <v>79</v>
      </c>
      <c r="O1100" s="56">
        <v>7515</v>
      </c>
      <c r="P1100" s="56" t="s">
        <v>149</v>
      </c>
      <c r="Q1100" s="26" t="s">
        <v>154</v>
      </c>
      <c r="R1100" s="56" t="s">
        <v>2252</v>
      </c>
      <c r="S1100" s="56" t="s">
        <v>263</v>
      </c>
    </row>
    <row r="1101" spans="1:19" x14ac:dyDescent="0.2">
      <c r="A1101" s="91" t="s">
        <v>143</v>
      </c>
      <c r="B1101" s="56">
        <v>40383288</v>
      </c>
      <c r="C1101" s="56" t="s">
        <v>144</v>
      </c>
      <c r="D1101" s="56" t="s">
        <v>1567</v>
      </c>
      <c r="E1101" s="90" t="s">
        <v>69</v>
      </c>
      <c r="F1101" s="90" t="s">
        <v>69</v>
      </c>
      <c r="G1101" s="90" t="s">
        <v>144</v>
      </c>
      <c r="H1101" s="56" t="s">
        <v>16</v>
      </c>
      <c r="I1101" s="56" t="s">
        <v>357</v>
      </c>
      <c r="J1101" s="56" t="s">
        <v>158</v>
      </c>
      <c r="K1101" s="88">
        <v>45652</v>
      </c>
      <c r="L1101" s="56" t="s">
        <v>222</v>
      </c>
      <c r="M1101" s="27">
        <v>45512</v>
      </c>
      <c r="N1101" s="56" t="s">
        <v>79</v>
      </c>
      <c r="O1101" s="56">
        <v>7515</v>
      </c>
      <c r="P1101" s="56" t="s">
        <v>149</v>
      </c>
      <c r="Q1101" s="26" t="s">
        <v>154</v>
      </c>
      <c r="R1101" s="56" t="s">
        <v>2252</v>
      </c>
      <c r="S1101" s="56" t="s">
        <v>167</v>
      </c>
    </row>
    <row r="1102" spans="1:19" x14ac:dyDescent="0.2">
      <c r="A1102" s="91" t="s">
        <v>143</v>
      </c>
      <c r="B1102" s="56">
        <v>77126670</v>
      </c>
      <c r="C1102" s="56" t="s">
        <v>144</v>
      </c>
      <c r="D1102" s="56" t="s">
        <v>1568</v>
      </c>
      <c r="E1102" s="90" t="s">
        <v>69</v>
      </c>
      <c r="F1102" s="90" t="s">
        <v>69</v>
      </c>
      <c r="G1102" s="90" t="s">
        <v>144</v>
      </c>
      <c r="H1102" s="56" t="s">
        <v>16</v>
      </c>
      <c r="I1102" s="56" t="s">
        <v>401</v>
      </c>
      <c r="J1102" s="56" t="s">
        <v>158</v>
      </c>
      <c r="K1102" s="88">
        <v>45716</v>
      </c>
      <c r="L1102" s="56" t="s">
        <v>174</v>
      </c>
      <c r="M1102" s="27">
        <v>45538</v>
      </c>
      <c r="N1102" s="56" t="s">
        <v>79</v>
      </c>
      <c r="O1102" s="56">
        <v>9662</v>
      </c>
      <c r="P1102" s="56" t="s">
        <v>149</v>
      </c>
      <c r="Q1102" s="26" t="s">
        <v>160</v>
      </c>
      <c r="R1102" s="56" t="s">
        <v>394</v>
      </c>
      <c r="S1102" s="56" t="s">
        <v>195</v>
      </c>
    </row>
    <row r="1103" spans="1:19" x14ac:dyDescent="0.2">
      <c r="A1103" s="91" t="s">
        <v>143</v>
      </c>
      <c r="B1103" s="56">
        <v>60428069</v>
      </c>
      <c r="C1103" s="56" t="s">
        <v>144</v>
      </c>
      <c r="D1103" s="56" t="s">
        <v>1569</v>
      </c>
      <c r="E1103" s="90" t="s">
        <v>69</v>
      </c>
      <c r="F1103" s="90" t="s">
        <v>69</v>
      </c>
      <c r="G1103" s="90" t="s">
        <v>144</v>
      </c>
      <c r="H1103" s="56" t="s">
        <v>16</v>
      </c>
      <c r="I1103" s="56" t="s">
        <v>958</v>
      </c>
      <c r="J1103" s="56" t="s">
        <v>74</v>
      </c>
      <c r="K1103" s="88" t="s">
        <v>148</v>
      </c>
      <c r="L1103" s="56" t="s">
        <v>148</v>
      </c>
      <c r="M1103" s="27">
        <v>45538</v>
      </c>
      <c r="N1103" s="56" t="s">
        <v>79</v>
      </c>
      <c r="O1103" s="56">
        <v>9662</v>
      </c>
      <c r="P1103" s="56" t="s">
        <v>149</v>
      </c>
      <c r="Q1103" s="26" t="s">
        <v>160</v>
      </c>
      <c r="R1103" s="56" t="s">
        <v>394</v>
      </c>
      <c r="S1103" s="56" t="s">
        <v>190</v>
      </c>
    </row>
    <row r="1104" spans="1:19" x14ac:dyDescent="0.2">
      <c r="A1104" s="91" t="s">
        <v>143</v>
      </c>
      <c r="B1104" s="56">
        <v>75574465</v>
      </c>
      <c r="C1104" s="56" t="s">
        <v>144</v>
      </c>
      <c r="D1104" s="56" t="s">
        <v>1570</v>
      </c>
      <c r="E1104" s="90" t="s">
        <v>69</v>
      </c>
      <c r="F1104" s="90" t="s">
        <v>69</v>
      </c>
      <c r="G1104" s="90" t="s">
        <v>144</v>
      </c>
      <c r="H1104" s="56" t="s">
        <v>16</v>
      </c>
      <c r="I1104" s="56" t="s">
        <v>169</v>
      </c>
      <c r="J1104" s="56" t="s">
        <v>158</v>
      </c>
      <c r="K1104" s="88">
        <v>45568</v>
      </c>
      <c r="L1104" s="56" t="s">
        <v>334</v>
      </c>
      <c r="M1104" s="27">
        <v>45538</v>
      </c>
      <c r="N1104" s="56" t="s">
        <v>79</v>
      </c>
      <c r="O1104" s="56">
        <v>9662</v>
      </c>
      <c r="P1104" s="56" t="s">
        <v>149</v>
      </c>
      <c r="Q1104" s="26" t="s">
        <v>160</v>
      </c>
      <c r="R1104" s="56" t="s">
        <v>394</v>
      </c>
      <c r="S1104" s="56" t="s">
        <v>186</v>
      </c>
    </row>
    <row r="1105" spans="1:19" x14ac:dyDescent="0.2">
      <c r="A1105" s="91" t="s">
        <v>143</v>
      </c>
      <c r="B1105" s="56">
        <v>60773217</v>
      </c>
      <c r="C1105" s="56" t="s">
        <v>144</v>
      </c>
      <c r="D1105" s="56" t="s">
        <v>1571</v>
      </c>
      <c r="E1105" s="90" t="s">
        <v>69</v>
      </c>
      <c r="F1105" s="90" t="s">
        <v>69</v>
      </c>
      <c r="G1105" s="90" t="s">
        <v>144</v>
      </c>
      <c r="H1105" s="56" t="s">
        <v>11</v>
      </c>
      <c r="I1105" s="56" t="s">
        <v>200</v>
      </c>
      <c r="J1105" s="56" t="s">
        <v>74</v>
      </c>
      <c r="K1105" s="88" t="s">
        <v>148</v>
      </c>
      <c r="L1105" s="56" t="s">
        <v>148</v>
      </c>
      <c r="M1105" s="27">
        <v>45538</v>
      </c>
      <c r="N1105" s="56" t="s">
        <v>78</v>
      </c>
      <c r="O1105" s="56">
        <v>9662</v>
      </c>
      <c r="P1105" s="56" t="s">
        <v>149</v>
      </c>
      <c r="Q1105" s="26" t="s">
        <v>160</v>
      </c>
      <c r="R1105" s="56" t="s">
        <v>2150</v>
      </c>
      <c r="S1105" s="56" t="s">
        <v>186</v>
      </c>
    </row>
    <row r="1106" spans="1:19" x14ac:dyDescent="0.2">
      <c r="A1106" s="91" t="s">
        <v>143</v>
      </c>
      <c r="B1106" s="56">
        <v>75852640</v>
      </c>
      <c r="C1106" s="56" t="s">
        <v>144</v>
      </c>
      <c r="D1106" s="56" t="s">
        <v>1572</v>
      </c>
      <c r="E1106" s="90" t="s">
        <v>69</v>
      </c>
      <c r="F1106" s="90" t="s">
        <v>69</v>
      </c>
      <c r="G1106" s="90" t="s">
        <v>144</v>
      </c>
      <c r="H1106" s="56" t="s">
        <v>16</v>
      </c>
      <c r="I1106" s="56" t="s">
        <v>401</v>
      </c>
      <c r="J1106" s="56" t="s">
        <v>158</v>
      </c>
      <c r="K1106" s="88">
        <v>45688</v>
      </c>
      <c r="L1106" s="56" t="s">
        <v>174</v>
      </c>
      <c r="M1106" s="27">
        <v>45538</v>
      </c>
      <c r="N1106" s="56" t="s">
        <v>79</v>
      </c>
      <c r="O1106" s="56">
        <v>9663</v>
      </c>
      <c r="P1106" s="56" t="s">
        <v>149</v>
      </c>
      <c r="Q1106" s="26" t="s">
        <v>160</v>
      </c>
      <c r="R1106" s="56" t="s">
        <v>394</v>
      </c>
      <c r="S1106" s="56" t="s">
        <v>151</v>
      </c>
    </row>
    <row r="1107" spans="1:19" x14ac:dyDescent="0.2">
      <c r="A1107" s="56" t="s">
        <v>143</v>
      </c>
      <c r="B1107" s="56">
        <v>75258506</v>
      </c>
      <c r="C1107" s="56" t="s">
        <v>144</v>
      </c>
      <c r="D1107" s="56" t="s">
        <v>1573</v>
      </c>
      <c r="E1107" s="90" t="s">
        <v>69</v>
      </c>
      <c r="F1107" s="90" t="s">
        <v>69</v>
      </c>
      <c r="G1107" s="56" t="s">
        <v>144</v>
      </c>
      <c r="H1107" s="56" t="s">
        <v>16</v>
      </c>
      <c r="I1107" s="56" t="s">
        <v>1104</v>
      </c>
      <c r="J1107" s="56" t="s">
        <v>158</v>
      </c>
      <c r="K1107" s="88">
        <v>45716</v>
      </c>
      <c r="L1107" s="56" t="s">
        <v>174</v>
      </c>
      <c r="M1107" s="27">
        <v>45658</v>
      </c>
      <c r="N1107" s="56" t="s">
        <v>79</v>
      </c>
      <c r="O1107" s="56">
        <v>10860</v>
      </c>
      <c r="P1107" s="56" t="s">
        <v>149</v>
      </c>
      <c r="Q1107" s="56" t="s">
        <v>160</v>
      </c>
      <c r="R1107" s="56" t="s">
        <v>394</v>
      </c>
      <c r="S1107" s="56" t="s">
        <v>301</v>
      </c>
    </row>
    <row r="1108" spans="1:19" x14ac:dyDescent="0.2">
      <c r="A1108" s="56" t="s">
        <v>143</v>
      </c>
      <c r="B1108" s="56">
        <v>48177266</v>
      </c>
      <c r="C1108" s="56" t="s">
        <v>144</v>
      </c>
      <c r="D1108" s="56" t="s">
        <v>1574</v>
      </c>
      <c r="E1108" s="90" t="s">
        <v>69</v>
      </c>
      <c r="F1108" s="90" t="s">
        <v>69</v>
      </c>
      <c r="G1108" s="56" t="s">
        <v>144</v>
      </c>
      <c r="H1108" s="56" t="s">
        <v>16</v>
      </c>
      <c r="I1108" s="56" t="s">
        <v>401</v>
      </c>
      <c r="J1108" s="56" t="s">
        <v>158</v>
      </c>
      <c r="K1108" s="88">
        <v>45695</v>
      </c>
      <c r="L1108" s="56" t="s">
        <v>275</v>
      </c>
      <c r="M1108" s="27">
        <v>45538</v>
      </c>
      <c r="N1108" s="56" t="s">
        <v>79</v>
      </c>
      <c r="O1108" s="56">
        <v>9663</v>
      </c>
      <c r="P1108" s="56" t="s">
        <v>149</v>
      </c>
      <c r="Q1108" s="56" t="s">
        <v>160</v>
      </c>
      <c r="R1108" s="56" t="s">
        <v>394</v>
      </c>
      <c r="S1108" s="56" t="s">
        <v>190</v>
      </c>
    </row>
    <row r="1109" spans="1:19" x14ac:dyDescent="0.2">
      <c r="A1109" s="56" t="s">
        <v>143</v>
      </c>
      <c r="B1109" s="56">
        <v>75471490</v>
      </c>
      <c r="C1109" s="56" t="s">
        <v>144</v>
      </c>
      <c r="D1109" s="56" t="s">
        <v>1575</v>
      </c>
      <c r="E1109" s="90" t="s">
        <v>69</v>
      </c>
      <c r="F1109" s="90" t="s">
        <v>69</v>
      </c>
      <c r="G1109" s="56" t="s">
        <v>144</v>
      </c>
      <c r="H1109" s="56" t="s">
        <v>16</v>
      </c>
      <c r="I1109" s="56" t="s">
        <v>589</v>
      </c>
      <c r="J1109" s="56" t="s">
        <v>158</v>
      </c>
      <c r="K1109" s="88">
        <v>45626</v>
      </c>
      <c r="L1109" s="56" t="s">
        <v>174</v>
      </c>
      <c r="M1109" s="27">
        <v>45538</v>
      </c>
      <c r="N1109" s="56" t="s">
        <v>79</v>
      </c>
      <c r="O1109" s="56">
        <v>9663</v>
      </c>
      <c r="P1109" s="56" t="s">
        <v>149</v>
      </c>
      <c r="Q1109" s="56" t="s">
        <v>160</v>
      </c>
      <c r="R1109" s="56" t="s">
        <v>394</v>
      </c>
      <c r="S1109" s="56" t="s">
        <v>170</v>
      </c>
    </row>
    <row r="1110" spans="1:19" x14ac:dyDescent="0.2">
      <c r="A1110" s="56" t="s">
        <v>143</v>
      </c>
      <c r="B1110" s="56">
        <v>25801905</v>
      </c>
      <c r="C1110" s="56" t="s">
        <v>144</v>
      </c>
      <c r="D1110" s="56" t="s">
        <v>1576</v>
      </c>
      <c r="E1110" s="90" t="s">
        <v>69</v>
      </c>
      <c r="F1110" s="90" t="s">
        <v>69</v>
      </c>
      <c r="G1110" s="56" t="s">
        <v>144</v>
      </c>
      <c r="H1110" s="56" t="s">
        <v>16</v>
      </c>
      <c r="I1110" s="56" t="s">
        <v>840</v>
      </c>
      <c r="J1110" s="56" t="s">
        <v>74</v>
      </c>
      <c r="K1110" s="88" t="s">
        <v>148</v>
      </c>
      <c r="L1110" s="56" t="s">
        <v>148</v>
      </c>
      <c r="M1110" s="27">
        <v>45538</v>
      </c>
      <c r="N1110" s="56" t="s">
        <v>79</v>
      </c>
      <c r="O1110" s="56">
        <v>9663</v>
      </c>
      <c r="P1110" s="56" t="s">
        <v>149</v>
      </c>
      <c r="Q1110" s="56" t="s">
        <v>160</v>
      </c>
      <c r="R1110" s="56" t="s">
        <v>394</v>
      </c>
      <c r="S1110" s="56" t="s">
        <v>186</v>
      </c>
    </row>
    <row r="1111" spans="1:19" x14ac:dyDescent="0.2">
      <c r="A1111" s="56" t="s">
        <v>143</v>
      </c>
      <c r="B1111" s="56">
        <v>74494261</v>
      </c>
      <c r="C1111" s="56" t="s">
        <v>144</v>
      </c>
      <c r="D1111" s="56" t="s">
        <v>1577</v>
      </c>
      <c r="E1111" s="90" t="s">
        <v>69</v>
      </c>
      <c r="F1111" s="90" t="s">
        <v>69</v>
      </c>
      <c r="G1111" s="56" t="s">
        <v>144</v>
      </c>
      <c r="H1111" s="56" t="s">
        <v>16</v>
      </c>
      <c r="I1111" s="56" t="s">
        <v>840</v>
      </c>
      <c r="J1111" s="56" t="s">
        <v>74</v>
      </c>
      <c r="K1111" s="88" t="s">
        <v>148</v>
      </c>
      <c r="L1111" s="56" t="s">
        <v>148</v>
      </c>
      <c r="M1111" s="27">
        <v>45538</v>
      </c>
      <c r="N1111" s="56" t="s">
        <v>79</v>
      </c>
      <c r="O1111" s="56">
        <v>9663</v>
      </c>
      <c r="P1111" s="56" t="s">
        <v>149</v>
      </c>
      <c r="Q1111" s="56" t="s">
        <v>160</v>
      </c>
      <c r="R1111" s="56" t="s">
        <v>394</v>
      </c>
      <c r="S1111" s="56" t="s">
        <v>151</v>
      </c>
    </row>
    <row r="1112" spans="1:19" x14ac:dyDescent="0.2">
      <c r="A1112" s="56" t="s">
        <v>143</v>
      </c>
      <c r="B1112" s="56">
        <v>74465416</v>
      </c>
      <c r="C1112" s="56" t="s">
        <v>144</v>
      </c>
      <c r="D1112" s="56" t="s">
        <v>1578</v>
      </c>
      <c r="E1112" s="90" t="s">
        <v>69</v>
      </c>
      <c r="F1112" s="90" t="s">
        <v>69</v>
      </c>
      <c r="G1112" s="56" t="s">
        <v>144</v>
      </c>
      <c r="H1112" s="56" t="s">
        <v>16</v>
      </c>
      <c r="I1112" s="56" t="s">
        <v>169</v>
      </c>
      <c r="J1112" s="56" t="s">
        <v>158</v>
      </c>
      <c r="K1112" s="88">
        <v>45578</v>
      </c>
      <c r="L1112" s="56" t="s">
        <v>275</v>
      </c>
      <c r="M1112" s="27">
        <v>45538</v>
      </c>
      <c r="N1112" s="56" t="s">
        <v>79</v>
      </c>
      <c r="O1112" s="56">
        <v>9663</v>
      </c>
      <c r="P1112" s="56" t="s">
        <v>149</v>
      </c>
      <c r="Q1112" s="56" t="s">
        <v>160</v>
      </c>
      <c r="R1112" s="56" t="s">
        <v>394</v>
      </c>
      <c r="S1112" s="56" t="s">
        <v>186</v>
      </c>
    </row>
    <row r="1113" spans="1:19" x14ac:dyDescent="0.2">
      <c r="A1113" s="56" t="s">
        <v>143</v>
      </c>
      <c r="B1113" s="56">
        <v>49040664</v>
      </c>
      <c r="C1113" s="56" t="s">
        <v>144</v>
      </c>
      <c r="D1113" s="56" t="s">
        <v>1579</v>
      </c>
      <c r="E1113" s="90" t="s">
        <v>69</v>
      </c>
      <c r="F1113" s="90" t="s">
        <v>69</v>
      </c>
      <c r="G1113" s="56" t="s">
        <v>144</v>
      </c>
      <c r="H1113" s="56" t="s">
        <v>16</v>
      </c>
      <c r="I1113" s="56" t="s">
        <v>401</v>
      </c>
      <c r="J1113" s="56" t="s">
        <v>158</v>
      </c>
      <c r="K1113" s="88">
        <v>45720</v>
      </c>
      <c r="L1113" s="56" t="s">
        <v>159</v>
      </c>
      <c r="M1113" s="27">
        <v>45538</v>
      </c>
      <c r="N1113" s="56" t="s">
        <v>79</v>
      </c>
      <c r="O1113" s="56">
        <v>9663</v>
      </c>
      <c r="P1113" s="56" t="s">
        <v>149</v>
      </c>
      <c r="Q1113" s="56" t="s">
        <v>160</v>
      </c>
      <c r="R1113" s="56" t="s">
        <v>394</v>
      </c>
      <c r="S1113" s="56" t="s">
        <v>179</v>
      </c>
    </row>
    <row r="1114" spans="1:19" x14ac:dyDescent="0.2">
      <c r="A1114" s="56" t="s">
        <v>143</v>
      </c>
      <c r="B1114" s="56">
        <v>70052574</v>
      </c>
      <c r="C1114" s="56" t="s">
        <v>144</v>
      </c>
      <c r="D1114" s="56" t="s">
        <v>1580</v>
      </c>
      <c r="E1114" s="90" t="s">
        <v>69</v>
      </c>
      <c r="F1114" s="90" t="s">
        <v>69</v>
      </c>
      <c r="G1114" s="56" t="s">
        <v>144</v>
      </c>
      <c r="H1114" s="56" t="s">
        <v>16</v>
      </c>
      <c r="I1114" s="56" t="s">
        <v>589</v>
      </c>
      <c r="J1114" s="56" t="s">
        <v>74</v>
      </c>
      <c r="K1114" s="88" t="s">
        <v>148</v>
      </c>
      <c r="L1114" s="56" t="s">
        <v>148</v>
      </c>
      <c r="M1114" s="27">
        <v>45538</v>
      </c>
      <c r="N1114" s="56" t="s">
        <v>79</v>
      </c>
      <c r="O1114" s="56">
        <v>9663</v>
      </c>
      <c r="P1114" s="56" t="s">
        <v>149</v>
      </c>
      <c r="Q1114" s="56" t="s">
        <v>160</v>
      </c>
      <c r="R1114" s="56" t="s">
        <v>394</v>
      </c>
      <c r="S1114" s="56" t="s">
        <v>195</v>
      </c>
    </row>
    <row r="1115" spans="1:19" x14ac:dyDescent="0.2">
      <c r="A1115" s="56" t="s">
        <v>143</v>
      </c>
      <c r="B1115" s="56">
        <v>74584192</v>
      </c>
      <c r="C1115" s="56" t="s">
        <v>144</v>
      </c>
      <c r="D1115" s="56" t="s">
        <v>1581</v>
      </c>
      <c r="E1115" s="90" t="s">
        <v>69</v>
      </c>
      <c r="F1115" s="90" t="s">
        <v>69</v>
      </c>
      <c r="G1115" s="56" t="s">
        <v>144</v>
      </c>
      <c r="H1115" s="56" t="s">
        <v>16</v>
      </c>
      <c r="I1115" s="56" t="s">
        <v>148</v>
      </c>
      <c r="J1115" s="56" t="s">
        <v>158</v>
      </c>
      <c r="K1115" s="88">
        <v>45689</v>
      </c>
      <c r="L1115" s="56" t="s">
        <v>174</v>
      </c>
      <c r="M1115" s="27">
        <v>45541</v>
      </c>
      <c r="N1115" s="56" t="s">
        <v>79</v>
      </c>
      <c r="O1115" s="56">
        <v>9691</v>
      </c>
      <c r="P1115" s="56" t="s">
        <v>149</v>
      </c>
      <c r="Q1115" s="56" t="s">
        <v>154</v>
      </c>
      <c r="R1115" s="56" t="s">
        <v>148</v>
      </c>
      <c r="S1115" s="56" t="s">
        <v>151</v>
      </c>
    </row>
    <row r="1116" spans="1:19" x14ac:dyDescent="0.2">
      <c r="A1116" s="56" t="s">
        <v>143</v>
      </c>
      <c r="B1116" s="56">
        <v>76691605</v>
      </c>
      <c r="C1116" s="56" t="s">
        <v>144</v>
      </c>
      <c r="D1116" s="56" t="s">
        <v>1582</v>
      </c>
      <c r="E1116" s="90" t="s">
        <v>69</v>
      </c>
      <c r="F1116" s="90" t="s">
        <v>69</v>
      </c>
      <c r="G1116" s="56" t="s">
        <v>144</v>
      </c>
      <c r="H1116" s="56" t="s">
        <v>16</v>
      </c>
      <c r="I1116" s="56" t="s">
        <v>564</v>
      </c>
      <c r="J1116" s="56" t="s">
        <v>74</v>
      </c>
      <c r="K1116" s="88" t="s">
        <v>148</v>
      </c>
      <c r="L1116" s="56" t="s">
        <v>148</v>
      </c>
      <c r="M1116" s="27">
        <v>45541</v>
      </c>
      <c r="N1116" s="56" t="s">
        <v>79</v>
      </c>
      <c r="O1116" s="56">
        <v>9691</v>
      </c>
      <c r="P1116" s="56" t="s">
        <v>149</v>
      </c>
      <c r="Q1116" s="56" t="s">
        <v>154</v>
      </c>
      <c r="R1116" s="56" t="s">
        <v>2252</v>
      </c>
      <c r="S1116" s="56" t="s">
        <v>170</v>
      </c>
    </row>
    <row r="1117" spans="1:19" x14ac:dyDescent="0.2">
      <c r="A1117" s="56" t="s">
        <v>143</v>
      </c>
      <c r="B1117" s="56">
        <v>73184291</v>
      </c>
      <c r="C1117" s="56" t="s">
        <v>144</v>
      </c>
      <c r="D1117" s="56" t="s">
        <v>1583</v>
      </c>
      <c r="E1117" s="90" t="s">
        <v>69</v>
      </c>
      <c r="F1117" s="90" t="s">
        <v>69</v>
      </c>
      <c r="G1117" s="56" t="s">
        <v>144</v>
      </c>
      <c r="H1117" s="56" t="s">
        <v>385</v>
      </c>
      <c r="I1117" s="56" t="s">
        <v>386</v>
      </c>
      <c r="J1117" s="56" t="s">
        <v>74</v>
      </c>
      <c r="K1117" s="88" t="s">
        <v>148</v>
      </c>
      <c r="L1117" s="56" t="s">
        <v>148</v>
      </c>
      <c r="M1117" s="27">
        <v>45541</v>
      </c>
      <c r="N1117" s="56" t="s">
        <v>79</v>
      </c>
      <c r="O1117" s="56">
        <v>9691</v>
      </c>
      <c r="P1117" s="56" t="s">
        <v>149</v>
      </c>
      <c r="Q1117" s="56" t="s">
        <v>154</v>
      </c>
      <c r="R1117" s="56" t="s">
        <v>2252</v>
      </c>
      <c r="S1117" s="56" t="s">
        <v>190</v>
      </c>
    </row>
    <row r="1118" spans="1:19" x14ac:dyDescent="0.2">
      <c r="A1118" s="56" t="s">
        <v>143</v>
      </c>
      <c r="B1118" s="56">
        <v>5699722</v>
      </c>
      <c r="C1118" s="56" t="s">
        <v>144</v>
      </c>
      <c r="D1118" s="56" t="s">
        <v>1584</v>
      </c>
      <c r="E1118" s="90" t="s">
        <v>69</v>
      </c>
      <c r="F1118" s="90" t="s">
        <v>69</v>
      </c>
      <c r="G1118" s="56" t="s">
        <v>144</v>
      </c>
      <c r="H1118" s="56" t="s">
        <v>16</v>
      </c>
      <c r="I1118" s="56" t="s">
        <v>786</v>
      </c>
      <c r="J1118" s="56" t="s">
        <v>74</v>
      </c>
      <c r="K1118" s="88" t="s">
        <v>148</v>
      </c>
      <c r="L1118" s="56" t="s">
        <v>148</v>
      </c>
      <c r="M1118" s="27">
        <v>45541</v>
      </c>
      <c r="N1118" s="56" t="s">
        <v>79</v>
      </c>
      <c r="O1118" s="56">
        <v>9691</v>
      </c>
      <c r="P1118" s="56" t="s">
        <v>149</v>
      </c>
      <c r="Q1118" s="56" t="s">
        <v>154</v>
      </c>
      <c r="R1118" s="56" t="s">
        <v>2252</v>
      </c>
      <c r="S1118" s="56" t="s">
        <v>170</v>
      </c>
    </row>
    <row r="1119" spans="1:19" x14ac:dyDescent="0.2">
      <c r="A1119" s="56" t="s">
        <v>143</v>
      </c>
      <c r="B1119" s="56">
        <v>46989657</v>
      </c>
      <c r="C1119" s="56" t="s">
        <v>144</v>
      </c>
      <c r="D1119" s="56" t="s">
        <v>1585</v>
      </c>
      <c r="E1119" s="90" t="s">
        <v>69</v>
      </c>
      <c r="F1119" s="90" t="s">
        <v>69</v>
      </c>
      <c r="G1119" s="56" t="s">
        <v>144</v>
      </c>
      <c r="H1119" s="56" t="s">
        <v>16</v>
      </c>
      <c r="I1119" s="56" t="s">
        <v>264</v>
      </c>
      <c r="J1119" s="56" t="s">
        <v>74</v>
      </c>
      <c r="K1119" s="88" t="s">
        <v>148</v>
      </c>
      <c r="L1119" s="56" t="s">
        <v>148</v>
      </c>
      <c r="M1119" s="27">
        <v>45541</v>
      </c>
      <c r="N1119" s="56" t="s">
        <v>79</v>
      </c>
      <c r="O1119" s="56">
        <v>9691</v>
      </c>
      <c r="P1119" s="56" t="s">
        <v>149</v>
      </c>
      <c r="Q1119" s="56" t="s">
        <v>154</v>
      </c>
      <c r="R1119" s="56" t="s">
        <v>2252</v>
      </c>
      <c r="S1119" s="56" t="s">
        <v>186</v>
      </c>
    </row>
    <row r="1120" spans="1:19" x14ac:dyDescent="0.2">
      <c r="A1120" s="91" t="s">
        <v>143</v>
      </c>
      <c r="B1120" s="56">
        <v>75895700</v>
      </c>
      <c r="C1120" s="56" t="s">
        <v>144</v>
      </c>
      <c r="D1120" s="56" t="s">
        <v>1586</v>
      </c>
      <c r="E1120" s="90" t="s">
        <v>69</v>
      </c>
      <c r="F1120" s="90" t="s">
        <v>69</v>
      </c>
      <c r="G1120" s="90" t="s">
        <v>144</v>
      </c>
      <c r="H1120" s="56" t="s">
        <v>16</v>
      </c>
      <c r="I1120" s="26" t="s">
        <v>224</v>
      </c>
      <c r="J1120" s="56" t="s">
        <v>74</v>
      </c>
      <c r="K1120" s="88" t="s">
        <v>148</v>
      </c>
      <c r="L1120" s="56" t="s">
        <v>148</v>
      </c>
      <c r="M1120" s="27">
        <v>45541</v>
      </c>
      <c r="N1120" s="56" t="s">
        <v>79</v>
      </c>
      <c r="O1120" s="56">
        <v>9691</v>
      </c>
      <c r="P1120" s="56" t="s">
        <v>149</v>
      </c>
      <c r="Q1120" s="26" t="s">
        <v>154</v>
      </c>
      <c r="R1120" s="56" t="s">
        <v>2252</v>
      </c>
      <c r="S1120" s="56" t="s">
        <v>155</v>
      </c>
    </row>
    <row r="1121" spans="1:19" x14ac:dyDescent="0.2">
      <c r="A1121" s="91" t="s">
        <v>143</v>
      </c>
      <c r="B1121" s="56">
        <v>74755071</v>
      </c>
      <c r="C1121" s="56" t="s">
        <v>144</v>
      </c>
      <c r="D1121" s="56" t="s">
        <v>1587</v>
      </c>
      <c r="E1121" s="90" t="s">
        <v>69</v>
      </c>
      <c r="F1121" s="90" t="s">
        <v>69</v>
      </c>
      <c r="G1121" s="90" t="s">
        <v>144</v>
      </c>
      <c r="H1121" s="56" t="s">
        <v>16</v>
      </c>
      <c r="I1121" s="56" t="s">
        <v>589</v>
      </c>
      <c r="J1121" s="56" t="s">
        <v>158</v>
      </c>
      <c r="K1121" s="88">
        <v>45556</v>
      </c>
      <c r="L1121" s="56" t="s">
        <v>334</v>
      </c>
      <c r="M1121" s="27">
        <v>45541</v>
      </c>
      <c r="N1121" s="56" t="s">
        <v>79</v>
      </c>
      <c r="O1121" s="56">
        <v>9664</v>
      </c>
      <c r="P1121" s="56" t="s">
        <v>149</v>
      </c>
      <c r="Q1121" s="26" t="s">
        <v>160</v>
      </c>
      <c r="R1121" s="56" t="s">
        <v>394</v>
      </c>
      <c r="S1121" s="56" t="s">
        <v>170</v>
      </c>
    </row>
    <row r="1122" spans="1:19" x14ac:dyDescent="0.2">
      <c r="A1122" s="91" t="s">
        <v>143</v>
      </c>
      <c r="B1122" s="56">
        <v>44553410</v>
      </c>
      <c r="C1122" s="56" t="s">
        <v>144</v>
      </c>
      <c r="D1122" s="56" t="s">
        <v>1588</v>
      </c>
      <c r="E1122" s="90" t="s">
        <v>69</v>
      </c>
      <c r="F1122" s="90" t="s">
        <v>69</v>
      </c>
      <c r="G1122" s="90" t="s">
        <v>144</v>
      </c>
      <c r="H1122" s="56" t="s">
        <v>16</v>
      </c>
      <c r="I1122" s="56" t="s">
        <v>958</v>
      </c>
      <c r="J1122" s="56" t="s">
        <v>74</v>
      </c>
      <c r="K1122" s="88" t="s">
        <v>148</v>
      </c>
      <c r="L1122" s="56" t="s">
        <v>148</v>
      </c>
      <c r="M1122" s="27">
        <v>45541</v>
      </c>
      <c r="N1122" s="56" t="s">
        <v>79</v>
      </c>
      <c r="O1122" s="56">
        <v>9664</v>
      </c>
      <c r="P1122" s="56" t="s">
        <v>149</v>
      </c>
      <c r="Q1122" s="26" t="s">
        <v>160</v>
      </c>
      <c r="R1122" s="56" t="s">
        <v>394</v>
      </c>
      <c r="S1122" s="56" t="s">
        <v>198</v>
      </c>
    </row>
    <row r="1123" spans="1:19" x14ac:dyDescent="0.2">
      <c r="A1123" s="91" t="s">
        <v>143</v>
      </c>
      <c r="B1123" s="56">
        <v>70084067</v>
      </c>
      <c r="C1123" s="56" t="s">
        <v>144</v>
      </c>
      <c r="D1123" s="56" t="s">
        <v>1589</v>
      </c>
      <c r="E1123" s="90" t="s">
        <v>69</v>
      </c>
      <c r="F1123" s="90" t="s">
        <v>69</v>
      </c>
      <c r="G1123" s="90" t="s">
        <v>144</v>
      </c>
      <c r="H1123" s="56" t="s">
        <v>16</v>
      </c>
      <c r="I1123" s="56" t="s">
        <v>958</v>
      </c>
      <c r="J1123" s="56" t="s">
        <v>74</v>
      </c>
      <c r="K1123" s="88" t="s">
        <v>148</v>
      </c>
      <c r="L1123" s="56" t="s">
        <v>148</v>
      </c>
      <c r="M1123" s="27">
        <v>45541</v>
      </c>
      <c r="N1123" s="56" t="s">
        <v>79</v>
      </c>
      <c r="O1123" s="56">
        <v>9664</v>
      </c>
      <c r="P1123" s="56" t="s">
        <v>149</v>
      </c>
      <c r="Q1123" s="26" t="s">
        <v>160</v>
      </c>
      <c r="R1123" s="56" t="s">
        <v>394</v>
      </c>
      <c r="S1123" s="56" t="s">
        <v>151</v>
      </c>
    </row>
    <row r="1124" spans="1:19" x14ac:dyDescent="0.2">
      <c r="A1124" s="91" t="s">
        <v>143</v>
      </c>
      <c r="B1124" s="56">
        <v>45594511</v>
      </c>
      <c r="C1124" s="56" t="s">
        <v>144</v>
      </c>
      <c r="D1124" s="56" t="s">
        <v>1590</v>
      </c>
      <c r="E1124" s="90" t="s">
        <v>69</v>
      </c>
      <c r="F1124" s="90" t="s">
        <v>69</v>
      </c>
      <c r="G1124" s="90" t="s">
        <v>144</v>
      </c>
      <c r="H1124" s="56" t="s">
        <v>11</v>
      </c>
      <c r="I1124" s="56" t="s">
        <v>200</v>
      </c>
      <c r="J1124" s="56" t="s">
        <v>74</v>
      </c>
      <c r="K1124" s="88" t="s">
        <v>148</v>
      </c>
      <c r="L1124" s="56" t="s">
        <v>148</v>
      </c>
      <c r="M1124" s="27">
        <v>45541</v>
      </c>
      <c r="N1124" s="56" t="s">
        <v>78</v>
      </c>
      <c r="O1124" s="56">
        <v>9664</v>
      </c>
      <c r="P1124" s="56" t="s">
        <v>149</v>
      </c>
      <c r="Q1124" s="26" t="s">
        <v>160</v>
      </c>
      <c r="R1124" s="56" t="s">
        <v>2150</v>
      </c>
      <c r="S1124" s="56" t="s">
        <v>179</v>
      </c>
    </row>
    <row r="1125" spans="1:19" x14ac:dyDescent="0.2">
      <c r="A1125" s="91" t="s">
        <v>143</v>
      </c>
      <c r="B1125" s="56">
        <v>42639143</v>
      </c>
      <c r="C1125" s="56" t="s">
        <v>144</v>
      </c>
      <c r="D1125" s="56" t="s">
        <v>1591</v>
      </c>
      <c r="E1125" s="90" t="s">
        <v>69</v>
      </c>
      <c r="F1125" s="90" t="s">
        <v>69</v>
      </c>
      <c r="G1125" s="90" t="s">
        <v>144</v>
      </c>
      <c r="H1125" s="56" t="s">
        <v>11</v>
      </c>
      <c r="I1125" s="26" t="s">
        <v>200</v>
      </c>
      <c r="J1125" s="56" t="s">
        <v>74</v>
      </c>
      <c r="K1125" s="88" t="s">
        <v>148</v>
      </c>
      <c r="L1125" s="56" t="s">
        <v>148</v>
      </c>
      <c r="M1125" s="27">
        <v>45541</v>
      </c>
      <c r="N1125" s="56" t="s">
        <v>78</v>
      </c>
      <c r="O1125" s="56">
        <v>9664</v>
      </c>
      <c r="P1125" s="56" t="s">
        <v>149</v>
      </c>
      <c r="Q1125" s="26" t="s">
        <v>160</v>
      </c>
      <c r="R1125" s="56" t="s">
        <v>2150</v>
      </c>
      <c r="S1125" s="56" t="s">
        <v>190</v>
      </c>
    </row>
    <row r="1126" spans="1:19" x14ac:dyDescent="0.2">
      <c r="A1126" s="91" t="s">
        <v>143</v>
      </c>
      <c r="B1126" s="56">
        <v>74884945</v>
      </c>
      <c r="C1126" s="56" t="s">
        <v>144</v>
      </c>
      <c r="D1126" s="56" t="s">
        <v>1592</v>
      </c>
      <c r="E1126" s="90" t="s">
        <v>69</v>
      </c>
      <c r="F1126" s="90" t="s">
        <v>69</v>
      </c>
      <c r="G1126" s="90" t="s">
        <v>144</v>
      </c>
      <c r="H1126" s="56" t="s">
        <v>16</v>
      </c>
      <c r="I1126" s="56" t="s">
        <v>397</v>
      </c>
      <c r="J1126" s="56" t="s">
        <v>158</v>
      </c>
      <c r="K1126" s="88">
        <v>45650</v>
      </c>
      <c r="L1126" s="56" t="s">
        <v>222</v>
      </c>
      <c r="M1126" s="27">
        <v>45541</v>
      </c>
      <c r="N1126" s="56" t="s">
        <v>79</v>
      </c>
      <c r="O1126" s="56">
        <v>9664</v>
      </c>
      <c r="P1126" s="56" t="s">
        <v>149</v>
      </c>
      <c r="Q1126" s="56" t="s">
        <v>160</v>
      </c>
      <c r="R1126" s="56" t="s">
        <v>394</v>
      </c>
      <c r="S1126" s="56" t="s">
        <v>151</v>
      </c>
    </row>
    <row r="1127" spans="1:19" x14ac:dyDescent="0.2">
      <c r="A1127" s="91" t="s">
        <v>143</v>
      </c>
      <c r="B1127" s="56">
        <v>74609856</v>
      </c>
      <c r="C1127" s="56" t="s">
        <v>144</v>
      </c>
      <c r="D1127" s="56" t="s">
        <v>1593</v>
      </c>
      <c r="E1127" s="90" t="s">
        <v>69</v>
      </c>
      <c r="F1127" s="90" t="s">
        <v>69</v>
      </c>
      <c r="G1127" s="90" t="s">
        <v>144</v>
      </c>
      <c r="H1127" s="56" t="s">
        <v>16</v>
      </c>
      <c r="I1127" s="56" t="s">
        <v>589</v>
      </c>
      <c r="J1127" s="56" t="s">
        <v>158</v>
      </c>
      <c r="K1127" s="88">
        <v>45579</v>
      </c>
      <c r="L1127" s="56" t="s">
        <v>334</v>
      </c>
      <c r="M1127" s="27">
        <v>45541</v>
      </c>
      <c r="N1127" s="56" t="s">
        <v>79</v>
      </c>
      <c r="O1127" s="56">
        <v>9664</v>
      </c>
      <c r="P1127" s="56" t="s">
        <v>149</v>
      </c>
      <c r="Q1127" s="56" t="s">
        <v>160</v>
      </c>
      <c r="R1127" s="56" t="s">
        <v>394</v>
      </c>
      <c r="S1127" s="56" t="s">
        <v>167</v>
      </c>
    </row>
    <row r="1128" spans="1:19" x14ac:dyDescent="0.2">
      <c r="A1128" s="91" t="s">
        <v>143</v>
      </c>
      <c r="B1128" s="56">
        <v>47560586</v>
      </c>
      <c r="C1128" s="56" t="s">
        <v>144</v>
      </c>
      <c r="D1128" s="56" t="s">
        <v>1594</v>
      </c>
      <c r="E1128" s="90" t="s">
        <v>69</v>
      </c>
      <c r="F1128" s="90" t="s">
        <v>69</v>
      </c>
      <c r="G1128" s="90" t="s">
        <v>144</v>
      </c>
      <c r="H1128" s="56" t="s">
        <v>16</v>
      </c>
      <c r="I1128" s="56" t="s">
        <v>958</v>
      </c>
      <c r="J1128" s="56" t="s">
        <v>74</v>
      </c>
      <c r="K1128" s="88" t="s">
        <v>148</v>
      </c>
      <c r="L1128" s="56" t="s">
        <v>148</v>
      </c>
      <c r="M1128" s="27">
        <v>45541</v>
      </c>
      <c r="N1128" s="56" t="s">
        <v>79</v>
      </c>
      <c r="O1128" s="56">
        <v>9664</v>
      </c>
      <c r="P1128" s="56" t="s">
        <v>149</v>
      </c>
      <c r="Q1128" s="56" t="s">
        <v>160</v>
      </c>
      <c r="R1128" s="56" t="s">
        <v>394</v>
      </c>
      <c r="S1128" s="56" t="s">
        <v>186</v>
      </c>
    </row>
    <row r="1129" spans="1:19" x14ac:dyDescent="0.2">
      <c r="A1129" s="91" t="s">
        <v>143</v>
      </c>
      <c r="B1129" s="56">
        <v>73270449</v>
      </c>
      <c r="C1129" s="56" t="s">
        <v>144</v>
      </c>
      <c r="D1129" s="56" t="s">
        <v>1595</v>
      </c>
      <c r="E1129" s="90" t="s">
        <v>69</v>
      </c>
      <c r="F1129" s="90" t="s">
        <v>69</v>
      </c>
      <c r="G1129" s="90" t="s">
        <v>144</v>
      </c>
      <c r="H1129" s="56" t="s">
        <v>16</v>
      </c>
      <c r="I1129" s="56" t="s">
        <v>397</v>
      </c>
      <c r="J1129" s="56" t="s">
        <v>158</v>
      </c>
      <c r="K1129" s="88">
        <v>45664</v>
      </c>
      <c r="L1129" s="56" t="s">
        <v>247</v>
      </c>
      <c r="M1129" s="27">
        <v>45541</v>
      </c>
      <c r="N1129" s="56" t="s">
        <v>79</v>
      </c>
      <c r="O1129" s="56">
        <v>9664</v>
      </c>
      <c r="P1129" s="56" t="s">
        <v>149</v>
      </c>
      <c r="Q1129" s="56" t="s">
        <v>160</v>
      </c>
      <c r="R1129" s="56" t="s">
        <v>394</v>
      </c>
      <c r="S1129" s="56" t="s">
        <v>190</v>
      </c>
    </row>
    <row r="1130" spans="1:19" x14ac:dyDescent="0.2">
      <c r="A1130" s="91" t="s">
        <v>143</v>
      </c>
      <c r="B1130" s="56">
        <v>46631258</v>
      </c>
      <c r="C1130" s="56" t="s">
        <v>144</v>
      </c>
      <c r="D1130" s="56" t="s">
        <v>1596</v>
      </c>
      <c r="E1130" s="90" t="s">
        <v>69</v>
      </c>
      <c r="F1130" s="90" t="s">
        <v>69</v>
      </c>
      <c r="G1130" s="90" t="s">
        <v>144</v>
      </c>
      <c r="H1130" s="56" t="s">
        <v>16</v>
      </c>
      <c r="I1130" s="56" t="s">
        <v>589</v>
      </c>
      <c r="J1130" s="56" t="s">
        <v>158</v>
      </c>
      <c r="K1130" s="88">
        <v>45564</v>
      </c>
      <c r="L1130" s="56" t="s">
        <v>159</v>
      </c>
      <c r="M1130" s="27">
        <v>45541</v>
      </c>
      <c r="N1130" s="56" t="s">
        <v>79</v>
      </c>
      <c r="O1130" s="56">
        <v>9664</v>
      </c>
      <c r="P1130" s="56" t="s">
        <v>149</v>
      </c>
      <c r="Q1130" s="56" t="s">
        <v>160</v>
      </c>
      <c r="R1130" s="56" t="s">
        <v>394</v>
      </c>
      <c r="S1130" s="56" t="s">
        <v>170</v>
      </c>
    </row>
    <row r="1131" spans="1:19" x14ac:dyDescent="0.2">
      <c r="A1131" s="91" t="s">
        <v>143</v>
      </c>
      <c r="B1131" s="56">
        <v>47218276</v>
      </c>
      <c r="C1131" s="56" t="s">
        <v>144</v>
      </c>
      <c r="D1131" s="56" t="s">
        <v>1597</v>
      </c>
      <c r="E1131" s="90" t="s">
        <v>69</v>
      </c>
      <c r="F1131" s="90" t="s">
        <v>69</v>
      </c>
      <c r="G1131" s="90" t="s">
        <v>144</v>
      </c>
      <c r="H1131" s="56" t="s">
        <v>16</v>
      </c>
      <c r="I1131" s="56" t="s">
        <v>958</v>
      </c>
      <c r="J1131" s="56" t="s">
        <v>74</v>
      </c>
      <c r="K1131" s="88" t="s">
        <v>148</v>
      </c>
      <c r="L1131" s="56" t="s">
        <v>148</v>
      </c>
      <c r="M1131" s="27">
        <v>45541</v>
      </c>
      <c r="N1131" s="56" t="s">
        <v>79</v>
      </c>
      <c r="O1131" s="56">
        <v>9664</v>
      </c>
      <c r="P1131" s="56" t="s">
        <v>149</v>
      </c>
      <c r="Q1131" s="56" t="s">
        <v>160</v>
      </c>
      <c r="R1131" s="56" t="s">
        <v>394</v>
      </c>
      <c r="S1131" s="56" t="s">
        <v>1506</v>
      </c>
    </row>
    <row r="1132" spans="1:19" x14ac:dyDescent="0.2">
      <c r="A1132" s="91" t="s">
        <v>143</v>
      </c>
      <c r="B1132" s="56">
        <v>10430834</v>
      </c>
      <c r="C1132" s="56" t="s">
        <v>144</v>
      </c>
      <c r="D1132" s="56" t="s">
        <v>1598</v>
      </c>
      <c r="E1132" s="90" t="s">
        <v>69</v>
      </c>
      <c r="F1132" s="90" t="s">
        <v>69</v>
      </c>
      <c r="G1132" s="90" t="s">
        <v>144</v>
      </c>
      <c r="H1132" s="56" t="s">
        <v>16</v>
      </c>
      <c r="I1132" s="56" t="s">
        <v>958</v>
      </c>
      <c r="J1132" s="56" t="s">
        <v>158</v>
      </c>
      <c r="K1132" s="88">
        <v>45706</v>
      </c>
      <c r="L1132" s="56" t="s">
        <v>247</v>
      </c>
      <c r="M1132" s="27">
        <v>45541</v>
      </c>
      <c r="N1132" s="56" t="s">
        <v>79</v>
      </c>
      <c r="O1132" s="56">
        <v>9664</v>
      </c>
      <c r="P1132" s="56" t="s">
        <v>149</v>
      </c>
      <c r="Q1132" s="56" t="s">
        <v>160</v>
      </c>
      <c r="R1132" s="56" t="s">
        <v>394</v>
      </c>
      <c r="S1132" s="56" t="s">
        <v>1506</v>
      </c>
    </row>
    <row r="1133" spans="1:19" x14ac:dyDescent="0.2">
      <c r="A1133" s="91" t="s">
        <v>143</v>
      </c>
      <c r="B1133" s="56">
        <v>44433302</v>
      </c>
      <c r="C1133" s="56" t="s">
        <v>144</v>
      </c>
      <c r="D1133" s="56" t="s">
        <v>1599</v>
      </c>
      <c r="E1133" s="90" t="s">
        <v>69</v>
      </c>
      <c r="F1133" s="90" t="s">
        <v>69</v>
      </c>
      <c r="G1133" s="90" t="s">
        <v>144</v>
      </c>
      <c r="H1133" s="56" t="s">
        <v>16</v>
      </c>
      <c r="I1133" s="56" t="s">
        <v>986</v>
      </c>
      <c r="J1133" s="56" t="s">
        <v>74</v>
      </c>
      <c r="K1133" s="88" t="s">
        <v>148</v>
      </c>
      <c r="L1133" s="56" t="s">
        <v>148</v>
      </c>
      <c r="M1133" s="27">
        <v>45541</v>
      </c>
      <c r="N1133" s="56" t="s">
        <v>79</v>
      </c>
      <c r="O1133" s="56">
        <v>9664</v>
      </c>
      <c r="P1133" s="56" t="s">
        <v>149</v>
      </c>
      <c r="Q1133" s="56" t="s">
        <v>160</v>
      </c>
      <c r="R1133" s="56" t="s">
        <v>394</v>
      </c>
      <c r="S1133" s="56" t="s">
        <v>195</v>
      </c>
    </row>
    <row r="1134" spans="1:19" x14ac:dyDescent="0.2">
      <c r="A1134" s="91" t="s">
        <v>143</v>
      </c>
      <c r="B1134" s="56">
        <v>76437534</v>
      </c>
      <c r="C1134" s="56" t="s">
        <v>144</v>
      </c>
      <c r="D1134" s="56" t="s">
        <v>1601</v>
      </c>
      <c r="E1134" s="90" t="s">
        <v>69</v>
      </c>
      <c r="F1134" s="90" t="s">
        <v>69</v>
      </c>
      <c r="G1134" s="90" t="s">
        <v>144</v>
      </c>
      <c r="H1134" s="56" t="s">
        <v>16</v>
      </c>
      <c r="I1134" s="56" t="s">
        <v>958</v>
      </c>
      <c r="J1134" s="56" t="s">
        <v>158</v>
      </c>
      <c r="K1134" s="88">
        <v>45626</v>
      </c>
      <c r="L1134" s="56" t="s">
        <v>174</v>
      </c>
      <c r="M1134" s="27">
        <v>45541</v>
      </c>
      <c r="N1134" s="56" t="s">
        <v>79</v>
      </c>
      <c r="O1134" s="56">
        <v>9662</v>
      </c>
      <c r="P1134" s="56" t="s">
        <v>149</v>
      </c>
      <c r="Q1134" s="56" t="s">
        <v>160</v>
      </c>
      <c r="R1134" s="56" t="s">
        <v>394</v>
      </c>
      <c r="S1134" s="56" t="s">
        <v>170</v>
      </c>
    </row>
    <row r="1135" spans="1:19" x14ac:dyDescent="0.2">
      <c r="A1135" s="91" t="s">
        <v>143</v>
      </c>
      <c r="B1135" s="56">
        <v>46310319</v>
      </c>
      <c r="C1135" s="56" t="s">
        <v>144</v>
      </c>
      <c r="D1135" s="56" t="s">
        <v>1602</v>
      </c>
      <c r="E1135" s="90" t="s">
        <v>69</v>
      </c>
      <c r="F1135" s="90" t="s">
        <v>69</v>
      </c>
      <c r="G1135" s="90" t="s">
        <v>144</v>
      </c>
      <c r="H1135" s="56" t="s">
        <v>11</v>
      </c>
      <c r="I1135" s="56" t="s">
        <v>169</v>
      </c>
      <c r="J1135" s="56" t="s">
        <v>74</v>
      </c>
      <c r="K1135" s="88" t="s">
        <v>148</v>
      </c>
      <c r="L1135" s="56" t="s">
        <v>148</v>
      </c>
      <c r="M1135" s="27">
        <v>45541</v>
      </c>
      <c r="N1135" s="56" t="s">
        <v>78</v>
      </c>
      <c r="O1135" s="56">
        <v>9663</v>
      </c>
      <c r="P1135" s="56" t="s">
        <v>149</v>
      </c>
      <c r="Q1135" s="56" t="s">
        <v>160</v>
      </c>
      <c r="R1135" s="56" t="s">
        <v>2150</v>
      </c>
      <c r="S1135" s="56" t="s">
        <v>186</v>
      </c>
    </row>
    <row r="1136" spans="1:19" x14ac:dyDescent="0.2">
      <c r="A1136" s="91" t="s">
        <v>143</v>
      </c>
      <c r="B1136" s="56">
        <v>3389047</v>
      </c>
      <c r="C1136" s="56" t="s">
        <v>144</v>
      </c>
      <c r="D1136" s="56" t="s">
        <v>1603</v>
      </c>
      <c r="E1136" s="90" t="s">
        <v>69</v>
      </c>
      <c r="F1136" s="90" t="s">
        <v>69</v>
      </c>
      <c r="G1136" s="90" t="s">
        <v>144</v>
      </c>
      <c r="H1136" s="56" t="s">
        <v>16</v>
      </c>
      <c r="I1136" s="56" t="s">
        <v>310</v>
      </c>
      <c r="J1136" s="56" t="s">
        <v>158</v>
      </c>
      <c r="K1136" s="88">
        <v>45723</v>
      </c>
      <c r="L1136" s="56" t="s">
        <v>159</v>
      </c>
      <c r="M1136" s="27">
        <v>45545</v>
      </c>
      <c r="N1136" s="56" t="s">
        <v>79</v>
      </c>
      <c r="O1136" s="56">
        <v>9665</v>
      </c>
      <c r="P1136" s="56" t="s">
        <v>149</v>
      </c>
      <c r="Q1136" s="56" t="s">
        <v>160</v>
      </c>
      <c r="R1136" s="56" t="s">
        <v>243</v>
      </c>
      <c r="S1136" s="56" t="s">
        <v>170</v>
      </c>
    </row>
    <row r="1137" spans="1:19" x14ac:dyDescent="0.2">
      <c r="A1137" s="91" t="s">
        <v>143</v>
      </c>
      <c r="B1137" s="56">
        <v>40166757</v>
      </c>
      <c r="C1137" s="56" t="s">
        <v>144</v>
      </c>
      <c r="D1137" s="56" t="s">
        <v>1604</v>
      </c>
      <c r="E1137" s="90" t="s">
        <v>69</v>
      </c>
      <c r="F1137" s="90" t="s">
        <v>69</v>
      </c>
      <c r="G1137" s="90" t="s">
        <v>144</v>
      </c>
      <c r="H1137" s="56" t="s">
        <v>16</v>
      </c>
      <c r="I1137" s="56" t="s">
        <v>527</v>
      </c>
      <c r="J1137" s="56" t="s">
        <v>74</v>
      </c>
      <c r="K1137" s="88" t="s">
        <v>148</v>
      </c>
      <c r="L1137" s="56" t="s">
        <v>148</v>
      </c>
      <c r="M1137" s="27">
        <v>45545</v>
      </c>
      <c r="N1137" s="56" t="s">
        <v>79</v>
      </c>
      <c r="O1137" s="56">
        <v>9665</v>
      </c>
      <c r="P1137" s="56" t="s">
        <v>149</v>
      </c>
      <c r="Q1137" s="56" t="s">
        <v>160</v>
      </c>
      <c r="R1137" s="56" t="s">
        <v>243</v>
      </c>
      <c r="S1137" s="56" t="s">
        <v>195</v>
      </c>
    </row>
    <row r="1138" spans="1:19" x14ac:dyDescent="0.2">
      <c r="A1138" s="91" t="s">
        <v>143</v>
      </c>
      <c r="B1138" s="56">
        <v>74074487</v>
      </c>
      <c r="C1138" s="56" t="s">
        <v>144</v>
      </c>
      <c r="D1138" s="56" t="s">
        <v>1605</v>
      </c>
      <c r="E1138" s="90" t="s">
        <v>69</v>
      </c>
      <c r="F1138" s="90" t="s">
        <v>69</v>
      </c>
      <c r="G1138" s="90" t="s">
        <v>144</v>
      </c>
      <c r="H1138" s="56" t="s">
        <v>359</v>
      </c>
      <c r="I1138" s="56" t="s">
        <v>812</v>
      </c>
      <c r="J1138" s="56" t="s">
        <v>74</v>
      </c>
      <c r="K1138" s="88" t="s">
        <v>148</v>
      </c>
      <c r="L1138" s="56" t="s">
        <v>148</v>
      </c>
      <c r="M1138" s="27">
        <v>45759</v>
      </c>
      <c r="N1138" s="56" t="s">
        <v>78</v>
      </c>
      <c r="O1138" s="56">
        <v>9665</v>
      </c>
      <c r="P1138" s="56" t="s">
        <v>149</v>
      </c>
      <c r="Q1138" s="56" t="s">
        <v>160</v>
      </c>
      <c r="R1138" s="56" t="s">
        <v>731</v>
      </c>
      <c r="S1138" s="56" t="s">
        <v>170</v>
      </c>
    </row>
    <row r="1139" spans="1:19" x14ac:dyDescent="0.2">
      <c r="A1139" s="91" t="s">
        <v>143</v>
      </c>
      <c r="B1139" s="56">
        <v>70907252</v>
      </c>
      <c r="C1139" s="56" t="s">
        <v>144</v>
      </c>
      <c r="D1139" s="56" t="s">
        <v>1606</v>
      </c>
      <c r="E1139" s="90" t="s">
        <v>69</v>
      </c>
      <c r="F1139" s="90" t="s">
        <v>69</v>
      </c>
      <c r="G1139" s="90" t="s">
        <v>144</v>
      </c>
      <c r="H1139" s="56" t="s">
        <v>16</v>
      </c>
      <c r="I1139" s="56" t="s">
        <v>820</v>
      </c>
      <c r="J1139" s="56" t="s">
        <v>158</v>
      </c>
      <c r="K1139" s="88">
        <v>45735</v>
      </c>
      <c r="L1139" s="56" t="s">
        <v>222</v>
      </c>
      <c r="M1139" s="27">
        <v>45545</v>
      </c>
      <c r="N1139" s="56" t="s">
        <v>79</v>
      </c>
      <c r="O1139" s="56">
        <v>9665</v>
      </c>
      <c r="P1139" s="56" t="s">
        <v>149</v>
      </c>
      <c r="Q1139" s="56" t="s">
        <v>160</v>
      </c>
      <c r="R1139" s="56" t="s">
        <v>243</v>
      </c>
      <c r="S1139" s="56" t="s">
        <v>1506</v>
      </c>
    </row>
    <row r="1140" spans="1:19" x14ac:dyDescent="0.2">
      <c r="A1140" s="91" t="s">
        <v>143</v>
      </c>
      <c r="B1140" s="56">
        <v>60792315</v>
      </c>
      <c r="C1140" s="56" t="s">
        <v>144</v>
      </c>
      <c r="D1140" s="56" t="s">
        <v>1607</v>
      </c>
      <c r="E1140" s="90" t="s">
        <v>69</v>
      </c>
      <c r="F1140" s="90" t="s">
        <v>69</v>
      </c>
      <c r="G1140" s="90" t="s">
        <v>144</v>
      </c>
      <c r="H1140" s="56" t="s">
        <v>16</v>
      </c>
      <c r="I1140" s="56" t="s">
        <v>820</v>
      </c>
      <c r="J1140" s="56" t="s">
        <v>74</v>
      </c>
      <c r="K1140" s="88" t="s">
        <v>148</v>
      </c>
      <c r="L1140" s="56" t="s">
        <v>148</v>
      </c>
      <c r="M1140" s="27">
        <v>45545</v>
      </c>
      <c r="N1140" s="56" t="s">
        <v>79</v>
      </c>
      <c r="O1140" s="56">
        <v>9665</v>
      </c>
      <c r="P1140" s="56" t="s">
        <v>149</v>
      </c>
      <c r="Q1140" s="56" t="s">
        <v>160</v>
      </c>
      <c r="R1140" s="56" t="s">
        <v>243</v>
      </c>
      <c r="S1140" s="56" t="s">
        <v>1506</v>
      </c>
    </row>
    <row r="1141" spans="1:19" x14ac:dyDescent="0.2">
      <c r="A1141" s="91" t="s">
        <v>143</v>
      </c>
      <c r="B1141" s="56">
        <v>77216247</v>
      </c>
      <c r="C1141" s="56" t="s">
        <v>144</v>
      </c>
      <c r="D1141" s="56" t="s">
        <v>1608</v>
      </c>
      <c r="E1141" s="90" t="s">
        <v>69</v>
      </c>
      <c r="F1141" s="90" t="s">
        <v>69</v>
      </c>
      <c r="G1141" s="90" t="s">
        <v>144</v>
      </c>
      <c r="H1141" s="56" t="s">
        <v>16</v>
      </c>
      <c r="I1141" s="56" t="s">
        <v>820</v>
      </c>
      <c r="J1141" s="56" t="s">
        <v>158</v>
      </c>
      <c r="K1141" s="88">
        <v>45566</v>
      </c>
      <c r="L1141" s="56" t="s">
        <v>334</v>
      </c>
      <c r="M1141" s="27">
        <v>45545</v>
      </c>
      <c r="N1141" s="56" t="s">
        <v>79</v>
      </c>
      <c r="O1141" s="56">
        <v>9665</v>
      </c>
      <c r="P1141" s="56" t="s">
        <v>149</v>
      </c>
      <c r="Q1141" s="56" t="s">
        <v>160</v>
      </c>
      <c r="R1141" s="56" t="s">
        <v>243</v>
      </c>
      <c r="S1141" s="56" t="s">
        <v>148</v>
      </c>
    </row>
    <row r="1142" spans="1:19" x14ac:dyDescent="0.2">
      <c r="A1142" s="56" t="s">
        <v>143</v>
      </c>
      <c r="B1142" s="56">
        <v>45201969</v>
      </c>
      <c r="C1142" s="56" t="s">
        <v>144</v>
      </c>
      <c r="D1142" s="56" t="s">
        <v>1609</v>
      </c>
      <c r="E1142" s="56" t="s">
        <v>69</v>
      </c>
      <c r="F1142" s="56" t="s">
        <v>69</v>
      </c>
      <c r="G1142" s="56" t="s">
        <v>144</v>
      </c>
      <c r="H1142" s="56" t="s">
        <v>16</v>
      </c>
      <c r="I1142" s="56" t="s">
        <v>820</v>
      </c>
      <c r="J1142" s="56" t="s">
        <v>158</v>
      </c>
      <c r="K1142" s="88">
        <v>45566</v>
      </c>
      <c r="L1142" s="56" t="s">
        <v>334</v>
      </c>
      <c r="M1142" s="27">
        <v>45545</v>
      </c>
      <c r="N1142" s="56" t="s">
        <v>79</v>
      </c>
      <c r="O1142" s="56">
        <v>9665</v>
      </c>
      <c r="P1142" s="56" t="s">
        <v>149</v>
      </c>
      <c r="Q1142" s="56" t="s">
        <v>160</v>
      </c>
      <c r="R1142" s="56" t="s">
        <v>243</v>
      </c>
      <c r="S1142" s="56" t="s">
        <v>170</v>
      </c>
    </row>
    <row r="1143" spans="1:19" x14ac:dyDescent="0.2">
      <c r="A1143" s="56" t="s">
        <v>143</v>
      </c>
      <c r="B1143" s="56">
        <v>72510530</v>
      </c>
      <c r="C1143" s="56" t="s">
        <v>144</v>
      </c>
      <c r="D1143" s="56" t="s">
        <v>1610</v>
      </c>
      <c r="E1143" s="56" t="s">
        <v>69</v>
      </c>
      <c r="F1143" s="56" t="s">
        <v>69</v>
      </c>
      <c r="G1143" s="56" t="s">
        <v>144</v>
      </c>
      <c r="H1143" s="56" t="s">
        <v>16</v>
      </c>
      <c r="I1143" s="26" t="s">
        <v>425</v>
      </c>
      <c r="J1143" s="56" t="s">
        <v>158</v>
      </c>
      <c r="K1143" s="88">
        <v>45596</v>
      </c>
      <c r="L1143" s="56" t="s">
        <v>194</v>
      </c>
      <c r="M1143" s="27">
        <v>45548</v>
      </c>
      <c r="N1143" s="56" t="s">
        <v>79</v>
      </c>
      <c r="O1143" s="56">
        <v>9665</v>
      </c>
      <c r="P1143" s="56" t="s">
        <v>149</v>
      </c>
      <c r="Q1143" s="56" t="s">
        <v>160</v>
      </c>
      <c r="R1143" s="56" t="s">
        <v>243</v>
      </c>
      <c r="S1143" s="56" t="s">
        <v>170</v>
      </c>
    </row>
    <row r="1144" spans="1:19" x14ac:dyDescent="0.2">
      <c r="A1144" s="56" t="s">
        <v>143</v>
      </c>
      <c r="B1144" s="56">
        <v>72185151</v>
      </c>
      <c r="C1144" s="56" t="s">
        <v>144</v>
      </c>
      <c r="D1144" s="56" t="s">
        <v>1611</v>
      </c>
      <c r="E1144" s="56" t="s">
        <v>69</v>
      </c>
      <c r="F1144" s="56" t="s">
        <v>69</v>
      </c>
      <c r="G1144" s="56" t="s">
        <v>144</v>
      </c>
      <c r="H1144" s="56" t="s">
        <v>16</v>
      </c>
      <c r="I1144" s="56" t="s">
        <v>308</v>
      </c>
      <c r="J1144" s="56" t="s">
        <v>74</v>
      </c>
      <c r="K1144" s="88" t="s">
        <v>148</v>
      </c>
      <c r="L1144" s="56" t="s">
        <v>148</v>
      </c>
      <c r="M1144" s="27">
        <v>45545</v>
      </c>
      <c r="N1144" s="56" t="s">
        <v>79</v>
      </c>
      <c r="O1144" s="56">
        <v>9666</v>
      </c>
      <c r="P1144" s="56" t="s">
        <v>149</v>
      </c>
      <c r="Q1144" s="56" t="s">
        <v>160</v>
      </c>
      <c r="R1144" s="56" t="s">
        <v>243</v>
      </c>
      <c r="S1144" s="56" t="s">
        <v>151</v>
      </c>
    </row>
    <row r="1145" spans="1:19" x14ac:dyDescent="0.2">
      <c r="A1145" s="56" t="s">
        <v>143</v>
      </c>
      <c r="B1145" s="56">
        <v>46819135</v>
      </c>
      <c r="C1145" s="56" t="s">
        <v>144</v>
      </c>
      <c r="D1145" s="56" t="s">
        <v>1612</v>
      </c>
      <c r="E1145" s="56" t="s">
        <v>69</v>
      </c>
      <c r="F1145" s="56" t="s">
        <v>69</v>
      </c>
      <c r="G1145" s="56" t="s">
        <v>144</v>
      </c>
      <c r="H1145" s="56" t="s">
        <v>16</v>
      </c>
      <c r="I1145" s="56" t="s">
        <v>148</v>
      </c>
      <c r="J1145" s="56" t="s">
        <v>158</v>
      </c>
      <c r="K1145" s="88">
        <v>45565</v>
      </c>
      <c r="L1145" s="56" t="s">
        <v>275</v>
      </c>
      <c r="M1145" s="27">
        <v>45545</v>
      </c>
      <c r="N1145" s="56" t="s">
        <v>79</v>
      </c>
      <c r="O1145" s="56">
        <v>9666</v>
      </c>
      <c r="P1145" s="56" t="s">
        <v>149</v>
      </c>
      <c r="Q1145" s="56" t="s">
        <v>160</v>
      </c>
      <c r="R1145" s="56" t="s">
        <v>148</v>
      </c>
      <c r="S1145" s="56" t="s">
        <v>190</v>
      </c>
    </row>
    <row r="1146" spans="1:19" x14ac:dyDescent="0.2">
      <c r="A1146" s="56" t="s">
        <v>143</v>
      </c>
      <c r="B1146" s="56">
        <v>73687525</v>
      </c>
      <c r="C1146" s="56" t="s">
        <v>144</v>
      </c>
      <c r="D1146" s="56" t="s">
        <v>1613</v>
      </c>
      <c r="E1146" s="56" t="s">
        <v>69</v>
      </c>
      <c r="F1146" s="56" t="s">
        <v>69</v>
      </c>
      <c r="G1146" s="56" t="s">
        <v>144</v>
      </c>
      <c r="H1146" s="56" t="s">
        <v>16</v>
      </c>
      <c r="I1146" s="26" t="s">
        <v>148</v>
      </c>
      <c r="J1146" s="56" t="s">
        <v>158</v>
      </c>
      <c r="K1146" s="88">
        <v>45606</v>
      </c>
      <c r="L1146" s="56" t="s">
        <v>222</v>
      </c>
      <c r="M1146" s="27">
        <v>45545</v>
      </c>
      <c r="N1146" s="56" t="s">
        <v>79</v>
      </c>
      <c r="O1146" s="56">
        <v>9666</v>
      </c>
      <c r="P1146" s="56" t="s">
        <v>149</v>
      </c>
      <c r="Q1146" s="56" t="s">
        <v>160</v>
      </c>
      <c r="R1146" s="56" t="s">
        <v>148</v>
      </c>
      <c r="S1146" s="56" t="s">
        <v>301</v>
      </c>
    </row>
    <row r="1147" spans="1:19" x14ac:dyDescent="0.2">
      <c r="A1147" s="56" t="s">
        <v>143</v>
      </c>
      <c r="B1147" s="56">
        <v>70910632</v>
      </c>
      <c r="C1147" s="56" t="s">
        <v>144</v>
      </c>
      <c r="D1147" s="56" t="s">
        <v>1614</v>
      </c>
      <c r="E1147" s="56" t="s">
        <v>69</v>
      </c>
      <c r="F1147" s="56" t="s">
        <v>69</v>
      </c>
      <c r="G1147" s="56" t="s">
        <v>144</v>
      </c>
      <c r="H1147" s="56" t="s">
        <v>16</v>
      </c>
      <c r="I1147" s="56" t="s">
        <v>148</v>
      </c>
      <c r="J1147" s="56" t="s">
        <v>158</v>
      </c>
      <c r="K1147" s="88">
        <v>45568</v>
      </c>
      <c r="L1147" s="56" t="s">
        <v>222</v>
      </c>
      <c r="M1147" s="27">
        <v>45545</v>
      </c>
      <c r="N1147" s="56" t="s">
        <v>79</v>
      </c>
      <c r="O1147" s="56">
        <v>9666</v>
      </c>
      <c r="P1147" s="56" t="s">
        <v>149</v>
      </c>
      <c r="Q1147" s="56" t="s">
        <v>160</v>
      </c>
      <c r="R1147" s="56" t="s">
        <v>148</v>
      </c>
      <c r="S1147" s="56" t="s">
        <v>167</v>
      </c>
    </row>
    <row r="1148" spans="1:19" x14ac:dyDescent="0.2">
      <c r="A1148" s="56" t="s">
        <v>143</v>
      </c>
      <c r="B1148" s="56">
        <v>75111351</v>
      </c>
      <c r="C1148" s="56" t="s">
        <v>144</v>
      </c>
      <c r="D1148" s="56" t="s">
        <v>1615</v>
      </c>
      <c r="E1148" s="56" t="s">
        <v>69</v>
      </c>
      <c r="F1148" s="56" t="s">
        <v>69</v>
      </c>
      <c r="G1148" s="56" t="s">
        <v>144</v>
      </c>
      <c r="H1148" s="56" t="s">
        <v>16</v>
      </c>
      <c r="I1148" s="56" t="s">
        <v>308</v>
      </c>
      <c r="J1148" s="56" t="s">
        <v>158</v>
      </c>
      <c r="K1148" s="88">
        <v>45722</v>
      </c>
      <c r="L1148" s="56" t="s">
        <v>275</v>
      </c>
      <c r="M1148" s="27">
        <v>45545</v>
      </c>
      <c r="N1148" s="56" t="s">
        <v>79</v>
      </c>
      <c r="O1148" s="56">
        <v>9666</v>
      </c>
      <c r="P1148" s="56" t="s">
        <v>149</v>
      </c>
      <c r="Q1148" s="56" t="s">
        <v>160</v>
      </c>
      <c r="R1148" s="56" t="s">
        <v>243</v>
      </c>
      <c r="S1148" s="56" t="s">
        <v>170</v>
      </c>
    </row>
    <row r="1149" spans="1:19" x14ac:dyDescent="0.2">
      <c r="A1149" s="56" t="s">
        <v>143</v>
      </c>
      <c r="B1149" s="56">
        <v>4303360</v>
      </c>
      <c r="C1149" s="56" t="s">
        <v>144</v>
      </c>
      <c r="D1149" s="56" t="s">
        <v>1616</v>
      </c>
      <c r="E1149" s="56" t="s">
        <v>69</v>
      </c>
      <c r="F1149" s="56" t="s">
        <v>69</v>
      </c>
      <c r="G1149" s="56" t="s">
        <v>144</v>
      </c>
      <c r="H1149" s="56" t="s">
        <v>16</v>
      </c>
      <c r="I1149" s="56" t="s">
        <v>148</v>
      </c>
      <c r="J1149" s="56" t="s">
        <v>158</v>
      </c>
      <c r="K1149" s="88">
        <v>45557</v>
      </c>
      <c r="L1149" s="56" t="s">
        <v>334</v>
      </c>
      <c r="M1149" s="27">
        <v>45545</v>
      </c>
      <c r="N1149" s="56" t="s">
        <v>79</v>
      </c>
      <c r="O1149" s="56">
        <v>9666</v>
      </c>
      <c r="P1149" s="56" t="s">
        <v>149</v>
      </c>
      <c r="Q1149" s="56" t="s">
        <v>160</v>
      </c>
      <c r="R1149" s="56" t="s">
        <v>148</v>
      </c>
      <c r="S1149" s="56" t="s">
        <v>155</v>
      </c>
    </row>
    <row r="1150" spans="1:19" x14ac:dyDescent="0.2">
      <c r="A1150" s="56" t="s">
        <v>143</v>
      </c>
      <c r="B1150" s="56">
        <v>70052699</v>
      </c>
      <c r="C1150" s="56" t="s">
        <v>144</v>
      </c>
      <c r="D1150" s="56" t="s">
        <v>1617</v>
      </c>
      <c r="E1150" s="56" t="s">
        <v>69</v>
      </c>
      <c r="F1150" s="56" t="s">
        <v>69</v>
      </c>
      <c r="G1150" s="56" t="s">
        <v>144</v>
      </c>
      <c r="H1150" s="56" t="s">
        <v>16</v>
      </c>
      <c r="I1150" s="56" t="s">
        <v>148</v>
      </c>
      <c r="J1150" s="56" t="s">
        <v>158</v>
      </c>
      <c r="K1150" s="88">
        <v>45577</v>
      </c>
      <c r="L1150" s="56" t="s">
        <v>247</v>
      </c>
      <c r="M1150" s="27">
        <v>45545</v>
      </c>
      <c r="N1150" s="56" t="s">
        <v>79</v>
      </c>
      <c r="O1150" s="56">
        <v>9666</v>
      </c>
      <c r="P1150" s="56" t="s">
        <v>149</v>
      </c>
      <c r="Q1150" s="56" t="s">
        <v>160</v>
      </c>
      <c r="R1150" s="56" t="s">
        <v>148</v>
      </c>
      <c r="S1150" s="56" t="s">
        <v>256</v>
      </c>
    </row>
    <row r="1151" spans="1:19" x14ac:dyDescent="0.2">
      <c r="A1151" s="56" t="s">
        <v>143</v>
      </c>
      <c r="B1151" s="56">
        <v>75589635</v>
      </c>
      <c r="C1151" s="56" t="s">
        <v>144</v>
      </c>
      <c r="D1151" s="56" t="s">
        <v>1618</v>
      </c>
      <c r="E1151" s="56" t="s">
        <v>69</v>
      </c>
      <c r="F1151" s="56" t="s">
        <v>69</v>
      </c>
      <c r="G1151" s="56" t="s">
        <v>144</v>
      </c>
      <c r="H1151" s="56" t="s">
        <v>16</v>
      </c>
      <c r="I1151" s="56" t="s">
        <v>820</v>
      </c>
      <c r="J1151" s="56" t="s">
        <v>74</v>
      </c>
      <c r="K1151" s="88" t="s">
        <v>148</v>
      </c>
      <c r="L1151" s="56" t="s">
        <v>148</v>
      </c>
      <c r="M1151" s="27">
        <v>45545</v>
      </c>
      <c r="N1151" s="56" t="s">
        <v>78</v>
      </c>
      <c r="O1151" s="56">
        <v>9666</v>
      </c>
      <c r="P1151" s="56" t="s">
        <v>149</v>
      </c>
      <c r="Q1151" s="56" t="s">
        <v>160</v>
      </c>
      <c r="R1151" s="56" t="s">
        <v>243</v>
      </c>
      <c r="S1151" s="56" t="s">
        <v>232</v>
      </c>
    </row>
    <row r="1152" spans="1:19" x14ac:dyDescent="0.2">
      <c r="A1152" s="56" t="s">
        <v>143</v>
      </c>
      <c r="B1152" s="56">
        <v>70341468</v>
      </c>
      <c r="C1152" s="56" t="s">
        <v>144</v>
      </c>
      <c r="D1152" s="56" t="s">
        <v>1619</v>
      </c>
      <c r="E1152" s="56" t="s">
        <v>69</v>
      </c>
      <c r="F1152" s="56" t="s">
        <v>69</v>
      </c>
      <c r="G1152" s="56" t="s">
        <v>144</v>
      </c>
      <c r="H1152" s="56" t="s">
        <v>16</v>
      </c>
      <c r="I1152" s="56" t="s">
        <v>148</v>
      </c>
      <c r="J1152" s="56" t="s">
        <v>158</v>
      </c>
      <c r="K1152" s="88">
        <v>45565</v>
      </c>
      <c r="L1152" s="56" t="s">
        <v>334</v>
      </c>
      <c r="M1152" s="27">
        <v>45545</v>
      </c>
      <c r="N1152" s="56" t="s">
        <v>79</v>
      </c>
      <c r="O1152" s="56">
        <v>9666</v>
      </c>
      <c r="P1152" s="56" t="s">
        <v>149</v>
      </c>
      <c r="Q1152" s="56" t="s">
        <v>160</v>
      </c>
      <c r="R1152" s="56" t="s">
        <v>148</v>
      </c>
      <c r="S1152" s="56" t="s">
        <v>195</v>
      </c>
    </row>
    <row r="1153" spans="1:19" x14ac:dyDescent="0.2">
      <c r="A1153" s="56" t="s">
        <v>143</v>
      </c>
      <c r="B1153" s="56">
        <v>73018465</v>
      </c>
      <c r="C1153" s="56" t="s">
        <v>144</v>
      </c>
      <c r="D1153" s="56" t="s">
        <v>1620</v>
      </c>
      <c r="E1153" s="56" t="s">
        <v>69</v>
      </c>
      <c r="F1153" s="56" t="s">
        <v>69</v>
      </c>
      <c r="G1153" s="56" t="s">
        <v>144</v>
      </c>
      <c r="H1153" s="56" t="s">
        <v>16</v>
      </c>
      <c r="I1153" s="56" t="s">
        <v>148</v>
      </c>
      <c r="J1153" s="56" t="s">
        <v>158</v>
      </c>
      <c r="K1153" s="88">
        <v>45680</v>
      </c>
      <c r="L1153" s="56" t="s">
        <v>222</v>
      </c>
      <c r="M1153" s="27">
        <v>45545</v>
      </c>
      <c r="N1153" s="56" t="s">
        <v>79</v>
      </c>
      <c r="O1153" s="56">
        <v>9666</v>
      </c>
      <c r="P1153" s="56" t="s">
        <v>149</v>
      </c>
      <c r="Q1153" s="56" t="s">
        <v>160</v>
      </c>
      <c r="R1153" s="56" t="s">
        <v>148</v>
      </c>
      <c r="S1153" s="56" t="s">
        <v>186</v>
      </c>
    </row>
    <row r="1154" spans="1:19" x14ac:dyDescent="0.2">
      <c r="A1154" s="56" t="s">
        <v>143</v>
      </c>
      <c r="B1154" s="56">
        <v>77665191</v>
      </c>
      <c r="C1154" s="56" t="s">
        <v>144</v>
      </c>
      <c r="D1154" s="56" t="s">
        <v>1621</v>
      </c>
      <c r="E1154" s="56" t="s">
        <v>69</v>
      </c>
      <c r="F1154" s="56" t="s">
        <v>69</v>
      </c>
      <c r="G1154" s="56" t="s">
        <v>144</v>
      </c>
      <c r="H1154" s="56" t="s">
        <v>16</v>
      </c>
      <c r="I1154" s="56" t="s">
        <v>148</v>
      </c>
      <c r="J1154" s="56" t="s">
        <v>158</v>
      </c>
      <c r="K1154" s="88">
        <v>45626</v>
      </c>
      <c r="L1154" s="56" t="s">
        <v>174</v>
      </c>
      <c r="M1154" s="27">
        <v>45545</v>
      </c>
      <c r="N1154" s="56" t="s">
        <v>79</v>
      </c>
      <c r="O1154" s="56">
        <v>9666</v>
      </c>
      <c r="P1154" s="56" t="s">
        <v>149</v>
      </c>
      <c r="Q1154" s="56" t="s">
        <v>160</v>
      </c>
      <c r="R1154" s="56" t="s">
        <v>148</v>
      </c>
      <c r="S1154" s="56" t="s">
        <v>198</v>
      </c>
    </row>
    <row r="1155" spans="1:19" x14ac:dyDescent="0.2">
      <c r="A1155" s="56" t="s">
        <v>143</v>
      </c>
      <c r="B1155" s="56">
        <v>74326678</v>
      </c>
      <c r="C1155" s="56" t="s">
        <v>144</v>
      </c>
      <c r="D1155" s="56" t="s">
        <v>1622</v>
      </c>
      <c r="E1155" s="56" t="s">
        <v>69</v>
      </c>
      <c r="F1155" s="56" t="s">
        <v>69</v>
      </c>
      <c r="G1155" s="56" t="s">
        <v>144</v>
      </c>
      <c r="H1155" s="56" t="s">
        <v>16</v>
      </c>
      <c r="I1155" s="56" t="s">
        <v>148</v>
      </c>
      <c r="J1155" s="56" t="s">
        <v>158</v>
      </c>
      <c r="K1155" s="88">
        <v>45557</v>
      </c>
      <c r="L1155" s="56" t="s">
        <v>334</v>
      </c>
      <c r="M1155" s="27">
        <v>45545</v>
      </c>
      <c r="N1155" s="56" t="s">
        <v>79</v>
      </c>
      <c r="O1155" s="56">
        <v>9666</v>
      </c>
      <c r="P1155" s="56" t="s">
        <v>149</v>
      </c>
      <c r="Q1155" s="56" t="s">
        <v>160</v>
      </c>
      <c r="R1155" s="56" t="s">
        <v>148</v>
      </c>
      <c r="S1155" s="56" t="s">
        <v>195</v>
      </c>
    </row>
    <row r="1156" spans="1:19" x14ac:dyDescent="0.2">
      <c r="A1156" s="56" t="s">
        <v>143</v>
      </c>
      <c r="B1156" s="56">
        <v>77207474</v>
      </c>
      <c r="C1156" s="56" t="s">
        <v>144</v>
      </c>
      <c r="D1156" s="56" t="s">
        <v>1623</v>
      </c>
      <c r="E1156" s="56" t="s">
        <v>69</v>
      </c>
      <c r="F1156" s="56" t="s">
        <v>69</v>
      </c>
      <c r="G1156" s="56" t="s">
        <v>144</v>
      </c>
      <c r="H1156" s="56" t="s">
        <v>16</v>
      </c>
      <c r="I1156" s="56" t="s">
        <v>786</v>
      </c>
      <c r="J1156" s="56" t="s">
        <v>74</v>
      </c>
      <c r="K1156" s="88" t="s">
        <v>148</v>
      </c>
      <c r="L1156" s="56" t="s">
        <v>148</v>
      </c>
      <c r="M1156" s="27">
        <v>45545</v>
      </c>
      <c r="N1156" s="56" t="s">
        <v>79</v>
      </c>
      <c r="O1156" s="56">
        <v>9691</v>
      </c>
      <c r="P1156" s="56" t="s">
        <v>149</v>
      </c>
      <c r="Q1156" s="56" t="s">
        <v>154</v>
      </c>
      <c r="R1156" s="56" t="s">
        <v>2252</v>
      </c>
      <c r="S1156" s="56" t="s">
        <v>190</v>
      </c>
    </row>
    <row r="1157" spans="1:19" x14ac:dyDescent="0.2">
      <c r="A1157" s="56" t="s">
        <v>143</v>
      </c>
      <c r="B1157" s="56">
        <v>76050878</v>
      </c>
      <c r="C1157" s="56" t="s">
        <v>144</v>
      </c>
      <c r="D1157" s="56" t="s">
        <v>1624</v>
      </c>
      <c r="E1157" s="56" t="s">
        <v>69</v>
      </c>
      <c r="F1157" s="56" t="s">
        <v>69</v>
      </c>
      <c r="G1157" s="56" t="s">
        <v>144</v>
      </c>
      <c r="H1157" s="56" t="s">
        <v>16</v>
      </c>
      <c r="I1157" s="56" t="s">
        <v>786</v>
      </c>
      <c r="J1157" s="56" t="s">
        <v>74</v>
      </c>
      <c r="K1157" s="88" t="s">
        <v>148</v>
      </c>
      <c r="L1157" s="56" t="s">
        <v>148</v>
      </c>
      <c r="M1157" s="27">
        <v>45545</v>
      </c>
      <c r="N1157" s="56" t="s">
        <v>79</v>
      </c>
      <c r="O1157" s="56">
        <v>9691</v>
      </c>
      <c r="P1157" s="56" t="s">
        <v>149</v>
      </c>
      <c r="Q1157" s="56" t="s">
        <v>154</v>
      </c>
      <c r="R1157" s="56" t="s">
        <v>2252</v>
      </c>
      <c r="S1157" s="56" t="s">
        <v>151</v>
      </c>
    </row>
    <row r="1158" spans="1:19" x14ac:dyDescent="0.2">
      <c r="A1158" s="56" t="s">
        <v>143</v>
      </c>
      <c r="B1158" s="56">
        <v>47612336</v>
      </c>
      <c r="C1158" s="56" t="s">
        <v>144</v>
      </c>
      <c r="D1158" s="56" t="s">
        <v>1625</v>
      </c>
      <c r="E1158" s="56" t="s">
        <v>69</v>
      </c>
      <c r="F1158" s="56" t="s">
        <v>69</v>
      </c>
      <c r="G1158" s="56" t="s">
        <v>144</v>
      </c>
      <c r="H1158" s="56" t="s">
        <v>16</v>
      </c>
      <c r="I1158" s="56" t="s">
        <v>786</v>
      </c>
      <c r="J1158" s="56" t="s">
        <v>158</v>
      </c>
      <c r="K1158" s="88">
        <v>45566</v>
      </c>
      <c r="L1158" s="56" t="s">
        <v>197</v>
      </c>
      <c r="M1158" s="27">
        <v>45546</v>
      </c>
      <c r="N1158" s="56" t="s">
        <v>79</v>
      </c>
      <c r="O1158" s="56">
        <v>9661</v>
      </c>
      <c r="P1158" s="56" t="s">
        <v>149</v>
      </c>
      <c r="Q1158" s="56" t="s">
        <v>154</v>
      </c>
      <c r="R1158" s="56" t="s">
        <v>2252</v>
      </c>
      <c r="S1158" s="56" t="s">
        <v>190</v>
      </c>
    </row>
    <row r="1159" spans="1:19" x14ac:dyDescent="0.2">
      <c r="A1159" s="56" t="s">
        <v>143</v>
      </c>
      <c r="B1159" s="56">
        <v>75351436</v>
      </c>
      <c r="C1159" s="56" t="s">
        <v>144</v>
      </c>
      <c r="D1159" s="56" t="s">
        <v>1626</v>
      </c>
      <c r="E1159" s="56" t="s">
        <v>69</v>
      </c>
      <c r="F1159" s="56" t="s">
        <v>69</v>
      </c>
      <c r="G1159" s="56" t="s">
        <v>144</v>
      </c>
      <c r="H1159" s="56" t="s">
        <v>16</v>
      </c>
      <c r="I1159" s="56" t="s">
        <v>564</v>
      </c>
      <c r="J1159" s="56" t="s">
        <v>74</v>
      </c>
      <c r="K1159" s="88" t="s">
        <v>148</v>
      </c>
      <c r="L1159" s="56" t="s">
        <v>148</v>
      </c>
      <c r="M1159" s="27">
        <v>45546</v>
      </c>
      <c r="N1159" s="56" t="s">
        <v>79</v>
      </c>
      <c r="O1159" s="56">
        <v>9661</v>
      </c>
      <c r="P1159" s="56" t="s">
        <v>149</v>
      </c>
      <c r="Q1159" s="56" t="s">
        <v>154</v>
      </c>
      <c r="R1159" s="56" t="s">
        <v>2252</v>
      </c>
      <c r="S1159" s="56" t="s">
        <v>195</v>
      </c>
    </row>
    <row r="1160" spans="1:19" x14ac:dyDescent="0.2">
      <c r="A1160" s="56" t="s">
        <v>143</v>
      </c>
      <c r="B1160" s="56">
        <v>45360102</v>
      </c>
      <c r="C1160" s="56" t="s">
        <v>144</v>
      </c>
      <c r="D1160" s="56" t="s">
        <v>1627</v>
      </c>
      <c r="E1160" s="56" t="s">
        <v>69</v>
      </c>
      <c r="F1160" s="56" t="s">
        <v>69</v>
      </c>
      <c r="G1160" s="56" t="s">
        <v>144</v>
      </c>
      <c r="H1160" s="56" t="s">
        <v>16</v>
      </c>
      <c r="I1160" s="56" t="s">
        <v>264</v>
      </c>
      <c r="J1160" s="56" t="s">
        <v>74</v>
      </c>
      <c r="K1160" s="88" t="s">
        <v>148</v>
      </c>
      <c r="L1160" s="56" t="s">
        <v>148</v>
      </c>
      <c r="M1160" s="27">
        <v>45546</v>
      </c>
      <c r="N1160" s="56" t="s">
        <v>79</v>
      </c>
      <c r="O1160" s="56">
        <v>9661</v>
      </c>
      <c r="P1160" s="56" t="s">
        <v>149</v>
      </c>
      <c r="Q1160" s="56" t="s">
        <v>154</v>
      </c>
      <c r="R1160" s="56" t="s">
        <v>2252</v>
      </c>
      <c r="S1160" s="56" t="s">
        <v>170</v>
      </c>
    </row>
    <row r="1161" spans="1:19" x14ac:dyDescent="0.2">
      <c r="A1161" s="56" t="s">
        <v>143</v>
      </c>
      <c r="B1161" s="56">
        <v>75150251</v>
      </c>
      <c r="C1161" s="56" t="s">
        <v>144</v>
      </c>
      <c r="D1161" s="56" t="s">
        <v>1628</v>
      </c>
      <c r="E1161" s="56" t="s">
        <v>69</v>
      </c>
      <c r="F1161" s="56" t="s">
        <v>69</v>
      </c>
      <c r="G1161" s="56" t="s">
        <v>144</v>
      </c>
      <c r="H1161" s="56" t="s">
        <v>16</v>
      </c>
      <c r="I1161" s="56" t="s">
        <v>264</v>
      </c>
      <c r="J1161" s="56" t="s">
        <v>74</v>
      </c>
      <c r="K1161" s="88" t="s">
        <v>148</v>
      </c>
      <c r="L1161" s="56" t="s">
        <v>148</v>
      </c>
      <c r="M1161" s="27">
        <v>45546</v>
      </c>
      <c r="N1161" s="56" t="s">
        <v>79</v>
      </c>
      <c r="O1161" s="56">
        <v>9661</v>
      </c>
      <c r="P1161" s="56" t="s">
        <v>149</v>
      </c>
      <c r="Q1161" s="56" t="s">
        <v>154</v>
      </c>
      <c r="R1161" s="56" t="s">
        <v>2252</v>
      </c>
      <c r="S1161" s="56" t="s">
        <v>170</v>
      </c>
    </row>
    <row r="1162" spans="1:19" x14ac:dyDescent="0.2">
      <c r="A1162" s="56" t="s">
        <v>143</v>
      </c>
      <c r="B1162" s="56">
        <v>73983340</v>
      </c>
      <c r="C1162" s="56" t="s">
        <v>144</v>
      </c>
      <c r="D1162" s="56" t="s">
        <v>1629</v>
      </c>
      <c r="E1162" s="56" t="s">
        <v>69</v>
      </c>
      <c r="F1162" s="56" t="s">
        <v>69</v>
      </c>
      <c r="G1162" s="56" t="s">
        <v>144</v>
      </c>
      <c r="H1162" s="56" t="s">
        <v>16</v>
      </c>
      <c r="I1162" s="56" t="s">
        <v>786</v>
      </c>
      <c r="J1162" s="56" t="s">
        <v>158</v>
      </c>
      <c r="K1162" s="88">
        <v>45597</v>
      </c>
      <c r="L1162" s="56" t="s">
        <v>247</v>
      </c>
      <c r="M1162" s="27">
        <v>45546</v>
      </c>
      <c r="N1162" s="56" t="s">
        <v>79</v>
      </c>
      <c r="O1162" s="56">
        <v>9661</v>
      </c>
      <c r="P1162" s="56" t="s">
        <v>149</v>
      </c>
      <c r="Q1162" s="56" t="s">
        <v>154</v>
      </c>
      <c r="R1162" s="56" t="s">
        <v>2252</v>
      </c>
      <c r="S1162" s="56" t="s">
        <v>170</v>
      </c>
    </row>
    <row r="1163" spans="1:19" x14ac:dyDescent="0.2">
      <c r="A1163" s="56" t="s">
        <v>143</v>
      </c>
      <c r="B1163" s="56">
        <v>74472503</v>
      </c>
      <c r="C1163" s="56" t="s">
        <v>144</v>
      </c>
      <c r="D1163" s="56" t="s">
        <v>1630</v>
      </c>
      <c r="E1163" s="56" t="s">
        <v>69</v>
      </c>
      <c r="F1163" s="56" t="s">
        <v>69</v>
      </c>
      <c r="G1163" s="56" t="s">
        <v>144</v>
      </c>
      <c r="H1163" s="56" t="s">
        <v>16</v>
      </c>
      <c r="I1163" s="56" t="s">
        <v>264</v>
      </c>
      <c r="J1163" s="56" t="s">
        <v>74</v>
      </c>
      <c r="K1163" s="88" t="s">
        <v>148</v>
      </c>
      <c r="L1163" s="56" t="s">
        <v>148</v>
      </c>
      <c r="M1163" s="27">
        <v>45546</v>
      </c>
      <c r="N1163" s="56" t="s">
        <v>79</v>
      </c>
      <c r="O1163" s="56">
        <v>9661</v>
      </c>
      <c r="P1163" s="56" t="s">
        <v>149</v>
      </c>
      <c r="Q1163" s="56" t="s">
        <v>154</v>
      </c>
      <c r="R1163" s="56" t="s">
        <v>2252</v>
      </c>
      <c r="S1163" s="56" t="s">
        <v>1506</v>
      </c>
    </row>
    <row r="1164" spans="1:19" x14ac:dyDescent="0.2">
      <c r="A1164" s="56" t="s">
        <v>143</v>
      </c>
      <c r="B1164" s="56">
        <v>47843223</v>
      </c>
      <c r="C1164" s="56" t="s">
        <v>144</v>
      </c>
      <c r="D1164" s="56" t="s">
        <v>1631</v>
      </c>
      <c r="E1164" s="56" t="s">
        <v>69</v>
      </c>
      <c r="F1164" s="56" t="s">
        <v>69</v>
      </c>
      <c r="G1164" s="56" t="s">
        <v>144</v>
      </c>
      <c r="H1164" s="56" t="s">
        <v>16</v>
      </c>
      <c r="I1164" s="56" t="s">
        <v>264</v>
      </c>
      <c r="J1164" s="56" t="s">
        <v>74</v>
      </c>
      <c r="K1164" s="88" t="s">
        <v>148</v>
      </c>
      <c r="L1164" s="56" t="s">
        <v>148</v>
      </c>
      <c r="M1164" s="27">
        <v>45546</v>
      </c>
      <c r="N1164" s="56" t="s">
        <v>79</v>
      </c>
      <c r="O1164" s="56">
        <v>9661</v>
      </c>
      <c r="P1164" s="56" t="s">
        <v>149</v>
      </c>
      <c r="Q1164" s="56" t="s">
        <v>154</v>
      </c>
      <c r="R1164" s="56" t="s">
        <v>2252</v>
      </c>
      <c r="S1164" s="56" t="s">
        <v>148</v>
      </c>
    </row>
    <row r="1165" spans="1:19" x14ac:dyDescent="0.2">
      <c r="A1165" s="56" t="s">
        <v>143</v>
      </c>
      <c r="B1165" s="56">
        <v>4672903</v>
      </c>
      <c r="C1165" s="56" t="s">
        <v>144</v>
      </c>
      <c r="D1165" s="56" t="s">
        <v>1632</v>
      </c>
      <c r="E1165" s="56" t="s">
        <v>69</v>
      </c>
      <c r="F1165" s="56" t="s">
        <v>69</v>
      </c>
      <c r="G1165" s="56" t="s">
        <v>144</v>
      </c>
      <c r="H1165" s="56" t="s">
        <v>16</v>
      </c>
      <c r="I1165" s="56" t="s">
        <v>786</v>
      </c>
      <c r="J1165" s="56" t="s">
        <v>158</v>
      </c>
      <c r="K1165" s="88">
        <v>45578</v>
      </c>
      <c r="L1165" s="56" t="s">
        <v>247</v>
      </c>
      <c r="M1165" s="27">
        <v>45546</v>
      </c>
      <c r="N1165" s="56" t="s">
        <v>79</v>
      </c>
      <c r="O1165" s="56">
        <v>9661</v>
      </c>
      <c r="P1165" s="56" t="s">
        <v>149</v>
      </c>
      <c r="Q1165" s="56" t="s">
        <v>154</v>
      </c>
      <c r="R1165" s="56" t="s">
        <v>2252</v>
      </c>
      <c r="S1165" s="56" t="s">
        <v>170</v>
      </c>
    </row>
    <row r="1166" spans="1:19" x14ac:dyDescent="0.2">
      <c r="A1166" s="56" t="s">
        <v>143</v>
      </c>
      <c r="B1166" s="56">
        <v>78463090</v>
      </c>
      <c r="C1166" s="56" t="s">
        <v>144</v>
      </c>
      <c r="D1166" s="56" t="s">
        <v>1633</v>
      </c>
      <c r="E1166" s="56" t="s">
        <v>69</v>
      </c>
      <c r="F1166" s="56" t="s">
        <v>69</v>
      </c>
      <c r="G1166" s="56" t="s">
        <v>144</v>
      </c>
      <c r="H1166" s="56" t="s">
        <v>45</v>
      </c>
      <c r="I1166" s="56" t="s">
        <v>386</v>
      </c>
      <c r="J1166" s="56" t="s">
        <v>74</v>
      </c>
      <c r="K1166" s="88" t="s">
        <v>148</v>
      </c>
      <c r="L1166" s="56" t="s">
        <v>148</v>
      </c>
      <c r="M1166" s="27">
        <v>45546</v>
      </c>
      <c r="N1166" s="56" t="s">
        <v>79</v>
      </c>
      <c r="O1166" s="56">
        <v>9661</v>
      </c>
      <c r="P1166" s="56" t="s">
        <v>149</v>
      </c>
      <c r="Q1166" s="56" t="s">
        <v>154</v>
      </c>
      <c r="R1166" s="56" t="s">
        <v>2252</v>
      </c>
      <c r="S1166" s="56" t="s">
        <v>151</v>
      </c>
    </row>
    <row r="1167" spans="1:19" x14ac:dyDescent="0.2">
      <c r="A1167" s="56" t="s">
        <v>143</v>
      </c>
      <c r="B1167" s="56">
        <v>42075503</v>
      </c>
      <c r="C1167" s="56" t="s">
        <v>144</v>
      </c>
      <c r="D1167" s="56" t="s">
        <v>1634</v>
      </c>
      <c r="E1167" s="56" t="s">
        <v>69</v>
      </c>
      <c r="F1167" s="56" t="s">
        <v>69</v>
      </c>
      <c r="G1167" s="56" t="s">
        <v>144</v>
      </c>
      <c r="H1167" s="56" t="s">
        <v>16</v>
      </c>
      <c r="I1167" s="56" t="s">
        <v>786</v>
      </c>
      <c r="J1167" s="56" t="s">
        <v>158</v>
      </c>
      <c r="K1167" s="88">
        <v>45562</v>
      </c>
      <c r="L1167" s="56" t="s">
        <v>222</v>
      </c>
      <c r="M1167" s="27">
        <v>45546</v>
      </c>
      <c r="N1167" s="56" t="s">
        <v>79</v>
      </c>
      <c r="O1167" s="56">
        <v>9661</v>
      </c>
      <c r="P1167" s="56" t="s">
        <v>149</v>
      </c>
      <c r="Q1167" s="56" t="s">
        <v>154</v>
      </c>
      <c r="R1167" s="56" t="s">
        <v>2252</v>
      </c>
      <c r="S1167" s="56" t="s">
        <v>167</v>
      </c>
    </row>
    <row r="1168" spans="1:19" x14ac:dyDescent="0.2">
      <c r="A1168" s="56" t="s">
        <v>143</v>
      </c>
      <c r="B1168" s="56">
        <v>41554667</v>
      </c>
      <c r="C1168" s="56" t="s">
        <v>144</v>
      </c>
      <c r="D1168" s="56" t="s">
        <v>1635</v>
      </c>
      <c r="E1168" s="56" t="s">
        <v>69</v>
      </c>
      <c r="F1168" s="56" t="s">
        <v>69</v>
      </c>
      <c r="G1168" s="56" t="s">
        <v>144</v>
      </c>
      <c r="H1168" s="56" t="s">
        <v>16</v>
      </c>
      <c r="I1168" s="56" t="s">
        <v>786</v>
      </c>
      <c r="J1168" s="56" t="s">
        <v>158</v>
      </c>
      <c r="K1168" s="88">
        <v>45571</v>
      </c>
      <c r="L1168" s="56" t="s">
        <v>334</v>
      </c>
      <c r="M1168" s="27">
        <v>45546</v>
      </c>
      <c r="N1168" s="56" t="s">
        <v>79</v>
      </c>
      <c r="O1168" s="56">
        <v>9661</v>
      </c>
      <c r="P1168" s="56" t="s">
        <v>149</v>
      </c>
      <c r="Q1168" s="56" t="s">
        <v>154</v>
      </c>
      <c r="R1168" s="56" t="s">
        <v>2252</v>
      </c>
      <c r="S1168" s="56" t="s">
        <v>151</v>
      </c>
    </row>
    <row r="1169" spans="1:19" x14ac:dyDescent="0.2">
      <c r="A1169" s="56" t="s">
        <v>143</v>
      </c>
      <c r="B1169" s="56">
        <v>48082839</v>
      </c>
      <c r="C1169" s="56" t="s">
        <v>144</v>
      </c>
      <c r="D1169" s="56" t="s">
        <v>1636</v>
      </c>
      <c r="E1169" s="56" t="s">
        <v>69</v>
      </c>
      <c r="F1169" s="56" t="s">
        <v>69</v>
      </c>
      <c r="G1169" s="56" t="s">
        <v>144</v>
      </c>
      <c r="H1169" s="56" t="s">
        <v>16</v>
      </c>
      <c r="I1169" s="56" t="s">
        <v>786</v>
      </c>
      <c r="J1169" s="56" t="s">
        <v>158</v>
      </c>
      <c r="K1169" s="88">
        <v>45557</v>
      </c>
      <c r="L1169" s="56" t="s">
        <v>222</v>
      </c>
      <c r="M1169" s="27">
        <v>45546</v>
      </c>
      <c r="N1169" s="56" t="s">
        <v>79</v>
      </c>
      <c r="O1169" s="56">
        <v>9661</v>
      </c>
      <c r="P1169" s="56" t="s">
        <v>149</v>
      </c>
      <c r="Q1169" s="56" t="s">
        <v>154</v>
      </c>
      <c r="R1169" s="56" t="s">
        <v>2252</v>
      </c>
      <c r="S1169" s="56" t="s">
        <v>232</v>
      </c>
    </row>
    <row r="1170" spans="1:19" x14ac:dyDescent="0.2">
      <c r="A1170" s="56" t="s">
        <v>143</v>
      </c>
      <c r="B1170" s="56">
        <v>41690229</v>
      </c>
      <c r="C1170" s="56" t="s">
        <v>144</v>
      </c>
      <c r="D1170" s="56" t="s">
        <v>1637</v>
      </c>
      <c r="E1170" s="56" t="s">
        <v>69</v>
      </c>
      <c r="F1170" s="56" t="s">
        <v>69</v>
      </c>
      <c r="G1170" s="56" t="s">
        <v>144</v>
      </c>
      <c r="H1170" s="56" t="s">
        <v>16</v>
      </c>
      <c r="I1170" s="56" t="s">
        <v>401</v>
      </c>
      <c r="J1170" s="56" t="s">
        <v>74</v>
      </c>
      <c r="K1170" s="88" t="s">
        <v>148</v>
      </c>
      <c r="L1170" s="56" t="s">
        <v>148</v>
      </c>
      <c r="M1170" s="27">
        <v>45546</v>
      </c>
      <c r="N1170" s="56" t="s">
        <v>79</v>
      </c>
      <c r="O1170" s="56">
        <v>9666</v>
      </c>
      <c r="P1170" s="56" t="s">
        <v>149</v>
      </c>
      <c r="Q1170" s="56" t="s">
        <v>160</v>
      </c>
      <c r="R1170" s="56" t="s">
        <v>394</v>
      </c>
      <c r="S1170" s="56" t="s">
        <v>232</v>
      </c>
    </row>
    <row r="1171" spans="1:19" x14ac:dyDescent="0.2">
      <c r="A1171" s="56" t="s">
        <v>143</v>
      </c>
      <c r="B1171" s="56">
        <v>77214870</v>
      </c>
      <c r="C1171" s="56" t="s">
        <v>144</v>
      </c>
      <c r="D1171" s="56" t="s">
        <v>1638</v>
      </c>
      <c r="E1171" s="56" t="s">
        <v>69</v>
      </c>
      <c r="F1171" s="56" t="s">
        <v>69</v>
      </c>
      <c r="G1171" s="56" t="s">
        <v>144</v>
      </c>
      <c r="H1171" s="56" t="s">
        <v>16</v>
      </c>
      <c r="I1171" s="56" t="s">
        <v>589</v>
      </c>
      <c r="J1171" s="56" t="s">
        <v>158</v>
      </c>
      <c r="K1171" s="88">
        <v>45590</v>
      </c>
      <c r="L1171" s="56" t="s">
        <v>159</v>
      </c>
      <c r="M1171" s="27">
        <v>45548</v>
      </c>
      <c r="N1171" s="56" t="s">
        <v>79</v>
      </c>
      <c r="O1171" s="56">
        <v>9665</v>
      </c>
      <c r="P1171" s="56" t="s">
        <v>149</v>
      </c>
      <c r="Q1171" s="56" t="s">
        <v>160</v>
      </c>
      <c r="R1171" s="56" t="s">
        <v>394</v>
      </c>
      <c r="S1171" s="56" t="s">
        <v>205</v>
      </c>
    </row>
    <row r="1172" spans="1:19" x14ac:dyDescent="0.2">
      <c r="A1172" s="56" t="s">
        <v>143</v>
      </c>
      <c r="B1172" s="56">
        <v>43873179</v>
      </c>
      <c r="C1172" s="56" t="s">
        <v>144</v>
      </c>
      <c r="D1172" s="56" t="s">
        <v>1639</v>
      </c>
      <c r="E1172" s="56" t="s">
        <v>69</v>
      </c>
      <c r="F1172" s="56" t="s">
        <v>69</v>
      </c>
      <c r="G1172" s="56" t="s">
        <v>144</v>
      </c>
      <c r="H1172" s="56" t="s">
        <v>16</v>
      </c>
      <c r="I1172" s="56" t="s">
        <v>564</v>
      </c>
      <c r="J1172" s="56" t="s">
        <v>158</v>
      </c>
      <c r="K1172" s="88">
        <v>45747</v>
      </c>
      <c r="L1172" s="56" t="s">
        <v>174</v>
      </c>
      <c r="M1172" s="27">
        <v>45549</v>
      </c>
      <c r="N1172" s="56" t="s">
        <v>79</v>
      </c>
      <c r="O1172" s="56">
        <v>9661</v>
      </c>
      <c r="P1172" s="56" t="s">
        <v>149</v>
      </c>
      <c r="Q1172" s="56" t="s">
        <v>154</v>
      </c>
      <c r="R1172" s="56" t="s">
        <v>2252</v>
      </c>
      <c r="S1172" s="56" t="s">
        <v>190</v>
      </c>
    </row>
    <row r="1173" spans="1:19" x14ac:dyDescent="0.2">
      <c r="A1173" s="56" t="s">
        <v>143</v>
      </c>
      <c r="B1173" s="56">
        <v>72794677</v>
      </c>
      <c r="C1173" s="56" t="s">
        <v>144</v>
      </c>
      <c r="D1173" s="56" t="s">
        <v>1640</v>
      </c>
      <c r="E1173" s="56" t="s">
        <v>69</v>
      </c>
      <c r="F1173" s="56" t="s">
        <v>69</v>
      </c>
      <c r="G1173" s="56" t="s">
        <v>144</v>
      </c>
      <c r="H1173" s="56" t="s">
        <v>16</v>
      </c>
      <c r="I1173" s="56" t="s">
        <v>264</v>
      </c>
      <c r="J1173" s="56" t="s">
        <v>74</v>
      </c>
      <c r="K1173" s="88" t="s">
        <v>148</v>
      </c>
      <c r="L1173" s="56" t="s">
        <v>148</v>
      </c>
      <c r="M1173" s="27">
        <v>45549</v>
      </c>
      <c r="N1173" s="56" t="s">
        <v>79</v>
      </c>
      <c r="O1173" s="56">
        <v>9661</v>
      </c>
      <c r="P1173" s="56" t="s">
        <v>149</v>
      </c>
      <c r="Q1173" s="56" t="s">
        <v>154</v>
      </c>
      <c r="R1173" s="56" t="s">
        <v>2252</v>
      </c>
      <c r="S1173" s="56" t="s">
        <v>232</v>
      </c>
    </row>
    <row r="1174" spans="1:19" x14ac:dyDescent="0.2">
      <c r="A1174" s="56" t="s">
        <v>143</v>
      </c>
      <c r="B1174" s="56">
        <v>44326240</v>
      </c>
      <c r="C1174" s="56" t="s">
        <v>144</v>
      </c>
      <c r="D1174" s="56" t="s">
        <v>1641</v>
      </c>
      <c r="E1174" s="56" t="s">
        <v>69</v>
      </c>
      <c r="F1174" s="56" t="s">
        <v>69</v>
      </c>
      <c r="G1174" s="56" t="s">
        <v>144</v>
      </c>
      <c r="H1174" s="56" t="s">
        <v>16</v>
      </c>
      <c r="I1174" s="56" t="s">
        <v>264</v>
      </c>
      <c r="J1174" s="56" t="s">
        <v>74</v>
      </c>
      <c r="K1174" s="88" t="s">
        <v>148</v>
      </c>
      <c r="L1174" s="56" t="s">
        <v>148</v>
      </c>
      <c r="M1174" s="27">
        <v>45549</v>
      </c>
      <c r="N1174" s="56" t="s">
        <v>79</v>
      </c>
      <c r="O1174" s="56">
        <v>9661</v>
      </c>
      <c r="P1174" s="56" t="s">
        <v>149</v>
      </c>
      <c r="Q1174" s="56" t="s">
        <v>154</v>
      </c>
      <c r="R1174" s="56" t="s">
        <v>2252</v>
      </c>
      <c r="S1174" s="56" t="s">
        <v>195</v>
      </c>
    </row>
    <row r="1175" spans="1:19" x14ac:dyDescent="0.2">
      <c r="A1175" s="56" t="s">
        <v>143</v>
      </c>
      <c r="B1175" s="56">
        <v>78108503</v>
      </c>
      <c r="C1175" s="56" t="s">
        <v>144</v>
      </c>
      <c r="D1175" s="56" t="s">
        <v>1642</v>
      </c>
      <c r="E1175" s="56" t="s">
        <v>69</v>
      </c>
      <c r="F1175" s="56" t="s">
        <v>69</v>
      </c>
      <c r="G1175" s="56" t="s">
        <v>144</v>
      </c>
      <c r="H1175" s="56" t="s">
        <v>16</v>
      </c>
      <c r="I1175" s="56" t="s">
        <v>786</v>
      </c>
      <c r="J1175" s="56" t="s">
        <v>158</v>
      </c>
      <c r="K1175" s="88">
        <v>45565</v>
      </c>
      <c r="L1175" s="56" t="s">
        <v>334</v>
      </c>
      <c r="M1175" s="27">
        <v>45549</v>
      </c>
      <c r="N1175" s="56" t="s">
        <v>79</v>
      </c>
      <c r="O1175" s="56">
        <v>9661</v>
      </c>
      <c r="P1175" s="56" t="s">
        <v>149</v>
      </c>
      <c r="Q1175" s="56" t="s">
        <v>154</v>
      </c>
      <c r="R1175" s="56" t="s">
        <v>2252</v>
      </c>
      <c r="S1175" s="56" t="s">
        <v>151</v>
      </c>
    </row>
    <row r="1176" spans="1:19" x14ac:dyDescent="0.2">
      <c r="A1176" s="56" t="s">
        <v>143</v>
      </c>
      <c r="B1176" s="56">
        <v>48481370</v>
      </c>
      <c r="C1176" s="56" t="s">
        <v>144</v>
      </c>
      <c r="D1176" s="56" t="s">
        <v>1643</v>
      </c>
      <c r="E1176" s="56" t="s">
        <v>69</v>
      </c>
      <c r="F1176" s="56" t="s">
        <v>69</v>
      </c>
      <c r="G1176" s="56" t="s">
        <v>144</v>
      </c>
      <c r="H1176" s="56" t="s">
        <v>16</v>
      </c>
      <c r="I1176" s="56" t="s">
        <v>786</v>
      </c>
      <c r="J1176" s="56" t="s">
        <v>74</v>
      </c>
      <c r="K1176" s="88" t="s">
        <v>148</v>
      </c>
      <c r="L1176" s="56" t="s">
        <v>148</v>
      </c>
      <c r="M1176" s="27">
        <v>45561</v>
      </c>
      <c r="N1176" s="56" t="s">
        <v>79</v>
      </c>
      <c r="O1176" s="56">
        <v>9692</v>
      </c>
      <c r="P1176" s="56" t="s">
        <v>149</v>
      </c>
      <c r="Q1176" s="56" t="s">
        <v>154</v>
      </c>
      <c r="R1176" s="56" t="s">
        <v>2252</v>
      </c>
      <c r="S1176" s="56" t="s">
        <v>170</v>
      </c>
    </row>
    <row r="1177" spans="1:19" x14ac:dyDescent="0.2">
      <c r="A1177" s="56" t="s">
        <v>143</v>
      </c>
      <c r="B1177" s="56">
        <v>70462214</v>
      </c>
      <c r="C1177" s="56" t="s">
        <v>144</v>
      </c>
      <c r="D1177" s="56" t="s">
        <v>1644</v>
      </c>
      <c r="E1177" s="56" t="s">
        <v>69</v>
      </c>
      <c r="F1177" s="56" t="s">
        <v>69</v>
      </c>
      <c r="G1177" s="56" t="s">
        <v>144</v>
      </c>
      <c r="H1177" s="56" t="s">
        <v>16</v>
      </c>
      <c r="I1177" s="56" t="s">
        <v>786</v>
      </c>
      <c r="J1177" s="26" t="s">
        <v>74</v>
      </c>
      <c r="K1177" s="88" t="s">
        <v>148</v>
      </c>
      <c r="L1177" s="56" t="s">
        <v>148</v>
      </c>
      <c r="M1177" s="27">
        <v>45561</v>
      </c>
      <c r="N1177" s="56" t="s">
        <v>79</v>
      </c>
      <c r="O1177" s="56">
        <v>9692</v>
      </c>
      <c r="P1177" s="56" t="s">
        <v>149</v>
      </c>
      <c r="Q1177" s="56" t="s">
        <v>154</v>
      </c>
      <c r="R1177" s="56" t="s">
        <v>2252</v>
      </c>
      <c r="S1177" s="56" t="s">
        <v>151</v>
      </c>
    </row>
    <row r="1178" spans="1:19" x14ac:dyDescent="0.2">
      <c r="A1178" s="56" t="s">
        <v>143</v>
      </c>
      <c r="B1178" s="56">
        <v>72492027</v>
      </c>
      <c r="C1178" s="56" t="s">
        <v>144</v>
      </c>
      <c r="D1178" s="56" t="s">
        <v>1645</v>
      </c>
      <c r="E1178" s="56" t="s">
        <v>69</v>
      </c>
      <c r="F1178" s="56" t="s">
        <v>69</v>
      </c>
      <c r="G1178" s="56" t="s">
        <v>144</v>
      </c>
      <c r="H1178" s="56" t="s">
        <v>16</v>
      </c>
      <c r="I1178" s="56" t="s">
        <v>264</v>
      </c>
      <c r="J1178" s="56" t="s">
        <v>158</v>
      </c>
      <c r="K1178" s="88">
        <v>45737</v>
      </c>
      <c r="L1178" s="56" t="s">
        <v>275</v>
      </c>
      <c r="M1178" s="27">
        <v>45561</v>
      </c>
      <c r="N1178" s="56" t="s">
        <v>79</v>
      </c>
      <c r="O1178" s="56">
        <v>9692</v>
      </c>
      <c r="P1178" s="56" t="s">
        <v>149</v>
      </c>
      <c r="Q1178" s="56" t="s">
        <v>154</v>
      </c>
      <c r="R1178" s="56" t="s">
        <v>2252</v>
      </c>
      <c r="S1178" s="56" t="s">
        <v>205</v>
      </c>
    </row>
    <row r="1179" spans="1:19" x14ac:dyDescent="0.2">
      <c r="A1179" s="25" t="s">
        <v>143</v>
      </c>
      <c r="B1179" s="26">
        <v>70876602</v>
      </c>
      <c r="C1179" s="26" t="s">
        <v>144</v>
      </c>
      <c r="D1179" s="26" t="s">
        <v>1646</v>
      </c>
      <c r="E1179" s="26" t="s">
        <v>69</v>
      </c>
      <c r="F1179" s="26" t="s">
        <v>69</v>
      </c>
      <c r="G1179" s="97" t="s">
        <v>144</v>
      </c>
      <c r="H1179" s="26" t="s">
        <v>16</v>
      </c>
      <c r="I1179" s="90" t="s">
        <v>786</v>
      </c>
      <c r="J1179" s="26" t="s">
        <v>74</v>
      </c>
      <c r="K1179" s="98" t="s">
        <v>148</v>
      </c>
      <c r="L1179" s="26" t="s">
        <v>148</v>
      </c>
      <c r="M1179" s="27">
        <v>45561</v>
      </c>
      <c r="N1179" s="26" t="s">
        <v>79</v>
      </c>
      <c r="O1179" s="28">
        <v>9692</v>
      </c>
      <c r="P1179" s="95" t="s">
        <v>149</v>
      </c>
      <c r="Q1179" s="26" t="s">
        <v>154</v>
      </c>
      <c r="R1179" s="56" t="s">
        <v>2252</v>
      </c>
      <c r="S1179" s="56" t="s">
        <v>195</v>
      </c>
    </row>
    <row r="1180" spans="1:19" x14ac:dyDescent="0.2">
      <c r="A1180" s="25" t="s">
        <v>143</v>
      </c>
      <c r="B1180" s="26">
        <v>44065217</v>
      </c>
      <c r="C1180" s="26" t="s">
        <v>144</v>
      </c>
      <c r="D1180" s="26" t="s">
        <v>1647</v>
      </c>
      <c r="E1180" s="26" t="s">
        <v>69</v>
      </c>
      <c r="F1180" s="26" t="s">
        <v>69</v>
      </c>
      <c r="G1180" s="97" t="s">
        <v>144</v>
      </c>
      <c r="H1180" s="26" t="s">
        <v>16</v>
      </c>
      <c r="I1180" s="90" t="s">
        <v>786</v>
      </c>
      <c r="J1180" s="26" t="s">
        <v>158</v>
      </c>
      <c r="K1180" s="98">
        <v>45567</v>
      </c>
      <c r="L1180" s="26" t="s">
        <v>247</v>
      </c>
      <c r="M1180" s="27">
        <v>45561</v>
      </c>
      <c r="N1180" s="26" t="s">
        <v>79</v>
      </c>
      <c r="O1180" s="28">
        <v>9692</v>
      </c>
      <c r="P1180" s="95" t="s">
        <v>149</v>
      </c>
      <c r="Q1180" s="26" t="s">
        <v>154</v>
      </c>
      <c r="R1180" s="56" t="s">
        <v>2252</v>
      </c>
      <c r="S1180" s="56" t="s">
        <v>232</v>
      </c>
    </row>
    <row r="1181" spans="1:19" x14ac:dyDescent="0.2">
      <c r="A1181" s="25" t="s">
        <v>143</v>
      </c>
      <c r="B1181" s="26">
        <v>76215637</v>
      </c>
      <c r="C1181" s="26" t="s">
        <v>144</v>
      </c>
      <c r="D1181" s="26" t="s">
        <v>1648</v>
      </c>
      <c r="E1181" s="26" t="s">
        <v>69</v>
      </c>
      <c r="F1181" s="26" t="s">
        <v>69</v>
      </c>
      <c r="G1181" s="97" t="s">
        <v>144</v>
      </c>
      <c r="H1181" s="26" t="s">
        <v>16</v>
      </c>
      <c r="I1181" s="99" t="s">
        <v>786</v>
      </c>
      <c r="J1181" s="26" t="s">
        <v>158</v>
      </c>
      <c r="K1181" s="98">
        <v>45571</v>
      </c>
      <c r="L1181" s="26" t="s">
        <v>334</v>
      </c>
      <c r="M1181" s="27">
        <v>45561</v>
      </c>
      <c r="N1181" s="26" t="s">
        <v>79</v>
      </c>
      <c r="O1181" s="28">
        <v>9692</v>
      </c>
      <c r="P1181" s="95" t="s">
        <v>149</v>
      </c>
      <c r="Q1181" s="26" t="s">
        <v>154</v>
      </c>
      <c r="R1181" s="26" t="s">
        <v>2252</v>
      </c>
      <c r="S1181" s="56" t="s">
        <v>151</v>
      </c>
    </row>
    <row r="1182" spans="1:19" x14ac:dyDescent="0.2">
      <c r="A1182" s="56" t="s">
        <v>143</v>
      </c>
      <c r="B1182" s="56">
        <v>78632262</v>
      </c>
      <c r="C1182" s="56" t="s">
        <v>144</v>
      </c>
      <c r="D1182" s="56" t="s">
        <v>1649</v>
      </c>
      <c r="E1182" s="56" t="s">
        <v>69</v>
      </c>
      <c r="F1182" s="56" t="s">
        <v>69</v>
      </c>
      <c r="G1182" s="56" t="s">
        <v>144</v>
      </c>
      <c r="H1182" s="56" t="s">
        <v>16</v>
      </c>
      <c r="I1182" s="56" t="s">
        <v>264</v>
      </c>
      <c r="J1182" s="56" t="s">
        <v>74</v>
      </c>
      <c r="K1182" s="88" t="s">
        <v>148</v>
      </c>
      <c r="L1182" s="56" t="s">
        <v>148</v>
      </c>
      <c r="M1182" s="27">
        <v>45561</v>
      </c>
      <c r="N1182" s="56" t="s">
        <v>79</v>
      </c>
      <c r="O1182" s="56">
        <v>9692</v>
      </c>
      <c r="P1182" s="56" t="s">
        <v>149</v>
      </c>
      <c r="Q1182" s="56" t="s">
        <v>154</v>
      </c>
      <c r="R1182" s="56" t="s">
        <v>2252</v>
      </c>
      <c r="S1182" s="56" t="s">
        <v>190</v>
      </c>
    </row>
    <row r="1183" spans="1:19" x14ac:dyDescent="0.2">
      <c r="A1183" s="56" t="s">
        <v>143</v>
      </c>
      <c r="B1183" s="56">
        <v>75360968</v>
      </c>
      <c r="C1183" s="56" t="s">
        <v>144</v>
      </c>
      <c r="D1183" s="56" t="s">
        <v>1650</v>
      </c>
      <c r="E1183" s="56" t="s">
        <v>69</v>
      </c>
      <c r="F1183" s="56" t="s">
        <v>69</v>
      </c>
      <c r="G1183" s="56" t="s">
        <v>144</v>
      </c>
      <c r="H1183" s="56" t="s">
        <v>16</v>
      </c>
      <c r="I1183" s="56" t="s">
        <v>786</v>
      </c>
      <c r="J1183" s="56" t="s">
        <v>158</v>
      </c>
      <c r="K1183" s="88">
        <v>45656</v>
      </c>
      <c r="L1183" s="56" t="s">
        <v>275</v>
      </c>
      <c r="M1183" s="27">
        <v>45561</v>
      </c>
      <c r="N1183" s="56" t="s">
        <v>79</v>
      </c>
      <c r="O1183" s="56">
        <v>9692</v>
      </c>
      <c r="P1183" s="56" t="s">
        <v>149</v>
      </c>
      <c r="Q1183" s="56" t="s">
        <v>154</v>
      </c>
      <c r="R1183" s="56" t="s">
        <v>2252</v>
      </c>
      <c r="S1183" s="56" t="s">
        <v>186</v>
      </c>
    </row>
    <row r="1184" spans="1:19" x14ac:dyDescent="0.2">
      <c r="A1184" s="56" t="s">
        <v>143</v>
      </c>
      <c r="B1184" s="56">
        <v>74750167</v>
      </c>
      <c r="C1184" s="56" t="s">
        <v>144</v>
      </c>
      <c r="D1184" s="56" t="s">
        <v>1651</v>
      </c>
      <c r="E1184" s="56" t="s">
        <v>69</v>
      </c>
      <c r="F1184" s="56" t="s">
        <v>69</v>
      </c>
      <c r="G1184" s="56" t="s">
        <v>144</v>
      </c>
      <c r="H1184" s="56" t="s">
        <v>16</v>
      </c>
      <c r="I1184" s="56" t="s">
        <v>224</v>
      </c>
      <c r="J1184" s="56" t="s">
        <v>74</v>
      </c>
      <c r="K1184" s="88" t="s">
        <v>148</v>
      </c>
      <c r="L1184" s="56" t="s">
        <v>148</v>
      </c>
      <c r="M1184" s="27">
        <v>45561</v>
      </c>
      <c r="N1184" s="56" t="s">
        <v>79</v>
      </c>
      <c r="O1184" s="56">
        <v>9692</v>
      </c>
      <c r="P1184" s="56" t="s">
        <v>149</v>
      </c>
      <c r="Q1184" s="56" t="s">
        <v>154</v>
      </c>
      <c r="R1184" s="56" t="s">
        <v>2252</v>
      </c>
      <c r="S1184" s="56" t="s">
        <v>232</v>
      </c>
    </row>
    <row r="1185" spans="1:19" x14ac:dyDescent="0.2">
      <c r="A1185" s="56" t="s">
        <v>143</v>
      </c>
      <c r="B1185" s="56">
        <v>72674272</v>
      </c>
      <c r="C1185" s="56" t="s">
        <v>144</v>
      </c>
      <c r="D1185" s="56" t="s">
        <v>1652</v>
      </c>
      <c r="E1185" s="56" t="s">
        <v>69</v>
      </c>
      <c r="F1185" s="56" t="s">
        <v>69</v>
      </c>
      <c r="G1185" s="56" t="s">
        <v>144</v>
      </c>
      <c r="H1185" s="56" t="s">
        <v>16</v>
      </c>
      <c r="I1185" s="56" t="s">
        <v>264</v>
      </c>
      <c r="J1185" s="56" t="s">
        <v>74</v>
      </c>
      <c r="K1185" s="88" t="s">
        <v>148</v>
      </c>
      <c r="L1185" s="56" t="s">
        <v>148</v>
      </c>
      <c r="M1185" s="27">
        <v>45561</v>
      </c>
      <c r="N1185" s="56" t="s">
        <v>79</v>
      </c>
      <c r="O1185" s="56">
        <v>9692</v>
      </c>
      <c r="P1185" s="56" t="s">
        <v>149</v>
      </c>
      <c r="Q1185" s="56" t="s">
        <v>154</v>
      </c>
      <c r="R1185" s="56" t="s">
        <v>2252</v>
      </c>
      <c r="S1185" s="56" t="s">
        <v>195</v>
      </c>
    </row>
    <row r="1186" spans="1:19" x14ac:dyDescent="0.2">
      <c r="A1186" s="56" t="s">
        <v>143</v>
      </c>
      <c r="B1186" s="56">
        <v>73039088</v>
      </c>
      <c r="C1186" s="56" t="s">
        <v>144</v>
      </c>
      <c r="D1186" s="56" t="s">
        <v>1653</v>
      </c>
      <c r="E1186" s="56" t="s">
        <v>69</v>
      </c>
      <c r="F1186" s="56" t="s">
        <v>69</v>
      </c>
      <c r="G1186" s="56" t="s">
        <v>144</v>
      </c>
      <c r="H1186" s="56" t="s">
        <v>45</v>
      </c>
      <c r="I1186" s="56" t="s">
        <v>386</v>
      </c>
      <c r="J1186" s="56" t="s">
        <v>158</v>
      </c>
      <c r="K1186" s="88">
        <v>45761</v>
      </c>
      <c r="L1186" s="56" t="s">
        <v>222</v>
      </c>
      <c r="M1186" s="27">
        <v>45561</v>
      </c>
      <c r="N1186" s="56" t="s">
        <v>78</v>
      </c>
      <c r="O1186" s="56">
        <v>9692</v>
      </c>
      <c r="P1186" s="56" t="s">
        <v>149</v>
      </c>
      <c r="Q1186" s="56" t="s">
        <v>154</v>
      </c>
      <c r="R1186" s="56" t="s">
        <v>2252</v>
      </c>
      <c r="S1186" s="56" t="s">
        <v>155</v>
      </c>
    </row>
    <row r="1187" spans="1:19" x14ac:dyDescent="0.2">
      <c r="A1187" s="56" t="s">
        <v>143</v>
      </c>
      <c r="B1187" s="56">
        <v>71544897</v>
      </c>
      <c r="C1187" s="56" t="s">
        <v>144</v>
      </c>
      <c r="D1187" s="56" t="s">
        <v>1654</v>
      </c>
      <c r="E1187" s="56" t="s">
        <v>69</v>
      </c>
      <c r="F1187" s="56" t="s">
        <v>69</v>
      </c>
      <c r="G1187" s="56" t="s">
        <v>144</v>
      </c>
      <c r="H1187" s="56" t="s">
        <v>16</v>
      </c>
      <c r="I1187" s="56" t="s">
        <v>1071</v>
      </c>
      <c r="J1187" s="56" t="s">
        <v>158</v>
      </c>
      <c r="K1187" s="88">
        <v>45613</v>
      </c>
      <c r="L1187" s="56" t="s">
        <v>334</v>
      </c>
      <c r="M1187" s="27">
        <v>45561</v>
      </c>
      <c r="N1187" s="56" t="s">
        <v>79</v>
      </c>
      <c r="O1187" s="56">
        <v>9692</v>
      </c>
      <c r="P1187" s="56" t="s">
        <v>149</v>
      </c>
      <c r="Q1187" s="56" t="s">
        <v>154</v>
      </c>
      <c r="R1187" s="56" t="s">
        <v>280</v>
      </c>
      <c r="S1187" s="56" t="s">
        <v>151</v>
      </c>
    </row>
    <row r="1188" spans="1:19" x14ac:dyDescent="0.2">
      <c r="A1188" s="56" t="s">
        <v>143</v>
      </c>
      <c r="B1188" s="56">
        <v>45864550</v>
      </c>
      <c r="C1188" s="56" t="s">
        <v>144</v>
      </c>
      <c r="D1188" s="56" t="s">
        <v>1655</v>
      </c>
      <c r="E1188" s="56" t="s">
        <v>69</v>
      </c>
      <c r="F1188" s="56" t="s">
        <v>69</v>
      </c>
      <c r="G1188" s="56" t="s">
        <v>144</v>
      </c>
      <c r="H1188" s="56" t="s">
        <v>16</v>
      </c>
      <c r="I1188" s="56" t="s">
        <v>786</v>
      </c>
      <c r="J1188" s="56" t="s">
        <v>158</v>
      </c>
      <c r="K1188" s="88">
        <v>45587</v>
      </c>
      <c r="L1188" s="56" t="s">
        <v>222</v>
      </c>
      <c r="M1188" s="27">
        <v>45561</v>
      </c>
      <c r="N1188" s="56" t="s">
        <v>79</v>
      </c>
      <c r="O1188" s="56">
        <v>9692</v>
      </c>
      <c r="P1188" s="56" t="s">
        <v>149</v>
      </c>
      <c r="Q1188" s="56" t="s">
        <v>154</v>
      </c>
      <c r="R1188" s="56" t="s">
        <v>2252</v>
      </c>
      <c r="S1188" s="56" t="s">
        <v>232</v>
      </c>
    </row>
    <row r="1189" spans="1:19" x14ac:dyDescent="0.2">
      <c r="A1189" s="56" t="s">
        <v>143</v>
      </c>
      <c r="B1189" s="56">
        <v>75398217</v>
      </c>
      <c r="C1189" s="56" t="s">
        <v>144</v>
      </c>
      <c r="D1189" s="56" t="s">
        <v>1656</v>
      </c>
      <c r="E1189" s="56" t="s">
        <v>69</v>
      </c>
      <c r="F1189" s="56" t="s">
        <v>69</v>
      </c>
      <c r="G1189" s="56" t="s">
        <v>144</v>
      </c>
      <c r="H1189" s="56" t="s">
        <v>16</v>
      </c>
      <c r="I1189" s="56" t="s">
        <v>786</v>
      </c>
      <c r="J1189" s="56" t="s">
        <v>158</v>
      </c>
      <c r="K1189" s="88">
        <v>45588</v>
      </c>
      <c r="L1189" s="56" t="s">
        <v>334</v>
      </c>
      <c r="M1189" s="27">
        <v>45561</v>
      </c>
      <c r="N1189" s="56" t="s">
        <v>79</v>
      </c>
      <c r="O1189" s="56">
        <v>9692</v>
      </c>
      <c r="P1189" s="56" t="s">
        <v>149</v>
      </c>
      <c r="Q1189" s="56" t="s">
        <v>154</v>
      </c>
      <c r="R1189" s="56" t="s">
        <v>2252</v>
      </c>
      <c r="S1189" s="56" t="s">
        <v>151</v>
      </c>
    </row>
    <row r="1190" spans="1:19" x14ac:dyDescent="0.2">
      <c r="A1190" s="56" t="s">
        <v>143</v>
      </c>
      <c r="B1190" s="56">
        <v>47351646</v>
      </c>
      <c r="C1190" s="56" t="s">
        <v>144</v>
      </c>
      <c r="D1190" s="56" t="s">
        <v>1657</v>
      </c>
      <c r="E1190" s="56" t="s">
        <v>69</v>
      </c>
      <c r="F1190" s="56" t="s">
        <v>69</v>
      </c>
      <c r="G1190" s="56" t="s">
        <v>144</v>
      </c>
      <c r="H1190" s="56" t="s">
        <v>16</v>
      </c>
      <c r="I1190" s="56" t="s">
        <v>820</v>
      </c>
      <c r="J1190" s="56" t="s">
        <v>158</v>
      </c>
      <c r="K1190" s="88">
        <v>45641</v>
      </c>
      <c r="L1190" s="56" t="s">
        <v>247</v>
      </c>
      <c r="M1190" s="27">
        <v>45566</v>
      </c>
      <c r="N1190" s="56" t="s">
        <v>79</v>
      </c>
      <c r="O1190" s="56">
        <v>9788</v>
      </c>
      <c r="P1190" s="56" t="s">
        <v>149</v>
      </c>
      <c r="Q1190" s="56" t="s">
        <v>160</v>
      </c>
      <c r="R1190" s="56" t="s">
        <v>243</v>
      </c>
      <c r="S1190" s="56" t="s">
        <v>179</v>
      </c>
    </row>
    <row r="1191" spans="1:19" x14ac:dyDescent="0.2">
      <c r="A1191" s="56" t="s">
        <v>143</v>
      </c>
      <c r="B1191" s="56">
        <v>10417862</v>
      </c>
      <c r="C1191" s="56" t="s">
        <v>144</v>
      </c>
      <c r="D1191" s="56" t="s">
        <v>1658</v>
      </c>
      <c r="E1191" s="56" t="s">
        <v>69</v>
      </c>
      <c r="F1191" s="56" t="s">
        <v>69</v>
      </c>
      <c r="G1191" s="56" t="s">
        <v>144</v>
      </c>
      <c r="H1191" s="56" t="s">
        <v>16</v>
      </c>
      <c r="I1191" s="56" t="s">
        <v>820</v>
      </c>
      <c r="J1191" s="56" t="s">
        <v>158</v>
      </c>
      <c r="K1191" s="88">
        <v>45642</v>
      </c>
      <c r="L1191" s="56" t="s">
        <v>197</v>
      </c>
      <c r="M1191" s="27">
        <v>45566</v>
      </c>
      <c r="N1191" s="56" t="s">
        <v>79</v>
      </c>
      <c r="O1191" s="56">
        <v>9788</v>
      </c>
      <c r="P1191" s="56" t="s">
        <v>149</v>
      </c>
      <c r="Q1191" s="56" t="s">
        <v>160</v>
      </c>
      <c r="R1191" s="56" t="s">
        <v>243</v>
      </c>
      <c r="S1191" s="56" t="s">
        <v>195</v>
      </c>
    </row>
    <row r="1192" spans="1:19" x14ac:dyDescent="0.2">
      <c r="A1192" s="56" t="s">
        <v>143</v>
      </c>
      <c r="B1192" s="56">
        <v>76588671</v>
      </c>
      <c r="C1192" s="56" t="s">
        <v>144</v>
      </c>
      <c r="D1192" s="56" t="s">
        <v>1659</v>
      </c>
      <c r="E1192" s="56" t="s">
        <v>69</v>
      </c>
      <c r="F1192" s="56" t="s">
        <v>69</v>
      </c>
      <c r="G1192" s="56" t="s">
        <v>144</v>
      </c>
      <c r="H1192" s="56" t="s">
        <v>16</v>
      </c>
      <c r="I1192" s="56" t="s">
        <v>820</v>
      </c>
      <c r="J1192" s="56" t="s">
        <v>74</v>
      </c>
      <c r="K1192" s="88" t="s">
        <v>148</v>
      </c>
      <c r="L1192" s="56" t="s">
        <v>148</v>
      </c>
      <c r="M1192" s="27">
        <v>45566</v>
      </c>
      <c r="N1192" s="56" t="s">
        <v>79</v>
      </c>
      <c r="O1192" s="56">
        <v>9788</v>
      </c>
      <c r="P1192" s="56" t="s">
        <v>149</v>
      </c>
      <c r="Q1192" s="56" t="s">
        <v>160</v>
      </c>
      <c r="R1192" s="56" t="s">
        <v>243</v>
      </c>
      <c r="S1192" s="56" t="s">
        <v>186</v>
      </c>
    </row>
    <row r="1193" spans="1:19" x14ac:dyDescent="0.2">
      <c r="A1193" s="56" t="s">
        <v>143</v>
      </c>
      <c r="B1193" s="56">
        <v>73769433</v>
      </c>
      <c r="C1193" s="56" t="s">
        <v>144</v>
      </c>
      <c r="D1193" s="56" t="s">
        <v>1660</v>
      </c>
      <c r="E1193" s="56" t="s">
        <v>69</v>
      </c>
      <c r="F1193" s="56" t="s">
        <v>69</v>
      </c>
      <c r="G1193" s="56" t="s">
        <v>144</v>
      </c>
      <c r="H1193" s="56" t="s">
        <v>16</v>
      </c>
      <c r="I1193" s="56" t="s">
        <v>820</v>
      </c>
      <c r="J1193" s="56" t="s">
        <v>74</v>
      </c>
      <c r="K1193" s="88" t="s">
        <v>148</v>
      </c>
      <c r="L1193" s="56" t="s">
        <v>148</v>
      </c>
      <c r="M1193" s="27">
        <v>45566</v>
      </c>
      <c r="N1193" s="56" t="s">
        <v>79</v>
      </c>
      <c r="O1193" s="56">
        <v>9788</v>
      </c>
      <c r="P1193" s="56" t="s">
        <v>149</v>
      </c>
      <c r="Q1193" s="56" t="s">
        <v>160</v>
      </c>
      <c r="R1193" s="56" t="s">
        <v>243</v>
      </c>
      <c r="S1193" s="56" t="s">
        <v>205</v>
      </c>
    </row>
    <row r="1194" spans="1:19" x14ac:dyDescent="0.2">
      <c r="A1194" s="56" t="s">
        <v>143</v>
      </c>
      <c r="B1194" s="56">
        <v>74031073</v>
      </c>
      <c r="C1194" s="56" t="s">
        <v>144</v>
      </c>
      <c r="D1194" s="56" t="s">
        <v>1661</v>
      </c>
      <c r="E1194" s="56" t="s">
        <v>69</v>
      </c>
      <c r="F1194" s="56" t="s">
        <v>69</v>
      </c>
      <c r="G1194" s="56" t="s">
        <v>144</v>
      </c>
      <c r="H1194" s="56" t="s">
        <v>16</v>
      </c>
      <c r="I1194" s="56" t="s">
        <v>820</v>
      </c>
      <c r="J1194" s="26" t="s">
        <v>158</v>
      </c>
      <c r="K1194" s="88">
        <v>45597</v>
      </c>
      <c r="L1194" s="56" t="s">
        <v>197</v>
      </c>
      <c r="M1194" s="27">
        <v>45566</v>
      </c>
      <c r="N1194" s="56" t="s">
        <v>79</v>
      </c>
      <c r="O1194" s="56">
        <v>9788</v>
      </c>
      <c r="P1194" s="56" t="s">
        <v>149</v>
      </c>
      <c r="Q1194" s="56" t="s">
        <v>160</v>
      </c>
      <c r="R1194" s="56" t="s">
        <v>243</v>
      </c>
      <c r="S1194" s="56" t="s">
        <v>186</v>
      </c>
    </row>
    <row r="1195" spans="1:19" x14ac:dyDescent="0.2">
      <c r="A1195" s="56" t="s">
        <v>143</v>
      </c>
      <c r="B1195" s="56">
        <v>47254973</v>
      </c>
      <c r="C1195" s="56" t="s">
        <v>144</v>
      </c>
      <c r="D1195" s="56" t="s">
        <v>1662</v>
      </c>
      <c r="E1195" s="56" t="s">
        <v>69</v>
      </c>
      <c r="F1195" s="56" t="s">
        <v>69</v>
      </c>
      <c r="G1195" s="56" t="s">
        <v>144</v>
      </c>
      <c r="H1195" s="56" t="s">
        <v>16</v>
      </c>
      <c r="I1195" s="56" t="s">
        <v>820</v>
      </c>
      <c r="J1195" s="56" t="s">
        <v>158</v>
      </c>
      <c r="K1195" s="88">
        <v>45597</v>
      </c>
      <c r="L1195" s="56" t="s">
        <v>159</v>
      </c>
      <c r="M1195" s="27">
        <v>45566</v>
      </c>
      <c r="N1195" s="56" t="s">
        <v>79</v>
      </c>
      <c r="O1195" s="56">
        <v>9788</v>
      </c>
      <c r="P1195" s="56" t="s">
        <v>149</v>
      </c>
      <c r="Q1195" s="56" t="s">
        <v>160</v>
      </c>
      <c r="R1195" s="56" t="s">
        <v>243</v>
      </c>
      <c r="S1195" s="56" t="s">
        <v>190</v>
      </c>
    </row>
    <row r="1196" spans="1:19" x14ac:dyDescent="0.2">
      <c r="A1196" s="56" t="s">
        <v>143</v>
      </c>
      <c r="B1196" s="56">
        <v>75530388</v>
      </c>
      <c r="C1196" s="56" t="s">
        <v>144</v>
      </c>
      <c r="D1196" s="56" t="s">
        <v>1663</v>
      </c>
      <c r="E1196" s="56" t="s">
        <v>69</v>
      </c>
      <c r="F1196" s="56" t="s">
        <v>69</v>
      </c>
      <c r="G1196" s="56" t="s">
        <v>144</v>
      </c>
      <c r="H1196" s="56" t="s">
        <v>16</v>
      </c>
      <c r="I1196" s="56" t="s">
        <v>820</v>
      </c>
      <c r="J1196" s="56" t="s">
        <v>74</v>
      </c>
      <c r="K1196" s="88" t="s">
        <v>148</v>
      </c>
      <c r="L1196" s="56" t="s">
        <v>148</v>
      </c>
      <c r="M1196" s="27">
        <v>45566</v>
      </c>
      <c r="N1196" s="56" t="s">
        <v>79</v>
      </c>
      <c r="O1196" s="56">
        <v>9788</v>
      </c>
      <c r="P1196" s="56" t="s">
        <v>149</v>
      </c>
      <c r="Q1196" s="56" t="s">
        <v>160</v>
      </c>
      <c r="R1196" s="56" t="s">
        <v>243</v>
      </c>
      <c r="S1196" s="56" t="s">
        <v>232</v>
      </c>
    </row>
    <row r="1197" spans="1:19" x14ac:dyDescent="0.2">
      <c r="A1197" s="56" t="s">
        <v>143</v>
      </c>
      <c r="B1197" s="56">
        <v>47549721</v>
      </c>
      <c r="C1197" s="56" t="s">
        <v>144</v>
      </c>
      <c r="D1197" s="56" t="s">
        <v>1664</v>
      </c>
      <c r="E1197" s="56" t="s">
        <v>69</v>
      </c>
      <c r="F1197" s="56" t="s">
        <v>69</v>
      </c>
      <c r="G1197" s="56" t="s">
        <v>144</v>
      </c>
      <c r="H1197" s="56" t="s">
        <v>16</v>
      </c>
      <c r="I1197" s="56" t="s">
        <v>820</v>
      </c>
      <c r="J1197" s="56" t="s">
        <v>158</v>
      </c>
      <c r="K1197" s="88">
        <v>45657</v>
      </c>
      <c r="L1197" s="56" t="s">
        <v>275</v>
      </c>
      <c r="M1197" s="27">
        <v>45566</v>
      </c>
      <c r="N1197" s="56" t="s">
        <v>79</v>
      </c>
      <c r="O1197" s="56">
        <v>9788</v>
      </c>
      <c r="P1197" s="56" t="s">
        <v>149</v>
      </c>
      <c r="Q1197" s="56" t="s">
        <v>160</v>
      </c>
      <c r="R1197" s="56" t="s">
        <v>243</v>
      </c>
      <c r="S1197" s="56" t="s">
        <v>155</v>
      </c>
    </row>
    <row r="1198" spans="1:19" x14ac:dyDescent="0.2">
      <c r="A1198" s="56" t="s">
        <v>143</v>
      </c>
      <c r="B1198" s="56">
        <v>70659106</v>
      </c>
      <c r="C1198" s="56" t="s">
        <v>144</v>
      </c>
      <c r="D1198" s="56" t="s">
        <v>1665</v>
      </c>
      <c r="E1198" s="56" t="s">
        <v>69</v>
      </c>
      <c r="F1198" s="56" t="s">
        <v>69</v>
      </c>
      <c r="G1198" s="56" t="s">
        <v>144</v>
      </c>
      <c r="H1198" s="56" t="s">
        <v>16</v>
      </c>
      <c r="I1198" s="56" t="s">
        <v>820</v>
      </c>
      <c r="J1198" s="56" t="s">
        <v>158</v>
      </c>
      <c r="K1198" s="88">
        <v>45582</v>
      </c>
      <c r="L1198" s="56" t="s">
        <v>222</v>
      </c>
      <c r="M1198" s="27">
        <v>45566</v>
      </c>
      <c r="N1198" s="56" t="s">
        <v>79</v>
      </c>
      <c r="O1198" s="56">
        <v>9788</v>
      </c>
      <c r="P1198" s="56" t="s">
        <v>149</v>
      </c>
      <c r="Q1198" s="56" t="s">
        <v>160</v>
      </c>
      <c r="R1198" s="56" t="s">
        <v>243</v>
      </c>
      <c r="S1198" s="56" t="s">
        <v>151</v>
      </c>
    </row>
    <row r="1199" spans="1:19" x14ac:dyDescent="0.2">
      <c r="A1199" s="56" t="s">
        <v>143</v>
      </c>
      <c r="B1199" s="56">
        <v>74547243</v>
      </c>
      <c r="C1199" s="56" t="s">
        <v>144</v>
      </c>
      <c r="D1199" s="56" t="s">
        <v>1666</v>
      </c>
      <c r="E1199" s="56" t="s">
        <v>69</v>
      </c>
      <c r="F1199" s="56" t="s">
        <v>69</v>
      </c>
      <c r="G1199" s="56" t="s">
        <v>144</v>
      </c>
      <c r="H1199" s="56" t="s">
        <v>16</v>
      </c>
      <c r="I1199" s="56" t="s">
        <v>986</v>
      </c>
      <c r="J1199" s="56" t="s">
        <v>158</v>
      </c>
      <c r="K1199" s="88">
        <v>45729</v>
      </c>
      <c r="L1199" s="56" t="s">
        <v>159</v>
      </c>
      <c r="M1199" s="27">
        <v>45566</v>
      </c>
      <c r="N1199" s="56" t="s">
        <v>79</v>
      </c>
      <c r="O1199" s="56">
        <v>9788</v>
      </c>
      <c r="P1199" s="56" t="s">
        <v>149</v>
      </c>
      <c r="Q1199" s="56" t="s">
        <v>160</v>
      </c>
      <c r="R1199" s="56" t="s">
        <v>394</v>
      </c>
      <c r="S1199" s="56" t="s">
        <v>186</v>
      </c>
    </row>
    <row r="1200" spans="1:19" x14ac:dyDescent="0.2">
      <c r="A1200" s="56" t="s">
        <v>143</v>
      </c>
      <c r="B1200" s="56">
        <v>74840632</v>
      </c>
      <c r="C1200" s="56" t="s">
        <v>144</v>
      </c>
      <c r="D1200" s="56" t="s">
        <v>1667</v>
      </c>
      <c r="E1200" s="56" t="s">
        <v>69</v>
      </c>
      <c r="F1200" s="56" t="s">
        <v>69</v>
      </c>
      <c r="G1200" s="56" t="s">
        <v>144</v>
      </c>
      <c r="H1200" s="56" t="s">
        <v>16</v>
      </c>
      <c r="I1200" s="56" t="s">
        <v>820</v>
      </c>
      <c r="J1200" s="56" t="s">
        <v>158</v>
      </c>
      <c r="K1200" s="88">
        <v>45597</v>
      </c>
      <c r="L1200" s="56" t="s">
        <v>159</v>
      </c>
      <c r="M1200" s="27">
        <v>45566</v>
      </c>
      <c r="N1200" s="56" t="s">
        <v>79</v>
      </c>
      <c r="O1200" s="56">
        <v>9795</v>
      </c>
      <c r="P1200" s="56" t="s">
        <v>149</v>
      </c>
      <c r="Q1200" s="56" t="s">
        <v>160</v>
      </c>
      <c r="R1200" s="56" t="s">
        <v>243</v>
      </c>
      <c r="S1200" s="56" t="s">
        <v>232</v>
      </c>
    </row>
    <row r="1201" spans="1:19" x14ac:dyDescent="0.2">
      <c r="A1201" s="56" t="s">
        <v>143</v>
      </c>
      <c r="B1201" s="56">
        <v>47164061</v>
      </c>
      <c r="C1201" s="56" t="s">
        <v>144</v>
      </c>
      <c r="D1201" s="56" t="s">
        <v>1668</v>
      </c>
      <c r="E1201" s="56" t="s">
        <v>69</v>
      </c>
      <c r="F1201" s="56" t="s">
        <v>69</v>
      </c>
      <c r="G1201" s="56" t="s">
        <v>144</v>
      </c>
      <c r="H1201" s="56" t="s">
        <v>16</v>
      </c>
      <c r="I1201" s="56" t="s">
        <v>820</v>
      </c>
      <c r="J1201" s="56" t="s">
        <v>158</v>
      </c>
      <c r="K1201" s="88">
        <v>45618</v>
      </c>
      <c r="L1201" s="56" t="s">
        <v>222</v>
      </c>
      <c r="M1201" s="27">
        <v>45566</v>
      </c>
      <c r="N1201" s="56" t="s">
        <v>79</v>
      </c>
      <c r="O1201" s="56">
        <v>9795</v>
      </c>
      <c r="P1201" s="56" t="s">
        <v>149</v>
      </c>
      <c r="Q1201" s="56" t="s">
        <v>160</v>
      </c>
      <c r="R1201" s="56" t="s">
        <v>243</v>
      </c>
      <c r="S1201" s="56" t="s">
        <v>170</v>
      </c>
    </row>
    <row r="1202" spans="1:19" x14ac:dyDescent="0.2">
      <c r="A1202" s="56" t="s">
        <v>143</v>
      </c>
      <c r="B1202" s="56">
        <v>74762482</v>
      </c>
      <c r="C1202" s="56" t="s">
        <v>144</v>
      </c>
      <c r="D1202" s="56" t="s">
        <v>1669</v>
      </c>
      <c r="E1202" s="56" t="s">
        <v>69</v>
      </c>
      <c r="F1202" s="56" t="s">
        <v>69</v>
      </c>
      <c r="G1202" s="56" t="s">
        <v>144</v>
      </c>
      <c r="H1202" s="56" t="s">
        <v>16</v>
      </c>
      <c r="I1202" s="56" t="s">
        <v>820</v>
      </c>
      <c r="J1202" s="56" t="s">
        <v>158</v>
      </c>
      <c r="K1202" s="88">
        <v>45694</v>
      </c>
      <c r="L1202" s="56" t="s">
        <v>222</v>
      </c>
      <c r="M1202" s="27">
        <v>45566</v>
      </c>
      <c r="N1202" s="56" t="s">
        <v>79</v>
      </c>
      <c r="O1202" s="56">
        <v>9795</v>
      </c>
      <c r="P1202" s="56" t="s">
        <v>149</v>
      </c>
      <c r="Q1202" s="56" t="s">
        <v>160</v>
      </c>
      <c r="R1202" s="56" t="s">
        <v>243</v>
      </c>
      <c r="S1202" s="56" t="s">
        <v>186</v>
      </c>
    </row>
    <row r="1203" spans="1:19" x14ac:dyDescent="0.2">
      <c r="A1203" s="56" t="s">
        <v>143</v>
      </c>
      <c r="B1203" s="56">
        <v>10291231</v>
      </c>
      <c r="C1203" s="56" t="s">
        <v>144</v>
      </c>
      <c r="D1203" s="56" t="s">
        <v>1670</v>
      </c>
      <c r="E1203" s="56" t="s">
        <v>69</v>
      </c>
      <c r="F1203" s="56" t="s">
        <v>69</v>
      </c>
      <c r="G1203" s="56" t="s">
        <v>144</v>
      </c>
      <c r="H1203" s="56" t="s">
        <v>16</v>
      </c>
      <c r="I1203" s="56" t="s">
        <v>820</v>
      </c>
      <c r="J1203" s="56" t="s">
        <v>158</v>
      </c>
      <c r="K1203" s="88">
        <v>45688</v>
      </c>
      <c r="L1203" s="56" t="s">
        <v>174</v>
      </c>
      <c r="M1203" s="27">
        <v>45566</v>
      </c>
      <c r="N1203" s="56" t="s">
        <v>79</v>
      </c>
      <c r="O1203" s="56">
        <v>9795</v>
      </c>
      <c r="P1203" s="56" t="s">
        <v>149</v>
      </c>
      <c r="Q1203" s="56" t="s">
        <v>160</v>
      </c>
      <c r="R1203" s="56" t="s">
        <v>243</v>
      </c>
      <c r="S1203" s="56" t="s">
        <v>151</v>
      </c>
    </row>
    <row r="1204" spans="1:19" x14ac:dyDescent="0.2">
      <c r="A1204" s="56" t="s">
        <v>143</v>
      </c>
      <c r="B1204" s="56">
        <v>46417330</v>
      </c>
      <c r="C1204" s="56" t="s">
        <v>144</v>
      </c>
      <c r="D1204" s="56" t="s">
        <v>1671</v>
      </c>
      <c r="E1204" s="56" t="s">
        <v>69</v>
      </c>
      <c r="F1204" s="56" t="s">
        <v>69</v>
      </c>
      <c r="G1204" s="56" t="s">
        <v>144</v>
      </c>
      <c r="H1204" s="56" t="s">
        <v>16</v>
      </c>
      <c r="I1204" s="56" t="s">
        <v>820</v>
      </c>
      <c r="J1204" s="56" t="s">
        <v>74</v>
      </c>
      <c r="K1204" s="88" t="s">
        <v>148</v>
      </c>
      <c r="L1204" s="56" t="s">
        <v>148</v>
      </c>
      <c r="M1204" s="27">
        <v>45566</v>
      </c>
      <c r="N1204" s="56" t="s">
        <v>79</v>
      </c>
      <c r="O1204" s="56">
        <v>9795</v>
      </c>
      <c r="P1204" s="56" t="s">
        <v>149</v>
      </c>
      <c r="Q1204" s="56" t="s">
        <v>160</v>
      </c>
      <c r="R1204" s="56" t="s">
        <v>243</v>
      </c>
      <c r="S1204" s="56" t="s">
        <v>186</v>
      </c>
    </row>
    <row r="1205" spans="1:19" x14ac:dyDescent="0.2">
      <c r="A1205" s="56" t="s">
        <v>143</v>
      </c>
      <c r="B1205" s="56">
        <v>73367024</v>
      </c>
      <c r="C1205" s="56" t="s">
        <v>144</v>
      </c>
      <c r="D1205" s="56" t="s">
        <v>1672</v>
      </c>
      <c r="E1205" s="56" t="s">
        <v>69</v>
      </c>
      <c r="F1205" s="56" t="s">
        <v>69</v>
      </c>
      <c r="G1205" s="56" t="s">
        <v>144</v>
      </c>
      <c r="H1205" s="56" t="s">
        <v>16</v>
      </c>
      <c r="I1205" s="56" t="s">
        <v>986</v>
      </c>
      <c r="J1205" s="56" t="s">
        <v>158</v>
      </c>
      <c r="K1205" s="88">
        <v>45720</v>
      </c>
      <c r="L1205" s="56" t="s">
        <v>222</v>
      </c>
      <c r="M1205" s="27">
        <v>45566</v>
      </c>
      <c r="N1205" s="56" t="s">
        <v>79</v>
      </c>
      <c r="O1205" s="56">
        <v>9795</v>
      </c>
      <c r="P1205" s="56" t="s">
        <v>149</v>
      </c>
      <c r="Q1205" s="56" t="s">
        <v>160</v>
      </c>
      <c r="R1205" s="56" t="s">
        <v>394</v>
      </c>
      <c r="S1205" s="56" t="s">
        <v>301</v>
      </c>
    </row>
    <row r="1206" spans="1:19" x14ac:dyDescent="0.2">
      <c r="A1206" s="56" t="s">
        <v>143</v>
      </c>
      <c r="B1206" s="56">
        <v>46883080</v>
      </c>
      <c r="C1206" s="56" t="s">
        <v>144</v>
      </c>
      <c r="D1206" s="56" t="s">
        <v>1673</v>
      </c>
      <c r="E1206" s="56" t="s">
        <v>69</v>
      </c>
      <c r="F1206" s="56" t="s">
        <v>69</v>
      </c>
      <c r="G1206" s="56" t="s">
        <v>144</v>
      </c>
      <c r="H1206" s="56" t="s">
        <v>16</v>
      </c>
      <c r="I1206" s="56" t="s">
        <v>397</v>
      </c>
      <c r="J1206" s="56" t="s">
        <v>158</v>
      </c>
      <c r="K1206" s="88">
        <v>45687</v>
      </c>
      <c r="L1206" s="56" t="s">
        <v>222</v>
      </c>
      <c r="M1206" s="27">
        <v>45566</v>
      </c>
      <c r="N1206" s="56" t="s">
        <v>79</v>
      </c>
      <c r="O1206" s="56">
        <v>9795</v>
      </c>
      <c r="P1206" s="56" t="s">
        <v>149</v>
      </c>
      <c r="Q1206" s="56" t="s">
        <v>160</v>
      </c>
      <c r="R1206" s="56" t="s">
        <v>394</v>
      </c>
      <c r="S1206" s="56" t="s">
        <v>232</v>
      </c>
    </row>
    <row r="1207" spans="1:19" x14ac:dyDescent="0.2">
      <c r="A1207" s="56" t="s">
        <v>143</v>
      </c>
      <c r="B1207" s="56">
        <v>75001406</v>
      </c>
      <c r="C1207" s="56" t="s">
        <v>144</v>
      </c>
      <c r="D1207" s="56" t="s">
        <v>1674</v>
      </c>
      <c r="E1207" s="56" t="s">
        <v>69</v>
      </c>
      <c r="F1207" s="56" t="s">
        <v>69</v>
      </c>
      <c r="G1207" s="56" t="s">
        <v>144</v>
      </c>
      <c r="H1207" s="56" t="s">
        <v>16</v>
      </c>
      <c r="I1207" s="56" t="s">
        <v>820</v>
      </c>
      <c r="J1207" s="56" t="s">
        <v>158</v>
      </c>
      <c r="K1207" s="88">
        <v>45570</v>
      </c>
      <c r="L1207" s="56" t="s">
        <v>222</v>
      </c>
      <c r="M1207" s="27">
        <v>45566</v>
      </c>
      <c r="N1207" s="56" t="s">
        <v>79</v>
      </c>
      <c r="O1207" s="56">
        <v>9795</v>
      </c>
      <c r="P1207" s="56" t="s">
        <v>149</v>
      </c>
      <c r="Q1207" s="56" t="s">
        <v>160</v>
      </c>
      <c r="R1207" s="56" t="s">
        <v>243</v>
      </c>
      <c r="S1207" s="56" t="s">
        <v>155</v>
      </c>
    </row>
    <row r="1208" spans="1:19" x14ac:dyDescent="0.2">
      <c r="A1208" s="56" t="s">
        <v>143</v>
      </c>
      <c r="B1208" s="56">
        <v>71504553</v>
      </c>
      <c r="C1208" s="56" t="s">
        <v>144</v>
      </c>
      <c r="D1208" s="56" t="s">
        <v>1675</v>
      </c>
      <c r="E1208" s="56" t="s">
        <v>69</v>
      </c>
      <c r="F1208" s="56" t="s">
        <v>69</v>
      </c>
      <c r="G1208" s="56" t="s">
        <v>144</v>
      </c>
      <c r="H1208" s="56" t="s">
        <v>45</v>
      </c>
      <c r="I1208" s="56" t="s">
        <v>386</v>
      </c>
      <c r="J1208" s="56" t="s">
        <v>74</v>
      </c>
      <c r="K1208" s="88" t="s">
        <v>148</v>
      </c>
      <c r="L1208" s="56" t="s">
        <v>148</v>
      </c>
      <c r="M1208" s="27">
        <v>45566</v>
      </c>
      <c r="N1208" s="56" t="s">
        <v>78</v>
      </c>
      <c r="O1208" s="56">
        <v>9794</v>
      </c>
      <c r="P1208" s="56" t="s">
        <v>149</v>
      </c>
      <c r="Q1208" s="56" t="s">
        <v>154</v>
      </c>
      <c r="R1208" s="56" t="s">
        <v>2252</v>
      </c>
      <c r="S1208" s="56" t="s">
        <v>195</v>
      </c>
    </row>
    <row r="1209" spans="1:19" x14ac:dyDescent="0.2">
      <c r="A1209" s="56" t="s">
        <v>143</v>
      </c>
      <c r="B1209" s="56">
        <v>43888663</v>
      </c>
      <c r="C1209" s="56" t="s">
        <v>144</v>
      </c>
      <c r="D1209" s="56" t="s">
        <v>1676</v>
      </c>
      <c r="E1209" s="56" t="s">
        <v>69</v>
      </c>
      <c r="F1209" s="56" t="s">
        <v>69</v>
      </c>
      <c r="G1209" s="56" t="s">
        <v>144</v>
      </c>
      <c r="H1209" s="56" t="s">
        <v>16</v>
      </c>
      <c r="I1209" s="56" t="s">
        <v>564</v>
      </c>
      <c r="J1209" s="56" t="s">
        <v>74</v>
      </c>
      <c r="K1209" s="88" t="s">
        <v>148</v>
      </c>
      <c r="L1209" s="56" t="s">
        <v>148</v>
      </c>
      <c r="M1209" s="27">
        <v>45566</v>
      </c>
      <c r="N1209" s="56" t="s">
        <v>79</v>
      </c>
      <c r="O1209" s="56">
        <v>9794</v>
      </c>
      <c r="P1209" s="56" t="s">
        <v>149</v>
      </c>
      <c r="Q1209" s="56" t="s">
        <v>154</v>
      </c>
      <c r="R1209" s="56" t="s">
        <v>2252</v>
      </c>
      <c r="S1209" s="56" t="s">
        <v>186</v>
      </c>
    </row>
    <row r="1210" spans="1:19" x14ac:dyDescent="0.2">
      <c r="A1210" s="56" t="s">
        <v>143</v>
      </c>
      <c r="B1210" s="56">
        <v>46316330</v>
      </c>
      <c r="C1210" s="56" t="s">
        <v>144</v>
      </c>
      <c r="D1210" s="56" t="s">
        <v>1677</v>
      </c>
      <c r="E1210" s="56" t="s">
        <v>69</v>
      </c>
      <c r="F1210" s="56" t="s">
        <v>69</v>
      </c>
      <c r="G1210" s="56" t="s">
        <v>144</v>
      </c>
      <c r="H1210" s="56" t="s">
        <v>16</v>
      </c>
      <c r="I1210" s="56" t="s">
        <v>148</v>
      </c>
      <c r="J1210" s="56" t="s">
        <v>158</v>
      </c>
      <c r="K1210" s="88">
        <v>45573</v>
      </c>
      <c r="L1210" s="56" t="s">
        <v>159</v>
      </c>
      <c r="M1210" s="27">
        <v>45566</v>
      </c>
      <c r="N1210" s="56" t="s">
        <v>79</v>
      </c>
      <c r="O1210" s="56">
        <v>9794</v>
      </c>
      <c r="P1210" s="56" t="s">
        <v>149</v>
      </c>
      <c r="Q1210" s="56" t="s">
        <v>154</v>
      </c>
      <c r="R1210" s="56" t="s">
        <v>148</v>
      </c>
      <c r="S1210" s="56" t="s">
        <v>170</v>
      </c>
    </row>
    <row r="1211" spans="1:19" x14ac:dyDescent="0.2">
      <c r="A1211" s="56" t="s">
        <v>143</v>
      </c>
      <c r="B1211" s="56">
        <v>74292314</v>
      </c>
      <c r="C1211" s="56" t="s">
        <v>144</v>
      </c>
      <c r="D1211" s="56" t="s">
        <v>1678</v>
      </c>
      <c r="E1211" s="56" t="s">
        <v>69</v>
      </c>
      <c r="F1211" s="56" t="s">
        <v>69</v>
      </c>
      <c r="G1211" s="56" t="s">
        <v>144</v>
      </c>
      <c r="H1211" s="56" t="s">
        <v>16</v>
      </c>
      <c r="I1211" s="56" t="s">
        <v>148</v>
      </c>
      <c r="J1211" s="56" t="s">
        <v>158</v>
      </c>
      <c r="K1211" s="88">
        <v>45692</v>
      </c>
      <c r="L1211" s="56" t="s">
        <v>275</v>
      </c>
      <c r="M1211" s="27">
        <v>45566</v>
      </c>
      <c r="N1211" s="56" t="s">
        <v>79</v>
      </c>
      <c r="O1211" s="56">
        <v>9794</v>
      </c>
      <c r="P1211" s="56" t="s">
        <v>149</v>
      </c>
      <c r="Q1211" s="56" t="s">
        <v>154</v>
      </c>
      <c r="R1211" s="56" t="s">
        <v>148</v>
      </c>
      <c r="S1211" s="56" t="s">
        <v>151</v>
      </c>
    </row>
    <row r="1212" spans="1:19" x14ac:dyDescent="0.2">
      <c r="A1212" s="56" t="s">
        <v>143</v>
      </c>
      <c r="B1212" s="56">
        <v>74742073</v>
      </c>
      <c r="C1212" s="56" t="s">
        <v>144</v>
      </c>
      <c r="D1212" s="56" t="s">
        <v>1679</v>
      </c>
      <c r="E1212" s="56" t="s">
        <v>69</v>
      </c>
      <c r="F1212" s="56" t="s">
        <v>69</v>
      </c>
      <c r="G1212" s="56" t="s">
        <v>144</v>
      </c>
      <c r="H1212" s="56" t="s">
        <v>16</v>
      </c>
      <c r="I1212" s="56" t="s">
        <v>786</v>
      </c>
      <c r="J1212" s="56" t="s">
        <v>74</v>
      </c>
      <c r="K1212" s="88" t="s">
        <v>148</v>
      </c>
      <c r="L1212" s="56" t="s">
        <v>148</v>
      </c>
      <c r="M1212" s="27">
        <v>45566</v>
      </c>
      <c r="N1212" s="56" t="s">
        <v>79</v>
      </c>
      <c r="O1212" s="56">
        <v>9794</v>
      </c>
      <c r="P1212" s="56" t="s">
        <v>149</v>
      </c>
      <c r="Q1212" s="56" t="s">
        <v>154</v>
      </c>
      <c r="R1212" s="56" t="s">
        <v>2252</v>
      </c>
      <c r="S1212" s="56" t="s">
        <v>170</v>
      </c>
    </row>
    <row r="1213" spans="1:19" x14ac:dyDescent="0.2">
      <c r="A1213" s="56" t="s">
        <v>143</v>
      </c>
      <c r="B1213" s="56">
        <v>71301866</v>
      </c>
      <c r="C1213" s="56" t="s">
        <v>144</v>
      </c>
      <c r="D1213" s="56" t="s">
        <v>1680</v>
      </c>
      <c r="E1213" s="56" t="s">
        <v>69</v>
      </c>
      <c r="F1213" s="56" t="s">
        <v>69</v>
      </c>
      <c r="G1213" s="56" t="s">
        <v>144</v>
      </c>
      <c r="H1213" s="56" t="s">
        <v>16</v>
      </c>
      <c r="I1213" s="56" t="s">
        <v>148</v>
      </c>
      <c r="J1213" s="56" t="s">
        <v>158</v>
      </c>
      <c r="K1213" s="88">
        <v>45625</v>
      </c>
      <c r="L1213" s="56" t="s">
        <v>275</v>
      </c>
      <c r="M1213" s="27">
        <v>45566</v>
      </c>
      <c r="N1213" s="56" t="s">
        <v>79</v>
      </c>
      <c r="O1213" s="56">
        <v>9794</v>
      </c>
      <c r="P1213" s="56" t="s">
        <v>149</v>
      </c>
      <c r="Q1213" s="56" t="s">
        <v>154</v>
      </c>
      <c r="R1213" s="56" t="s">
        <v>148</v>
      </c>
      <c r="S1213" s="56" t="s">
        <v>232</v>
      </c>
    </row>
    <row r="1214" spans="1:19" x14ac:dyDescent="0.2">
      <c r="A1214" s="56" t="s">
        <v>143</v>
      </c>
      <c r="B1214" s="56">
        <v>72229430</v>
      </c>
      <c r="C1214" s="56" t="s">
        <v>144</v>
      </c>
      <c r="D1214" s="56" t="s">
        <v>1681</v>
      </c>
      <c r="E1214" s="56" t="s">
        <v>69</v>
      </c>
      <c r="F1214" s="56" t="s">
        <v>69</v>
      </c>
      <c r="G1214" s="56" t="s">
        <v>144</v>
      </c>
      <c r="H1214" s="56" t="s">
        <v>16</v>
      </c>
      <c r="I1214" s="56" t="s">
        <v>148</v>
      </c>
      <c r="J1214" s="56" t="s">
        <v>158</v>
      </c>
      <c r="K1214" s="88">
        <v>45579</v>
      </c>
      <c r="L1214" s="56" t="s">
        <v>334</v>
      </c>
      <c r="M1214" s="27">
        <v>45566</v>
      </c>
      <c r="N1214" s="56" t="s">
        <v>79</v>
      </c>
      <c r="O1214" s="56">
        <v>9794</v>
      </c>
      <c r="P1214" s="56" t="s">
        <v>149</v>
      </c>
      <c r="Q1214" s="56" t="s">
        <v>154</v>
      </c>
      <c r="R1214" s="56" t="s">
        <v>148</v>
      </c>
      <c r="S1214" s="56" t="s">
        <v>186</v>
      </c>
    </row>
    <row r="1215" spans="1:19" x14ac:dyDescent="0.2">
      <c r="A1215" s="56" t="s">
        <v>143</v>
      </c>
      <c r="B1215" s="56">
        <v>70672555</v>
      </c>
      <c r="C1215" s="56" t="s">
        <v>144</v>
      </c>
      <c r="D1215" s="56" t="s">
        <v>1682</v>
      </c>
      <c r="E1215" s="56" t="s">
        <v>69</v>
      </c>
      <c r="F1215" s="56" t="s">
        <v>69</v>
      </c>
      <c r="G1215" s="56" t="s">
        <v>144</v>
      </c>
      <c r="H1215" s="56" t="s">
        <v>16</v>
      </c>
      <c r="I1215" s="56" t="s">
        <v>148</v>
      </c>
      <c r="J1215" s="56" t="s">
        <v>158</v>
      </c>
      <c r="K1215" s="88">
        <v>45689</v>
      </c>
      <c r="L1215" s="56" t="s">
        <v>174</v>
      </c>
      <c r="M1215" s="27">
        <v>45566</v>
      </c>
      <c r="N1215" s="56" t="s">
        <v>79</v>
      </c>
      <c r="O1215" s="56">
        <v>9794</v>
      </c>
      <c r="P1215" s="56" t="s">
        <v>149</v>
      </c>
      <c r="Q1215" s="56" t="s">
        <v>154</v>
      </c>
      <c r="R1215" s="56" t="s">
        <v>148</v>
      </c>
      <c r="S1215" s="56" t="s">
        <v>198</v>
      </c>
    </row>
    <row r="1216" spans="1:19" x14ac:dyDescent="0.2">
      <c r="A1216" s="56" t="s">
        <v>143</v>
      </c>
      <c r="B1216" s="56">
        <v>70172520</v>
      </c>
      <c r="C1216" s="56" t="s">
        <v>144</v>
      </c>
      <c r="D1216" s="56" t="s">
        <v>1683</v>
      </c>
      <c r="E1216" s="56" t="s">
        <v>69</v>
      </c>
      <c r="F1216" s="56" t="s">
        <v>69</v>
      </c>
      <c r="G1216" s="56" t="s">
        <v>144</v>
      </c>
      <c r="H1216" s="56" t="s">
        <v>16</v>
      </c>
      <c r="I1216" s="56" t="s">
        <v>148</v>
      </c>
      <c r="J1216" s="56" t="s">
        <v>158</v>
      </c>
      <c r="K1216" s="88">
        <v>45600</v>
      </c>
      <c r="L1216" s="56" t="s">
        <v>197</v>
      </c>
      <c r="M1216" s="27">
        <v>45566</v>
      </c>
      <c r="N1216" s="56" t="s">
        <v>79</v>
      </c>
      <c r="O1216" s="56">
        <v>9794</v>
      </c>
      <c r="P1216" s="56" t="s">
        <v>149</v>
      </c>
      <c r="Q1216" s="56" t="s">
        <v>154</v>
      </c>
      <c r="R1216" s="56" t="s">
        <v>148</v>
      </c>
      <c r="S1216" s="56" t="s">
        <v>151</v>
      </c>
    </row>
    <row r="1217" spans="1:19" x14ac:dyDescent="0.2">
      <c r="A1217" s="56" t="s">
        <v>143</v>
      </c>
      <c r="B1217" s="56">
        <v>73764628</v>
      </c>
      <c r="C1217" s="56" t="s">
        <v>144</v>
      </c>
      <c r="D1217" s="56" t="s">
        <v>1684</v>
      </c>
      <c r="E1217" s="56" t="s">
        <v>69</v>
      </c>
      <c r="F1217" s="56" t="s">
        <v>69</v>
      </c>
      <c r="G1217" s="56" t="s">
        <v>144</v>
      </c>
      <c r="H1217" s="56" t="s">
        <v>16</v>
      </c>
      <c r="I1217" s="26" t="s">
        <v>958</v>
      </c>
      <c r="J1217" s="56" t="s">
        <v>74</v>
      </c>
      <c r="K1217" s="88" t="s">
        <v>148</v>
      </c>
      <c r="L1217" s="56" t="s">
        <v>148</v>
      </c>
      <c r="M1217" s="27">
        <v>45566</v>
      </c>
      <c r="N1217" s="56" t="s">
        <v>79</v>
      </c>
      <c r="O1217" s="56">
        <v>9787</v>
      </c>
      <c r="P1217" s="56" t="s">
        <v>149</v>
      </c>
      <c r="Q1217" s="56" t="s">
        <v>160</v>
      </c>
      <c r="R1217" s="56" t="s">
        <v>394</v>
      </c>
      <c r="S1217" s="56" t="s">
        <v>1506</v>
      </c>
    </row>
    <row r="1218" spans="1:19" x14ac:dyDescent="0.2">
      <c r="A1218" s="56" t="s">
        <v>143</v>
      </c>
      <c r="B1218" s="56">
        <v>72372888</v>
      </c>
      <c r="C1218" s="56" t="s">
        <v>144</v>
      </c>
      <c r="D1218" s="56" t="s">
        <v>1685</v>
      </c>
      <c r="E1218" s="56" t="s">
        <v>69</v>
      </c>
      <c r="F1218" s="56" t="s">
        <v>69</v>
      </c>
      <c r="G1218" s="56" t="s">
        <v>144</v>
      </c>
      <c r="H1218" s="56" t="s">
        <v>16</v>
      </c>
      <c r="I1218" s="56" t="s">
        <v>401</v>
      </c>
      <c r="J1218" s="56" t="s">
        <v>158</v>
      </c>
      <c r="K1218" s="88">
        <v>45726</v>
      </c>
      <c r="L1218" s="56" t="s">
        <v>247</v>
      </c>
      <c r="M1218" s="27">
        <v>45566</v>
      </c>
      <c r="N1218" s="56" t="s">
        <v>79</v>
      </c>
      <c r="O1218" s="56">
        <v>9787</v>
      </c>
      <c r="P1218" s="56" t="s">
        <v>149</v>
      </c>
      <c r="Q1218" s="56" t="s">
        <v>160</v>
      </c>
      <c r="R1218" s="56" t="s">
        <v>394</v>
      </c>
      <c r="S1218" s="56" t="s">
        <v>205</v>
      </c>
    </row>
    <row r="1219" spans="1:19" x14ac:dyDescent="0.2">
      <c r="A1219" s="56" t="s">
        <v>143</v>
      </c>
      <c r="B1219" s="56">
        <v>72762648</v>
      </c>
      <c r="C1219" s="56" t="s">
        <v>144</v>
      </c>
      <c r="D1219" s="56" t="s">
        <v>1686</v>
      </c>
      <c r="E1219" s="56" t="s">
        <v>69</v>
      </c>
      <c r="F1219" s="56" t="s">
        <v>69</v>
      </c>
      <c r="G1219" s="56" t="s">
        <v>144</v>
      </c>
      <c r="H1219" s="56" t="s">
        <v>16</v>
      </c>
      <c r="I1219" s="56" t="s">
        <v>148</v>
      </c>
      <c r="J1219" s="56" t="s">
        <v>158</v>
      </c>
      <c r="K1219" s="88">
        <v>45593</v>
      </c>
      <c r="L1219" s="56" t="s">
        <v>275</v>
      </c>
      <c r="M1219" s="27">
        <v>45566</v>
      </c>
      <c r="N1219" s="56" t="s">
        <v>79</v>
      </c>
      <c r="O1219" s="56">
        <v>9787</v>
      </c>
      <c r="P1219" s="56" t="s">
        <v>149</v>
      </c>
      <c r="Q1219" s="56" t="s">
        <v>160</v>
      </c>
      <c r="R1219" s="56" t="s">
        <v>148</v>
      </c>
      <c r="S1219" s="56" t="s">
        <v>170</v>
      </c>
    </row>
    <row r="1220" spans="1:19" x14ac:dyDescent="0.2">
      <c r="A1220" s="56" t="s">
        <v>143</v>
      </c>
      <c r="B1220" s="56">
        <v>75446658</v>
      </c>
      <c r="C1220" s="56" t="s">
        <v>144</v>
      </c>
      <c r="D1220" s="56" t="s">
        <v>1687</v>
      </c>
      <c r="E1220" s="56" t="s">
        <v>69</v>
      </c>
      <c r="F1220" s="56" t="s">
        <v>69</v>
      </c>
      <c r="G1220" s="56" t="s">
        <v>144</v>
      </c>
      <c r="H1220" s="56" t="s">
        <v>16</v>
      </c>
      <c r="I1220" s="56" t="s">
        <v>148</v>
      </c>
      <c r="J1220" s="56" t="s">
        <v>158</v>
      </c>
      <c r="K1220" s="88">
        <v>45689</v>
      </c>
      <c r="L1220" s="56" t="s">
        <v>174</v>
      </c>
      <c r="M1220" s="27">
        <v>45566</v>
      </c>
      <c r="N1220" s="56" t="s">
        <v>79</v>
      </c>
      <c r="O1220" s="56">
        <v>9787</v>
      </c>
      <c r="P1220" s="56" t="s">
        <v>149</v>
      </c>
      <c r="Q1220" s="56" t="s">
        <v>160</v>
      </c>
      <c r="R1220" s="56" t="s">
        <v>148</v>
      </c>
      <c r="S1220" s="56" t="s">
        <v>186</v>
      </c>
    </row>
    <row r="1221" spans="1:19" x14ac:dyDescent="0.2">
      <c r="A1221" s="56" t="s">
        <v>143</v>
      </c>
      <c r="B1221" s="56">
        <v>70916549</v>
      </c>
      <c r="C1221" s="56" t="s">
        <v>144</v>
      </c>
      <c r="D1221" s="56" t="s">
        <v>1688</v>
      </c>
      <c r="E1221" s="56" t="s">
        <v>69</v>
      </c>
      <c r="F1221" s="56" t="s">
        <v>69</v>
      </c>
      <c r="G1221" s="56" t="s">
        <v>144</v>
      </c>
      <c r="H1221" s="56" t="s">
        <v>16</v>
      </c>
      <c r="I1221" s="56" t="s">
        <v>958</v>
      </c>
      <c r="J1221" s="56" t="s">
        <v>74</v>
      </c>
      <c r="K1221" s="88" t="s">
        <v>148</v>
      </c>
      <c r="L1221" s="56" t="s">
        <v>148</v>
      </c>
      <c r="M1221" s="27">
        <v>45566</v>
      </c>
      <c r="N1221" s="56" t="s">
        <v>79</v>
      </c>
      <c r="O1221" s="56">
        <v>9787</v>
      </c>
      <c r="P1221" s="56" t="s">
        <v>149</v>
      </c>
      <c r="Q1221" s="56" t="s">
        <v>160</v>
      </c>
      <c r="R1221" s="56" t="s">
        <v>394</v>
      </c>
      <c r="S1221" s="56" t="s">
        <v>186</v>
      </c>
    </row>
    <row r="1222" spans="1:19" x14ac:dyDescent="0.2">
      <c r="A1222" s="56" t="s">
        <v>143</v>
      </c>
      <c r="B1222" s="56">
        <v>75534261</v>
      </c>
      <c r="C1222" s="56" t="s">
        <v>144</v>
      </c>
      <c r="D1222" s="56" t="s">
        <v>1689</v>
      </c>
      <c r="E1222" s="56" t="s">
        <v>69</v>
      </c>
      <c r="F1222" s="56" t="s">
        <v>69</v>
      </c>
      <c r="G1222" s="56" t="s">
        <v>144</v>
      </c>
      <c r="H1222" s="56" t="s">
        <v>16</v>
      </c>
      <c r="I1222" s="56" t="s">
        <v>148</v>
      </c>
      <c r="J1222" s="56" t="s">
        <v>158</v>
      </c>
      <c r="K1222" s="88">
        <v>45656</v>
      </c>
      <c r="L1222" s="56" t="s">
        <v>159</v>
      </c>
      <c r="M1222" s="27">
        <v>45566</v>
      </c>
      <c r="N1222" s="56" t="s">
        <v>79</v>
      </c>
      <c r="O1222" s="56">
        <v>9787</v>
      </c>
      <c r="P1222" s="56" t="s">
        <v>149</v>
      </c>
      <c r="Q1222" s="56" t="s">
        <v>160</v>
      </c>
      <c r="R1222" s="56" t="s">
        <v>148</v>
      </c>
      <c r="S1222" s="56" t="s">
        <v>151</v>
      </c>
    </row>
    <row r="1223" spans="1:19" x14ac:dyDescent="0.2">
      <c r="A1223" s="56" t="s">
        <v>143</v>
      </c>
      <c r="B1223" s="56">
        <v>74653624</v>
      </c>
      <c r="C1223" s="56" t="s">
        <v>144</v>
      </c>
      <c r="D1223" s="56" t="s">
        <v>1690</v>
      </c>
      <c r="E1223" s="56" t="s">
        <v>69</v>
      </c>
      <c r="F1223" s="56" t="s">
        <v>69</v>
      </c>
      <c r="G1223" s="56" t="s">
        <v>144</v>
      </c>
      <c r="H1223" s="56" t="s">
        <v>16</v>
      </c>
      <c r="I1223" s="56" t="s">
        <v>148</v>
      </c>
      <c r="J1223" s="56" t="s">
        <v>158</v>
      </c>
      <c r="K1223" s="88">
        <v>45627</v>
      </c>
      <c r="L1223" s="56" t="s">
        <v>334</v>
      </c>
      <c r="M1223" s="27">
        <v>45566</v>
      </c>
      <c r="N1223" s="56" t="s">
        <v>79</v>
      </c>
      <c r="O1223" s="56">
        <v>9787</v>
      </c>
      <c r="P1223" s="56" t="s">
        <v>149</v>
      </c>
      <c r="Q1223" s="56" t="s">
        <v>160</v>
      </c>
      <c r="R1223" s="56" t="s">
        <v>148</v>
      </c>
      <c r="S1223" s="56" t="s">
        <v>186</v>
      </c>
    </row>
    <row r="1224" spans="1:19" x14ac:dyDescent="0.2">
      <c r="A1224" s="56" t="s">
        <v>143</v>
      </c>
      <c r="B1224" s="56">
        <v>45834719</v>
      </c>
      <c r="C1224" s="56" t="s">
        <v>144</v>
      </c>
      <c r="D1224" s="56" t="s">
        <v>1691</v>
      </c>
      <c r="E1224" s="56" t="s">
        <v>69</v>
      </c>
      <c r="F1224" s="56" t="s">
        <v>69</v>
      </c>
      <c r="G1224" s="56" t="s">
        <v>144</v>
      </c>
      <c r="H1224" s="56" t="s">
        <v>16</v>
      </c>
      <c r="I1224" s="56" t="s">
        <v>397</v>
      </c>
      <c r="J1224" s="56" t="s">
        <v>74</v>
      </c>
      <c r="K1224" s="88" t="s">
        <v>148</v>
      </c>
      <c r="L1224" s="56" t="s">
        <v>148</v>
      </c>
      <c r="M1224" s="27">
        <v>45566</v>
      </c>
      <c r="N1224" s="56" t="s">
        <v>79</v>
      </c>
      <c r="O1224" s="56">
        <v>9787</v>
      </c>
      <c r="P1224" s="56" t="s">
        <v>149</v>
      </c>
      <c r="Q1224" s="56" t="s">
        <v>160</v>
      </c>
      <c r="R1224" s="56" t="s">
        <v>394</v>
      </c>
      <c r="S1224" s="56" t="s">
        <v>195</v>
      </c>
    </row>
    <row r="1225" spans="1:19" x14ac:dyDescent="0.2">
      <c r="A1225" s="56" t="s">
        <v>143</v>
      </c>
      <c r="B1225" s="56">
        <v>75731317</v>
      </c>
      <c r="C1225" s="56" t="s">
        <v>144</v>
      </c>
      <c r="D1225" s="56" t="s">
        <v>1692</v>
      </c>
      <c r="E1225" s="56" t="s">
        <v>69</v>
      </c>
      <c r="F1225" s="56" t="s">
        <v>69</v>
      </c>
      <c r="G1225" s="56" t="s">
        <v>144</v>
      </c>
      <c r="H1225" s="56" t="s">
        <v>16</v>
      </c>
      <c r="I1225" s="56" t="s">
        <v>148</v>
      </c>
      <c r="J1225" s="26" t="s">
        <v>158</v>
      </c>
      <c r="K1225" s="88">
        <v>45643</v>
      </c>
      <c r="L1225" s="56" t="s">
        <v>201</v>
      </c>
      <c r="M1225" s="27">
        <v>45566</v>
      </c>
      <c r="N1225" s="56" t="s">
        <v>79</v>
      </c>
      <c r="O1225" s="56">
        <v>9787</v>
      </c>
      <c r="P1225" s="56" t="s">
        <v>149</v>
      </c>
      <c r="Q1225" s="56" t="s">
        <v>160</v>
      </c>
      <c r="R1225" s="56" t="s">
        <v>148</v>
      </c>
      <c r="S1225" s="56" t="s">
        <v>186</v>
      </c>
    </row>
    <row r="1226" spans="1:19" x14ac:dyDescent="0.2">
      <c r="A1226" s="56" t="s">
        <v>143</v>
      </c>
      <c r="B1226" s="56">
        <v>72547876</v>
      </c>
      <c r="C1226" s="56" t="s">
        <v>144</v>
      </c>
      <c r="D1226" s="56" t="s">
        <v>1693</v>
      </c>
      <c r="E1226" s="56" t="s">
        <v>69</v>
      </c>
      <c r="F1226" s="56" t="s">
        <v>69</v>
      </c>
      <c r="G1226" s="56" t="s">
        <v>144</v>
      </c>
      <c r="H1226" s="56" t="s">
        <v>16</v>
      </c>
      <c r="I1226" s="56" t="s">
        <v>148</v>
      </c>
      <c r="J1226" s="56" t="s">
        <v>158</v>
      </c>
      <c r="K1226" s="88">
        <v>45658</v>
      </c>
      <c r="L1226" s="56" t="s">
        <v>194</v>
      </c>
      <c r="M1226" s="27">
        <v>45566</v>
      </c>
      <c r="N1226" s="56" t="s">
        <v>79</v>
      </c>
      <c r="O1226" s="56">
        <v>9787</v>
      </c>
      <c r="P1226" s="56" t="s">
        <v>149</v>
      </c>
      <c r="Q1226" s="56" t="s">
        <v>160</v>
      </c>
      <c r="R1226" s="56" t="s">
        <v>148</v>
      </c>
      <c r="S1226" s="56" t="s">
        <v>195</v>
      </c>
    </row>
    <row r="1227" spans="1:19" x14ac:dyDescent="0.2">
      <c r="A1227" s="56" t="s">
        <v>143</v>
      </c>
      <c r="B1227" s="56">
        <v>46900624</v>
      </c>
      <c r="C1227" s="56" t="s">
        <v>144</v>
      </c>
      <c r="D1227" s="56" t="s">
        <v>1694</v>
      </c>
      <c r="E1227" s="56" t="s">
        <v>69</v>
      </c>
      <c r="F1227" s="56" t="s">
        <v>69</v>
      </c>
      <c r="G1227" s="56" t="s">
        <v>144</v>
      </c>
      <c r="H1227" s="56" t="s">
        <v>16</v>
      </c>
      <c r="I1227" s="56" t="s">
        <v>397</v>
      </c>
      <c r="J1227" s="56" t="s">
        <v>74</v>
      </c>
      <c r="K1227" s="88" t="s">
        <v>148</v>
      </c>
      <c r="L1227" s="56" t="s">
        <v>148</v>
      </c>
      <c r="M1227" s="27">
        <v>45566</v>
      </c>
      <c r="N1227" s="56" t="s">
        <v>79</v>
      </c>
      <c r="O1227" s="56">
        <v>9787</v>
      </c>
      <c r="P1227" s="56" t="s">
        <v>149</v>
      </c>
      <c r="Q1227" s="56" t="s">
        <v>160</v>
      </c>
      <c r="R1227" s="56" t="s">
        <v>394</v>
      </c>
      <c r="S1227" s="56" t="s">
        <v>186</v>
      </c>
    </row>
    <row r="1228" spans="1:19" x14ac:dyDescent="0.2">
      <c r="A1228" s="56" t="s">
        <v>143</v>
      </c>
      <c r="B1228" s="56">
        <v>76735253</v>
      </c>
      <c r="C1228" s="56" t="s">
        <v>144</v>
      </c>
      <c r="D1228" s="56" t="s">
        <v>1695</v>
      </c>
      <c r="E1228" s="56" t="s">
        <v>69</v>
      </c>
      <c r="F1228" s="56" t="s">
        <v>69</v>
      </c>
      <c r="G1228" s="56" t="s">
        <v>144</v>
      </c>
      <c r="H1228" s="56" t="s">
        <v>16</v>
      </c>
      <c r="I1228" s="56" t="s">
        <v>148</v>
      </c>
      <c r="J1228" s="56" t="s">
        <v>158</v>
      </c>
      <c r="K1228" s="88">
        <v>45667</v>
      </c>
      <c r="L1228" s="56" t="s">
        <v>222</v>
      </c>
      <c r="M1228" s="27">
        <v>45566</v>
      </c>
      <c r="N1228" s="56" t="s">
        <v>79</v>
      </c>
      <c r="O1228" s="56">
        <v>9789</v>
      </c>
      <c r="P1228" s="56" t="s">
        <v>149</v>
      </c>
      <c r="Q1228" s="56" t="s">
        <v>160</v>
      </c>
      <c r="R1228" s="56" t="s">
        <v>148</v>
      </c>
      <c r="S1228" s="56" t="s">
        <v>190</v>
      </c>
    </row>
    <row r="1229" spans="1:19" x14ac:dyDescent="0.2">
      <c r="A1229" s="56" t="s">
        <v>143</v>
      </c>
      <c r="B1229" s="56">
        <v>77665062</v>
      </c>
      <c r="C1229" s="56" t="s">
        <v>144</v>
      </c>
      <c r="D1229" s="56" t="s">
        <v>1696</v>
      </c>
      <c r="E1229" s="56" t="s">
        <v>69</v>
      </c>
      <c r="F1229" s="56" t="s">
        <v>69</v>
      </c>
      <c r="G1229" s="56" t="s">
        <v>144</v>
      </c>
      <c r="H1229" s="56" t="s">
        <v>16</v>
      </c>
      <c r="I1229" s="56" t="s">
        <v>148</v>
      </c>
      <c r="J1229" s="56" t="s">
        <v>158</v>
      </c>
      <c r="K1229" s="88">
        <v>45657</v>
      </c>
      <c r="L1229" s="56" t="s">
        <v>174</v>
      </c>
      <c r="M1229" s="27">
        <v>45566</v>
      </c>
      <c r="N1229" s="56" t="s">
        <v>79</v>
      </c>
      <c r="O1229" s="56">
        <v>9789</v>
      </c>
      <c r="P1229" s="56" t="s">
        <v>149</v>
      </c>
      <c r="Q1229" s="56" t="s">
        <v>160</v>
      </c>
      <c r="R1229" s="56" t="s">
        <v>148</v>
      </c>
      <c r="S1229" s="56" t="s">
        <v>170</v>
      </c>
    </row>
    <row r="1230" spans="1:19" x14ac:dyDescent="0.2">
      <c r="A1230" s="56" t="s">
        <v>143</v>
      </c>
      <c r="B1230" s="56">
        <v>70359051</v>
      </c>
      <c r="C1230" s="56" t="s">
        <v>144</v>
      </c>
      <c r="D1230" s="56" t="s">
        <v>1697</v>
      </c>
      <c r="E1230" s="56" t="s">
        <v>69</v>
      </c>
      <c r="F1230" s="56" t="s">
        <v>69</v>
      </c>
      <c r="G1230" s="56" t="s">
        <v>144</v>
      </c>
      <c r="H1230" s="56" t="s">
        <v>16</v>
      </c>
      <c r="I1230" s="56" t="s">
        <v>148</v>
      </c>
      <c r="J1230" s="56" t="s">
        <v>158</v>
      </c>
      <c r="K1230" s="88">
        <v>45592</v>
      </c>
      <c r="L1230" s="56" t="s">
        <v>334</v>
      </c>
      <c r="M1230" s="27">
        <v>45566</v>
      </c>
      <c r="N1230" s="56" t="s">
        <v>79</v>
      </c>
      <c r="O1230" s="56">
        <v>9789</v>
      </c>
      <c r="P1230" s="56" t="s">
        <v>149</v>
      </c>
      <c r="Q1230" s="56" t="s">
        <v>160</v>
      </c>
      <c r="R1230" s="56" t="s">
        <v>148</v>
      </c>
      <c r="S1230" s="56" t="s">
        <v>198</v>
      </c>
    </row>
    <row r="1231" spans="1:19" x14ac:dyDescent="0.2">
      <c r="A1231" s="56" t="s">
        <v>143</v>
      </c>
      <c r="B1231" s="56">
        <v>71988975</v>
      </c>
      <c r="C1231" s="56" t="s">
        <v>144</v>
      </c>
      <c r="D1231" s="56" t="s">
        <v>1698</v>
      </c>
      <c r="E1231" s="56" t="s">
        <v>69</v>
      </c>
      <c r="F1231" s="56" t="s">
        <v>69</v>
      </c>
      <c r="G1231" s="56" t="s">
        <v>144</v>
      </c>
      <c r="H1231" s="56" t="s">
        <v>16</v>
      </c>
      <c r="I1231" s="56" t="s">
        <v>148</v>
      </c>
      <c r="J1231" s="56" t="s">
        <v>158</v>
      </c>
      <c r="K1231" s="88">
        <v>45603</v>
      </c>
      <c r="L1231" s="56" t="s">
        <v>247</v>
      </c>
      <c r="M1231" s="27">
        <v>45566</v>
      </c>
      <c r="N1231" s="56" t="s">
        <v>79</v>
      </c>
      <c r="O1231" s="56">
        <v>9789</v>
      </c>
      <c r="P1231" s="56" t="s">
        <v>149</v>
      </c>
      <c r="Q1231" s="56" t="s">
        <v>160</v>
      </c>
      <c r="R1231" s="56" t="s">
        <v>148</v>
      </c>
      <c r="S1231" s="56" t="s">
        <v>170</v>
      </c>
    </row>
    <row r="1232" spans="1:19" x14ac:dyDescent="0.2">
      <c r="A1232" s="56" t="s">
        <v>143</v>
      </c>
      <c r="B1232" s="56">
        <v>47012277</v>
      </c>
      <c r="C1232" s="56" t="s">
        <v>144</v>
      </c>
      <c r="D1232" s="56" t="s">
        <v>1699</v>
      </c>
      <c r="E1232" s="56" t="s">
        <v>69</v>
      </c>
      <c r="F1232" s="56" t="s">
        <v>69</v>
      </c>
      <c r="G1232" s="56" t="s">
        <v>144</v>
      </c>
      <c r="H1232" s="56" t="s">
        <v>16</v>
      </c>
      <c r="I1232" s="56" t="s">
        <v>148</v>
      </c>
      <c r="J1232" s="56" t="s">
        <v>158</v>
      </c>
      <c r="K1232" s="88">
        <v>45692</v>
      </c>
      <c r="L1232" s="56" t="s">
        <v>222</v>
      </c>
      <c r="M1232" s="27">
        <v>45566</v>
      </c>
      <c r="N1232" s="56" t="s">
        <v>79</v>
      </c>
      <c r="O1232" s="56">
        <v>9789</v>
      </c>
      <c r="P1232" s="56" t="s">
        <v>149</v>
      </c>
      <c r="Q1232" s="56" t="s">
        <v>160</v>
      </c>
      <c r="R1232" s="56" t="s">
        <v>148</v>
      </c>
      <c r="S1232" s="56" t="s">
        <v>151</v>
      </c>
    </row>
    <row r="1233" spans="1:19" x14ac:dyDescent="0.2">
      <c r="A1233" s="56" t="s">
        <v>143</v>
      </c>
      <c r="B1233" s="56">
        <v>75232516</v>
      </c>
      <c r="C1233" s="56" t="s">
        <v>144</v>
      </c>
      <c r="D1233" s="56" t="s">
        <v>1700</v>
      </c>
      <c r="E1233" s="56" t="s">
        <v>69</v>
      </c>
      <c r="F1233" s="56" t="s">
        <v>69</v>
      </c>
      <c r="G1233" s="56" t="s">
        <v>144</v>
      </c>
      <c r="H1233" s="56" t="s">
        <v>16</v>
      </c>
      <c r="I1233" s="56" t="s">
        <v>148</v>
      </c>
      <c r="J1233" s="56" t="s">
        <v>158</v>
      </c>
      <c r="K1233" s="88">
        <v>45594</v>
      </c>
      <c r="L1233" s="56" t="s">
        <v>334</v>
      </c>
      <c r="M1233" s="27">
        <v>45566</v>
      </c>
      <c r="N1233" s="56" t="s">
        <v>79</v>
      </c>
      <c r="O1233" s="56">
        <v>9789</v>
      </c>
      <c r="P1233" s="56" t="s">
        <v>149</v>
      </c>
      <c r="Q1233" s="56" t="s">
        <v>160</v>
      </c>
      <c r="R1233" s="56" t="s">
        <v>148</v>
      </c>
      <c r="S1233" s="56" t="s">
        <v>1506</v>
      </c>
    </row>
    <row r="1234" spans="1:19" x14ac:dyDescent="0.2">
      <c r="A1234" s="56" t="s">
        <v>143</v>
      </c>
      <c r="B1234" s="56">
        <v>44041859</v>
      </c>
      <c r="C1234" s="56" t="s">
        <v>144</v>
      </c>
      <c r="D1234" s="56" t="s">
        <v>1701</v>
      </c>
      <c r="E1234" s="56" t="s">
        <v>69</v>
      </c>
      <c r="F1234" s="56" t="s">
        <v>69</v>
      </c>
      <c r="G1234" s="56" t="s">
        <v>144</v>
      </c>
      <c r="H1234" s="56" t="s">
        <v>16</v>
      </c>
      <c r="I1234" s="56" t="s">
        <v>148</v>
      </c>
      <c r="J1234" s="56" t="s">
        <v>158</v>
      </c>
      <c r="K1234" s="88">
        <v>45580</v>
      </c>
      <c r="L1234" s="56" t="s">
        <v>159</v>
      </c>
      <c r="M1234" s="27">
        <v>45566</v>
      </c>
      <c r="N1234" s="56" t="s">
        <v>79</v>
      </c>
      <c r="O1234" s="56">
        <v>9789</v>
      </c>
      <c r="P1234" s="56" t="s">
        <v>149</v>
      </c>
      <c r="Q1234" s="56" t="s">
        <v>160</v>
      </c>
      <c r="R1234" s="56" t="s">
        <v>148</v>
      </c>
      <c r="S1234" s="56" t="s">
        <v>151</v>
      </c>
    </row>
    <row r="1235" spans="1:19" x14ac:dyDescent="0.2">
      <c r="A1235" s="56" t="s">
        <v>143</v>
      </c>
      <c r="B1235" s="56">
        <v>77572555</v>
      </c>
      <c r="C1235" s="56" t="s">
        <v>144</v>
      </c>
      <c r="D1235" s="56" t="s">
        <v>1702</v>
      </c>
      <c r="E1235" s="56" t="s">
        <v>69</v>
      </c>
      <c r="F1235" s="56" t="s">
        <v>69</v>
      </c>
      <c r="G1235" s="56" t="s">
        <v>144</v>
      </c>
      <c r="H1235" s="56" t="s">
        <v>16</v>
      </c>
      <c r="I1235" s="56" t="s">
        <v>840</v>
      </c>
      <c r="J1235" s="56" t="s">
        <v>158</v>
      </c>
      <c r="K1235" s="88">
        <v>45709</v>
      </c>
      <c r="L1235" s="56" t="s">
        <v>159</v>
      </c>
      <c r="M1235" s="27">
        <v>45566</v>
      </c>
      <c r="N1235" s="56" t="s">
        <v>79</v>
      </c>
      <c r="O1235" s="56">
        <v>9789</v>
      </c>
      <c r="P1235" s="56" t="s">
        <v>149</v>
      </c>
      <c r="Q1235" s="56" t="s">
        <v>160</v>
      </c>
      <c r="R1235" s="56" t="s">
        <v>394</v>
      </c>
      <c r="S1235" s="56" t="s">
        <v>190</v>
      </c>
    </row>
    <row r="1236" spans="1:19" x14ac:dyDescent="0.2">
      <c r="A1236" s="56" t="s">
        <v>143</v>
      </c>
      <c r="B1236" s="56">
        <v>70605781</v>
      </c>
      <c r="C1236" s="56" t="s">
        <v>144</v>
      </c>
      <c r="D1236" s="56" t="s">
        <v>1703</v>
      </c>
      <c r="E1236" s="56" t="s">
        <v>69</v>
      </c>
      <c r="F1236" s="56" t="s">
        <v>69</v>
      </c>
      <c r="G1236" s="56" t="s">
        <v>144</v>
      </c>
      <c r="H1236" s="56" t="s">
        <v>30</v>
      </c>
      <c r="I1236" s="56" t="s">
        <v>234</v>
      </c>
      <c r="J1236" s="26" t="s">
        <v>74</v>
      </c>
      <c r="K1236" s="88" t="s">
        <v>148</v>
      </c>
      <c r="L1236" s="56" t="s">
        <v>148</v>
      </c>
      <c r="M1236" s="27">
        <v>45342</v>
      </c>
      <c r="N1236" s="56" t="s">
        <v>78</v>
      </c>
      <c r="O1236" s="56">
        <v>7110</v>
      </c>
      <c r="P1236" s="56" t="s">
        <v>149</v>
      </c>
      <c r="Q1236" s="56" t="s">
        <v>154</v>
      </c>
      <c r="R1236" s="56" t="s">
        <v>235</v>
      </c>
      <c r="S1236" s="56" t="s">
        <v>1506</v>
      </c>
    </row>
    <row r="1237" spans="1:19" x14ac:dyDescent="0.2">
      <c r="A1237" s="56" t="s">
        <v>143</v>
      </c>
      <c r="B1237" s="56">
        <v>75673168</v>
      </c>
      <c r="C1237" s="56" t="s">
        <v>144</v>
      </c>
      <c r="D1237" s="56" t="s">
        <v>1704</v>
      </c>
      <c r="E1237" s="56" t="s">
        <v>69</v>
      </c>
      <c r="F1237" s="56" t="s">
        <v>69</v>
      </c>
      <c r="G1237" s="56" t="s">
        <v>144</v>
      </c>
      <c r="H1237" s="56" t="s">
        <v>249</v>
      </c>
      <c r="I1237" s="56" t="s">
        <v>248</v>
      </c>
      <c r="J1237" s="56" t="s">
        <v>74</v>
      </c>
      <c r="K1237" s="88" t="s">
        <v>148</v>
      </c>
      <c r="L1237" s="56" t="s">
        <v>148</v>
      </c>
      <c r="M1237" s="27">
        <v>45569</v>
      </c>
      <c r="N1237" s="56" t="s">
        <v>78</v>
      </c>
      <c r="O1237" s="56">
        <v>9853</v>
      </c>
      <c r="P1237" s="56" t="s">
        <v>149</v>
      </c>
      <c r="Q1237" s="56" t="s">
        <v>154</v>
      </c>
      <c r="R1237" s="56" t="s">
        <v>235</v>
      </c>
      <c r="S1237" s="56" t="s">
        <v>151</v>
      </c>
    </row>
    <row r="1238" spans="1:19" x14ac:dyDescent="0.2">
      <c r="A1238" s="56" t="s">
        <v>143</v>
      </c>
      <c r="B1238" s="56">
        <v>46879740</v>
      </c>
      <c r="C1238" s="56" t="s">
        <v>144</v>
      </c>
      <c r="D1238" s="56" t="s">
        <v>1705</v>
      </c>
      <c r="E1238" s="56" t="s">
        <v>69</v>
      </c>
      <c r="F1238" s="56" t="s">
        <v>69</v>
      </c>
      <c r="G1238" s="56" t="s">
        <v>144</v>
      </c>
      <c r="H1238" s="56" t="s">
        <v>146</v>
      </c>
      <c r="I1238" s="56" t="s">
        <v>148</v>
      </c>
      <c r="J1238" s="56" t="s">
        <v>158</v>
      </c>
      <c r="K1238" s="88">
        <v>45586</v>
      </c>
      <c r="L1238" s="56" t="s">
        <v>334</v>
      </c>
      <c r="M1238" s="27">
        <v>45576</v>
      </c>
      <c r="N1238" s="56" t="s">
        <v>78</v>
      </c>
      <c r="O1238" s="56">
        <v>9784</v>
      </c>
      <c r="P1238" s="56" t="s">
        <v>162</v>
      </c>
      <c r="Q1238" s="56" t="s">
        <v>154</v>
      </c>
      <c r="R1238" s="56" t="s">
        <v>148</v>
      </c>
      <c r="S1238" s="56" t="s">
        <v>170</v>
      </c>
    </row>
    <row r="1239" spans="1:19" x14ac:dyDescent="0.2">
      <c r="A1239" s="56" t="s">
        <v>143</v>
      </c>
      <c r="B1239" s="56">
        <v>61208129</v>
      </c>
      <c r="C1239" s="56" t="s">
        <v>144</v>
      </c>
      <c r="D1239" s="56" t="s">
        <v>1706</v>
      </c>
      <c r="E1239" s="56" t="s">
        <v>69</v>
      </c>
      <c r="F1239" s="56" t="s">
        <v>69</v>
      </c>
      <c r="G1239" s="56" t="s">
        <v>144</v>
      </c>
      <c r="H1239" s="56" t="s">
        <v>146</v>
      </c>
      <c r="I1239" s="56" t="s">
        <v>148</v>
      </c>
      <c r="J1239" s="26" t="s">
        <v>158</v>
      </c>
      <c r="K1239" s="88">
        <v>45650</v>
      </c>
      <c r="L1239" s="56" t="s">
        <v>334</v>
      </c>
      <c r="M1239" s="27">
        <v>45576</v>
      </c>
      <c r="N1239" s="56" t="s">
        <v>78</v>
      </c>
      <c r="O1239" s="56">
        <v>9784</v>
      </c>
      <c r="P1239" s="56" t="s">
        <v>162</v>
      </c>
      <c r="Q1239" s="56" t="s">
        <v>154</v>
      </c>
      <c r="R1239" s="56" t="s">
        <v>148</v>
      </c>
      <c r="S1239" s="56" t="s">
        <v>170</v>
      </c>
    </row>
    <row r="1240" spans="1:19" x14ac:dyDescent="0.2">
      <c r="A1240" s="56" t="s">
        <v>143</v>
      </c>
      <c r="B1240" s="56">
        <v>74079248</v>
      </c>
      <c r="C1240" s="56" t="s">
        <v>144</v>
      </c>
      <c r="D1240" s="56" t="s">
        <v>1707</v>
      </c>
      <c r="E1240" s="56" t="s">
        <v>69</v>
      </c>
      <c r="F1240" s="56" t="s">
        <v>69</v>
      </c>
      <c r="G1240" s="56" t="s">
        <v>144</v>
      </c>
      <c r="H1240" s="56" t="s">
        <v>146</v>
      </c>
      <c r="I1240" s="56" t="s">
        <v>148</v>
      </c>
      <c r="J1240" s="56" t="s">
        <v>158</v>
      </c>
      <c r="K1240" s="88">
        <v>45654</v>
      </c>
      <c r="L1240" s="56" t="s">
        <v>222</v>
      </c>
      <c r="M1240" s="27">
        <v>45576</v>
      </c>
      <c r="N1240" s="56" t="s">
        <v>78</v>
      </c>
      <c r="O1240" s="56">
        <v>9784</v>
      </c>
      <c r="P1240" s="56" t="s">
        <v>162</v>
      </c>
      <c r="Q1240" s="56" t="s">
        <v>154</v>
      </c>
      <c r="R1240" s="56" t="s">
        <v>148</v>
      </c>
      <c r="S1240" s="56" t="s">
        <v>1506</v>
      </c>
    </row>
    <row r="1241" spans="1:19" x14ac:dyDescent="0.2">
      <c r="A1241" s="56" t="s">
        <v>143</v>
      </c>
      <c r="B1241" s="56">
        <v>74199392</v>
      </c>
      <c r="C1241" s="56" t="s">
        <v>144</v>
      </c>
      <c r="D1241" s="56" t="s">
        <v>1708</v>
      </c>
      <c r="E1241" s="56" t="s">
        <v>69</v>
      </c>
      <c r="F1241" s="56" t="s">
        <v>69</v>
      </c>
      <c r="G1241" s="56" t="s">
        <v>144</v>
      </c>
      <c r="H1241" s="56" t="s">
        <v>146</v>
      </c>
      <c r="I1241" s="56" t="s">
        <v>148</v>
      </c>
      <c r="J1241" s="56" t="s">
        <v>158</v>
      </c>
      <c r="K1241" s="88">
        <v>45629</v>
      </c>
      <c r="L1241" s="56" t="s">
        <v>334</v>
      </c>
      <c r="M1241" s="27">
        <v>45576</v>
      </c>
      <c r="N1241" s="56" t="s">
        <v>78</v>
      </c>
      <c r="O1241" s="56">
        <v>9784</v>
      </c>
      <c r="P1241" s="56" t="s">
        <v>162</v>
      </c>
      <c r="Q1241" s="56" t="s">
        <v>154</v>
      </c>
      <c r="R1241" s="56" t="s">
        <v>148</v>
      </c>
      <c r="S1241" s="56" t="s">
        <v>186</v>
      </c>
    </row>
    <row r="1242" spans="1:19" x14ac:dyDescent="0.2">
      <c r="A1242" s="56" t="s">
        <v>143</v>
      </c>
      <c r="B1242" s="56">
        <v>46688021</v>
      </c>
      <c r="C1242" s="56" t="s">
        <v>144</v>
      </c>
      <c r="D1242" s="56" t="s">
        <v>1709</v>
      </c>
      <c r="E1242" s="56" t="s">
        <v>69</v>
      </c>
      <c r="F1242" s="56" t="s">
        <v>69</v>
      </c>
      <c r="G1242" s="56" t="s">
        <v>144</v>
      </c>
      <c r="H1242" s="56" t="s">
        <v>146</v>
      </c>
      <c r="I1242" s="90" t="s">
        <v>148</v>
      </c>
      <c r="J1242" s="56" t="s">
        <v>158</v>
      </c>
      <c r="K1242" s="92">
        <v>45597</v>
      </c>
      <c r="L1242" s="90" t="s">
        <v>222</v>
      </c>
      <c r="M1242" s="92">
        <v>45576</v>
      </c>
      <c r="N1242" s="56" t="s">
        <v>78</v>
      </c>
      <c r="O1242" s="56">
        <v>9784</v>
      </c>
      <c r="P1242" s="56" t="s">
        <v>162</v>
      </c>
      <c r="Q1242" s="56" t="s">
        <v>154</v>
      </c>
      <c r="R1242" s="56" t="s">
        <v>148</v>
      </c>
      <c r="S1242" s="56" t="s">
        <v>170</v>
      </c>
    </row>
    <row r="1243" spans="1:19" x14ac:dyDescent="0.2">
      <c r="A1243" s="56" t="s">
        <v>143</v>
      </c>
      <c r="B1243" s="56">
        <v>43643344</v>
      </c>
      <c r="C1243" s="56" t="s">
        <v>144</v>
      </c>
      <c r="D1243" s="56" t="s">
        <v>1710</v>
      </c>
      <c r="E1243" s="56" t="s">
        <v>69</v>
      </c>
      <c r="F1243" s="56" t="s">
        <v>69</v>
      </c>
      <c r="G1243" s="56" t="s">
        <v>144</v>
      </c>
      <c r="H1243" s="56" t="s">
        <v>146</v>
      </c>
      <c r="I1243" s="56" t="s">
        <v>148</v>
      </c>
      <c r="J1243" s="56" t="s">
        <v>158</v>
      </c>
      <c r="K1243" s="88">
        <v>45651</v>
      </c>
      <c r="L1243" s="56" t="s">
        <v>222</v>
      </c>
      <c r="M1243" s="27">
        <v>45576</v>
      </c>
      <c r="N1243" s="56" t="s">
        <v>78</v>
      </c>
      <c r="O1243" s="56">
        <v>9784</v>
      </c>
      <c r="P1243" s="56" t="s">
        <v>162</v>
      </c>
      <c r="Q1243" s="56" t="s">
        <v>154</v>
      </c>
      <c r="R1243" s="56" t="s">
        <v>148</v>
      </c>
      <c r="S1243" s="56" t="s">
        <v>151</v>
      </c>
    </row>
    <row r="1244" spans="1:19" x14ac:dyDescent="0.2">
      <c r="A1244" s="56" t="s">
        <v>143</v>
      </c>
      <c r="B1244" s="56">
        <v>73930681</v>
      </c>
      <c r="C1244" s="56" t="s">
        <v>144</v>
      </c>
      <c r="D1244" s="56" t="s">
        <v>1711</v>
      </c>
      <c r="E1244" s="56" t="s">
        <v>69</v>
      </c>
      <c r="F1244" s="56" t="s">
        <v>69</v>
      </c>
      <c r="G1244" s="56" t="s">
        <v>144</v>
      </c>
      <c r="H1244" s="56" t="s">
        <v>146</v>
      </c>
      <c r="I1244" s="56" t="s">
        <v>148</v>
      </c>
      <c r="J1244" s="56" t="s">
        <v>158</v>
      </c>
      <c r="K1244" s="88">
        <v>45620</v>
      </c>
      <c r="L1244" s="56" t="s">
        <v>222</v>
      </c>
      <c r="M1244" s="27">
        <v>45576</v>
      </c>
      <c r="N1244" s="56" t="s">
        <v>78</v>
      </c>
      <c r="O1244" s="56">
        <v>9784</v>
      </c>
      <c r="P1244" s="56" t="s">
        <v>162</v>
      </c>
      <c r="Q1244" s="56" t="s">
        <v>154</v>
      </c>
      <c r="R1244" s="56" t="s">
        <v>148</v>
      </c>
      <c r="S1244" s="56" t="s">
        <v>151</v>
      </c>
    </row>
    <row r="1245" spans="1:19" x14ac:dyDescent="0.2">
      <c r="A1245" s="56" t="s">
        <v>143</v>
      </c>
      <c r="B1245" s="56">
        <v>73125479</v>
      </c>
      <c r="C1245" s="56" t="s">
        <v>144</v>
      </c>
      <c r="D1245" s="56" t="s">
        <v>1712</v>
      </c>
      <c r="E1245" s="56" t="s">
        <v>69</v>
      </c>
      <c r="F1245" s="56" t="s">
        <v>69</v>
      </c>
      <c r="G1245" s="56" t="s">
        <v>144</v>
      </c>
      <c r="H1245" s="56" t="s">
        <v>146</v>
      </c>
      <c r="I1245" s="26" t="s">
        <v>181</v>
      </c>
      <c r="J1245" s="56" t="s">
        <v>74</v>
      </c>
      <c r="K1245" s="88" t="s">
        <v>148</v>
      </c>
      <c r="L1245" s="56" t="s">
        <v>148</v>
      </c>
      <c r="M1245" s="27">
        <v>45576</v>
      </c>
      <c r="N1245" s="56" t="s">
        <v>78</v>
      </c>
      <c r="O1245" s="56">
        <v>9784</v>
      </c>
      <c r="P1245" s="56" t="s">
        <v>162</v>
      </c>
      <c r="Q1245" s="56" t="s">
        <v>154</v>
      </c>
      <c r="R1245" s="56" t="s">
        <v>2150</v>
      </c>
      <c r="S1245" s="56" t="s">
        <v>195</v>
      </c>
    </row>
    <row r="1246" spans="1:19" x14ac:dyDescent="0.2">
      <c r="A1246" s="56" t="s">
        <v>143</v>
      </c>
      <c r="B1246" s="56">
        <v>72514313</v>
      </c>
      <c r="C1246" s="56" t="s">
        <v>144</v>
      </c>
      <c r="D1246" s="56" t="s">
        <v>1713</v>
      </c>
      <c r="E1246" s="56" t="s">
        <v>69</v>
      </c>
      <c r="F1246" s="56" t="s">
        <v>69</v>
      </c>
      <c r="G1246" s="56" t="s">
        <v>144</v>
      </c>
      <c r="H1246" s="56" t="s">
        <v>146</v>
      </c>
      <c r="I1246" s="26" t="s">
        <v>181</v>
      </c>
      <c r="J1246" s="56" t="s">
        <v>74</v>
      </c>
      <c r="K1246" s="88" t="s">
        <v>148</v>
      </c>
      <c r="L1246" s="56" t="s">
        <v>148</v>
      </c>
      <c r="M1246" s="27">
        <v>45576</v>
      </c>
      <c r="N1246" s="56" t="s">
        <v>78</v>
      </c>
      <c r="O1246" s="56">
        <v>9784</v>
      </c>
      <c r="P1246" s="56" t="s">
        <v>149</v>
      </c>
      <c r="Q1246" s="56" t="s">
        <v>154</v>
      </c>
      <c r="R1246" s="56" t="s">
        <v>2150</v>
      </c>
      <c r="S1246" s="56" t="s">
        <v>170</v>
      </c>
    </row>
    <row r="1247" spans="1:19" x14ac:dyDescent="0.2">
      <c r="A1247" s="56" t="s">
        <v>143</v>
      </c>
      <c r="B1247" s="56">
        <v>75233920</v>
      </c>
      <c r="C1247" s="56" t="s">
        <v>144</v>
      </c>
      <c r="D1247" s="56" t="s">
        <v>1714</v>
      </c>
      <c r="E1247" s="56" t="s">
        <v>69</v>
      </c>
      <c r="F1247" s="56" t="s">
        <v>69</v>
      </c>
      <c r="G1247" s="56" t="s">
        <v>144</v>
      </c>
      <c r="H1247" s="56" t="s">
        <v>16</v>
      </c>
      <c r="I1247" s="56" t="s">
        <v>425</v>
      </c>
      <c r="J1247" s="56" t="s">
        <v>158</v>
      </c>
      <c r="K1247" s="88">
        <v>45624</v>
      </c>
      <c r="L1247" s="56" t="s">
        <v>222</v>
      </c>
      <c r="M1247" s="27">
        <v>45576</v>
      </c>
      <c r="N1247" s="56" t="s">
        <v>79</v>
      </c>
      <c r="O1247" s="56">
        <v>10865</v>
      </c>
      <c r="P1247" s="56" t="s">
        <v>149</v>
      </c>
      <c r="Q1247" s="56" t="s">
        <v>160</v>
      </c>
      <c r="R1247" s="56" t="s">
        <v>243</v>
      </c>
      <c r="S1247" s="56" t="s">
        <v>170</v>
      </c>
    </row>
    <row r="1248" spans="1:19" x14ac:dyDescent="0.2">
      <c r="A1248" s="56" t="s">
        <v>143</v>
      </c>
      <c r="B1248" s="56">
        <v>48190419</v>
      </c>
      <c r="C1248" s="56" t="s">
        <v>144</v>
      </c>
      <c r="D1248" s="56" t="s">
        <v>1715</v>
      </c>
      <c r="E1248" s="56" t="s">
        <v>69</v>
      </c>
      <c r="F1248" s="56" t="s">
        <v>69</v>
      </c>
      <c r="G1248" s="56" t="s">
        <v>144</v>
      </c>
      <c r="H1248" s="56" t="s">
        <v>16</v>
      </c>
      <c r="I1248" s="56" t="s">
        <v>820</v>
      </c>
      <c r="J1248" s="56" t="s">
        <v>74</v>
      </c>
      <c r="K1248" s="88" t="s">
        <v>148</v>
      </c>
      <c r="L1248" s="56" t="s">
        <v>148</v>
      </c>
      <c r="M1248" s="27">
        <v>45576</v>
      </c>
      <c r="N1248" s="56" t="s">
        <v>79</v>
      </c>
      <c r="O1248" s="56">
        <v>10865</v>
      </c>
      <c r="P1248" s="56" t="s">
        <v>149</v>
      </c>
      <c r="Q1248" s="56" t="s">
        <v>160</v>
      </c>
      <c r="R1248" s="56" t="s">
        <v>243</v>
      </c>
      <c r="S1248" s="56" t="s">
        <v>170</v>
      </c>
    </row>
    <row r="1249" spans="1:19" x14ac:dyDescent="0.2">
      <c r="A1249" s="56" t="s">
        <v>143</v>
      </c>
      <c r="B1249" s="56">
        <v>70281535</v>
      </c>
      <c r="C1249" s="56" t="s">
        <v>144</v>
      </c>
      <c r="D1249" s="56" t="s">
        <v>1716</v>
      </c>
      <c r="E1249" s="56" t="s">
        <v>69</v>
      </c>
      <c r="F1249" s="56" t="s">
        <v>69</v>
      </c>
      <c r="G1249" s="56" t="s">
        <v>144</v>
      </c>
      <c r="H1249" s="56" t="s">
        <v>240</v>
      </c>
      <c r="I1249" s="26" t="s">
        <v>413</v>
      </c>
      <c r="J1249" s="56" t="s">
        <v>158</v>
      </c>
      <c r="K1249" s="88">
        <v>45642</v>
      </c>
      <c r="L1249" s="56" t="s">
        <v>275</v>
      </c>
      <c r="M1249" s="27">
        <v>45576</v>
      </c>
      <c r="N1249" s="56" t="s">
        <v>79</v>
      </c>
      <c r="O1249" s="56">
        <v>10865</v>
      </c>
      <c r="P1249" s="56" t="s">
        <v>149</v>
      </c>
      <c r="Q1249" s="56" t="s">
        <v>160</v>
      </c>
      <c r="R1249" s="56" t="s">
        <v>394</v>
      </c>
      <c r="S1249" s="56" t="s">
        <v>170</v>
      </c>
    </row>
    <row r="1250" spans="1:19" x14ac:dyDescent="0.2">
      <c r="A1250" s="56" t="s">
        <v>143</v>
      </c>
      <c r="B1250" s="56">
        <v>70935265</v>
      </c>
      <c r="C1250" s="56" t="s">
        <v>144</v>
      </c>
      <c r="D1250" s="56" t="s">
        <v>1717</v>
      </c>
      <c r="E1250" s="56" t="s">
        <v>69</v>
      </c>
      <c r="F1250" s="56" t="s">
        <v>69</v>
      </c>
      <c r="G1250" s="56" t="s">
        <v>144</v>
      </c>
      <c r="H1250" s="56" t="s">
        <v>16</v>
      </c>
      <c r="I1250" s="56" t="s">
        <v>357</v>
      </c>
      <c r="J1250" s="56" t="s">
        <v>158</v>
      </c>
      <c r="K1250" s="88">
        <v>45689</v>
      </c>
      <c r="L1250" s="56" t="s">
        <v>174</v>
      </c>
      <c r="M1250" s="27">
        <v>45576</v>
      </c>
      <c r="N1250" s="56" t="s">
        <v>79</v>
      </c>
      <c r="O1250" s="56">
        <v>10865</v>
      </c>
      <c r="P1250" s="56" t="s">
        <v>149</v>
      </c>
      <c r="Q1250" s="56" t="s">
        <v>154</v>
      </c>
      <c r="R1250" s="56" t="s">
        <v>2252</v>
      </c>
      <c r="S1250" s="56" t="s">
        <v>195</v>
      </c>
    </row>
    <row r="1251" spans="1:19" x14ac:dyDescent="0.2">
      <c r="A1251" s="56" t="s">
        <v>143</v>
      </c>
      <c r="B1251" s="56">
        <v>44785131</v>
      </c>
      <c r="C1251" s="56" t="s">
        <v>144</v>
      </c>
      <c r="D1251" s="56" t="s">
        <v>1718</v>
      </c>
      <c r="E1251" s="56" t="s">
        <v>69</v>
      </c>
      <c r="F1251" s="56" t="s">
        <v>69</v>
      </c>
      <c r="G1251" s="56" t="s">
        <v>144</v>
      </c>
      <c r="H1251" s="56" t="s">
        <v>14</v>
      </c>
      <c r="I1251" s="26" t="s">
        <v>386</v>
      </c>
      <c r="J1251" s="56" t="s">
        <v>74</v>
      </c>
      <c r="K1251" s="88" t="s">
        <v>148</v>
      </c>
      <c r="L1251" s="56" t="s">
        <v>148</v>
      </c>
      <c r="M1251" s="27">
        <v>45576</v>
      </c>
      <c r="N1251" s="56" t="s">
        <v>79</v>
      </c>
      <c r="O1251" s="56">
        <v>10865</v>
      </c>
      <c r="P1251" s="56" t="s">
        <v>149</v>
      </c>
      <c r="Q1251" s="56" t="s">
        <v>150</v>
      </c>
      <c r="R1251" s="56" t="s">
        <v>2252</v>
      </c>
      <c r="S1251" s="56" t="s">
        <v>195</v>
      </c>
    </row>
    <row r="1252" spans="1:19" x14ac:dyDescent="0.2">
      <c r="A1252" s="56" t="s">
        <v>143</v>
      </c>
      <c r="B1252" s="56">
        <v>45728085</v>
      </c>
      <c r="C1252" s="56" t="s">
        <v>144</v>
      </c>
      <c r="D1252" s="56" t="s">
        <v>1719</v>
      </c>
      <c r="E1252" s="56" t="s">
        <v>69</v>
      </c>
      <c r="F1252" s="56" t="s">
        <v>69</v>
      </c>
      <c r="G1252" s="56" t="s">
        <v>144</v>
      </c>
      <c r="H1252" s="56" t="s">
        <v>16</v>
      </c>
      <c r="I1252" s="26" t="s">
        <v>820</v>
      </c>
      <c r="J1252" s="56" t="s">
        <v>74</v>
      </c>
      <c r="K1252" s="88" t="s">
        <v>148</v>
      </c>
      <c r="L1252" s="56" t="s">
        <v>148</v>
      </c>
      <c r="M1252" s="27">
        <v>45583</v>
      </c>
      <c r="N1252" s="56" t="s">
        <v>79</v>
      </c>
      <c r="O1252" s="56">
        <v>9785</v>
      </c>
      <c r="P1252" s="56" t="s">
        <v>149</v>
      </c>
      <c r="Q1252" s="56" t="s">
        <v>160</v>
      </c>
      <c r="R1252" s="56" t="s">
        <v>243</v>
      </c>
      <c r="S1252" s="56" t="s">
        <v>186</v>
      </c>
    </row>
    <row r="1253" spans="1:19" x14ac:dyDescent="0.2">
      <c r="A1253" s="56" t="s">
        <v>143</v>
      </c>
      <c r="B1253" s="56">
        <v>76453326</v>
      </c>
      <c r="C1253" s="56" t="s">
        <v>144</v>
      </c>
      <c r="D1253" s="56" t="s">
        <v>1720</v>
      </c>
      <c r="E1253" s="56" t="s">
        <v>69</v>
      </c>
      <c r="F1253" s="56" t="s">
        <v>69</v>
      </c>
      <c r="G1253" s="56" t="s">
        <v>144</v>
      </c>
      <c r="H1253" s="56" t="s">
        <v>16</v>
      </c>
      <c r="I1253" s="56" t="s">
        <v>308</v>
      </c>
      <c r="J1253" s="56" t="s">
        <v>74</v>
      </c>
      <c r="K1253" s="88" t="s">
        <v>148</v>
      </c>
      <c r="L1253" s="56" t="s">
        <v>148</v>
      </c>
      <c r="M1253" s="27">
        <v>45583</v>
      </c>
      <c r="N1253" s="56" t="s">
        <v>78</v>
      </c>
      <c r="O1253" s="56">
        <v>9785</v>
      </c>
      <c r="P1253" s="56" t="s">
        <v>149</v>
      </c>
      <c r="Q1253" s="56" t="s">
        <v>160</v>
      </c>
      <c r="R1253" s="56" t="s">
        <v>243</v>
      </c>
      <c r="S1253" s="56" t="s">
        <v>186</v>
      </c>
    </row>
    <row r="1254" spans="1:19" x14ac:dyDescent="0.2">
      <c r="A1254" s="56" t="s">
        <v>143</v>
      </c>
      <c r="B1254" s="56">
        <v>71733033</v>
      </c>
      <c r="C1254" s="56" t="s">
        <v>144</v>
      </c>
      <c r="D1254" s="56" t="s">
        <v>1721</v>
      </c>
      <c r="E1254" s="56" t="s">
        <v>69</v>
      </c>
      <c r="F1254" s="56" t="s">
        <v>69</v>
      </c>
      <c r="G1254" s="56" t="s">
        <v>144</v>
      </c>
      <c r="H1254" s="56" t="s">
        <v>16</v>
      </c>
      <c r="I1254" s="26" t="s">
        <v>820</v>
      </c>
      <c r="J1254" s="56" t="s">
        <v>74</v>
      </c>
      <c r="K1254" s="88" t="s">
        <v>148</v>
      </c>
      <c r="L1254" s="56" t="s">
        <v>148</v>
      </c>
      <c r="M1254" s="27">
        <v>45583</v>
      </c>
      <c r="N1254" s="56" t="s">
        <v>79</v>
      </c>
      <c r="O1254" s="56">
        <v>9785</v>
      </c>
      <c r="P1254" s="56" t="s">
        <v>149</v>
      </c>
      <c r="Q1254" s="56" t="s">
        <v>160</v>
      </c>
      <c r="R1254" s="56" t="s">
        <v>243</v>
      </c>
      <c r="S1254" s="56" t="s">
        <v>195</v>
      </c>
    </row>
    <row r="1255" spans="1:19" x14ac:dyDescent="0.2">
      <c r="A1255" s="56" t="s">
        <v>143</v>
      </c>
      <c r="B1255" s="56">
        <v>46676668</v>
      </c>
      <c r="C1255" s="56" t="s">
        <v>144</v>
      </c>
      <c r="D1255" s="56" t="s">
        <v>1722</v>
      </c>
      <c r="E1255" s="56" t="s">
        <v>69</v>
      </c>
      <c r="F1255" s="56" t="s">
        <v>69</v>
      </c>
      <c r="G1255" s="56" t="s">
        <v>144</v>
      </c>
      <c r="H1255" s="56" t="s">
        <v>16</v>
      </c>
      <c r="I1255" s="56" t="s">
        <v>242</v>
      </c>
      <c r="J1255" s="26" t="s">
        <v>158</v>
      </c>
      <c r="K1255" s="88">
        <v>45681</v>
      </c>
      <c r="L1255" s="56" t="s">
        <v>159</v>
      </c>
      <c r="M1255" s="27">
        <v>45583</v>
      </c>
      <c r="N1255" s="56" t="s">
        <v>79</v>
      </c>
      <c r="O1255" s="56">
        <v>9785</v>
      </c>
      <c r="P1255" s="56" t="s">
        <v>149</v>
      </c>
      <c r="Q1255" s="56" t="s">
        <v>160</v>
      </c>
      <c r="R1255" s="56" t="s">
        <v>243</v>
      </c>
      <c r="S1255" s="56" t="s">
        <v>232</v>
      </c>
    </row>
    <row r="1256" spans="1:19" x14ac:dyDescent="0.2">
      <c r="A1256" s="56" t="s">
        <v>143</v>
      </c>
      <c r="B1256" s="56">
        <v>70881318</v>
      </c>
      <c r="C1256" s="56" t="s">
        <v>144</v>
      </c>
      <c r="D1256" s="56" t="s">
        <v>1723</v>
      </c>
      <c r="E1256" s="56" t="s">
        <v>69</v>
      </c>
      <c r="F1256" s="56" t="s">
        <v>69</v>
      </c>
      <c r="G1256" s="56" t="s">
        <v>144</v>
      </c>
      <c r="H1256" s="56" t="s">
        <v>16</v>
      </c>
      <c r="I1256" s="56" t="s">
        <v>264</v>
      </c>
      <c r="J1256" s="56" t="s">
        <v>74</v>
      </c>
      <c r="K1256" s="88" t="s">
        <v>148</v>
      </c>
      <c r="L1256" s="56" t="s">
        <v>148</v>
      </c>
      <c r="M1256" s="27">
        <v>45583</v>
      </c>
      <c r="N1256" s="56" t="s">
        <v>79</v>
      </c>
      <c r="O1256" s="56">
        <v>9785</v>
      </c>
      <c r="P1256" s="56" t="s">
        <v>149</v>
      </c>
      <c r="Q1256" s="56" t="s">
        <v>160</v>
      </c>
      <c r="R1256" s="56" t="s">
        <v>2252</v>
      </c>
      <c r="S1256" s="56" t="s">
        <v>186</v>
      </c>
    </row>
    <row r="1257" spans="1:19" x14ac:dyDescent="0.2">
      <c r="A1257" s="56" t="s">
        <v>143</v>
      </c>
      <c r="B1257" s="56">
        <v>75038898</v>
      </c>
      <c r="C1257" s="56" t="s">
        <v>144</v>
      </c>
      <c r="D1257" s="56" t="s">
        <v>1724</v>
      </c>
      <c r="E1257" s="56" t="s">
        <v>69</v>
      </c>
      <c r="F1257" s="56" t="s">
        <v>69</v>
      </c>
      <c r="G1257" s="56" t="s">
        <v>144</v>
      </c>
      <c r="H1257" s="56" t="s">
        <v>16</v>
      </c>
      <c r="I1257" s="56" t="s">
        <v>242</v>
      </c>
      <c r="J1257" s="56" t="s">
        <v>74</v>
      </c>
      <c r="K1257" s="88" t="s">
        <v>148</v>
      </c>
      <c r="L1257" s="56" t="s">
        <v>148</v>
      </c>
      <c r="M1257" s="27">
        <v>45583</v>
      </c>
      <c r="N1257" s="56" t="s">
        <v>79</v>
      </c>
      <c r="O1257" s="56">
        <v>9785</v>
      </c>
      <c r="P1257" s="56" t="s">
        <v>149</v>
      </c>
      <c r="Q1257" s="56" t="s">
        <v>160</v>
      </c>
      <c r="R1257" s="56" t="s">
        <v>243</v>
      </c>
      <c r="S1257" s="56" t="s">
        <v>186</v>
      </c>
    </row>
    <row r="1258" spans="1:19" x14ac:dyDescent="0.2">
      <c r="A1258" s="56" t="s">
        <v>143</v>
      </c>
      <c r="B1258" s="56">
        <v>74254252</v>
      </c>
      <c r="C1258" s="56" t="s">
        <v>144</v>
      </c>
      <c r="D1258" s="56" t="s">
        <v>1725</v>
      </c>
      <c r="E1258" s="56" t="s">
        <v>69</v>
      </c>
      <c r="F1258" s="56" t="s">
        <v>69</v>
      </c>
      <c r="G1258" s="56" t="s">
        <v>144</v>
      </c>
      <c r="H1258" s="56" t="s">
        <v>16</v>
      </c>
      <c r="I1258" s="56" t="s">
        <v>527</v>
      </c>
      <c r="J1258" s="56" t="s">
        <v>74</v>
      </c>
      <c r="K1258" s="88" t="s">
        <v>148</v>
      </c>
      <c r="L1258" s="56" t="s">
        <v>148</v>
      </c>
      <c r="M1258" s="27">
        <v>45583</v>
      </c>
      <c r="N1258" s="56" t="s">
        <v>79</v>
      </c>
      <c r="O1258" s="56">
        <v>9785</v>
      </c>
      <c r="P1258" s="56" t="s">
        <v>149</v>
      </c>
      <c r="Q1258" s="56" t="s">
        <v>160</v>
      </c>
      <c r="R1258" s="56" t="s">
        <v>243</v>
      </c>
      <c r="S1258" s="56" t="s">
        <v>151</v>
      </c>
    </row>
    <row r="1259" spans="1:19" x14ac:dyDescent="0.2">
      <c r="A1259" s="56" t="s">
        <v>143</v>
      </c>
      <c r="B1259" s="56">
        <v>9864562</v>
      </c>
      <c r="C1259" s="56" t="s">
        <v>144</v>
      </c>
      <c r="D1259" s="56" t="s">
        <v>1726</v>
      </c>
      <c r="E1259" s="56" t="s">
        <v>69</v>
      </c>
      <c r="F1259" s="56" t="s">
        <v>69</v>
      </c>
      <c r="G1259" s="56" t="s">
        <v>144</v>
      </c>
      <c r="H1259" s="56" t="s">
        <v>16</v>
      </c>
      <c r="I1259" s="56" t="s">
        <v>243</v>
      </c>
      <c r="J1259" s="56" t="s">
        <v>158</v>
      </c>
      <c r="K1259" s="88">
        <v>45592</v>
      </c>
      <c r="L1259" s="56" t="s">
        <v>159</v>
      </c>
      <c r="M1259" s="27">
        <v>45583</v>
      </c>
      <c r="N1259" s="56" t="s">
        <v>79</v>
      </c>
      <c r="O1259" s="56">
        <v>9785</v>
      </c>
      <c r="P1259" s="56" t="s">
        <v>149</v>
      </c>
      <c r="Q1259" s="56" t="s">
        <v>160</v>
      </c>
      <c r="R1259" s="56" t="s">
        <v>243</v>
      </c>
      <c r="S1259" s="56" t="s">
        <v>190</v>
      </c>
    </row>
    <row r="1260" spans="1:19" x14ac:dyDescent="0.2">
      <c r="A1260" s="56" t="s">
        <v>143</v>
      </c>
      <c r="B1260" s="56">
        <v>74914631</v>
      </c>
      <c r="C1260" s="56" t="s">
        <v>144</v>
      </c>
      <c r="D1260" s="56" t="s">
        <v>1727</v>
      </c>
      <c r="E1260" s="56" t="s">
        <v>69</v>
      </c>
      <c r="F1260" s="56" t="s">
        <v>69</v>
      </c>
      <c r="G1260" s="56" t="s">
        <v>144</v>
      </c>
      <c r="H1260" s="56" t="s">
        <v>16</v>
      </c>
      <c r="I1260" s="56" t="s">
        <v>308</v>
      </c>
      <c r="J1260" s="56" t="s">
        <v>158</v>
      </c>
      <c r="K1260" s="88">
        <v>45777</v>
      </c>
      <c r="L1260" s="56" t="s">
        <v>174</v>
      </c>
      <c r="M1260" s="27">
        <v>45583</v>
      </c>
      <c r="N1260" s="56" t="s">
        <v>78</v>
      </c>
      <c r="O1260" s="56">
        <v>9785</v>
      </c>
      <c r="P1260" s="56" t="s">
        <v>149</v>
      </c>
      <c r="Q1260" s="56" t="s">
        <v>160</v>
      </c>
      <c r="R1260" s="56" t="s">
        <v>243</v>
      </c>
      <c r="S1260" s="56" t="s">
        <v>256</v>
      </c>
    </row>
    <row r="1261" spans="1:19" x14ac:dyDescent="0.2">
      <c r="A1261" s="56" t="s">
        <v>143</v>
      </c>
      <c r="B1261" s="56">
        <v>46359289</v>
      </c>
      <c r="C1261" s="56" t="s">
        <v>144</v>
      </c>
      <c r="D1261" s="56" t="s">
        <v>1728</v>
      </c>
      <c r="E1261" s="56" t="s">
        <v>69</v>
      </c>
      <c r="F1261" s="56" t="s">
        <v>69</v>
      </c>
      <c r="G1261" s="56" t="s">
        <v>144</v>
      </c>
      <c r="H1261" s="56" t="s">
        <v>16</v>
      </c>
      <c r="I1261" s="56" t="s">
        <v>820</v>
      </c>
      <c r="J1261" s="56" t="s">
        <v>158</v>
      </c>
      <c r="K1261" s="88">
        <v>45723</v>
      </c>
      <c r="L1261" s="56" t="s">
        <v>222</v>
      </c>
      <c r="M1261" s="27">
        <v>45583</v>
      </c>
      <c r="N1261" s="56" t="s">
        <v>79</v>
      </c>
      <c r="O1261" s="56">
        <v>9785</v>
      </c>
      <c r="P1261" s="56" t="s">
        <v>149</v>
      </c>
      <c r="Q1261" s="56" t="s">
        <v>160</v>
      </c>
      <c r="R1261" s="56" t="s">
        <v>243</v>
      </c>
      <c r="S1261" s="56" t="s">
        <v>198</v>
      </c>
    </row>
    <row r="1262" spans="1:19" x14ac:dyDescent="0.2">
      <c r="A1262" s="56" t="s">
        <v>143</v>
      </c>
      <c r="B1262" s="56">
        <v>74068291</v>
      </c>
      <c r="C1262" s="56" t="s">
        <v>144</v>
      </c>
      <c r="D1262" s="56" t="s">
        <v>1729</v>
      </c>
      <c r="E1262" s="56" t="s">
        <v>69</v>
      </c>
      <c r="F1262" s="56" t="s">
        <v>69</v>
      </c>
      <c r="G1262" s="56" t="s">
        <v>144</v>
      </c>
      <c r="H1262" s="56" t="s">
        <v>16</v>
      </c>
      <c r="I1262" s="56" t="s">
        <v>527</v>
      </c>
      <c r="J1262" s="56" t="s">
        <v>74</v>
      </c>
      <c r="K1262" s="88" t="s">
        <v>148</v>
      </c>
      <c r="L1262" s="56" t="s">
        <v>148</v>
      </c>
      <c r="M1262" s="27">
        <v>45583</v>
      </c>
      <c r="N1262" s="56" t="s">
        <v>79</v>
      </c>
      <c r="O1262" s="56">
        <v>9785</v>
      </c>
      <c r="P1262" s="56" t="s">
        <v>149</v>
      </c>
      <c r="Q1262" s="56" t="s">
        <v>160</v>
      </c>
      <c r="R1262" s="56" t="s">
        <v>243</v>
      </c>
      <c r="S1262" s="56" t="s">
        <v>190</v>
      </c>
    </row>
    <row r="1263" spans="1:19" x14ac:dyDescent="0.2">
      <c r="A1263" s="56" t="s">
        <v>143</v>
      </c>
      <c r="B1263" s="56">
        <v>44742910</v>
      </c>
      <c r="C1263" s="56" t="s">
        <v>144</v>
      </c>
      <c r="D1263" s="56" t="s">
        <v>1730</v>
      </c>
      <c r="E1263" s="56" t="s">
        <v>69</v>
      </c>
      <c r="F1263" s="56" t="s">
        <v>69</v>
      </c>
      <c r="G1263" s="56" t="s">
        <v>144</v>
      </c>
      <c r="H1263" s="56" t="s">
        <v>16</v>
      </c>
      <c r="I1263" s="56" t="s">
        <v>242</v>
      </c>
      <c r="J1263" s="56" t="s">
        <v>158</v>
      </c>
      <c r="K1263" s="88">
        <v>45650</v>
      </c>
      <c r="L1263" s="56" t="s">
        <v>247</v>
      </c>
      <c r="M1263" s="27">
        <v>45583</v>
      </c>
      <c r="N1263" s="56" t="s">
        <v>79</v>
      </c>
      <c r="O1263" s="56">
        <v>9785</v>
      </c>
      <c r="P1263" s="56" t="s">
        <v>149</v>
      </c>
      <c r="Q1263" s="56" t="s">
        <v>160</v>
      </c>
      <c r="R1263" s="56" t="s">
        <v>243</v>
      </c>
      <c r="S1263" s="56" t="s">
        <v>148</v>
      </c>
    </row>
    <row r="1264" spans="1:19" x14ac:dyDescent="0.2">
      <c r="A1264" s="56" t="s">
        <v>143</v>
      </c>
      <c r="B1264" s="56">
        <v>48598979</v>
      </c>
      <c r="C1264" s="56" t="s">
        <v>144</v>
      </c>
      <c r="D1264" s="56" t="s">
        <v>1731</v>
      </c>
      <c r="E1264" s="56" t="s">
        <v>69</v>
      </c>
      <c r="F1264" s="56" t="s">
        <v>69</v>
      </c>
      <c r="G1264" s="56" t="s">
        <v>144</v>
      </c>
      <c r="H1264" s="56" t="s">
        <v>16</v>
      </c>
      <c r="I1264" s="56" t="s">
        <v>243</v>
      </c>
      <c r="J1264" s="56" t="s">
        <v>158</v>
      </c>
      <c r="K1264" s="88">
        <v>45601</v>
      </c>
      <c r="L1264" s="56" t="s">
        <v>222</v>
      </c>
      <c r="M1264" s="27">
        <v>45583</v>
      </c>
      <c r="N1264" s="56" t="s">
        <v>79</v>
      </c>
      <c r="O1264" s="56">
        <v>9785</v>
      </c>
      <c r="P1264" s="56" t="s">
        <v>149</v>
      </c>
      <c r="Q1264" s="56" t="s">
        <v>160</v>
      </c>
      <c r="R1264" s="56" t="s">
        <v>243</v>
      </c>
      <c r="S1264" s="56" t="s">
        <v>190</v>
      </c>
    </row>
    <row r="1265" spans="1:19" x14ac:dyDescent="0.2">
      <c r="A1265" s="56" t="s">
        <v>143</v>
      </c>
      <c r="B1265" s="56">
        <v>76496538</v>
      </c>
      <c r="C1265" s="56" t="s">
        <v>144</v>
      </c>
      <c r="D1265" s="56" t="s">
        <v>1732</v>
      </c>
      <c r="E1265" s="56" t="s">
        <v>69</v>
      </c>
      <c r="F1265" s="56" t="s">
        <v>69</v>
      </c>
      <c r="G1265" s="56" t="s">
        <v>144</v>
      </c>
      <c r="H1265" s="56" t="s">
        <v>16</v>
      </c>
      <c r="I1265" s="56" t="s">
        <v>242</v>
      </c>
      <c r="J1265" s="56" t="s">
        <v>74</v>
      </c>
      <c r="K1265" s="88" t="s">
        <v>148</v>
      </c>
      <c r="L1265" s="56" t="s">
        <v>148</v>
      </c>
      <c r="M1265" s="27">
        <v>45583</v>
      </c>
      <c r="N1265" s="56" t="s">
        <v>79</v>
      </c>
      <c r="O1265" s="56">
        <v>9785</v>
      </c>
      <c r="P1265" s="56" t="s">
        <v>149</v>
      </c>
      <c r="Q1265" s="56" t="s">
        <v>160</v>
      </c>
      <c r="R1265" s="56" t="s">
        <v>243</v>
      </c>
      <c r="S1265" s="56" t="s">
        <v>170</v>
      </c>
    </row>
    <row r="1266" spans="1:19" x14ac:dyDescent="0.2">
      <c r="A1266" s="56" t="s">
        <v>143</v>
      </c>
      <c r="B1266" s="56">
        <v>75597130</v>
      </c>
      <c r="C1266" s="56" t="s">
        <v>144</v>
      </c>
      <c r="D1266" s="56" t="s">
        <v>1733</v>
      </c>
      <c r="E1266" s="56" t="s">
        <v>69</v>
      </c>
      <c r="F1266" s="56" t="s">
        <v>69</v>
      </c>
      <c r="G1266" s="56" t="s">
        <v>144</v>
      </c>
      <c r="H1266" s="56" t="s">
        <v>16</v>
      </c>
      <c r="I1266" s="56" t="s">
        <v>242</v>
      </c>
      <c r="J1266" s="56" t="s">
        <v>158</v>
      </c>
      <c r="K1266" s="88">
        <v>45689</v>
      </c>
      <c r="L1266" s="56" t="s">
        <v>275</v>
      </c>
      <c r="M1266" s="27">
        <v>45583</v>
      </c>
      <c r="N1266" s="56" t="s">
        <v>79</v>
      </c>
      <c r="O1266" s="56">
        <v>9785</v>
      </c>
      <c r="P1266" s="56" t="s">
        <v>149</v>
      </c>
      <c r="Q1266" s="56" t="s">
        <v>160</v>
      </c>
      <c r="R1266" s="56" t="s">
        <v>243</v>
      </c>
      <c r="S1266" s="56" t="s">
        <v>301</v>
      </c>
    </row>
    <row r="1267" spans="1:19" x14ac:dyDescent="0.2">
      <c r="A1267" s="56" t="s">
        <v>143</v>
      </c>
      <c r="B1267" s="56">
        <v>77554771</v>
      </c>
      <c r="C1267" s="56" t="s">
        <v>144</v>
      </c>
      <c r="D1267" s="56" t="s">
        <v>1734</v>
      </c>
      <c r="E1267" s="56" t="s">
        <v>69</v>
      </c>
      <c r="F1267" s="56" t="s">
        <v>69</v>
      </c>
      <c r="G1267" s="56" t="s">
        <v>144</v>
      </c>
      <c r="H1267" s="56" t="s">
        <v>16</v>
      </c>
      <c r="I1267" s="56" t="s">
        <v>242</v>
      </c>
      <c r="J1267" s="56" t="s">
        <v>158</v>
      </c>
      <c r="K1267" s="88">
        <v>45688</v>
      </c>
      <c r="L1267" s="56" t="s">
        <v>174</v>
      </c>
      <c r="M1267" s="27">
        <v>45583</v>
      </c>
      <c r="N1267" s="56" t="s">
        <v>79</v>
      </c>
      <c r="O1267" s="56">
        <v>9785</v>
      </c>
      <c r="P1267" s="56" t="s">
        <v>149</v>
      </c>
      <c r="Q1267" s="56" t="s">
        <v>160</v>
      </c>
      <c r="R1267" s="56" t="s">
        <v>243</v>
      </c>
      <c r="S1267" s="56" t="s">
        <v>170</v>
      </c>
    </row>
    <row r="1268" spans="1:19" x14ac:dyDescent="0.2">
      <c r="A1268" s="56" t="s">
        <v>143</v>
      </c>
      <c r="B1268" s="56">
        <v>47817973</v>
      </c>
      <c r="C1268" s="56" t="s">
        <v>144</v>
      </c>
      <c r="D1268" s="56" t="s">
        <v>1735</v>
      </c>
      <c r="E1268" s="56" t="s">
        <v>69</v>
      </c>
      <c r="F1268" s="56" t="s">
        <v>69</v>
      </c>
      <c r="G1268" s="56" t="s">
        <v>144</v>
      </c>
      <c r="H1268" s="56" t="s">
        <v>16</v>
      </c>
      <c r="I1268" s="56" t="s">
        <v>394</v>
      </c>
      <c r="J1268" s="56" t="s">
        <v>158</v>
      </c>
      <c r="K1268" s="88">
        <v>45595</v>
      </c>
      <c r="L1268" s="56" t="s">
        <v>247</v>
      </c>
      <c r="M1268" s="27">
        <v>45583</v>
      </c>
      <c r="N1268" s="56" t="s">
        <v>79</v>
      </c>
      <c r="O1268" s="56">
        <v>9786</v>
      </c>
      <c r="P1268" s="56" t="s">
        <v>149</v>
      </c>
      <c r="Q1268" s="56" t="s">
        <v>160</v>
      </c>
      <c r="R1268" s="56" t="s">
        <v>394</v>
      </c>
      <c r="S1268" s="56" t="s">
        <v>179</v>
      </c>
    </row>
    <row r="1269" spans="1:19" x14ac:dyDescent="0.2">
      <c r="A1269" s="56" t="s">
        <v>143</v>
      </c>
      <c r="B1269" s="56">
        <v>74297349</v>
      </c>
      <c r="C1269" s="56" t="s">
        <v>144</v>
      </c>
      <c r="D1269" s="56" t="s">
        <v>1736</v>
      </c>
      <c r="E1269" s="56" t="s">
        <v>69</v>
      </c>
      <c r="F1269" s="56" t="s">
        <v>69</v>
      </c>
      <c r="G1269" s="56" t="s">
        <v>144</v>
      </c>
      <c r="H1269" s="56" t="s">
        <v>16</v>
      </c>
      <c r="I1269" s="56" t="s">
        <v>397</v>
      </c>
      <c r="J1269" s="56" t="s">
        <v>74</v>
      </c>
      <c r="K1269" s="88" t="s">
        <v>148</v>
      </c>
      <c r="L1269" s="56" t="s">
        <v>148</v>
      </c>
      <c r="M1269" s="27">
        <v>45583</v>
      </c>
      <c r="N1269" s="56" t="s">
        <v>79</v>
      </c>
      <c r="O1269" s="56">
        <v>9786</v>
      </c>
      <c r="P1269" s="56" t="s">
        <v>149</v>
      </c>
      <c r="Q1269" s="56" t="s">
        <v>160</v>
      </c>
      <c r="R1269" s="56" t="s">
        <v>394</v>
      </c>
      <c r="S1269" s="56" t="s">
        <v>155</v>
      </c>
    </row>
    <row r="1270" spans="1:19" x14ac:dyDescent="0.2">
      <c r="A1270" s="56" t="s">
        <v>143</v>
      </c>
      <c r="B1270" s="56">
        <v>75010852</v>
      </c>
      <c r="C1270" s="56" t="s">
        <v>144</v>
      </c>
      <c r="D1270" s="56" t="s">
        <v>1737</v>
      </c>
      <c r="E1270" s="56" t="s">
        <v>69</v>
      </c>
      <c r="F1270" s="56" t="s">
        <v>69</v>
      </c>
      <c r="G1270" s="56" t="s">
        <v>144</v>
      </c>
      <c r="H1270" s="56" t="s">
        <v>16</v>
      </c>
      <c r="I1270" s="56" t="s">
        <v>394</v>
      </c>
      <c r="J1270" s="56" t="s">
        <v>158</v>
      </c>
      <c r="K1270" s="88">
        <v>45597</v>
      </c>
      <c r="L1270" s="56" t="s">
        <v>222</v>
      </c>
      <c r="M1270" s="27">
        <v>45583</v>
      </c>
      <c r="N1270" s="56" t="s">
        <v>79</v>
      </c>
      <c r="O1270" s="56">
        <v>9786</v>
      </c>
      <c r="P1270" s="56" t="s">
        <v>149</v>
      </c>
      <c r="Q1270" s="56" t="s">
        <v>160</v>
      </c>
      <c r="R1270" s="56" t="s">
        <v>394</v>
      </c>
      <c r="S1270" s="56" t="s">
        <v>170</v>
      </c>
    </row>
    <row r="1271" spans="1:19" x14ac:dyDescent="0.2">
      <c r="A1271" s="56" t="s">
        <v>143</v>
      </c>
      <c r="B1271" s="56">
        <v>45961645</v>
      </c>
      <c r="C1271" s="56" t="s">
        <v>144</v>
      </c>
      <c r="D1271" s="56" t="s">
        <v>1738</v>
      </c>
      <c r="E1271" s="56" t="s">
        <v>69</v>
      </c>
      <c r="F1271" s="56" t="s">
        <v>69</v>
      </c>
      <c r="G1271" s="56" t="s">
        <v>144</v>
      </c>
      <c r="H1271" s="56" t="s">
        <v>16</v>
      </c>
      <c r="I1271" s="56" t="s">
        <v>394</v>
      </c>
      <c r="J1271" s="56" t="s">
        <v>158</v>
      </c>
      <c r="K1271" s="88">
        <v>45593</v>
      </c>
      <c r="L1271" s="56" t="s">
        <v>334</v>
      </c>
      <c r="M1271" s="27">
        <v>45583</v>
      </c>
      <c r="N1271" s="56" t="s">
        <v>79</v>
      </c>
      <c r="O1271" s="56">
        <v>9786</v>
      </c>
      <c r="P1271" s="56" t="s">
        <v>149</v>
      </c>
      <c r="Q1271" s="56" t="s">
        <v>160</v>
      </c>
      <c r="R1271" s="56" t="s">
        <v>394</v>
      </c>
      <c r="S1271" s="56" t="s">
        <v>195</v>
      </c>
    </row>
    <row r="1272" spans="1:19" x14ac:dyDescent="0.2">
      <c r="A1272" s="56" t="s">
        <v>143</v>
      </c>
      <c r="B1272" s="56">
        <v>75573782</v>
      </c>
      <c r="C1272" s="56" t="s">
        <v>144</v>
      </c>
      <c r="D1272" s="56" t="s">
        <v>1739</v>
      </c>
      <c r="E1272" s="56" t="s">
        <v>69</v>
      </c>
      <c r="F1272" s="56" t="s">
        <v>69</v>
      </c>
      <c r="G1272" s="56" t="s">
        <v>144</v>
      </c>
      <c r="H1272" s="56" t="s">
        <v>16</v>
      </c>
      <c r="I1272" s="56" t="s">
        <v>901</v>
      </c>
      <c r="J1272" s="56" t="s">
        <v>74</v>
      </c>
      <c r="K1272" s="88" t="s">
        <v>148</v>
      </c>
      <c r="L1272" s="56" t="s">
        <v>148</v>
      </c>
      <c r="M1272" s="27">
        <v>45583</v>
      </c>
      <c r="N1272" s="56" t="s">
        <v>79</v>
      </c>
      <c r="O1272" s="56">
        <v>9786</v>
      </c>
      <c r="P1272" s="56" t="s">
        <v>149</v>
      </c>
      <c r="Q1272" s="56" t="s">
        <v>160</v>
      </c>
      <c r="R1272" s="56" t="s">
        <v>394</v>
      </c>
      <c r="S1272" s="56" t="s">
        <v>179</v>
      </c>
    </row>
    <row r="1273" spans="1:19" x14ac:dyDescent="0.2">
      <c r="A1273" s="56" t="s">
        <v>143</v>
      </c>
      <c r="B1273" s="56">
        <v>74753602</v>
      </c>
      <c r="C1273" s="56" t="s">
        <v>144</v>
      </c>
      <c r="D1273" s="56" t="s">
        <v>1740</v>
      </c>
      <c r="E1273" s="56" t="s">
        <v>69</v>
      </c>
      <c r="F1273" s="56" t="s">
        <v>69</v>
      </c>
      <c r="G1273" s="56" t="s">
        <v>144</v>
      </c>
      <c r="H1273" s="56" t="s">
        <v>16</v>
      </c>
      <c r="I1273" s="56" t="s">
        <v>589</v>
      </c>
      <c r="J1273" s="56" t="s">
        <v>158</v>
      </c>
      <c r="K1273" s="88">
        <v>45740</v>
      </c>
      <c r="L1273" s="56" t="s">
        <v>222</v>
      </c>
      <c r="M1273" s="27">
        <v>45583</v>
      </c>
      <c r="N1273" s="56" t="s">
        <v>79</v>
      </c>
      <c r="O1273" s="56">
        <v>9786</v>
      </c>
      <c r="P1273" s="56" t="s">
        <v>149</v>
      </c>
      <c r="Q1273" s="56" t="s">
        <v>160</v>
      </c>
      <c r="R1273" s="56" t="s">
        <v>394</v>
      </c>
      <c r="S1273" s="56" t="s">
        <v>186</v>
      </c>
    </row>
    <row r="1274" spans="1:19" x14ac:dyDescent="0.2">
      <c r="A1274" s="56" t="s">
        <v>143</v>
      </c>
      <c r="B1274" s="56">
        <v>10682455</v>
      </c>
      <c r="C1274" s="56" t="s">
        <v>144</v>
      </c>
      <c r="D1274" s="56" t="s">
        <v>1741</v>
      </c>
      <c r="E1274" s="56" t="s">
        <v>69</v>
      </c>
      <c r="F1274" s="56" t="s">
        <v>69</v>
      </c>
      <c r="G1274" s="56" t="s">
        <v>144</v>
      </c>
      <c r="H1274" s="56" t="s">
        <v>16</v>
      </c>
      <c r="I1274" s="56" t="s">
        <v>394</v>
      </c>
      <c r="J1274" s="56" t="s">
        <v>158</v>
      </c>
      <c r="K1274" s="88">
        <v>45592</v>
      </c>
      <c r="L1274" s="56" t="s">
        <v>222</v>
      </c>
      <c r="M1274" s="27">
        <v>45583</v>
      </c>
      <c r="N1274" s="56" t="s">
        <v>79</v>
      </c>
      <c r="O1274" s="56">
        <v>9786</v>
      </c>
      <c r="P1274" s="56" t="s">
        <v>149</v>
      </c>
      <c r="Q1274" s="56" t="s">
        <v>160</v>
      </c>
      <c r="R1274" s="56" t="s">
        <v>394</v>
      </c>
      <c r="S1274" s="56" t="s">
        <v>151</v>
      </c>
    </row>
    <row r="1275" spans="1:19" x14ac:dyDescent="0.2">
      <c r="A1275" s="56" t="s">
        <v>143</v>
      </c>
      <c r="B1275" s="56">
        <v>73964209</v>
      </c>
      <c r="C1275" s="56" t="s">
        <v>144</v>
      </c>
      <c r="D1275" s="56" t="s">
        <v>1742</v>
      </c>
      <c r="E1275" s="56" t="s">
        <v>69</v>
      </c>
      <c r="F1275" s="56" t="s">
        <v>69</v>
      </c>
      <c r="G1275" s="56" t="s">
        <v>144</v>
      </c>
      <c r="H1275" s="56" t="s">
        <v>16</v>
      </c>
      <c r="I1275" s="56" t="s">
        <v>394</v>
      </c>
      <c r="J1275" s="56" t="s">
        <v>158</v>
      </c>
      <c r="K1275" s="88">
        <v>45627</v>
      </c>
      <c r="L1275" s="56" t="s">
        <v>334</v>
      </c>
      <c r="M1275" s="27">
        <v>45583</v>
      </c>
      <c r="N1275" s="56" t="s">
        <v>79</v>
      </c>
      <c r="O1275" s="56">
        <v>9786</v>
      </c>
      <c r="P1275" s="56" t="s">
        <v>149</v>
      </c>
      <c r="Q1275" s="56" t="s">
        <v>160</v>
      </c>
      <c r="R1275" s="56" t="s">
        <v>394</v>
      </c>
      <c r="S1275" s="56" t="s">
        <v>190</v>
      </c>
    </row>
    <row r="1276" spans="1:19" x14ac:dyDescent="0.2">
      <c r="A1276" s="56" t="s">
        <v>143</v>
      </c>
      <c r="B1276" s="56">
        <v>72761401</v>
      </c>
      <c r="C1276" s="56" t="s">
        <v>144</v>
      </c>
      <c r="D1276" s="56" t="s">
        <v>1743</v>
      </c>
      <c r="E1276" s="56" t="s">
        <v>69</v>
      </c>
      <c r="F1276" s="56" t="s">
        <v>69</v>
      </c>
      <c r="G1276" s="56" t="s">
        <v>144</v>
      </c>
      <c r="H1276" s="56" t="s">
        <v>16</v>
      </c>
      <c r="I1276" s="56" t="s">
        <v>397</v>
      </c>
      <c r="J1276" s="56" t="s">
        <v>74</v>
      </c>
      <c r="K1276" s="88" t="s">
        <v>148</v>
      </c>
      <c r="L1276" s="56" t="s">
        <v>148</v>
      </c>
      <c r="M1276" s="27">
        <v>45583</v>
      </c>
      <c r="N1276" s="56" t="s">
        <v>79</v>
      </c>
      <c r="O1276" s="56">
        <v>9786</v>
      </c>
      <c r="P1276" s="56" t="s">
        <v>149</v>
      </c>
      <c r="Q1276" s="56" t="s">
        <v>160</v>
      </c>
      <c r="R1276" s="56" t="s">
        <v>394</v>
      </c>
      <c r="S1276" s="56" t="s">
        <v>167</v>
      </c>
    </row>
    <row r="1277" spans="1:19" x14ac:dyDescent="0.2">
      <c r="A1277" s="56" t="s">
        <v>143</v>
      </c>
      <c r="B1277" s="56">
        <v>76973850</v>
      </c>
      <c r="C1277" s="56" t="s">
        <v>144</v>
      </c>
      <c r="D1277" s="56" t="s">
        <v>1744</v>
      </c>
      <c r="E1277" s="56" t="s">
        <v>69</v>
      </c>
      <c r="F1277" s="56" t="s">
        <v>69</v>
      </c>
      <c r="G1277" s="56" t="s">
        <v>144</v>
      </c>
      <c r="H1277" s="56" t="s">
        <v>16</v>
      </c>
      <c r="I1277" s="56" t="s">
        <v>394</v>
      </c>
      <c r="J1277" s="26" t="s">
        <v>158</v>
      </c>
      <c r="K1277" s="88">
        <v>45604</v>
      </c>
      <c r="L1277" s="56" t="s">
        <v>159</v>
      </c>
      <c r="M1277" s="27">
        <v>45583</v>
      </c>
      <c r="N1277" s="56" t="s">
        <v>79</v>
      </c>
      <c r="O1277" s="56">
        <v>9786</v>
      </c>
      <c r="P1277" s="56" t="s">
        <v>149</v>
      </c>
      <c r="Q1277" s="56" t="s">
        <v>160</v>
      </c>
      <c r="R1277" s="56" t="s">
        <v>394</v>
      </c>
      <c r="S1277" s="56" t="s">
        <v>151</v>
      </c>
    </row>
    <row r="1278" spans="1:19" x14ac:dyDescent="0.2">
      <c r="A1278" s="56" t="s">
        <v>143</v>
      </c>
      <c r="B1278" s="56">
        <v>77145370</v>
      </c>
      <c r="C1278" s="56" t="s">
        <v>144</v>
      </c>
      <c r="D1278" s="56" t="s">
        <v>1745</v>
      </c>
      <c r="E1278" s="56" t="s">
        <v>69</v>
      </c>
      <c r="F1278" s="56" t="s">
        <v>69</v>
      </c>
      <c r="G1278" s="56" t="s">
        <v>144</v>
      </c>
      <c r="H1278" s="56" t="s">
        <v>16</v>
      </c>
      <c r="I1278" s="56" t="s">
        <v>401</v>
      </c>
      <c r="J1278" s="56" t="s">
        <v>74</v>
      </c>
      <c r="K1278" s="88" t="s">
        <v>148</v>
      </c>
      <c r="L1278" s="56" t="s">
        <v>148</v>
      </c>
      <c r="M1278" s="27">
        <v>45583</v>
      </c>
      <c r="N1278" s="56" t="s">
        <v>79</v>
      </c>
      <c r="O1278" s="56">
        <v>9786</v>
      </c>
      <c r="P1278" s="56" t="s">
        <v>149</v>
      </c>
      <c r="Q1278" s="56" t="s">
        <v>160</v>
      </c>
      <c r="R1278" s="56" t="s">
        <v>394</v>
      </c>
      <c r="S1278" s="56" t="s">
        <v>167</v>
      </c>
    </row>
    <row r="1279" spans="1:19" x14ac:dyDescent="0.2">
      <c r="A1279" s="56" t="s">
        <v>143</v>
      </c>
      <c r="B1279" s="56">
        <v>72541415</v>
      </c>
      <c r="C1279" s="56" t="s">
        <v>144</v>
      </c>
      <c r="D1279" s="56" t="s">
        <v>1746</v>
      </c>
      <c r="E1279" s="56" t="s">
        <v>69</v>
      </c>
      <c r="F1279" s="56" t="s">
        <v>69</v>
      </c>
      <c r="G1279" s="56" t="s">
        <v>144</v>
      </c>
      <c r="H1279" s="56" t="s">
        <v>16</v>
      </c>
      <c r="I1279" s="56" t="s">
        <v>589</v>
      </c>
      <c r="J1279" s="56" t="s">
        <v>74</v>
      </c>
      <c r="K1279" s="88" t="s">
        <v>148</v>
      </c>
      <c r="L1279" s="56" t="s">
        <v>148</v>
      </c>
      <c r="M1279" s="27">
        <v>45583</v>
      </c>
      <c r="N1279" s="56" t="s">
        <v>79</v>
      </c>
      <c r="O1279" s="56">
        <v>9786</v>
      </c>
      <c r="P1279" s="56" t="s">
        <v>149</v>
      </c>
      <c r="Q1279" s="56" t="s">
        <v>160</v>
      </c>
      <c r="R1279" s="56" t="s">
        <v>394</v>
      </c>
      <c r="S1279" s="56" t="s">
        <v>151</v>
      </c>
    </row>
    <row r="1280" spans="1:19" x14ac:dyDescent="0.2">
      <c r="A1280" s="56" t="s">
        <v>143</v>
      </c>
      <c r="B1280" s="56">
        <v>70177170</v>
      </c>
      <c r="C1280" s="56" t="s">
        <v>144</v>
      </c>
      <c r="D1280" s="56" t="s">
        <v>1747</v>
      </c>
      <c r="E1280" s="56" t="s">
        <v>69</v>
      </c>
      <c r="F1280" s="56" t="s">
        <v>69</v>
      </c>
      <c r="G1280" s="56" t="s">
        <v>144</v>
      </c>
      <c r="H1280" s="56" t="s">
        <v>16</v>
      </c>
      <c r="I1280" s="56" t="s">
        <v>401</v>
      </c>
      <c r="J1280" s="56" t="s">
        <v>158</v>
      </c>
      <c r="K1280" s="88">
        <v>45639</v>
      </c>
      <c r="L1280" s="56" t="s">
        <v>222</v>
      </c>
      <c r="M1280" s="27">
        <v>45583</v>
      </c>
      <c r="N1280" s="56" t="s">
        <v>79</v>
      </c>
      <c r="O1280" s="56">
        <v>9786</v>
      </c>
      <c r="P1280" s="56" t="s">
        <v>149</v>
      </c>
      <c r="Q1280" s="56" t="s">
        <v>160</v>
      </c>
      <c r="R1280" s="56" t="s">
        <v>394</v>
      </c>
      <c r="S1280" s="56" t="s">
        <v>151</v>
      </c>
    </row>
    <row r="1281" spans="1:19" x14ac:dyDescent="0.2">
      <c r="A1281" s="56" t="s">
        <v>143</v>
      </c>
      <c r="B1281" s="56">
        <v>41437127</v>
      </c>
      <c r="C1281" s="56" t="s">
        <v>144</v>
      </c>
      <c r="D1281" s="56" t="s">
        <v>1748</v>
      </c>
      <c r="E1281" s="56" t="s">
        <v>69</v>
      </c>
      <c r="F1281" s="56" t="s">
        <v>69</v>
      </c>
      <c r="G1281" s="56" t="s">
        <v>144</v>
      </c>
      <c r="H1281" s="56" t="s">
        <v>16</v>
      </c>
      <c r="I1281" s="56" t="s">
        <v>264</v>
      </c>
      <c r="J1281" s="26" t="s">
        <v>158</v>
      </c>
      <c r="K1281" s="88">
        <v>45737</v>
      </c>
      <c r="L1281" s="56" t="s">
        <v>222</v>
      </c>
      <c r="M1281" s="27">
        <v>45583</v>
      </c>
      <c r="N1281" s="56" t="s">
        <v>79</v>
      </c>
      <c r="O1281" s="56">
        <v>9786</v>
      </c>
      <c r="P1281" s="56" t="s">
        <v>149</v>
      </c>
      <c r="Q1281" s="56" t="s">
        <v>160</v>
      </c>
      <c r="R1281" s="56" t="s">
        <v>2252</v>
      </c>
      <c r="S1281" s="56" t="s">
        <v>1506</v>
      </c>
    </row>
    <row r="1282" spans="1:19" x14ac:dyDescent="0.2">
      <c r="A1282" s="56" t="s">
        <v>143</v>
      </c>
      <c r="B1282" s="56">
        <v>70272594</v>
      </c>
      <c r="C1282" s="56" t="s">
        <v>144</v>
      </c>
      <c r="D1282" s="56" t="s">
        <v>1749</v>
      </c>
      <c r="E1282" s="56" t="s">
        <v>69</v>
      </c>
      <c r="F1282" s="56" t="s">
        <v>69</v>
      </c>
      <c r="G1282" s="56" t="s">
        <v>144</v>
      </c>
      <c r="H1282" s="56" t="s">
        <v>16</v>
      </c>
      <c r="I1282" s="56" t="s">
        <v>840</v>
      </c>
      <c r="J1282" s="56" t="s">
        <v>74</v>
      </c>
      <c r="K1282" s="88" t="s">
        <v>148</v>
      </c>
      <c r="L1282" s="56" t="s">
        <v>148</v>
      </c>
      <c r="M1282" s="27">
        <v>45583</v>
      </c>
      <c r="N1282" s="56" t="s">
        <v>79</v>
      </c>
      <c r="O1282" s="56">
        <v>9786</v>
      </c>
      <c r="P1282" s="56" t="s">
        <v>149</v>
      </c>
      <c r="Q1282" s="56" t="s">
        <v>160</v>
      </c>
      <c r="R1282" s="56" t="s">
        <v>394</v>
      </c>
      <c r="S1282" s="56" t="s">
        <v>151</v>
      </c>
    </row>
    <row r="1283" spans="1:19" x14ac:dyDescent="0.2">
      <c r="A1283" s="56" t="s">
        <v>143</v>
      </c>
      <c r="B1283" s="56">
        <v>73206889</v>
      </c>
      <c r="C1283" s="56" t="s">
        <v>144</v>
      </c>
      <c r="D1283" s="56" t="s">
        <v>1750</v>
      </c>
      <c r="E1283" s="56" t="s">
        <v>69</v>
      </c>
      <c r="F1283" s="56" t="s">
        <v>69</v>
      </c>
      <c r="G1283" s="56" t="s">
        <v>144</v>
      </c>
      <c r="H1283" s="56" t="s">
        <v>16</v>
      </c>
      <c r="I1283" s="56" t="s">
        <v>394</v>
      </c>
      <c r="J1283" s="56" t="s">
        <v>158</v>
      </c>
      <c r="K1283" s="88">
        <v>45606</v>
      </c>
      <c r="L1283" s="56" t="s">
        <v>334</v>
      </c>
      <c r="M1283" s="27">
        <v>45583</v>
      </c>
      <c r="N1283" s="56" t="s">
        <v>79</v>
      </c>
      <c r="O1283" s="56">
        <v>9786</v>
      </c>
      <c r="P1283" s="56" t="s">
        <v>149</v>
      </c>
      <c r="Q1283" s="56" t="s">
        <v>160</v>
      </c>
      <c r="R1283" s="56" t="s">
        <v>394</v>
      </c>
      <c r="S1283" s="56" t="s">
        <v>151</v>
      </c>
    </row>
    <row r="1284" spans="1:19" x14ac:dyDescent="0.2">
      <c r="A1284" s="56" t="s">
        <v>143</v>
      </c>
      <c r="B1284" s="56">
        <v>76024523</v>
      </c>
      <c r="C1284" s="56" t="s">
        <v>144</v>
      </c>
      <c r="D1284" s="56" t="s">
        <v>1751</v>
      </c>
      <c r="E1284" s="56" t="s">
        <v>69</v>
      </c>
      <c r="F1284" s="56" t="s">
        <v>69</v>
      </c>
      <c r="G1284" s="56" t="s">
        <v>144</v>
      </c>
      <c r="H1284" s="56" t="s">
        <v>16</v>
      </c>
      <c r="I1284" s="56" t="s">
        <v>986</v>
      </c>
      <c r="J1284" s="56" t="s">
        <v>74</v>
      </c>
      <c r="K1284" s="88" t="s">
        <v>148</v>
      </c>
      <c r="L1284" s="56" t="s">
        <v>148</v>
      </c>
      <c r="M1284" s="27">
        <v>45586</v>
      </c>
      <c r="N1284" s="56" t="s">
        <v>79</v>
      </c>
      <c r="O1284" s="56">
        <v>10860</v>
      </c>
      <c r="P1284" s="56" t="s">
        <v>149</v>
      </c>
      <c r="Q1284" s="56" t="s">
        <v>160</v>
      </c>
      <c r="R1284" s="56" t="s">
        <v>394</v>
      </c>
      <c r="S1284" s="56" t="s">
        <v>186</v>
      </c>
    </row>
    <row r="1285" spans="1:19" x14ac:dyDescent="0.2">
      <c r="A1285" s="56" t="s">
        <v>143</v>
      </c>
      <c r="B1285" s="56">
        <v>77820968</v>
      </c>
      <c r="C1285" s="56" t="s">
        <v>144</v>
      </c>
      <c r="D1285" s="56" t="s">
        <v>1752</v>
      </c>
      <c r="E1285" s="56" t="s">
        <v>69</v>
      </c>
      <c r="F1285" s="56" t="s">
        <v>69</v>
      </c>
      <c r="G1285" s="56" t="s">
        <v>144</v>
      </c>
      <c r="H1285" s="56" t="s">
        <v>16</v>
      </c>
      <c r="I1285" s="56" t="s">
        <v>589</v>
      </c>
      <c r="J1285" s="56" t="s">
        <v>74</v>
      </c>
      <c r="K1285" s="88" t="s">
        <v>148</v>
      </c>
      <c r="L1285" s="56" t="s">
        <v>148</v>
      </c>
      <c r="M1285" s="27">
        <v>45586</v>
      </c>
      <c r="N1285" s="56" t="s">
        <v>79</v>
      </c>
      <c r="O1285" s="56">
        <v>10860</v>
      </c>
      <c r="P1285" s="56" t="s">
        <v>149</v>
      </c>
      <c r="Q1285" s="56" t="s">
        <v>160</v>
      </c>
      <c r="R1285" s="56" t="s">
        <v>394</v>
      </c>
      <c r="S1285" s="56" t="s">
        <v>205</v>
      </c>
    </row>
    <row r="1286" spans="1:19" x14ac:dyDescent="0.2">
      <c r="A1286" s="56" t="s">
        <v>143</v>
      </c>
      <c r="B1286" s="56">
        <v>70341819</v>
      </c>
      <c r="C1286" s="56" t="s">
        <v>144</v>
      </c>
      <c r="D1286" s="56" t="s">
        <v>1753</v>
      </c>
      <c r="E1286" s="56" t="s">
        <v>69</v>
      </c>
      <c r="F1286" s="56" t="s">
        <v>69</v>
      </c>
      <c r="G1286" s="56" t="s">
        <v>144</v>
      </c>
      <c r="H1286" s="56" t="s">
        <v>16</v>
      </c>
      <c r="I1286" s="56" t="s">
        <v>148</v>
      </c>
      <c r="J1286" s="56" t="s">
        <v>158</v>
      </c>
      <c r="K1286" s="88">
        <v>45594</v>
      </c>
      <c r="L1286" s="56" t="s">
        <v>222</v>
      </c>
      <c r="M1286" s="27">
        <v>45586</v>
      </c>
      <c r="N1286" s="56" t="s">
        <v>79</v>
      </c>
      <c r="O1286" s="56">
        <v>10860</v>
      </c>
      <c r="P1286" s="56" t="s">
        <v>149</v>
      </c>
      <c r="Q1286" s="56" t="s">
        <v>160</v>
      </c>
      <c r="R1286" s="56" t="s">
        <v>148</v>
      </c>
      <c r="S1286" s="56" t="s">
        <v>195</v>
      </c>
    </row>
    <row r="1287" spans="1:19" x14ac:dyDescent="0.2">
      <c r="A1287" s="56" t="s">
        <v>143</v>
      </c>
      <c r="B1287" s="56">
        <v>77024058</v>
      </c>
      <c r="C1287" s="56" t="s">
        <v>144</v>
      </c>
      <c r="D1287" s="56" t="s">
        <v>1754</v>
      </c>
      <c r="E1287" s="56" t="s">
        <v>69</v>
      </c>
      <c r="F1287" s="56" t="s">
        <v>69</v>
      </c>
      <c r="G1287" s="56" t="s">
        <v>144</v>
      </c>
      <c r="H1287" s="56" t="s">
        <v>16</v>
      </c>
      <c r="I1287" s="26" t="s">
        <v>589</v>
      </c>
      <c r="J1287" s="56" t="s">
        <v>158</v>
      </c>
      <c r="K1287" s="88">
        <v>45716</v>
      </c>
      <c r="L1287" s="56" t="s">
        <v>174</v>
      </c>
      <c r="M1287" s="27">
        <v>45586</v>
      </c>
      <c r="N1287" s="56" t="s">
        <v>79</v>
      </c>
      <c r="O1287" s="56">
        <v>10860</v>
      </c>
      <c r="P1287" s="56" t="s">
        <v>149</v>
      </c>
      <c r="Q1287" s="56" t="s">
        <v>160</v>
      </c>
      <c r="R1287" s="56" t="s">
        <v>394</v>
      </c>
      <c r="S1287" s="56" t="s">
        <v>1506</v>
      </c>
    </row>
    <row r="1288" spans="1:19" x14ac:dyDescent="0.2">
      <c r="A1288" s="56" t="s">
        <v>143</v>
      </c>
      <c r="B1288" s="56">
        <v>43303526</v>
      </c>
      <c r="C1288" s="56" t="s">
        <v>144</v>
      </c>
      <c r="D1288" s="56" t="s">
        <v>1755</v>
      </c>
      <c r="E1288" s="56" t="s">
        <v>69</v>
      </c>
      <c r="F1288" s="56" t="s">
        <v>69</v>
      </c>
      <c r="G1288" s="56" t="s">
        <v>144</v>
      </c>
      <c r="H1288" s="56" t="s">
        <v>16</v>
      </c>
      <c r="I1288" s="56" t="s">
        <v>413</v>
      </c>
      <c r="J1288" s="56" t="s">
        <v>74</v>
      </c>
      <c r="K1288" s="88" t="s">
        <v>148</v>
      </c>
      <c r="L1288" s="56" t="s">
        <v>148</v>
      </c>
      <c r="M1288" s="27">
        <v>45586</v>
      </c>
      <c r="N1288" s="56" t="s">
        <v>79</v>
      </c>
      <c r="O1288" s="56">
        <v>10860</v>
      </c>
      <c r="P1288" s="56" t="s">
        <v>149</v>
      </c>
      <c r="Q1288" s="56" t="s">
        <v>160</v>
      </c>
      <c r="R1288" s="56" t="s">
        <v>394</v>
      </c>
      <c r="S1288" s="56" t="s">
        <v>186</v>
      </c>
    </row>
    <row r="1289" spans="1:19" x14ac:dyDescent="0.2">
      <c r="A1289" s="56" t="s">
        <v>143</v>
      </c>
      <c r="B1289" s="56">
        <v>77068270</v>
      </c>
      <c r="C1289" s="56" t="s">
        <v>144</v>
      </c>
      <c r="D1289" s="56" t="s">
        <v>1756</v>
      </c>
      <c r="E1289" s="56" t="s">
        <v>69</v>
      </c>
      <c r="F1289" s="56" t="s">
        <v>69</v>
      </c>
      <c r="G1289" s="56" t="s">
        <v>144</v>
      </c>
      <c r="H1289" s="56" t="s">
        <v>16</v>
      </c>
      <c r="I1289" s="56" t="s">
        <v>148</v>
      </c>
      <c r="J1289" s="56" t="s">
        <v>158</v>
      </c>
      <c r="K1289" s="88">
        <v>45604</v>
      </c>
      <c r="L1289" s="56" t="s">
        <v>222</v>
      </c>
      <c r="M1289" s="27">
        <v>45586</v>
      </c>
      <c r="N1289" s="56" t="s">
        <v>79</v>
      </c>
      <c r="O1289" s="56">
        <v>10860</v>
      </c>
      <c r="P1289" s="56" t="s">
        <v>149</v>
      </c>
      <c r="Q1289" s="56" t="s">
        <v>160</v>
      </c>
      <c r="R1289" s="56" t="s">
        <v>148</v>
      </c>
      <c r="S1289" s="56" t="s">
        <v>170</v>
      </c>
    </row>
    <row r="1290" spans="1:19" x14ac:dyDescent="0.2">
      <c r="A1290" s="56" t="s">
        <v>143</v>
      </c>
      <c r="B1290" s="56">
        <v>40831220</v>
      </c>
      <c r="C1290" s="56" t="s">
        <v>144</v>
      </c>
      <c r="D1290" s="56" t="s">
        <v>1757</v>
      </c>
      <c r="E1290" s="56" t="s">
        <v>69</v>
      </c>
      <c r="F1290" s="56" t="s">
        <v>69</v>
      </c>
      <c r="G1290" s="56" t="s">
        <v>144</v>
      </c>
      <c r="H1290" s="56" t="s">
        <v>16</v>
      </c>
      <c r="I1290" s="56" t="s">
        <v>986</v>
      </c>
      <c r="J1290" s="56" t="s">
        <v>74</v>
      </c>
      <c r="K1290" s="88" t="s">
        <v>148</v>
      </c>
      <c r="L1290" s="56" t="s">
        <v>148</v>
      </c>
      <c r="M1290" s="27">
        <v>45586</v>
      </c>
      <c r="N1290" s="56" t="s">
        <v>79</v>
      </c>
      <c r="O1290" s="56">
        <v>10860</v>
      </c>
      <c r="P1290" s="56" t="s">
        <v>149</v>
      </c>
      <c r="Q1290" s="56" t="s">
        <v>160</v>
      </c>
      <c r="R1290" s="56" t="s">
        <v>394</v>
      </c>
      <c r="S1290" s="56" t="s">
        <v>232</v>
      </c>
    </row>
    <row r="1291" spans="1:19" x14ac:dyDescent="0.2">
      <c r="A1291" s="56" t="s">
        <v>143</v>
      </c>
      <c r="B1291" s="56">
        <v>45309306</v>
      </c>
      <c r="C1291" s="56" t="s">
        <v>144</v>
      </c>
      <c r="D1291" s="56" t="s">
        <v>1758</v>
      </c>
      <c r="E1291" s="56" t="s">
        <v>69</v>
      </c>
      <c r="F1291" s="56" t="s">
        <v>69</v>
      </c>
      <c r="G1291" s="56" t="s">
        <v>144</v>
      </c>
      <c r="H1291" s="56" t="s">
        <v>16</v>
      </c>
      <c r="I1291" s="56" t="s">
        <v>148</v>
      </c>
      <c r="J1291" s="56" t="s">
        <v>158</v>
      </c>
      <c r="K1291" s="88">
        <v>45603</v>
      </c>
      <c r="L1291" s="56" t="s">
        <v>222</v>
      </c>
      <c r="M1291" s="27">
        <v>45586</v>
      </c>
      <c r="N1291" s="56" t="s">
        <v>79</v>
      </c>
      <c r="O1291" s="56">
        <v>10860</v>
      </c>
      <c r="P1291" s="56" t="s">
        <v>149</v>
      </c>
      <c r="Q1291" s="56" t="s">
        <v>160</v>
      </c>
      <c r="R1291" s="56" t="s">
        <v>148</v>
      </c>
      <c r="S1291" s="56" t="s">
        <v>479</v>
      </c>
    </row>
    <row r="1292" spans="1:19" x14ac:dyDescent="0.2">
      <c r="A1292" s="56" t="s">
        <v>143</v>
      </c>
      <c r="B1292" s="56">
        <v>41414432</v>
      </c>
      <c r="C1292" s="56" t="s">
        <v>144</v>
      </c>
      <c r="D1292" s="56" t="s">
        <v>1759</v>
      </c>
      <c r="E1292" s="56" t="s">
        <v>69</v>
      </c>
      <c r="F1292" s="56" t="s">
        <v>69</v>
      </c>
      <c r="G1292" s="56" t="s">
        <v>144</v>
      </c>
      <c r="H1292" s="56" t="s">
        <v>16</v>
      </c>
      <c r="I1292" s="56" t="s">
        <v>901</v>
      </c>
      <c r="J1292" s="56" t="s">
        <v>74</v>
      </c>
      <c r="K1292" s="88" t="s">
        <v>148</v>
      </c>
      <c r="L1292" s="56" t="s">
        <v>148</v>
      </c>
      <c r="M1292" s="27">
        <v>45586</v>
      </c>
      <c r="N1292" s="56" t="s">
        <v>79</v>
      </c>
      <c r="O1292" s="56">
        <v>10860</v>
      </c>
      <c r="P1292" s="56" t="s">
        <v>149</v>
      </c>
      <c r="Q1292" s="56" t="s">
        <v>160</v>
      </c>
      <c r="R1292" s="56" t="s">
        <v>394</v>
      </c>
      <c r="S1292" s="56" t="s">
        <v>1506</v>
      </c>
    </row>
    <row r="1293" spans="1:19" x14ac:dyDescent="0.2">
      <c r="A1293" s="56" t="s">
        <v>143</v>
      </c>
      <c r="B1293" s="56">
        <v>41148072</v>
      </c>
      <c r="C1293" s="56" t="s">
        <v>144</v>
      </c>
      <c r="D1293" s="56" t="s">
        <v>1760</v>
      </c>
      <c r="E1293" s="56" t="s">
        <v>69</v>
      </c>
      <c r="F1293" s="56" t="s">
        <v>69</v>
      </c>
      <c r="G1293" s="56" t="s">
        <v>144</v>
      </c>
      <c r="H1293" s="56" t="s">
        <v>16</v>
      </c>
      <c r="I1293" s="56" t="s">
        <v>148</v>
      </c>
      <c r="J1293" s="56" t="s">
        <v>158</v>
      </c>
      <c r="K1293" s="88">
        <v>45593</v>
      </c>
      <c r="L1293" s="56" t="s">
        <v>275</v>
      </c>
      <c r="M1293" s="27">
        <v>45586</v>
      </c>
      <c r="N1293" s="56" t="s">
        <v>79</v>
      </c>
      <c r="O1293" s="56">
        <v>10860</v>
      </c>
      <c r="P1293" s="56" t="s">
        <v>149</v>
      </c>
      <c r="Q1293" s="56" t="s">
        <v>160</v>
      </c>
      <c r="R1293" s="56" t="s">
        <v>148</v>
      </c>
      <c r="S1293" s="56" t="s">
        <v>186</v>
      </c>
    </row>
    <row r="1294" spans="1:19" x14ac:dyDescent="0.2">
      <c r="A1294" s="56" t="s">
        <v>143</v>
      </c>
      <c r="B1294" s="56">
        <v>40210994</v>
      </c>
      <c r="C1294" s="56" t="s">
        <v>144</v>
      </c>
      <c r="D1294" s="56" t="s">
        <v>1761</v>
      </c>
      <c r="E1294" s="56" t="s">
        <v>69</v>
      </c>
      <c r="F1294" s="56" t="s">
        <v>69</v>
      </c>
      <c r="G1294" s="56" t="s">
        <v>144</v>
      </c>
      <c r="H1294" s="56" t="s">
        <v>16</v>
      </c>
      <c r="I1294" s="56" t="s">
        <v>401</v>
      </c>
      <c r="J1294" s="56" t="s">
        <v>158</v>
      </c>
      <c r="K1294" s="88">
        <v>45716</v>
      </c>
      <c r="L1294" s="56" t="s">
        <v>194</v>
      </c>
      <c r="M1294" s="27">
        <v>45586</v>
      </c>
      <c r="N1294" s="56" t="s">
        <v>79</v>
      </c>
      <c r="O1294" s="56">
        <v>10860</v>
      </c>
      <c r="P1294" s="56" t="s">
        <v>149</v>
      </c>
      <c r="Q1294" s="56" t="s">
        <v>160</v>
      </c>
      <c r="R1294" s="56" t="s">
        <v>394</v>
      </c>
      <c r="S1294" s="56" t="s">
        <v>170</v>
      </c>
    </row>
    <row r="1295" spans="1:19" x14ac:dyDescent="0.2">
      <c r="A1295" s="56" t="s">
        <v>143</v>
      </c>
      <c r="B1295" s="56">
        <v>46843468</v>
      </c>
      <c r="C1295" s="56" t="s">
        <v>144</v>
      </c>
      <c r="D1295" s="56" t="s">
        <v>1762</v>
      </c>
      <c r="E1295" s="56" t="s">
        <v>69</v>
      </c>
      <c r="F1295" s="56" t="s">
        <v>69</v>
      </c>
      <c r="G1295" s="56" t="s">
        <v>144</v>
      </c>
      <c r="H1295" s="56" t="s">
        <v>16</v>
      </c>
      <c r="I1295" s="56" t="s">
        <v>148</v>
      </c>
      <c r="J1295" s="56" t="s">
        <v>158</v>
      </c>
      <c r="K1295" s="88">
        <v>45677</v>
      </c>
      <c r="L1295" s="56" t="s">
        <v>275</v>
      </c>
      <c r="M1295" s="27">
        <v>45586</v>
      </c>
      <c r="N1295" s="56" t="s">
        <v>79</v>
      </c>
      <c r="O1295" s="56">
        <v>10860</v>
      </c>
      <c r="P1295" s="56" t="s">
        <v>149</v>
      </c>
      <c r="Q1295" s="56" t="s">
        <v>160</v>
      </c>
      <c r="R1295" s="56" t="s">
        <v>148</v>
      </c>
      <c r="S1295" s="56" t="s">
        <v>186</v>
      </c>
    </row>
    <row r="1296" spans="1:19" x14ac:dyDescent="0.2">
      <c r="A1296" s="56" t="s">
        <v>143</v>
      </c>
      <c r="B1296" s="56">
        <v>70125418</v>
      </c>
      <c r="C1296" s="56" t="s">
        <v>144</v>
      </c>
      <c r="D1296" s="56" t="s">
        <v>1763</v>
      </c>
      <c r="E1296" s="56" t="s">
        <v>69</v>
      </c>
      <c r="F1296" s="56" t="s">
        <v>69</v>
      </c>
      <c r="G1296" s="56" t="s">
        <v>144</v>
      </c>
      <c r="H1296" s="56" t="s">
        <v>16</v>
      </c>
      <c r="I1296" s="56" t="s">
        <v>589</v>
      </c>
      <c r="J1296" s="56" t="s">
        <v>158</v>
      </c>
      <c r="K1296" s="88">
        <v>45722</v>
      </c>
      <c r="L1296" s="56" t="s">
        <v>222</v>
      </c>
      <c r="M1296" s="27">
        <v>45586</v>
      </c>
      <c r="N1296" s="56" t="s">
        <v>79</v>
      </c>
      <c r="O1296" s="56">
        <v>10860</v>
      </c>
      <c r="P1296" s="56" t="s">
        <v>149</v>
      </c>
      <c r="Q1296" s="56" t="s">
        <v>160</v>
      </c>
      <c r="R1296" s="56" t="s">
        <v>394</v>
      </c>
      <c r="S1296" s="56" t="s">
        <v>232</v>
      </c>
    </row>
    <row r="1297" spans="1:19" x14ac:dyDescent="0.2">
      <c r="A1297" s="56" t="s">
        <v>143</v>
      </c>
      <c r="B1297" s="56">
        <v>73257390</v>
      </c>
      <c r="C1297" s="56" t="s">
        <v>144</v>
      </c>
      <c r="D1297" s="56" t="s">
        <v>1764</v>
      </c>
      <c r="E1297" s="56" t="s">
        <v>69</v>
      </c>
      <c r="F1297" s="56" t="s">
        <v>69</v>
      </c>
      <c r="G1297" s="56" t="s">
        <v>144</v>
      </c>
      <c r="H1297" s="56" t="s">
        <v>16</v>
      </c>
      <c r="I1297" s="56" t="s">
        <v>901</v>
      </c>
      <c r="J1297" s="56" t="s">
        <v>74</v>
      </c>
      <c r="K1297" s="88" t="s">
        <v>148</v>
      </c>
      <c r="L1297" s="56" t="s">
        <v>148</v>
      </c>
      <c r="M1297" s="27">
        <v>45586</v>
      </c>
      <c r="N1297" s="56" t="s">
        <v>79</v>
      </c>
      <c r="O1297" s="56">
        <v>10860</v>
      </c>
      <c r="P1297" s="56" t="s">
        <v>149</v>
      </c>
      <c r="Q1297" s="56" t="s">
        <v>160</v>
      </c>
      <c r="R1297" s="56" t="s">
        <v>394</v>
      </c>
      <c r="S1297" s="56" t="s">
        <v>151</v>
      </c>
    </row>
    <row r="1298" spans="1:19" x14ac:dyDescent="0.2">
      <c r="A1298" s="56" t="s">
        <v>143</v>
      </c>
      <c r="B1298" s="56">
        <v>40628616</v>
      </c>
      <c r="C1298" s="56" t="s">
        <v>144</v>
      </c>
      <c r="D1298" s="56" t="s">
        <v>1765</v>
      </c>
      <c r="E1298" s="56" t="s">
        <v>69</v>
      </c>
      <c r="F1298" s="56" t="s">
        <v>69</v>
      </c>
      <c r="G1298" s="56" t="s">
        <v>144</v>
      </c>
      <c r="H1298" s="56" t="s">
        <v>16</v>
      </c>
      <c r="I1298" s="56" t="s">
        <v>148</v>
      </c>
      <c r="J1298" s="56" t="s">
        <v>158</v>
      </c>
      <c r="K1298" s="88">
        <v>45653</v>
      </c>
      <c r="L1298" s="56" t="s">
        <v>159</v>
      </c>
      <c r="M1298" s="27">
        <v>45586</v>
      </c>
      <c r="N1298" s="56" t="s">
        <v>79</v>
      </c>
      <c r="O1298" s="56">
        <v>10860</v>
      </c>
      <c r="P1298" s="56" t="s">
        <v>149</v>
      </c>
      <c r="Q1298" s="56" t="s">
        <v>160</v>
      </c>
      <c r="R1298" s="56" t="s">
        <v>148</v>
      </c>
      <c r="S1298" s="56" t="s">
        <v>195</v>
      </c>
    </row>
    <row r="1299" spans="1:19" x14ac:dyDescent="0.2">
      <c r="A1299" s="56" t="s">
        <v>143</v>
      </c>
      <c r="B1299" s="56">
        <v>74130972</v>
      </c>
      <c r="C1299" s="56" t="s">
        <v>144</v>
      </c>
      <c r="D1299" s="56" t="s">
        <v>1766</v>
      </c>
      <c r="E1299" s="56" t="s">
        <v>69</v>
      </c>
      <c r="F1299" s="56" t="s">
        <v>69</v>
      </c>
      <c r="G1299" s="56" t="s">
        <v>144</v>
      </c>
      <c r="H1299" s="56" t="s">
        <v>16</v>
      </c>
      <c r="I1299" s="56" t="s">
        <v>401</v>
      </c>
      <c r="J1299" s="26" t="s">
        <v>74</v>
      </c>
      <c r="K1299" s="88" t="s">
        <v>148</v>
      </c>
      <c r="L1299" s="56" t="s">
        <v>148</v>
      </c>
      <c r="M1299" s="27">
        <v>45586</v>
      </c>
      <c r="N1299" s="56" t="s">
        <v>79</v>
      </c>
      <c r="O1299" s="56">
        <v>10860</v>
      </c>
      <c r="P1299" s="56" t="s">
        <v>149</v>
      </c>
      <c r="Q1299" s="56" t="s">
        <v>160</v>
      </c>
      <c r="R1299" s="56" t="s">
        <v>394</v>
      </c>
      <c r="S1299" s="56" t="s">
        <v>170</v>
      </c>
    </row>
    <row r="1300" spans="1:19" x14ac:dyDescent="0.2">
      <c r="A1300" s="56" t="s">
        <v>143</v>
      </c>
      <c r="B1300" s="56">
        <v>72182198</v>
      </c>
      <c r="C1300" s="56" t="s">
        <v>144</v>
      </c>
      <c r="D1300" s="56" t="s">
        <v>1767</v>
      </c>
      <c r="E1300" s="56" t="s">
        <v>69</v>
      </c>
      <c r="F1300" s="56" t="s">
        <v>69</v>
      </c>
      <c r="G1300" s="56" t="s">
        <v>144</v>
      </c>
      <c r="H1300" s="56" t="s">
        <v>16</v>
      </c>
      <c r="I1300" s="56" t="s">
        <v>401</v>
      </c>
      <c r="J1300" s="56" t="s">
        <v>74</v>
      </c>
      <c r="K1300" s="88" t="s">
        <v>148</v>
      </c>
      <c r="L1300" s="56" t="s">
        <v>148</v>
      </c>
      <c r="M1300" s="27">
        <v>45586</v>
      </c>
      <c r="N1300" s="56" t="s">
        <v>79</v>
      </c>
      <c r="O1300" s="56">
        <v>10860</v>
      </c>
      <c r="P1300" s="56" t="s">
        <v>149</v>
      </c>
      <c r="Q1300" s="56" t="s">
        <v>160</v>
      </c>
      <c r="R1300" s="56" t="s">
        <v>394</v>
      </c>
      <c r="S1300" s="56" t="s">
        <v>155</v>
      </c>
    </row>
    <row r="1301" spans="1:19" x14ac:dyDescent="0.2">
      <c r="A1301" s="56" t="s">
        <v>143</v>
      </c>
      <c r="B1301" s="56">
        <v>47246069</v>
      </c>
      <c r="C1301" s="56" t="s">
        <v>144</v>
      </c>
      <c r="D1301" s="56" t="s">
        <v>1768</v>
      </c>
      <c r="E1301" s="56" t="s">
        <v>69</v>
      </c>
      <c r="F1301" s="56" t="s">
        <v>69</v>
      </c>
      <c r="G1301" s="56" t="s">
        <v>144</v>
      </c>
      <c r="H1301" s="56" t="s">
        <v>16</v>
      </c>
      <c r="I1301" s="56" t="s">
        <v>589</v>
      </c>
      <c r="J1301" s="56" t="s">
        <v>74</v>
      </c>
      <c r="K1301" s="88" t="s">
        <v>148</v>
      </c>
      <c r="L1301" s="56" t="s">
        <v>148</v>
      </c>
      <c r="M1301" s="27">
        <v>45586</v>
      </c>
      <c r="N1301" s="56" t="s">
        <v>79</v>
      </c>
      <c r="O1301" s="56">
        <v>10860</v>
      </c>
      <c r="P1301" s="56" t="s">
        <v>149</v>
      </c>
      <c r="Q1301" s="56" t="s">
        <v>160</v>
      </c>
      <c r="R1301" s="56" t="s">
        <v>394</v>
      </c>
      <c r="S1301" s="56" t="s">
        <v>1506</v>
      </c>
    </row>
    <row r="1302" spans="1:19" x14ac:dyDescent="0.2">
      <c r="A1302" s="56" t="s">
        <v>143</v>
      </c>
      <c r="B1302" s="56">
        <v>46312369</v>
      </c>
      <c r="C1302" s="56" t="s">
        <v>144</v>
      </c>
      <c r="D1302" s="56" t="s">
        <v>1769</v>
      </c>
      <c r="E1302" s="56" t="s">
        <v>69</v>
      </c>
      <c r="F1302" s="56" t="s">
        <v>69</v>
      </c>
      <c r="G1302" s="56" t="s">
        <v>144</v>
      </c>
      <c r="H1302" s="56" t="s">
        <v>16</v>
      </c>
      <c r="I1302" s="56" t="s">
        <v>148</v>
      </c>
      <c r="J1302" s="56" t="s">
        <v>158</v>
      </c>
      <c r="K1302" s="88">
        <v>45688</v>
      </c>
      <c r="L1302" s="56" t="s">
        <v>194</v>
      </c>
      <c r="M1302" s="27">
        <v>45588</v>
      </c>
      <c r="N1302" s="56" t="s">
        <v>79</v>
      </c>
      <c r="O1302" s="56">
        <v>9827</v>
      </c>
      <c r="P1302" s="56" t="s">
        <v>149</v>
      </c>
      <c r="Q1302" s="56" t="s">
        <v>160</v>
      </c>
      <c r="R1302" s="56" t="s">
        <v>148</v>
      </c>
      <c r="S1302" s="56" t="s">
        <v>170</v>
      </c>
    </row>
    <row r="1303" spans="1:19" x14ac:dyDescent="0.2">
      <c r="A1303" s="56" t="s">
        <v>143</v>
      </c>
      <c r="B1303" s="56">
        <v>70253197</v>
      </c>
      <c r="C1303" s="56" t="s">
        <v>144</v>
      </c>
      <c r="D1303" s="56" t="s">
        <v>1770</v>
      </c>
      <c r="E1303" s="56" t="s">
        <v>69</v>
      </c>
      <c r="F1303" s="56" t="s">
        <v>69</v>
      </c>
      <c r="G1303" s="56" t="s">
        <v>144</v>
      </c>
      <c r="H1303" s="56" t="s">
        <v>16</v>
      </c>
      <c r="I1303" s="56" t="s">
        <v>527</v>
      </c>
      <c r="J1303" s="56" t="s">
        <v>74</v>
      </c>
      <c r="K1303" s="88" t="s">
        <v>148</v>
      </c>
      <c r="L1303" s="56" t="s">
        <v>148</v>
      </c>
      <c r="M1303" s="27">
        <v>45588</v>
      </c>
      <c r="N1303" s="56" t="s">
        <v>79</v>
      </c>
      <c r="O1303" s="56">
        <v>9827</v>
      </c>
      <c r="P1303" s="56" t="s">
        <v>149</v>
      </c>
      <c r="Q1303" s="56" t="s">
        <v>160</v>
      </c>
      <c r="R1303" s="56" t="s">
        <v>243</v>
      </c>
      <c r="S1303" s="56" t="s">
        <v>170</v>
      </c>
    </row>
    <row r="1304" spans="1:19" x14ac:dyDescent="0.2">
      <c r="A1304" s="56" t="s">
        <v>143</v>
      </c>
      <c r="B1304" s="56">
        <v>3437457</v>
      </c>
      <c r="C1304" s="56" t="s">
        <v>144</v>
      </c>
      <c r="D1304" s="56" t="s">
        <v>1771</v>
      </c>
      <c r="E1304" s="56" t="s">
        <v>69</v>
      </c>
      <c r="F1304" s="56" t="s">
        <v>69</v>
      </c>
      <c r="G1304" s="56" t="s">
        <v>144</v>
      </c>
      <c r="H1304" s="56" t="s">
        <v>16</v>
      </c>
      <c r="I1304" s="56" t="s">
        <v>148</v>
      </c>
      <c r="J1304" s="56" t="s">
        <v>158</v>
      </c>
      <c r="K1304" s="88">
        <v>45660</v>
      </c>
      <c r="L1304" s="56" t="s">
        <v>222</v>
      </c>
      <c r="M1304" s="27">
        <v>45588</v>
      </c>
      <c r="N1304" s="56" t="s">
        <v>79</v>
      </c>
      <c r="O1304" s="56">
        <v>9827</v>
      </c>
      <c r="P1304" s="56" t="s">
        <v>149</v>
      </c>
      <c r="Q1304" s="56" t="s">
        <v>160</v>
      </c>
      <c r="R1304" s="56" t="s">
        <v>148</v>
      </c>
      <c r="S1304" s="56" t="s">
        <v>301</v>
      </c>
    </row>
    <row r="1305" spans="1:19" x14ac:dyDescent="0.2">
      <c r="A1305" s="56" t="s">
        <v>143</v>
      </c>
      <c r="B1305" s="56">
        <v>74891789</v>
      </c>
      <c r="C1305" s="56" t="s">
        <v>144</v>
      </c>
      <c r="D1305" s="56" t="s">
        <v>1772</v>
      </c>
      <c r="E1305" s="56" t="s">
        <v>69</v>
      </c>
      <c r="F1305" s="56" t="s">
        <v>69</v>
      </c>
      <c r="G1305" s="56" t="s">
        <v>144</v>
      </c>
      <c r="H1305" s="56" t="s">
        <v>16</v>
      </c>
      <c r="I1305" s="56" t="s">
        <v>148</v>
      </c>
      <c r="J1305" s="56" t="s">
        <v>158</v>
      </c>
      <c r="K1305" s="88">
        <v>45605</v>
      </c>
      <c r="L1305" s="56" t="s">
        <v>247</v>
      </c>
      <c r="M1305" s="27">
        <v>45588</v>
      </c>
      <c r="N1305" s="56" t="s">
        <v>79</v>
      </c>
      <c r="O1305" s="56">
        <v>9827</v>
      </c>
      <c r="P1305" s="56" t="s">
        <v>149</v>
      </c>
      <c r="Q1305" s="56" t="s">
        <v>160</v>
      </c>
      <c r="R1305" s="56" t="s">
        <v>148</v>
      </c>
      <c r="S1305" s="56" t="s">
        <v>170</v>
      </c>
    </row>
    <row r="1306" spans="1:19" x14ac:dyDescent="0.2">
      <c r="A1306" s="56" t="s">
        <v>143</v>
      </c>
      <c r="B1306" s="56">
        <v>45578875</v>
      </c>
      <c r="C1306" s="56" t="s">
        <v>144</v>
      </c>
      <c r="D1306" s="56" t="s">
        <v>1773</v>
      </c>
      <c r="E1306" s="56" t="s">
        <v>69</v>
      </c>
      <c r="F1306" s="56" t="s">
        <v>69</v>
      </c>
      <c r="G1306" s="56" t="s">
        <v>144</v>
      </c>
      <c r="H1306" s="56" t="s">
        <v>16</v>
      </c>
      <c r="I1306" s="56" t="s">
        <v>148</v>
      </c>
      <c r="J1306" s="56" t="s">
        <v>158</v>
      </c>
      <c r="K1306" s="88">
        <v>45637</v>
      </c>
      <c r="L1306" s="56" t="s">
        <v>222</v>
      </c>
      <c r="M1306" s="27">
        <v>45588</v>
      </c>
      <c r="N1306" s="56" t="s">
        <v>79</v>
      </c>
      <c r="O1306" s="56">
        <v>9827</v>
      </c>
      <c r="P1306" s="56" t="s">
        <v>149</v>
      </c>
      <c r="Q1306" s="56" t="s">
        <v>160</v>
      </c>
      <c r="R1306" s="56" t="s">
        <v>148</v>
      </c>
      <c r="S1306" s="56" t="s">
        <v>167</v>
      </c>
    </row>
    <row r="1307" spans="1:19" x14ac:dyDescent="0.2">
      <c r="A1307" s="56" t="s">
        <v>143</v>
      </c>
      <c r="B1307" s="56">
        <v>72138091</v>
      </c>
      <c r="C1307" s="56" t="s">
        <v>144</v>
      </c>
      <c r="D1307" s="56" t="s">
        <v>1774</v>
      </c>
      <c r="E1307" s="56" t="s">
        <v>69</v>
      </c>
      <c r="F1307" s="56" t="s">
        <v>69</v>
      </c>
      <c r="G1307" s="56" t="s">
        <v>144</v>
      </c>
      <c r="H1307" s="56" t="s">
        <v>16</v>
      </c>
      <c r="I1307" s="56" t="s">
        <v>148</v>
      </c>
      <c r="J1307" s="56" t="s">
        <v>158</v>
      </c>
      <c r="K1307" s="88">
        <v>45643</v>
      </c>
      <c r="L1307" s="56" t="s">
        <v>222</v>
      </c>
      <c r="M1307" s="27">
        <v>45588</v>
      </c>
      <c r="N1307" s="56" t="s">
        <v>79</v>
      </c>
      <c r="O1307" s="56">
        <v>9827</v>
      </c>
      <c r="P1307" s="56" t="s">
        <v>149</v>
      </c>
      <c r="Q1307" s="56" t="s">
        <v>160</v>
      </c>
      <c r="R1307" s="56" t="s">
        <v>148</v>
      </c>
      <c r="S1307" s="56" t="s">
        <v>186</v>
      </c>
    </row>
    <row r="1308" spans="1:19" x14ac:dyDescent="0.2">
      <c r="A1308" s="56" t="s">
        <v>143</v>
      </c>
      <c r="B1308" s="56">
        <v>48191026</v>
      </c>
      <c r="C1308" s="56" t="s">
        <v>144</v>
      </c>
      <c r="D1308" s="56" t="s">
        <v>1775</v>
      </c>
      <c r="E1308" s="56" t="s">
        <v>69</v>
      </c>
      <c r="F1308" s="56" t="s">
        <v>69</v>
      </c>
      <c r="G1308" s="56" t="s">
        <v>144</v>
      </c>
      <c r="H1308" s="56" t="s">
        <v>16</v>
      </c>
      <c r="I1308" s="56" t="s">
        <v>527</v>
      </c>
      <c r="J1308" s="56" t="s">
        <v>74</v>
      </c>
      <c r="K1308" s="88" t="s">
        <v>148</v>
      </c>
      <c r="L1308" s="56" t="s">
        <v>148</v>
      </c>
      <c r="M1308" s="27">
        <v>45588</v>
      </c>
      <c r="N1308" s="56" t="s">
        <v>79</v>
      </c>
      <c r="O1308" s="56">
        <v>9827</v>
      </c>
      <c r="P1308" s="56" t="s">
        <v>149</v>
      </c>
      <c r="Q1308" s="56" t="s">
        <v>160</v>
      </c>
      <c r="R1308" s="56" t="s">
        <v>243</v>
      </c>
      <c r="S1308" s="56" t="s">
        <v>195</v>
      </c>
    </row>
    <row r="1309" spans="1:19" x14ac:dyDescent="0.2">
      <c r="A1309" s="56" t="s">
        <v>143</v>
      </c>
      <c r="B1309" s="56">
        <v>73076495</v>
      </c>
      <c r="C1309" s="56" t="s">
        <v>144</v>
      </c>
      <c r="D1309" s="56" t="s">
        <v>1776</v>
      </c>
      <c r="E1309" s="56" t="s">
        <v>69</v>
      </c>
      <c r="F1309" s="56" t="s">
        <v>69</v>
      </c>
      <c r="G1309" s="56" t="s">
        <v>144</v>
      </c>
      <c r="H1309" s="56" t="s">
        <v>16</v>
      </c>
      <c r="I1309" s="56" t="s">
        <v>148</v>
      </c>
      <c r="J1309" s="56" t="s">
        <v>158</v>
      </c>
      <c r="K1309" s="88">
        <v>45632</v>
      </c>
      <c r="L1309" s="56" t="s">
        <v>222</v>
      </c>
      <c r="M1309" s="27">
        <v>45588</v>
      </c>
      <c r="N1309" s="56" t="s">
        <v>79</v>
      </c>
      <c r="O1309" s="56">
        <v>9827</v>
      </c>
      <c r="P1309" s="56" t="s">
        <v>149</v>
      </c>
      <c r="Q1309" s="56" t="s">
        <v>160</v>
      </c>
      <c r="R1309" s="56" t="s">
        <v>148</v>
      </c>
      <c r="S1309" s="56" t="s">
        <v>190</v>
      </c>
    </row>
    <row r="1310" spans="1:19" x14ac:dyDescent="0.2">
      <c r="A1310" s="56" t="s">
        <v>143</v>
      </c>
      <c r="B1310" s="56">
        <v>77660747</v>
      </c>
      <c r="C1310" s="56" t="s">
        <v>144</v>
      </c>
      <c r="D1310" s="56" t="s">
        <v>1777</v>
      </c>
      <c r="E1310" s="56" t="s">
        <v>69</v>
      </c>
      <c r="F1310" s="56" t="s">
        <v>69</v>
      </c>
      <c r="G1310" s="56" t="s">
        <v>144</v>
      </c>
      <c r="H1310" s="56" t="s">
        <v>16</v>
      </c>
      <c r="I1310" s="56" t="s">
        <v>148</v>
      </c>
      <c r="J1310" s="56" t="s">
        <v>158</v>
      </c>
      <c r="K1310" s="88">
        <v>45765</v>
      </c>
      <c r="L1310" s="56" t="s">
        <v>222</v>
      </c>
      <c r="M1310" s="27">
        <v>45588</v>
      </c>
      <c r="N1310" s="56" t="s">
        <v>78</v>
      </c>
      <c r="O1310" s="56">
        <v>9827</v>
      </c>
      <c r="P1310" s="56" t="s">
        <v>149</v>
      </c>
      <c r="Q1310" s="56" t="s">
        <v>160</v>
      </c>
      <c r="R1310" s="56" t="s">
        <v>148</v>
      </c>
      <c r="S1310" s="56" t="s">
        <v>179</v>
      </c>
    </row>
    <row r="1311" spans="1:19" x14ac:dyDescent="0.2">
      <c r="A1311" s="56" t="s">
        <v>143</v>
      </c>
      <c r="B1311" s="56">
        <v>74288218</v>
      </c>
      <c r="C1311" s="56" t="s">
        <v>144</v>
      </c>
      <c r="D1311" s="56" t="s">
        <v>1778</v>
      </c>
      <c r="E1311" s="56" t="s">
        <v>69</v>
      </c>
      <c r="F1311" s="56" t="s">
        <v>69</v>
      </c>
      <c r="G1311" s="56" t="s">
        <v>144</v>
      </c>
      <c r="H1311" s="56" t="s">
        <v>16</v>
      </c>
      <c r="I1311" s="56" t="s">
        <v>527</v>
      </c>
      <c r="J1311" s="56" t="s">
        <v>74</v>
      </c>
      <c r="K1311" s="88" t="s">
        <v>148</v>
      </c>
      <c r="L1311" s="56" t="s">
        <v>148</v>
      </c>
      <c r="M1311" s="27">
        <v>45588</v>
      </c>
      <c r="N1311" s="56" t="s">
        <v>79</v>
      </c>
      <c r="O1311" s="56">
        <v>9827</v>
      </c>
      <c r="P1311" s="56" t="s">
        <v>149</v>
      </c>
      <c r="Q1311" s="56" t="s">
        <v>160</v>
      </c>
      <c r="R1311" s="56" t="s">
        <v>243</v>
      </c>
      <c r="S1311" s="56" t="s">
        <v>186</v>
      </c>
    </row>
    <row r="1312" spans="1:19" x14ac:dyDescent="0.2">
      <c r="A1312" s="56" t="s">
        <v>143</v>
      </c>
      <c r="B1312" s="56">
        <v>71484875</v>
      </c>
      <c r="C1312" s="56" t="s">
        <v>144</v>
      </c>
      <c r="D1312" s="56" t="s">
        <v>1779</v>
      </c>
      <c r="E1312" s="56" t="s">
        <v>69</v>
      </c>
      <c r="F1312" s="56" t="s">
        <v>69</v>
      </c>
      <c r="G1312" s="56" t="s">
        <v>144</v>
      </c>
      <c r="H1312" s="56" t="s">
        <v>16</v>
      </c>
      <c r="I1312" s="56" t="s">
        <v>148</v>
      </c>
      <c r="J1312" s="56" t="s">
        <v>158</v>
      </c>
      <c r="K1312" s="88">
        <v>45701</v>
      </c>
      <c r="L1312" s="56" t="s">
        <v>222</v>
      </c>
      <c r="M1312" s="27">
        <v>45588</v>
      </c>
      <c r="N1312" s="56" t="s">
        <v>79</v>
      </c>
      <c r="O1312" s="56">
        <v>9827</v>
      </c>
      <c r="P1312" s="56" t="s">
        <v>149</v>
      </c>
      <c r="Q1312" s="56" t="s">
        <v>160</v>
      </c>
      <c r="R1312" s="56" t="s">
        <v>148</v>
      </c>
      <c r="S1312" s="56" t="s">
        <v>190</v>
      </c>
    </row>
    <row r="1313" spans="1:19" x14ac:dyDescent="0.2">
      <c r="A1313" s="56" t="s">
        <v>143</v>
      </c>
      <c r="B1313" s="56">
        <v>74579723</v>
      </c>
      <c r="C1313" s="56" t="s">
        <v>144</v>
      </c>
      <c r="D1313" s="56" t="s">
        <v>1780</v>
      </c>
      <c r="E1313" s="56" t="s">
        <v>69</v>
      </c>
      <c r="F1313" s="56" t="s">
        <v>69</v>
      </c>
      <c r="G1313" s="56" t="s">
        <v>144</v>
      </c>
      <c r="H1313" s="56" t="s">
        <v>16</v>
      </c>
      <c r="I1313" s="56" t="s">
        <v>527</v>
      </c>
      <c r="J1313" s="56" t="s">
        <v>74</v>
      </c>
      <c r="K1313" s="88" t="s">
        <v>148</v>
      </c>
      <c r="L1313" s="56" t="s">
        <v>148</v>
      </c>
      <c r="M1313" s="27">
        <v>45588</v>
      </c>
      <c r="N1313" s="56" t="s">
        <v>79</v>
      </c>
      <c r="O1313" s="56">
        <v>9827</v>
      </c>
      <c r="P1313" s="56" t="s">
        <v>149</v>
      </c>
      <c r="Q1313" s="56" t="s">
        <v>160</v>
      </c>
      <c r="R1313" s="56" t="s">
        <v>243</v>
      </c>
      <c r="S1313" s="56" t="s">
        <v>186</v>
      </c>
    </row>
    <row r="1314" spans="1:19" x14ac:dyDescent="0.2">
      <c r="A1314" s="56" t="s">
        <v>143</v>
      </c>
      <c r="B1314" s="56">
        <v>70598524</v>
      </c>
      <c r="C1314" s="56" t="s">
        <v>144</v>
      </c>
      <c r="D1314" s="56" t="s">
        <v>1781</v>
      </c>
      <c r="E1314" s="56" t="s">
        <v>69</v>
      </c>
      <c r="F1314" s="56" t="s">
        <v>69</v>
      </c>
      <c r="G1314" s="56" t="s">
        <v>144</v>
      </c>
      <c r="H1314" s="56" t="s">
        <v>16</v>
      </c>
      <c r="I1314" s="56" t="s">
        <v>527</v>
      </c>
      <c r="J1314" s="56" t="s">
        <v>74</v>
      </c>
      <c r="K1314" s="88" t="s">
        <v>148</v>
      </c>
      <c r="L1314" s="56" t="s">
        <v>148</v>
      </c>
      <c r="M1314" s="27">
        <v>45588</v>
      </c>
      <c r="N1314" s="56" t="s">
        <v>79</v>
      </c>
      <c r="O1314" s="56">
        <v>9827</v>
      </c>
      <c r="P1314" s="56" t="s">
        <v>149</v>
      </c>
      <c r="Q1314" s="56" t="s">
        <v>160</v>
      </c>
      <c r="R1314" s="56" t="s">
        <v>243</v>
      </c>
      <c r="S1314" s="56" t="s">
        <v>151</v>
      </c>
    </row>
    <row r="1315" spans="1:19" x14ac:dyDescent="0.2">
      <c r="A1315" s="56" t="s">
        <v>143</v>
      </c>
      <c r="B1315" s="56">
        <v>74647298</v>
      </c>
      <c r="C1315" s="56" t="s">
        <v>144</v>
      </c>
      <c r="D1315" s="56" t="s">
        <v>1782</v>
      </c>
      <c r="E1315" s="56" t="s">
        <v>69</v>
      </c>
      <c r="F1315" s="56" t="s">
        <v>69</v>
      </c>
      <c r="G1315" s="56" t="s">
        <v>144</v>
      </c>
      <c r="H1315" s="56" t="s">
        <v>16</v>
      </c>
      <c r="I1315" s="56" t="s">
        <v>527</v>
      </c>
      <c r="J1315" s="26" t="s">
        <v>74</v>
      </c>
      <c r="K1315" s="88" t="s">
        <v>148</v>
      </c>
      <c r="L1315" s="56" t="s">
        <v>148</v>
      </c>
      <c r="M1315" s="27">
        <v>45588</v>
      </c>
      <c r="N1315" s="56" t="s">
        <v>79</v>
      </c>
      <c r="O1315" s="56">
        <v>9827</v>
      </c>
      <c r="P1315" s="56" t="s">
        <v>149</v>
      </c>
      <c r="Q1315" s="56" t="s">
        <v>160</v>
      </c>
      <c r="R1315" s="56" t="s">
        <v>243</v>
      </c>
      <c r="S1315" s="56" t="s">
        <v>186</v>
      </c>
    </row>
    <row r="1316" spans="1:19" x14ac:dyDescent="0.2">
      <c r="A1316" s="56" t="s">
        <v>143</v>
      </c>
      <c r="B1316" s="56">
        <v>46796541</v>
      </c>
      <c r="C1316" s="56" t="s">
        <v>144</v>
      </c>
      <c r="D1316" s="56" t="s">
        <v>1783</v>
      </c>
      <c r="E1316" s="56" t="s">
        <v>69</v>
      </c>
      <c r="F1316" s="56" t="s">
        <v>69</v>
      </c>
      <c r="G1316" s="56" t="s">
        <v>144</v>
      </c>
      <c r="H1316" s="56" t="s">
        <v>16</v>
      </c>
      <c r="I1316" s="56" t="s">
        <v>148</v>
      </c>
      <c r="J1316" s="56" t="s">
        <v>158</v>
      </c>
      <c r="K1316" s="88">
        <v>45719</v>
      </c>
      <c r="L1316" s="56" t="s">
        <v>222</v>
      </c>
      <c r="M1316" s="27">
        <v>45588</v>
      </c>
      <c r="N1316" s="56" t="s">
        <v>79</v>
      </c>
      <c r="O1316" s="56">
        <v>9827</v>
      </c>
      <c r="P1316" s="56" t="s">
        <v>149</v>
      </c>
      <c r="Q1316" s="56" t="s">
        <v>160</v>
      </c>
      <c r="R1316" s="56" t="s">
        <v>148</v>
      </c>
      <c r="S1316" s="56" t="s">
        <v>151</v>
      </c>
    </row>
    <row r="1317" spans="1:19" x14ac:dyDescent="0.2">
      <c r="A1317" s="56" t="s">
        <v>143</v>
      </c>
      <c r="B1317" s="56">
        <v>48631811</v>
      </c>
      <c r="C1317" s="56" t="s">
        <v>144</v>
      </c>
      <c r="D1317" s="56" t="s">
        <v>1784</v>
      </c>
      <c r="E1317" s="56" t="s">
        <v>69</v>
      </c>
      <c r="F1317" s="56" t="s">
        <v>69</v>
      </c>
      <c r="G1317" s="56" t="s">
        <v>144</v>
      </c>
      <c r="H1317" s="56" t="s">
        <v>16</v>
      </c>
      <c r="I1317" s="56" t="s">
        <v>148</v>
      </c>
      <c r="J1317" s="56" t="s">
        <v>158</v>
      </c>
      <c r="K1317" s="88">
        <v>45627</v>
      </c>
      <c r="L1317" s="56" t="s">
        <v>159</v>
      </c>
      <c r="M1317" s="27">
        <v>45588</v>
      </c>
      <c r="N1317" s="56" t="s">
        <v>79</v>
      </c>
      <c r="O1317" s="56">
        <v>9827</v>
      </c>
      <c r="P1317" s="56" t="s">
        <v>149</v>
      </c>
      <c r="Q1317" s="56" t="s">
        <v>160</v>
      </c>
      <c r="R1317" s="56" t="s">
        <v>148</v>
      </c>
      <c r="S1317" s="56" t="s">
        <v>186</v>
      </c>
    </row>
    <row r="1318" spans="1:19" x14ac:dyDescent="0.2">
      <c r="A1318" s="56" t="s">
        <v>143</v>
      </c>
      <c r="B1318" s="56">
        <v>42920622</v>
      </c>
      <c r="C1318" s="56" t="s">
        <v>144</v>
      </c>
      <c r="D1318" s="56" t="s">
        <v>1785</v>
      </c>
      <c r="E1318" s="56" t="s">
        <v>69</v>
      </c>
      <c r="F1318" s="56" t="s">
        <v>69</v>
      </c>
      <c r="G1318" s="56" t="s">
        <v>144</v>
      </c>
      <c r="H1318" s="56" t="s">
        <v>16</v>
      </c>
      <c r="I1318" s="56" t="s">
        <v>1354</v>
      </c>
      <c r="J1318" s="56" t="s">
        <v>158</v>
      </c>
      <c r="K1318" s="88">
        <v>45601</v>
      </c>
      <c r="L1318" s="56" t="s">
        <v>222</v>
      </c>
      <c r="M1318" s="27">
        <v>45588</v>
      </c>
      <c r="N1318" s="56" t="s">
        <v>79</v>
      </c>
      <c r="O1318" s="56">
        <v>9828</v>
      </c>
      <c r="P1318" s="56" t="s">
        <v>149</v>
      </c>
      <c r="Q1318" s="56" t="s">
        <v>160</v>
      </c>
      <c r="R1318" s="56" t="s">
        <v>243</v>
      </c>
      <c r="S1318" s="56" t="s">
        <v>190</v>
      </c>
    </row>
    <row r="1319" spans="1:19" x14ac:dyDescent="0.2">
      <c r="A1319" s="56" t="s">
        <v>143</v>
      </c>
      <c r="B1319" s="56">
        <v>43668490</v>
      </c>
      <c r="C1319" s="56" t="s">
        <v>144</v>
      </c>
      <c r="D1319" s="56" t="s">
        <v>1786</v>
      </c>
      <c r="E1319" s="56" t="s">
        <v>69</v>
      </c>
      <c r="F1319" s="56" t="s">
        <v>69</v>
      </c>
      <c r="G1319" s="56" t="s">
        <v>144</v>
      </c>
      <c r="H1319" s="56" t="s">
        <v>16</v>
      </c>
      <c r="I1319" s="56" t="s">
        <v>1354</v>
      </c>
      <c r="J1319" s="56" t="s">
        <v>74</v>
      </c>
      <c r="K1319" s="88" t="s">
        <v>148</v>
      </c>
      <c r="L1319" s="56" t="s">
        <v>148</v>
      </c>
      <c r="M1319" s="27">
        <v>45588</v>
      </c>
      <c r="N1319" s="56" t="s">
        <v>79</v>
      </c>
      <c r="O1319" s="56">
        <v>9828</v>
      </c>
      <c r="P1319" s="56" t="s">
        <v>149</v>
      </c>
      <c r="Q1319" s="56" t="s">
        <v>160</v>
      </c>
      <c r="R1319" s="56" t="s">
        <v>243</v>
      </c>
      <c r="S1319" s="56" t="s">
        <v>170</v>
      </c>
    </row>
    <row r="1320" spans="1:19" x14ac:dyDescent="0.2">
      <c r="A1320" s="56" t="s">
        <v>143</v>
      </c>
      <c r="B1320" s="56">
        <v>72613420</v>
      </c>
      <c r="C1320" s="56" t="s">
        <v>144</v>
      </c>
      <c r="D1320" s="56" t="s">
        <v>1787</v>
      </c>
      <c r="E1320" s="56" t="s">
        <v>69</v>
      </c>
      <c r="F1320" s="56" t="s">
        <v>69</v>
      </c>
      <c r="G1320" s="56" t="s">
        <v>144</v>
      </c>
      <c r="H1320" s="56" t="s">
        <v>16</v>
      </c>
      <c r="I1320" s="56" t="s">
        <v>564</v>
      </c>
      <c r="J1320" s="56" t="s">
        <v>74</v>
      </c>
      <c r="K1320" s="88" t="s">
        <v>148</v>
      </c>
      <c r="L1320" s="56" t="s">
        <v>148</v>
      </c>
      <c r="M1320" s="27">
        <v>45588</v>
      </c>
      <c r="N1320" s="56" t="s">
        <v>79</v>
      </c>
      <c r="O1320" s="56">
        <v>9828</v>
      </c>
      <c r="P1320" s="56" t="s">
        <v>149</v>
      </c>
      <c r="Q1320" s="56" t="s">
        <v>160</v>
      </c>
      <c r="R1320" s="56" t="s">
        <v>2252</v>
      </c>
      <c r="S1320" s="56" t="s">
        <v>186</v>
      </c>
    </row>
    <row r="1321" spans="1:19" x14ac:dyDescent="0.2">
      <c r="A1321" s="56" t="s">
        <v>143</v>
      </c>
      <c r="B1321" s="56">
        <v>73042605</v>
      </c>
      <c r="C1321" s="56" t="s">
        <v>144</v>
      </c>
      <c r="D1321" s="56" t="s">
        <v>1788</v>
      </c>
      <c r="E1321" s="56" t="s">
        <v>69</v>
      </c>
      <c r="F1321" s="56" t="s">
        <v>69</v>
      </c>
      <c r="G1321" s="56" t="s">
        <v>144</v>
      </c>
      <c r="H1321" s="56" t="s">
        <v>16</v>
      </c>
      <c r="I1321" s="56" t="s">
        <v>1354</v>
      </c>
      <c r="J1321" s="56" t="s">
        <v>74</v>
      </c>
      <c r="K1321" s="88" t="s">
        <v>148</v>
      </c>
      <c r="L1321" s="56" t="s">
        <v>148</v>
      </c>
      <c r="M1321" s="27">
        <v>45588</v>
      </c>
      <c r="N1321" s="56" t="s">
        <v>79</v>
      </c>
      <c r="O1321" s="56">
        <v>9828</v>
      </c>
      <c r="P1321" s="56" t="s">
        <v>149</v>
      </c>
      <c r="Q1321" s="56" t="s">
        <v>160</v>
      </c>
      <c r="R1321" s="56" t="s">
        <v>243</v>
      </c>
      <c r="S1321" s="56" t="s">
        <v>263</v>
      </c>
    </row>
    <row r="1322" spans="1:19" x14ac:dyDescent="0.2">
      <c r="A1322" s="56" t="s">
        <v>143</v>
      </c>
      <c r="B1322" s="56">
        <v>3447472</v>
      </c>
      <c r="C1322" s="56" t="s">
        <v>144</v>
      </c>
      <c r="D1322" s="56" t="s">
        <v>1789</v>
      </c>
      <c r="E1322" s="56" t="s">
        <v>69</v>
      </c>
      <c r="F1322" s="56" t="s">
        <v>69</v>
      </c>
      <c r="G1322" s="56" t="s">
        <v>144</v>
      </c>
      <c r="H1322" s="56" t="s">
        <v>16</v>
      </c>
      <c r="I1322" s="56" t="s">
        <v>1354</v>
      </c>
      <c r="J1322" s="56" t="s">
        <v>158</v>
      </c>
      <c r="K1322" s="88">
        <v>45611</v>
      </c>
      <c r="L1322" s="56" t="s">
        <v>247</v>
      </c>
      <c r="M1322" s="27">
        <v>45588</v>
      </c>
      <c r="N1322" s="56" t="s">
        <v>79</v>
      </c>
      <c r="O1322" s="56">
        <v>9828</v>
      </c>
      <c r="P1322" s="56" t="s">
        <v>149</v>
      </c>
      <c r="Q1322" s="56" t="s">
        <v>160</v>
      </c>
      <c r="R1322" s="56" t="s">
        <v>243</v>
      </c>
      <c r="S1322" s="56" t="s">
        <v>186</v>
      </c>
    </row>
    <row r="1323" spans="1:19" x14ac:dyDescent="0.2">
      <c r="A1323" s="56" t="s">
        <v>143</v>
      </c>
      <c r="B1323" s="56">
        <v>44546851</v>
      </c>
      <c r="C1323" s="56" t="s">
        <v>144</v>
      </c>
      <c r="D1323" s="56" t="s">
        <v>1790</v>
      </c>
      <c r="E1323" s="56" t="s">
        <v>69</v>
      </c>
      <c r="F1323" s="56" t="s">
        <v>69</v>
      </c>
      <c r="G1323" s="56" t="s">
        <v>144</v>
      </c>
      <c r="H1323" s="56" t="s">
        <v>16</v>
      </c>
      <c r="I1323" s="56" t="s">
        <v>1354</v>
      </c>
      <c r="J1323" s="56" t="s">
        <v>74</v>
      </c>
      <c r="K1323" s="88" t="s">
        <v>148</v>
      </c>
      <c r="L1323" s="56" t="s">
        <v>148</v>
      </c>
      <c r="M1323" s="27">
        <v>45588</v>
      </c>
      <c r="N1323" s="56" t="s">
        <v>79</v>
      </c>
      <c r="O1323" s="56">
        <v>9828</v>
      </c>
      <c r="P1323" s="56" t="s">
        <v>149</v>
      </c>
      <c r="Q1323" s="56" t="s">
        <v>160</v>
      </c>
      <c r="R1323" s="56" t="s">
        <v>243</v>
      </c>
      <c r="S1323" s="56" t="s">
        <v>301</v>
      </c>
    </row>
    <row r="1324" spans="1:19" x14ac:dyDescent="0.2">
      <c r="A1324" s="56" t="s">
        <v>143</v>
      </c>
      <c r="B1324" s="56">
        <v>47956231</v>
      </c>
      <c r="C1324" s="56" t="s">
        <v>144</v>
      </c>
      <c r="D1324" s="56" t="s">
        <v>1791</v>
      </c>
      <c r="E1324" s="56" t="s">
        <v>69</v>
      </c>
      <c r="F1324" s="56" t="s">
        <v>69</v>
      </c>
      <c r="G1324" s="56" t="s">
        <v>144</v>
      </c>
      <c r="H1324" s="56" t="s">
        <v>16</v>
      </c>
      <c r="I1324" s="56" t="s">
        <v>1354</v>
      </c>
      <c r="J1324" s="56" t="s">
        <v>158</v>
      </c>
      <c r="K1324" s="88">
        <v>45598</v>
      </c>
      <c r="L1324" s="56" t="s">
        <v>222</v>
      </c>
      <c r="M1324" s="27">
        <v>45588</v>
      </c>
      <c r="N1324" s="56" t="s">
        <v>79</v>
      </c>
      <c r="O1324" s="56">
        <v>9828</v>
      </c>
      <c r="P1324" s="56" t="s">
        <v>149</v>
      </c>
      <c r="Q1324" s="56" t="s">
        <v>160</v>
      </c>
      <c r="R1324" s="56" t="s">
        <v>243</v>
      </c>
      <c r="S1324" s="56" t="s">
        <v>186</v>
      </c>
    </row>
    <row r="1325" spans="1:19" x14ac:dyDescent="0.2">
      <c r="A1325" s="56" t="s">
        <v>143</v>
      </c>
      <c r="B1325" s="56">
        <v>73043016</v>
      </c>
      <c r="C1325" s="56" t="s">
        <v>144</v>
      </c>
      <c r="D1325" s="56" t="s">
        <v>1792</v>
      </c>
      <c r="E1325" s="56" t="s">
        <v>69</v>
      </c>
      <c r="F1325" s="56" t="s">
        <v>69</v>
      </c>
      <c r="G1325" s="56" t="s">
        <v>144</v>
      </c>
      <c r="H1325" s="56" t="s">
        <v>16</v>
      </c>
      <c r="I1325" s="56" t="s">
        <v>1354</v>
      </c>
      <c r="J1325" s="56" t="s">
        <v>74</v>
      </c>
      <c r="K1325" s="88" t="s">
        <v>148</v>
      </c>
      <c r="L1325" s="56" t="s">
        <v>148</v>
      </c>
      <c r="M1325" s="27">
        <v>45588</v>
      </c>
      <c r="N1325" s="56" t="s">
        <v>79</v>
      </c>
      <c r="O1325" s="56">
        <v>9828</v>
      </c>
      <c r="P1325" s="56" t="s">
        <v>149</v>
      </c>
      <c r="Q1325" s="56" t="s">
        <v>160</v>
      </c>
      <c r="R1325" s="56" t="s">
        <v>243</v>
      </c>
      <c r="S1325" s="56" t="s">
        <v>179</v>
      </c>
    </row>
    <row r="1326" spans="1:19" x14ac:dyDescent="0.2">
      <c r="A1326" s="56" t="s">
        <v>143</v>
      </c>
      <c r="B1326" s="56">
        <v>4900818</v>
      </c>
      <c r="C1326" s="56" t="s">
        <v>144</v>
      </c>
      <c r="D1326" s="56" t="s">
        <v>1793</v>
      </c>
      <c r="E1326" s="56" t="s">
        <v>69</v>
      </c>
      <c r="F1326" s="56" t="s">
        <v>69</v>
      </c>
      <c r="G1326" s="56" t="s">
        <v>144</v>
      </c>
      <c r="H1326" s="56" t="s">
        <v>16</v>
      </c>
      <c r="I1326" s="56" t="s">
        <v>1354</v>
      </c>
      <c r="J1326" s="56" t="s">
        <v>158</v>
      </c>
      <c r="K1326" s="88">
        <v>45592</v>
      </c>
      <c r="L1326" s="56" t="s">
        <v>222</v>
      </c>
      <c r="M1326" s="27">
        <v>45588</v>
      </c>
      <c r="N1326" s="56" t="s">
        <v>79</v>
      </c>
      <c r="O1326" s="56">
        <v>9828</v>
      </c>
      <c r="P1326" s="56" t="s">
        <v>149</v>
      </c>
      <c r="Q1326" s="56" t="s">
        <v>160</v>
      </c>
      <c r="R1326" s="56" t="s">
        <v>243</v>
      </c>
      <c r="S1326" s="56" t="s">
        <v>170</v>
      </c>
    </row>
    <row r="1327" spans="1:19" x14ac:dyDescent="0.2">
      <c r="A1327" s="56" t="s">
        <v>143</v>
      </c>
      <c r="B1327" s="56">
        <v>75315039</v>
      </c>
      <c r="C1327" s="56" t="s">
        <v>144</v>
      </c>
      <c r="D1327" s="56" t="s">
        <v>1794</v>
      </c>
      <c r="E1327" s="56" t="s">
        <v>69</v>
      </c>
      <c r="F1327" s="56" t="s">
        <v>69</v>
      </c>
      <c r="G1327" s="56" t="s">
        <v>144</v>
      </c>
      <c r="H1327" s="56" t="s">
        <v>16</v>
      </c>
      <c r="I1327" s="56" t="s">
        <v>564</v>
      </c>
      <c r="J1327" s="56" t="s">
        <v>74</v>
      </c>
      <c r="K1327" s="88" t="s">
        <v>148</v>
      </c>
      <c r="L1327" s="56" t="s">
        <v>148</v>
      </c>
      <c r="M1327" s="27">
        <v>45588</v>
      </c>
      <c r="N1327" s="56" t="s">
        <v>79</v>
      </c>
      <c r="O1327" s="56">
        <v>9828</v>
      </c>
      <c r="P1327" s="56" t="s">
        <v>149</v>
      </c>
      <c r="Q1327" s="56" t="s">
        <v>160</v>
      </c>
      <c r="R1327" s="56" t="s">
        <v>2252</v>
      </c>
      <c r="S1327" s="56" t="s">
        <v>170</v>
      </c>
    </row>
    <row r="1328" spans="1:19" x14ac:dyDescent="0.2">
      <c r="A1328" s="56" t="s">
        <v>143</v>
      </c>
      <c r="B1328" s="56">
        <v>75120335</v>
      </c>
      <c r="C1328" s="56" t="s">
        <v>144</v>
      </c>
      <c r="D1328" s="56" t="s">
        <v>1795</v>
      </c>
      <c r="E1328" s="56" t="s">
        <v>69</v>
      </c>
      <c r="F1328" s="56" t="s">
        <v>69</v>
      </c>
      <c r="G1328" s="56" t="s">
        <v>144</v>
      </c>
      <c r="H1328" s="56" t="s">
        <v>16</v>
      </c>
      <c r="I1328" s="56" t="s">
        <v>1354</v>
      </c>
      <c r="J1328" s="56" t="s">
        <v>74</v>
      </c>
      <c r="K1328" s="88" t="s">
        <v>148</v>
      </c>
      <c r="L1328" s="56" t="s">
        <v>148</v>
      </c>
      <c r="M1328" s="27">
        <v>45588</v>
      </c>
      <c r="N1328" s="56" t="s">
        <v>79</v>
      </c>
      <c r="O1328" s="56">
        <v>9828</v>
      </c>
      <c r="P1328" s="56" t="s">
        <v>149</v>
      </c>
      <c r="Q1328" s="56" t="s">
        <v>160</v>
      </c>
      <c r="R1328" s="56" t="s">
        <v>243</v>
      </c>
      <c r="S1328" s="56" t="s">
        <v>170</v>
      </c>
    </row>
    <row r="1329" spans="1:19" x14ac:dyDescent="0.2">
      <c r="A1329" s="56" t="s">
        <v>143</v>
      </c>
      <c r="B1329" s="56">
        <v>71534080</v>
      </c>
      <c r="C1329" s="56" t="s">
        <v>144</v>
      </c>
      <c r="D1329" s="56" t="s">
        <v>1796</v>
      </c>
      <c r="E1329" s="56" t="s">
        <v>69</v>
      </c>
      <c r="F1329" s="56" t="s">
        <v>69</v>
      </c>
      <c r="G1329" s="56" t="s">
        <v>144</v>
      </c>
      <c r="H1329" s="56" t="s">
        <v>16</v>
      </c>
      <c r="I1329" s="56" t="s">
        <v>1354</v>
      </c>
      <c r="J1329" s="56" t="s">
        <v>158</v>
      </c>
      <c r="K1329" s="88">
        <v>45611</v>
      </c>
      <c r="L1329" s="56" t="s">
        <v>222</v>
      </c>
      <c r="M1329" s="27">
        <v>45588</v>
      </c>
      <c r="N1329" s="56" t="s">
        <v>79</v>
      </c>
      <c r="O1329" s="56">
        <v>9828</v>
      </c>
      <c r="P1329" s="56" t="s">
        <v>149</v>
      </c>
      <c r="Q1329" s="56" t="s">
        <v>160</v>
      </c>
      <c r="R1329" s="56" t="s">
        <v>243</v>
      </c>
      <c r="S1329" s="56" t="s">
        <v>232</v>
      </c>
    </row>
    <row r="1330" spans="1:19" x14ac:dyDescent="0.2">
      <c r="A1330" s="56" t="s">
        <v>143</v>
      </c>
      <c r="B1330" s="56">
        <v>47216367</v>
      </c>
      <c r="C1330" s="56" t="s">
        <v>144</v>
      </c>
      <c r="D1330" s="56" t="s">
        <v>1797</v>
      </c>
      <c r="E1330" s="56" t="s">
        <v>69</v>
      </c>
      <c r="F1330" s="56" t="s">
        <v>69</v>
      </c>
      <c r="G1330" s="56" t="s">
        <v>144</v>
      </c>
      <c r="H1330" s="56" t="s">
        <v>16</v>
      </c>
      <c r="I1330" s="56" t="s">
        <v>1354</v>
      </c>
      <c r="J1330" s="56" t="s">
        <v>74</v>
      </c>
      <c r="K1330" s="88" t="s">
        <v>148</v>
      </c>
      <c r="L1330" s="56" t="s">
        <v>148</v>
      </c>
      <c r="M1330" s="27">
        <v>45588</v>
      </c>
      <c r="N1330" s="56" t="s">
        <v>79</v>
      </c>
      <c r="O1330" s="56">
        <v>9828</v>
      </c>
      <c r="P1330" s="56" t="s">
        <v>149</v>
      </c>
      <c r="Q1330" s="56" t="s">
        <v>160</v>
      </c>
      <c r="R1330" s="56" t="s">
        <v>243</v>
      </c>
      <c r="S1330" s="56" t="s">
        <v>167</v>
      </c>
    </row>
    <row r="1331" spans="1:19" x14ac:dyDescent="0.2">
      <c r="A1331" s="56" t="s">
        <v>143</v>
      </c>
      <c r="B1331" s="56">
        <v>72849867</v>
      </c>
      <c r="C1331" s="56" t="s">
        <v>144</v>
      </c>
      <c r="D1331" s="56" t="s">
        <v>1798</v>
      </c>
      <c r="E1331" s="56" t="s">
        <v>69</v>
      </c>
      <c r="F1331" s="56" t="s">
        <v>69</v>
      </c>
      <c r="G1331" s="56" t="s">
        <v>144</v>
      </c>
      <c r="H1331" s="56" t="s">
        <v>16</v>
      </c>
      <c r="I1331" s="56" t="s">
        <v>1354</v>
      </c>
      <c r="J1331" s="56" t="s">
        <v>158</v>
      </c>
      <c r="K1331" s="88">
        <v>45694</v>
      </c>
      <c r="L1331" s="56" t="s">
        <v>247</v>
      </c>
      <c r="M1331" s="27">
        <v>45588</v>
      </c>
      <c r="N1331" s="56" t="s">
        <v>79</v>
      </c>
      <c r="O1331" s="56">
        <v>9828</v>
      </c>
      <c r="P1331" s="56" t="s">
        <v>149</v>
      </c>
      <c r="Q1331" s="56" t="s">
        <v>160</v>
      </c>
      <c r="R1331" s="56" t="s">
        <v>243</v>
      </c>
      <c r="S1331" s="56" t="s">
        <v>170</v>
      </c>
    </row>
    <row r="1332" spans="1:19" x14ac:dyDescent="0.2">
      <c r="A1332" s="56" t="s">
        <v>143</v>
      </c>
      <c r="B1332" s="56">
        <v>41152694</v>
      </c>
      <c r="C1332" s="56" t="s">
        <v>144</v>
      </c>
      <c r="D1332" s="56" t="s">
        <v>1799</v>
      </c>
      <c r="E1332" s="56" t="s">
        <v>69</v>
      </c>
      <c r="F1332" s="56" t="s">
        <v>69</v>
      </c>
      <c r="G1332" s="56" t="s">
        <v>144</v>
      </c>
      <c r="H1332" s="56" t="s">
        <v>16</v>
      </c>
      <c r="I1332" s="56" t="s">
        <v>1354</v>
      </c>
      <c r="J1332" s="56" t="s">
        <v>74</v>
      </c>
      <c r="K1332" s="88" t="s">
        <v>148</v>
      </c>
      <c r="L1332" s="56" t="s">
        <v>148</v>
      </c>
      <c r="M1332" s="27">
        <v>45588</v>
      </c>
      <c r="N1332" s="56" t="s">
        <v>79</v>
      </c>
      <c r="O1332" s="56">
        <v>9828</v>
      </c>
      <c r="P1332" s="56" t="s">
        <v>149</v>
      </c>
      <c r="Q1332" s="56" t="s">
        <v>160</v>
      </c>
      <c r="R1332" s="56" t="s">
        <v>243</v>
      </c>
      <c r="S1332" s="56" t="s">
        <v>151</v>
      </c>
    </row>
    <row r="1333" spans="1:19" x14ac:dyDescent="0.2">
      <c r="A1333" s="56" t="s">
        <v>143</v>
      </c>
      <c r="B1333" s="56">
        <v>72446510</v>
      </c>
      <c r="C1333" s="56" t="s">
        <v>144</v>
      </c>
      <c r="D1333" s="56" t="s">
        <v>1800</v>
      </c>
      <c r="E1333" s="56" t="s">
        <v>69</v>
      </c>
      <c r="F1333" s="56" t="s">
        <v>69</v>
      </c>
      <c r="G1333" s="56" t="s">
        <v>144</v>
      </c>
      <c r="H1333" s="56" t="s">
        <v>16</v>
      </c>
      <c r="I1333" s="56" t="s">
        <v>148</v>
      </c>
      <c r="J1333" s="56" t="s">
        <v>158</v>
      </c>
      <c r="K1333" s="88">
        <v>45605</v>
      </c>
      <c r="L1333" s="56" t="s">
        <v>275</v>
      </c>
      <c r="M1333" s="27">
        <v>45588</v>
      </c>
      <c r="N1333" s="56" t="s">
        <v>79</v>
      </c>
      <c r="O1333" s="56">
        <v>9829</v>
      </c>
      <c r="P1333" s="56" t="s">
        <v>149</v>
      </c>
      <c r="Q1333" s="56" t="s">
        <v>160</v>
      </c>
      <c r="R1333" s="56" t="s">
        <v>148</v>
      </c>
      <c r="S1333" s="56" t="s">
        <v>1506</v>
      </c>
    </row>
    <row r="1334" spans="1:19" x14ac:dyDescent="0.2">
      <c r="A1334" s="56" t="s">
        <v>143</v>
      </c>
      <c r="B1334" s="56">
        <v>2577461</v>
      </c>
      <c r="C1334" s="56" t="s">
        <v>144</v>
      </c>
      <c r="D1334" s="56" t="s">
        <v>1801</v>
      </c>
      <c r="E1334" s="56" t="s">
        <v>69</v>
      </c>
      <c r="F1334" s="56" t="s">
        <v>69</v>
      </c>
      <c r="G1334" s="56" t="s">
        <v>144</v>
      </c>
      <c r="H1334" s="56" t="s">
        <v>16</v>
      </c>
      <c r="I1334" s="56" t="s">
        <v>1354</v>
      </c>
      <c r="J1334" s="56" t="s">
        <v>74</v>
      </c>
      <c r="K1334" s="88" t="s">
        <v>148</v>
      </c>
      <c r="L1334" s="56" t="s">
        <v>148</v>
      </c>
      <c r="M1334" s="27">
        <v>45588</v>
      </c>
      <c r="N1334" s="56" t="s">
        <v>79</v>
      </c>
      <c r="O1334" s="56">
        <v>9829</v>
      </c>
      <c r="P1334" s="56" t="s">
        <v>149</v>
      </c>
      <c r="Q1334" s="56" t="s">
        <v>160</v>
      </c>
      <c r="R1334" s="56" t="s">
        <v>243</v>
      </c>
      <c r="S1334" s="56" t="s">
        <v>198</v>
      </c>
    </row>
    <row r="1335" spans="1:19" x14ac:dyDescent="0.2">
      <c r="A1335" s="56" t="s">
        <v>143</v>
      </c>
      <c r="B1335" s="56">
        <v>3034445</v>
      </c>
      <c r="C1335" s="56" t="s">
        <v>144</v>
      </c>
      <c r="D1335" s="56" t="s">
        <v>1802</v>
      </c>
      <c r="E1335" s="56" t="s">
        <v>69</v>
      </c>
      <c r="F1335" s="56" t="s">
        <v>69</v>
      </c>
      <c r="G1335" s="56" t="s">
        <v>144</v>
      </c>
      <c r="H1335" s="56" t="s">
        <v>16</v>
      </c>
      <c r="I1335" s="56" t="s">
        <v>1354</v>
      </c>
      <c r="J1335" s="56" t="s">
        <v>74</v>
      </c>
      <c r="K1335" s="88" t="s">
        <v>148</v>
      </c>
      <c r="L1335" s="56" t="s">
        <v>148</v>
      </c>
      <c r="M1335" s="27">
        <v>45588</v>
      </c>
      <c r="N1335" s="56" t="s">
        <v>79</v>
      </c>
      <c r="O1335" s="56">
        <v>9829</v>
      </c>
      <c r="P1335" s="56" t="s">
        <v>149</v>
      </c>
      <c r="Q1335" s="56" t="s">
        <v>160</v>
      </c>
      <c r="R1335" s="56" t="s">
        <v>243</v>
      </c>
      <c r="S1335" s="56" t="s">
        <v>205</v>
      </c>
    </row>
    <row r="1336" spans="1:19" x14ac:dyDescent="0.2">
      <c r="A1336" s="56" t="s">
        <v>143</v>
      </c>
      <c r="B1336" s="56">
        <v>73144849</v>
      </c>
      <c r="C1336" s="56" t="s">
        <v>144</v>
      </c>
      <c r="D1336" s="56" t="s">
        <v>1803</v>
      </c>
      <c r="E1336" s="56" t="s">
        <v>69</v>
      </c>
      <c r="F1336" s="56" t="s">
        <v>69</v>
      </c>
      <c r="G1336" s="56" t="s">
        <v>144</v>
      </c>
      <c r="H1336" s="56" t="s">
        <v>16</v>
      </c>
      <c r="I1336" s="56" t="s">
        <v>1354</v>
      </c>
      <c r="J1336" s="56" t="s">
        <v>74</v>
      </c>
      <c r="K1336" s="88" t="s">
        <v>148</v>
      </c>
      <c r="L1336" s="56" t="s">
        <v>148</v>
      </c>
      <c r="M1336" s="27">
        <v>45588</v>
      </c>
      <c r="N1336" s="56" t="s">
        <v>79</v>
      </c>
      <c r="O1336" s="56">
        <v>9829</v>
      </c>
      <c r="P1336" s="56" t="s">
        <v>149</v>
      </c>
      <c r="Q1336" s="56" t="s">
        <v>160</v>
      </c>
      <c r="R1336" s="56" t="s">
        <v>243</v>
      </c>
      <c r="S1336" s="56" t="s">
        <v>195</v>
      </c>
    </row>
    <row r="1337" spans="1:19" x14ac:dyDescent="0.2">
      <c r="A1337" s="56" t="s">
        <v>143</v>
      </c>
      <c r="B1337" s="56">
        <v>74925880</v>
      </c>
      <c r="C1337" s="56" t="s">
        <v>144</v>
      </c>
      <c r="D1337" s="56" t="s">
        <v>1804</v>
      </c>
      <c r="E1337" s="56" t="s">
        <v>69</v>
      </c>
      <c r="F1337" s="56" t="s">
        <v>69</v>
      </c>
      <c r="G1337" s="56" t="s">
        <v>144</v>
      </c>
      <c r="H1337" s="56" t="s">
        <v>16</v>
      </c>
      <c r="I1337" s="56" t="s">
        <v>1354</v>
      </c>
      <c r="J1337" s="56" t="s">
        <v>158</v>
      </c>
      <c r="K1337" s="88">
        <v>45775</v>
      </c>
      <c r="L1337" s="56" t="s">
        <v>275</v>
      </c>
      <c r="M1337" s="27">
        <v>45588</v>
      </c>
      <c r="N1337" s="56" t="s">
        <v>79</v>
      </c>
      <c r="O1337" s="56">
        <v>9829</v>
      </c>
      <c r="P1337" s="56" t="s">
        <v>149</v>
      </c>
      <c r="Q1337" s="56" t="s">
        <v>160</v>
      </c>
      <c r="R1337" s="56" t="s">
        <v>243</v>
      </c>
      <c r="S1337" s="56" t="s">
        <v>1506</v>
      </c>
    </row>
    <row r="1338" spans="1:19" x14ac:dyDescent="0.2">
      <c r="A1338" s="56" t="s">
        <v>143</v>
      </c>
      <c r="B1338" s="56">
        <v>41246417</v>
      </c>
      <c r="C1338" s="56" t="s">
        <v>144</v>
      </c>
      <c r="D1338" s="56" t="s">
        <v>1805</v>
      </c>
      <c r="E1338" s="56" t="s">
        <v>69</v>
      </c>
      <c r="F1338" s="56" t="s">
        <v>69</v>
      </c>
      <c r="G1338" s="56" t="s">
        <v>144</v>
      </c>
      <c r="H1338" s="56" t="s">
        <v>16</v>
      </c>
      <c r="I1338" s="56" t="s">
        <v>1354</v>
      </c>
      <c r="J1338" s="56" t="s">
        <v>158</v>
      </c>
      <c r="K1338" s="88">
        <v>45727</v>
      </c>
      <c r="L1338" s="56" t="s">
        <v>830</v>
      </c>
      <c r="M1338" s="27">
        <v>45588</v>
      </c>
      <c r="N1338" s="56" t="s">
        <v>79</v>
      </c>
      <c r="O1338" s="56">
        <v>9829</v>
      </c>
      <c r="P1338" s="56" t="s">
        <v>149</v>
      </c>
      <c r="Q1338" s="56" t="s">
        <v>160</v>
      </c>
      <c r="R1338" s="56" t="s">
        <v>243</v>
      </c>
      <c r="S1338" s="56" t="s">
        <v>195</v>
      </c>
    </row>
    <row r="1339" spans="1:19" x14ac:dyDescent="0.2">
      <c r="A1339" s="56" t="s">
        <v>143</v>
      </c>
      <c r="B1339" s="56">
        <v>75594896</v>
      </c>
      <c r="C1339" s="56" t="s">
        <v>144</v>
      </c>
      <c r="D1339" s="56" t="s">
        <v>1806</v>
      </c>
      <c r="E1339" s="56" t="s">
        <v>69</v>
      </c>
      <c r="F1339" s="56" t="s">
        <v>69</v>
      </c>
      <c r="G1339" s="56" t="s">
        <v>144</v>
      </c>
      <c r="H1339" s="56" t="s">
        <v>16</v>
      </c>
      <c r="I1339" s="56" t="s">
        <v>1354</v>
      </c>
      <c r="J1339" s="56" t="s">
        <v>74</v>
      </c>
      <c r="K1339" s="88" t="s">
        <v>148</v>
      </c>
      <c r="L1339" s="56" t="s">
        <v>148</v>
      </c>
      <c r="M1339" s="27">
        <v>45588</v>
      </c>
      <c r="N1339" s="56" t="s">
        <v>79</v>
      </c>
      <c r="O1339" s="56">
        <v>9829</v>
      </c>
      <c r="P1339" s="56" t="s">
        <v>149</v>
      </c>
      <c r="Q1339" s="56" t="s">
        <v>160</v>
      </c>
      <c r="R1339" s="56" t="s">
        <v>243</v>
      </c>
      <c r="S1339" s="56" t="s">
        <v>186</v>
      </c>
    </row>
    <row r="1340" spans="1:19" x14ac:dyDescent="0.2">
      <c r="A1340" s="56" t="s">
        <v>143</v>
      </c>
      <c r="B1340" s="56">
        <v>71441694</v>
      </c>
      <c r="C1340" s="56" t="s">
        <v>144</v>
      </c>
      <c r="D1340" s="56" t="s">
        <v>1807</v>
      </c>
      <c r="E1340" s="56" t="s">
        <v>69</v>
      </c>
      <c r="F1340" s="56" t="s">
        <v>69</v>
      </c>
      <c r="G1340" s="56" t="s">
        <v>144</v>
      </c>
      <c r="H1340" s="56" t="s">
        <v>16</v>
      </c>
      <c r="I1340" s="56" t="s">
        <v>1354</v>
      </c>
      <c r="J1340" s="56" t="s">
        <v>74</v>
      </c>
      <c r="K1340" s="88" t="s">
        <v>148</v>
      </c>
      <c r="L1340" s="56" t="s">
        <v>148</v>
      </c>
      <c r="M1340" s="27">
        <v>45588</v>
      </c>
      <c r="N1340" s="56" t="s">
        <v>79</v>
      </c>
      <c r="O1340" s="56">
        <v>9829</v>
      </c>
      <c r="P1340" s="56" t="s">
        <v>149</v>
      </c>
      <c r="Q1340" s="56" t="s">
        <v>160</v>
      </c>
      <c r="R1340" s="56" t="s">
        <v>243</v>
      </c>
      <c r="S1340" s="56" t="s">
        <v>186</v>
      </c>
    </row>
    <row r="1341" spans="1:19" x14ac:dyDescent="0.2">
      <c r="A1341" s="56" t="s">
        <v>143</v>
      </c>
      <c r="B1341" s="56">
        <v>72765174</v>
      </c>
      <c r="C1341" s="56" t="s">
        <v>144</v>
      </c>
      <c r="D1341" s="56" t="s">
        <v>1808</v>
      </c>
      <c r="E1341" s="56" t="s">
        <v>69</v>
      </c>
      <c r="F1341" s="56" t="s">
        <v>69</v>
      </c>
      <c r="G1341" s="56" t="s">
        <v>144</v>
      </c>
      <c r="H1341" s="56" t="s">
        <v>16</v>
      </c>
      <c r="I1341" s="56" t="s">
        <v>148</v>
      </c>
      <c r="J1341" s="56" t="s">
        <v>158</v>
      </c>
      <c r="K1341" s="88">
        <v>45605</v>
      </c>
      <c r="L1341" s="56" t="s">
        <v>334</v>
      </c>
      <c r="M1341" s="27">
        <v>45588</v>
      </c>
      <c r="N1341" s="56" t="s">
        <v>79</v>
      </c>
      <c r="O1341" s="56">
        <v>9829</v>
      </c>
      <c r="P1341" s="56" t="s">
        <v>149</v>
      </c>
      <c r="Q1341" s="56" t="s">
        <v>160</v>
      </c>
      <c r="R1341" s="56" t="s">
        <v>148</v>
      </c>
      <c r="S1341" s="56" t="s">
        <v>190</v>
      </c>
    </row>
    <row r="1342" spans="1:19" x14ac:dyDescent="0.2">
      <c r="A1342" s="56" t="s">
        <v>143</v>
      </c>
      <c r="B1342" s="56">
        <v>72168763</v>
      </c>
      <c r="C1342" s="56" t="s">
        <v>144</v>
      </c>
      <c r="D1342" s="56" t="s">
        <v>1809</v>
      </c>
      <c r="E1342" s="56" t="s">
        <v>69</v>
      </c>
      <c r="F1342" s="56" t="s">
        <v>69</v>
      </c>
      <c r="G1342" s="56" t="s">
        <v>144</v>
      </c>
      <c r="H1342" s="56" t="s">
        <v>16</v>
      </c>
      <c r="I1342" s="56" t="s">
        <v>462</v>
      </c>
      <c r="J1342" s="56" t="s">
        <v>74</v>
      </c>
      <c r="K1342" s="88" t="s">
        <v>148</v>
      </c>
      <c r="L1342" s="56" t="s">
        <v>148</v>
      </c>
      <c r="M1342" s="27">
        <v>45588</v>
      </c>
      <c r="N1342" s="56" t="s">
        <v>78</v>
      </c>
      <c r="O1342" s="56">
        <v>9829</v>
      </c>
      <c r="P1342" s="56" t="s">
        <v>149</v>
      </c>
      <c r="Q1342" s="56" t="s">
        <v>160</v>
      </c>
      <c r="R1342" s="56" t="s">
        <v>241</v>
      </c>
      <c r="S1342" s="56" t="s">
        <v>195</v>
      </c>
    </row>
    <row r="1343" spans="1:19" x14ac:dyDescent="0.2">
      <c r="A1343" s="56" t="s">
        <v>143</v>
      </c>
      <c r="B1343" s="56">
        <v>25848996</v>
      </c>
      <c r="C1343" s="56" t="s">
        <v>144</v>
      </c>
      <c r="D1343" s="56" t="s">
        <v>1810</v>
      </c>
      <c r="E1343" s="56" t="s">
        <v>69</v>
      </c>
      <c r="F1343" s="56" t="s">
        <v>69</v>
      </c>
      <c r="G1343" s="56" t="s">
        <v>144</v>
      </c>
      <c r="H1343" s="56" t="s">
        <v>16</v>
      </c>
      <c r="I1343" s="56" t="s">
        <v>148</v>
      </c>
      <c r="J1343" s="56" t="s">
        <v>158</v>
      </c>
      <c r="K1343" s="88">
        <v>45670</v>
      </c>
      <c r="L1343" s="56" t="s">
        <v>222</v>
      </c>
      <c r="M1343" s="27">
        <v>45588</v>
      </c>
      <c r="N1343" s="56" t="s">
        <v>79</v>
      </c>
      <c r="O1343" s="56">
        <v>9829</v>
      </c>
      <c r="P1343" s="56" t="s">
        <v>149</v>
      </c>
      <c r="Q1343" s="56" t="s">
        <v>160</v>
      </c>
      <c r="R1343" s="56" t="s">
        <v>148</v>
      </c>
      <c r="S1343" s="56" t="s">
        <v>301</v>
      </c>
    </row>
    <row r="1344" spans="1:19" x14ac:dyDescent="0.2">
      <c r="A1344" s="56" t="s">
        <v>143</v>
      </c>
      <c r="B1344" s="56">
        <v>42256600</v>
      </c>
      <c r="C1344" s="56" t="s">
        <v>144</v>
      </c>
      <c r="D1344" s="56" t="s">
        <v>1811</v>
      </c>
      <c r="E1344" s="56" t="s">
        <v>69</v>
      </c>
      <c r="F1344" s="56" t="s">
        <v>69</v>
      </c>
      <c r="G1344" s="56" t="s">
        <v>144</v>
      </c>
      <c r="H1344" s="56" t="s">
        <v>16</v>
      </c>
      <c r="I1344" s="56" t="s">
        <v>148</v>
      </c>
      <c r="J1344" s="56" t="s">
        <v>158</v>
      </c>
      <c r="K1344" s="88">
        <v>45667</v>
      </c>
      <c r="L1344" s="56" t="s">
        <v>222</v>
      </c>
      <c r="M1344" s="27">
        <v>45588</v>
      </c>
      <c r="N1344" s="56" t="s">
        <v>79</v>
      </c>
      <c r="O1344" s="56">
        <v>9829</v>
      </c>
      <c r="P1344" s="56" t="s">
        <v>149</v>
      </c>
      <c r="Q1344" s="56" t="s">
        <v>160</v>
      </c>
      <c r="R1344" s="56" t="s">
        <v>148</v>
      </c>
      <c r="S1344" s="56" t="s">
        <v>301</v>
      </c>
    </row>
    <row r="1345" spans="1:19" x14ac:dyDescent="0.2">
      <c r="A1345" s="56" t="s">
        <v>143</v>
      </c>
      <c r="B1345" s="56">
        <v>72682654</v>
      </c>
      <c r="C1345" s="56" t="s">
        <v>144</v>
      </c>
      <c r="D1345" s="56" t="s">
        <v>1812</v>
      </c>
      <c r="E1345" s="56" t="s">
        <v>69</v>
      </c>
      <c r="F1345" s="56" t="s">
        <v>69</v>
      </c>
      <c r="G1345" s="56" t="s">
        <v>144</v>
      </c>
      <c r="H1345" s="56" t="s">
        <v>16</v>
      </c>
      <c r="I1345" s="56" t="s">
        <v>148</v>
      </c>
      <c r="J1345" s="56" t="s">
        <v>158</v>
      </c>
      <c r="K1345" s="88">
        <v>45688</v>
      </c>
      <c r="L1345" s="56" t="s">
        <v>159</v>
      </c>
      <c r="M1345" s="27">
        <v>45588</v>
      </c>
      <c r="N1345" s="56" t="s">
        <v>79</v>
      </c>
      <c r="O1345" s="56">
        <v>9829</v>
      </c>
      <c r="P1345" s="56" t="s">
        <v>149</v>
      </c>
      <c r="Q1345" s="56" t="s">
        <v>160</v>
      </c>
      <c r="R1345" s="56" t="s">
        <v>148</v>
      </c>
      <c r="S1345" s="56" t="s">
        <v>170</v>
      </c>
    </row>
    <row r="1346" spans="1:19" x14ac:dyDescent="0.2">
      <c r="A1346" s="56" t="s">
        <v>143</v>
      </c>
      <c r="B1346" s="56">
        <v>78635292</v>
      </c>
      <c r="C1346" s="56" t="s">
        <v>144</v>
      </c>
      <c r="D1346" s="56" t="s">
        <v>1813</v>
      </c>
      <c r="E1346" s="56" t="s">
        <v>69</v>
      </c>
      <c r="F1346" s="56" t="s">
        <v>69</v>
      </c>
      <c r="G1346" s="56" t="s">
        <v>144</v>
      </c>
      <c r="H1346" s="56" t="s">
        <v>16</v>
      </c>
      <c r="I1346" s="56" t="s">
        <v>148</v>
      </c>
      <c r="J1346" s="56" t="s">
        <v>158</v>
      </c>
      <c r="K1346" s="88">
        <v>45726</v>
      </c>
      <c r="L1346" s="56" t="s">
        <v>159</v>
      </c>
      <c r="M1346" s="27">
        <v>45595</v>
      </c>
      <c r="N1346" s="56" t="s">
        <v>79</v>
      </c>
      <c r="O1346" s="56">
        <v>10861</v>
      </c>
      <c r="P1346" s="56" t="s">
        <v>149</v>
      </c>
      <c r="Q1346" s="56" t="s">
        <v>160</v>
      </c>
      <c r="R1346" s="56" t="s">
        <v>148</v>
      </c>
      <c r="S1346" s="56" t="s">
        <v>263</v>
      </c>
    </row>
    <row r="1347" spans="1:19" x14ac:dyDescent="0.2">
      <c r="A1347" s="56" t="s">
        <v>143</v>
      </c>
      <c r="B1347" s="56">
        <v>7019690</v>
      </c>
      <c r="C1347" s="56" t="s">
        <v>144</v>
      </c>
      <c r="D1347" s="56" t="s">
        <v>1814</v>
      </c>
      <c r="E1347" s="56" t="s">
        <v>69</v>
      </c>
      <c r="F1347" s="56" t="s">
        <v>69</v>
      </c>
      <c r="G1347" s="56" t="s">
        <v>144</v>
      </c>
      <c r="H1347" s="56" t="s">
        <v>16</v>
      </c>
      <c r="I1347" s="56" t="s">
        <v>986</v>
      </c>
      <c r="J1347" s="56" t="s">
        <v>74</v>
      </c>
      <c r="K1347" s="88" t="s">
        <v>148</v>
      </c>
      <c r="L1347" s="56" t="s">
        <v>148</v>
      </c>
      <c r="M1347" s="27">
        <v>45595</v>
      </c>
      <c r="N1347" s="56" t="s">
        <v>79</v>
      </c>
      <c r="O1347" s="56">
        <v>10861</v>
      </c>
      <c r="P1347" s="56" t="s">
        <v>149</v>
      </c>
      <c r="Q1347" s="56" t="s">
        <v>160</v>
      </c>
      <c r="R1347" s="56" t="s">
        <v>394</v>
      </c>
      <c r="S1347" s="56" t="s">
        <v>190</v>
      </c>
    </row>
    <row r="1348" spans="1:19" x14ac:dyDescent="0.2">
      <c r="A1348" s="56" t="s">
        <v>143</v>
      </c>
      <c r="B1348" s="56">
        <v>73364612</v>
      </c>
      <c r="C1348" s="56" t="s">
        <v>144</v>
      </c>
      <c r="D1348" s="56" t="s">
        <v>1815</v>
      </c>
      <c r="E1348" s="56" t="s">
        <v>69</v>
      </c>
      <c r="F1348" s="56" t="s">
        <v>69</v>
      </c>
      <c r="G1348" s="56" t="s">
        <v>144</v>
      </c>
      <c r="H1348" s="56" t="s">
        <v>16</v>
      </c>
      <c r="I1348" s="56" t="s">
        <v>1104</v>
      </c>
      <c r="J1348" s="56" t="s">
        <v>158</v>
      </c>
      <c r="K1348" s="88">
        <v>45747</v>
      </c>
      <c r="L1348" s="56" t="s">
        <v>194</v>
      </c>
      <c r="M1348" s="27">
        <v>45595</v>
      </c>
      <c r="N1348" s="56" t="s">
        <v>79</v>
      </c>
      <c r="O1348" s="56">
        <v>10861</v>
      </c>
      <c r="P1348" s="56" t="s">
        <v>149</v>
      </c>
      <c r="Q1348" s="56" t="s">
        <v>160</v>
      </c>
      <c r="R1348" s="56" t="s">
        <v>394</v>
      </c>
      <c r="S1348" s="56" t="s">
        <v>232</v>
      </c>
    </row>
    <row r="1349" spans="1:19" x14ac:dyDescent="0.2">
      <c r="A1349" s="56" t="s">
        <v>143</v>
      </c>
      <c r="B1349" s="56">
        <v>72692622</v>
      </c>
      <c r="C1349" s="56" t="s">
        <v>144</v>
      </c>
      <c r="D1349" s="56" t="s">
        <v>1816</v>
      </c>
      <c r="E1349" s="56" t="s">
        <v>69</v>
      </c>
      <c r="F1349" s="56" t="s">
        <v>69</v>
      </c>
      <c r="G1349" s="56" t="s">
        <v>144</v>
      </c>
      <c r="H1349" s="56" t="s">
        <v>16</v>
      </c>
      <c r="I1349" s="56" t="s">
        <v>397</v>
      </c>
      <c r="J1349" s="56" t="s">
        <v>74</v>
      </c>
      <c r="K1349" s="88" t="s">
        <v>148</v>
      </c>
      <c r="L1349" s="56" t="s">
        <v>148</v>
      </c>
      <c r="M1349" s="27">
        <v>45595</v>
      </c>
      <c r="N1349" s="56" t="s">
        <v>79</v>
      </c>
      <c r="O1349" s="56">
        <v>10861</v>
      </c>
      <c r="P1349" s="56" t="s">
        <v>149</v>
      </c>
      <c r="Q1349" s="56" t="s">
        <v>160</v>
      </c>
      <c r="R1349" s="56" t="s">
        <v>394</v>
      </c>
      <c r="S1349" s="56" t="s">
        <v>186</v>
      </c>
    </row>
    <row r="1350" spans="1:19" x14ac:dyDescent="0.2">
      <c r="A1350" s="56" t="s">
        <v>143</v>
      </c>
      <c r="B1350" s="56">
        <v>73669849</v>
      </c>
      <c r="C1350" s="56" t="s">
        <v>144</v>
      </c>
      <c r="D1350" s="56" t="s">
        <v>1817</v>
      </c>
      <c r="E1350" s="56" t="s">
        <v>69</v>
      </c>
      <c r="F1350" s="56" t="s">
        <v>69</v>
      </c>
      <c r="G1350" s="56" t="s">
        <v>144</v>
      </c>
      <c r="H1350" s="56" t="s">
        <v>16</v>
      </c>
      <c r="I1350" s="56" t="s">
        <v>397</v>
      </c>
      <c r="J1350" s="56" t="s">
        <v>74</v>
      </c>
      <c r="K1350" s="88" t="s">
        <v>148</v>
      </c>
      <c r="L1350" s="56" t="s">
        <v>148</v>
      </c>
      <c r="M1350" s="27">
        <v>45595</v>
      </c>
      <c r="N1350" s="56" t="s">
        <v>79</v>
      </c>
      <c r="O1350" s="56">
        <v>10861</v>
      </c>
      <c r="P1350" s="56" t="s">
        <v>149</v>
      </c>
      <c r="Q1350" s="56" t="s">
        <v>160</v>
      </c>
      <c r="R1350" s="56" t="s">
        <v>394</v>
      </c>
      <c r="S1350" s="56" t="s">
        <v>170</v>
      </c>
    </row>
    <row r="1351" spans="1:19" x14ac:dyDescent="0.2">
      <c r="A1351" s="56" t="s">
        <v>143</v>
      </c>
      <c r="B1351" s="56">
        <v>10697945</v>
      </c>
      <c r="C1351" s="56" t="s">
        <v>144</v>
      </c>
      <c r="D1351" s="56" t="s">
        <v>1818</v>
      </c>
      <c r="E1351" s="56" t="s">
        <v>69</v>
      </c>
      <c r="F1351" s="56" t="s">
        <v>69</v>
      </c>
      <c r="G1351" s="56" t="s">
        <v>144</v>
      </c>
      <c r="H1351" s="56" t="s">
        <v>16</v>
      </c>
      <c r="I1351" s="56" t="s">
        <v>986</v>
      </c>
      <c r="J1351" s="56" t="s">
        <v>74</v>
      </c>
      <c r="K1351" s="88" t="s">
        <v>148</v>
      </c>
      <c r="L1351" s="56" t="s">
        <v>148</v>
      </c>
      <c r="M1351" s="27">
        <v>45595</v>
      </c>
      <c r="N1351" s="56" t="s">
        <v>79</v>
      </c>
      <c r="O1351" s="56">
        <v>10861</v>
      </c>
      <c r="P1351" s="56" t="s">
        <v>149</v>
      </c>
      <c r="Q1351" s="56" t="s">
        <v>160</v>
      </c>
      <c r="R1351" s="56" t="s">
        <v>394</v>
      </c>
      <c r="S1351" s="56" t="s">
        <v>198</v>
      </c>
    </row>
    <row r="1352" spans="1:19" x14ac:dyDescent="0.2">
      <c r="A1352" s="56" t="s">
        <v>143</v>
      </c>
      <c r="B1352" s="56">
        <v>44855882</v>
      </c>
      <c r="C1352" s="56" t="s">
        <v>144</v>
      </c>
      <c r="D1352" s="56" t="s">
        <v>1819</v>
      </c>
      <c r="E1352" s="56" t="s">
        <v>69</v>
      </c>
      <c r="F1352" s="56" t="s">
        <v>69</v>
      </c>
      <c r="G1352" s="56" t="s">
        <v>144</v>
      </c>
      <c r="H1352" s="56" t="s">
        <v>16</v>
      </c>
      <c r="I1352" s="56" t="s">
        <v>589</v>
      </c>
      <c r="J1352" s="56" t="s">
        <v>74</v>
      </c>
      <c r="K1352" s="88" t="s">
        <v>148</v>
      </c>
      <c r="L1352" s="56" t="s">
        <v>148</v>
      </c>
      <c r="M1352" s="27">
        <v>45595</v>
      </c>
      <c r="N1352" s="56" t="s">
        <v>79</v>
      </c>
      <c r="O1352" s="56">
        <v>10861</v>
      </c>
      <c r="P1352" s="56" t="s">
        <v>149</v>
      </c>
      <c r="Q1352" s="56" t="s">
        <v>160</v>
      </c>
      <c r="R1352" s="56" t="s">
        <v>394</v>
      </c>
      <c r="S1352" s="56" t="s">
        <v>170</v>
      </c>
    </row>
    <row r="1353" spans="1:19" x14ac:dyDescent="0.2">
      <c r="A1353" s="56" t="s">
        <v>143</v>
      </c>
      <c r="B1353" s="56">
        <v>47000630</v>
      </c>
      <c r="C1353" s="56" t="s">
        <v>144</v>
      </c>
      <c r="D1353" s="56" t="s">
        <v>1820</v>
      </c>
      <c r="E1353" s="56" t="s">
        <v>69</v>
      </c>
      <c r="F1353" s="56" t="s">
        <v>69</v>
      </c>
      <c r="G1353" s="56" t="s">
        <v>144</v>
      </c>
      <c r="H1353" s="56" t="s">
        <v>16</v>
      </c>
      <c r="I1353" s="56" t="s">
        <v>148</v>
      </c>
      <c r="J1353" s="56" t="s">
        <v>158</v>
      </c>
      <c r="K1353" s="88">
        <v>45672</v>
      </c>
      <c r="L1353" s="56" t="s">
        <v>222</v>
      </c>
      <c r="M1353" s="27">
        <v>45595</v>
      </c>
      <c r="N1353" s="56" t="s">
        <v>79</v>
      </c>
      <c r="O1353" s="56">
        <v>10861</v>
      </c>
      <c r="P1353" s="56" t="s">
        <v>149</v>
      </c>
      <c r="Q1353" s="56" t="s">
        <v>160</v>
      </c>
      <c r="R1353" s="56" t="s">
        <v>148</v>
      </c>
      <c r="S1353" s="56" t="s">
        <v>190</v>
      </c>
    </row>
    <row r="1354" spans="1:19" x14ac:dyDescent="0.2">
      <c r="A1354" s="56" t="s">
        <v>143</v>
      </c>
      <c r="B1354" s="56">
        <v>44819437</v>
      </c>
      <c r="C1354" s="56" t="s">
        <v>144</v>
      </c>
      <c r="D1354" s="56" t="s">
        <v>1821</v>
      </c>
      <c r="E1354" s="56" t="s">
        <v>69</v>
      </c>
      <c r="F1354" s="56" t="s">
        <v>69</v>
      </c>
      <c r="G1354" s="56" t="s">
        <v>144</v>
      </c>
      <c r="H1354" s="56" t="s">
        <v>16</v>
      </c>
      <c r="I1354" s="56" t="s">
        <v>397</v>
      </c>
      <c r="J1354" s="56" t="s">
        <v>74</v>
      </c>
      <c r="K1354" s="88" t="s">
        <v>148</v>
      </c>
      <c r="L1354" s="56" t="s">
        <v>148</v>
      </c>
      <c r="M1354" s="27">
        <v>45595</v>
      </c>
      <c r="N1354" s="56" t="s">
        <v>79</v>
      </c>
      <c r="O1354" s="56">
        <v>10861</v>
      </c>
      <c r="P1354" s="56" t="s">
        <v>149</v>
      </c>
      <c r="Q1354" s="56" t="s">
        <v>160</v>
      </c>
      <c r="R1354" s="56" t="s">
        <v>394</v>
      </c>
      <c r="S1354" s="56" t="s">
        <v>232</v>
      </c>
    </row>
    <row r="1355" spans="1:19" x14ac:dyDescent="0.2">
      <c r="A1355" s="56" t="s">
        <v>143</v>
      </c>
      <c r="B1355" s="56">
        <v>72651896</v>
      </c>
      <c r="C1355" s="56" t="s">
        <v>144</v>
      </c>
      <c r="D1355" s="56" t="s">
        <v>1822</v>
      </c>
      <c r="E1355" s="56" t="s">
        <v>69</v>
      </c>
      <c r="F1355" s="56" t="s">
        <v>69</v>
      </c>
      <c r="G1355" s="56" t="s">
        <v>144</v>
      </c>
      <c r="H1355" s="56" t="s">
        <v>16</v>
      </c>
      <c r="I1355" s="56" t="s">
        <v>148</v>
      </c>
      <c r="J1355" s="56" t="s">
        <v>158</v>
      </c>
      <c r="K1355" s="88">
        <v>45685</v>
      </c>
      <c r="L1355" s="56" t="s">
        <v>275</v>
      </c>
      <c r="M1355" s="27">
        <v>45595</v>
      </c>
      <c r="N1355" s="56" t="s">
        <v>79</v>
      </c>
      <c r="O1355" s="56">
        <v>10861</v>
      </c>
      <c r="P1355" s="56" t="s">
        <v>149</v>
      </c>
      <c r="Q1355" s="56" t="s">
        <v>160</v>
      </c>
      <c r="R1355" s="56" t="s">
        <v>148</v>
      </c>
      <c r="S1355" s="56" t="s">
        <v>232</v>
      </c>
    </row>
    <row r="1356" spans="1:19" x14ac:dyDescent="0.2">
      <c r="A1356" s="56" t="s">
        <v>143</v>
      </c>
      <c r="B1356" s="56">
        <v>75689697</v>
      </c>
      <c r="C1356" s="56" t="s">
        <v>144</v>
      </c>
      <c r="D1356" s="56" t="s">
        <v>1823</v>
      </c>
      <c r="E1356" s="56" t="s">
        <v>69</v>
      </c>
      <c r="F1356" s="56" t="s">
        <v>69</v>
      </c>
      <c r="G1356" s="56" t="s">
        <v>144</v>
      </c>
      <c r="H1356" s="56" t="s">
        <v>16</v>
      </c>
      <c r="I1356" s="56" t="s">
        <v>397</v>
      </c>
      <c r="J1356" s="56" t="s">
        <v>74</v>
      </c>
      <c r="K1356" s="88" t="s">
        <v>148</v>
      </c>
      <c r="L1356" s="56" t="s">
        <v>148</v>
      </c>
      <c r="M1356" s="27">
        <v>45595</v>
      </c>
      <c r="N1356" s="56" t="s">
        <v>79</v>
      </c>
      <c r="O1356" s="56">
        <v>10861</v>
      </c>
      <c r="P1356" s="56" t="s">
        <v>149</v>
      </c>
      <c r="Q1356" s="56" t="s">
        <v>160</v>
      </c>
      <c r="R1356" s="56" t="s">
        <v>394</v>
      </c>
      <c r="S1356" s="56" t="s">
        <v>190</v>
      </c>
    </row>
    <row r="1357" spans="1:19" x14ac:dyDescent="0.2">
      <c r="A1357" s="56" t="s">
        <v>143</v>
      </c>
      <c r="B1357" s="56">
        <v>72410250</v>
      </c>
      <c r="C1357" s="56" t="s">
        <v>144</v>
      </c>
      <c r="D1357" s="56" t="s">
        <v>1824</v>
      </c>
      <c r="E1357" s="56" t="s">
        <v>69</v>
      </c>
      <c r="F1357" s="56" t="s">
        <v>69</v>
      </c>
      <c r="G1357" s="56" t="s">
        <v>144</v>
      </c>
      <c r="H1357" s="56" t="s">
        <v>16</v>
      </c>
      <c r="I1357" s="56" t="s">
        <v>148</v>
      </c>
      <c r="J1357" s="56" t="s">
        <v>158</v>
      </c>
      <c r="K1357" s="88">
        <v>45637</v>
      </c>
      <c r="L1357" s="56" t="s">
        <v>159</v>
      </c>
      <c r="M1357" s="27">
        <v>45595</v>
      </c>
      <c r="N1357" s="56" t="s">
        <v>79</v>
      </c>
      <c r="O1357" s="56">
        <v>10861</v>
      </c>
      <c r="P1357" s="56" t="s">
        <v>149</v>
      </c>
      <c r="Q1357" s="56" t="s">
        <v>160</v>
      </c>
      <c r="R1357" s="56" t="s">
        <v>148</v>
      </c>
      <c r="S1357" s="56" t="s">
        <v>170</v>
      </c>
    </row>
    <row r="1358" spans="1:19" x14ac:dyDescent="0.2">
      <c r="A1358" s="56" t="s">
        <v>143</v>
      </c>
      <c r="B1358" s="56">
        <v>47877030</v>
      </c>
      <c r="C1358" s="56" t="s">
        <v>144</v>
      </c>
      <c r="D1358" s="56" t="s">
        <v>1825</v>
      </c>
      <c r="E1358" s="56" t="s">
        <v>69</v>
      </c>
      <c r="F1358" s="56" t="s">
        <v>69</v>
      </c>
      <c r="G1358" s="56" t="s">
        <v>144</v>
      </c>
      <c r="H1358" s="56" t="s">
        <v>16</v>
      </c>
      <c r="I1358" s="56" t="s">
        <v>397</v>
      </c>
      <c r="J1358" s="56" t="s">
        <v>74</v>
      </c>
      <c r="K1358" s="88" t="s">
        <v>148</v>
      </c>
      <c r="L1358" s="56" t="s">
        <v>148</v>
      </c>
      <c r="M1358" s="27">
        <v>45595</v>
      </c>
      <c r="N1358" s="56" t="s">
        <v>79</v>
      </c>
      <c r="O1358" s="56">
        <v>10861</v>
      </c>
      <c r="P1358" s="56" t="s">
        <v>149</v>
      </c>
      <c r="Q1358" s="56" t="s">
        <v>160</v>
      </c>
      <c r="R1358" s="56" t="s">
        <v>394</v>
      </c>
      <c r="S1358" s="56" t="s">
        <v>167</v>
      </c>
    </row>
    <row r="1359" spans="1:19" x14ac:dyDescent="0.2">
      <c r="A1359" s="56" t="s">
        <v>143</v>
      </c>
      <c r="B1359" s="56">
        <v>46236847</v>
      </c>
      <c r="C1359" s="56" t="s">
        <v>144</v>
      </c>
      <c r="D1359" s="56" t="s">
        <v>1826</v>
      </c>
      <c r="E1359" s="56" t="s">
        <v>69</v>
      </c>
      <c r="F1359" s="56" t="s">
        <v>69</v>
      </c>
      <c r="G1359" s="56" t="s">
        <v>144</v>
      </c>
      <c r="H1359" s="56" t="s">
        <v>16</v>
      </c>
      <c r="I1359" s="56" t="s">
        <v>397</v>
      </c>
      <c r="J1359" s="56" t="s">
        <v>74</v>
      </c>
      <c r="K1359" s="88" t="s">
        <v>148</v>
      </c>
      <c r="L1359" s="56" t="s">
        <v>148</v>
      </c>
      <c r="M1359" s="27">
        <v>45595</v>
      </c>
      <c r="N1359" s="56" t="s">
        <v>79</v>
      </c>
      <c r="O1359" s="56">
        <v>10861</v>
      </c>
      <c r="P1359" s="56" t="s">
        <v>149</v>
      </c>
      <c r="Q1359" s="56" t="s">
        <v>160</v>
      </c>
      <c r="R1359" s="56" t="s">
        <v>394</v>
      </c>
      <c r="S1359" s="56" t="s">
        <v>190</v>
      </c>
    </row>
    <row r="1360" spans="1:19" x14ac:dyDescent="0.2">
      <c r="A1360" s="56" t="s">
        <v>143</v>
      </c>
      <c r="B1360" s="56">
        <v>72921513</v>
      </c>
      <c r="C1360" s="56" t="s">
        <v>144</v>
      </c>
      <c r="D1360" s="56" t="s">
        <v>1827</v>
      </c>
      <c r="E1360" s="56" t="s">
        <v>69</v>
      </c>
      <c r="F1360" s="56" t="s">
        <v>69</v>
      </c>
      <c r="G1360" s="56" t="s">
        <v>144</v>
      </c>
      <c r="H1360" s="56" t="s">
        <v>16</v>
      </c>
      <c r="I1360" s="56" t="s">
        <v>148</v>
      </c>
      <c r="J1360" s="56" t="s">
        <v>158</v>
      </c>
      <c r="K1360" s="88">
        <v>45712</v>
      </c>
      <c r="L1360" s="56" t="s">
        <v>159</v>
      </c>
      <c r="M1360" s="27">
        <v>45595</v>
      </c>
      <c r="N1360" s="56" t="s">
        <v>79</v>
      </c>
      <c r="O1360" s="56">
        <v>10861</v>
      </c>
      <c r="P1360" s="56" t="s">
        <v>149</v>
      </c>
      <c r="Q1360" s="56" t="s">
        <v>160</v>
      </c>
      <c r="R1360" s="56" t="s">
        <v>148</v>
      </c>
      <c r="S1360" s="56" t="s">
        <v>1506</v>
      </c>
    </row>
    <row r="1361" spans="1:19" x14ac:dyDescent="0.2">
      <c r="A1361" s="56" t="s">
        <v>143</v>
      </c>
      <c r="B1361" s="56">
        <v>70036615</v>
      </c>
      <c r="C1361" s="56" t="s">
        <v>144</v>
      </c>
      <c r="D1361" s="56" t="s">
        <v>1828</v>
      </c>
      <c r="E1361" s="56" t="s">
        <v>69</v>
      </c>
      <c r="F1361" s="56" t="s">
        <v>69</v>
      </c>
      <c r="G1361" s="56" t="s">
        <v>144</v>
      </c>
      <c r="H1361" s="56" t="s">
        <v>16</v>
      </c>
      <c r="I1361" s="56" t="s">
        <v>397</v>
      </c>
      <c r="J1361" s="56" t="s">
        <v>158</v>
      </c>
      <c r="K1361" s="88">
        <v>45779</v>
      </c>
      <c r="L1361" s="56" t="s">
        <v>159</v>
      </c>
      <c r="M1361" s="27">
        <v>45595</v>
      </c>
      <c r="N1361" s="56" t="s">
        <v>79</v>
      </c>
      <c r="O1361" s="56">
        <v>10861</v>
      </c>
      <c r="P1361" s="56" t="s">
        <v>149</v>
      </c>
      <c r="Q1361" s="56" t="s">
        <v>160</v>
      </c>
      <c r="R1361" s="56" t="s">
        <v>394</v>
      </c>
      <c r="S1361" s="56" t="s">
        <v>151</v>
      </c>
    </row>
    <row r="1362" spans="1:19" x14ac:dyDescent="0.2">
      <c r="A1362" s="56" t="s">
        <v>143</v>
      </c>
      <c r="B1362" s="56">
        <v>46381545</v>
      </c>
      <c r="C1362" s="56" t="s">
        <v>144</v>
      </c>
      <c r="D1362" s="56" t="s">
        <v>1829</v>
      </c>
      <c r="E1362" s="56" t="s">
        <v>69</v>
      </c>
      <c r="F1362" s="56" t="s">
        <v>69</v>
      </c>
      <c r="G1362" s="56" t="s">
        <v>144</v>
      </c>
      <c r="H1362" s="56" t="s">
        <v>16</v>
      </c>
      <c r="I1362" s="56" t="s">
        <v>401</v>
      </c>
      <c r="J1362" s="56" t="s">
        <v>74</v>
      </c>
      <c r="K1362" s="88" t="s">
        <v>148</v>
      </c>
      <c r="L1362" s="56" t="s">
        <v>148</v>
      </c>
      <c r="M1362" s="27">
        <v>45595</v>
      </c>
      <c r="N1362" s="56" t="s">
        <v>79</v>
      </c>
      <c r="O1362" s="56">
        <v>10861</v>
      </c>
      <c r="P1362" s="56" t="s">
        <v>149</v>
      </c>
      <c r="Q1362" s="56" t="s">
        <v>160</v>
      </c>
      <c r="R1362" s="56" t="s">
        <v>394</v>
      </c>
      <c r="S1362" s="56" t="s">
        <v>170</v>
      </c>
    </row>
    <row r="1363" spans="1:19" x14ac:dyDescent="0.2">
      <c r="A1363" s="56" t="s">
        <v>143</v>
      </c>
      <c r="B1363" s="56">
        <v>47217360</v>
      </c>
      <c r="C1363" s="56" t="s">
        <v>144</v>
      </c>
      <c r="D1363" s="56" t="s">
        <v>1830</v>
      </c>
      <c r="E1363" s="56" t="s">
        <v>69</v>
      </c>
      <c r="F1363" s="56" t="s">
        <v>69</v>
      </c>
      <c r="G1363" s="56" t="s">
        <v>144</v>
      </c>
      <c r="H1363" s="56" t="s">
        <v>16</v>
      </c>
      <c r="I1363" s="56" t="s">
        <v>397</v>
      </c>
      <c r="J1363" s="56" t="s">
        <v>74</v>
      </c>
      <c r="K1363" s="88" t="s">
        <v>148</v>
      </c>
      <c r="L1363" s="56" t="s">
        <v>148</v>
      </c>
      <c r="M1363" s="27">
        <v>45595</v>
      </c>
      <c r="N1363" s="56" t="s">
        <v>79</v>
      </c>
      <c r="O1363" s="56">
        <v>10861</v>
      </c>
      <c r="P1363" s="56" t="s">
        <v>149</v>
      </c>
      <c r="Q1363" s="56" t="s">
        <v>160</v>
      </c>
      <c r="R1363" s="56" t="s">
        <v>394</v>
      </c>
      <c r="S1363" s="56" t="s">
        <v>186</v>
      </c>
    </row>
    <row r="1364" spans="1:19" x14ac:dyDescent="0.2">
      <c r="A1364" s="56" t="s">
        <v>143</v>
      </c>
      <c r="B1364" s="56">
        <v>40526692</v>
      </c>
      <c r="C1364" s="56" t="s">
        <v>144</v>
      </c>
      <c r="D1364" s="56" t="s">
        <v>1831</v>
      </c>
      <c r="E1364" s="56" t="s">
        <v>69</v>
      </c>
      <c r="F1364" s="56" t="s">
        <v>69</v>
      </c>
      <c r="G1364" s="56" t="s">
        <v>144</v>
      </c>
      <c r="H1364" s="56" t="s">
        <v>16</v>
      </c>
      <c r="I1364" s="56" t="s">
        <v>527</v>
      </c>
      <c r="J1364" s="56" t="s">
        <v>74</v>
      </c>
      <c r="K1364" s="88" t="s">
        <v>148</v>
      </c>
      <c r="L1364" s="56" t="s">
        <v>148</v>
      </c>
      <c r="M1364" s="27">
        <v>45623</v>
      </c>
      <c r="N1364" s="56" t="s">
        <v>79</v>
      </c>
      <c r="O1364" s="56">
        <v>10897</v>
      </c>
      <c r="P1364" s="56" t="s">
        <v>149</v>
      </c>
      <c r="Q1364" s="56" t="s">
        <v>160</v>
      </c>
      <c r="R1364" s="56" t="s">
        <v>243</v>
      </c>
      <c r="S1364" s="56" t="s">
        <v>190</v>
      </c>
    </row>
    <row r="1365" spans="1:19" x14ac:dyDescent="0.2">
      <c r="A1365" s="56" t="s">
        <v>143</v>
      </c>
      <c r="B1365" s="56">
        <v>75154328</v>
      </c>
      <c r="C1365" s="56" t="s">
        <v>144</v>
      </c>
      <c r="D1365" s="56" t="s">
        <v>1832</v>
      </c>
      <c r="E1365" s="56" t="s">
        <v>69</v>
      </c>
      <c r="F1365" s="56" t="s">
        <v>69</v>
      </c>
      <c r="G1365" s="56" t="s">
        <v>144</v>
      </c>
      <c r="H1365" s="56" t="s">
        <v>16</v>
      </c>
      <c r="I1365" s="56" t="s">
        <v>242</v>
      </c>
      <c r="J1365" s="56" t="s">
        <v>74</v>
      </c>
      <c r="K1365" s="88" t="s">
        <v>148</v>
      </c>
      <c r="L1365" s="56" t="s">
        <v>148</v>
      </c>
      <c r="M1365" s="27">
        <v>45623</v>
      </c>
      <c r="N1365" s="56" t="s">
        <v>79</v>
      </c>
      <c r="O1365" s="56">
        <v>10897</v>
      </c>
      <c r="P1365" s="56" t="s">
        <v>149</v>
      </c>
      <c r="Q1365" s="56" t="s">
        <v>160</v>
      </c>
      <c r="R1365" s="56" t="s">
        <v>243</v>
      </c>
      <c r="S1365" s="56" t="s">
        <v>170</v>
      </c>
    </row>
    <row r="1366" spans="1:19" x14ac:dyDescent="0.2">
      <c r="A1366" s="56" t="s">
        <v>143</v>
      </c>
      <c r="B1366" s="56">
        <v>47449059</v>
      </c>
      <c r="C1366" s="56" t="s">
        <v>144</v>
      </c>
      <c r="D1366" s="56" t="s">
        <v>1833</v>
      </c>
      <c r="E1366" s="56" t="s">
        <v>69</v>
      </c>
      <c r="F1366" s="56" t="s">
        <v>69</v>
      </c>
      <c r="G1366" s="56" t="s">
        <v>144</v>
      </c>
      <c r="H1366" s="56" t="s">
        <v>16</v>
      </c>
      <c r="I1366" s="56" t="s">
        <v>527</v>
      </c>
      <c r="J1366" s="56" t="s">
        <v>74</v>
      </c>
      <c r="K1366" s="88" t="s">
        <v>148</v>
      </c>
      <c r="L1366" s="56" t="s">
        <v>148</v>
      </c>
      <c r="M1366" s="27">
        <v>45623</v>
      </c>
      <c r="N1366" s="56" t="s">
        <v>79</v>
      </c>
      <c r="O1366" s="56">
        <v>10897</v>
      </c>
      <c r="P1366" s="56" t="s">
        <v>149</v>
      </c>
      <c r="Q1366" s="56" t="s">
        <v>160</v>
      </c>
      <c r="R1366" s="56" t="s">
        <v>243</v>
      </c>
      <c r="S1366" s="56" t="s">
        <v>205</v>
      </c>
    </row>
    <row r="1367" spans="1:19" x14ac:dyDescent="0.2">
      <c r="A1367" s="56" t="s">
        <v>143</v>
      </c>
      <c r="B1367" s="56">
        <v>43953057</v>
      </c>
      <c r="C1367" s="56" t="s">
        <v>144</v>
      </c>
      <c r="D1367" s="56" t="s">
        <v>1834</v>
      </c>
      <c r="E1367" s="56" t="s">
        <v>69</v>
      </c>
      <c r="F1367" s="56" t="s">
        <v>69</v>
      </c>
      <c r="G1367" s="56" t="s">
        <v>144</v>
      </c>
      <c r="H1367" s="56" t="s">
        <v>16</v>
      </c>
      <c r="I1367" s="56" t="s">
        <v>527</v>
      </c>
      <c r="J1367" s="56" t="s">
        <v>74</v>
      </c>
      <c r="K1367" s="88" t="s">
        <v>148</v>
      </c>
      <c r="L1367" s="56" t="s">
        <v>148</v>
      </c>
      <c r="M1367" s="27">
        <v>45623</v>
      </c>
      <c r="N1367" s="56" t="s">
        <v>79</v>
      </c>
      <c r="O1367" s="56">
        <v>10897</v>
      </c>
      <c r="P1367" s="56" t="s">
        <v>149</v>
      </c>
      <c r="Q1367" s="56" t="s">
        <v>160</v>
      </c>
      <c r="R1367" s="56" t="s">
        <v>243</v>
      </c>
      <c r="S1367" s="56" t="s">
        <v>190</v>
      </c>
    </row>
    <row r="1368" spans="1:19" x14ac:dyDescent="0.2">
      <c r="A1368" s="56" t="s">
        <v>143</v>
      </c>
      <c r="B1368" s="56">
        <v>43407219</v>
      </c>
      <c r="C1368" s="56" t="s">
        <v>144</v>
      </c>
      <c r="D1368" s="56" t="s">
        <v>1835</v>
      </c>
      <c r="E1368" s="56" t="s">
        <v>69</v>
      </c>
      <c r="F1368" s="56" t="s">
        <v>69</v>
      </c>
      <c r="G1368" s="56" t="s">
        <v>144</v>
      </c>
      <c r="H1368" s="56" t="s">
        <v>16</v>
      </c>
      <c r="I1368" s="56" t="s">
        <v>786</v>
      </c>
      <c r="J1368" s="56" t="s">
        <v>74</v>
      </c>
      <c r="K1368" s="88" t="s">
        <v>148</v>
      </c>
      <c r="L1368" s="56" t="s">
        <v>148</v>
      </c>
      <c r="M1368" s="27">
        <v>45623</v>
      </c>
      <c r="N1368" s="56" t="s">
        <v>79</v>
      </c>
      <c r="O1368" s="56">
        <v>10897</v>
      </c>
      <c r="P1368" s="56" t="s">
        <v>149</v>
      </c>
      <c r="Q1368" s="56" t="s">
        <v>160</v>
      </c>
      <c r="R1368" s="56" t="s">
        <v>2252</v>
      </c>
      <c r="S1368" s="56" t="s">
        <v>190</v>
      </c>
    </row>
    <row r="1369" spans="1:19" x14ac:dyDescent="0.2">
      <c r="A1369" s="56" t="s">
        <v>143</v>
      </c>
      <c r="B1369" s="56">
        <v>74650441</v>
      </c>
      <c r="C1369" s="56" t="s">
        <v>144</v>
      </c>
      <c r="D1369" s="56" t="s">
        <v>1836</v>
      </c>
      <c r="E1369" s="56" t="s">
        <v>69</v>
      </c>
      <c r="F1369" s="56" t="s">
        <v>69</v>
      </c>
      <c r="G1369" s="56" t="s">
        <v>144</v>
      </c>
      <c r="H1369" s="56" t="s">
        <v>16</v>
      </c>
      <c r="I1369" s="56" t="s">
        <v>786</v>
      </c>
      <c r="J1369" s="56" t="s">
        <v>74</v>
      </c>
      <c r="K1369" s="88" t="s">
        <v>148</v>
      </c>
      <c r="L1369" s="56" t="s">
        <v>148</v>
      </c>
      <c r="M1369" s="27">
        <v>45623</v>
      </c>
      <c r="N1369" s="56" t="s">
        <v>79</v>
      </c>
      <c r="O1369" s="56">
        <v>10897</v>
      </c>
      <c r="P1369" s="56" t="s">
        <v>149</v>
      </c>
      <c r="Q1369" s="56" t="s">
        <v>160</v>
      </c>
      <c r="R1369" s="56" t="s">
        <v>2252</v>
      </c>
      <c r="S1369" s="56" t="s">
        <v>186</v>
      </c>
    </row>
    <row r="1370" spans="1:19" x14ac:dyDescent="0.2">
      <c r="A1370" s="56" t="s">
        <v>143</v>
      </c>
      <c r="B1370" s="56">
        <v>70909106</v>
      </c>
      <c r="C1370" s="56" t="s">
        <v>144</v>
      </c>
      <c r="D1370" s="56" t="s">
        <v>1837</v>
      </c>
      <c r="E1370" s="56" t="s">
        <v>69</v>
      </c>
      <c r="F1370" s="56" t="s">
        <v>69</v>
      </c>
      <c r="G1370" s="56" t="s">
        <v>144</v>
      </c>
      <c r="H1370" s="56" t="s">
        <v>16</v>
      </c>
      <c r="I1370" s="26" t="s">
        <v>820</v>
      </c>
      <c r="J1370" s="56" t="s">
        <v>74</v>
      </c>
      <c r="K1370" s="88" t="s">
        <v>148</v>
      </c>
      <c r="L1370" s="56" t="s">
        <v>148</v>
      </c>
      <c r="M1370" s="27">
        <v>45623</v>
      </c>
      <c r="N1370" s="56" t="s">
        <v>79</v>
      </c>
      <c r="O1370" s="56">
        <v>10897</v>
      </c>
      <c r="P1370" s="56" t="s">
        <v>149</v>
      </c>
      <c r="Q1370" s="56" t="s">
        <v>160</v>
      </c>
      <c r="R1370" s="56" t="s">
        <v>243</v>
      </c>
      <c r="S1370" s="56" t="s">
        <v>170</v>
      </c>
    </row>
    <row r="1371" spans="1:19" x14ac:dyDescent="0.2">
      <c r="A1371" s="56" t="s">
        <v>143</v>
      </c>
      <c r="B1371" s="56">
        <v>77125218</v>
      </c>
      <c r="C1371" s="56" t="s">
        <v>144</v>
      </c>
      <c r="D1371" s="56" t="s">
        <v>1838</v>
      </c>
      <c r="E1371" s="56" t="s">
        <v>69</v>
      </c>
      <c r="F1371" s="56" t="s">
        <v>69</v>
      </c>
      <c r="G1371" s="56" t="s">
        <v>144</v>
      </c>
      <c r="H1371" s="56" t="s">
        <v>16</v>
      </c>
      <c r="I1371" s="26" t="s">
        <v>148</v>
      </c>
      <c r="J1371" s="56" t="s">
        <v>158</v>
      </c>
      <c r="K1371" s="88">
        <v>45735</v>
      </c>
      <c r="L1371" s="56" t="s">
        <v>275</v>
      </c>
      <c r="M1371" s="27">
        <v>45623</v>
      </c>
      <c r="N1371" s="56" t="s">
        <v>79</v>
      </c>
      <c r="O1371" s="56">
        <v>10897</v>
      </c>
      <c r="P1371" s="56" t="s">
        <v>149</v>
      </c>
      <c r="Q1371" s="56" t="s">
        <v>160</v>
      </c>
      <c r="R1371" s="56" t="s">
        <v>148</v>
      </c>
      <c r="S1371" s="56" t="s">
        <v>186</v>
      </c>
    </row>
    <row r="1372" spans="1:19" x14ac:dyDescent="0.2">
      <c r="A1372" s="56" t="s">
        <v>143</v>
      </c>
      <c r="B1372" s="56">
        <v>47522974</v>
      </c>
      <c r="C1372" s="56" t="s">
        <v>144</v>
      </c>
      <c r="D1372" s="56" t="s">
        <v>1839</v>
      </c>
      <c r="E1372" s="56" t="s">
        <v>69</v>
      </c>
      <c r="F1372" s="56" t="s">
        <v>69</v>
      </c>
      <c r="G1372" s="56" t="s">
        <v>144</v>
      </c>
      <c r="H1372" s="56" t="s">
        <v>16</v>
      </c>
      <c r="I1372" s="26" t="s">
        <v>148</v>
      </c>
      <c r="J1372" s="56" t="s">
        <v>158</v>
      </c>
      <c r="K1372" s="88">
        <v>45673</v>
      </c>
      <c r="L1372" s="56" t="s">
        <v>222</v>
      </c>
      <c r="M1372" s="27">
        <v>45623</v>
      </c>
      <c r="N1372" s="56" t="s">
        <v>79</v>
      </c>
      <c r="O1372" s="56">
        <v>10897</v>
      </c>
      <c r="P1372" s="56" t="s">
        <v>149</v>
      </c>
      <c r="Q1372" s="56" t="s">
        <v>160</v>
      </c>
      <c r="R1372" s="56" t="s">
        <v>148</v>
      </c>
      <c r="S1372" s="56" t="s">
        <v>151</v>
      </c>
    </row>
    <row r="1373" spans="1:19" x14ac:dyDescent="0.2">
      <c r="A1373" s="56" t="s">
        <v>143</v>
      </c>
      <c r="B1373" s="56">
        <v>73092128</v>
      </c>
      <c r="C1373" s="56" t="s">
        <v>144</v>
      </c>
      <c r="D1373" s="56" t="s">
        <v>1840</v>
      </c>
      <c r="E1373" s="56" t="s">
        <v>69</v>
      </c>
      <c r="F1373" s="56" t="s">
        <v>69</v>
      </c>
      <c r="G1373" s="56" t="s">
        <v>144</v>
      </c>
      <c r="H1373" s="56" t="s">
        <v>16</v>
      </c>
      <c r="I1373" s="26" t="s">
        <v>1354</v>
      </c>
      <c r="J1373" s="56" t="s">
        <v>74</v>
      </c>
      <c r="K1373" s="88" t="s">
        <v>148</v>
      </c>
      <c r="L1373" s="56" t="s">
        <v>148</v>
      </c>
      <c r="M1373" s="27">
        <v>45623</v>
      </c>
      <c r="N1373" s="56" t="s">
        <v>79</v>
      </c>
      <c r="O1373" s="56">
        <v>10896</v>
      </c>
      <c r="P1373" s="56" t="s">
        <v>149</v>
      </c>
      <c r="Q1373" s="56" t="s">
        <v>160</v>
      </c>
      <c r="R1373" s="56" t="s">
        <v>243</v>
      </c>
      <c r="S1373" s="56" t="s">
        <v>205</v>
      </c>
    </row>
    <row r="1374" spans="1:19" x14ac:dyDescent="0.2">
      <c r="A1374" s="56" t="s">
        <v>143</v>
      </c>
      <c r="B1374" s="56">
        <v>47445968</v>
      </c>
      <c r="C1374" s="56" t="s">
        <v>144</v>
      </c>
      <c r="D1374" s="56" t="s">
        <v>1841</v>
      </c>
      <c r="E1374" s="56" t="s">
        <v>69</v>
      </c>
      <c r="F1374" s="56" t="s">
        <v>69</v>
      </c>
      <c r="G1374" s="56" t="s">
        <v>144</v>
      </c>
      <c r="H1374" s="56" t="s">
        <v>16</v>
      </c>
      <c r="I1374" s="26" t="s">
        <v>308</v>
      </c>
      <c r="J1374" s="56" t="s">
        <v>74</v>
      </c>
      <c r="K1374" s="88" t="s">
        <v>148</v>
      </c>
      <c r="L1374" s="56" t="s">
        <v>148</v>
      </c>
      <c r="M1374" s="27">
        <v>45623</v>
      </c>
      <c r="N1374" s="56" t="s">
        <v>79</v>
      </c>
      <c r="O1374" s="56">
        <v>10896</v>
      </c>
      <c r="P1374" s="56" t="s">
        <v>149</v>
      </c>
      <c r="Q1374" s="56" t="s">
        <v>160</v>
      </c>
      <c r="R1374" s="56" t="s">
        <v>243</v>
      </c>
      <c r="S1374" s="56" t="s">
        <v>170</v>
      </c>
    </row>
    <row r="1375" spans="1:19" x14ac:dyDescent="0.2">
      <c r="A1375" s="56" t="s">
        <v>143</v>
      </c>
      <c r="B1375" s="56">
        <v>70100804</v>
      </c>
      <c r="C1375" s="56" t="s">
        <v>144</v>
      </c>
      <c r="D1375" s="56" t="s">
        <v>1842</v>
      </c>
      <c r="E1375" s="56" t="s">
        <v>69</v>
      </c>
      <c r="F1375" s="56" t="s">
        <v>69</v>
      </c>
      <c r="G1375" s="56" t="s">
        <v>144</v>
      </c>
      <c r="H1375" s="56" t="s">
        <v>16</v>
      </c>
      <c r="I1375" s="26" t="s">
        <v>820</v>
      </c>
      <c r="J1375" s="56" t="s">
        <v>74</v>
      </c>
      <c r="K1375" s="88" t="s">
        <v>148</v>
      </c>
      <c r="L1375" s="56" t="s">
        <v>148</v>
      </c>
      <c r="M1375" s="27">
        <v>45623</v>
      </c>
      <c r="N1375" s="56" t="s">
        <v>79</v>
      </c>
      <c r="O1375" s="56">
        <v>10896</v>
      </c>
      <c r="P1375" s="56" t="s">
        <v>149</v>
      </c>
      <c r="Q1375" s="56" t="s">
        <v>160</v>
      </c>
      <c r="R1375" s="56" t="s">
        <v>243</v>
      </c>
      <c r="S1375" s="56" t="s">
        <v>186</v>
      </c>
    </row>
    <row r="1376" spans="1:19" x14ac:dyDescent="0.2">
      <c r="A1376" s="56" t="s">
        <v>143</v>
      </c>
      <c r="B1376" s="56">
        <v>73958770</v>
      </c>
      <c r="C1376" s="56" t="s">
        <v>144</v>
      </c>
      <c r="D1376" s="56" t="s">
        <v>1843</v>
      </c>
      <c r="E1376" s="56" t="s">
        <v>69</v>
      </c>
      <c r="F1376" s="56" t="s">
        <v>69</v>
      </c>
      <c r="G1376" s="56" t="s">
        <v>144</v>
      </c>
      <c r="H1376" s="56" t="s">
        <v>16</v>
      </c>
      <c r="I1376" s="26" t="s">
        <v>148</v>
      </c>
      <c r="J1376" s="56" t="s">
        <v>158</v>
      </c>
      <c r="K1376" s="88">
        <v>45639</v>
      </c>
      <c r="L1376" s="56" t="s">
        <v>334</v>
      </c>
      <c r="M1376" s="27">
        <v>45623</v>
      </c>
      <c r="N1376" s="56" t="s">
        <v>79</v>
      </c>
      <c r="O1376" s="56">
        <v>10896</v>
      </c>
      <c r="P1376" s="56" t="s">
        <v>149</v>
      </c>
      <c r="Q1376" s="56" t="s">
        <v>160</v>
      </c>
      <c r="R1376" s="56" t="s">
        <v>148</v>
      </c>
      <c r="S1376" s="56" t="s">
        <v>167</v>
      </c>
    </row>
    <row r="1377" spans="1:19" x14ac:dyDescent="0.2">
      <c r="A1377" s="56" t="s">
        <v>143</v>
      </c>
      <c r="B1377" s="56">
        <v>77173713</v>
      </c>
      <c r="C1377" s="56" t="s">
        <v>144</v>
      </c>
      <c r="D1377" s="56" t="s">
        <v>1844</v>
      </c>
      <c r="E1377" s="56" t="s">
        <v>69</v>
      </c>
      <c r="F1377" s="56" t="s">
        <v>69</v>
      </c>
      <c r="G1377" s="56" t="s">
        <v>144</v>
      </c>
      <c r="H1377" s="56" t="s">
        <v>16</v>
      </c>
      <c r="I1377" s="26" t="s">
        <v>1354</v>
      </c>
      <c r="J1377" s="56" t="s">
        <v>158</v>
      </c>
      <c r="K1377" s="88">
        <v>45723</v>
      </c>
      <c r="L1377" s="56" t="s">
        <v>275</v>
      </c>
      <c r="M1377" s="27">
        <v>45623</v>
      </c>
      <c r="N1377" s="56" t="s">
        <v>79</v>
      </c>
      <c r="O1377" s="56">
        <v>10896</v>
      </c>
      <c r="P1377" s="56" t="s">
        <v>149</v>
      </c>
      <c r="Q1377" s="56" t="s">
        <v>160</v>
      </c>
      <c r="R1377" s="56" t="s">
        <v>243</v>
      </c>
      <c r="S1377" s="56" t="s">
        <v>170</v>
      </c>
    </row>
    <row r="1378" spans="1:19" x14ac:dyDescent="0.2">
      <c r="A1378" s="56" t="s">
        <v>143</v>
      </c>
      <c r="B1378" s="56">
        <v>71427268</v>
      </c>
      <c r="C1378" s="56" t="s">
        <v>144</v>
      </c>
      <c r="D1378" s="56" t="s">
        <v>1845</v>
      </c>
      <c r="E1378" s="56" t="s">
        <v>69</v>
      </c>
      <c r="F1378" s="56" t="s">
        <v>69</v>
      </c>
      <c r="G1378" s="56" t="s">
        <v>144</v>
      </c>
      <c r="H1378" s="56" t="s">
        <v>16</v>
      </c>
      <c r="I1378" s="26" t="s">
        <v>1354</v>
      </c>
      <c r="J1378" s="56" t="s">
        <v>74</v>
      </c>
      <c r="K1378" s="88" t="s">
        <v>148</v>
      </c>
      <c r="L1378" s="56" t="s">
        <v>148</v>
      </c>
      <c r="M1378" s="27">
        <v>45623</v>
      </c>
      <c r="N1378" s="56" t="s">
        <v>79</v>
      </c>
      <c r="O1378" s="56">
        <v>10896</v>
      </c>
      <c r="P1378" s="56" t="s">
        <v>149</v>
      </c>
      <c r="Q1378" s="56" t="s">
        <v>160</v>
      </c>
      <c r="R1378" s="56" t="s">
        <v>243</v>
      </c>
      <c r="S1378" s="56" t="s">
        <v>186</v>
      </c>
    </row>
    <row r="1379" spans="1:19" x14ac:dyDescent="0.2">
      <c r="A1379" s="56" t="s">
        <v>143</v>
      </c>
      <c r="B1379" s="56">
        <v>73479673</v>
      </c>
      <c r="C1379" s="56" t="s">
        <v>144</v>
      </c>
      <c r="D1379" s="56" t="s">
        <v>1846</v>
      </c>
      <c r="E1379" s="56" t="s">
        <v>69</v>
      </c>
      <c r="F1379" s="56" t="s">
        <v>69</v>
      </c>
      <c r="G1379" s="56" t="s">
        <v>144</v>
      </c>
      <c r="H1379" s="56" t="s">
        <v>16</v>
      </c>
      <c r="I1379" s="26" t="s">
        <v>242</v>
      </c>
      <c r="J1379" s="56" t="s">
        <v>74</v>
      </c>
      <c r="K1379" s="88" t="s">
        <v>148</v>
      </c>
      <c r="L1379" s="56" t="s">
        <v>148</v>
      </c>
      <c r="M1379" s="27">
        <v>45623</v>
      </c>
      <c r="N1379" s="56" t="s">
        <v>79</v>
      </c>
      <c r="O1379" s="56">
        <v>10896</v>
      </c>
      <c r="P1379" s="56" t="s">
        <v>149</v>
      </c>
      <c r="Q1379" s="56" t="s">
        <v>160</v>
      </c>
      <c r="R1379" s="56" t="s">
        <v>243</v>
      </c>
      <c r="S1379" s="56" t="s">
        <v>256</v>
      </c>
    </row>
    <row r="1380" spans="1:19" x14ac:dyDescent="0.2">
      <c r="A1380" s="56" t="s">
        <v>143</v>
      </c>
      <c r="B1380" s="56">
        <v>73083433</v>
      </c>
      <c r="C1380" s="56" t="s">
        <v>144</v>
      </c>
      <c r="D1380" s="56" t="s">
        <v>1847</v>
      </c>
      <c r="E1380" s="56" t="s">
        <v>69</v>
      </c>
      <c r="F1380" s="56" t="s">
        <v>69</v>
      </c>
      <c r="G1380" s="56" t="s">
        <v>144</v>
      </c>
      <c r="H1380" s="56" t="s">
        <v>16</v>
      </c>
      <c r="I1380" s="26" t="s">
        <v>527</v>
      </c>
      <c r="J1380" s="56" t="s">
        <v>74</v>
      </c>
      <c r="K1380" s="88" t="s">
        <v>148</v>
      </c>
      <c r="L1380" s="56" t="s">
        <v>148</v>
      </c>
      <c r="M1380" s="27">
        <v>45623</v>
      </c>
      <c r="N1380" s="56" t="s">
        <v>79</v>
      </c>
      <c r="O1380" s="56">
        <v>10896</v>
      </c>
      <c r="P1380" s="56" t="s">
        <v>149</v>
      </c>
      <c r="Q1380" s="56" t="s">
        <v>160</v>
      </c>
      <c r="R1380" s="56" t="s">
        <v>243</v>
      </c>
      <c r="S1380" s="56" t="s">
        <v>190</v>
      </c>
    </row>
    <row r="1381" spans="1:19" x14ac:dyDescent="0.2">
      <c r="A1381" s="56" t="s">
        <v>143</v>
      </c>
      <c r="B1381" s="56">
        <v>43168037</v>
      </c>
      <c r="C1381" s="56" t="s">
        <v>144</v>
      </c>
      <c r="D1381" s="56" t="s">
        <v>1848</v>
      </c>
      <c r="E1381" s="56" t="s">
        <v>69</v>
      </c>
      <c r="F1381" s="56" t="s">
        <v>69</v>
      </c>
      <c r="G1381" s="56" t="s">
        <v>144</v>
      </c>
      <c r="H1381" s="56" t="s">
        <v>16</v>
      </c>
      <c r="I1381" s="26" t="s">
        <v>425</v>
      </c>
      <c r="J1381" s="56" t="s">
        <v>158</v>
      </c>
      <c r="K1381" s="88">
        <v>45716</v>
      </c>
      <c r="L1381" s="56" t="s">
        <v>194</v>
      </c>
      <c r="M1381" s="27">
        <v>45623</v>
      </c>
      <c r="N1381" s="56" t="s">
        <v>79</v>
      </c>
      <c r="O1381" s="56">
        <v>10896</v>
      </c>
      <c r="P1381" s="56" t="s">
        <v>149</v>
      </c>
      <c r="Q1381" s="56" t="s">
        <v>160</v>
      </c>
      <c r="R1381" s="56" t="s">
        <v>243</v>
      </c>
      <c r="S1381" s="56" t="s">
        <v>195</v>
      </c>
    </row>
    <row r="1382" spans="1:19" x14ac:dyDescent="0.2">
      <c r="A1382" s="56" t="s">
        <v>143</v>
      </c>
      <c r="B1382" s="56">
        <v>73877196</v>
      </c>
      <c r="C1382" s="56" t="s">
        <v>144</v>
      </c>
      <c r="D1382" s="56" t="s">
        <v>1849</v>
      </c>
      <c r="E1382" s="56" t="s">
        <v>69</v>
      </c>
      <c r="F1382" s="56" t="s">
        <v>69</v>
      </c>
      <c r="G1382" s="56" t="s">
        <v>144</v>
      </c>
      <c r="H1382" s="56" t="s">
        <v>16</v>
      </c>
      <c r="I1382" s="56" t="s">
        <v>527</v>
      </c>
      <c r="J1382" s="26" t="s">
        <v>74</v>
      </c>
      <c r="K1382" s="88" t="s">
        <v>148</v>
      </c>
      <c r="L1382" s="56" t="s">
        <v>148</v>
      </c>
      <c r="M1382" s="27">
        <v>45623</v>
      </c>
      <c r="N1382" s="56" t="s">
        <v>78</v>
      </c>
      <c r="O1382" s="56">
        <v>10896</v>
      </c>
      <c r="P1382" s="56" t="s">
        <v>149</v>
      </c>
      <c r="Q1382" s="56" t="s">
        <v>160</v>
      </c>
      <c r="R1382" s="56" t="s">
        <v>243</v>
      </c>
      <c r="S1382" s="56" t="s">
        <v>195</v>
      </c>
    </row>
    <row r="1383" spans="1:19" x14ac:dyDescent="0.2">
      <c r="A1383" s="56" t="s">
        <v>143</v>
      </c>
      <c r="B1383" s="56">
        <v>42346979</v>
      </c>
      <c r="C1383" s="56" t="s">
        <v>144</v>
      </c>
      <c r="D1383" s="56" t="s">
        <v>1850</v>
      </c>
      <c r="E1383" s="56" t="s">
        <v>69</v>
      </c>
      <c r="F1383" s="56" t="s">
        <v>69</v>
      </c>
      <c r="G1383" s="56" t="s">
        <v>144</v>
      </c>
      <c r="H1383" s="56" t="s">
        <v>16</v>
      </c>
      <c r="I1383" s="26" t="s">
        <v>527</v>
      </c>
      <c r="J1383" s="56" t="s">
        <v>74</v>
      </c>
      <c r="K1383" s="88" t="s">
        <v>148</v>
      </c>
      <c r="L1383" s="56" t="s">
        <v>148</v>
      </c>
      <c r="M1383" s="27">
        <v>45623</v>
      </c>
      <c r="N1383" s="56" t="s">
        <v>79</v>
      </c>
      <c r="O1383" s="56">
        <v>10896</v>
      </c>
      <c r="P1383" s="56" t="s">
        <v>149</v>
      </c>
      <c r="Q1383" s="56" t="s">
        <v>160</v>
      </c>
      <c r="R1383" s="56" t="s">
        <v>243</v>
      </c>
      <c r="S1383" s="56" t="s">
        <v>170</v>
      </c>
    </row>
    <row r="1384" spans="1:19" x14ac:dyDescent="0.2">
      <c r="A1384" s="56" t="s">
        <v>143</v>
      </c>
      <c r="B1384" s="56">
        <v>71258285</v>
      </c>
      <c r="C1384" s="56" t="s">
        <v>144</v>
      </c>
      <c r="D1384" s="56" t="s">
        <v>1851</v>
      </c>
      <c r="E1384" s="56" t="s">
        <v>69</v>
      </c>
      <c r="F1384" s="56" t="s">
        <v>69</v>
      </c>
      <c r="G1384" s="56" t="s">
        <v>144</v>
      </c>
      <c r="H1384" s="56" t="s">
        <v>436</v>
      </c>
      <c r="I1384" s="26" t="s">
        <v>200</v>
      </c>
      <c r="J1384" s="56" t="s">
        <v>158</v>
      </c>
      <c r="K1384" s="88">
        <v>45747</v>
      </c>
      <c r="L1384" s="56" t="s">
        <v>275</v>
      </c>
      <c r="M1384" s="27">
        <v>45618</v>
      </c>
      <c r="N1384" s="56" t="s">
        <v>79</v>
      </c>
      <c r="O1384" s="56">
        <v>10884</v>
      </c>
      <c r="P1384" s="56" t="s">
        <v>149</v>
      </c>
      <c r="Q1384" s="56" t="s">
        <v>154</v>
      </c>
      <c r="R1384" s="56" t="s">
        <v>2150</v>
      </c>
      <c r="S1384" s="56" t="s">
        <v>151</v>
      </c>
    </row>
    <row r="1385" spans="1:19" x14ac:dyDescent="0.2">
      <c r="A1385" s="56" t="s">
        <v>143</v>
      </c>
      <c r="B1385" s="56">
        <v>41202237</v>
      </c>
      <c r="C1385" s="56" t="s">
        <v>144</v>
      </c>
      <c r="D1385" s="56" t="s">
        <v>1852</v>
      </c>
      <c r="E1385" s="56" t="s">
        <v>69</v>
      </c>
      <c r="F1385" s="56" t="s">
        <v>69</v>
      </c>
      <c r="G1385" s="56" t="s">
        <v>144</v>
      </c>
      <c r="H1385" s="56" t="s">
        <v>146</v>
      </c>
      <c r="I1385" s="26" t="s">
        <v>148</v>
      </c>
      <c r="J1385" s="56" t="s">
        <v>158</v>
      </c>
      <c r="K1385" s="88">
        <v>45720</v>
      </c>
      <c r="L1385" s="56" t="s">
        <v>275</v>
      </c>
      <c r="M1385" s="27">
        <v>45642</v>
      </c>
      <c r="N1385" s="56" t="s">
        <v>79</v>
      </c>
      <c r="O1385" s="56" t="s">
        <v>1853</v>
      </c>
      <c r="P1385" s="56" t="s">
        <v>149</v>
      </c>
      <c r="Q1385" s="56" t="s">
        <v>154</v>
      </c>
      <c r="R1385" s="56" t="s">
        <v>148</v>
      </c>
      <c r="S1385" s="56" t="s">
        <v>232</v>
      </c>
    </row>
    <row r="1386" spans="1:19" x14ac:dyDescent="0.2">
      <c r="A1386" s="56" t="s">
        <v>143</v>
      </c>
      <c r="B1386" s="56">
        <v>74698859</v>
      </c>
      <c r="C1386" s="56" t="s">
        <v>144</v>
      </c>
      <c r="D1386" s="56" t="s">
        <v>1854</v>
      </c>
      <c r="E1386" s="56" t="s">
        <v>69</v>
      </c>
      <c r="F1386" s="56" t="s">
        <v>69</v>
      </c>
      <c r="G1386" s="56" t="s">
        <v>144</v>
      </c>
      <c r="H1386" s="56" t="s">
        <v>146</v>
      </c>
      <c r="I1386" s="26" t="s">
        <v>147</v>
      </c>
      <c r="J1386" s="56" t="s">
        <v>74</v>
      </c>
      <c r="K1386" s="88" t="s">
        <v>148</v>
      </c>
      <c r="L1386" s="56" t="s">
        <v>148</v>
      </c>
      <c r="M1386" s="27">
        <v>45642</v>
      </c>
      <c r="N1386" s="56" t="s">
        <v>79</v>
      </c>
      <c r="O1386" s="56" t="s">
        <v>1853</v>
      </c>
      <c r="P1386" s="56" t="s">
        <v>149</v>
      </c>
      <c r="Q1386" s="56" t="s">
        <v>154</v>
      </c>
      <c r="R1386" s="56" t="s">
        <v>2150</v>
      </c>
      <c r="S1386" s="56" t="s">
        <v>151</v>
      </c>
    </row>
    <row r="1387" spans="1:19" x14ac:dyDescent="0.2">
      <c r="A1387" s="56" t="s">
        <v>143</v>
      </c>
      <c r="B1387" s="56">
        <v>46592648</v>
      </c>
      <c r="C1387" s="56" t="s">
        <v>144</v>
      </c>
      <c r="D1387" s="56" t="s">
        <v>1855</v>
      </c>
      <c r="E1387" s="56" t="s">
        <v>69</v>
      </c>
      <c r="F1387" s="56" t="s">
        <v>69</v>
      </c>
      <c r="G1387" s="56" t="s">
        <v>144</v>
      </c>
      <c r="H1387" s="56" t="s">
        <v>146</v>
      </c>
      <c r="I1387" s="26" t="s">
        <v>329</v>
      </c>
      <c r="J1387" s="56" t="s">
        <v>74</v>
      </c>
      <c r="K1387" s="88" t="s">
        <v>148</v>
      </c>
      <c r="L1387" s="56" t="s">
        <v>148</v>
      </c>
      <c r="M1387" s="27">
        <v>45642</v>
      </c>
      <c r="N1387" s="56" t="s">
        <v>79</v>
      </c>
      <c r="O1387" s="56" t="s">
        <v>1853</v>
      </c>
      <c r="P1387" s="56" t="s">
        <v>149</v>
      </c>
      <c r="Q1387" s="56" t="s">
        <v>154</v>
      </c>
      <c r="R1387" s="56" t="s">
        <v>2150</v>
      </c>
      <c r="S1387" s="56" t="s">
        <v>186</v>
      </c>
    </row>
    <row r="1388" spans="1:19" x14ac:dyDescent="0.2">
      <c r="A1388" s="56" t="s">
        <v>143</v>
      </c>
      <c r="B1388" s="56">
        <v>75272300</v>
      </c>
      <c r="C1388" s="56" t="s">
        <v>144</v>
      </c>
      <c r="D1388" s="56" t="s">
        <v>1856</v>
      </c>
      <c r="E1388" s="56" t="s">
        <v>69</v>
      </c>
      <c r="F1388" s="56" t="s">
        <v>69</v>
      </c>
      <c r="G1388" s="56" t="s">
        <v>144</v>
      </c>
      <c r="H1388" s="56" t="s">
        <v>146</v>
      </c>
      <c r="I1388" s="26" t="s">
        <v>415</v>
      </c>
      <c r="J1388" s="56" t="s">
        <v>74</v>
      </c>
      <c r="K1388" s="88" t="s">
        <v>148</v>
      </c>
      <c r="L1388" s="56" t="s">
        <v>148</v>
      </c>
      <c r="M1388" s="27">
        <v>45642</v>
      </c>
      <c r="N1388" s="56" t="s">
        <v>78</v>
      </c>
      <c r="O1388" s="56" t="s">
        <v>1853</v>
      </c>
      <c r="P1388" s="56" t="s">
        <v>149</v>
      </c>
      <c r="Q1388" s="56" t="s">
        <v>154</v>
      </c>
      <c r="R1388" s="56" t="s">
        <v>2150</v>
      </c>
      <c r="S1388" s="56" t="s">
        <v>179</v>
      </c>
    </row>
    <row r="1389" spans="1:19" x14ac:dyDescent="0.2">
      <c r="A1389" s="56" t="s">
        <v>143</v>
      </c>
      <c r="B1389" s="56">
        <v>76606931</v>
      </c>
      <c r="C1389" s="56" t="s">
        <v>144</v>
      </c>
      <c r="D1389" s="56" t="s">
        <v>1857</v>
      </c>
      <c r="E1389" s="56" t="s">
        <v>69</v>
      </c>
      <c r="F1389" s="56" t="s">
        <v>69</v>
      </c>
      <c r="G1389" s="56" t="s">
        <v>144</v>
      </c>
      <c r="H1389" s="56" t="s">
        <v>146</v>
      </c>
      <c r="I1389" s="26" t="s">
        <v>415</v>
      </c>
      <c r="J1389" s="56" t="s">
        <v>158</v>
      </c>
      <c r="K1389" s="88">
        <v>45758</v>
      </c>
      <c r="L1389" s="56" t="s">
        <v>159</v>
      </c>
      <c r="M1389" s="27">
        <v>45642</v>
      </c>
      <c r="N1389" s="56" t="s">
        <v>78</v>
      </c>
      <c r="O1389" s="56" t="s">
        <v>1853</v>
      </c>
      <c r="P1389" s="56" t="s">
        <v>149</v>
      </c>
      <c r="Q1389" s="56" t="s">
        <v>154</v>
      </c>
      <c r="R1389" s="56" t="s">
        <v>2150</v>
      </c>
      <c r="S1389" s="56" t="s">
        <v>190</v>
      </c>
    </row>
    <row r="1390" spans="1:19" x14ac:dyDescent="0.2">
      <c r="A1390" s="56" t="s">
        <v>143</v>
      </c>
      <c r="B1390" s="56">
        <v>72428508</v>
      </c>
      <c r="C1390" s="56" t="s">
        <v>144</v>
      </c>
      <c r="D1390" s="56" t="s">
        <v>1858</v>
      </c>
      <c r="E1390" s="56" t="s">
        <v>69</v>
      </c>
      <c r="F1390" s="56" t="s">
        <v>69</v>
      </c>
      <c r="G1390" s="56" t="s">
        <v>144</v>
      </c>
      <c r="H1390" s="56" t="s">
        <v>146</v>
      </c>
      <c r="I1390" s="56" t="s">
        <v>148</v>
      </c>
      <c r="J1390" s="56" t="s">
        <v>158</v>
      </c>
      <c r="K1390" s="88">
        <v>45645</v>
      </c>
      <c r="L1390" s="56" t="s">
        <v>222</v>
      </c>
      <c r="M1390" s="27">
        <v>45642</v>
      </c>
      <c r="N1390" s="56" t="s">
        <v>79</v>
      </c>
      <c r="O1390" s="56" t="s">
        <v>1853</v>
      </c>
      <c r="P1390" s="56" t="s">
        <v>149</v>
      </c>
      <c r="Q1390" s="56" t="s">
        <v>154</v>
      </c>
      <c r="R1390" s="56" t="s">
        <v>148</v>
      </c>
      <c r="S1390" s="56" t="s">
        <v>205</v>
      </c>
    </row>
    <row r="1391" spans="1:19" x14ac:dyDescent="0.2">
      <c r="A1391" s="56" t="s">
        <v>143</v>
      </c>
      <c r="B1391" s="56">
        <v>74829759</v>
      </c>
      <c r="C1391" s="56" t="s">
        <v>144</v>
      </c>
      <c r="D1391" s="56" t="s">
        <v>1859</v>
      </c>
      <c r="E1391" s="56" t="s">
        <v>69</v>
      </c>
      <c r="F1391" s="56" t="s">
        <v>69</v>
      </c>
      <c r="G1391" s="56" t="s">
        <v>144</v>
      </c>
      <c r="H1391" s="56" t="s">
        <v>146</v>
      </c>
      <c r="I1391" s="56" t="s">
        <v>148</v>
      </c>
      <c r="J1391" s="56" t="s">
        <v>158</v>
      </c>
      <c r="K1391" s="88">
        <v>45658</v>
      </c>
      <c r="L1391" s="56" t="s">
        <v>222</v>
      </c>
      <c r="M1391" s="27">
        <v>45642</v>
      </c>
      <c r="N1391" s="56" t="s">
        <v>79</v>
      </c>
      <c r="O1391" s="56" t="s">
        <v>1853</v>
      </c>
      <c r="P1391" s="56" t="s">
        <v>149</v>
      </c>
      <c r="Q1391" s="56" t="s">
        <v>154</v>
      </c>
      <c r="R1391" s="56" t="s">
        <v>148</v>
      </c>
      <c r="S1391" s="56" t="s">
        <v>1506</v>
      </c>
    </row>
    <row r="1392" spans="1:19" x14ac:dyDescent="0.2">
      <c r="A1392" s="56" t="s">
        <v>143</v>
      </c>
      <c r="B1392" s="56">
        <v>74360802</v>
      </c>
      <c r="C1392" s="56" t="s">
        <v>144</v>
      </c>
      <c r="D1392" s="56" t="s">
        <v>1860</v>
      </c>
      <c r="E1392" s="56" t="s">
        <v>69</v>
      </c>
      <c r="F1392" s="56" t="s">
        <v>69</v>
      </c>
      <c r="G1392" s="56" t="s">
        <v>144</v>
      </c>
      <c r="H1392" s="56" t="s">
        <v>146</v>
      </c>
      <c r="I1392" s="56" t="s">
        <v>147</v>
      </c>
      <c r="J1392" s="56" t="s">
        <v>74</v>
      </c>
      <c r="K1392" s="88" t="s">
        <v>148</v>
      </c>
      <c r="L1392" s="56" t="s">
        <v>148</v>
      </c>
      <c r="M1392" s="27">
        <v>45642</v>
      </c>
      <c r="N1392" s="56" t="s">
        <v>78</v>
      </c>
      <c r="O1392" s="56" t="s">
        <v>1853</v>
      </c>
      <c r="P1392" s="56" t="s">
        <v>149</v>
      </c>
      <c r="Q1392" s="56" t="s">
        <v>154</v>
      </c>
      <c r="R1392" s="56" t="s">
        <v>2150</v>
      </c>
      <c r="S1392" s="56" t="s">
        <v>256</v>
      </c>
    </row>
    <row r="1393" spans="1:19" x14ac:dyDescent="0.2">
      <c r="A1393" s="56" t="s">
        <v>143</v>
      </c>
      <c r="B1393" s="56">
        <v>47638010</v>
      </c>
      <c r="C1393" s="56" t="s">
        <v>144</v>
      </c>
      <c r="D1393" s="56" t="s">
        <v>1861</v>
      </c>
      <c r="E1393" s="56" t="s">
        <v>69</v>
      </c>
      <c r="F1393" s="56" t="s">
        <v>69</v>
      </c>
      <c r="G1393" s="56" t="s">
        <v>144</v>
      </c>
      <c r="H1393" s="56" t="s">
        <v>16</v>
      </c>
      <c r="I1393" s="56" t="s">
        <v>148</v>
      </c>
      <c r="J1393" s="56" t="s">
        <v>158</v>
      </c>
      <c r="K1393" s="88">
        <v>45692</v>
      </c>
      <c r="L1393" s="56" t="s">
        <v>247</v>
      </c>
      <c r="M1393" s="27">
        <v>45657</v>
      </c>
      <c r="N1393" s="56" t="s">
        <v>79</v>
      </c>
      <c r="O1393" s="56" t="s">
        <v>1862</v>
      </c>
      <c r="P1393" s="56" t="s">
        <v>149</v>
      </c>
      <c r="Q1393" s="56">
        <v>0</v>
      </c>
      <c r="R1393" s="56" t="s">
        <v>148</v>
      </c>
      <c r="S1393" s="56" t="s">
        <v>167</v>
      </c>
    </row>
    <row r="1394" spans="1:19" x14ac:dyDescent="0.2">
      <c r="A1394" s="56" t="s">
        <v>143</v>
      </c>
      <c r="B1394" s="56">
        <v>75265014</v>
      </c>
      <c r="C1394" s="56" t="s">
        <v>144</v>
      </c>
      <c r="D1394" s="56" t="s">
        <v>1863</v>
      </c>
      <c r="E1394" s="56" t="s">
        <v>69</v>
      </c>
      <c r="F1394" s="56" t="s">
        <v>69</v>
      </c>
      <c r="G1394" s="56" t="s">
        <v>144</v>
      </c>
      <c r="H1394" s="56" t="s">
        <v>16</v>
      </c>
      <c r="I1394" s="56" t="s">
        <v>564</v>
      </c>
      <c r="J1394" s="56" t="s">
        <v>74</v>
      </c>
      <c r="K1394" s="88" t="s">
        <v>148</v>
      </c>
      <c r="L1394" s="56" t="s">
        <v>148</v>
      </c>
      <c r="M1394" s="27">
        <v>45657</v>
      </c>
      <c r="N1394" s="56" t="s">
        <v>79</v>
      </c>
      <c r="O1394" s="56" t="s">
        <v>1862</v>
      </c>
      <c r="P1394" s="56" t="s">
        <v>149</v>
      </c>
      <c r="Q1394" s="56">
        <v>0</v>
      </c>
      <c r="R1394" s="56" t="s">
        <v>2252</v>
      </c>
      <c r="S1394" s="56" t="s">
        <v>190</v>
      </c>
    </row>
    <row r="1395" spans="1:19" x14ac:dyDescent="0.2">
      <c r="A1395" s="56" t="s">
        <v>143</v>
      </c>
      <c r="B1395" s="56">
        <v>77015885</v>
      </c>
      <c r="C1395" s="56" t="s">
        <v>144</v>
      </c>
      <c r="D1395" s="56" t="s">
        <v>1864</v>
      </c>
      <c r="E1395" s="56" t="s">
        <v>69</v>
      </c>
      <c r="F1395" s="56" t="s">
        <v>69</v>
      </c>
      <c r="G1395" s="56" t="s">
        <v>144</v>
      </c>
      <c r="H1395" s="56" t="s">
        <v>16</v>
      </c>
      <c r="I1395" s="56" t="s">
        <v>564</v>
      </c>
      <c r="J1395" s="56" t="s">
        <v>74</v>
      </c>
      <c r="K1395" s="88" t="s">
        <v>148</v>
      </c>
      <c r="L1395" s="56" t="s">
        <v>148</v>
      </c>
      <c r="M1395" s="27">
        <v>45657</v>
      </c>
      <c r="N1395" s="56" t="s">
        <v>79</v>
      </c>
      <c r="O1395" s="56" t="s">
        <v>1862</v>
      </c>
      <c r="P1395" s="56" t="s">
        <v>149</v>
      </c>
      <c r="Q1395" s="56">
        <v>0</v>
      </c>
      <c r="R1395" s="56" t="s">
        <v>2252</v>
      </c>
      <c r="S1395" s="56" t="s">
        <v>186</v>
      </c>
    </row>
    <row r="1396" spans="1:19" x14ac:dyDescent="0.2">
      <c r="A1396" s="56" t="s">
        <v>143</v>
      </c>
      <c r="B1396" s="56">
        <v>72636547</v>
      </c>
      <c r="C1396" s="56" t="s">
        <v>144</v>
      </c>
      <c r="D1396" s="56" t="s">
        <v>1865</v>
      </c>
      <c r="E1396" s="56" t="s">
        <v>69</v>
      </c>
      <c r="F1396" s="56" t="s">
        <v>69</v>
      </c>
      <c r="G1396" s="56" t="s">
        <v>144</v>
      </c>
      <c r="H1396" s="56" t="s">
        <v>16</v>
      </c>
      <c r="I1396" s="56" t="s">
        <v>148</v>
      </c>
      <c r="J1396" s="56" t="s">
        <v>158</v>
      </c>
      <c r="K1396" s="88">
        <v>45688</v>
      </c>
      <c r="L1396" s="56" t="s">
        <v>247</v>
      </c>
      <c r="M1396" s="27">
        <v>45657</v>
      </c>
      <c r="N1396" s="56" t="s">
        <v>79</v>
      </c>
      <c r="O1396" s="56" t="s">
        <v>1862</v>
      </c>
      <c r="P1396" s="56" t="s">
        <v>149</v>
      </c>
      <c r="Q1396" s="56">
        <v>0</v>
      </c>
      <c r="R1396" s="56" t="s">
        <v>148</v>
      </c>
      <c r="S1396" s="56" t="s">
        <v>1506</v>
      </c>
    </row>
    <row r="1397" spans="1:19" x14ac:dyDescent="0.2">
      <c r="A1397" s="56" t="s">
        <v>143</v>
      </c>
      <c r="B1397" s="56">
        <v>71474420</v>
      </c>
      <c r="C1397" s="56" t="s">
        <v>144</v>
      </c>
      <c r="D1397" s="56" t="s">
        <v>1866</v>
      </c>
      <c r="E1397" s="56" t="s">
        <v>69</v>
      </c>
      <c r="F1397" s="56" t="s">
        <v>69</v>
      </c>
      <c r="G1397" s="56" t="s">
        <v>144</v>
      </c>
      <c r="H1397" s="56" t="s">
        <v>16</v>
      </c>
      <c r="I1397" s="56" t="s">
        <v>564</v>
      </c>
      <c r="J1397" s="56" t="s">
        <v>158</v>
      </c>
      <c r="K1397" s="88">
        <v>45761</v>
      </c>
      <c r="L1397" s="56" t="s">
        <v>197</v>
      </c>
      <c r="M1397" s="27">
        <v>45657</v>
      </c>
      <c r="N1397" s="56" t="s">
        <v>79</v>
      </c>
      <c r="O1397" s="56" t="s">
        <v>1862</v>
      </c>
      <c r="P1397" s="56" t="s">
        <v>149</v>
      </c>
      <c r="Q1397" s="56">
        <v>0</v>
      </c>
      <c r="R1397" s="56" t="s">
        <v>2252</v>
      </c>
      <c r="S1397" s="56" t="s">
        <v>170</v>
      </c>
    </row>
    <row r="1398" spans="1:19" x14ac:dyDescent="0.2">
      <c r="A1398" s="56" t="s">
        <v>143</v>
      </c>
      <c r="B1398" s="56">
        <v>78546058</v>
      </c>
      <c r="C1398" s="56" t="s">
        <v>144</v>
      </c>
      <c r="D1398" s="56" t="s">
        <v>1867</v>
      </c>
      <c r="E1398" s="56" t="s">
        <v>69</v>
      </c>
      <c r="F1398" s="56" t="s">
        <v>69</v>
      </c>
      <c r="G1398" s="56" t="s">
        <v>144</v>
      </c>
      <c r="H1398" s="56" t="s">
        <v>16</v>
      </c>
      <c r="I1398" s="56" t="s">
        <v>564</v>
      </c>
      <c r="J1398" s="56" t="s">
        <v>158</v>
      </c>
      <c r="K1398" s="88">
        <v>45747</v>
      </c>
      <c r="L1398" s="56" t="s">
        <v>194</v>
      </c>
      <c r="M1398" s="27">
        <v>45657</v>
      </c>
      <c r="N1398" s="56" t="s">
        <v>79</v>
      </c>
      <c r="O1398" s="56" t="s">
        <v>1862</v>
      </c>
      <c r="P1398" s="56" t="s">
        <v>149</v>
      </c>
      <c r="Q1398" s="56">
        <v>0</v>
      </c>
      <c r="R1398" s="56" t="s">
        <v>2252</v>
      </c>
      <c r="S1398" s="56" t="s">
        <v>195</v>
      </c>
    </row>
    <row r="1399" spans="1:19" x14ac:dyDescent="0.2">
      <c r="A1399" s="56" t="s">
        <v>143</v>
      </c>
      <c r="B1399" s="56">
        <v>76002912</v>
      </c>
      <c r="C1399" s="56" t="s">
        <v>144</v>
      </c>
      <c r="D1399" s="56" t="s">
        <v>1868</v>
      </c>
      <c r="E1399" s="56" t="s">
        <v>69</v>
      </c>
      <c r="F1399" s="56" t="s">
        <v>69</v>
      </c>
      <c r="G1399" s="56" t="s">
        <v>144</v>
      </c>
      <c r="H1399" s="56" t="s">
        <v>16</v>
      </c>
      <c r="I1399" s="56" t="s">
        <v>148</v>
      </c>
      <c r="J1399" s="56" t="s">
        <v>158</v>
      </c>
      <c r="K1399" s="88">
        <v>45733</v>
      </c>
      <c r="L1399" s="56" t="s">
        <v>201</v>
      </c>
      <c r="M1399" s="27">
        <v>45657</v>
      </c>
      <c r="N1399" s="56" t="s">
        <v>79</v>
      </c>
      <c r="O1399" s="56" t="s">
        <v>1862</v>
      </c>
      <c r="P1399" s="56" t="s">
        <v>149</v>
      </c>
      <c r="Q1399" s="56">
        <v>0</v>
      </c>
      <c r="R1399" s="56" t="s">
        <v>148</v>
      </c>
      <c r="S1399" s="56" t="s">
        <v>167</v>
      </c>
    </row>
    <row r="1400" spans="1:19" x14ac:dyDescent="0.2">
      <c r="A1400" s="56" t="s">
        <v>143</v>
      </c>
      <c r="B1400" s="56">
        <v>70013238</v>
      </c>
      <c r="C1400" s="56" t="s">
        <v>144</v>
      </c>
      <c r="D1400" s="56" t="s">
        <v>1869</v>
      </c>
      <c r="E1400" s="56" t="s">
        <v>69</v>
      </c>
      <c r="F1400" s="56" t="s">
        <v>69</v>
      </c>
      <c r="G1400" s="56" t="s">
        <v>144</v>
      </c>
      <c r="H1400" s="56" t="s">
        <v>16</v>
      </c>
      <c r="I1400" s="56" t="s">
        <v>564</v>
      </c>
      <c r="J1400" s="56" t="s">
        <v>74</v>
      </c>
      <c r="K1400" s="88" t="s">
        <v>148</v>
      </c>
      <c r="L1400" s="56" t="s">
        <v>148</v>
      </c>
      <c r="M1400" s="27">
        <v>45657</v>
      </c>
      <c r="N1400" s="56" t="s">
        <v>79</v>
      </c>
      <c r="O1400" s="56" t="s">
        <v>1862</v>
      </c>
      <c r="P1400" s="56" t="s">
        <v>149</v>
      </c>
      <c r="Q1400" s="56">
        <v>0</v>
      </c>
      <c r="R1400" s="56" t="s">
        <v>2252</v>
      </c>
      <c r="S1400" s="56" t="s">
        <v>195</v>
      </c>
    </row>
    <row r="1401" spans="1:19" x14ac:dyDescent="0.2">
      <c r="A1401" s="56" t="s">
        <v>143</v>
      </c>
      <c r="B1401" s="56">
        <v>44632482</v>
      </c>
      <c r="C1401" s="56" t="s">
        <v>144</v>
      </c>
      <c r="D1401" s="56" t="s">
        <v>1870</v>
      </c>
      <c r="E1401" s="56" t="s">
        <v>69</v>
      </c>
      <c r="F1401" s="56" t="s">
        <v>69</v>
      </c>
      <c r="G1401" s="56" t="s">
        <v>144</v>
      </c>
      <c r="H1401" s="56" t="s">
        <v>16</v>
      </c>
      <c r="I1401" s="56" t="s">
        <v>148</v>
      </c>
      <c r="J1401" s="56" t="s">
        <v>158</v>
      </c>
      <c r="K1401" s="88">
        <v>45702</v>
      </c>
      <c r="L1401" s="56" t="s">
        <v>222</v>
      </c>
      <c r="M1401" s="27">
        <v>45657</v>
      </c>
      <c r="N1401" s="56" t="s">
        <v>79</v>
      </c>
      <c r="O1401" s="56" t="s">
        <v>1862</v>
      </c>
      <c r="P1401" s="56" t="s">
        <v>149</v>
      </c>
      <c r="Q1401" s="56">
        <v>0</v>
      </c>
      <c r="R1401" s="56" t="s">
        <v>148</v>
      </c>
      <c r="S1401" s="56" t="s">
        <v>1506</v>
      </c>
    </row>
    <row r="1402" spans="1:19" x14ac:dyDescent="0.2">
      <c r="A1402" s="56" t="s">
        <v>143</v>
      </c>
      <c r="B1402" s="56">
        <v>76672874</v>
      </c>
      <c r="C1402" s="56" t="s">
        <v>144</v>
      </c>
      <c r="D1402" s="56" t="s">
        <v>1871</v>
      </c>
      <c r="E1402" s="56" t="s">
        <v>69</v>
      </c>
      <c r="F1402" s="56" t="s">
        <v>69</v>
      </c>
      <c r="G1402" s="56" t="s">
        <v>144</v>
      </c>
      <c r="H1402" s="56" t="s">
        <v>16</v>
      </c>
      <c r="I1402" s="56" t="s">
        <v>564</v>
      </c>
      <c r="J1402" s="56" t="s">
        <v>74</v>
      </c>
      <c r="K1402" s="88" t="s">
        <v>148</v>
      </c>
      <c r="L1402" s="56" t="s">
        <v>148</v>
      </c>
      <c r="M1402" s="27">
        <v>45657</v>
      </c>
      <c r="N1402" s="56" t="s">
        <v>79</v>
      </c>
      <c r="O1402" s="56" t="s">
        <v>1862</v>
      </c>
      <c r="P1402" s="56" t="s">
        <v>149</v>
      </c>
      <c r="Q1402" s="56">
        <v>0</v>
      </c>
      <c r="R1402" s="56" t="s">
        <v>2252</v>
      </c>
      <c r="S1402" s="56" t="s">
        <v>170</v>
      </c>
    </row>
    <row r="1403" spans="1:19" x14ac:dyDescent="0.2">
      <c r="A1403" s="56" t="s">
        <v>143</v>
      </c>
      <c r="B1403" s="56">
        <v>73817318</v>
      </c>
      <c r="C1403" s="56" t="s">
        <v>144</v>
      </c>
      <c r="D1403" s="56" t="s">
        <v>1872</v>
      </c>
      <c r="E1403" s="56" t="s">
        <v>69</v>
      </c>
      <c r="F1403" s="56" t="s">
        <v>69</v>
      </c>
      <c r="G1403" s="56" t="s">
        <v>144</v>
      </c>
      <c r="H1403" s="56" t="s">
        <v>16</v>
      </c>
      <c r="I1403" s="56" t="s">
        <v>786</v>
      </c>
      <c r="J1403" s="56" t="s">
        <v>74</v>
      </c>
      <c r="K1403" s="88" t="s">
        <v>148</v>
      </c>
      <c r="L1403" s="56" t="s">
        <v>148</v>
      </c>
      <c r="M1403" s="27">
        <v>45657</v>
      </c>
      <c r="N1403" s="56" t="s">
        <v>79</v>
      </c>
      <c r="O1403" s="56" t="s">
        <v>1862</v>
      </c>
      <c r="P1403" s="56" t="s">
        <v>149</v>
      </c>
      <c r="Q1403" s="56">
        <v>0</v>
      </c>
      <c r="R1403" s="56" t="s">
        <v>2252</v>
      </c>
      <c r="S1403" s="56" t="s">
        <v>170</v>
      </c>
    </row>
    <row r="1404" spans="1:19" x14ac:dyDescent="0.2">
      <c r="A1404" s="56" t="s">
        <v>143</v>
      </c>
      <c r="B1404" s="56">
        <v>73594249</v>
      </c>
      <c r="C1404" s="56" t="s">
        <v>144</v>
      </c>
      <c r="D1404" s="56" t="s">
        <v>1873</v>
      </c>
      <c r="E1404" s="56" t="s">
        <v>69</v>
      </c>
      <c r="F1404" s="56" t="s">
        <v>69</v>
      </c>
      <c r="G1404" s="56" t="s">
        <v>144</v>
      </c>
      <c r="H1404" s="56" t="s">
        <v>16</v>
      </c>
      <c r="I1404" s="56" t="s">
        <v>786</v>
      </c>
      <c r="J1404" s="56" t="s">
        <v>74</v>
      </c>
      <c r="K1404" s="88" t="s">
        <v>148</v>
      </c>
      <c r="L1404" s="56" t="s">
        <v>148</v>
      </c>
      <c r="M1404" s="27">
        <v>45657</v>
      </c>
      <c r="N1404" s="56" t="s">
        <v>79</v>
      </c>
      <c r="O1404" s="56" t="s">
        <v>1862</v>
      </c>
      <c r="P1404" s="56" t="s">
        <v>149</v>
      </c>
      <c r="Q1404" s="56">
        <v>0</v>
      </c>
      <c r="R1404" s="56" t="s">
        <v>2252</v>
      </c>
      <c r="S1404" s="56" t="s">
        <v>151</v>
      </c>
    </row>
    <row r="1405" spans="1:19" x14ac:dyDescent="0.2">
      <c r="A1405" s="56" t="s">
        <v>143</v>
      </c>
      <c r="B1405" s="56">
        <v>71727076</v>
      </c>
      <c r="C1405" s="56" t="s">
        <v>144</v>
      </c>
      <c r="D1405" s="56" t="s">
        <v>1874</v>
      </c>
      <c r="E1405" s="56" t="s">
        <v>69</v>
      </c>
      <c r="F1405" s="56" t="s">
        <v>69</v>
      </c>
      <c r="G1405" s="56" t="s">
        <v>144</v>
      </c>
      <c r="H1405" s="56" t="s">
        <v>16</v>
      </c>
      <c r="I1405" s="56" t="s">
        <v>148</v>
      </c>
      <c r="J1405" s="56" t="s">
        <v>158</v>
      </c>
      <c r="K1405" s="88">
        <v>45737</v>
      </c>
      <c r="L1405" s="56" t="s">
        <v>222</v>
      </c>
      <c r="M1405" s="27">
        <v>45657</v>
      </c>
      <c r="N1405" s="56" t="s">
        <v>79</v>
      </c>
      <c r="O1405" s="56" t="s">
        <v>1862</v>
      </c>
      <c r="P1405" s="56" t="s">
        <v>149</v>
      </c>
      <c r="Q1405" s="56">
        <v>0</v>
      </c>
      <c r="R1405" s="56" t="s">
        <v>148</v>
      </c>
      <c r="S1405" s="56" t="s">
        <v>186</v>
      </c>
    </row>
    <row r="1406" spans="1:19" x14ac:dyDescent="0.2">
      <c r="A1406" s="56" t="s">
        <v>143</v>
      </c>
      <c r="B1406" s="56">
        <v>70327390</v>
      </c>
      <c r="C1406" s="56" t="s">
        <v>144</v>
      </c>
      <c r="D1406" s="56" t="s">
        <v>1875</v>
      </c>
      <c r="E1406" s="56" t="s">
        <v>69</v>
      </c>
      <c r="F1406" s="56" t="s">
        <v>69</v>
      </c>
      <c r="G1406" s="56" t="s">
        <v>144</v>
      </c>
      <c r="H1406" s="56" t="s">
        <v>16</v>
      </c>
      <c r="I1406" s="56" t="s">
        <v>148</v>
      </c>
      <c r="J1406" s="56" t="s">
        <v>158</v>
      </c>
      <c r="K1406" s="88">
        <v>45736</v>
      </c>
      <c r="L1406" s="56" t="s">
        <v>222</v>
      </c>
      <c r="M1406" s="27">
        <v>45657</v>
      </c>
      <c r="N1406" s="56" t="s">
        <v>79</v>
      </c>
      <c r="O1406" s="56" t="s">
        <v>1862</v>
      </c>
      <c r="P1406" s="56" t="s">
        <v>149</v>
      </c>
      <c r="Q1406" s="56">
        <v>0</v>
      </c>
      <c r="R1406" s="56" t="s">
        <v>148</v>
      </c>
      <c r="S1406" s="56" t="s">
        <v>190</v>
      </c>
    </row>
    <row r="1407" spans="1:19" x14ac:dyDescent="0.2">
      <c r="A1407" s="56" t="s">
        <v>143</v>
      </c>
      <c r="B1407" s="56">
        <v>76822239</v>
      </c>
      <c r="C1407" s="56" t="s">
        <v>144</v>
      </c>
      <c r="D1407" s="56" t="s">
        <v>1876</v>
      </c>
      <c r="E1407" s="56" t="s">
        <v>69</v>
      </c>
      <c r="F1407" s="56" t="s">
        <v>69</v>
      </c>
      <c r="G1407" s="56" t="s">
        <v>144</v>
      </c>
      <c r="H1407" s="56" t="s">
        <v>16</v>
      </c>
      <c r="I1407" s="56" t="s">
        <v>564</v>
      </c>
      <c r="J1407" s="56" t="s">
        <v>74</v>
      </c>
      <c r="K1407" s="88" t="s">
        <v>148</v>
      </c>
      <c r="L1407" s="56" t="s">
        <v>148</v>
      </c>
      <c r="M1407" s="27">
        <v>45657</v>
      </c>
      <c r="N1407" s="56" t="s">
        <v>79</v>
      </c>
      <c r="O1407" s="56" t="s">
        <v>1862</v>
      </c>
      <c r="P1407" s="56" t="s">
        <v>149</v>
      </c>
      <c r="Q1407" s="56">
        <v>0</v>
      </c>
      <c r="R1407" s="56" t="s">
        <v>2252</v>
      </c>
      <c r="S1407" s="56" t="s">
        <v>186</v>
      </c>
    </row>
    <row r="1408" spans="1:19" x14ac:dyDescent="0.2">
      <c r="A1408" s="56" t="s">
        <v>143</v>
      </c>
      <c r="B1408" s="56">
        <v>3691771</v>
      </c>
      <c r="C1408" s="56" t="s">
        <v>144</v>
      </c>
      <c r="D1408" s="56" t="s">
        <v>1877</v>
      </c>
      <c r="E1408" s="56" t="s">
        <v>69</v>
      </c>
      <c r="F1408" s="56" t="s">
        <v>69</v>
      </c>
      <c r="G1408" s="56" t="s">
        <v>144</v>
      </c>
      <c r="H1408" s="56" t="s">
        <v>16</v>
      </c>
      <c r="I1408" s="56" t="s">
        <v>564</v>
      </c>
      <c r="J1408" s="56" t="s">
        <v>74</v>
      </c>
      <c r="K1408" s="88" t="s">
        <v>148</v>
      </c>
      <c r="L1408" s="56" t="s">
        <v>148</v>
      </c>
      <c r="M1408" s="27">
        <v>45657</v>
      </c>
      <c r="N1408" s="56" t="s">
        <v>79</v>
      </c>
      <c r="O1408" s="56" t="s">
        <v>1862</v>
      </c>
      <c r="P1408" s="56" t="s">
        <v>149</v>
      </c>
      <c r="Q1408" s="56">
        <v>0</v>
      </c>
      <c r="R1408" s="56" t="s">
        <v>2252</v>
      </c>
      <c r="S1408" s="56" t="s">
        <v>151</v>
      </c>
    </row>
    <row r="1409" spans="1:19" x14ac:dyDescent="0.2">
      <c r="A1409" s="56" t="s">
        <v>143</v>
      </c>
      <c r="B1409" s="56">
        <v>47450102</v>
      </c>
      <c r="C1409" s="56" t="s">
        <v>144</v>
      </c>
      <c r="D1409" s="56" t="s">
        <v>1878</v>
      </c>
      <c r="E1409" s="56" t="s">
        <v>69</v>
      </c>
      <c r="F1409" s="56" t="s">
        <v>69</v>
      </c>
      <c r="G1409" s="56" t="s">
        <v>144</v>
      </c>
      <c r="H1409" s="56" t="s">
        <v>16</v>
      </c>
      <c r="I1409" s="56" t="s">
        <v>148</v>
      </c>
      <c r="J1409" s="56" t="s">
        <v>158</v>
      </c>
      <c r="K1409" s="88">
        <v>45726</v>
      </c>
      <c r="L1409" s="56" t="s">
        <v>222</v>
      </c>
      <c r="M1409" s="27">
        <v>45657</v>
      </c>
      <c r="N1409" s="56" t="s">
        <v>79</v>
      </c>
      <c r="O1409" s="56" t="s">
        <v>1862</v>
      </c>
      <c r="P1409" s="56" t="s">
        <v>149</v>
      </c>
      <c r="Q1409" s="56">
        <v>0</v>
      </c>
      <c r="R1409" s="56" t="s">
        <v>148</v>
      </c>
      <c r="S1409" s="56" t="s">
        <v>195</v>
      </c>
    </row>
    <row r="1410" spans="1:19" x14ac:dyDescent="0.2">
      <c r="A1410" s="56" t="s">
        <v>143</v>
      </c>
      <c r="B1410" s="56">
        <v>70050910</v>
      </c>
      <c r="C1410" s="56" t="s">
        <v>144</v>
      </c>
      <c r="D1410" s="56" t="s">
        <v>1879</v>
      </c>
      <c r="E1410" s="56" t="s">
        <v>69</v>
      </c>
      <c r="F1410" s="56" t="s">
        <v>69</v>
      </c>
      <c r="G1410" s="56" t="s">
        <v>144</v>
      </c>
      <c r="H1410" s="56" t="s">
        <v>16</v>
      </c>
      <c r="I1410" s="56" t="s">
        <v>564</v>
      </c>
      <c r="J1410" s="56" t="s">
        <v>74</v>
      </c>
      <c r="K1410" s="88" t="s">
        <v>148</v>
      </c>
      <c r="L1410" s="56" t="s">
        <v>148</v>
      </c>
      <c r="M1410" s="27">
        <v>45657</v>
      </c>
      <c r="N1410" s="56" t="s">
        <v>79</v>
      </c>
      <c r="O1410" s="56" t="s">
        <v>1862</v>
      </c>
      <c r="P1410" s="56" t="s">
        <v>149</v>
      </c>
      <c r="Q1410" s="56">
        <v>0</v>
      </c>
      <c r="R1410" s="56" t="s">
        <v>2252</v>
      </c>
      <c r="S1410" s="56" t="s">
        <v>190</v>
      </c>
    </row>
    <row r="1411" spans="1:19" x14ac:dyDescent="0.2">
      <c r="A1411" s="56" t="s">
        <v>143</v>
      </c>
      <c r="B1411" s="56">
        <v>75218776</v>
      </c>
      <c r="C1411" s="56" t="s">
        <v>144</v>
      </c>
      <c r="D1411" s="56" t="s">
        <v>1880</v>
      </c>
      <c r="E1411" s="56" t="s">
        <v>69</v>
      </c>
      <c r="F1411" s="56" t="s">
        <v>69</v>
      </c>
      <c r="G1411" s="56" t="s">
        <v>144</v>
      </c>
      <c r="H1411" s="56" t="s">
        <v>16</v>
      </c>
      <c r="I1411" s="56" t="s">
        <v>148</v>
      </c>
      <c r="J1411" s="56" t="s">
        <v>158</v>
      </c>
      <c r="K1411" s="88">
        <v>45723</v>
      </c>
      <c r="L1411" s="56" t="s">
        <v>247</v>
      </c>
      <c r="M1411" s="27">
        <v>45657</v>
      </c>
      <c r="N1411" s="56" t="s">
        <v>79</v>
      </c>
      <c r="O1411" s="56" t="s">
        <v>1862</v>
      </c>
      <c r="P1411" s="56" t="s">
        <v>149</v>
      </c>
      <c r="Q1411" s="56">
        <v>0</v>
      </c>
      <c r="R1411" s="56" t="s">
        <v>148</v>
      </c>
      <c r="S1411" s="56" t="s">
        <v>301</v>
      </c>
    </row>
    <row r="1412" spans="1:19" x14ac:dyDescent="0.2">
      <c r="A1412" s="56" t="s">
        <v>143</v>
      </c>
      <c r="B1412" s="56">
        <v>70553414</v>
      </c>
      <c r="C1412" s="56" t="s">
        <v>144</v>
      </c>
      <c r="D1412" s="56" t="s">
        <v>1881</v>
      </c>
      <c r="E1412" s="56" t="s">
        <v>69</v>
      </c>
      <c r="F1412" s="56" t="s">
        <v>69</v>
      </c>
      <c r="G1412" s="56" t="s">
        <v>144</v>
      </c>
      <c r="H1412" s="56" t="s">
        <v>16</v>
      </c>
      <c r="I1412" s="56" t="s">
        <v>589</v>
      </c>
      <c r="J1412" s="56" t="s">
        <v>74</v>
      </c>
      <c r="K1412" s="88" t="s">
        <v>148</v>
      </c>
      <c r="L1412" s="56" t="s">
        <v>148</v>
      </c>
      <c r="M1412" s="27">
        <v>45657</v>
      </c>
      <c r="N1412" s="56" t="s">
        <v>79</v>
      </c>
      <c r="O1412" s="56" t="s">
        <v>1882</v>
      </c>
      <c r="P1412" s="56" t="s">
        <v>149</v>
      </c>
      <c r="Q1412" s="56">
        <v>0</v>
      </c>
      <c r="R1412" s="56" t="s">
        <v>394</v>
      </c>
      <c r="S1412" s="56" t="s">
        <v>1506</v>
      </c>
    </row>
    <row r="1413" spans="1:19" x14ac:dyDescent="0.2">
      <c r="A1413" s="56" t="s">
        <v>143</v>
      </c>
      <c r="B1413" s="56">
        <v>77108919</v>
      </c>
      <c r="C1413" s="56" t="s">
        <v>144</v>
      </c>
      <c r="D1413" s="56" t="s">
        <v>1883</v>
      </c>
      <c r="E1413" s="56" t="s">
        <v>69</v>
      </c>
      <c r="F1413" s="56" t="s">
        <v>69</v>
      </c>
      <c r="G1413" s="56" t="s">
        <v>144</v>
      </c>
      <c r="H1413" s="56" t="s">
        <v>16</v>
      </c>
      <c r="I1413" s="56" t="s">
        <v>148</v>
      </c>
      <c r="J1413" s="56" t="s">
        <v>158</v>
      </c>
      <c r="K1413" s="88">
        <v>45669</v>
      </c>
      <c r="L1413" s="56" t="s">
        <v>222</v>
      </c>
      <c r="M1413" s="27">
        <v>45657</v>
      </c>
      <c r="N1413" s="56" t="s">
        <v>79</v>
      </c>
      <c r="O1413" s="56" t="s">
        <v>1882</v>
      </c>
      <c r="P1413" s="56" t="s">
        <v>149</v>
      </c>
      <c r="Q1413" s="56">
        <v>0</v>
      </c>
      <c r="R1413" s="56" t="s">
        <v>148</v>
      </c>
      <c r="S1413" s="56" t="s">
        <v>232</v>
      </c>
    </row>
    <row r="1414" spans="1:19" x14ac:dyDescent="0.2">
      <c r="A1414" s="56" t="s">
        <v>143</v>
      </c>
      <c r="B1414" s="56">
        <v>45537611</v>
      </c>
      <c r="C1414" s="56" t="s">
        <v>144</v>
      </c>
      <c r="D1414" s="56" t="s">
        <v>1884</v>
      </c>
      <c r="E1414" s="56" t="s">
        <v>69</v>
      </c>
      <c r="F1414" s="56" t="s">
        <v>69</v>
      </c>
      <c r="G1414" s="56" t="s">
        <v>144</v>
      </c>
      <c r="H1414" s="56" t="s">
        <v>16</v>
      </c>
      <c r="I1414" s="56" t="s">
        <v>148</v>
      </c>
      <c r="J1414" s="56" t="s">
        <v>158</v>
      </c>
      <c r="K1414" s="88">
        <v>45693</v>
      </c>
      <c r="L1414" s="56" t="s">
        <v>222</v>
      </c>
      <c r="M1414" s="27">
        <v>45657</v>
      </c>
      <c r="N1414" s="56" t="s">
        <v>79</v>
      </c>
      <c r="O1414" s="56" t="s">
        <v>1882</v>
      </c>
      <c r="P1414" s="56" t="s">
        <v>149</v>
      </c>
      <c r="Q1414" s="56">
        <v>0</v>
      </c>
      <c r="R1414" s="56" t="s">
        <v>148</v>
      </c>
      <c r="S1414" s="56" t="s">
        <v>170</v>
      </c>
    </row>
    <row r="1415" spans="1:19" x14ac:dyDescent="0.2">
      <c r="A1415" s="56" t="s">
        <v>143</v>
      </c>
      <c r="B1415" s="56">
        <v>74750551</v>
      </c>
      <c r="C1415" s="56" t="s">
        <v>144</v>
      </c>
      <c r="D1415" s="56" t="s">
        <v>1885</v>
      </c>
      <c r="E1415" s="56" t="s">
        <v>69</v>
      </c>
      <c r="F1415" s="56" t="s">
        <v>69</v>
      </c>
      <c r="G1415" s="56" t="s">
        <v>144</v>
      </c>
      <c r="H1415" s="56" t="s">
        <v>16</v>
      </c>
      <c r="I1415" s="56" t="s">
        <v>986</v>
      </c>
      <c r="J1415" s="56" t="s">
        <v>74</v>
      </c>
      <c r="K1415" s="88" t="s">
        <v>148</v>
      </c>
      <c r="L1415" s="56" t="s">
        <v>148</v>
      </c>
      <c r="M1415" s="27">
        <v>45657</v>
      </c>
      <c r="N1415" s="56" t="s">
        <v>79</v>
      </c>
      <c r="O1415" s="56" t="s">
        <v>1882</v>
      </c>
      <c r="P1415" s="56" t="s">
        <v>149</v>
      </c>
      <c r="Q1415" s="56">
        <v>0</v>
      </c>
      <c r="R1415" s="56" t="s">
        <v>394</v>
      </c>
      <c r="S1415" s="56" t="s">
        <v>190</v>
      </c>
    </row>
    <row r="1416" spans="1:19" x14ac:dyDescent="0.2">
      <c r="A1416" s="56" t="s">
        <v>143</v>
      </c>
      <c r="B1416" s="56">
        <v>41441297</v>
      </c>
      <c r="C1416" s="56" t="s">
        <v>144</v>
      </c>
      <c r="D1416" s="56" t="s">
        <v>1886</v>
      </c>
      <c r="E1416" s="56" t="s">
        <v>69</v>
      </c>
      <c r="F1416" s="56" t="s">
        <v>69</v>
      </c>
      <c r="G1416" s="56" t="s">
        <v>144</v>
      </c>
      <c r="H1416" s="56" t="s">
        <v>16</v>
      </c>
      <c r="I1416" s="56" t="s">
        <v>148</v>
      </c>
      <c r="J1416" s="56" t="s">
        <v>158</v>
      </c>
      <c r="K1416" s="88">
        <v>45668</v>
      </c>
      <c r="L1416" s="56" t="s">
        <v>247</v>
      </c>
      <c r="M1416" s="27">
        <v>45657</v>
      </c>
      <c r="N1416" s="56" t="s">
        <v>79</v>
      </c>
      <c r="O1416" s="56" t="s">
        <v>1882</v>
      </c>
      <c r="P1416" s="56" t="s">
        <v>149</v>
      </c>
      <c r="Q1416" s="56">
        <v>0</v>
      </c>
      <c r="R1416" s="56" t="s">
        <v>148</v>
      </c>
      <c r="S1416" s="56" t="s">
        <v>170</v>
      </c>
    </row>
    <row r="1417" spans="1:19" x14ac:dyDescent="0.2">
      <c r="A1417" s="56" t="s">
        <v>143</v>
      </c>
      <c r="B1417" s="56">
        <v>48079563</v>
      </c>
      <c r="C1417" s="56" t="s">
        <v>144</v>
      </c>
      <c r="D1417" s="56" t="s">
        <v>1887</v>
      </c>
      <c r="E1417" s="56" t="s">
        <v>69</v>
      </c>
      <c r="F1417" s="56" t="s">
        <v>69</v>
      </c>
      <c r="G1417" s="56" t="s">
        <v>144</v>
      </c>
      <c r="H1417" s="56" t="s">
        <v>16</v>
      </c>
      <c r="I1417" s="56" t="s">
        <v>148</v>
      </c>
      <c r="J1417" s="56" t="s">
        <v>158</v>
      </c>
      <c r="K1417" s="88">
        <v>45692</v>
      </c>
      <c r="L1417" s="56" t="s">
        <v>222</v>
      </c>
      <c r="M1417" s="27">
        <v>45657</v>
      </c>
      <c r="N1417" s="56" t="s">
        <v>79</v>
      </c>
      <c r="O1417" s="56" t="s">
        <v>1882</v>
      </c>
      <c r="P1417" s="56" t="s">
        <v>149</v>
      </c>
      <c r="Q1417" s="56">
        <v>0</v>
      </c>
      <c r="R1417" s="56" t="s">
        <v>148</v>
      </c>
      <c r="S1417" s="56" t="s">
        <v>170</v>
      </c>
    </row>
    <row r="1418" spans="1:19" x14ac:dyDescent="0.2">
      <c r="A1418" s="56" t="s">
        <v>143</v>
      </c>
      <c r="B1418" s="56">
        <v>48490024</v>
      </c>
      <c r="C1418" s="56" t="s">
        <v>144</v>
      </c>
      <c r="D1418" s="56" t="s">
        <v>1888</v>
      </c>
      <c r="E1418" s="56" t="s">
        <v>69</v>
      </c>
      <c r="F1418" s="56" t="s">
        <v>69</v>
      </c>
      <c r="G1418" s="56" t="s">
        <v>144</v>
      </c>
      <c r="H1418" s="56" t="s">
        <v>16</v>
      </c>
      <c r="I1418" s="56" t="s">
        <v>148</v>
      </c>
      <c r="J1418" s="56" t="s">
        <v>158</v>
      </c>
      <c r="K1418" s="88">
        <v>45698</v>
      </c>
      <c r="L1418" s="56" t="s">
        <v>222</v>
      </c>
      <c r="M1418" s="27">
        <v>45657</v>
      </c>
      <c r="N1418" s="56" t="s">
        <v>79</v>
      </c>
      <c r="O1418" s="56" t="s">
        <v>1882</v>
      </c>
      <c r="P1418" s="56" t="s">
        <v>149</v>
      </c>
      <c r="Q1418" s="56">
        <v>0</v>
      </c>
      <c r="R1418" s="56" t="s">
        <v>148</v>
      </c>
      <c r="S1418" s="56" t="s">
        <v>190</v>
      </c>
    </row>
    <row r="1419" spans="1:19" x14ac:dyDescent="0.2">
      <c r="A1419" s="56" t="s">
        <v>143</v>
      </c>
      <c r="B1419" s="56">
        <v>72187695</v>
      </c>
      <c r="C1419" s="56" t="s">
        <v>144</v>
      </c>
      <c r="D1419" s="56" t="s">
        <v>1889</v>
      </c>
      <c r="E1419" s="56" t="s">
        <v>69</v>
      </c>
      <c r="F1419" s="56" t="s">
        <v>69</v>
      </c>
      <c r="G1419" s="56" t="s">
        <v>144</v>
      </c>
      <c r="H1419" s="56" t="s">
        <v>16</v>
      </c>
      <c r="I1419" s="56" t="s">
        <v>148</v>
      </c>
      <c r="J1419" s="56" t="s">
        <v>158</v>
      </c>
      <c r="K1419" s="88">
        <v>45698</v>
      </c>
      <c r="L1419" s="56" t="s">
        <v>222</v>
      </c>
      <c r="M1419" s="27">
        <v>45657</v>
      </c>
      <c r="N1419" s="56" t="s">
        <v>79</v>
      </c>
      <c r="O1419" s="56" t="s">
        <v>1882</v>
      </c>
      <c r="P1419" s="56" t="s">
        <v>149</v>
      </c>
      <c r="Q1419" s="56">
        <v>0</v>
      </c>
      <c r="R1419" s="56" t="s">
        <v>148</v>
      </c>
      <c r="S1419" s="56" t="s">
        <v>167</v>
      </c>
    </row>
    <row r="1420" spans="1:19" x14ac:dyDescent="0.2">
      <c r="A1420" s="56" t="s">
        <v>143</v>
      </c>
      <c r="B1420" s="56">
        <v>72528650</v>
      </c>
      <c r="C1420" s="56" t="s">
        <v>144</v>
      </c>
      <c r="D1420" s="56" t="s">
        <v>1890</v>
      </c>
      <c r="E1420" s="56" t="s">
        <v>69</v>
      </c>
      <c r="F1420" s="56" t="s">
        <v>69</v>
      </c>
      <c r="G1420" s="56" t="s">
        <v>144</v>
      </c>
      <c r="H1420" s="56" t="s">
        <v>16</v>
      </c>
      <c r="I1420" s="56" t="s">
        <v>148</v>
      </c>
      <c r="J1420" s="56" t="s">
        <v>158</v>
      </c>
      <c r="K1420" s="88">
        <v>45693</v>
      </c>
      <c r="L1420" s="56" t="s">
        <v>222</v>
      </c>
      <c r="M1420" s="27">
        <v>45657</v>
      </c>
      <c r="N1420" s="56" t="s">
        <v>79</v>
      </c>
      <c r="O1420" s="56" t="s">
        <v>1882</v>
      </c>
      <c r="P1420" s="56" t="s">
        <v>149</v>
      </c>
      <c r="Q1420" s="56">
        <v>0</v>
      </c>
      <c r="R1420" s="56" t="s">
        <v>148</v>
      </c>
      <c r="S1420" s="56" t="s">
        <v>170</v>
      </c>
    </row>
    <row r="1421" spans="1:19" x14ac:dyDescent="0.2">
      <c r="A1421" s="56" t="s">
        <v>143</v>
      </c>
      <c r="B1421" s="56">
        <v>44223857</v>
      </c>
      <c r="C1421" s="56" t="s">
        <v>144</v>
      </c>
      <c r="D1421" s="56" t="s">
        <v>1891</v>
      </c>
      <c r="E1421" s="56" t="s">
        <v>69</v>
      </c>
      <c r="F1421" s="56" t="s">
        <v>69</v>
      </c>
      <c r="G1421" s="56" t="s">
        <v>144</v>
      </c>
      <c r="H1421" s="56" t="s">
        <v>16</v>
      </c>
      <c r="I1421" s="56" t="s">
        <v>148</v>
      </c>
      <c r="J1421" s="56" t="s">
        <v>158</v>
      </c>
      <c r="K1421" s="88">
        <v>45688</v>
      </c>
      <c r="L1421" s="56" t="s">
        <v>197</v>
      </c>
      <c r="M1421" s="27">
        <v>45657</v>
      </c>
      <c r="N1421" s="56" t="s">
        <v>79</v>
      </c>
      <c r="O1421" s="56" t="s">
        <v>1882</v>
      </c>
      <c r="P1421" s="56" t="s">
        <v>149</v>
      </c>
      <c r="Q1421" s="56">
        <v>0</v>
      </c>
      <c r="R1421" s="56" t="s">
        <v>148</v>
      </c>
      <c r="S1421" s="56" t="s">
        <v>232</v>
      </c>
    </row>
    <row r="1422" spans="1:19" x14ac:dyDescent="0.2">
      <c r="A1422" s="56" t="s">
        <v>143</v>
      </c>
      <c r="B1422" s="56">
        <v>72628100</v>
      </c>
      <c r="C1422" s="56" t="s">
        <v>144</v>
      </c>
      <c r="D1422" s="56" t="s">
        <v>1892</v>
      </c>
      <c r="E1422" s="56" t="s">
        <v>69</v>
      </c>
      <c r="F1422" s="56" t="s">
        <v>69</v>
      </c>
      <c r="G1422" s="56" t="s">
        <v>144</v>
      </c>
      <c r="H1422" s="56" t="s">
        <v>16</v>
      </c>
      <c r="I1422" s="56" t="s">
        <v>148</v>
      </c>
      <c r="J1422" s="56" t="s">
        <v>158</v>
      </c>
      <c r="K1422" s="88">
        <v>45716</v>
      </c>
      <c r="L1422" s="56" t="s">
        <v>194</v>
      </c>
      <c r="M1422" s="27">
        <v>45657</v>
      </c>
      <c r="N1422" s="56" t="s">
        <v>79</v>
      </c>
      <c r="O1422" s="56" t="s">
        <v>1882</v>
      </c>
      <c r="P1422" s="56" t="s">
        <v>149</v>
      </c>
      <c r="Q1422" s="56">
        <v>0</v>
      </c>
      <c r="R1422" s="56" t="s">
        <v>148</v>
      </c>
      <c r="S1422" s="56" t="s">
        <v>1506</v>
      </c>
    </row>
    <row r="1423" spans="1:19" x14ac:dyDescent="0.2">
      <c r="A1423" s="56" t="s">
        <v>143</v>
      </c>
      <c r="B1423" s="56">
        <v>75837533</v>
      </c>
      <c r="C1423" s="56" t="s">
        <v>144</v>
      </c>
      <c r="D1423" s="56" t="s">
        <v>1893</v>
      </c>
      <c r="E1423" s="56" t="s">
        <v>69</v>
      </c>
      <c r="F1423" s="56" t="s">
        <v>69</v>
      </c>
      <c r="G1423" s="56" t="s">
        <v>144</v>
      </c>
      <c r="H1423" s="56" t="s">
        <v>11</v>
      </c>
      <c r="I1423" s="56" t="s">
        <v>169</v>
      </c>
      <c r="J1423" s="56" t="s">
        <v>74</v>
      </c>
      <c r="K1423" s="88" t="s">
        <v>148</v>
      </c>
      <c r="L1423" s="56" t="s">
        <v>148</v>
      </c>
      <c r="M1423" s="27">
        <v>45657</v>
      </c>
      <c r="N1423" s="56" t="s">
        <v>79</v>
      </c>
      <c r="O1423" s="56" t="s">
        <v>1894</v>
      </c>
      <c r="P1423" s="56" t="s">
        <v>149</v>
      </c>
      <c r="Q1423" s="56">
        <v>0</v>
      </c>
      <c r="R1423" s="56" t="s">
        <v>2150</v>
      </c>
      <c r="S1423" s="56" t="s">
        <v>1506</v>
      </c>
    </row>
    <row r="1424" spans="1:19" x14ac:dyDescent="0.2">
      <c r="A1424" s="56" t="s">
        <v>143</v>
      </c>
      <c r="B1424" s="56">
        <v>72324218</v>
      </c>
      <c r="C1424" s="56" t="s">
        <v>144</v>
      </c>
      <c r="D1424" s="56" t="s">
        <v>1895</v>
      </c>
      <c r="E1424" s="56" t="s">
        <v>69</v>
      </c>
      <c r="F1424" s="56" t="s">
        <v>69</v>
      </c>
      <c r="G1424" s="56" t="s">
        <v>144</v>
      </c>
      <c r="H1424" s="56" t="s">
        <v>11</v>
      </c>
      <c r="I1424" s="56" t="s">
        <v>651</v>
      </c>
      <c r="J1424" s="56" t="s">
        <v>74</v>
      </c>
      <c r="K1424" s="88" t="s">
        <v>148</v>
      </c>
      <c r="L1424" s="56" t="s">
        <v>148</v>
      </c>
      <c r="M1424" s="27">
        <v>45657</v>
      </c>
      <c r="N1424" s="56" t="s">
        <v>79</v>
      </c>
      <c r="O1424" s="56" t="s">
        <v>1894</v>
      </c>
      <c r="P1424" s="56" t="s">
        <v>149</v>
      </c>
      <c r="Q1424" s="56">
        <v>0</v>
      </c>
      <c r="R1424" s="56" t="s">
        <v>2150</v>
      </c>
      <c r="S1424" s="56" t="s">
        <v>186</v>
      </c>
    </row>
    <row r="1425" spans="1:19" x14ac:dyDescent="0.2">
      <c r="A1425" s="56" t="s">
        <v>143</v>
      </c>
      <c r="B1425" s="56">
        <v>45754061</v>
      </c>
      <c r="C1425" s="56" t="s">
        <v>144</v>
      </c>
      <c r="D1425" s="56" t="s">
        <v>1896</v>
      </c>
      <c r="E1425" s="56" t="s">
        <v>69</v>
      </c>
      <c r="F1425" s="56" t="s">
        <v>69</v>
      </c>
      <c r="G1425" s="56" t="s">
        <v>144</v>
      </c>
      <c r="H1425" s="56" t="s">
        <v>11</v>
      </c>
      <c r="I1425" s="56" t="s">
        <v>200</v>
      </c>
      <c r="J1425" s="56" t="s">
        <v>158</v>
      </c>
      <c r="K1425" s="88">
        <v>45667</v>
      </c>
      <c r="L1425" s="56" t="s">
        <v>222</v>
      </c>
      <c r="M1425" s="27">
        <v>45657</v>
      </c>
      <c r="N1425" s="56" t="s">
        <v>79</v>
      </c>
      <c r="O1425" s="56" t="s">
        <v>1894</v>
      </c>
      <c r="P1425" s="56" t="s">
        <v>149</v>
      </c>
      <c r="Q1425" s="56">
        <v>0</v>
      </c>
      <c r="R1425" s="56" t="s">
        <v>2150</v>
      </c>
      <c r="S1425" s="56" t="s">
        <v>1506</v>
      </c>
    </row>
    <row r="1426" spans="1:19" x14ac:dyDescent="0.2">
      <c r="A1426" s="56" t="s">
        <v>143</v>
      </c>
      <c r="B1426" s="56">
        <v>74749765</v>
      </c>
      <c r="C1426" s="56" t="s">
        <v>144</v>
      </c>
      <c r="D1426" s="56" t="s">
        <v>1897</v>
      </c>
      <c r="E1426" s="56" t="s">
        <v>69</v>
      </c>
      <c r="F1426" s="56" t="s">
        <v>69</v>
      </c>
      <c r="G1426" s="56" t="s">
        <v>144</v>
      </c>
      <c r="H1426" s="56" t="s">
        <v>11</v>
      </c>
      <c r="I1426" s="56" t="s">
        <v>200</v>
      </c>
      <c r="J1426" s="56" t="s">
        <v>74</v>
      </c>
      <c r="K1426" s="88" t="s">
        <v>148</v>
      </c>
      <c r="L1426" s="56" t="s">
        <v>148</v>
      </c>
      <c r="M1426" s="27">
        <v>45657</v>
      </c>
      <c r="N1426" s="56" t="s">
        <v>79</v>
      </c>
      <c r="O1426" s="56" t="s">
        <v>1894</v>
      </c>
      <c r="P1426" s="56" t="s">
        <v>149</v>
      </c>
      <c r="Q1426" s="56">
        <v>0</v>
      </c>
      <c r="R1426" s="56" t="s">
        <v>2150</v>
      </c>
      <c r="S1426" s="56" t="s">
        <v>190</v>
      </c>
    </row>
    <row r="1427" spans="1:19" x14ac:dyDescent="0.2">
      <c r="A1427" s="56" t="s">
        <v>143</v>
      </c>
      <c r="B1427" s="56">
        <v>76927839</v>
      </c>
      <c r="C1427" s="56" t="s">
        <v>144</v>
      </c>
      <c r="D1427" s="56" t="s">
        <v>1898</v>
      </c>
      <c r="E1427" s="56" t="s">
        <v>69</v>
      </c>
      <c r="F1427" s="56" t="s">
        <v>69</v>
      </c>
      <c r="G1427" s="56" t="s">
        <v>144</v>
      </c>
      <c r="H1427" s="56" t="s">
        <v>11</v>
      </c>
      <c r="I1427" s="56" t="s">
        <v>651</v>
      </c>
      <c r="J1427" s="56" t="s">
        <v>74</v>
      </c>
      <c r="K1427" s="88" t="s">
        <v>148</v>
      </c>
      <c r="L1427" s="56" t="s">
        <v>148</v>
      </c>
      <c r="M1427" s="27">
        <v>45657</v>
      </c>
      <c r="N1427" s="56" t="s">
        <v>79</v>
      </c>
      <c r="O1427" s="56" t="s">
        <v>1894</v>
      </c>
      <c r="P1427" s="56" t="s">
        <v>149</v>
      </c>
      <c r="Q1427" s="56">
        <v>0</v>
      </c>
      <c r="R1427" s="56" t="s">
        <v>2150</v>
      </c>
      <c r="S1427" s="56" t="s">
        <v>170</v>
      </c>
    </row>
    <row r="1428" spans="1:19" x14ac:dyDescent="0.2">
      <c r="A1428" s="56" t="s">
        <v>143</v>
      </c>
      <c r="B1428" s="56">
        <v>74347325</v>
      </c>
      <c r="C1428" s="56" t="s">
        <v>144</v>
      </c>
      <c r="D1428" s="56" t="s">
        <v>1899</v>
      </c>
      <c r="E1428" s="56" t="s">
        <v>69</v>
      </c>
      <c r="F1428" s="56" t="s">
        <v>69</v>
      </c>
      <c r="G1428" s="56" t="s">
        <v>144</v>
      </c>
      <c r="H1428" s="56" t="s">
        <v>11</v>
      </c>
      <c r="I1428" s="56" t="s">
        <v>651</v>
      </c>
      <c r="J1428" s="56" t="s">
        <v>74</v>
      </c>
      <c r="K1428" s="88" t="s">
        <v>148</v>
      </c>
      <c r="L1428" s="56" t="s">
        <v>148</v>
      </c>
      <c r="M1428" s="27">
        <v>45657</v>
      </c>
      <c r="N1428" s="56" t="s">
        <v>79</v>
      </c>
      <c r="O1428" s="56" t="s">
        <v>1894</v>
      </c>
      <c r="P1428" s="56" t="s">
        <v>149</v>
      </c>
      <c r="Q1428" s="56">
        <v>0</v>
      </c>
      <c r="R1428" s="56" t="s">
        <v>2150</v>
      </c>
      <c r="S1428" s="56" t="s">
        <v>263</v>
      </c>
    </row>
    <row r="1429" spans="1:19" x14ac:dyDescent="0.2">
      <c r="A1429" s="56" t="s">
        <v>143</v>
      </c>
      <c r="B1429" s="56">
        <v>73777130</v>
      </c>
      <c r="C1429" s="56" t="s">
        <v>144</v>
      </c>
      <c r="D1429" s="56" t="s">
        <v>1900</v>
      </c>
      <c r="E1429" s="56" t="s">
        <v>69</v>
      </c>
      <c r="F1429" s="56" t="s">
        <v>69</v>
      </c>
      <c r="G1429" s="56" t="s">
        <v>144</v>
      </c>
      <c r="H1429" s="56" t="s">
        <v>11</v>
      </c>
      <c r="I1429" s="56" t="s">
        <v>651</v>
      </c>
      <c r="J1429" s="56" t="s">
        <v>74</v>
      </c>
      <c r="K1429" s="88" t="s">
        <v>148</v>
      </c>
      <c r="L1429" s="56" t="s">
        <v>148</v>
      </c>
      <c r="M1429" s="27">
        <v>45657</v>
      </c>
      <c r="N1429" s="56" t="s">
        <v>79</v>
      </c>
      <c r="O1429" s="56" t="s">
        <v>1894</v>
      </c>
      <c r="P1429" s="56" t="s">
        <v>149</v>
      </c>
      <c r="Q1429" s="56">
        <v>0</v>
      </c>
      <c r="R1429" s="56" t="s">
        <v>2150</v>
      </c>
      <c r="S1429" s="56" t="s">
        <v>186</v>
      </c>
    </row>
    <row r="1430" spans="1:19" x14ac:dyDescent="0.2">
      <c r="A1430" s="56" t="s">
        <v>143</v>
      </c>
      <c r="B1430" s="56">
        <v>74972096</v>
      </c>
      <c r="C1430" s="56" t="s">
        <v>144</v>
      </c>
      <c r="D1430" s="56" t="s">
        <v>1901</v>
      </c>
      <c r="E1430" s="56" t="s">
        <v>69</v>
      </c>
      <c r="F1430" s="56" t="s">
        <v>69</v>
      </c>
      <c r="G1430" s="56" t="s">
        <v>144</v>
      </c>
      <c r="H1430" s="56" t="s">
        <v>11</v>
      </c>
      <c r="I1430" s="56" t="s">
        <v>169</v>
      </c>
      <c r="J1430" s="56" t="s">
        <v>74</v>
      </c>
      <c r="K1430" s="88" t="s">
        <v>148</v>
      </c>
      <c r="L1430" s="56" t="s">
        <v>148</v>
      </c>
      <c r="M1430" s="27">
        <v>45657</v>
      </c>
      <c r="N1430" s="56" t="s">
        <v>79</v>
      </c>
      <c r="O1430" s="56" t="s">
        <v>1894</v>
      </c>
      <c r="P1430" s="56" t="s">
        <v>149</v>
      </c>
      <c r="Q1430" s="56">
        <v>0</v>
      </c>
      <c r="R1430" s="56" t="s">
        <v>2150</v>
      </c>
      <c r="S1430" s="56" t="s">
        <v>170</v>
      </c>
    </row>
    <row r="1431" spans="1:19" x14ac:dyDescent="0.2">
      <c r="A1431" s="56" t="s">
        <v>143</v>
      </c>
      <c r="B1431" s="56">
        <v>71542774</v>
      </c>
      <c r="C1431" s="56" t="s">
        <v>144</v>
      </c>
      <c r="D1431" s="56" t="s">
        <v>1902</v>
      </c>
      <c r="E1431" s="56" t="s">
        <v>69</v>
      </c>
      <c r="F1431" s="56" t="s">
        <v>69</v>
      </c>
      <c r="G1431" s="56" t="s">
        <v>144</v>
      </c>
      <c r="H1431" s="56" t="s">
        <v>11</v>
      </c>
      <c r="I1431" s="56" t="s">
        <v>153</v>
      </c>
      <c r="J1431" s="56" t="s">
        <v>158</v>
      </c>
      <c r="K1431" s="88">
        <v>45699</v>
      </c>
      <c r="L1431" s="56" t="s">
        <v>334</v>
      </c>
      <c r="M1431" s="27">
        <v>45657</v>
      </c>
      <c r="N1431" s="56" t="s">
        <v>79</v>
      </c>
      <c r="O1431" s="56" t="s">
        <v>1894</v>
      </c>
      <c r="P1431" s="56" t="s">
        <v>149</v>
      </c>
      <c r="Q1431" s="56">
        <v>0</v>
      </c>
      <c r="R1431" s="56" t="s">
        <v>2150</v>
      </c>
      <c r="S1431" s="56" t="s">
        <v>1506</v>
      </c>
    </row>
    <row r="1432" spans="1:19" x14ac:dyDescent="0.2">
      <c r="A1432" s="56" t="s">
        <v>143</v>
      </c>
      <c r="B1432" s="56">
        <v>74720905</v>
      </c>
      <c r="C1432" s="56" t="s">
        <v>144</v>
      </c>
      <c r="D1432" s="56" t="s">
        <v>1903</v>
      </c>
      <c r="E1432" s="56" t="s">
        <v>69</v>
      </c>
      <c r="F1432" s="56" t="s">
        <v>69</v>
      </c>
      <c r="G1432" s="56" t="s">
        <v>144</v>
      </c>
      <c r="H1432" s="56" t="s">
        <v>11</v>
      </c>
      <c r="I1432" s="56" t="s">
        <v>153</v>
      </c>
      <c r="J1432" s="56" t="s">
        <v>158</v>
      </c>
      <c r="K1432" s="88">
        <v>45662</v>
      </c>
      <c r="L1432" s="56" t="s">
        <v>334</v>
      </c>
      <c r="M1432" s="27">
        <v>45657</v>
      </c>
      <c r="N1432" s="56" t="s">
        <v>79</v>
      </c>
      <c r="O1432" s="56" t="s">
        <v>1894</v>
      </c>
      <c r="P1432" s="56" t="s">
        <v>149</v>
      </c>
      <c r="Q1432" s="56">
        <v>0</v>
      </c>
      <c r="R1432" s="56" t="s">
        <v>2150</v>
      </c>
      <c r="S1432" s="56" t="s">
        <v>170</v>
      </c>
    </row>
    <row r="1433" spans="1:19" x14ac:dyDescent="0.2">
      <c r="A1433" s="56" t="s">
        <v>143</v>
      </c>
      <c r="B1433" s="56">
        <v>6809263</v>
      </c>
      <c r="C1433" s="56" t="s">
        <v>144</v>
      </c>
      <c r="D1433" s="56" t="s">
        <v>1904</v>
      </c>
      <c r="E1433" s="56" t="s">
        <v>69</v>
      </c>
      <c r="F1433" s="56" t="s">
        <v>69</v>
      </c>
      <c r="G1433" s="56" t="s">
        <v>144</v>
      </c>
      <c r="H1433" s="56" t="s">
        <v>11</v>
      </c>
      <c r="I1433" s="56" t="s">
        <v>651</v>
      </c>
      <c r="J1433" s="56" t="s">
        <v>74</v>
      </c>
      <c r="K1433" s="88" t="s">
        <v>148</v>
      </c>
      <c r="L1433" s="56" t="s">
        <v>148</v>
      </c>
      <c r="M1433" s="27">
        <v>45657</v>
      </c>
      <c r="N1433" s="56" t="s">
        <v>78</v>
      </c>
      <c r="O1433" s="56" t="s">
        <v>1894</v>
      </c>
      <c r="P1433" s="56" t="s">
        <v>149</v>
      </c>
      <c r="Q1433" s="56">
        <v>0</v>
      </c>
      <c r="R1433" s="56" t="s">
        <v>2150</v>
      </c>
      <c r="S1433" s="56" t="s">
        <v>190</v>
      </c>
    </row>
    <row r="1434" spans="1:19" x14ac:dyDescent="0.2">
      <c r="A1434" s="56" t="s">
        <v>143</v>
      </c>
      <c r="B1434" s="56">
        <v>73591043</v>
      </c>
      <c r="C1434" s="56" t="s">
        <v>144</v>
      </c>
      <c r="D1434" s="56" t="s">
        <v>1905</v>
      </c>
      <c r="E1434" s="56" t="s">
        <v>69</v>
      </c>
      <c r="F1434" s="56" t="s">
        <v>69</v>
      </c>
      <c r="G1434" s="56" t="s">
        <v>144</v>
      </c>
      <c r="H1434" s="56" t="s">
        <v>11</v>
      </c>
      <c r="I1434" s="56" t="s">
        <v>169</v>
      </c>
      <c r="J1434" s="56" t="s">
        <v>74</v>
      </c>
      <c r="K1434" s="88" t="s">
        <v>148</v>
      </c>
      <c r="L1434" s="56" t="s">
        <v>148</v>
      </c>
      <c r="M1434" s="27">
        <v>45657</v>
      </c>
      <c r="N1434" s="56" t="s">
        <v>79</v>
      </c>
      <c r="O1434" s="56" t="s">
        <v>1894</v>
      </c>
      <c r="P1434" s="56" t="s">
        <v>149</v>
      </c>
      <c r="Q1434" s="56">
        <v>0</v>
      </c>
      <c r="R1434" s="56" t="s">
        <v>2150</v>
      </c>
      <c r="S1434" s="56" t="s">
        <v>170</v>
      </c>
    </row>
    <row r="1435" spans="1:19" x14ac:dyDescent="0.2">
      <c r="A1435" s="56" t="s">
        <v>143</v>
      </c>
      <c r="B1435" s="56">
        <v>72873509</v>
      </c>
      <c r="C1435" s="56" t="s">
        <v>144</v>
      </c>
      <c r="D1435" s="56" t="s">
        <v>1906</v>
      </c>
      <c r="E1435" s="56" t="s">
        <v>69</v>
      </c>
      <c r="F1435" s="56" t="s">
        <v>69</v>
      </c>
      <c r="G1435" s="56" t="s">
        <v>144</v>
      </c>
      <c r="H1435" s="56" t="s">
        <v>11</v>
      </c>
      <c r="I1435" s="56" t="s">
        <v>651</v>
      </c>
      <c r="J1435" s="56" t="s">
        <v>158</v>
      </c>
      <c r="K1435" s="88">
        <v>45777</v>
      </c>
      <c r="L1435" s="56" t="s">
        <v>201</v>
      </c>
      <c r="M1435" s="27">
        <v>45657</v>
      </c>
      <c r="N1435" s="56" t="s">
        <v>79</v>
      </c>
      <c r="O1435" s="56" t="s">
        <v>1894</v>
      </c>
      <c r="P1435" s="56" t="s">
        <v>149</v>
      </c>
      <c r="Q1435" s="56">
        <v>0</v>
      </c>
      <c r="R1435" s="56" t="s">
        <v>2150</v>
      </c>
    </row>
    <row r="1436" spans="1:19" x14ac:dyDescent="0.2">
      <c r="A1436" s="56" t="s">
        <v>143</v>
      </c>
      <c r="B1436" s="56">
        <v>73447612</v>
      </c>
      <c r="C1436" s="56" t="s">
        <v>144</v>
      </c>
      <c r="D1436" s="56" t="s">
        <v>1907</v>
      </c>
      <c r="E1436" s="56" t="s">
        <v>69</v>
      </c>
      <c r="F1436" s="56" t="s">
        <v>69</v>
      </c>
      <c r="G1436" s="56" t="s">
        <v>144</v>
      </c>
      <c r="H1436" s="56" t="s">
        <v>146</v>
      </c>
      <c r="I1436" s="56" t="s">
        <v>329</v>
      </c>
      <c r="J1436" s="56" t="s">
        <v>74</v>
      </c>
      <c r="K1436" s="88" t="s">
        <v>148</v>
      </c>
      <c r="L1436" s="56" t="s">
        <v>148</v>
      </c>
      <c r="M1436" s="27">
        <v>45680</v>
      </c>
      <c r="N1436" s="56" t="s">
        <v>79</v>
      </c>
      <c r="O1436" s="56" t="s">
        <v>1908</v>
      </c>
      <c r="P1436" s="56" t="s">
        <v>149</v>
      </c>
      <c r="Q1436" s="56">
        <v>0</v>
      </c>
      <c r="R1436" s="56" t="s">
        <v>2150</v>
      </c>
    </row>
    <row r="1437" spans="1:19" x14ac:dyDescent="0.2">
      <c r="A1437" s="56" t="s">
        <v>143</v>
      </c>
      <c r="B1437" s="56">
        <v>47990588</v>
      </c>
      <c r="C1437" s="56" t="s">
        <v>144</v>
      </c>
      <c r="D1437" s="56" t="s">
        <v>1909</v>
      </c>
      <c r="E1437" s="56" t="s">
        <v>69</v>
      </c>
      <c r="F1437" s="56" t="s">
        <v>69</v>
      </c>
      <c r="G1437" s="56" t="s">
        <v>144</v>
      </c>
      <c r="H1437" s="56" t="s">
        <v>146</v>
      </c>
      <c r="I1437" s="56" t="s">
        <v>415</v>
      </c>
      <c r="J1437" s="56" t="s">
        <v>74</v>
      </c>
      <c r="K1437" s="88" t="s">
        <v>148</v>
      </c>
      <c r="L1437" s="56" t="s">
        <v>148</v>
      </c>
      <c r="M1437" s="27">
        <v>45680</v>
      </c>
      <c r="N1437" s="56" t="s">
        <v>79</v>
      </c>
      <c r="O1437" s="56" t="s">
        <v>1908</v>
      </c>
      <c r="P1437" s="56" t="s">
        <v>149</v>
      </c>
      <c r="Q1437" s="56">
        <v>0</v>
      </c>
      <c r="R1437" s="56" t="s">
        <v>2150</v>
      </c>
    </row>
    <row r="1438" spans="1:19" x14ac:dyDescent="0.2">
      <c r="A1438" s="56" t="s">
        <v>143</v>
      </c>
      <c r="B1438" s="56">
        <v>71737434</v>
      </c>
      <c r="C1438" s="56" t="s">
        <v>144</v>
      </c>
      <c r="D1438" s="56" t="s">
        <v>1910</v>
      </c>
      <c r="E1438" s="56" t="s">
        <v>69</v>
      </c>
      <c r="F1438" s="56" t="s">
        <v>69</v>
      </c>
      <c r="G1438" s="56" t="s">
        <v>144</v>
      </c>
      <c r="H1438" s="56" t="s">
        <v>146</v>
      </c>
      <c r="I1438" s="56" t="s">
        <v>181</v>
      </c>
      <c r="J1438" s="56" t="s">
        <v>74</v>
      </c>
      <c r="K1438" s="88" t="s">
        <v>148</v>
      </c>
      <c r="L1438" s="56" t="s">
        <v>148</v>
      </c>
      <c r="M1438" s="27">
        <v>45680</v>
      </c>
      <c r="N1438" s="56" t="s">
        <v>79</v>
      </c>
      <c r="O1438" s="56" t="s">
        <v>1908</v>
      </c>
      <c r="P1438" s="56" t="s">
        <v>149</v>
      </c>
      <c r="Q1438" s="56">
        <v>0</v>
      </c>
      <c r="R1438" s="56" t="s">
        <v>2150</v>
      </c>
    </row>
    <row r="1439" spans="1:19" x14ac:dyDescent="0.2">
      <c r="A1439" s="56" t="s">
        <v>143</v>
      </c>
      <c r="B1439" s="56">
        <v>71387969</v>
      </c>
      <c r="C1439" s="56" t="s">
        <v>144</v>
      </c>
      <c r="D1439" s="56" t="s">
        <v>1911</v>
      </c>
      <c r="E1439" s="56" t="s">
        <v>69</v>
      </c>
      <c r="F1439" s="56" t="s">
        <v>69</v>
      </c>
      <c r="G1439" s="56" t="s">
        <v>144</v>
      </c>
      <c r="H1439" s="56" t="s">
        <v>146</v>
      </c>
      <c r="I1439" s="56" t="s">
        <v>415</v>
      </c>
      <c r="J1439" s="56" t="s">
        <v>74</v>
      </c>
      <c r="K1439" s="88" t="s">
        <v>148</v>
      </c>
      <c r="L1439" s="56" t="s">
        <v>148</v>
      </c>
      <c r="M1439" s="27">
        <v>45680</v>
      </c>
      <c r="N1439" s="56" t="s">
        <v>79</v>
      </c>
      <c r="O1439" s="56" t="s">
        <v>1908</v>
      </c>
      <c r="P1439" s="56" t="s">
        <v>149</v>
      </c>
      <c r="Q1439" s="56">
        <v>0</v>
      </c>
      <c r="R1439" s="56" t="s">
        <v>2150</v>
      </c>
    </row>
    <row r="1440" spans="1:19" x14ac:dyDescent="0.2">
      <c r="A1440" s="56" t="s">
        <v>143</v>
      </c>
      <c r="B1440" s="56">
        <v>10217630</v>
      </c>
      <c r="C1440" s="56" t="s">
        <v>144</v>
      </c>
      <c r="D1440" s="56" t="s">
        <v>1912</v>
      </c>
      <c r="E1440" s="56" t="s">
        <v>69</v>
      </c>
      <c r="F1440" s="56" t="s">
        <v>69</v>
      </c>
      <c r="G1440" s="56" t="s">
        <v>144</v>
      </c>
      <c r="H1440" s="56" t="s">
        <v>146</v>
      </c>
      <c r="I1440" s="56" t="s">
        <v>329</v>
      </c>
      <c r="J1440" s="56" t="s">
        <v>158</v>
      </c>
      <c r="K1440" s="88">
        <v>45694</v>
      </c>
      <c r="L1440" s="56" t="s">
        <v>222</v>
      </c>
      <c r="M1440" s="27">
        <v>45680</v>
      </c>
      <c r="N1440" s="56" t="s">
        <v>79</v>
      </c>
      <c r="O1440" s="56" t="s">
        <v>1908</v>
      </c>
      <c r="P1440" s="56" t="s">
        <v>149</v>
      </c>
      <c r="Q1440" s="56">
        <v>0</v>
      </c>
      <c r="R1440" s="56" t="s">
        <v>2150</v>
      </c>
    </row>
    <row r="1441" spans="1:18" x14ac:dyDescent="0.2">
      <c r="A1441" s="56" t="s">
        <v>143</v>
      </c>
      <c r="B1441" s="56">
        <v>10686635</v>
      </c>
      <c r="C1441" s="56" t="s">
        <v>144</v>
      </c>
      <c r="D1441" s="56" t="s">
        <v>1913</v>
      </c>
      <c r="E1441" s="56" t="s">
        <v>69</v>
      </c>
      <c r="F1441" s="56" t="s">
        <v>69</v>
      </c>
      <c r="G1441" s="56" t="s">
        <v>144</v>
      </c>
      <c r="H1441" s="56" t="s">
        <v>146</v>
      </c>
      <c r="I1441" s="56" t="s">
        <v>329</v>
      </c>
      <c r="J1441" s="56" t="s">
        <v>74</v>
      </c>
      <c r="K1441" s="88" t="s">
        <v>148</v>
      </c>
      <c r="L1441" s="56" t="s">
        <v>148</v>
      </c>
      <c r="M1441" s="27">
        <v>45680</v>
      </c>
      <c r="N1441" s="56" t="s">
        <v>79</v>
      </c>
      <c r="O1441" s="56" t="s">
        <v>1908</v>
      </c>
      <c r="P1441" s="56" t="s">
        <v>149</v>
      </c>
      <c r="Q1441" s="56">
        <v>0</v>
      </c>
      <c r="R1441" s="56" t="s">
        <v>2150</v>
      </c>
    </row>
    <row r="1442" spans="1:18" x14ac:dyDescent="0.2">
      <c r="A1442" s="56" t="s">
        <v>143</v>
      </c>
      <c r="B1442" s="56">
        <v>76472174</v>
      </c>
      <c r="C1442" s="56" t="s">
        <v>144</v>
      </c>
      <c r="D1442" s="56" t="s">
        <v>1914</v>
      </c>
      <c r="E1442" s="56" t="s">
        <v>69</v>
      </c>
      <c r="F1442" s="56" t="s">
        <v>69</v>
      </c>
      <c r="G1442" s="56" t="s">
        <v>144</v>
      </c>
      <c r="H1442" s="56" t="s">
        <v>146</v>
      </c>
      <c r="I1442" s="56" t="s">
        <v>415</v>
      </c>
      <c r="J1442" s="56" t="s">
        <v>158</v>
      </c>
      <c r="K1442" s="88">
        <v>45698</v>
      </c>
      <c r="L1442" s="56" t="s">
        <v>334</v>
      </c>
      <c r="M1442" s="27">
        <v>45680</v>
      </c>
      <c r="N1442" s="56" t="s">
        <v>79</v>
      </c>
      <c r="O1442" s="56" t="s">
        <v>1908</v>
      </c>
      <c r="P1442" s="56" t="s">
        <v>149</v>
      </c>
      <c r="Q1442" s="56">
        <v>0</v>
      </c>
      <c r="R1442" s="56" t="s">
        <v>2150</v>
      </c>
    </row>
    <row r="1443" spans="1:18" x14ac:dyDescent="0.2">
      <c r="A1443" s="56" t="s">
        <v>143</v>
      </c>
      <c r="B1443" s="56">
        <v>73132988</v>
      </c>
      <c r="C1443" s="56" t="s">
        <v>144</v>
      </c>
      <c r="D1443" s="56" t="s">
        <v>1915</v>
      </c>
      <c r="E1443" s="56" t="s">
        <v>69</v>
      </c>
      <c r="F1443" s="56" t="s">
        <v>69</v>
      </c>
      <c r="G1443" s="56" t="s">
        <v>144</v>
      </c>
      <c r="H1443" s="56" t="s">
        <v>146</v>
      </c>
      <c r="I1443" s="56" t="s">
        <v>2150</v>
      </c>
      <c r="J1443" s="56" t="s">
        <v>158</v>
      </c>
      <c r="K1443" s="88">
        <v>45777</v>
      </c>
      <c r="L1443" s="56" t="s">
        <v>174</v>
      </c>
      <c r="M1443" s="27">
        <v>45680</v>
      </c>
      <c r="N1443" s="56" t="s">
        <v>79</v>
      </c>
      <c r="O1443" s="56" t="s">
        <v>1908</v>
      </c>
      <c r="P1443" s="56" t="s">
        <v>149</v>
      </c>
      <c r="Q1443" s="56">
        <v>0</v>
      </c>
      <c r="R1443" s="56" t="s">
        <v>2150</v>
      </c>
    </row>
    <row r="1444" spans="1:18" x14ac:dyDescent="0.2">
      <c r="A1444" s="56" t="s">
        <v>143</v>
      </c>
      <c r="B1444" s="56">
        <v>10740231</v>
      </c>
      <c r="C1444" s="56" t="s">
        <v>144</v>
      </c>
      <c r="D1444" s="56" t="s">
        <v>1916</v>
      </c>
      <c r="E1444" s="56" t="s">
        <v>69</v>
      </c>
      <c r="F1444" s="56" t="s">
        <v>69</v>
      </c>
      <c r="G1444" s="56" t="s">
        <v>144</v>
      </c>
      <c r="H1444" s="56" t="s">
        <v>146</v>
      </c>
      <c r="I1444" s="56" t="s">
        <v>415</v>
      </c>
      <c r="J1444" s="56" t="s">
        <v>74</v>
      </c>
      <c r="K1444" s="88" t="s">
        <v>148</v>
      </c>
      <c r="L1444" s="56" t="s">
        <v>148</v>
      </c>
      <c r="M1444" s="27">
        <v>45680</v>
      </c>
      <c r="N1444" s="56" t="s">
        <v>79</v>
      </c>
      <c r="O1444" s="56" t="s">
        <v>1908</v>
      </c>
      <c r="P1444" s="56" t="s">
        <v>149</v>
      </c>
      <c r="Q1444" s="56">
        <v>0</v>
      </c>
      <c r="R1444" s="56" t="s">
        <v>2150</v>
      </c>
    </row>
    <row r="1445" spans="1:18" x14ac:dyDescent="0.2">
      <c r="A1445" s="56" t="s">
        <v>143</v>
      </c>
      <c r="B1445" s="56">
        <v>72626119</v>
      </c>
      <c r="C1445" s="56" t="s">
        <v>144</v>
      </c>
      <c r="D1445" s="56" t="s">
        <v>1917</v>
      </c>
      <c r="E1445" s="56" t="s">
        <v>69</v>
      </c>
      <c r="F1445" s="56" t="s">
        <v>69</v>
      </c>
      <c r="G1445" s="56" t="s">
        <v>144</v>
      </c>
      <c r="H1445" s="56" t="s">
        <v>146</v>
      </c>
      <c r="I1445" s="56" t="s">
        <v>2150</v>
      </c>
      <c r="J1445" s="56" t="s">
        <v>158</v>
      </c>
      <c r="K1445" s="88">
        <v>45686</v>
      </c>
      <c r="L1445" s="56" t="s">
        <v>275</v>
      </c>
      <c r="M1445" s="27">
        <v>45680</v>
      </c>
      <c r="N1445" s="56" t="s">
        <v>79</v>
      </c>
      <c r="O1445" s="56" t="s">
        <v>1908</v>
      </c>
      <c r="P1445" s="56" t="s">
        <v>149</v>
      </c>
      <c r="Q1445" s="56">
        <v>0</v>
      </c>
      <c r="R1445" s="56" t="s">
        <v>2150</v>
      </c>
    </row>
    <row r="1446" spans="1:18" x14ac:dyDescent="0.2">
      <c r="A1446" s="56" t="s">
        <v>143</v>
      </c>
      <c r="B1446" s="56">
        <v>76633584</v>
      </c>
      <c r="C1446" s="56" t="s">
        <v>144</v>
      </c>
      <c r="D1446" s="56" t="s">
        <v>1918</v>
      </c>
      <c r="E1446" s="56" t="s">
        <v>69</v>
      </c>
      <c r="F1446" s="56" t="s">
        <v>69</v>
      </c>
      <c r="G1446" s="56" t="s">
        <v>144</v>
      </c>
      <c r="H1446" s="56" t="s">
        <v>146</v>
      </c>
      <c r="I1446" s="56" t="s">
        <v>181</v>
      </c>
      <c r="J1446" s="56" t="s">
        <v>158</v>
      </c>
      <c r="K1446" s="88">
        <v>45777</v>
      </c>
      <c r="L1446" s="56" t="s">
        <v>275</v>
      </c>
      <c r="M1446" s="27">
        <v>45680</v>
      </c>
      <c r="N1446" s="56" t="s">
        <v>79</v>
      </c>
      <c r="O1446" s="56" t="s">
        <v>1908</v>
      </c>
      <c r="P1446" s="56" t="s">
        <v>149</v>
      </c>
      <c r="Q1446" s="56">
        <v>0</v>
      </c>
      <c r="R1446" s="56" t="s">
        <v>2150</v>
      </c>
    </row>
    <row r="1447" spans="1:18" x14ac:dyDescent="0.2">
      <c r="A1447" s="56" t="s">
        <v>143</v>
      </c>
      <c r="B1447" s="56">
        <v>72983016</v>
      </c>
      <c r="C1447" s="56" t="s">
        <v>144</v>
      </c>
      <c r="D1447" s="56" t="s">
        <v>1919</v>
      </c>
      <c r="E1447" s="56" t="s">
        <v>69</v>
      </c>
      <c r="F1447" s="56" t="s">
        <v>69</v>
      </c>
      <c r="G1447" s="56" t="s">
        <v>144</v>
      </c>
      <c r="H1447" s="56" t="s">
        <v>146</v>
      </c>
      <c r="I1447" s="56" t="s">
        <v>147</v>
      </c>
      <c r="J1447" s="56" t="s">
        <v>74</v>
      </c>
      <c r="K1447" s="88" t="s">
        <v>148</v>
      </c>
      <c r="L1447" s="56" t="s">
        <v>148</v>
      </c>
      <c r="M1447" s="27">
        <v>45680</v>
      </c>
      <c r="N1447" s="56" t="s">
        <v>79</v>
      </c>
      <c r="O1447" s="56" t="s">
        <v>1908</v>
      </c>
      <c r="P1447" s="56" t="s">
        <v>149</v>
      </c>
      <c r="Q1447" s="56">
        <v>0</v>
      </c>
      <c r="R1447" s="56" t="s">
        <v>2150</v>
      </c>
    </row>
    <row r="1448" spans="1:18" x14ac:dyDescent="0.2">
      <c r="A1448" s="56" t="s">
        <v>143</v>
      </c>
      <c r="B1448" s="56">
        <v>75272406</v>
      </c>
      <c r="C1448" s="56" t="s">
        <v>144</v>
      </c>
      <c r="D1448" s="56" t="s">
        <v>1920</v>
      </c>
      <c r="E1448" s="56" t="s">
        <v>69</v>
      </c>
      <c r="F1448" s="56" t="s">
        <v>69</v>
      </c>
      <c r="G1448" s="56" t="s">
        <v>144</v>
      </c>
      <c r="H1448" s="56" t="s">
        <v>146</v>
      </c>
      <c r="I1448" s="56" t="s">
        <v>329</v>
      </c>
      <c r="J1448" s="56" t="s">
        <v>158</v>
      </c>
      <c r="K1448" s="88">
        <v>45720</v>
      </c>
      <c r="L1448" s="56" t="s">
        <v>275</v>
      </c>
      <c r="M1448" s="27">
        <v>45680</v>
      </c>
      <c r="N1448" s="56" t="s">
        <v>79</v>
      </c>
      <c r="O1448" s="56" t="s">
        <v>1908</v>
      </c>
      <c r="P1448" s="56" t="s">
        <v>149</v>
      </c>
      <c r="Q1448" s="56">
        <v>0</v>
      </c>
      <c r="R1448" s="56" t="s">
        <v>2150</v>
      </c>
    </row>
    <row r="1449" spans="1:18" x14ac:dyDescent="0.2">
      <c r="A1449" s="56" t="s">
        <v>143</v>
      </c>
      <c r="B1449" s="56">
        <v>48839560</v>
      </c>
      <c r="C1449" s="56" t="s">
        <v>144</v>
      </c>
      <c r="D1449" s="56" t="s">
        <v>1921</v>
      </c>
      <c r="E1449" s="56" t="s">
        <v>69</v>
      </c>
      <c r="F1449" s="56" t="s">
        <v>69</v>
      </c>
      <c r="G1449" s="56" t="s">
        <v>144</v>
      </c>
      <c r="H1449" s="56" t="s">
        <v>146</v>
      </c>
      <c r="I1449" s="56" t="s">
        <v>147</v>
      </c>
      <c r="J1449" s="56" t="s">
        <v>158</v>
      </c>
      <c r="K1449" s="88">
        <v>45715</v>
      </c>
      <c r="L1449" s="56" t="s">
        <v>334</v>
      </c>
      <c r="M1449" s="27">
        <v>45680</v>
      </c>
      <c r="N1449" s="56" t="s">
        <v>79</v>
      </c>
      <c r="O1449" s="56" t="s">
        <v>1908</v>
      </c>
      <c r="P1449" s="56" t="s">
        <v>149</v>
      </c>
      <c r="Q1449" s="56">
        <v>0</v>
      </c>
      <c r="R1449" s="56" t="s">
        <v>2150</v>
      </c>
    </row>
    <row r="1450" spans="1:18" x14ac:dyDescent="0.2">
      <c r="A1450" s="56" t="s">
        <v>143</v>
      </c>
      <c r="B1450" s="56">
        <v>77607368</v>
      </c>
      <c r="C1450" s="56" t="s">
        <v>144</v>
      </c>
      <c r="D1450" s="56" t="s">
        <v>1922</v>
      </c>
      <c r="E1450" s="56" t="s">
        <v>69</v>
      </c>
      <c r="F1450" s="56" t="s">
        <v>69</v>
      </c>
      <c r="G1450" s="56" t="s">
        <v>144</v>
      </c>
      <c r="H1450" s="56" t="s">
        <v>16</v>
      </c>
      <c r="I1450" s="56" t="s">
        <v>462</v>
      </c>
      <c r="J1450" s="56" t="s">
        <v>158</v>
      </c>
      <c r="K1450" s="88">
        <v>45776</v>
      </c>
      <c r="L1450" s="56" t="s">
        <v>222</v>
      </c>
      <c r="M1450" s="27">
        <v>45686</v>
      </c>
      <c r="N1450" s="56" t="s">
        <v>79</v>
      </c>
      <c r="O1450" s="56" t="s">
        <v>1923</v>
      </c>
      <c r="P1450" s="56" t="s">
        <v>149</v>
      </c>
      <c r="Q1450" s="56">
        <v>0</v>
      </c>
      <c r="R1450" s="56" t="s">
        <v>241</v>
      </c>
    </row>
    <row r="1451" spans="1:18" x14ac:dyDescent="0.2">
      <c r="A1451" s="56" t="s">
        <v>143</v>
      </c>
      <c r="B1451" s="56">
        <v>40876639</v>
      </c>
      <c r="C1451" s="56" t="s">
        <v>144</v>
      </c>
      <c r="D1451" s="56" t="s">
        <v>1924</v>
      </c>
      <c r="E1451" s="56" t="s">
        <v>69</v>
      </c>
      <c r="F1451" s="56" t="s">
        <v>69</v>
      </c>
      <c r="G1451" s="56" t="s">
        <v>144</v>
      </c>
      <c r="H1451" s="56" t="s">
        <v>16</v>
      </c>
      <c r="I1451" s="56" t="s">
        <v>462</v>
      </c>
      <c r="J1451" s="56" t="s">
        <v>158</v>
      </c>
      <c r="K1451" s="88">
        <v>45736</v>
      </c>
      <c r="L1451" s="56" t="s">
        <v>222</v>
      </c>
      <c r="M1451" s="27">
        <v>45686</v>
      </c>
      <c r="N1451" s="56" t="s">
        <v>79</v>
      </c>
      <c r="O1451" s="56" t="s">
        <v>1923</v>
      </c>
      <c r="P1451" s="56" t="s">
        <v>149</v>
      </c>
      <c r="Q1451" s="56">
        <v>0</v>
      </c>
      <c r="R1451" s="56" t="s">
        <v>241</v>
      </c>
    </row>
    <row r="1452" spans="1:18" x14ac:dyDescent="0.2">
      <c r="A1452" s="56" t="s">
        <v>143</v>
      </c>
      <c r="B1452" s="56">
        <v>73339978</v>
      </c>
      <c r="C1452" s="56" t="s">
        <v>144</v>
      </c>
      <c r="D1452" s="56" t="s">
        <v>1925</v>
      </c>
      <c r="E1452" s="56" t="s">
        <v>69</v>
      </c>
      <c r="F1452" s="56" t="s">
        <v>69</v>
      </c>
      <c r="G1452" s="56" t="s">
        <v>144</v>
      </c>
      <c r="H1452" s="56" t="s">
        <v>16</v>
      </c>
      <c r="I1452" s="56" t="s">
        <v>462</v>
      </c>
      <c r="J1452" s="56" t="s">
        <v>74</v>
      </c>
      <c r="K1452" s="88" t="s">
        <v>148</v>
      </c>
      <c r="L1452" s="56" t="s">
        <v>148</v>
      </c>
      <c r="M1452" s="27">
        <v>45686</v>
      </c>
      <c r="N1452" s="56" t="s">
        <v>79</v>
      </c>
      <c r="O1452" s="56" t="s">
        <v>1923</v>
      </c>
      <c r="P1452" s="56" t="s">
        <v>149</v>
      </c>
      <c r="Q1452" s="56">
        <v>0</v>
      </c>
      <c r="R1452" s="56" t="s">
        <v>241</v>
      </c>
    </row>
    <row r="1453" spans="1:18" x14ac:dyDescent="0.2">
      <c r="A1453" s="56" t="s">
        <v>143</v>
      </c>
      <c r="B1453" s="56">
        <v>46655858</v>
      </c>
      <c r="C1453" s="56" t="s">
        <v>144</v>
      </c>
      <c r="D1453" s="56" t="s">
        <v>1926</v>
      </c>
      <c r="E1453" s="56" t="s">
        <v>69</v>
      </c>
      <c r="F1453" s="56" t="s">
        <v>69</v>
      </c>
      <c r="G1453" s="56" t="s">
        <v>144</v>
      </c>
      <c r="H1453" s="56" t="s">
        <v>16</v>
      </c>
      <c r="I1453" s="56" t="s">
        <v>462</v>
      </c>
      <c r="J1453" s="56" t="s">
        <v>74</v>
      </c>
      <c r="K1453" s="88" t="s">
        <v>148</v>
      </c>
      <c r="L1453" s="56" t="s">
        <v>148</v>
      </c>
      <c r="M1453" s="27">
        <v>45686</v>
      </c>
      <c r="N1453" s="56" t="s">
        <v>79</v>
      </c>
      <c r="O1453" s="56" t="s">
        <v>1923</v>
      </c>
      <c r="P1453" s="56" t="s">
        <v>149</v>
      </c>
      <c r="Q1453" s="56">
        <v>0</v>
      </c>
      <c r="R1453" s="56" t="s">
        <v>241</v>
      </c>
    </row>
    <row r="1454" spans="1:18" x14ac:dyDescent="0.2">
      <c r="A1454" s="56" t="s">
        <v>143</v>
      </c>
      <c r="B1454" s="56">
        <v>71323521</v>
      </c>
      <c r="C1454" s="56" t="s">
        <v>144</v>
      </c>
      <c r="D1454" s="56" t="s">
        <v>1927</v>
      </c>
      <c r="E1454" s="56" t="s">
        <v>69</v>
      </c>
      <c r="F1454" s="56" t="s">
        <v>69</v>
      </c>
      <c r="G1454" s="56" t="s">
        <v>144</v>
      </c>
      <c r="H1454" s="56" t="s">
        <v>16</v>
      </c>
      <c r="I1454" s="56" t="s">
        <v>462</v>
      </c>
      <c r="J1454" s="56" t="s">
        <v>74</v>
      </c>
      <c r="K1454" s="88" t="s">
        <v>148</v>
      </c>
      <c r="L1454" s="56" t="s">
        <v>148</v>
      </c>
      <c r="M1454" s="27">
        <v>45686</v>
      </c>
      <c r="N1454" s="56" t="s">
        <v>79</v>
      </c>
      <c r="O1454" s="56" t="s">
        <v>1923</v>
      </c>
      <c r="P1454" s="56" t="s">
        <v>149</v>
      </c>
      <c r="Q1454" s="56">
        <v>0</v>
      </c>
      <c r="R1454" s="56" t="s">
        <v>241</v>
      </c>
    </row>
    <row r="1455" spans="1:18" x14ac:dyDescent="0.2">
      <c r="A1455" s="56" t="s">
        <v>143</v>
      </c>
      <c r="B1455" s="56">
        <v>74909313</v>
      </c>
      <c r="C1455" s="56" t="s">
        <v>144</v>
      </c>
      <c r="D1455" s="56" t="s">
        <v>1928</v>
      </c>
      <c r="E1455" s="56" t="s">
        <v>69</v>
      </c>
      <c r="F1455" s="56" t="s">
        <v>69</v>
      </c>
      <c r="G1455" s="56" t="s">
        <v>144</v>
      </c>
      <c r="H1455" s="56" t="s">
        <v>16</v>
      </c>
      <c r="I1455" s="56" t="s">
        <v>462</v>
      </c>
      <c r="J1455" s="56" t="s">
        <v>158</v>
      </c>
      <c r="K1455" s="88">
        <v>45736</v>
      </c>
      <c r="L1455" s="56" t="s">
        <v>222</v>
      </c>
      <c r="M1455" s="27">
        <v>45686</v>
      </c>
      <c r="N1455" s="56" t="s">
        <v>79</v>
      </c>
      <c r="O1455" s="56" t="s">
        <v>1923</v>
      </c>
      <c r="P1455" s="56" t="s">
        <v>149</v>
      </c>
      <c r="Q1455" s="56">
        <v>0</v>
      </c>
      <c r="R1455" s="56" t="s">
        <v>241</v>
      </c>
    </row>
    <row r="1456" spans="1:18" x14ac:dyDescent="0.2">
      <c r="A1456" s="56" t="s">
        <v>143</v>
      </c>
      <c r="B1456" s="56">
        <v>73572102</v>
      </c>
      <c r="C1456" s="56" t="s">
        <v>144</v>
      </c>
      <c r="D1456" s="56" t="s">
        <v>1929</v>
      </c>
      <c r="E1456" s="56" t="s">
        <v>69</v>
      </c>
      <c r="F1456" s="56" t="s">
        <v>69</v>
      </c>
      <c r="G1456" s="56" t="s">
        <v>144</v>
      </c>
      <c r="H1456" s="56" t="s">
        <v>16</v>
      </c>
      <c r="I1456" s="56" t="s">
        <v>462</v>
      </c>
      <c r="J1456" s="56" t="s">
        <v>74</v>
      </c>
      <c r="K1456" s="88" t="s">
        <v>148</v>
      </c>
      <c r="L1456" s="56" t="s">
        <v>148</v>
      </c>
      <c r="M1456" s="27">
        <v>45686</v>
      </c>
      <c r="N1456" s="56" t="s">
        <v>79</v>
      </c>
      <c r="O1456" s="56" t="s">
        <v>1923</v>
      </c>
      <c r="P1456" s="56" t="s">
        <v>149</v>
      </c>
      <c r="Q1456" s="56">
        <v>0</v>
      </c>
      <c r="R1456" s="56" t="s">
        <v>241</v>
      </c>
    </row>
    <row r="1457" spans="1:18" x14ac:dyDescent="0.2">
      <c r="A1457" s="56" t="s">
        <v>143</v>
      </c>
      <c r="B1457" s="56">
        <v>48057993</v>
      </c>
      <c r="C1457" s="56" t="s">
        <v>144</v>
      </c>
      <c r="D1457" s="56" t="s">
        <v>1930</v>
      </c>
      <c r="E1457" s="56" t="s">
        <v>69</v>
      </c>
      <c r="F1457" s="56" t="s">
        <v>69</v>
      </c>
      <c r="G1457" s="56" t="s">
        <v>144</v>
      </c>
      <c r="H1457" s="56" t="s">
        <v>16</v>
      </c>
      <c r="I1457" s="56" t="s">
        <v>462</v>
      </c>
      <c r="J1457" s="56" t="s">
        <v>74</v>
      </c>
      <c r="K1457" s="88" t="s">
        <v>148</v>
      </c>
      <c r="L1457" s="56" t="s">
        <v>148</v>
      </c>
      <c r="M1457" s="27">
        <v>45686</v>
      </c>
      <c r="N1457" s="56" t="s">
        <v>79</v>
      </c>
      <c r="O1457" s="56" t="s">
        <v>1923</v>
      </c>
      <c r="P1457" s="56" t="s">
        <v>149</v>
      </c>
      <c r="Q1457" s="56">
        <v>0</v>
      </c>
      <c r="R1457" s="56" t="s">
        <v>241</v>
      </c>
    </row>
    <row r="1458" spans="1:18" x14ac:dyDescent="0.2">
      <c r="A1458" s="56" t="s">
        <v>143</v>
      </c>
      <c r="B1458" s="56">
        <v>70448565</v>
      </c>
      <c r="C1458" s="56" t="s">
        <v>144</v>
      </c>
      <c r="D1458" s="56" t="s">
        <v>1931</v>
      </c>
      <c r="E1458" s="56" t="s">
        <v>69</v>
      </c>
      <c r="F1458" s="56" t="s">
        <v>69</v>
      </c>
      <c r="G1458" s="56" t="s">
        <v>144</v>
      </c>
      <c r="H1458" s="56" t="s">
        <v>16</v>
      </c>
      <c r="I1458" s="56" t="s">
        <v>462</v>
      </c>
      <c r="J1458" s="56" t="s">
        <v>74</v>
      </c>
      <c r="K1458" s="88" t="s">
        <v>148</v>
      </c>
      <c r="L1458" s="56" t="s">
        <v>148</v>
      </c>
      <c r="M1458" s="27">
        <v>45686</v>
      </c>
      <c r="N1458" s="56" t="s">
        <v>79</v>
      </c>
      <c r="O1458" s="56" t="s">
        <v>1923</v>
      </c>
      <c r="P1458" s="56" t="s">
        <v>149</v>
      </c>
      <c r="Q1458" s="56">
        <v>0</v>
      </c>
      <c r="R1458" s="56" t="s">
        <v>241</v>
      </c>
    </row>
    <row r="1459" spans="1:18" x14ac:dyDescent="0.2">
      <c r="A1459" s="56" t="s">
        <v>143</v>
      </c>
      <c r="B1459" s="56">
        <v>41603971</v>
      </c>
      <c r="C1459" s="56" t="s">
        <v>144</v>
      </c>
      <c r="D1459" s="56" t="s">
        <v>1932</v>
      </c>
      <c r="E1459" s="56" t="s">
        <v>69</v>
      </c>
      <c r="F1459" s="56" t="s">
        <v>69</v>
      </c>
      <c r="G1459" s="56" t="s">
        <v>144</v>
      </c>
      <c r="H1459" s="56" t="s">
        <v>16</v>
      </c>
      <c r="I1459" s="56" t="s">
        <v>462</v>
      </c>
      <c r="J1459" s="56" t="s">
        <v>158</v>
      </c>
      <c r="K1459" s="88">
        <v>45722</v>
      </c>
      <c r="L1459" s="56" t="s">
        <v>275</v>
      </c>
      <c r="M1459" s="27">
        <v>45686</v>
      </c>
      <c r="N1459" s="56" t="s">
        <v>79</v>
      </c>
      <c r="O1459" s="56" t="s">
        <v>1923</v>
      </c>
      <c r="P1459" s="56" t="s">
        <v>149</v>
      </c>
      <c r="Q1459" s="56">
        <v>0</v>
      </c>
      <c r="R1459" s="56" t="s">
        <v>241</v>
      </c>
    </row>
    <row r="1460" spans="1:18" x14ac:dyDescent="0.2">
      <c r="A1460" s="56" t="s">
        <v>143</v>
      </c>
      <c r="B1460" s="56">
        <v>42398932</v>
      </c>
      <c r="C1460" s="56" t="s">
        <v>144</v>
      </c>
      <c r="D1460" s="56" t="s">
        <v>1933</v>
      </c>
      <c r="E1460" s="56" t="s">
        <v>69</v>
      </c>
      <c r="F1460" s="56" t="s">
        <v>69</v>
      </c>
      <c r="G1460" s="56" t="s">
        <v>144</v>
      </c>
      <c r="H1460" s="56" t="s">
        <v>16</v>
      </c>
      <c r="I1460" s="56" t="s">
        <v>462</v>
      </c>
      <c r="J1460" s="56" t="s">
        <v>74</v>
      </c>
      <c r="K1460" s="88" t="s">
        <v>148</v>
      </c>
      <c r="L1460" s="56" t="s">
        <v>148</v>
      </c>
      <c r="M1460" s="27">
        <v>45686</v>
      </c>
      <c r="N1460" s="56" t="s">
        <v>79</v>
      </c>
      <c r="O1460" s="56" t="s">
        <v>1923</v>
      </c>
      <c r="P1460" s="56" t="s">
        <v>149</v>
      </c>
      <c r="Q1460" s="56">
        <v>0</v>
      </c>
      <c r="R1460" s="56" t="s">
        <v>241</v>
      </c>
    </row>
    <row r="1461" spans="1:18" x14ac:dyDescent="0.2">
      <c r="A1461" s="56" t="s">
        <v>143</v>
      </c>
      <c r="B1461" s="56">
        <v>74494407</v>
      </c>
      <c r="C1461" s="56" t="s">
        <v>144</v>
      </c>
      <c r="D1461" s="56" t="s">
        <v>1934</v>
      </c>
      <c r="E1461" s="56" t="s">
        <v>69</v>
      </c>
      <c r="F1461" s="56" t="s">
        <v>69</v>
      </c>
      <c r="G1461" s="56" t="s">
        <v>144</v>
      </c>
      <c r="H1461" s="56" t="s">
        <v>16</v>
      </c>
      <c r="I1461" s="56" t="s">
        <v>462</v>
      </c>
      <c r="J1461" s="56" t="s">
        <v>74</v>
      </c>
      <c r="K1461" s="88" t="s">
        <v>148</v>
      </c>
      <c r="L1461" s="56" t="s">
        <v>148</v>
      </c>
      <c r="M1461" s="27">
        <v>45686</v>
      </c>
      <c r="N1461" s="56" t="s">
        <v>79</v>
      </c>
      <c r="O1461" s="56" t="s">
        <v>1923</v>
      </c>
      <c r="P1461" s="56" t="s">
        <v>149</v>
      </c>
      <c r="Q1461" s="56">
        <v>0</v>
      </c>
      <c r="R1461" s="56" t="s">
        <v>241</v>
      </c>
    </row>
    <row r="1462" spans="1:18" x14ac:dyDescent="0.2">
      <c r="A1462" s="56" t="s">
        <v>143</v>
      </c>
      <c r="B1462" s="56">
        <v>76637261</v>
      </c>
      <c r="C1462" s="56" t="s">
        <v>144</v>
      </c>
      <c r="D1462" s="56" t="s">
        <v>1935</v>
      </c>
      <c r="E1462" s="56" t="s">
        <v>69</v>
      </c>
      <c r="F1462" s="56" t="s">
        <v>69</v>
      </c>
      <c r="G1462" s="56" t="s">
        <v>144</v>
      </c>
      <c r="H1462" s="56" t="s">
        <v>16</v>
      </c>
      <c r="I1462" s="56" t="s">
        <v>462</v>
      </c>
      <c r="J1462" s="56" t="s">
        <v>74</v>
      </c>
      <c r="K1462" s="88" t="s">
        <v>148</v>
      </c>
      <c r="L1462" s="56" t="s">
        <v>148</v>
      </c>
      <c r="M1462" s="27">
        <v>45686</v>
      </c>
      <c r="N1462" s="56" t="s">
        <v>79</v>
      </c>
      <c r="O1462" s="56" t="s">
        <v>1923</v>
      </c>
      <c r="P1462" s="56" t="s">
        <v>149</v>
      </c>
      <c r="Q1462" s="56">
        <v>0</v>
      </c>
      <c r="R1462" s="56" t="s">
        <v>241</v>
      </c>
    </row>
    <row r="1463" spans="1:18" x14ac:dyDescent="0.2">
      <c r="A1463" s="56" t="s">
        <v>143</v>
      </c>
      <c r="B1463" s="56">
        <v>77812979</v>
      </c>
      <c r="C1463" s="56" t="s">
        <v>144</v>
      </c>
      <c r="D1463" s="56" t="s">
        <v>1936</v>
      </c>
      <c r="E1463" s="56" t="s">
        <v>69</v>
      </c>
      <c r="F1463" s="56" t="s">
        <v>69</v>
      </c>
      <c r="G1463" s="56" t="s">
        <v>144</v>
      </c>
      <c r="H1463" s="56" t="s">
        <v>16</v>
      </c>
      <c r="I1463" s="56" t="s">
        <v>462</v>
      </c>
      <c r="J1463" s="56" t="s">
        <v>74</v>
      </c>
      <c r="K1463" s="88" t="s">
        <v>148</v>
      </c>
      <c r="L1463" s="56" t="s">
        <v>148</v>
      </c>
      <c r="M1463" s="27">
        <v>45686</v>
      </c>
      <c r="N1463" s="56" t="s">
        <v>79</v>
      </c>
      <c r="O1463" s="56" t="s">
        <v>1923</v>
      </c>
      <c r="P1463" s="56" t="s">
        <v>149</v>
      </c>
      <c r="Q1463" s="56">
        <v>0</v>
      </c>
      <c r="R1463" s="56" t="s">
        <v>241</v>
      </c>
    </row>
    <row r="1464" spans="1:18" x14ac:dyDescent="0.2">
      <c r="A1464" s="56" t="s">
        <v>143</v>
      </c>
      <c r="B1464" s="56">
        <v>41414542</v>
      </c>
      <c r="C1464" s="56" t="s">
        <v>144</v>
      </c>
      <c r="D1464" s="56" t="s">
        <v>1937</v>
      </c>
      <c r="E1464" s="56" t="s">
        <v>69</v>
      </c>
      <c r="F1464" s="56" t="s">
        <v>69</v>
      </c>
      <c r="G1464" s="56" t="s">
        <v>144</v>
      </c>
      <c r="H1464" s="56" t="s">
        <v>16</v>
      </c>
      <c r="I1464" s="56" t="s">
        <v>462</v>
      </c>
      <c r="J1464" s="56" t="s">
        <v>74</v>
      </c>
      <c r="K1464" s="88" t="s">
        <v>148</v>
      </c>
      <c r="L1464" s="56" t="s">
        <v>148</v>
      </c>
      <c r="M1464" s="27">
        <v>45686</v>
      </c>
      <c r="N1464" s="56" t="s">
        <v>79</v>
      </c>
      <c r="O1464" s="56" t="s">
        <v>1923</v>
      </c>
      <c r="P1464" s="56" t="s">
        <v>149</v>
      </c>
      <c r="Q1464" s="56">
        <v>0</v>
      </c>
      <c r="R1464" s="56" t="s">
        <v>241</v>
      </c>
    </row>
    <row r="1465" spans="1:18" x14ac:dyDescent="0.2">
      <c r="A1465" s="56" t="s">
        <v>143</v>
      </c>
      <c r="B1465" s="56">
        <v>73191185</v>
      </c>
      <c r="C1465" s="56" t="s">
        <v>144</v>
      </c>
      <c r="D1465" s="56" t="s">
        <v>1938</v>
      </c>
      <c r="E1465" s="56" t="s">
        <v>69</v>
      </c>
      <c r="F1465" s="56" t="s">
        <v>69</v>
      </c>
      <c r="G1465" s="56" t="s">
        <v>144</v>
      </c>
      <c r="H1465" s="56" t="s">
        <v>16</v>
      </c>
      <c r="I1465" s="56" t="s">
        <v>397</v>
      </c>
      <c r="J1465" s="56" t="s">
        <v>158</v>
      </c>
      <c r="K1465" s="88">
        <v>45779</v>
      </c>
      <c r="L1465" s="56" t="s">
        <v>247</v>
      </c>
      <c r="M1465" s="27">
        <v>45686</v>
      </c>
      <c r="N1465" s="56" t="s">
        <v>79</v>
      </c>
      <c r="O1465" s="56" t="s">
        <v>1923</v>
      </c>
      <c r="P1465" s="56" t="s">
        <v>149</v>
      </c>
      <c r="Q1465" s="56">
        <v>0</v>
      </c>
      <c r="R1465" s="56" t="s">
        <v>394</v>
      </c>
    </row>
    <row r="1466" spans="1:18" x14ac:dyDescent="0.2">
      <c r="A1466" s="56" t="s">
        <v>143</v>
      </c>
      <c r="B1466" s="56">
        <v>71441104</v>
      </c>
      <c r="C1466" s="56" t="s">
        <v>148</v>
      </c>
      <c r="D1466" s="56" t="s">
        <v>148</v>
      </c>
      <c r="E1466" s="56" t="s">
        <v>69</v>
      </c>
      <c r="F1466" s="56" t="s">
        <v>69</v>
      </c>
      <c r="G1466" s="56" t="s">
        <v>148</v>
      </c>
      <c r="H1466" s="56" t="s">
        <v>148</v>
      </c>
      <c r="I1466" s="56" t="s">
        <v>148</v>
      </c>
      <c r="J1466" s="56" t="s">
        <v>148</v>
      </c>
      <c r="K1466" s="88" t="s">
        <v>148</v>
      </c>
      <c r="L1466" s="56" t="s">
        <v>148</v>
      </c>
      <c r="M1466" s="27" t="s">
        <v>148</v>
      </c>
      <c r="N1466" s="56" t="s">
        <v>148</v>
      </c>
      <c r="O1466" s="56" t="s">
        <v>1923</v>
      </c>
      <c r="P1466" s="56" t="s">
        <v>148</v>
      </c>
      <c r="Q1466" s="56">
        <v>0</v>
      </c>
      <c r="R1466" s="56" t="s">
        <v>148</v>
      </c>
    </row>
    <row r="1467" spans="1:18" x14ac:dyDescent="0.2">
      <c r="A1467" s="56" t="s">
        <v>143</v>
      </c>
      <c r="B1467" s="56">
        <v>70889371</v>
      </c>
      <c r="C1467" s="56" t="s">
        <v>144</v>
      </c>
      <c r="D1467" s="56" t="s">
        <v>1939</v>
      </c>
      <c r="E1467" s="56" t="s">
        <v>69</v>
      </c>
      <c r="F1467" s="56" t="s">
        <v>69</v>
      </c>
      <c r="G1467" s="56" t="s">
        <v>144</v>
      </c>
      <c r="H1467" s="56" t="s">
        <v>16</v>
      </c>
      <c r="I1467" s="56" t="s">
        <v>397</v>
      </c>
      <c r="J1467" s="56" t="s">
        <v>74</v>
      </c>
      <c r="K1467" s="88" t="s">
        <v>148</v>
      </c>
      <c r="L1467" s="56" t="s">
        <v>148</v>
      </c>
      <c r="M1467" s="27">
        <v>45686</v>
      </c>
      <c r="N1467" s="56" t="s">
        <v>79</v>
      </c>
      <c r="O1467" s="56" t="s">
        <v>1923</v>
      </c>
      <c r="P1467" s="56" t="s">
        <v>149</v>
      </c>
      <c r="Q1467" s="56">
        <v>0</v>
      </c>
      <c r="R1467" s="56" t="s">
        <v>394</v>
      </c>
    </row>
    <row r="1468" spans="1:18" x14ac:dyDescent="0.2">
      <c r="A1468" s="56" t="s">
        <v>143</v>
      </c>
      <c r="B1468" s="56">
        <v>46382277</v>
      </c>
      <c r="C1468" s="56" t="s">
        <v>144</v>
      </c>
      <c r="D1468" s="56" t="s">
        <v>1940</v>
      </c>
      <c r="E1468" s="56" t="s">
        <v>69</v>
      </c>
      <c r="F1468" s="56" t="s">
        <v>69</v>
      </c>
      <c r="G1468" s="56" t="s">
        <v>144</v>
      </c>
      <c r="H1468" s="56" t="s">
        <v>16</v>
      </c>
      <c r="I1468" s="56" t="s">
        <v>397</v>
      </c>
      <c r="J1468" s="56" t="s">
        <v>158</v>
      </c>
      <c r="K1468" s="88">
        <v>45748</v>
      </c>
      <c r="L1468" s="56" t="s">
        <v>222</v>
      </c>
      <c r="M1468" s="27">
        <v>45687</v>
      </c>
      <c r="N1468" s="56" t="s">
        <v>79</v>
      </c>
      <c r="O1468" s="56" t="s">
        <v>1941</v>
      </c>
      <c r="P1468" s="56" t="s">
        <v>149</v>
      </c>
      <c r="Q1468" s="56">
        <v>0</v>
      </c>
      <c r="R1468" s="56" t="s">
        <v>394</v>
      </c>
    </row>
    <row r="1469" spans="1:18" x14ac:dyDescent="0.2">
      <c r="A1469" s="56" t="s">
        <v>143</v>
      </c>
      <c r="B1469" s="56">
        <v>75699924</v>
      </c>
      <c r="C1469" s="56" t="s">
        <v>144</v>
      </c>
      <c r="D1469" s="56" t="s">
        <v>1942</v>
      </c>
      <c r="E1469" s="56" t="s">
        <v>69</v>
      </c>
      <c r="F1469" s="56" t="s">
        <v>69</v>
      </c>
      <c r="G1469" s="56" t="s">
        <v>144</v>
      </c>
      <c r="H1469" s="56" t="s">
        <v>16</v>
      </c>
      <c r="I1469" s="56" t="s">
        <v>397</v>
      </c>
      <c r="J1469" s="56" t="s">
        <v>158</v>
      </c>
      <c r="K1469" s="88">
        <v>45726</v>
      </c>
      <c r="L1469" s="56" t="s">
        <v>222</v>
      </c>
      <c r="M1469" s="27">
        <v>45687</v>
      </c>
      <c r="N1469" s="56" t="s">
        <v>79</v>
      </c>
      <c r="O1469" s="56" t="s">
        <v>1941</v>
      </c>
      <c r="P1469" s="56" t="s">
        <v>149</v>
      </c>
      <c r="Q1469" s="56">
        <v>0</v>
      </c>
      <c r="R1469" s="56" t="s">
        <v>394</v>
      </c>
    </row>
    <row r="1470" spans="1:18" x14ac:dyDescent="0.2">
      <c r="A1470" s="56" t="s">
        <v>143</v>
      </c>
      <c r="B1470" s="56">
        <v>72905521</v>
      </c>
      <c r="C1470" s="56" t="s">
        <v>144</v>
      </c>
      <c r="D1470" s="56" t="s">
        <v>1943</v>
      </c>
      <c r="E1470" s="56" t="s">
        <v>69</v>
      </c>
      <c r="F1470" s="56" t="s">
        <v>69</v>
      </c>
      <c r="G1470" s="56" t="s">
        <v>144</v>
      </c>
      <c r="H1470" s="56" t="s">
        <v>16</v>
      </c>
      <c r="I1470" s="56" t="s">
        <v>397</v>
      </c>
      <c r="J1470" s="56" t="s">
        <v>158</v>
      </c>
      <c r="K1470" s="88">
        <v>45738</v>
      </c>
      <c r="L1470" s="56" t="s">
        <v>222</v>
      </c>
      <c r="M1470" s="27">
        <v>45687</v>
      </c>
      <c r="N1470" s="56" t="s">
        <v>79</v>
      </c>
      <c r="O1470" s="56" t="s">
        <v>1941</v>
      </c>
      <c r="P1470" s="56" t="s">
        <v>149</v>
      </c>
      <c r="Q1470" s="56">
        <v>0</v>
      </c>
      <c r="R1470" s="56" t="s">
        <v>394</v>
      </c>
    </row>
    <row r="1471" spans="1:18" x14ac:dyDescent="0.2">
      <c r="A1471" s="56" t="s">
        <v>143</v>
      </c>
      <c r="B1471" s="56">
        <v>74069980</v>
      </c>
      <c r="C1471" s="56" t="s">
        <v>144</v>
      </c>
      <c r="D1471" s="56" t="s">
        <v>1944</v>
      </c>
      <c r="E1471" s="56" t="s">
        <v>69</v>
      </c>
      <c r="F1471" s="56" t="s">
        <v>69</v>
      </c>
      <c r="G1471" s="56" t="s">
        <v>144</v>
      </c>
      <c r="H1471" s="56" t="s">
        <v>16</v>
      </c>
      <c r="I1471" s="56" t="s">
        <v>413</v>
      </c>
      <c r="J1471" s="56" t="s">
        <v>74</v>
      </c>
      <c r="K1471" s="88" t="s">
        <v>148</v>
      </c>
      <c r="L1471" s="56" t="s">
        <v>148</v>
      </c>
      <c r="M1471" s="27">
        <v>45687</v>
      </c>
      <c r="N1471" s="56" t="s">
        <v>79</v>
      </c>
      <c r="O1471" s="56" t="s">
        <v>1941</v>
      </c>
      <c r="P1471" s="56" t="s">
        <v>149</v>
      </c>
      <c r="Q1471" s="56">
        <v>0</v>
      </c>
      <c r="R1471" s="56" t="s">
        <v>394</v>
      </c>
    </row>
    <row r="1472" spans="1:18" x14ac:dyDescent="0.2">
      <c r="A1472" s="56" t="s">
        <v>143</v>
      </c>
      <c r="B1472" s="56">
        <v>75283697</v>
      </c>
      <c r="C1472" s="56" t="s">
        <v>144</v>
      </c>
      <c r="D1472" s="56" t="s">
        <v>1945</v>
      </c>
      <c r="E1472" s="56" t="s">
        <v>69</v>
      </c>
      <c r="F1472" s="56" t="s">
        <v>69</v>
      </c>
      <c r="G1472" s="56" t="s">
        <v>144</v>
      </c>
      <c r="H1472" s="56" t="s">
        <v>16</v>
      </c>
      <c r="I1472" s="56" t="s">
        <v>397</v>
      </c>
      <c r="J1472" s="56" t="s">
        <v>158</v>
      </c>
      <c r="K1472" s="88">
        <v>45754</v>
      </c>
      <c r="L1472" s="56" t="s">
        <v>201</v>
      </c>
      <c r="M1472" s="27">
        <v>45687</v>
      </c>
      <c r="N1472" s="56" t="s">
        <v>79</v>
      </c>
      <c r="O1472" s="56" t="s">
        <v>1941</v>
      </c>
      <c r="P1472" s="56" t="s">
        <v>149</v>
      </c>
      <c r="Q1472" s="56">
        <v>0</v>
      </c>
      <c r="R1472" s="56" t="s">
        <v>394</v>
      </c>
    </row>
    <row r="1473" spans="1:18" x14ac:dyDescent="0.2">
      <c r="A1473" s="56" t="s">
        <v>143</v>
      </c>
      <c r="B1473" s="56">
        <v>77224711</v>
      </c>
      <c r="C1473" s="56" t="s">
        <v>144</v>
      </c>
      <c r="D1473" s="56" t="s">
        <v>1946</v>
      </c>
      <c r="E1473" s="56" t="s">
        <v>69</v>
      </c>
      <c r="F1473" s="56" t="s">
        <v>69</v>
      </c>
      <c r="G1473" s="56" t="s">
        <v>144</v>
      </c>
      <c r="H1473" s="56" t="s">
        <v>16</v>
      </c>
      <c r="I1473" s="56" t="s">
        <v>397</v>
      </c>
      <c r="J1473" s="56" t="s">
        <v>158</v>
      </c>
      <c r="K1473" s="88">
        <v>45692</v>
      </c>
      <c r="L1473" s="56" t="s">
        <v>334</v>
      </c>
      <c r="M1473" s="27">
        <v>45687</v>
      </c>
      <c r="N1473" s="56" t="s">
        <v>79</v>
      </c>
      <c r="O1473" s="56" t="s">
        <v>1941</v>
      </c>
      <c r="P1473" s="56" t="s">
        <v>149</v>
      </c>
      <c r="Q1473" s="56">
        <v>0</v>
      </c>
      <c r="R1473" s="56" t="s">
        <v>394</v>
      </c>
    </row>
    <row r="1474" spans="1:18" x14ac:dyDescent="0.2">
      <c r="A1474" s="56" t="s">
        <v>143</v>
      </c>
      <c r="B1474" s="56">
        <v>70636182</v>
      </c>
      <c r="C1474" s="56" t="s">
        <v>144</v>
      </c>
      <c r="D1474" s="56" t="s">
        <v>1947</v>
      </c>
      <c r="E1474" s="56" t="s">
        <v>69</v>
      </c>
      <c r="F1474" s="56" t="s">
        <v>69</v>
      </c>
      <c r="G1474" s="56" t="s">
        <v>144</v>
      </c>
      <c r="H1474" s="56" t="s">
        <v>16</v>
      </c>
      <c r="I1474" s="56" t="s">
        <v>413</v>
      </c>
      <c r="J1474" s="56" t="s">
        <v>74</v>
      </c>
      <c r="K1474" s="88" t="s">
        <v>148</v>
      </c>
      <c r="L1474" s="56" t="s">
        <v>148</v>
      </c>
      <c r="M1474" s="27">
        <v>45687</v>
      </c>
      <c r="N1474" s="56" t="s">
        <v>79</v>
      </c>
      <c r="O1474" s="56" t="s">
        <v>1941</v>
      </c>
      <c r="P1474" s="56" t="s">
        <v>149</v>
      </c>
      <c r="Q1474" s="56">
        <v>0</v>
      </c>
      <c r="R1474" s="56" t="s">
        <v>394</v>
      </c>
    </row>
    <row r="1475" spans="1:18" x14ac:dyDescent="0.2">
      <c r="A1475" s="56" t="s">
        <v>143</v>
      </c>
      <c r="B1475" s="56">
        <v>45963434</v>
      </c>
      <c r="C1475" s="56" t="s">
        <v>144</v>
      </c>
      <c r="D1475" s="56" t="s">
        <v>1948</v>
      </c>
      <c r="E1475" s="56" t="s">
        <v>69</v>
      </c>
      <c r="F1475" s="56" t="s">
        <v>69</v>
      </c>
      <c r="G1475" s="56" t="s">
        <v>144</v>
      </c>
      <c r="H1475" s="56" t="s">
        <v>16</v>
      </c>
      <c r="I1475" s="56" t="s">
        <v>397</v>
      </c>
      <c r="J1475" s="56" t="s">
        <v>158</v>
      </c>
      <c r="K1475" s="88">
        <v>45765</v>
      </c>
      <c r="L1475" s="56" t="s">
        <v>222</v>
      </c>
      <c r="M1475" s="27">
        <v>45687</v>
      </c>
      <c r="N1475" s="56" t="s">
        <v>79</v>
      </c>
      <c r="O1475" s="56" t="s">
        <v>1941</v>
      </c>
      <c r="P1475" s="56" t="s">
        <v>149</v>
      </c>
      <c r="Q1475" s="56">
        <v>0</v>
      </c>
      <c r="R1475" s="56" t="s">
        <v>394</v>
      </c>
    </row>
    <row r="1476" spans="1:18" x14ac:dyDescent="0.2">
      <c r="A1476" s="56" t="s">
        <v>143</v>
      </c>
      <c r="B1476" s="56">
        <v>72172561</v>
      </c>
      <c r="C1476" s="56" t="s">
        <v>144</v>
      </c>
      <c r="D1476" s="56" t="s">
        <v>1949</v>
      </c>
      <c r="E1476" s="56" t="s">
        <v>69</v>
      </c>
      <c r="F1476" s="56" t="s">
        <v>69</v>
      </c>
      <c r="G1476" s="56" t="s">
        <v>144</v>
      </c>
      <c r="H1476" s="56" t="s">
        <v>16</v>
      </c>
      <c r="I1476" s="56" t="s">
        <v>397</v>
      </c>
      <c r="J1476" s="56" t="s">
        <v>158</v>
      </c>
      <c r="K1476" s="88">
        <v>45749</v>
      </c>
      <c r="L1476" s="56" t="s">
        <v>222</v>
      </c>
      <c r="M1476" s="27">
        <v>45687</v>
      </c>
      <c r="N1476" s="56" t="s">
        <v>79</v>
      </c>
      <c r="O1476" s="56" t="s">
        <v>1941</v>
      </c>
      <c r="P1476" s="56" t="s">
        <v>149</v>
      </c>
      <c r="Q1476" s="56">
        <v>0</v>
      </c>
      <c r="R1476" s="56" t="s">
        <v>394</v>
      </c>
    </row>
    <row r="1477" spans="1:18" x14ac:dyDescent="0.2">
      <c r="A1477" s="56" t="s">
        <v>143</v>
      </c>
      <c r="B1477" s="56">
        <v>70327234</v>
      </c>
      <c r="C1477" s="56" t="s">
        <v>144</v>
      </c>
      <c r="D1477" s="56" t="s">
        <v>1950</v>
      </c>
      <c r="E1477" s="56" t="s">
        <v>69</v>
      </c>
      <c r="F1477" s="56" t="s">
        <v>69</v>
      </c>
      <c r="G1477" s="56" t="s">
        <v>144</v>
      </c>
      <c r="H1477" s="56" t="s">
        <v>16</v>
      </c>
      <c r="I1477" s="56" t="s">
        <v>397</v>
      </c>
      <c r="J1477" s="56" t="s">
        <v>158</v>
      </c>
      <c r="K1477" s="88">
        <v>45747</v>
      </c>
      <c r="L1477" s="56" t="s">
        <v>222</v>
      </c>
      <c r="M1477" s="27">
        <v>45687</v>
      </c>
      <c r="N1477" s="56" t="s">
        <v>79</v>
      </c>
      <c r="O1477" s="56" t="s">
        <v>1941</v>
      </c>
      <c r="P1477" s="56" t="s">
        <v>149</v>
      </c>
      <c r="Q1477" s="56">
        <v>0</v>
      </c>
      <c r="R1477" s="56" t="s">
        <v>394</v>
      </c>
    </row>
    <row r="1478" spans="1:18" x14ac:dyDescent="0.2">
      <c r="A1478" s="56" t="s">
        <v>143</v>
      </c>
      <c r="B1478" s="56">
        <v>77343702</v>
      </c>
      <c r="C1478" s="56" t="s">
        <v>144</v>
      </c>
      <c r="D1478" s="56" t="s">
        <v>1951</v>
      </c>
      <c r="E1478" s="56" t="s">
        <v>69</v>
      </c>
      <c r="F1478" s="56" t="s">
        <v>69</v>
      </c>
      <c r="G1478" s="56" t="s">
        <v>144</v>
      </c>
      <c r="H1478" s="56" t="s">
        <v>16</v>
      </c>
      <c r="I1478" s="56" t="s">
        <v>397</v>
      </c>
      <c r="J1478" s="56" t="s">
        <v>158</v>
      </c>
      <c r="K1478" s="88">
        <v>45719</v>
      </c>
      <c r="L1478" s="56" t="s">
        <v>222</v>
      </c>
      <c r="M1478" s="27">
        <v>45687</v>
      </c>
      <c r="N1478" s="56" t="s">
        <v>79</v>
      </c>
      <c r="O1478" s="56" t="s">
        <v>1941</v>
      </c>
      <c r="P1478" s="56" t="s">
        <v>252</v>
      </c>
      <c r="Q1478" s="56">
        <v>0</v>
      </c>
      <c r="R1478" s="56" t="s">
        <v>394</v>
      </c>
    </row>
    <row r="1479" spans="1:18" x14ac:dyDescent="0.2">
      <c r="A1479" s="56" t="s">
        <v>143</v>
      </c>
      <c r="B1479" s="56">
        <v>75352726</v>
      </c>
      <c r="C1479" s="56" t="s">
        <v>144</v>
      </c>
      <c r="D1479" s="56" t="s">
        <v>1952</v>
      </c>
      <c r="E1479" s="56" t="s">
        <v>69</v>
      </c>
      <c r="F1479" s="56" t="s">
        <v>69</v>
      </c>
      <c r="G1479" s="56" t="s">
        <v>144</v>
      </c>
      <c r="H1479" s="56" t="s">
        <v>16</v>
      </c>
      <c r="I1479" s="56" t="s">
        <v>401</v>
      </c>
      <c r="J1479" s="56" t="s">
        <v>74</v>
      </c>
      <c r="K1479" s="88" t="s">
        <v>148</v>
      </c>
      <c r="L1479" s="56" t="s">
        <v>148</v>
      </c>
      <c r="M1479" s="27">
        <v>45687</v>
      </c>
      <c r="N1479" s="56" t="s">
        <v>79</v>
      </c>
      <c r="O1479" s="56" t="s">
        <v>1941</v>
      </c>
      <c r="P1479" s="56" t="s">
        <v>149</v>
      </c>
      <c r="Q1479" s="56">
        <v>0</v>
      </c>
      <c r="R1479" s="56" t="s">
        <v>394</v>
      </c>
    </row>
    <row r="1480" spans="1:18" x14ac:dyDescent="0.2">
      <c r="A1480" s="56" t="s">
        <v>143</v>
      </c>
      <c r="B1480" s="56">
        <v>48416072</v>
      </c>
      <c r="C1480" s="56" t="s">
        <v>144</v>
      </c>
      <c r="D1480" s="56" t="s">
        <v>1953</v>
      </c>
      <c r="E1480" s="56" t="s">
        <v>69</v>
      </c>
      <c r="F1480" s="56" t="s">
        <v>69</v>
      </c>
      <c r="G1480" s="56" t="s">
        <v>144</v>
      </c>
      <c r="H1480" s="56" t="s">
        <v>16</v>
      </c>
      <c r="I1480" s="56" t="s">
        <v>401</v>
      </c>
      <c r="J1480" s="56" t="s">
        <v>74</v>
      </c>
      <c r="K1480" s="88" t="s">
        <v>148</v>
      </c>
      <c r="L1480" s="56" t="s">
        <v>148</v>
      </c>
      <c r="M1480" s="27">
        <v>45687</v>
      </c>
      <c r="N1480" s="56" t="s">
        <v>79</v>
      </c>
      <c r="O1480" s="56" t="s">
        <v>1941</v>
      </c>
      <c r="P1480" s="56" t="s">
        <v>149</v>
      </c>
      <c r="Q1480" s="56">
        <v>0</v>
      </c>
      <c r="R1480" s="56" t="s">
        <v>394</v>
      </c>
    </row>
    <row r="1481" spans="1:18" x14ac:dyDescent="0.2">
      <c r="A1481" s="56" t="s">
        <v>143</v>
      </c>
      <c r="B1481" s="56">
        <v>61180382</v>
      </c>
      <c r="C1481" s="56" t="s">
        <v>144</v>
      </c>
      <c r="D1481" s="56" t="s">
        <v>1954</v>
      </c>
      <c r="E1481" s="56" t="s">
        <v>69</v>
      </c>
      <c r="F1481" s="56" t="s">
        <v>69</v>
      </c>
      <c r="G1481" s="56" t="s">
        <v>144</v>
      </c>
      <c r="H1481" s="56" t="s">
        <v>16</v>
      </c>
      <c r="I1481" s="56" t="s">
        <v>413</v>
      </c>
      <c r="J1481" s="56" t="s">
        <v>74</v>
      </c>
      <c r="K1481" s="88" t="s">
        <v>148</v>
      </c>
      <c r="L1481" s="56" t="s">
        <v>148</v>
      </c>
      <c r="M1481" s="27">
        <v>45687</v>
      </c>
      <c r="N1481" s="56" t="s">
        <v>79</v>
      </c>
      <c r="O1481" s="56" t="s">
        <v>1941</v>
      </c>
      <c r="P1481" s="56" t="s">
        <v>149</v>
      </c>
      <c r="Q1481" s="56">
        <v>0</v>
      </c>
      <c r="R1481" s="56" t="s">
        <v>394</v>
      </c>
    </row>
    <row r="1482" spans="1:18" x14ac:dyDescent="0.2">
      <c r="A1482" s="56" t="s">
        <v>143</v>
      </c>
      <c r="B1482" s="56">
        <v>75926060</v>
      </c>
      <c r="C1482" s="56" t="s">
        <v>144</v>
      </c>
      <c r="D1482" s="56" t="s">
        <v>1955</v>
      </c>
      <c r="E1482" s="56" t="s">
        <v>69</v>
      </c>
      <c r="F1482" s="56" t="s">
        <v>69</v>
      </c>
      <c r="G1482" s="56" t="s">
        <v>144</v>
      </c>
      <c r="H1482" s="56" t="s">
        <v>16</v>
      </c>
      <c r="I1482" s="56" t="s">
        <v>397</v>
      </c>
      <c r="J1482" s="56" t="s">
        <v>158</v>
      </c>
      <c r="K1482" s="88">
        <v>45716</v>
      </c>
      <c r="L1482" s="56" t="s">
        <v>159</v>
      </c>
      <c r="M1482" s="27">
        <v>45687</v>
      </c>
      <c r="N1482" s="56" t="s">
        <v>79</v>
      </c>
      <c r="O1482" s="56" t="s">
        <v>1941</v>
      </c>
      <c r="P1482" s="56" t="s">
        <v>149</v>
      </c>
      <c r="Q1482" s="56">
        <v>0</v>
      </c>
      <c r="R1482" s="56" t="s">
        <v>394</v>
      </c>
    </row>
    <row r="1483" spans="1:18" x14ac:dyDescent="0.2">
      <c r="A1483" s="56" t="s">
        <v>143</v>
      </c>
      <c r="B1483" s="56">
        <v>5023123</v>
      </c>
      <c r="C1483" s="56" t="s">
        <v>144</v>
      </c>
      <c r="D1483" s="56" t="s">
        <v>1956</v>
      </c>
      <c r="E1483" s="56" t="s">
        <v>69</v>
      </c>
      <c r="F1483" s="56" t="s">
        <v>69</v>
      </c>
      <c r="G1483" s="56" t="s">
        <v>144</v>
      </c>
      <c r="H1483" s="56" t="s">
        <v>16</v>
      </c>
      <c r="I1483" s="56" t="s">
        <v>397</v>
      </c>
      <c r="J1483" s="56" t="s">
        <v>74</v>
      </c>
      <c r="K1483" s="88" t="s">
        <v>148</v>
      </c>
      <c r="L1483" s="56" t="s">
        <v>148</v>
      </c>
      <c r="M1483" s="27">
        <v>45687</v>
      </c>
      <c r="N1483" s="56" t="s">
        <v>79</v>
      </c>
      <c r="O1483" s="56" t="s">
        <v>1941</v>
      </c>
      <c r="P1483" s="56" t="s">
        <v>149</v>
      </c>
      <c r="Q1483" s="56">
        <v>0</v>
      </c>
      <c r="R1483" s="56" t="s">
        <v>394</v>
      </c>
    </row>
    <row r="1484" spans="1:18" x14ac:dyDescent="0.2">
      <c r="A1484" s="56" t="s">
        <v>143</v>
      </c>
      <c r="B1484" s="56">
        <v>41921430</v>
      </c>
      <c r="C1484" s="56" t="s">
        <v>144</v>
      </c>
      <c r="D1484" s="56" t="s">
        <v>1957</v>
      </c>
      <c r="E1484" s="56" t="s">
        <v>69</v>
      </c>
      <c r="F1484" s="56" t="s">
        <v>69</v>
      </c>
      <c r="G1484" s="56" t="s">
        <v>144</v>
      </c>
      <c r="H1484" s="56" t="s">
        <v>16</v>
      </c>
      <c r="I1484" s="56" t="s">
        <v>397</v>
      </c>
      <c r="J1484" s="56" t="s">
        <v>158</v>
      </c>
      <c r="K1484" s="88">
        <v>45759</v>
      </c>
      <c r="L1484" s="56" t="s">
        <v>222</v>
      </c>
      <c r="M1484" s="27">
        <v>45687</v>
      </c>
      <c r="N1484" s="56" t="s">
        <v>79</v>
      </c>
      <c r="O1484" s="56" t="s">
        <v>1941</v>
      </c>
      <c r="P1484" s="56" t="s">
        <v>149</v>
      </c>
      <c r="Q1484" s="56">
        <v>0</v>
      </c>
      <c r="R1484" s="56" t="s">
        <v>394</v>
      </c>
    </row>
    <row r="1485" spans="1:18" x14ac:dyDescent="0.2">
      <c r="A1485" s="56" t="s">
        <v>143</v>
      </c>
      <c r="B1485" s="56">
        <v>70824924</v>
      </c>
      <c r="C1485" s="56" t="s">
        <v>144</v>
      </c>
      <c r="D1485" s="56" t="s">
        <v>1958</v>
      </c>
      <c r="E1485" s="56" t="s">
        <v>69</v>
      </c>
      <c r="F1485" s="56" t="s">
        <v>69</v>
      </c>
      <c r="G1485" s="56" t="s">
        <v>144</v>
      </c>
      <c r="H1485" s="56" t="s">
        <v>11</v>
      </c>
      <c r="I1485" s="56" t="s">
        <v>344</v>
      </c>
      <c r="J1485" s="56" t="s">
        <v>74</v>
      </c>
      <c r="K1485" s="88" t="s">
        <v>148</v>
      </c>
      <c r="L1485" s="56" t="s">
        <v>148</v>
      </c>
      <c r="M1485" s="27">
        <v>45688</v>
      </c>
      <c r="N1485" s="56" t="s">
        <v>78</v>
      </c>
      <c r="O1485" s="56" t="s">
        <v>1959</v>
      </c>
      <c r="P1485" s="56" t="s">
        <v>149</v>
      </c>
      <c r="Q1485" s="56">
        <v>0</v>
      </c>
      <c r="R1485" s="56" t="s">
        <v>2150</v>
      </c>
    </row>
    <row r="1486" spans="1:18" x14ac:dyDescent="0.2">
      <c r="A1486" s="56" t="s">
        <v>143</v>
      </c>
      <c r="B1486" s="56">
        <v>77226653</v>
      </c>
      <c r="C1486" s="56" t="s">
        <v>144</v>
      </c>
      <c r="D1486" s="56" t="s">
        <v>1960</v>
      </c>
      <c r="E1486" s="56" t="s">
        <v>69</v>
      </c>
      <c r="F1486" s="56" t="s">
        <v>69</v>
      </c>
      <c r="G1486" s="56" t="s">
        <v>144</v>
      </c>
      <c r="H1486" s="56" t="s">
        <v>11</v>
      </c>
      <c r="I1486" s="56" t="s">
        <v>344</v>
      </c>
      <c r="J1486" s="56" t="s">
        <v>74</v>
      </c>
      <c r="K1486" s="88" t="s">
        <v>148</v>
      </c>
      <c r="L1486" s="56" t="s">
        <v>148</v>
      </c>
      <c r="M1486" s="27">
        <v>45688</v>
      </c>
      <c r="N1486" s="56" t="s">
        <v>78</v>
      </c>
      <c r="O1486" s="56" t="s">
        <v>1959</v>
      </c>
      <c r="P1486" s="56" t="s">
        <v>149</v>
      </c>
      <c r="Q1486" s="56">
        <v>0</v>
      </c>
      <c r="R1486" s="56" t="s">
        <v>2150</v>
      </c>
    </row>
    <row r="1487" spans="1:18" x14ac:dyDescent="0.2">
      <c r="A1487" s="56" t="s">
        <v>143</v>
      </c>
      <c r="B1487" s="56">
        <v>70902828</v>
      </c>
      <c r="C1487" s="56" t="s">
        <v>144</v>
      </c>
      <c r="D1487" s="56" t="s">
        <v>1961</v>
      </c>
      <c r="E1487" s="56" t="s">
        <v>69</v>
      </c>
      <c r="F1487" s="56" t="s">
        <v>69</v>
      </c>
      <c r="G1487" s="56" t="s">
        <v>144</v>
      </c>
      <c r="H1487" s="56" t="s">
        <v>11</v>
      </c>
      <c r="I1487" s="56" t="s">
        <v>344</v>
      </c>
      <c r="J1487" s="56" t="s">
        <v>74</v>
      </c>
      <c r="K1487" s="88" t="s">
        <v>148</v>
      </c>
      <c r="L1487" s="56" t="s">
        <v>148</v>
      </c>
      <c r="M1487" s="27">
        <v>45688</v>
      </c>
      <c r="N1487" s="56" t="s">
        <v>78</v>
      </c>
      <c r="O1487" s="56" t="s">
        <v>1959</v>
      </c>
      <c r="P1487" s="56" t="s">
        <v>149</v>
      </c>
      <c r="Q1487" s="56">
        <v>0</v>
      </c>
      <c r="R1487" s="56" t="s">
        <v>2150</v>
      </c>
    </row>
    <row r="1488" spans="1:18" x14ac:dyDescent="0.2">
      <c r="A1488" s="56" t="s">
        <v>143</v>
      </c>
      <c r="B1488" s="56">
        <v>71520288</v>
      </c>
      <c r="C1488" s="56" t="s">
        <v>144</v>
      </c>
      <c r="D1488" s="56" t="s">
        <v>1962</v>
      </c>
      <c r="E1488" s="56" t="s">
        <v>69</v>
      </c>
      <c r="F1488" s="56" t="s">
        <v>69</v>
      </c>
      <c r="G1488" s="56" t="s">
        <v>144</v>
      </c>
      <c r="H1488" s="56" t="s">
        <v>11</v>
      </c>
      <c r="I1488" s="56" t="s">
        <v>200</v>
      </c>
      <c r="J1488" s="56" t="s">
        <v>74</v>
      </c>
      <c r="K1488" s="88" t="s">
        <v>148</v>
      </c>
      <c r="L1488" s="56" t="s">
        <v>148</v>
      </c>
      <c r="M1488" s="27">
        <v>45688</v>
      </c>
      <c r="N1488" s="56" t="s">
        <v>78</v>
      </c>
      <c r="O1488" s="56" t="s">
        <v>1959</v>
      </c>
      <c r="P1488" s="56" t="s">
        <v>149</v>
      </c>
      <c r="Q1488" s="56">
        <v>0</v>
      </c>
      <c r="R1488" s="56" t="s">
        <v>2150</v>
      </c>
    </row>
    <row r="1489" spans="1:18" x14ac:dyDescent="0.2">
      <c r="A1489" s="56" t="s">
        <v>143</v>
      </c>
      <c r="B1489" s="56">
        <v>72227180</v>
      </c>
      <c r="C1489" s="56" t="s">
        <v>144</v>
      </c>
      <c r="D1489" s="56" t="s">
        <v>1963</v>
      </c>
      <c r="E1489" s="56" t="s">
        <v>69</v>
      </c>
      <c r="F1489" s="56" t="s">
        <v>69</v>
      </c>
      <c r="G1489" s="56" t="s">
        <v>144</v>
      </c>
      <c r="H1489" s="56" t="s">
        <v>11</v>
      </c>
      <c r="I1489" s="56" t="s">
        <v>344</v>
      </c>
      <c r="J1489" s="56" t="s">
        <v>74</v>
      </c>
      <c r="K1489" s="88" t="s">
        <v>148</v>
      </c>
      <c r="L1489" s="56" t="s">
        <v>148</v>
      </c>
      <c r="M1489" s="27">
        <v>45688</v>
      </c>
      <c r="N1489" s="56" t="s">
        <v>78</v>
      </c>
      <c r="O1489" s="56" t="s">
        <v>1959</v>
      </c>
      <c r="P1489" s="56" t="s">
        <v>149</v>
      </c>
      <c r="Q1489" s="56">
        <v>0</v>
      </c>
      <c r="R1489" s="56" t="s">
        <v>2150</v>
      </c>
    </row>
    <row r="1490" spans="1:18" x14ac:dyDescent="0.2">
      <c r="A1490" s="56" t="s">
        <v>143</v>
      </c>
      <c r="B1490" s="56">
        <v>46410499</v>
      </c>
      <c r="C1490" s="56" t="s">
        <v>144</v>
      </c>
      <c r="D1490" s="56" t="s">
        <v>1964</v>
      </c>
      <c r="E1490" s="56" t="s">
        <v>69</v>
      </c>
      <c r="F1490" s="56" t="s">
        <v>69</v>
      </c>
      <c r="G1490" s="56" t="s">
        <v>144</v>
      </c>
      <c r="H1490" s="56" t="s">
        <v>11</v>
      </c>
      <c r="I1490" s="56" t="s">
        <v>344</v>
      </c>
      <c r="J1490" s="56" t="s">
        <v>74</v>
      </c>
      <c r="K1490" s="88" t="s">
        <v>148</v>
      </c>
      <c r="L1490" s="56" t="s">
        <v>148</v>
      </c>
      <c r="M1490" s="27">
        <v>45688</v>
      </c>
      <c r="N1490" s="56" t="s">
        <v>78</v>
      </c>
      <c r="O1490" s="56" t="s">
        <v>1959</v>
      </c>
      <c r="P1490" s="56" t="s">
        <v>149</v>
      </c>
      <c r="Q1490" s="56">
        <v>0</v>
      </c>
      <c r="R1490" s="56" t="s">
        <v>2150</v>
      </c>
    </row>
    <row r="1491" spans="1:18" x14ac:dyDescent="0.2">
      <c r="A1491" s="25" t="s">
        <v>143</v>
      </c>
      <c r="B1491" s="26">
        <v>46388254</v>
      </c>
      <c r="C1491" s="26" t="s">
        <v>144</v>
      </c>
      <c r="D1491" s="26" t="s">
        <v>1965</v>
      </c>
      <c r="E1491" s="26" t="s">
        <v>69</v>
      </c>
      <c r="F1491" s="26" t="s">
        <v>69</v>
      </c>
      <c r="G1491" s="26" t="s">
        <v>144</v>
      </c>
      <c r="H1491" s="26" t="s">
        <v>11</v>
      </c>
      <c r="I1491" s="26" t="s">
        <v>344</v>
      </c>
      <c r="J1491" s="26" t="s">
        <v>74</v>
      </c>
      <c r="K1491" s="88" t="s">
        <v>148</v>
      </c>
      <c r="L1491" s="26" t="s">
        <v>148</v>
      </c>
      <c r="M1491" s="27">
        <v>45688</v>
      </c>
      <c r="N1491" s="26" t="s">
        <v>78</v>
      </c>
      <c r="O1491" s="28" t="s">
        <v>1959</v>
      </c>
      <c r="P1491" s="29" t="s">
        <v>149</v>
      </c>
      <c r="Q1491" s="26">
        <v>0</v>
      </c>
      <c r="R1491" s="56" t="s">
        <v>2150</v>
      </c>
    </row>
    <row r="1492" spans="1:18" x14ac:dyDescent="0.2">
      <c r="A1492" s="25" t="s">
        <v>143</v>
      </c>
      <c r="B1492" s="26">
        <v>48363824</v>
      </c>
      <c r="C1492" s="26" t="s">
        <v>144</v>
      </c>
      <c r="D1492" s="26" t="s">
        <v>1966</v>
      </c>
      <c r="E1492" s="26" t="s">
        <v>69</v>
      </c>
      <c r="F1492" s="26" t="s">
        <v>69</v>
      </c>
      <c r="G1492" s="26" t="s">
        <v>144</v>
      </c>
      <c r="H1492" s="26" t="s">
        <v>30</v>
      </c>
      <c r="I1492" s="26" t="s">
        <v>234</v>
      </c>
      <c r="J1492" s="26" t="s">
        <v>74</v>
      </c>
      <c r="K1492" s="88" t="s">
        <v>148</v>
      </c>
      <c r="L1492" s="26" t="s">
        <v>148</v>
      </c>
      <c r="M1492" s="27">
        <v>45688</v>
      </c>
      <c r="N1492" s="26" t="s">
        <v>78</v>
      </c>
      <c r="O1492" s="28" t="s">
        <v>1959</v>
      </c>
      <c r="P1492" s="29" t="s">
        <v>149</v>
      </c>
      <c r="Q1492" s="26">
        <v>0</v>
      </c>
      <c r="R1492" s="56" t="s">
        <v>235</v>
      </c>
    </row>
    <row r="1493" spans="1:18" x14ac:dyDescent="0.2">
      <c r="A1493" s="25" t="s">
        <v>143</v>
      </c>
      <c r="B1493" s="26">
        <v>47774656</v>
      </c>
      <c r="C1493" s="26" t="s">
        <v>144</v>
      </c>
      <c r="D1493" s="26" t="s">
        <v>1967</v>
      </c>
      <c r="E1493" s="26" t="s">
        <v>69</v>
      </c>
      <c r="F1493" s="26" t="s">
        <v>69</v>
      </c>
      <c r="G1493" s="26" t="s">
        <v>144</v>
      </c>
      <c r="H1493" s="26" t="s">
        <v>11</v>
      </c>
      <c r="I1493" s="26" t="s">
        <v>651</v>
      </c>
      <c r="J1493" s="26" t="s">
        <v>74</v>
      </c>
      <c r="K1493" s="88" t="s">
        <v>148</v>
      </c>
      <c r="L1493" s="26" t="s">
        <v>148</v>
      </c>
      <c r="M1493" s="27">
        <v>45688</v>
      </c>
      <c r="N1493" s="26" t="s">
        <v>78</v>
      </c>
      <c r="O1493" s="28" t="s">
        <v>1959</v>
      </c>
      <c r="P1493" s="29" t="s">
        <v>149</v>
      </c>
      <c r="Q1493" s="26">
        <v>0</v>
      </c>
      <c r="R1493" s="56" t="s">
        <v>2150</v>
      </c>
    </row>
    <row r="1494" spans="1:18" x14ac:dyDescent="0.2">
      <c r="A1494" s="25" t="s">
        <v>143</v>
      </c>
      <c r="B1494" s="26">
        <v>47420724</v>
      </c>
      <c r="C1494" s="26" t="s">
        <v>144</v>
      </c>
      <c r="D1494" s="26" t="s">
        <v>1968</v>
      </c>
      <c r="E1494" s="26" t="s">
        <v>69</v>
      </c>
      <c r="F1494" s="26" t="s">
        <v>69</v>
      </c>
      <c r="G1494" s="26" t="s">
        <v>144</v>
      </c>
      <c r="H1494" s="26" t="s">
        <v>11</v>
      </c>
      <c r="I1494" s="26" t="s">
        <v>200</v>
      </c>
      <c r="J1494" s="26" t="s">
        <v>74</v>
      </c>
      <c r="K1494" s="88" t="s">
        <v>148</v>
      </c>
      <c r="L1494" s="26" t="s">
        <v>148</v>
      </c>
      <c r="M1494" s="27">
        <v>45688</v>
      </c>
      <c r="N1494" s="26" t="s">
        <v>78</v>
      </c>
      <c r="O1494" s="28" t="s">
        <v>1959</v>
      </c>
      <c r="P1494" s="29" t="s">
        <v>149</v>
      </c>
      <c r="Q1494" s="26">
        <v>0</v>
      </c>
      <c r="R1494" s="56" t="s">
        <v>2150</v>
      </c>
    </row>
    <row r="1495" spans="1:18" x14ac:dyDescent="0.2">
      <c r="A1495" s="25" t="s">
        <v>143</v>
      </c>
      <c r="B1495" s="26">
        <v>72902278</v>
      </c>
      <c r="C1495" s="26" t="s">
        <v>144</v>
      </c>
      <c r="D1495" s="26" t="s">
        <v>1969</v>
      </c>
      <c r="E1495" s="26" t="s">
        <v>69</v>
      </c>
      <c r="F1495" s="26" t="s">
        <v>69</v>
      </c>
      <c r="G1495" s="26" t="s">
        <v>144</v>
      </c>
      <c r="H1495" s="26" t="s">
        <v>11</v>
      </c>
      <c r="I1495" s="26" t="s">
        <v>200</v>
      </c>
      <c r="J1495" s="26" t="s">
        <v>74</v>
      </c>
      <c r="K1495" s="88" t="s">
        <v>148</v>
      </c>
      <c r="L1495" s="26" t="s">
        <v>148</v>
      </c>
      <c r="M1495" s="27">
        <v>45688</v>
      </c>
      <c r="N1495" s="26" t="s">
        <v>79</v>
      </c>
      <c r="O1495" s="28" t="s">
        <v>1959</v>
      </c>
      <c r="P1495" s="29" t="s">
        <v>149</v>
      </c>
      <c r="Q1495" s="26">
        <v>0</v>
      </c>
      <c r="R1495" s="56" t="s">
        <v>2150</v>
      </c>
    </row>
    <row r="1496" spans="1:18" x14ac:dyDescent="0.2">
      <c r="A1496" s="25" t="s">
        <v>143</v>
      </c>
      <c r="B1496" s="26">
        <v>75848507</v>
      </c>
      <c r="C1496" s="26" t="s">
        <v>144</v>
      </c>
      <c r="D1496" s="26" t="s">
        <v>1970</v>
      </c>
      <c r="E1496" s="26" t="s">
        <v>69</v>
      </c>
      <c r="F1496" s="26" t="s">
        <v>69</v>
      </c>
      <c r="G1496" s="26" t="s">
        <v>144</v>
      </c>
      <c r="H1496" s="26" t="s">
        <v>11</v>
      </c>
      <c r="I1496" s="26" t="s">
        <v>153</v>
      </c>
      <c r="J1496" s="26" t="s">
        <v>158</v>
      </c>
      <c r="K1496" s="88">
        <v>45701</v>
      </c>
      <c r="L1496" s="26" t="s">
        <v>222</v>
      </c>
      <c r="M1496" s="27">
        <v>45688</v>
      </c>
      <c r="N1496" s="26" t="s">
        <v>78</v>
      </c>
      <c r="O1496" s="28" t="s">
        <v>1959</v>
      </c>
      <c r="P1496" s="29" t="s">
        <v>149</v>
      </c>
      <c r="Q1496" s="26">
        <v>0</v>
      </c>
      <c r="R1496" s="56" t="s">
        <v>2150</v>
      </c>
    </row>
    <row r="1497" spans="1:18" x14ac:dyDescent="0.2">
      <c r="A1497" s="25" t="s">
        <v>143</v>
      </c>
      <c r="B1497" s="26">
        <v>72432847</v>
      </c>
      <c r="C1497" s="26" t="s">
        <v>144</v>
      </c>
      <c r="D1497" s="26" t="s">
        <v>1971</v>
      </c>
      <c r="E1497" s="26" t="s">
        <v>69</v>
      </c>
      <c r="F1497" s="26" t="s">
        <v>69</v>
      </c>
      <c r="G1497" s="26" t="s">
        <v>144</v>
      </c>
      <c r="H1497" s="26" t="s">
        <v>11</v>
      </c>
      <c r="I1497" s="26" t="s">
        <v>200</v>
      </c>
      <c r="J1497" s="26" t="s">
        <v>74</v>
      </c>
      <c r="K1497" s="88" t="s">
        <v>148</v>
      </c>
      <c r="L1497" s="26" t="s">
        <v>148</v>
      </c>
      <c r="M1497" s="27">
        <v>45688</v>
      </c>
      <c r="N1497" s="26" t="s">
        <v>78</v>
      </c>
      <c r="O1497" s="28" t="s">
        <v>1959</v>
      </c>
      <c r="P1497" s="29" t="s">
        <v>149</v>
      </c>
      <c r="Q1497" s="26">
        <v>0</v>
      </c>
      <c r="R1497" s="56" t="s">
        <v>2150</v>
      </c>
    </row>
    <row r="1498" spans="1:18" x14ac:dyDescent="0.2">
      <c r="A1498" s="25" t="s">
        <v>143</v>
      </c>
      <c r="B1498" s="26">
        <v>76396422</v>
      </c>
      <c r="C1498" s="26" t="s">
        <v>144</v>
      </c>
      <c r="D1498" s="26" t="s">
        <v>1972</v>
      </c>
      <c r="E1498" s="26" t="s">
        <v>69</v>
      </c>
      <c r="F1498" s="26" t="s">
        <v>69</v>
      </c>
      <c r="G1498" s="26" t="s">
        <v>144</v>
      </c>
      <c r="H1498" s="26" t="s">
        <v>30</v>
      </c>
      <c r="I1498" s="26" t="s">
        <v>234</v>
      </c>
      <c r="J1498" s="26" t="s">
        <v>74</v>
      </c>
      <c r="K1498" s="88" t="s">
        <v>148</v>
      </c>
      <c r="L1498" s="26" t="s">
        <v>148</v>
      </c>
      <c r="M1498" s="27">
        <v>45555</v>
      </c>
      <c r="N1498" s="26" t="s">
        <v>78</v>
      </c>
      <c r="O1498" s="28" t="s">
        <v>1959</v>
      </c>
      <c r="P1498" s="29" t="s">
        <v>149</v>
      </c>
      <c r="Q1498" s="26">
        <v>0</v>
      </c>
      <c r="R1498" s="56" t="s">
        <v>235</v>
      </c>
    </row>
    <row r="1499" spans="1:18" x14ac:dyDescent="0.2">
      <c r="A1499" s="25" t="s">
        <v>143</v>
      </c>
      <c r="B1499" s="26">
        <v>72969172</v>
      </c>
      <c r="C1499" s="26" t="s">
        <v>144</v>
      </c>
      <c r="D1499" s="26" t="s">
        <v>1973</v>
      </c>
      <c r="E1499" s="26" t="s">
        <v>69</v>
      </c>
      <c r="F1499" s="26" t="s">
        <v>69</v>
      </c>
      <c r="G1499" s="26" t="s">
        <v>144</v>
      </c>
      <c r="H1499" s="26" t="s">
        <v>11</v>
      </c>
      <c r="I1499" s="26" t="s">
        <v>200</v>
      </c>
      <c r="J1499" s="26" t="s">
        <v>74</v>
      </c>
      <c r="K1499" s="88" t="s">
        <v>148</v>
      </c>
      <c r="L1499" s="26" t="s">
        <v>148</v>
      </c>
      <c r="M1499" s="27">
        <v>45688</v>
      </c>
      <c r="N1499" s="26" t="s">
        <v>78</v>
      </c>
      <c r="O1499" s="28" t="s">
        <v>1959</v>
      </c>
      <c r="P1499" s="29" t="s">
        <v>149</v>
      </c>
      <c r="Q1499" s="26">
        <v>0</v>
      </c>
      <c r="R1499" s="56" t="s">
        <v>2150</v>
      </c>
    </row>
    <row r="1500" spans="1:18" x14ac:dyDescent="0.2">
      <c r="A1500" s="25" t="s">
        <v>143</v>
      </c>
      <c r="B1500" s="26">
        <v>73630835</v>
      </c>
      <c r="C1500" s="26" t="s">
        <v>144</v>
      </c>
      <c r="D1500" s="26" t="s">
        <v>1974</v>
      </c>
      <c r="E1500" s="26" t="s">
        <v>69</v>
      </c>
      <c r="F1500" s="26" t="s">
        <v>69</v>
      </c>
      <c r="G1500" s="26" t="s">
        <v>144</v>
      </c>
      <c r="H1500" s="26" t="s">
        <v>16</v>
      </c>
      <c r="I1500" s="26" t="s">
        <v>242</v>
      </c>
      <c r="J1500" s="26" t="s">
        <v>158</v>
      </c>
      <c r="K1500" s="88">
        <v>45709</v>
      </c>
      <c r="L1500" s="26" t="s">
        <v>275</v>
      </c>
      <c r="M1500" s="27">
        <v>45699</v>
      </c>
      <c r="N1500" s="26" t="s">
        <v>79</v>
      </c>
      <c r="O1500" s="28" t="s">
        <v>1975</v>
      </c>
      <c r="P1500" s="29" t="s">
        <v>149</v>
      </c>
      <c r="Q1500" s="26">
        <v>0</v>
      </c>
      <c r="R1500" s="56" t="s">
        <v>243</v>
      </c>
    </row>
    <row r="1501" spans="1:18" x14ac:dyDescent="0.2">
      <c r="A1501" s="25" t="s">
        <v>143</v>
      </c>
      <c r="B1501" s="26">
        <v>73888502</v>
      </c>
      <c r="C1501" s="26" t="s">
        <v>144</v>
      </c>
      <c r="D1501" s="26" t="s">
        <v>1976</v>
      </c>
      <c r="E1501" s="26" t="s">
        <v>69</v>
      </c>
      <c r="F1501" s="26" t="s">
        <v>69</v>
      </c>
      <c r="G1501" s="26" t="s">
        <v>144</v>
      </c>
      <c r="H1501" s="26" t="s">
        <v>16</v>
      </c>
      <c r="I1501" s="26" t="s">
        <v>425</v>
      </c>
      <c r="J1501" s="26" t="s">
        <v>74</v>
      </c>
      <c r="K1501" s="88" t="s">
        <v>148</v>
      </c>
      <c r="L1501" s="26" t="s">
        <v>148</v>
      </c>
      <c r="M1501" s="27">
        <v>45699</v>
      </c>
      <c r="N1501" s="26" t="s">
        <v>79</v>
      </c>
      <c r="O1501" s="28" t="s">
        <v>1975</v>
      </c>
      <c r="P1501" s="29" t="s">
        <v>149</v>
      </c>
      <c r="Q1501" s="26">
        <v>0</v>
      </c>
      <c r="R1501" s="56" t="s">
        <v>243</v>
      </c>
    </row>
    <row r="1502" spans="1:18" x14ac:dyDescent="0.2">
      <c r="A1502" s="25" t="s">
        <v>143</v>
      </c>
      <c r="B1502" s="26">
        <v>74218904</v>
      </c>
      <c r="C1502" s="26" t="s">
        <v>144</v>
      </c>
      <c r="D1502" s="26" t="s">
        <v>1977</v>
      </c>
      <c r="E1502" s="26" t="s">
        <v>69</v>
      </c>
      <c r="F1502" s="26" t="s">
        <v>69</v>
      </c>
      <c r="G1502" s="26" t="s">
        <v>144</v>
      </c>
      <c r="H1502" s="26" t="s">
        <v>16</v>
      </c>
      <c r="I1502" s="26" t="s">
        <v>527</v>
      </c>
      <c r="J1502" s="26" t="s">
        <v>74</v>
      </c>
      <c r="K1502" s="88" t="s">
        <v>148</v>
      </c>
      <c r="L1502" s="26" t="s">
        <v>148</v>
      </c>
      <c r="M1502" s="27">
        <v>45699</v>
      </c>
      <c r="N1502" s="26" t="s">
        <v>79</v>
      </c>
      <c r="O1502" s="28" t="s">
        <v>1975</v>
      </c>
      <c r="P1502" s="29" t="s">
        <v>149</v>
      </c>
      <c r="Q1502" s="26">
        <v>0</v>
      </c>
      <c r="R1502" s="56" t="s">
        <v>243</v>
      </c>
    </row>
    <row r="1503" spans="1:18" x14ac:dyDescent="0.2">
      <c r="A1503" s="25" t="s">
        <v>143</v>
      </c>
      <c r="B1503" s="26">
        <v>61091471</v>
      </c>
      <c r="C1503" s="26" t="s">
        <v>144</v>
      </c>
      <c r="D1503" s="26" t="s">
        <v>1978</v>
      </c>
      <c r="E1503" s="26" t="s">
        <v>69</v>
      </c>
      <c r="F1503" s="26" t="s">
        <v>69</v>
      </c>
      <c r="G1503" s="26" t="s">
        <v>144</v>
      </c>
      <c r="H1503" s="26" t="s">
        <v>16</v>
      </c>
      <c r="I1503" s="26" t="s">
        <v>527</v>
      </c>
      <c r="J1503" s="26" t="s">
        <v>74</v>
      </c>
      <c r="K1503" s="88" t="s">
        <v>148</v>
      </c>
      <c r="L1503" s="26" t="s">
        <v>148</v>
      </c>
      <c r="M1503" s="27">
        <v>45699</v>
      </c>
      <c r="N1503" s="26" t="s">
        <v>79</v>
      </c>
      <c r="O1503" s="28" t="s">
        <v>1975</v>
      </c>
      <c r="P1503" s="29" t="s">
        <v>149</v>
      </c>
      <c r="Q1503" s="26">
        <v>0</v>
      </c>
      <c r="R1503" s="56" t="s">
        <v>243</v>
      </c>
    </row>
    <row r="1504" spans="1:18" x14ac:dyDescent="0.2">
      <c r="A1504" s="25" t="s">
        <v>143</v>
      </c>
      <c r="B1504" s="26">
        <v>70908405</v>
      </c>
      <c r="C1504" s="26" t="s">
        <v>144</v>
      </c>
      <c r="D1504" s="26" t="s">
        <v>1979</v>
      </c>
      <c r="E1504" s="26" t="s">
        <v>69</v>
      </c>
      <c r="F1504" s="26" t="s">
        <v>69</v>
      </c>
      <c r="G1504" s="26" t="s">
        <v>144</v>
      </c>
      <c r="H1504" s="26" t="s">
        <v>16</v>
      </c>
      <c r="I1504" s="26" t="s">
        <v>820</v>
      </c>
      <c r="J1504" s="26" t="s">
        <v>74</v>
      </c>
      <c r="K1504" s="88" t="s">
        <v>148</v>
      </c>
      <c r="L1504" s="26" t="s">
        <v>148</v>
      </c>
      <c r="M1504" s="27">
        <v>45699</v>
      </c>
      <c r="N1504" s="26" t="s">
        <v>79</v>
      </c>
      <c r="O1504" s="28" t="s">
        <v>1975</v>
      </c>
      <c r="P1504" s="29" t="s">
        <v>149</v>
      </c>
      <c r="Q1504" s="26">
        <v>0</v>
      </c>
      <c r="R1504" s="56" t="s">
        <v>243</v>
      </c>
    </row>
    <row r="1505" spans="1:18" x14ac:dyDescent="0.2">
      <c r="A1505" s="25" t="s">
        <v>143</v>
      </c>
      <c r="B1505" s="26">
        <v>74373792</v>
      </c>
      <c r="C1505" s="26" t="s">
        <v>144</v>
      </c>
      <c r="D1505" s="26" t="s">
        <v>1980</v>
      </c>
      <c r="E1505" s="26" t="s">
        <v>69</v>
      </c>
      <c r="F1505" s="26" t="s">
        <v>69</v>
      </c>
      <c r="G1505" s="26" t="s">
        <v>144</v>
      </c>
      <c r="H1505" s="26" t="s">
        <v>16</v>
      </c>
      <c r="I1505" s="26" t="s">
        <v>820</v>
      </c>
      <c r="J1505" s="26" t="s">
        <v>74</v>
      </c>
      <c r="K1505" s="88" t="s">
        <v>148</v>
      </c>
      <c r="L1505" s="26" t="s">
        <v>148</v>
      </c>
      <c r="M1505" s="27">
        <v>45699</v>
      </c>
      <c r="N1505" s="26" t="s">
        <v>79</v>
      </c>
      <c r="O1505" s="28" t="s">
        <v>1975</v>
      </c>
      <c r="P1505" s="29" t="s">
        <v>149</v>
      </c>
      <c r="Q1505" s="26">
        <v>0</v>
      </c>
      <c r="R1505" s="56" t="s">
        <v>243</v>
      </c>
    </row>
    <row r="1506" spans="1:18" x14ac:dyDescent="0.2">
      <c r="A1506" s="25" t="s">
        <v>143</v>
      </c>
      <c r="B1506" s="26">
        <v>46754011</v>
      </c>
      <c r="C1506" s="26" t="s">
        <v>144</v>
      </c>
      <c r="D1506" s="26" t="s">
        <v>1981</v>
      </c>
      <c r="E1506" s="26" t="s">
        <v>69</v>
      </c>
      <c r="F1506" s="26" t="s">
        <v>69</v>
      </c>
      <c r="G1506" s="26" t="s">
        <v>144</v>
      </c>
      <c r="H1506" s="26" t="s">
        <v>16</v>
      </c>
      <c r="I1506" s="26" t="s">
        <v>527</v>
      </c>
      <c r="J1506" s="26" t="s">
        <v>158</v>
      </c>
      <c r="K1506" s="88">
        <v>45777</v>
      </c>
      <c r="L1506" s="26" t="s">
        <v>275</v>
      </c>
      <c r="M1506" s="27">
        <v>45699</v>
      </c>
      <c r="N1506" s="26" t="s">
        <v>79</v>
      </c>
      <c r="O1506" s="28" t="s">
        <v>1975</v>
      </c>
      <c r="P1506" s="29" t="s">
        <v>149</v>
      </c>
      <c r="Q1506" s="26">
        <v>0</v>
      </c>
      <c r="R1506" s="56" t="s">
        <v>243</v>
      </c>
    </row>
    <row r="1507" spans="1:18" x14ac:dyDescent="0.2">
      <c r="A1507" s="25" t="s">
        <v>143</v>
      </c>
      <c r="B1507" s="26">
        <v>76316167</v>
      </c>
      <c r="C1507" s="26" t="s">
        <v>144</v>
      </c>
      <c r="D1507" s="26" t="s">
        <v>1982</v>
      </c>
      <c r="E1507" s="26" t="s">
        <v>69</v>
      </c>
      <c r="F1507" s="26" t="s">
        <v>69</v>
      </c>
      <c r="G1507" s="26" t="s">
        <v>144</v>
      </c>
      <c r="H1507" s="26" t="s">
        <v>16</v>
      </c>
      <c r="I1507" s="26" t="s">
        <v>527</v>
      </c>
      <c r="J1507" s="26" t="s">
        <v>158</v>
      </c>
      <c r="K1507" s="88">
        <v>45744</v>
      </c>
      <c r="L1507" s="26" t="s">
        <v>222</v>
      </c>
      <c r="M1507" s="27">
        <v>45699</v>
      </c>
      <c r="N1507" s="26" t="s">
        <v>79</v>
      </c>
      <c r="O1507" s="28" t="s">
        <v>1975</v>
      </c>
      <c r="P1507" s="29" t="s">
        <v>149</v>
      </c>
      <c r="Q1507" s="26">
        <v>0</v>
      </c>
      <c r="R1507" s="56" t="s">
        <v>243</v>
      </c>
    </row>
    <row r="1508" spans="1:18" x14ac:dyDescent="0.2">
      <c r="A1508" s="25" t="s">
        <v>143</v>
      </c>
      <c r="B1508" s="26">
        <v>75140812</v>
      </c>
      <c r="C1508" s="26" t="s">
        <v>144</v>
      </c>
      <c r="D1508" s="26" t="s">
        <v>1983</v>
      </c>
      <c r="E1508" s="26" t="s">
        <v>69</v>
      </c>
      <c r="F1508" s="26" t="s">
        <v>69</v>
      </c>
      <c r="G1508" s="26" t="s">
        <v>144</v>
      </c>
      <c r="H1508" s="26" t="s">
        <v>16</v>
      </c>
      <c r="I1508" s="26" t="s">
        <v>527</v>
      </c>
      <c r="J1508" s="26" t="s">
        <v>158</v>
      </c>
      <c r="K1508" s="88">
        <v>45730</v>
      </c>
      <c r="L1508" s="26" t="s">
        <v>222</v>
      </c>
      <c r="M1508" s="27">
        <v>45699</v>
      </c>
      <c r="N1508" s="26" t="s">
        <v>79</v>
      </c>
      <c r="O1508" s="28" t="s">
        <v>1975</v>
      </c>
      <c r="P1508" s="29" t="s">
        <v>149</v>
      </c>
      <c r="Q1508" s="26">
        <v>0</v>
      </c>
      <c r="R1508" s="56" t="s">
        <v>243</v>
      </c>
    </row>
    <row r="1509" spans="1:18" x14ac:dyDescent="0.2">
      <c r="A1509" s="25" t="s">
        <v>143</v>
      </c>
      <c r="B1509" s="26">
        <v>47804196</v>
      </c>
      <c r="C1509" s="26" t="s">
        <v>144</v>
      </c>
      <c r="D1509" s="26" t="s">
        <v>1984</v>
      </c>
      <c r="E1509" s="26" t="s">
        <v>69</v>
      </c>
      <c r="F1509" s="26" t="s">
        <v>69</v>
      </c>
      <c r="G1509" s="26" t="s">
        <v>144</v>
      </c>
      <c r="H1509" s="26" t="s">
        <v>16</v>
      </c>
      <c r="I1509" s="26" t="s">
        <v>1354</v>
      </c>
      <c r="J1509" s="26" t="s">
        <v>74</v>
      </c>
      <c r="K1509" s="88" t="s">
        <v>148</v>
      </c>
      <c r="L1509" s="26" t="s">
        <v>148</v>
      </c>
      <c r="M1509" s="27">
        <v>45699</v>
      </c>
      <c r="N1509" s="26" t="s">
        <v>79</v>
      </c>
      <c r="O1509" s="28" t="s">
        <v>1975</v>
      </c>
      <c r="P1509" s="29" t="s">
        <v>149</v>
      </c>
      <c r="Q1509" s="26">
        <v>0</v>
      </c>
      <c r="R1509" s="56" t="s">
        <v>243</v>
      </c>
    </row>
    <row r="1510" spans="1:18" x14ac:dyDescent="0.2">
      <c r="A1510" s="25" t="s">
        <v>143</v>
      </c>
      <c r="B1510" s="26">
        <v>71339485</v>
      </c>
      <c r="C1510" s="26" t="s">
        <v>144</v>
      </c>
      <c r="D1510" s="26" t="s">
        <v>1985</v>
      </c>
      <c r="E1510" s="26" t="s">
        <v>69</v>
      </c>
      <c r="F1510" s="26" t="s">
        <v>69</v>
      </c>
      <c r="G1510" s="26" t="s">
        <v>144</v>
      </c>
      <c r="H1510" s="26" t="s">
        <v>16</v>
      </c>
      <c r="I1510" s="26" t="s">
        <v>1354</v>
      </c>
      <c r="J1510" s="26" t="s">
        <v>74</v>
      </c>
      <c r="K1510" s="88" t="s">
        <v>148</v>
      </c>
      <c r="L1510" s="26" t="s">
        <v>148</v>
      </c>
      <c r="M1510" s="27">
        <v>45699</v>
      </c>
      <c r="N1510" s="26" t="s">
        <v>79</v>
      </c>
      <c r="O1510" s="28" t="s">
        <v>1975</v>
      </c>
      <c r="P1510" s="29" t="s">
        <v>149</v>
      </c>
      <c r="Q1510" s="26">
        <v>0</v>
      </c>
      <c r="R1510" s="56" t="s">
        <v>243</v>
      </c>
    </row>
    <row r="1511" spans="1:18" x14ac:dyDescent="0.2">
      <c r="A1511" s="25" t="s">
        <v>143</v>
      </c>
      <c r="B1511" s="26">
        <v>73131617</v>
      </c>
      <c r="C1511" s="26" t="s">
        <v>144</v>
      </c>
      <c r="D1511" s="26" t="s">
        <v>1986</v>
      </c>
      <c r="E1511" s="26" t="s">
        <v>69</v>
      </c>
      <c r="F1511" s="26" t="s">
        <v>69</v>
      </c>
      <c r="G1511" s="26" t="s">
        <v>144</v>
      </c>
      <c r="H1511" s="26" t="s">
        <v>16</v>
      </c>
      <c r="I1511" s="26" t="s">
        <v>1354</v>
      </c>
      <c r="J1511" s="26" t="s">
        <v>74</v>
      </c>
      <c r="K1511" s="88" t="s">
        <v>148</v>
      </c>
      <c r="L1511" s="26" t="s">
        <v>148</v>
      </c>
      <c r="M1511" s="27">
        <v>45699</v>
      </c>
      <c r="N1511" s="26" t="s">
        <v>79</v>
      </c>
      <c r="O1511" s="28" t="s">
        <v>1975</v>
      </c>
      <c r="P1511" s="29" t="s">
        <v>149</v>
      </c>
      <c r="Q1511" s="26">
        <v>0</v>
      </c>
      <c r="R1511" s="56" t="s">
        <v>243</v>
      </c>
    </row>
    <row r="1512" spans="1:18" x14ac:dyDescent="0.2">
      <c r="A1512" s="25" t="s">
        <v>143</v>
      </c>
      <c r="B1512" s="26">
        <v>70831339</v>
      </c>
      <c r="C1512" s="26" t="s">
        <v>144</v>
      </c>
      <c r="D1512" s="26" t="s">
        <v>1987</v>
      </c>
      <c r="E1512" s="26" t="s">
        <v>69</v>
      </c>
      <c r="F1512" s="26" t="s">
        <v>69</v>
      </c>
      <c r="G1512" s="26" t="s">
        <v>144</v>
      </c>
      <c r="H1512" s="26" t="s">
        <v>16</v>
      </c>
      <c r="I1512" s="26" t="s">
        <v>242</v>
      </c>
      <c r="J1512" s="26" t="s">
        <v>158</v>
      </c>
      <c r="K1512" s="88">
        <v>45744</v>
      </c>
      <c r="L1512" s="26" t="s">
        <v>159</v>
      </c>
      <c r="M1512" s="27">
        <v>45699</v>
      </c>
      <c r="N1512" s="26" t="s">
        <v>79</v>
      </c>
      <c r="O1512" s="28" t="s">
        <v>1975</v>
      </c>
      <c r="P1512" s="29" t="s">
        <v>149</v>
      </c>
      <c r="Q1512" s="26">
        <v>0</v>
      </c>
      <c r="R1512" s="56" t="s">
        <v>243</v>
      </c>
    </row>
    <row r="1513" spans="1:18" x14ac:dyDescent="0.2">
      <c r="A1513" s="25" t="s">
        <v>143</v>
      </c>
      <c r="B1513" s="26">
        <v>48411799</v>
      </c>
      <c r="C1513" s="26" t="s">
        <v>144</v>
      </c>
      <c r="D1513" s="26" t="s">
        <v>1988</v>
      </c>
      <c r="E1513" s="26" t="s">
        <v>69</v>
      </c>
      <c r="F1513" s="26" t="s">
        <v>69</v>
      </c>
      <c r="G1513" s="26" t="s">
        <v>144</v>
      </c>
      <c r="H1513" s="26" t="s">
        <v>16</v>
      </c>
      <c r="I1513" s="26" t="s">
        <v>242</v>
      </c>
      <c r="J1513" s="26" t="s">
        <v>74</v>
      </c>
      <c r="K1513" s="88" t="s">
        <v>148</v>
      </c>
      <c r="L1513" s="26" t="s">
        <v>148</v>
      </c>
      <c r="M1513" s="27">
        <v>45699</v>
      </c>
      <c r="N1513" s="26" t="s">
        <v>79</v>
      </c>
      <c r="O1513" s="28" t="s">
        <v>1975</v>
      </c>
      <c r="P1513" s="29" t="s">
        <v>149</v>
      </c>
      <c r="Q1513" s="26">
        <v>0</v>
      </c>
      <c r="R1513" s="56" t="s">
        <v>243</v>
      </c>
    </row>
    <row r="1514" spans="1:18" x14ac:dyDescent="0.2">
      <c r="A1514" s="25" t="s">
        <v>143</v>
      </c>
      <c r="B1514" s="26">
        <v>47916671</v>
      </c>
      <c r="C1514" s="26" t="s">
        <v>144</v>
      </c>
      <c r="D1514" s="26" t="s">
        <v>1989</v>
      </c>
      <c r="E1514" s="26" t="s">
        <v>69</v>
      </c>
      <c r="F1514" s="26" t="s">
        <v>69</v>
      </c>
      <c r="G1514" s="26" t="s">
        <v>144</v>
      </c>
      <c r="H1514" s="26" t="s">
        <v>16</v>
      </c>
      <c r="I1514" s="26" t="s">
        <v>242</v>
      </c>
      <c r="J1514" s="26" t="s">
        <v>74</v>
      </c>
      <c r="K1514" s="88" t="s">
        <v>148</v>
      </c>
      <c r="L1514" s="26" t="s">
        <v>148</v>
      </c>
      <c r="M1514" s="27">
        <v>45699</v>
      </c>
      <c r="N1514" s="26" t="s">
        <v>79</v>
      </c>
      <c r="O1514" s="28" t="s">
        <v>1975</v>
      </c>
      <c r="P1514" s="29" t="s">
        <v>149</v>
      </c>
      <c r="Q1514" s="26">
        <v>0</v>
      </c>
      <c r="R1514" s="56" t="s">
        <v>243</v>
      </c>
    </row>
    <row r="1515" spans="1:18" x14ac:dyDescent="0.2">
      <c r="A1515" s="25" t="s">
        <v>143</v>
      </c>
      <c r="B1515" s="26">
        <v>75628801</v>
      </c>
      <c r="C1515" s="26" t="s">
        <v>144</v>
      </c>
      <c r="D1515" s="26" t="s">
        <v>1990</v>
      </c>
      <c r="E1515" s="26" t="s">
        <v>69</v>
      </c>
      <c r="F1515" s="26" t="s">
        <v>69</v>
      </c>
      <c r="G1515" s="26" t="s">
        <v>144</v>
      </c>
      <c r="H1515" s="26" t="s">
        <v>16</v>
      </c>
      <c r="I1515" s="26" t="s">
        <v>242</v>
      </c>
      <c r="J1515" s="26" t="s">
        <v>74</v>
      </c>
      <c r="K1515" s="88" t="s">
        <v>148</v>
      </c>
      <c r="L1515" s="26" t="s">
        <v>148</v>
      </c>
      <c r="M1515" s="27">
        <v>45699</v>
      </c>
      <c r="N1515" s="26" t="s">
        <v>79</v>
      </c>
      <c r="O1515" s="28" t="s">
        <v>1975</v>
      </c>
      <c r="P1515" s="29" t="s">
        <v>149</v>
      </c>
      <c r="Q1515" s="26">
        <v>0</v>
      </c>
      <c r="R1515" s="56" t="s">
        <v>243</v>
      </c>
    </row>
    <row r="1516" spans="1:18" x14ac:dyDescent="0.2">
      <c r="A1516" s="25" t="s">
        <v>143</v>
      </c>
      <c r="B1516" s="26">
        <v>75049481</v>
      </c>
      <c r="C1516" s="26" t="s">
        <v>144</v>
      </c>
      <c r="D1516" s="26" t="s">
        <v>1991</v>
      </c>
      <c r="E1516" s="26" t="s">
        <v>69</v>
      </c>
      <c r="F1516" s="26" t="s">
        <v>69</v>
      </c>
      <c r="G1516" s="26" t="s">
        <v>144</v>
      </c>
      <c r="H1516" s="26" t="s">
        <v>16</v>
      </c>
      <c r="I1516" s="26" t="s">
        <v>820</v>
      </c>
      <c r="J1516" s="26" t="s">
        <v>158</v>
      </c>
      <c r="K1516" s="88">
        <v>45733</v>
      </c>
      <c r="L1516" s="26" t="s">
        <v>222</v>
      </c>
      <c r="M1516" s="27">
        <v>45699</v>
      </c>
      <c r="N1516" s="26" t="s">
        <v>79</v>
      </c>
      <c r="O1516" s="28" t="s">
        <v>1975</v>
      </c>
      <c r="P1516" s="29" t="s">
        <v>149</v>
      </c>
      <c r="Q1516" s="26">
        <v>0</v>
      </c>
      <c r="R1516" s="56" t="s">
        <v>243</v>
      </c>
    </row>
    <row r="1517" spans="1:18" x14ac:dyDescent="0.2">
      <c r="A1517" s="25" t="s">
        <v>143</v>
      </c>
      <c r="B1517" s="26">
        <v>45454095</v>
      </c>
      <c r="C1517" s="26" t="s">
        <v>144</v>
      </c>
      <c r="D1517" s="26" t="s">
        <v>1992</v>
      </c>
      <c r="E1517" s="26" t="s">
        <v>69</v>
      </c>
      <c r="F1517" s="26" t="s">
        <v>69</v>
      </c>
      <c r="G1517" s="26" t="s">
        <v>144</v>
      </c>
      <c r="H1517" s="26" t="s">
        <v>16</v>
      </c>
      <c r="I1517" s="26" t="s">
        <v>1354</v>
      </c>
      <c r="J1517" s="26" t="s">
        <v>74</v>
      </c>
      <c r="K1517" s="88" t="s">
        <v>148</v>
      </c>
      <c r="L1517" s="26" t="s">
        <v>148</v>
      </c>
      <c r="M1517" s="27">
        <v>45699</v>
      </c>
      <c r="N1517" s="26" t="s">
        <v>79</v>
      </c>
      <c r="O1517" s="28" t="s">
        <v>1975</v>
      </c>
      <c r="P1517" s="29" t="s">
        <v>149</v>
      </c>
      <c r="Q1517" s="26">
        <v>0</v>
      </c>
      <c r="R1517" s="56" t="s">
        <v>243</v>
      </c>
    </row>
    <row r="1518" spans="1:18" x14ac:dyDescent="0.2">
      <c r="A1518" s="25" t="s">
        <v>143</v>
      </c>
      <c r="B1518" s="26">
        <v>48766997</v>
      </c>
      <c r="C1518" s="26" t="s">
        <v>144</v>
      </c>
      <c r="D1518" s="26" t="s">
        <v>1993</v>
      </c>
      <c r="E1518" s="26" t="s">
        <v>69</v>
      </c>
      <c r="F1518" s="26" t="s">
        <v>69</v>
      </c>
      <c r="G1518" s="26" t="s">
        <v>144</v>
      </c>
      <c r="H1518" s="26" t="s">
        <v>16</v>
      </c>
      <c r="I1518" s="26" t="s">
        <v>527</v>
      </c>
      <c r="J1518" s="26" t="s">
        <v>158</v>
      </c>
      <c r="K1518" s="88">
        <v>45742</v>
      </c>
      <c r="L1518" s="26" t="s">
        <v>275</v>
      </c>
      <c r="M1518" s="27">
        <v>45699</v>
      </c>
      <c r="N1518" s="26" t="s">
        <v>79</v>
      </c>
      <c r="O1518" s="28" t="s">
        <v>1975</v>
      </c>
      <c r="P1518" s="29" t="s">
        <v>149</v>
      </c>
      <c r="Q1518" s="26">
        <v>0</v>
      </c>
      <c r="R1518" s="56" t="s">
        <v>243</v>
      </c>
    </row>
    <row r="1519" spans="1:18" x14ac:dyDescent="0.2">
      <c r="A1519" s="25" t="s">
        <v>143</v>
      </c>
      <c r="B1519" s="26">
        <v>75819467</v>
      </c>
      <c r="C1519" s="26" t="s">
        <v>144</v>
      </c>
      <c r="D1519" s="26" t="s">
        <v>1994</v>
      </c>
      <c r="E1519" s="26" t="s">
        <v>69</v>
      </c>
      <c r="F1519" s="26" t="s">
        <v>69</v>
      </c>
      <c r="G1519" s="26" t="s">
        <v>144</v>
      </c>
      <c r="H1519" s="26" t="s">
        <v>16</v>
      </c>
      <c r="I1519" s="26" t="s">
        <v>242</v>
      </c>
      <c r="J1519" s="26" t="s">
        <v>74</v>
      </c>
      <c r="K1519" s="88" t="s">
        <v>148</v>
      </c>
      <c r="L1519" s="26" t="s">
        <v>148</v>
      </c>
      <c r="M1519" s="27">
        <v>45699</v>
      </c>
      <c r="N1519" s="26" t="s">
        <v>79</v>
      </c>
      <c r="O1519" s="28" t="s">
        <v>1975</v>
      </c>
      <c r="P1519" s="29" t="s">
        <v>149</v>
      </c>
      <c r="Q1519" s="26">
        <v>0</v>
      </c>
      <c r="R1519" s="56" t="s">
        <v>243</v>
      </c>
    </row>
    <row r="1520" spans="1:18" x14ac:dyDescent="0.2">
      <c r="A1520" s="25" t="s">
        <v>143</v>
      </c>
      <c r="B1520" s="26">
        <v>48095660</v>
      </c>
      <c r="C1520" s="26" t="s">
        <v>144</v>
      </c>
      <c r="D1520" s="26" t="s">
        <v>1995</v>
      </c>
      <c r="E1520" s="26" t="s">
        <v>69</v>
      </c>
      <c r="F1520" s="26" t="s">
        <v>69</v>
      </c>
      <c r="G1520" s="26" t="s">
        <v>144</v>
      </c>
      <c r="H1520" s="26" t="s">
        <v>146</v>
      </c>
      <c r="I1520" s="26" t="s">
        <v>181</v>
      </c>
      <c r="J1520" s="26" t="s">
        <v>74</v>
      </c>
      <c r="K1520" s="88" t="s">
        <v>148</v>
      </c>
      <c r="L1520" s="26" t="s">
        <v>148</v>
      </c>
      <c r="M1520" s="27">
        <v>45700</v>
      </c>
      <c r="N1520" s="26" t="s">
        <v>79</v>
      </c>
      <c r="O1520" s="28" t="s">
        <v>1996</v>
      </c>
      <c r="P1520" s="29" t="s">
        <v>149</v>
      </c>
      <c r="Q1520" s="26">
        <v>0</v>
      </c>
      <c r="R1520" s="56" t="s">
        <v>2150</v>
      </c>
    </row>
    <row r="1521" spans="1:18" x14ac:dyDescent="0.2">
      <c r="A1521" s="25" t="s">
        <v>143</v>
      </c>
      <c r="B1521" s="26">
        <v>74633693</v>
      </c>
      <c r="C1521" s="26" t="s">
        <v>144</v>
      </c>
      <c r="D1521" s="26" t="s">
        <v>1997</v>
      </c>
      <c r="E1521" s="26" t="s">
        <v>69</v>
      </c>
      <c r="F1521" s="26" t="s">
        <v>69</v>
      </c>
      <c r="G1521" s="26" t="s">
        <v>144</v>
      </c>
      <c r="H1521" s="26" t="s">
        <v>146</v>
      </c>
      <c r="I1521" s="26" t="s">
        <v>148</v>
      </c>
      <c r="J1521" s="26" t="s">
        <v>158</v>
      </c>
      <c r="K1521" s="88">
        <v>45706</v>
      </c>
      <c r="L1521" s="26" t="s">
        <v>334</v>
      </c>
      <c r="M1521" s="27">
        <v>45700</v>
      </c>
      <c r="N1521" s="26" t="s">
        <v>79</v>
      </c>
      <c r="O1521" s="28" t="s">
        <v>1996</v>
      </c>
      <c r="P1521" s="29" t="s">
        <v>149</v>
      </c>
      <c r="Q1521" s="26">
        <v>0</v>
      </c>
      <c r="R1521" s="56" t="s">
        <v>148</v>
      </c>
    </row>
    <row r="1522" spans="1:18" x14ac:dyDescent="0.2">
      <c r="A1522" s="25" t="s">
        <v>143</v>
      </c>
      <c r="B1522" s="26">
        <v>47514703</v>
      </c>
      <c r="C1522" s="26" t="s">
        <v>144</v>
      </c>
      <c r="D1522" s="26" t="s">
        <v>1998</v>
      </c>
      <c r="E1522" s="26" t="s">
        <v>69</v>
      </c>
      <c r="F1522" s="26" t="s">
        <v>69</v>
      </c>
      <c r="G1522" s="26" t="s">
        <v>144</v>
      </c>
      <c r="H1522" s="26" t="s">
        <v>146</v>
      </c>
      <c r="I1522" s="26" t="s">
        <v>181</v>
      </c>
      <c r="J1522" s="26" t="s">
        <v>74</v>
      </c>
      <c r="K1522" s="88" t="s">
        <v>148</v>
      </c>
      <c r="L1522" s="26" t="s">
        <v>148</v>
      </c>
      <c r="M1522" s="27">
        <v>45700</v>
      </c>
      <c r="N1522" s="26" t="s">
        <v>79</v>
      </c>
      <c r="O1522" s="28" t="s">
        <v>1996</v>
      </c>
      <c r="P1522" s="29" t="s">
        <v>149</v>
      </c>
      <c r="Q1522" s="26">
        <v>0</v>
      </c>
      <c r="R1522" s="56" t="s">
        <v>2150</v>
      </c>
    </row>
    <row r="1523" spans="1:18" x14ac:dyDescent="0.2">
      <c r="A1523" s="25" t="s">
        <v>143</v>
      </c>
      <c r="B1523" s="26">
        <v>76187521</v>
      </c>
      <c r="C1523" s="26" t="s">
        <v>144</v>
      </c>
      <c r="D1523" s="26" t="s">
        <v>1999</v>
      </c>
      <c r="E1523" s="26" t="s">
        <v>69</v>
      </c>
      <c r="F1523" s="26" t="s">
        <v>69</v>
      </c>
      <c r="G1523" s="26" t="s">
        <v>144</v>
      </c>
      <c r="H1523" s="26" t="s">
        <v>146</v>
      </c>
      <c r="I1523" s="26" t="s">
        <v>147</v>
      </c>
      <c r="J1523" s="26" t="s">
        <v>158</v>
      </c>
      <c r="K1523" s="88">
        <v>45729</v>
      </c>
      <c r="L1523" s="26" t="s">
        <v>275</v>
      </c>
      <c r="M1523" s="27">
        <v>45700</v>
      </c>
      <c r="N1523" s="26" t="s">
        <v>79</v>
      </c>
      <c r="O1523" s="28" t="s">
        <v>1996</v>
      </c>
      <c r="P1523" s="29" t="s">
        <v>149</v>
      </c>
      <c r="Q1523" s="26">
        <v>0</v>
      </c>
      <c r="R1523" s="56" t="s">
        <v>2150</v>
      </c>
    </row>
    <row r="1524" spans="1:18" x14ac:dyDescent="0.2">
      <c r="A1524" s="25" t="s">
        <v>143</v>
      </c>
      <c r="B1524" s="26">
        <v>76361689</v>
      </c>
      <c r="C1524" s="26" t="s">
        <v>144</v>
      </c>
      <c r="D1524" s="26" t="s">
        <v>2000</v>
      </c>
      <c r="E1524" s="26" t="s">
        <v>69</v>
      </c>
      <c r="F1524" s="26" t="s">
        <v>69</v>
      </c>
      <c r="G1524" s="26" t="s">
        <v>144</v>
      </c>
      <c r="H1524" s="26" t="s">
        <v>146</v>
      </c>
      <c r="I1524" s="26" t="s">
        <v>147</v>
      </c>
      <c r="J1524" s="26" t="s">
        <v>158</v>
      </c>
      <c r="K1524" s="88">
        <v>45737</v>
      </c>
      <c r="L1524" s="26" t="s">
        <v>222</v>
      </c>
      <c r="M1524" s="27">
        <v>45700</v>
      </c>
      <c r="N1524" s="26" t="s">
        <v>79</v>
      </c>
      <c r="O1524" s="28" t="s">
        <v>1996</v>
      </c>
      <c r="P1524" s="29" t="s">
        <v>149</v>
      </c>
      <c r="Q1524" s="26">
        <v>0</v>
      </c>
      <c r="R1524" s="56" t="s">
        <v>2150</v>
      </c>
    </row>
    <row r="1525" spans="1:18" x14ac:dyDescent="0.2">
      <c r="A1525" s="25" t="s">
        <v>143</v>
      </c>
      <c r="B1525" s="26">
        <v>45701144</v>
      </c>
      <c r="C1525" s="26" t="s">
        <v>144</v>
      </c>
      <c r="D1525" s="26" t="s">
        <v>2001</v>
      </c>
      <c r="E1525" s="26" t="s">
        <v>69</v>
      </c>
      <c r="F1525" s="26" t="s">
        <v>69</v>
      </c>
      <c r="G1525" s="26" t="s">
        <v>144</v>
      </c>
      <c r="H1525" s="26" t="s">
        <v>27</v>
      </c>
      <c r="I1525" s="26" t="s">
        <v>329</v>
      </c>
      <c r="J1525" s="26" t="s">
        <v>74</v>
      </c>
      <c r="K1525" s="88" t="s">
        <v>148</v>
      </c>
      <c r="L1525" s="26" t="s">
        <v>148</v>
      </c>
      <c r="M1525" s="27">
        <v>45700</v>
      </c>
      <c r="N1525" s="26" t="s">
        <v>79</v>
      </c>
      <c r="O1525" s="28" t="s">
        <v>1996</v>
      </c>
      <c r="P1525" s="29" t="s">
        <v>149</v>
      </c>
      <c r="Q1525" s="26">
        <v>0</v>
      </c>
      <c r="R1525" s="56" t="s">
        <v>2150</v>
      </c>
    </row>
    <row r="1526" spans="1:18" x14ac:dyDescent="0.2">
      <c r="A1526" s="25" t="s">
        <v>143</v>
      </c>
      <c r="B1526" s="26">
        <v>71740741</v>
      </c>
      <c r="C1526" s="26" t="s">
        <v>144</v>
      </c>
      <c r="D1526" s="26" t="s">
        <v>2002</v>
      </c>
      <c r="E1526" s="26" t="s">
        <v>69</v>
      </c>
      <c r="F1526" s="26" t="s">
        <v>69</v>
      </c>
      <c r="G1526" s="26" t="s">
        <v>144</v>
      </c>
      <c r="H1526" s="26" t="s">
        <v>27</v>
      </c>
      <c r="I1526" s="26" t="s">
        <v>147</v>
      </c>
      <c r="J1526" s="26" t="s">
        <v>158</v>
      </c>
      <c r="K1526" s="88">
        <v>45726</v>
      </c>
      <c r="L1526" s="26" t="s">
        <v>159</v>
      </c>
      <c r="M1526" s="27">
        <v>45700</v>
      </c>
      <c r="N1526" s="26" t="s">
        <v>79</v>
      </c>
      <c r="O1526" s="28" t="s">
        <v>1996</v>
      </c>
      <c r="P1526" s="29" t="s">
        <v>149</v>
      </c>
      <c r="Q1526" s="26">
        <v>0</v>
      </c>
      <c r="R1526" s="56" t="s">
        <v>2150</v>
      </c>
    </row>
    <row r="1527" spans="1:18" x14ac:dyDescent="0.2">
      <c r="A1527" s="25" t="s">
        <v>143</v>
      </c>
      <c r="B1527" s="26">
        <v>47516022</v>
      </c>
      <c r="C1527" s="26" t="s">
        <v>144</v>
      </c>
      <c r="D1527" s="26" t="s">
        <v>2003</v>
      </c>
      <c r="E1527" s="26" t="s">
        <v>69</v>
      </c>
      <c r="F1527" s="26" t="s">
        <v>69</v>
      </c>
      <c r="G1527" s="26" t="s">
        <v>144</v>
      </c>
      <c r="H1527" s="26" t="s">
        <v>146</v>
      </c>
      <c r="I1527" s="26" t="s">
        <v>329</v>
      </c>
      <c r="J1527" s="26" t="s">
        <v>74</v>
      </c>
      <c r="K1527" s="88" t="s">
        <v>148</v>
      </c>
      <c r="L1527" s="26" t="s">
        <v>148</v>
      </c>
      <c r="M1527" s="27">
        <v>45700</v>
      </c>
      <c r="N1527" s="26" t="s">
        <v>79</v>
      </c>
      <c r="O1527" s="28" t="s">
        <v>1996</v>
      </c>
      <c r="P1527" s="29" t="s">
        <v>149</v>
      </c>
      <c r="Q1527" s="26">
        <v>0</v>
      </c>
      <c r="R1527" s="56" t="s">
        <v>2150</v>
      </c>
    </row>
    <row r="1528" spans="1:18" x14ac:dyDescent="0.2">
      <c r="A1528" s="25" t="s">
        <v>143</v>
      </c>
      <c r="B1528" s="26">
        <v>1786688</v>
      </c>
      <c r="C1528" s="26" t="s">
        <v>144</v>
      </c>
      <c r="D1528" s="26" t="s">
        <v>2004</v>
      </c>
      <c r="E1528" s="26" t="s">
        <v>69</v>
      </c>
      <c r="F1528" s="26" t="s">
        <v>69</v>
      </c>
      <c r="G1528" s="26" t="s">
        <v>144</v>
      </c>
      <c r="H1528" s="26" t="s">
        <v>146</v>
      </c>
      <c r="I1528" s="26" t="s">
        <v>181</v>
      </c>
      <c r="J1528" s="26" t="s">
        <v>74</v>
      </c>
      <c r="K1528" s="88" t="s">
        <v>148</v>
      </c>
      <c r="L1528" s="26" t="s">
        <v>148</v>
      </c>
      <c r="M1528" s="27">
        <v>45700</v>
      </c>
      <c r="N1528" s="26" t="s">
        <v>79</v>
      </c>
      <c r="O1528" s="28" t="s">
        <v>1996</v>
      </c>
      <c r="P1528" s="29" t="s">
        <v>149</v>
      </c>
      <c r="Q1528" s="26">
        <v>0</v>
      </c>
      <c r="R1528" s="56" t="s">
        <v>2150</v>
      </c>
    </row>
    <row r="1529" spans="1:18" x14ac:dyDescent="0.2">
      <c r="A1529" s="25" t="s">
        <v>143</v>
      </c>
      <c r="B1529" s="26">
        <v>2490397</v>
      </c>
      <c r="C1529" s="26" t="s">
        <v>144</v>
      </c>
      <c r="D1529" s="26" t="s">
        <v>2005</v>
      </c>
      <c r="E1529" s="26" t="s">
        <v>69</v>
      </c>
      <c r="F1529" s="26" t="s">
        <v>69</v>
      </c>
      <c r="G1529" s="26" t="s">
        <v>144</v>
      </c>
      <c r="H1529" s="26" t="s">
        <v>146</v>
      </c>
      <c r="I1529" s="26" t="s">
        <v>329</v>
      </c>
      <c r="J1529" s="26" t="s">
        <v>74</v>
      </c>
      <c r="K1529" s="88" t="s">
        <v>148</v>
      </c>
      <c r="L1529" s="26" t="s">
        <v>148</v>
      </c>
      <c r="M1529" s="27">
        <v>45700</v>
      </c>
      <c r="N1529" s="26" t="s">
        <v>79</v>
      </c>
      <c r="O1529" s="28" t="s">
        <v>1996</v>
      </c>
      <c r="P1529" s="29" t="s">
        <v>149</v>
      </c>
      <c r="Q1529" s="26">
        <v>0</v>
      </c>
      <c r="R1529" s="56" t="s">
        <v>2150</v>
      </c>
    </row>
    <row r="1530" spans="1:18" x14ac:dyDescent="0.2">
      <c r="A1530" s="25" t="s">
        <v>143</v>
      </c>
      <c r="B1530" s="26">
        <v>43873079</v>
      </c>
      <c r="C1530" s="26" t="s">
        <v>144</v>
      </c>
      <c r="D1530" s="26" t="s">
        <v>2006</v>
      </c>
      <c r="E1530" s="26" t="s">
        <v>69</v>
      </c>
      <c r="F1530" s="26" t="s">
        <v>69</v>
      </c>
      <c r="G1530" s="26" t="s">
        <v>144</v>
      </c>
      <c r="H1530" s="26" t="s">
        <v>27</v>
      </c>
      <c r="I1530" s="26" t="s">
        <v>329</v>
      </c>
      <c r="J1530" s="26" t="s">
        <v>74</v>
      </c>
      <c r="K1530" s="88" t="s">
        <v>148</v>
      </c>
      <c r="L1530" s="26" t="s">
        <v>148</v>
      </c>
      <c r="M1530" s="27">
        <v>45700</v>
      </c>
      <c r="N1530" s="26" t="s">
        <v>79</v>
      </c>
      <c r="O1530" s="28" t="s">
        <v>1996</v>
      </c>
      <c r="P1530" s="29" t="s">
        <v>149</v>
      </c>
      <c r="Q1530" s="26">
        <v>0</v>
      </c>
      <c r="R1530" s="56" t="s">
        <v>2150</v>
      </c>
    </row>
    <row r="1531" spans="1:18" x14ac:dyDescent="0.2">
      <c r="A1531" s="25" t="s">
        <v>143</v>
      </c>
      <c r="B1531" s="26">
        <v>73149382</v>
      </c>
      <c r="C1531" s="26" t="s">
        <v>144</v>
      </c>
      <c r="D1531" s="26" t="s">
        <v>2007</v>
      </c>
      <c r="E1531" s="26" t="s">
        <v>69</v>
      </c>
      <c r="F1531" s="26" t="s">
        <v>69</v>
      </c>
      <c r="G1531" s="26" t="s">
        <v>144</v>
      </c>
      <c r="H1531" s="26" t="s">
        <v>146</v>
      </c>
      <c r="I1531" s="26" t="s">
        <v>329</v>
      </c>
      <c r="J1531" s="26" t="s">
        <v>74</v>
      </c>
      <c r="K1531" s="88" t="s">
        <v>148</v>
      </c>
      <c r="L1531" s="26" t="s">
        <v>148</v>
      </c>
      <c r="M1531" s="27">
        <v>45700</v>
      </c>
      <c r="N1531" s="26" t="s">
        <v>79</v>
      </c>
      <c r="O1531" s="28" t="s">
        <v>1996</v>
      </c>
      <c r="P1531" s="29" t="s">
        <v>149</v>
      </c>
      <c r="Q1531" s="26">
        <v>0</v>
      </c>
      <c r="R1531" s="56" t="s">
        <v>2150</v>
      </c>
    </row>
    <row r="1532" spans="1:18" x14ac:dyDescent="0.2">
      <c r="A1532" s="25" t="s">
        <v>143</v>
      </c>
      <c r="B1532" s="26">
        <v>74489243</v>
      </c>
      <c r="C1532" s="26" t="s">
        <v>144</v>
      </c>
      <c r="D1532" s="26" t="s">
        <v>2008</v>
      </c>
      <c r="E1532" s="26" t="s">
        <v>69</v>
      </c>
      <c r="F1532" s="26" t="s">
        <v>69</v>
      </c>
      <c r="G1532" s="26" t="s">
        <v>144</v>
      </c>
      <c r="H1532" s="26" t="s">
        <v>146</v>
      </c>
      <c r="I1532" s="26" t="s">
        <v>329</v>
      </c>
      <c r="J1532" s="26" t="s">
        <v>158</v>
      </c>
      <c r="K1532" s="88">
        <v>45747</v>
      </c>
      <c r="L1532" s="26" t="s">
        <v>334</v>
      </c>
      <c r="M1532" s="27">
        <v>45700</v>
      </c>
      <c r="N1532" s="26" t="s">
        <v>79</v>
      </c>
      <c r="O1532" s="28" t="s">
        <v>1996</v>
      </c>
      <c r="P1532" s="29" t="s">
        <v>149</v>
      </c>
      <c r="Q1532" s="26">
        <v>0</v>
      </c>
      <c r="R1532" s="56" t="s">
        <v>2150</v>
      </c>
    </row>
    <row r="1533" spans="1:18" x14ac:dyDescent="0.2">
      <c r="A1533" s="25" t="s">
        <v>143</v>
      </c>
      <c r="B1533" s="26">
        <v>73136927</v>
      </c>
      <c r="C1533" s="26" t="s">
        <v>144</v>
      </c>
      <c r="D1533" s="26" t="s">
        <v>2009</v>
      </c>
      <c r="E1533" s="26" t="s">
        <v>69</v>
      </c>
      <c r="F1533" s="26" t="s">
        <v>69</v>
      </c>
      <c r="G1533" s="26" t="s">
        <v>144</v>
      </c>
      <c r="H1533" s="26" t="s">
        <v>146</v>
      </c>
      <c r="I1533" s="26" t="s">
        <v>329</v>
      </c>
      <c r="J1533" s="26" t="s">
        <v>158</v>
      </c>
      <c r="K1533" s="88">
        <v>45716</v>
      </c>
      <c r="L1533" s="26" t="s">
        <v>222</v>
      </c>
      <c r="M1533" s="27">
        <v>45700</v>
      </c>
      <c r="N1533" s="26" t="s">
        <v>79</v>
      </c>
      <c r="O1533" s="28" t="s">
        <v>1996</v>
      </c>
      <c r="P1533" s="29" t="s">
        <v>149</v>
      </c>
      <c r="Q1533" s="26">
        <v>0</v>
      </c>
      <c r="R1533" s="56" t="s">
        <v>2150</v>
      </c>
    </row>
    <row r="1534" spans="1:18" x14ac:dyDescent="0.2">
      <c r="A1534" s="25" t="s">
        <v>143</v>
      </c>
      <c r="B1534" s="26">
        <v>71237680</v>
      </c>
      <c r="C1534" s="26" t="s">
        <v>144</v>
      </c>
      <c r="D1534" s="26" t="s">
        <v>2010</v>
      </c>
      <c r="E1534" s="26" t="s">
        <v>69</v>
      </c>
      <c r="F1534" s="26" t="s">
        <v>69</v>
      </c>
      <c r="G1534" s="26" t="s">
        <v>144</v>
      </c>
      <c r="H1534" s="26" t="s">
        <v>146</v>
      </c>
      <c r="I1534" s="26" t="s">
        <v>147</v>
      </c>
      <c r="J1534" s="26" t="s">
        <v>74</v>
      </c>
      <c r="K1534" s="88" t="s">
        <v>148</v>
      </c>
      <c r="L1534" s="26" t="s">
        <v>148</v>
      </c>
      <c r="M1534" s="27">
        <v>45700</v>
      </c>
      <c r="N1534" s="26" t="s">
        <v>79</v>
      </c>
      <c r="O1534" s="28" t="s">
        <v>1996</v>
      </c>
      <c r="P1534" s="29" t="s">
        <v>149</v>
      </c>
      <c r="Q1534" s="26">
        <v>0</v>
      </c>
      <c r="R1534" s="56" t="s">
        <v>2150</v>
      </c>
    </row>
    <row r="1535" spans="1:18" x14ac:dyDescent="0.2">
      <c r="A1535" s="25" t="s">
        <v>143</v>
      </c>
      <c r="B1535" s="26">
        <v>77037304</v>
      </c>
      <c r="C1535" s="26" t="s">
        <v>144</v>
      </c>
      <c r="D1535" s="26" t="s">
        <v>2011</v>
      </c>
      <c r="E1535" s="26" t="s">
        <v>69</v>
      </c>
      <c r="F1535" s="26" t="s">
        <v>69</v>
      </c>
      <c r="G1535" s="26" t="s">
        <v>144</v>
      </c>
      <c r="H1535" s="26" t="s">
        <v>27</v>
      </c>
      <c r="I1535" s="26" t="s">
        <v>147</v>
      </c>
      <c r="J1535" s="26" t="s">
        <v>158</v>
      </c>
      <c r="K1535" s="88">
        <v>45736</v>
      </c>
      <c r="L1535" s="26" t="s">
        <v>334</v>
      </c>
      <c r="M1535" s="27">
        <v>45700</v>
      </c>
      <c r="N1535" s="26" t="s">
        <v>79</v>
      </c>
      <c r="O1535" s="28" t="s">
        <v>1996</v>
      </c>
      <c r="P1535" s="29" t="s">
        <v>149</v>
      </c>
      <c r="Q1535" s="26">
        <v>0</v>
      </c>
      <c r="R1535" s="56" t="s">
        <v>2150</v>
      </c>
    </row>
    <row r="1536" spans="1:18" x14ac:dyDescent="0.2">
      <c r="A1536" s="25" t="s">
        <v>143</v>
      </c>
      <c r="B1536" s="26">
        <v>60750668</v>
      </c>
      <c r="C1536" s="26" t="s">
        <v>144</v>
      </c>
      <c r="D1536" s="26" t="s">
        <v>2012</v>
      </c>
      <c r="E1536" s="26" t="s">
        <v>69</v>
      </c>
      <c r="F1536" s="26" t="s">
        <v>69</v>
      </c>
      <c r="G1536" s="26" t="s">
        <v>144</v>
      </c>
      <c r="H1536" s="26" t="s">
        <v>146</v>
      </c>
      <c r="I1536" s="26" t="s">
        <v>147</v>
      </c>
      <c r="J1536" s="26" t="s">
        <v>74</v>
      </c>
      <c r="K1536" s="88" t="s">
        <v>148</v>
      </c>
      <c r="L1536" s="26" t="s">
        <v>148</v>
      </c>
      <c r="M1536" s="27">
        <v>45700</v>
      </c>
      <c r="N1536" s="26" t="s">
        <v>79</v>
      </c>
      <c r="O1536" s="28" t="s">
        <v>1996</v>
      </c>
      <c r="P1536" s="29" t="s">
        <v>149</v>
      </c>
      <c r="Q1536" s="26">
        <v>0</v>
      </c>
      <c r="R1536" s="56" t="s">
        <v>2150</v>
      </c>
    </row>
    <row r="1537" spans="1:18" x14ac:dyDescent="0.2">
      <c r="A1537" s="25" t="s">
        <v>143</v>
      </c>
      <c r="B1537" s="26">
        <v>48535293</v>
      </c>
      <c r="C1537" s="26" t="s">
        <v>144</v>
      </c>
      <c r="D1537" s="26" t="s">
        <v>2013</v>
      </c>
      <c r="E1537" s="26" t="s">
        <v>69</v>
      </c>
      <c r="F1537" s="26" t="s">
        <v>69</v>
      </c>
      <c r="G1537" s="26" t="s">
        <v>144</v>
      </c>
      <c r="H1537" s="26" t="s">
        <v>27</v>
      </c>
      <c r="I1537" s="26" t="s">
        <v>329</v>
      </c>
      <c r="J1537" s="26" t="s">
        <v>74</v>
      </c>
      <c r="K1537" s="88" t="s">
        <v>148</v>
      </c>
      <c r="L1537" s="26" t="s">
        <v>148</v>
      </c>
      <c r="M1537" s="27">
        <v>45700</v>
      </c>
      <c r="N1537" s="26" t="s">
        <v>79</v>
      </c>
      <c r="O1537" s="28" t="s">
        <v>1996</v>
      </c>
      <c r="P1537" s="29" t="s">
        <v>149</v>
      </c>
      <c r="Q1537" s="26">
        <v>0</v>
      </c>
      <c r="R1537" s="56" t="s">
        <v>2150</v>
      </c>
    </row>
    <row r="1538" spans="1:18" x14ac:dyDescent="0.2">
      <c r="A1538" s="25" t="s">
        <v>143</v>
      </c>
      <c r="B1538" s="26">
        <v>75242899</v>
      </c>
      <c r="C1538" s="26" t="s">
        <v>144</v>
      </c>
      <c r="D1538" s="26" t="s">
        <v>2014</v>
      </c>
      <c r="E1538" s="26" t="s">
        <v>69</v>
      </c>
      <c r="F1538" s="26" t="s">
        <v>69</v>
      </c>
      <c r="G1538" s="26" t="s">
        <v>144</v>
      </c>
      <c r="H1538" s="26" t="s">
        <v>146</v>
      </c>
      <c r="I1538" s="26" t="s">
        <v>329</v>
      </c>
      <c r="J1538" s="26" t="s">
        <v>158</v>
      </c>
      <c r="K1538" s="88">
        <v>45735</v>
      </c>
      <c r="L1538" s="26" t="s">
        <v>334</v>
      </c>
      <c r="M1538" s="27">
        <v>45700</v>
      </c>
      <c r="N1538" s="26" t="s">
        <v>79</v>
      </c>
      <c r="O1538" s="28" t="s">
        <v>1996</v>
      </c>
      <c r="P1538" s="29" t="s">
        <v>149</v>
      </c>
      <c r="Q1538" s="26">
        <v>0</v>
      </c>
      <c r="R1538" s="56" t="s">
        <v>2150</v>
      </c>
    </row>
    <row r="1539" spans="1:18" x14ac:dyDescent="0.2">
      <c r="A1539" s="25" t="s">
        <v>143</v>
      </c>
      <c r="B1539" s="26">
        <v>74129033</v>
      </c>
      <c r="C1539" s="26" t="s">
        <v>144</v>
      </c>
      <c r="D1539" s="26" t="s">
        <v>2015</v>
      </c>
      <c r="E1539" s="26" t="s">
        <v>69</v>
      </c>
      <c r="F1539" s="26" t="s">
        <v>69</v>
      </c>
      <c r="G1539" s="26" t="s">
        <v>144</v>
      </c>
      <c r="H1539" s="26" t="s">
        <v>146</v>
      </c>
      <c r="I1539" s="26" t="s">
        <v>2150</v>
      </c>
      <c r="J1539" s="26" t="s">
        <v>158</v>
      </c>
      <c r="K1539" s="88">
        <v>45706</v>
      </c>
      <c r="L1539" s="26" t="s">
        <v>275</v>
      </c>
      <c r="M1539" s="27">
        <v>45700</v>
      </c>
      <c r="N1539" s="26" t="s">
        <v>79</v>
      </c>
      <c r="O1539" s="28" t="s">
        <v>1996</v>
      </c>
      <c r="P1539" s="29" t="s">
        <v>149</v>
      </c>
      <c r="Q1539" s="26">
        <v>0</v>
      </c>
      <c r="R1539" s="56" t="s">
        <v>2150</v>
      </c>
    </row>
    <row r="1540" spans="1:18" x14ac:dyDescent="0.2">
      <c r="A1540" s="25" t="s">
        <v>143</v>
      </c>
      <c r="B1540" s="26">
        <v>76360732</v>
      </c>
      <c r="C1540" s="26" t="s">
        <v>144</v>
      </c>
      <c r="D1540" s="26" t="s">
        <v>2016</v>
      </c>
      <c r="E1540" s="26" t="s">
        <v>69</v>
      </c>
      <c r="F1540" s="26" t="s">
        <v>69</v>
      </c>
      <c r="G1540" s="26" t="s">
        <v>144</v>
      </c>
      <c r="H1540" s="26" t="s">
        <v>146</v>
      </c>
      <c r="I1540" s="26" t="s">
        <v>329</v>
      </c>
      <c r="J1540" s="26" t="s">
        <v>158</v>
      </c>
      <c r="K1540" s="88">
        <v>45747</v>
      </c>
      <c r="L1540" s="26" t="s">
        <v>201</v>
      </c>
      <c r="M1540" s="27">
        <v>45700</v>
      </c>
      <c r="N1540" s="26" t="s">
        <v>79</v>
      </c>
      <c r="O1540" s="28" t="s">
        <v>1996</v>
      </c>
      <c r="P1540" s="29" t="s">
        <v>149</v>
      </c>
      <c r="Q1540" s="26">
        <v>0</v>
      </c>
      <c r="R1540" s="56" t="s">
        <v>2150</v>
      </c>
    </row>
    <row r="1541" spans="1:18" x14ac:dyDescent="0.2">
      <c r="A1541" s="25" t="s">
        <v>143</v>
      </c>
      <c r="B1541" s="26">
        <v>74768976</v>
      </c>
      <c r="C1541" s="26" t="s">
        <v>144</v>
      </c>
      <c r="D1541" s="26" t="s">
        <v>2017</v>
      </c>
      <c r="E1541" s="26" t="s">
        <v>69</v>
      </c>
      <c r="F1541" s="26" t="s">
        <v>69</v>
      </c>
      <c r="G1541" s="26" t="s">
        <v>144</v>
      </c>
      <c r="H1541" s="26" t="s">
        <v>146</v>
      </c>
      <c r="I1541" s="26" t="s">
        <v>329</v>
      </c>
      <c r="J1541" s="26" t="s">
        <v>158</v>
      </c>
      <c r="K1541" s="88">
        <v>45722</v>
      </c>
      <c r="L1541" s="26" t="s">
        <v>275</v>
      </c>
      <c r="M1541" s="27">
        <v>45700</v>
      </c>
      <c r="N1541" s="26" t="s">
        <v>79</v>
      </c>
      <c r="O1541" s="28" t="s">
        <v>1996</v>
      </c>
      <c r="P1541" s="29" t="s">
        <v>149</v>
      </c>
      <c r="Q1541" s="26">
        <v>0</v>
      </c>
      <c r="R1541" s="56" t="s">
        <v>2150</v>
      </c>
    </row>
    <row r="1542" spans="1:18" x14ac:dyDescent="0.2">
      <c r="A1542" s="25" t="s">
        <v>143</v>
      </c>
      <c r="B1542" s="26">
        <v>75295675</v>
      </c>
      <c r="C1542" s="26" t="s">
        <v>144</v>
      </c>
      <c r="D1542" s="26" t="s">
        <v>2018</v>
      </c>
      <c r="E1542" s="26" t="s">
        <v>69</v>
      </c>
      <c r="F1542" s="26" t="s">
        <v>69</v>
      </c>
      <c r="G1542" s="26" t="s">
        <v>144</v>
      </c>
      <c r="H1542" s="26" t="s">
        <v>27</v>
      </c>
      <c r="I1542" s="26" t="s">
        <v>181</v>
      </c>
      <c r="J1542" s="26" t="s">
        <v>74</v>
      </c>
      <c r="K1542" s="88" t="s">
        <v>148</v>
      </c>
      <c r="L1542" s="26" t="s">
        <v>148</v>
      </c>
      <c r="M1542" s="27">
        <v>45700</v>
      </c>
      <c r="N1542" s="26" t="s">
        <v>79</v>
      </c>
      <c r="O1542" s="28" t="s">
        <v>1996</v>
      </c>
      <c r="P1542" s="29" t="s">
        <v>149</v>
      </c>
      <c r="Q1542" s="26">
        <v>0</v>
      </c>
      <c r="R1542" s="56" t="s">
        <v>2150</v>
      </c>
    </row>
    <row r="1543" spans="1:18" x14ac:dyDescent="0.2">
      <c r="A1543" s="25" t="s">
        <v>143</v>
      </c>
      <c r="B1543" s="26">
        <v>70358531</v>
      </c>
      <c r="C1543" s="26" t="s">
        <v>144</v>
      </c>
      <c r="D1543" s="26" t="s">
        <v>2019</v>
      </c>
      <c r="E1543" s="26" t="s">
        <v>69</v>
      </c>
      <c r="F1543" s="26" t="s">
        <v>69</v>
      </c>
      <c r="G1543" s="26" t="s">
        <v>144</v>
      </c>
      <c r="H1543" s="26" t="s">
        <v>146</v>
      </c>
      <c r="I1543" s="26" t="s">
        <v>329</v>
      </c>
      <c r="J1543" s="26" t="s">
        <v>158</v>
      </c>
      <c r="K1543" s="88">
        <v>45716</v>
      </c>
      <c r="L1543" s="26" t="s">
        <v>159</v>
      </c>
      <c r="M1543" s="27">
        <v>45700</v>
      </c>
      <c r="N1543" s="26" t="s">
        <v>79</v>
      </c>
      <c r="O1543" s="28" t="s">
        <v>1996</v>
      </c>
      <c r="P1543" s="29" t="s">
        <v>149</v>
      </c>
      <c r="Q1543" s="26">
        <v>0</v>
      </c>
      <c r="R1543" s="56" t="s">
        <v>2150</v>
      </c>
    </row>
    <row r="1544" spans="1:18" x14ac:dyDescent="0.2">
      <c r="A1544" s="25" t="s">
        <v>143</v>
      </c>
      <c r="B1544" s="26">
        <v>40911934</v>
      </c>
      <c r="C1544" s="26" t="s">
        <v>144</v>
      </c>
      <c r="D1544" s="26" t="s">
        <v>2020</v>
      </c>
      <c r="E1544" s="26" t="s">
        <v>69</v>
      </c>
      <c r="F1544" s="26" t="s">
        <v>69</v>
      </c>
      <c r="G1544" s="26" t="s">
        <v>144</v>
      </c>
      <c r="H1544" s="26" t="s">
        <v>146</v>
      </c>
      <c r="I1544" s="26" t="s">
        <v>181</v>
      </c>
      <c r="J1544" s="26" t="s">
        <v>74</v>
      </c>
      <c r="K1544" s="88" t="s">
        <v>148</v>
      </c>
      <c r="L1544" s="26" t="s">
        <v>148</v>
      </c>
      <c r="M1544" s="27">
        <v>45700</v>
      </c>
      <c r="N1544" s="26" t="s">
        <v>79</v>
      </c>
      <c r="O1544" s="28" t="s">
        <v>1996</v>
      </c>
      <c r="P1544" s="29" t="s">
        <v>149</v>
      </c>
      <c r="Q1544" s="26">
        <v>0</v>
      </c>
      <c r="R1544" s="56" t="s">
        <v>2150</v>
      </c>
    </row>
    <row r="1545" spans="1:18" x14ac:dyDescent="0.2">
      <c r="A1545" s="25" t="s">
        <v>143</v>
      </c>
      <c r="B1545" s="26">
        <v>48538299</v>
      </c>
      <c r="C1545" s="26" t="s">
        <v>144</v>
      </c>
      <c r="D1545" s="26" t="s">
        <v>2021</v>
      </c>
      <c r="E1545" s="26" t="s">
        <v>69</v>
      </c>
      <c r="F1545" s="26" t="s">
        <v>69</v>
      </c>
      <c r="G1545" s="26" t="s">
        <v>144</v>
      </c>
      <c r="H1545" s="26" t="s">
        <v>146</v>
      </c>
      <c r="I1545" s="26" t="s">
        <v>148</v>
      </c>
      <c r="J1545" s="26" t="s">
        <v>158</v>
      </c>
      <c r="K1545" s="88">
        <v>45705</v>
      </c>
      <c r="L1545" s="26" t="s">
        <v>334</v>
      </c>
      <c r="M1545" s="27">
        <v>45700</v>
      </c>
      <c r="N1545" s="26" t="s">
        <v>79</v>
      </c>
      <c r="O1545" s="28" t="s">
        <v>1996</v>
      </c>
      <c r="P1545" s="29" t="s">
        <v>149</v>
      </c>
      <c r="Q1545" s="26">
        <v>0</v>
      </c>
      <c r="R1545" s="56" t="s">
        <v>148</v>
      </c>
    </row>
    <row r="1546" spans="1:18" x14ac:dyDescent="0.2">
      <c r="A1546" s="25" t="s">
        <v>143</v>
      </c>
      <c r="B1546" s="26">
        <v>45350405</v>
      </c>
      <c r="C1546" s="26" t="s">
        <v>144</v>
      </c>
      <c r="D1546" s="26" t="s">
        <v>2022</v>
      </c>
      <c r="E1546" s="26" t="s">
        <v>69</v>
      </c>
      <c r="F1546" s="26" t="s">
        <v>69</v>
      </c>
      <c r="G1546" s="26" t="s">
        <v>144</v>
      </c>
      <c r="H1546" s="26" t="s">
        <v>16</v>
      </c>
      <c r="I1546" s="26" t="s">
        <v>1104</v>
      </c>
      <c r="J1546" s="26" t="s">
        <v>158</v>
      </c>
      <c r="K1546" s="88">
        <v>45756</v>
      </c>
      <c r="L1546" s="26" t="s">
        <v>275</v>
      </c>
      <c r="M1546" s="27">
        <v>45701</v>
      </c>
      <c r="N1546" s="26" t="s">
        <v>79</v>
      </c>
      <c r="O1546" s="28" t="s">
        <v>2023</v>
      </c>
      <c r="P1546" s="29" t="s">
        <v>149</v>
      </c>
      <c r="Q1546" s="26">
        <v>0</v>
      </c>
      <c r="R1546" s="56" t="s">
        <v>394</v>
      </c>
    </row>
    <row r="1547" spans="1:18" x14ac:dyDescent="0.2">
      <c r="A1547" s="25" t="s">
        <v>143</v>
      </c>
      <c r="B1547" s="26">
        <v>74698130</v>
      </c>
      <c r="C1547" s="26" t="s">
        <v>144</v>
      </c>
      <c r="D1547" s="26" t="s">
        <v>2024</v>
      </c>
      <c r="E1547" s="26" t="s">
        <v>69</v>
      </c>
      <c r="F1547" s="26" t="s">
        <v>69</v>
      </c>
      <c r="G1547" s="26" t="s">
        <v>144</v>
      </c>
      <c r="H1547" s="26" t="s">
        <v>16</v>
      </c>
      <c r="I1547" s="26" t="s">
        <v>901</v>
      </c>
      <c r="J1547" s="26" t="s">
        <v>74</v>
      </c>
      <c r="K1547" s="88" t="s">
        <v>148</v>
      </c>
      <c r="L1547" s="26" t="s">
        <v>148</v>
      </c>
      <c r="M1547" s="27">
        <v>45701</v>
      </c>
      <c r="N1547" s="26" t="s">
        <v>79</v>
      </c>
      <c r="O1547" s="28" t="s">
        <v>2023</v>
      </c>
      <c r="P1547" s="29" t="s">
        <v>149</v>
      </c>
      <c r="Q1547" s="26">
        <v>0</v>
      </c>
      <c r="R1547" s="56" t="s">
        <v>394</v>
      </c>
    </row>
    <row r="1548" spans="1:18" x14ac:dyDescent="0.2">
      <c r="A1548" s="25" t="s">
        <v>143</v>
      </c>
      <c r="B1548" s="26">
        <v>45173300</v>
      </c>
      <c r="C1548" s="26" t="s">
        <v>144</v>
      </c>
      <c r="D1548" s="26" t="s">
        <v>2025</v>
      </c>
      <c r="E1548" s="26" t="s">
        <v>69</v>
      </c>
      <c r="F1548" s="26" t="s">
        <v>69</v>
      </c>
      <c r="G1548" s="26" t="s">
        <v>144</v>
      </c>
      <c r="H1548" s="26" t="s">
        <v>16</v>
      </c>
      <c r="I1548" s="26" t="s">
        <v>986</v>
      </c>
      <c r="J1548" s="26" t="s">
        <v>74</v>
      </c>
      <c r="K1548" s="88" t="s">
        <v>148</v>
      </c>
      <c r="L1548" s="26" t="s">
        <v>148</v>
      </c>
      <c r="M1548" s="27">
        <v>45701</v>
      </c>
      <c r="N1548" s="26" t="s">
        <v>79</v>
      </c>
      <c r="O1548" s="28" t="s">
        <v>2023</v>
      </c>
      <c r="P1548" s="29" t="s">
        <v>149</v>
      </c>
      <c r="Q1548" s="26">
        <v>0</v>
      </c>
      <c r="R1548" s="56" t="s">
        <v>394</v>
      </c>
    </row>
    <row r="1549" spans="1:18" x14ac:dyDescent="0.2">
      <c r="A1549" s="25" t="s">
        <v>143</v>
      </c>
      <c r="B1549" s="26">
        <v>74805660</v>
      </c>
      <c r="C1549" s="26" t="s">
        <v>144</v>
      </c>
      <c r="D1549" s="26" t="s">
        <v>2026</v>
      </c>
      <c r="E1549" s="26" t="s">
        <v>69</v>
      </c>
      <c r="F1549" s="26" t="s">
        <v>69</v>
      </c>
      <c r="G1549" s="26" t="s">
        <v>144</v>
      </c>
      <c r="H1549" s="26" t="s">
        <v>16</v>
      </c>
      <c r="I1549" s="26" t="s">
        <v>589</v>
      </c>
      <c r="J1549" s="26" t="s">
        <v>158</v>
      </c>
      <c r="K1549" s="88">
        <v>45750</v>
      </c>
      <c r="L1549" s="26" t="s">
        <v>201</v>
      </c>
      <c r="M1549" s="27">
        <v>45701</v>
      </c>
      <c r="N1549" s="26" t="s">
        <v>79</v>
      </c>
      <c r="O1549" s="28" t="s">
        <v>2023</v>
      </c>
      <c r="P1549" s="29" t="s">
        <v>149</v>
      </c>
      <c r="Q1549" s="26">
        <v>0</v>
      </c>
      <c r="R1549" s="56" t="s">
        <v>394</v>
      </c>
    </row>
    <row r="1550" spans="1:18" x14ac:dyDescent="0.2">
      <c r="A1550" s="25" t="s">
        <v>143</v>
      </c>
      <c r="B1550" s="26">
        <v>75467247</v>
      </c>
      <c r="C1550" s="26" t="s">
        <v>144</v>
      </c>
      <c r="D1550" s="26" t="s">
        <v>2027</v>
      </c>
      <c r="E1550" s="26" t="s">
        <v>69</v>
      </c>
      <c r="F1550" s="26" t="s">
        <v>69</v>
      </c>
      <c r="G1550" s="26" t="s">
        <v>144</v>
      </c>
      <c r="H1550" s="26" t="s">
        <v>16</v>
      </c>
      <c r="I1550" s="26" t="s">
        <v>394</v>
      </c>
      <c r="J1550" s="26" t="s">
        <v>158</v>
      </c>
      <c r="K1550" s="88">
        <v>45747</v>
      </c>
      <c r="L1550" s="26" t="s">
        <v>194</v>
      </c>
      <c r="M1550" s="27">
        <v>45701</v>
      </c>
      <c r="N1550" s="26" t="s">
        <v>79</v>
      </c>
      <c r="O1550" s="28" t="s">
        <v>2023</v>
      </c>
      <c r="P1550" s="29" t="s">
        <v>149</v>
      </c>
      <c r="Q1550" s="26">
        <v>0</v>
      </c>
      <c r="R1550" s="56" t="s">
        <v>394</v>
      </c>
    </row>
    <row r="1551" spans="1:18" x14ac:dyDescent="0.2">
      <c r="A1551" s="25" t="s">
        <v>143</v>
      </c>
      <c r="B1551" s="26">
        <v>72226608</v>
      </c>
      <c r="C1551" s="26" t="s">
        <v>144</v>
      </c>
      <c r="D1551" s="26" t="s">
        <v>2028</v>
      </c>
      <c r="E1551" s="26" t="s">
        <v>69</v>
      </c>
      <c r="F1551" s="26" t="s">
        <v>69</v>
      </c>
      <c r="G1551" s="26" t="s">
        <v>144</v>
      </c>
      <c r="H1551" s="26" t="s">
        <v>16</v>
      </c>
      <c r="I1551" s="26" t="s">
        <v>394</v>
      </c>
      <c r="J1551" s="26" t="s">
        <v>158</v>
      </c>
      <c r="K1551" s="88">
        <v>45733</v>
      </c>
      <c r="L1551" s="26" t="s">
        <v>247</v>
      </c>
      <c r="M1551" s="27">
        <v>45701</v>
      </c>
      <c r="N1551" s="26" t="s">
        <v>79</v>
      </c>
      <c r="O1551" s="28" t="s">
        <v>2023</v>
      </c>
      <c r="P1551" s="29" t="s">
        <v>149</v>
      </c>
      <c r="Q1551" s="26">
        <v>0</v>
      </c>
      <c r="R1551" s="56" t="s">
        <v>394</v>
      </c>
    </row>
    <row r="1552" spans="1:18" x14ac:dyDescent="0.2">
      <c r="A1552" s="25" t="s">
        <v>143</v>
      </c>
      <c r="B1552" s="26">
        <v>72578489</v>
      </c>
      <c r="C1552" s="26" t="s">
        <v>144</v>
      </c>
      <c r="D1552" s="26" t="s">
        <v>2029</v>
      </c>
      <c r="E1552" s="26" t="s">
        <v>69</v>
      </c>
      <c r="F1552" s="26" t="s">
        <v>69</v>
      </c>
      <c r="G1552" s="26" t="s">
        <v>144</v>
      </c>
      <c r="H1552" s="26" t="s">
        <v>16</v>
      </c>
      <c r="I1552" s="26" t="s">
        <v>986</v>
      </c>
      <c r="J1552" s="26" t="s">
        <v>74</v>
      </c>
      <c r="K1552" s="88" t="s">
        <v>148</v>
      </c>
      <c r="L1552" s="26" t="s">
        <v>148</v>
      </c>
      <c r="M1552" s="27">
        <v>45701</v>
      </c>
      <c r="N1552" s="26" t="s">
        <v>79</v>
      </c>
      <c r="O1552" s="28" t="s">
        <v>2023</v>
      </c>
      <c r="P1552" s="29" t="s">
        <v>149</v>
      </c>
      <c r="Q1552" s="26">
        <v>0</v>
      </c>
      <c r="R1552" s="56" t="s">
        <v>394</v>
      </c>
    </row>
    <row r="1553" spans="1:18" x14ac:dyDescent="0.2">
      <c r="A1553" s="25" t="s">
        <v>143</v>
      </c>
      <c r="B1553" s="26">
        <v>45541679</v>
      </c>
      <c r="C1553" s="26" t="s">
        <v>144</v>
      </c>
      <c r="D1553" s="26" t="s">
        <v>2030</v>
      </c>
      <c r="E1553" s="26" t="s">
        <v>69</v>
      </c>
      <c r="F1553" s="26" t="s">
        <v>69</v>
      </c>
      <c r="G1553" s="26" t="s">
        <v>144</v>
      </c>
      <c r="H1553" s="26" t="s">
        <v>16</v>
      </c>
      <c r="I1553" s="26" t="s">
        <v>901</v>
      </c>
      <c r="J1553" s="26" t="s">
        <v>74</v>
      </c>
      <c r="K1553" s="88" t="s">
        <v>148</v>
      </c>
      <c r="L1553" s="26" t="s">
        <v>148</v>
      </c>
      <c r="M1553" s="27">
        <v>45701</v>
      </c>
      <c r="N1553" s="26" t="s">
        <v>79</v>
      </c>
      <c r="O1553" s="28" t="s">
        <v>2023</v>
      </c>
      <c r="P1553" s="29" t="s">
        <v>149</v>
      </c>
      <c r="Q1553" s="26">
        <v>0</v>
      </c>
      <c r="R1553" s="56" t="s">
        <v>394</v>
      </c>
    </row>
    <row r="1554" spans="1:18" x14ac:dyDescent="0.2">
      <c r="A1554" s="25" t="s">
        <v>143</v>
      </c>
      <c r="B1554" s="26">
        <v>48074216</v>
      </c>
      <c r="C1554" s="26" t="s">
        <v>144</v>
      </c>
      <c r="D1554" s="26" t="s">
        <v>2031</v>
      </c>
      <c r="E1554" s="26" t="s">
        <v>69</v>
      </c>
      <c r="F1554" s="26" t="s">
        <v>69</v>
      </c>
      <c r="G1554" s="26" t="s">
        <v>144</v>
      </c>
      <c r="H1554" s="26" t="s">
        <v>16</v>
      </c>
      <c r="I1554" s="26" t="s">
        <v>901</v>
      </c>
      <c r="J1554" s="26" t="s">
        <v>74</v>
      </c>
      <c r="K1554" s="88" t="s">
        <v>148</v>
      </c>
      <c r="L1554" s="26" t="s">
        <v>148</v>
      </c>
      <c r="M1554" s="27">
        <v>45701</v>
      </c>
      <c r="N1554" s="26" t="s">
        <v>79</v>
      </c>
      <c r="O1554" s="28" t="s">
        <v>2023</v>
      </c>
      <c r="P1554" s="29" t="s">
        <v>149</v>
      </c>
      <c r="Q1554" s="26">
        <v>0</v>
      </c>
      <c r="R1554" s="56" t="s">
        <v>394</v>
      </c>
    </row>
    <row r="1555" spans="1:18" x14ac:dyDescent="0.2">
      <c r="A1555" s="25" t="s">
        <v>143</v>
      </c>
      <c r="B1555" s="26">
        <v>48153999</v>
      </c>
      <c r="C1555" s="26" t="s">
        <v>144</v>
      </c>
      <c r="D1555" s="26" t="s">
        <v>2032</v>
      </c>
      <c r="E1555" s="26" t="s">
        <v>69</v>
      </c>
      <c r="F1555" s="26" t="s">
        <v>69</v>
      </c>
      <c r="G1555" s="26" t="s">
        <v>144</v>
      </c>
      <c r="H1555" s="26" t="s">
        <v>16</v>
      </c>
      <c r="I1555" s="26" t="s">
        <v>986</v>
      </c>
      <c r="J1555" s="26" t="s">
        <v>74</v>
      </c>
      <c r="K1555" s="88" t="s">
        <v>148</v>
      </c>
      <c r="L1555" s="26" t="s">
        <v>148</v>
      </c>
      <c r="M1555" s="27">
        <v>45701</v>
      </c>
      <c r="N1555" s="26" t="s">
        <v>79</v>
      </c>
      <c r="O1555" s="28" t="s">
        <v>2023</v>
      </c>
      <c r="P1555" s="29" t="s">
        <v>149</v>
      </c>
      <c r="Q1555" s="26">
        <v>0</v>
      </c>
      <c r="R1555" s="56" t="s">
        <v>394</v>
      </c>
    </row>
    <row r="1556" spans="1:18" x14ac:dyDescent="0.2">
      <c r="A1556" s="25" t="s">
        <v>143</v>
      </c>
      <c r="B1556" s="26">
        <v>76350410</v>
      </c>
      <c r="C1556" s="26" t="s">
        <v>144</v>
      </c>
      <c r="D1556" s="26" t="s">
        <v>2033</v>
      </c>
      <c r="E1556" s="26" t="s">
        <v>69</v>
      </c>
      <c r="F1556" s="26" t="s">
        <v>69</v>
      </c>
      <c r="G1556" s="26" t="s">
        <v>144</v>
      </c>
      <c r="H1556" s="26" t="s">
        <v>16</v>
      </c>
      <c r="I1556" s="26" t="s">
        <v>589</v>
      </c>
      <c r="J1556" s="26" t="s">
        <v>158</v>
      </c>
      <c r="K1556" s="88">
        <v>45749</v>
      </c>
      <c r="L1556" s="26" t="s">
        <v>222</v>
      </c>
      <c r="M1556" s="27">
        <v>45701</v>
      </c>
      <c r="N1556" s="26" t="s">
        <v>79</v>
      </c>
      <c r="O1556" s="28" t="s">
        <v>2023</v>
      </c>
      <c r="P1556" s="29" t="s">
        <v>149</v>
      </c>
      <c r="Q1556" s="26">
        <v>0</v>
      </c>
      <c r="R1556" s="56" t="s">
        <v>394</v>
      </c>
    </row>
    <row r="1557" spans="1:18" x14ac:dyDescent="0.2">
      <c r="A1557" s="25" t="s">
        <v>143</v>
      </c>
      <c r="B1557" s="26">
        <v>47737024</v>
      </c>
      <c r="C1557" s="26" t="s">
        <v>144</v>
      </c>
      <c r="D1557" s="26" t="s">
        <v>2034</v>
      </c>
      <c r="E1557" s="26" t="s">
        <v>69</v>
      </c>
      <c r="F1557" s="26" t="s">
        <v>69</v>
      </c>
      <c r="G1557" s="26" t="s">
        <v>144</v>
      </c>
      <c r="H1557" s="26" t="s">
        <v>16</v>
      </c>
      <c r="I1557" s="26" t="s">
        <v>1104</v>
      </c>
      <c r="J1557" s="26" t="s">
        <v>158</v>
      </c>
      <c r="K1557" s="88">
        <v>45756</v>
      </c>
      <c r="L1557" s="26" t="s">
        <v>275</v>
      </c>
      <c r="M1557" s="27">
        <v>45701</v>
      </c>
      <c r="N1557" s="26" t="s">
        <v>79</v>
      </c>
      <c r="O1557" s="28" t="s">
        <v>2023</v>
      </c>
      <c r="P1557" s="29" t="s">
        <v>149</v>
      </c>
      <c r="Q1557" s="26">
        <v>0</v>
      </c>
      <c r="R1557" s="56" t="s">
        <v>394</v>
      </c>
    </row>
    <row r="1558" spans="1:18" x14ac:dyDescent="0.2">
      <c r="A1558" s="25" t="s">
        <v>143</v>
      </c>
      <c r="B1558" s="26">
        <v>74993832</v>
      </c>
      <c r="C1558" s="26" t="s">
        <v>144</v>
      </c>
      <c r="D1558" s="26" t="s">
        <v>2035</v>
      </c>
      <c r="E1558" s="26" t="s">
        <v>69</v>
      </c>
      <c r="F1558" s="26" t="s">
        <v>69</v>
      </c>
      <c r="G1558" s="26" t="s">
        <v>144</v>
      </c>
      <c r="H1558" s="26" t="s">
        <v>16</v>
      </c>
      <c r="I1558" s="26" t="s">
        <v>986</v>
      </c>
      <c r="J1558" s="26" t="s">
        <v>74</v>
      </c>
      <c r="K1558" s="88" t="s">
        <v>148</v>
      </c>
      <c r="L1558" s="26" t="s">
        <v>148</v>
      </c>
      <c r="M1558" s="27">
        <v>45701</v>
      </c>
      <c r="N1558" s="26" t="s">
        <v>79</v>
      </c>
      <c r="O1558" s="28" t="s">
        <v>2023</v>
      </c>
      <c r="P1558" s="29" t="s">
        <v>149</v>
      </c>
      <c r="Q1558" s="26">
        <v>0</v>
      </c>
      <c r="R1558" s="56" t="s">
        <v>394</v>
      </c>
    </row>
    <row r="1559" spans="1:18" x14ac:dyDescent="0.2">
      <c r="A1559" s="25" t="s">
        <v>143</v>
      </c>
      <c r="B1559" s="26">
        <v>78200787</v>
      </c>
      <c r="C1559" s="26" t="s">
        <v>144</v>
      </c>
      <c r="D1559" s="26" t="s">
        <v>2036</v>
      </c>
      <c r="E1559" s="26" t="s">
        <v>69</v>
      </c>
      <c r="F1559" s="26" t="s">
        <v>69</v>
      </c>
      <c r="G1559" s="26" t="s">
        <v>144</v>
      </c>
      <c r="H1559" s="26" t="s">
        <v>16</v>
      </c>
      <c r="I1559" s="26" t="s">
        <v>901</v>
      </c>
      <c r="J1559" s="26" t="s">
        <v>74</v>
      </c>
      <c r="K1559" s="88" t="s">
        <v>148</v>
      </c>
      <c r="L1559" s="26" t="s">
        <v>148</v>
      </c>
      <c r="M1559" s="27">
        <v>45701</v>
      </c>
      <c r="N1559" s="26" t="s">
        <v>79</v>
      </c>
      <c r="O1559" s="28" t="s">
        <v>2023</v>
      </c>
      <c r="P1559" s="29" t="s">
        <v>149</v>
      </c>
      <c r="Q1559" s="26">
        <v>0</v>
      </c>
      <c r="R1559" s="56" t="s">
        <v>394</v>
      </c>
    </row>
    <row r="1560" spans="1:18" x14ac:dyDescent="0.2">
      <c r="A1560" s="25" t="s">
        <v>143</v>
      </c>
      <c r="B1560" s="26">
        <v>47454981</v>
      </c>
      <c r="C1560" s="26" t="s">
        <v>144</v>
      </c>
      <c r="D1560" s="26" t="s">
        <v>2037</v>
      </c>
      <c r="E1560" s="26" t="s">
        <v>69</v>
      </c>
      <c r="F1560" s="26" t="s">
        <v>69</v>
      </c>
      <c r="G1560" s="26" t="s">
        <v>144</v>
      </c>
      <c r="H1560" s="26" t="s">
        <v>16</v>
      </c>
      <c r="I1560" s="26" t="s">
        <v>986</v>
      </c>
      <c r="J1560" s="26" t="s">
        <v>74</v>
      </c>
      <c r="K1560" s="88" t="s">
        <v>148</v>
      </c>
      <c r="L1560" s="26" t="s">
        <v>148</v>
      </c>
      <c r="M1560" s="27">
        <v>45701</v>
      </c>
      <c r="N1560" s="26" t="s">
        <v>79</v>
      </c>
      <c r="O1560" s="28" t="s">
        <v>2023</v>
      </c>
      <c r="P1560" s="29" t="s">
        <v>149</v>
      </c>
      <c r="Q1560" s="26">
        <v>0</v>
      </c>
      <c r="R1560" s="56" t="s">
        <v>394</v>
      </c>
    </row>
    <row r="1561" spans="1:18" x14ac:dyDescent="0.2">
      <c r="A1561" s="25" t="s">
        <v>143</v>
      </c>
      <c r="B1561" s="26">
        <v>77281555</v>
      </c>
      <c r="C1561" s="26" t="s">
        <v>144</v>
      </c>
      <c r="D1561" s="26" t="s">
        <v>2038</v>
      </c>
      <c r="E1561" s="26" t="s">
        <v>69</v>
      </c>
      <c r="F1561" s="26" t="s">
        <v>69</v>
      </c>
      <c r="G1561" s="26" t="s">
        <v>144</v>
      </c>
      <c r="H1561" s="26" t="s">
        <v>16</v>
      </c>
      <c r="I1561" s="26" t="s">
        <v>589</v>
      </c>
      <c r="J1561" s="26" t="s">
        <v>74</v>
      </c>
      <c r="K1561" s="88" t="s">
        <v>148</v>
      </c>
      <c r="L1561" s="26" t="s">
        <v>148</v>
      </c>
      <c r="M1561" s="27">
        <v>45701</v>
      </c>
      <c r="N1561" s="26" t="s">
        <v>79</v>
      </c>
      <c r="O1561" s="28" t="s">
        <v>2023</v>
      </c>
      <c r="P1561" s="29" t="s">
        <v>149</v>
      </c>
      <c r="Q1561" s="26">
        <v>0</v>
      </c>
      <c r="R1561" s="56" t="s">
        <v>394</v>
      </c>
    </row>
    <row r="1562" spans="1:18" x14ac:dyDescent="0.2">
      <c r="A1562" s="25" t="s">
        <v>143</v>
      </c>
      <c r="B1562" s="26">
        <v>43657473</v>
      </c>
      <c r="C1562" s="26" t="s">
        <v>144</v>
      </c>
      <c r="D1562" s="26" t="s">
        <v>2039</v>
      </c>
      <c r="E1562" s="26" t="s">
        <v>69</v>
      </c>
      <c r="F1562" s="26" t="s">
        <v>69</v>
      </c>
      <c r="G1562" s="26" t="s">
        <v>144</v>
      </c>
      <c r="H1562" s="26" t="s">
        <v>16</v>
      </c>
      <c r="I1562" s="26" t="s">
        <v>986</v>
      </c>
      <c r="J1562" s="26" t="s">
        <v>74</v>
      </c>
      <c r="K1562" s="88" t="s">
        <v>148</v>
      </c>
      <c r="L1562" s="26" t="s">
        <v>148</v>
      </c>
      <c r="M1562" s="27">
        <v>45701</v>
      </c>
      <c r="N1562" s="26" t="s">
        <v>79</v>
      </c>
      <c r="O1562" s="28" t="s">
        <v>2023</v>
      </c>
      <c r="P1562" s="29" t="s">
        <v>149</v>
      </c>
      <c r="Q1562" s="26">
        <v>0</v>
      </c>
      <c r="R1562" s="56" t="s">
        <v>394</v>
      </c>
    </row>
    <row r="1563" spans="1:18" x14ac:dyDescent="0.2">
      <c r="A1563" s="25" t="s">
        <v>143</v>
      </c>
      <c r="B1563" s="26">
        <v>46113209</v>
      </c>
      <c r="C1563" s="26" t="s">
        <v>144</v>
      </c>
      <c r="D1563" s="26" t="s">
        <v>2040</v>
      </c>
      <c r="E1563" s="26" t="s">
        <v>69</v>
      </c>
      <c r="F1563" s="26" t="s">
        <v>69</v>
      </c>
      <c r="G1563" s="26" t="s">
        <v>144</v>
      </c>
      <c r="H1563" s="26" t="s">
        <v>16</v>
      </c>
      <c r="I1563" s="26" t="s">
        <v>242</v>
      </c>
      <c r="J1563" s="26" t="s">
        <v>74</v>
      </c>
      <c r="K1563" s="88" t="s">
        <v>148</v>
      </c>
      <c r="L1563" s="26" t="s">
        <v>148</v>
      </c>
      <c r="M1563" s="27">
        <v>45707</v>
      </c>
      <c r="N1563" s="26" t="s">
        <v>79</v>
      </c>
      <c r="O1563" s="28" t="s">
        <v>2041</v>
      </c>
      <c r="P1563" s="29" t="s">
        <v>149</v>
      </c>
      <c r="Q1563" s="26">
        <v>0</v>
      </c>
      <c r="R1563" s="56" t="s">
        <v>243</v>
      </c>
    </row>
    <row r="1564" spans="1:18" x14ac:dyDescent="0.2">
      <c r="A1564" s="25" t="s">
        <v>143</v>
      </c>
      <c r="B1564" s="26">
        <v>47920835</v>
      </c>
      <c r="C1564" s="26" t="s">
        <v>144</v>
      </c>
      <c r="D1564" s="26" t="s">
        <v>2042</v>
      </c>
      <c r="E1564" s="26" t="s">
        <v>69</v>
      </c>
      <c r="F1564" s="26" t="s">
        <v>69</v>
      </c>
      <c r="G1564" s="26" t="s">
        <v>144</v>
      </c>
      <c r="H1564" s="26" t="s">
        <v>16</v>
      </c>
      <c r="I1564" s="26" t="s">
        <v>242</v>
      </c>
      <c r="J1564" s="26" t="s">
        <v>74</v>
      </c>
      <c r="K1564" s="88" t="s">
        <v>148</v>
      </c>
      <c r="L1564" s="26" t="s">
        <v>148</v>
      </c>
      <c r="M1564" s="27">
        <v>45707</v>
      </c>
      <c r="N1564" s="26" t="s">
        <v>79</v>
      </c>
      <c r="O1564" s="28" t="s">
        <v>2041</v>
      </c>
      <c r="P1564" s="29" t="s">
        <v>149</v>
      </c>
      <c r="Q1564" s="26">
        <v>0</v>
      </c>
      <c r="R1564" s="56" t="s">
        <v>243</v>
      </c>
    </row>
    <row r="1565" spans="1:18" x14ac:dyDescent="0.2">
      <c r="A1565" s="25" t="s">
        <v>143</v>
      </c>
      <c r="B1565" s="26">
        <v>76165241</v>
      </c>
      <c r="C1565" s="26" t="s">
        <v>144</v>
      </c>
      <c r="D1565" s="26" t="s">
        <v>2043</v>
      </c>
      <c r="E1565" s="26" t="s">
        <v>69</v>
      </c>
      <c r="F1565" s="26" t="s">
        <v>69</v>
      </c>
      <c r="G1565" s="26" t="s">
        <v>144</v>
      </c>
      <c r="H1565" s="26" t="s">
        <v>16</v>
      </c>
      <c r="I1565" s="26" t="s">
        <v>243</v>
      </c>
      <c r="J1565" s="26" t="s">
        <v>158</v>
      </c>
      <c r="K1565" s="88">
        <v>45737</v>
      </c>
      <c r="L1565" s="26" t="s">
        <v>334</v>
      </c>
      <c r="M1565" s="27">
        <v>45707</v>
      </c>
      <c r="N1565" s="26" t="s">
        <v>79</v>
      </c>
      <c r="O1565" s="28" t="s">
        <v>2041</v>
      </c>
      <c r="P1565" s="29" t="s">
        <v>149</v>
      </c>
      <c r="Q1565" s="26">
        <v>0</v>
      </c>
      <c r="R1565" s="56" t="s">
        <v>243</v>
      </c>
    </row>
    <row r="1566" spans="1:18" x14ac:dyDescent="0.2">
      <c r="A1566" s="25" t="s">
        <v>143</v>
      </c>
      <c r="B1566" s="26">
        <v>70625834</v>
      </c>
      <c r="C1566" s="26" t="s">
        <v>144</v>
      </c>
      <c r="D1566" s="26" t="s">
        <v>2044</v>
      </c>
      <c r="E1566" s="26" t="s">
        <v>69</v>
      </c>
      <c r="F1566" s="26" t="s">
        <v>69</v>
      </c>
      <c r="G1566" s="26" t="s">
        <v>144</v>
      </c>
      <c r="H1566" s="26" t="s">
        <v>16</v>
      </c>
      <c r="I1566" s="26" t="s">
        <v>242</v>
      </c>
      <c r="J1566" s="26" t="s">
        <v>74</v>
      </c>
      <c r="K1566" s="88" t="s">
        <v>148</v>
      </c>
      <c r="L1566" s="26" t="s">
        <v>148</v>
      </c>
      <c r="M1566" s="27">
        <v>45707</v>
      </c>
      <c r="N1566" s="26" t="s">
        <v>79</v>
      </c>
      <c r="O1566" s="28" t="s">
        <v>2041</v>
      </c>
      <c r="P1566" s="29" t="s">
        <v>149</v>
      </c>
      <c r="Q1566" s="26">
        <v>0</v>
      </c>
      <c r="R1566" s="56" t="s">
        <v>243</v>
      </c>
    </row>
    <row r="1567" spans="1:18" x14ac:dyDescent="0.2">
      <c r="A1567" s="25" t="s">
        <v>143</v>
      </c>
      <c r="B1567" s="26">
        <v>77334711</v>
      </c>
      <c r="C1567" s="26" t="s">
        <v>144</v>
      </c>
      <c r="D1567" s="26" t="s">
        <v>2045</v>
      </c>
      <c r="E1567" s="26" t="s">
        <v>69</v>
      </c>
      <c r="F1567" s="26" t="s">
        <v>69</v>
      </c>
      <c r="G1567" s="26" t="s">
        <v>144</v>
      </c>
      <c r="H1567" s="26" t="s">
        <v>16</v>
      </c>
      <c r="I1567" s="26" t="s">
        <v>242</v>
      </c>
      <c r="J1567" s="26" t="s">
        <v>74</v>
      </c>
      <c r="K1567" s="88" t="s">
        <v>148</v>
      </c>
      <c r="L1567" s="26" t="s">
        <v>148</v>
      </c>
      <c r="M1567" s="27">
        <v>45707</v>
      </c>
      <c r="N1567" s="26" t="s">
        <v>79</v>
      </c>
      <c r="O1567" s="28" t="s">
        <v>2041</v>
      </c>
      <c r="P1567" s="29" t="s">
        <v>149</v>
      </c>
      <c r="Q1567" s="26">
        <v>0</v>
      </c>
      <c r="R1567" s="56" t="s">
        <v>243</v>
      </c>
    </row>
    <row r="1568" spans="1:18" x14ac:dyDescent="0.2">
      <c r="A1568" s="25" t="s">
        <v>143</v>
      </c>
      <c r="B1568" s="26">
        <v>74659715</v>
      </c>
      <c r="C1568" s="26" t="s">
        <v>144</v>
      </c>
      <c r="D1568" s="26" t="s">
        <v>2046</v>
      </c>
      <c r="E1568" s="26" t="s">
        <v>69</v>
      </c>
      <c r="F1568" s="26" t="s">
        <v>69</v>
      </c>
      <c r="G1568" s="26" t="s">
        <v>144</v>
      </c>
      <c r="H1568" s="26" t="s">
        <v>16</v>
      </c>
      <c r="I1568" s="26" t="s">
        <v>243</v>
      </c>
      <c r="J1568" s="26" t="s">
        <v>158</v>
      </c>
      <c r="K1568" s="88">
        <v>45714</v>
      </c>
      <c r="L1568" s="26" t="s">
        <v>222</v>
      </c>
      <c r="M1568" s="27">
        <v>45707</v>
      </c>
      <c r="N1568" s="26" t="s">
        <v>79</v>
      </c>
      <c r="O1568" s="28" t="s">
        <v>2041</v>
      </c>
      <c r="P1568" s="29" t="s">
        <v>149</v>
      </c>
      <c r="Q1568" s="26">
        <v>0</v>
      </c>
      <c r="R1568" s="56" t="s">
        <v>243</v>
      </c>
    </row>
    <row r="1569" spans="1:18" x14ac:dyDescent="0.2">
      <c r="A1569" s="25" t="s">
        <v>143</v>
      </c>
      <c r="B1569" s="26">
        <v>70493877</v>
      </c>
      <c r="C1569" s="26" t="s">
        <v>144</v>
      </c>
      <c r="D1569" s="26" t="s">
        <v>2047</v>
      </c>
      <c r="E1569" s="26" t="s">
        <v>69</v>
      </c>
      <c r="F1569" s="26" t="s">
        <v>69</v>
      </c>
      <c r="G1569" s="26" t="s">
        <v>144</v>
      </c>
      <c r="H1569" s="26" t="s">
        <v>16</v>
      </c>
      <c r="I1569" s="26" t="s">
        <v>242</v>
      </c>
      <c r="J1569" s="26" t="s">
        <v>74</v>
      </c>
      <c r="K1569" s="88" t="s">
        <v>148</v>
      </c>
      <c r="L1569" s="26" t="s">
        <v>148</v>
      </c>
      <c r="M1569" s="27">
        <v>45707</v>
      </c>
      <c r="N1569" s="26" t="s">
        <v>79</v>
      </c>
      <c r="O1569" s="28" t="s">
        <v>2041</v>
      </c>
      <c r="P1569" s="29" t="s">
        <v>149</v>
      </c>
      <c r="Q1569" s="26">
        <v>0</v>
      </c>
      <c r="R1569" s="56" t="s">
        <v>243</v>
      </c>
    </row>
    <row r="1570" spans="1:18" x14ac:dyDescent="0.2">
      <c r="A1570" s="25" t="s">
        <v>143</v>
      </c>
      <c r="B1570" s="26">
        <v>70088468</v>
      </c>
      <c r="C1570" s="26" t="s">
        <v>144</v>
      </c>
      <c r="D1570" s="26" t="s">
        <v>2048</v>
      </c>
      <c r="E1570" s="26" t="s">
        <v>69</v>
      </c>
      <c r="F1570" s="26" t="s">
        <v>69</v>
      </c>
      <c r="G1570" s="26" t="s">
        <v>144</v>
      </c>
      <c r="H1570" s="26" t="s">
        <v>16</v>
      </c>
      <c r="I1570" s="26" t="s">
        <v>242</v>
      </c>
      <c r="J1570" s="26" t="s">
        <v>74</v>
      </c>
      <c r="K1570" s="88" t="s">
        <v>148</v>
      </c>
      <c r="L1570" s="26" t="s">
        <v>148</v>
      </c>
      <c r="M1570" s="27">
        <v>45707</v>
      </c>
      <c r="N1570" s="26" t="s">
        <v>79</v>
      </c>
      <c r="O1570" s="28" t="s">
        <v>2041</v>
      </c>
      <c r="P1570" s="29" t="s">
        <v>149</v>
      </c>
      <c r="Q1570" s="26">
        <v>0</v>
      </c>
      <c r="R1570" s="56" t="s">
        <v>243</v>
      </c>
    </row>
    <row r="1571" spans="1:18" x14ac:dyDescent="0.2">
      <c r="A1571" s="25" t="s">
        <v>143</v>
      </c>
      <c r="B1571" s="26">
        <v>45745844</v>
      </c>
      <c r="C1571" s="26" t="s">
        <v>144</v>
      </c>
      <c r="D1571" s="26" t="s">
        <v>2049</v>
      </c>
      <c r="E1571" s="26" t="s">
        <v>69</v>
      </c>
      <c r="F1571" s="26" t="s">
        <v>69</v>
      </c>
      <c r="G1571" s="26" t="s">
        <v>144</v>
      </c>
      <c r="H1571" s="26" t="s">
        <v>16</v>
      </c>
      <c r="I1571" s="26" t="s">
        <v>242</v>
      </c>
      <c r="J1571" s="26" t="s">
        <v>74</v>
      </c>
      <c r="K1571" s="88" t="s">
        <v>148</v>
      </c>
      <c r="L1571" s="26" t="s">
        <v>148</v>
      </c>
      <c r="M1571" s="27">
        <v>45707</v>
      </c>
      <c r="N1571" s="26" t="s">
        <v>79</v>
      </c>
      <c r="O1571" s="28" t="s">
        <v>2041</v>
      </c>
      <c r="P1571" s="29" t="s">
        <v>149</v>
      </c>
      <c r="Q1571" s="26">
        <v>0</v>
      </c>
      <c r="R1571" s="56" t="s">
        <v>243</v>
      </c>
    </row>
    <row r="1572" spans="1:18" x14ac:dyDescent="0.2">
      <c r="A1572" s="25" t="s">
        <v>143</v>
      </c>
      <c r="B1572" s="26">
        <v>47506438</v>
      </c>
      <c r="C1572" s="26" t="s">
        <v>144</v>
      </c>
      <c r="D1572" s="26" t="s">
        <v>2050</v>
      </c>
      <c r="E1572" s="26" t="s">
        <v>69</v>
      </c>
      <c r="F1572" s="26" t="s">
        <v>69</v>
      </c>
      <c r="G1572" s="26" t="s">
        <v>144</v>
      </c>
      <c r="H1572" s="26" t="s">
        <v>16</v>
      </c>
      <c r="I1572" s="26" t="s">
        <v>242</v>
      </c>
      <c r="J1572" s="26" t="s">
        <v>158</v>
      </c>
      <c r="K1572" s="88">
        <v>45775</v>
      </c>
      <c r="L1572" s="26" t="s">
        <v>159</v>
      </c>
      <c r="M1572" s="27">
        <v>45707</v>
      </c>
      <c r="N1572" s="26" t="s">
        <v>79</v>
      </c>
      <c r="O1572" s="28" t="s">
        <v>2041</v>
      </c>
      <c r="P1572" s="29" t="s">
        <v>149</v>
      </c>
      <c r="Q1572" s="26">
        <v>0</v>
      </c>
      <c r="R1572" s="56" t="s">
        <v>243</v>
      </c>
    </row>
    <row r="1573" spans="1:18" x14ac:dyDescent="0.2">
      <c r="A1573" s="25" t="s">
        <v>143</v>
      </c>
      <c r="B1573" s="26">
        <v>48501834</v>
      </c>
      <c r="C1573" s="26" t="s">
        <v>144</v>
      </c>
      <c r="D1573" s="26" t="s">
        <v>2051</v>
      </c>
      <c r="E1573" s="26" t="s">
        <v>69</v>
      </c>
      <c r="F1573" s="26" t="s">
        <v>69</v>
      </c>
      <c r="G1573" s="26" t="s">
        <v>144</v>
      </c>
      <c r="H1573" s="26" t="s">
        <v>16</v>
      </c>
      <c r="I1573" s="26" t="s">
        <v>242</v>
      </c>
      <c r="J1573" s="26" t="s">
        <v>74</v>
      </c>
      <c r="K1573" s="88" t="s">
        <v>148</v>
      </c>
      <c r="L1573" s="26" t="s">
        <v>148</v>
      </c>
      <c r="M1573" s="27">
        <v>45707</v>
      </c>
      <c r="N1573" s="26" t="s">
        <v>79</v>
      </c>
      <c r="O1573" s="28" t="s">
        <v>2041</v>
      </c>
      <c r="P1573" s="29" t="s">
        <v>149</v>
      </c>
      <c r="Q1573" s="26">
        <v>0</v>
      </c>
      <c r="R1573" s="56" t="s">
        <v>243</v>
      </c>
    </row>
    <row r="1574" spans="1:18" x14ac:dyDescent="0.2">
      <c r="A1574" s="25" t="s">
        <v>143</v>
      </c>
      <c r="B1574" s="26">
        <v>70265670</v>
      </c>
      <c r="C1574" s="26" t="s">
        <v>144</v>
      </c>
      <c r="D1574" s="26" t="s">
        <v>2052</v>
      </c>
      <c r="E1574" s="26" t="s">
        <v>69</v>
      </c>
      <c r="F1574" s="26" t="s">
        <v>69</v>
      </c>
      <c r="G1574" s="26" t="s">
        <v>144</v>
      </c>
      <c r="H1574" s="26" t="s">
        <v>16</v>
      </c>
      <c r="I1574" s="26" t="s">
        <v>243</v>
      </c>
      <c r="J1574" s="26" t="s">
        <v>158</v>
      </c>
      <c r="K1574" s="88">
        <v>45737</v>
      </c>
      <c r="L1574" s="26" t="s">
        <v>334</v>
      </c>
      <c r="M1574" s="27">
        <v>45707</v>
      </c>
      <c r="N1574" s="26" t="s">
        <v>79</v>
      </c>
      <c r="O1574" s="28" t="s">
        <v>2041</v>
      </c>
      <c r="P1574" s="29" t="s">
        <v>149</v>
      </c>
      <c r="Q1574" s="26">
        <v>0</v>
      </c>
      <c r="R1574" s="56" t="s">
        <v>243</v>
      </c>
    </row>
    <row r="1575" spans="1:18" x14ac:dyDescent="0.2">
      <c r="A1575" s="25" t="s">
        <v>143</v>
      </c>
      <c r="B1575" s="26">
        <v>60881411</v>
      </c>
      <c r="C1575" s="26" t="s">
        <v>144</v>
      </c>
      <c r="D1575" s="26" t="s">
        <v>2053</v>
      </c>
      <c r="E1575" s="26" t="s">
        <v>69</v>
      </c>
      <c r="F1575" s="26" t="s">
        <v>69</v>
      </c>
      <c r="G1575" s="26" t="s">
        <v>144</v>
      </c>
      <c r="H1575" s="26" t="s">
        <v>16</v>
      </c>
      <c r="I1575" s="26" t="s">
        <v>242</v>
      </c>
      <c r="J1575" s="26" t="s">
        <v>74</v>
      </c>
      <c r="K1575" s="88" t="s">
        <v>148</v>
      </c>
      <c r="L1575" s="26" t="s">
        <v>148</v>
      </c>
      <c r="M1575" s="27">
        <v>45707</v>
      </c>
      <c r="N1575" s="26" t="s">
        <v>79</v>
      </c>
      <c r="O1575" s="28" t="s">
        <v>2041</v>
      </c>
      <c r="P1575" s="29" t="s">
        <v>149</v>
      </c>
      <c r="Q1575" s="26">
        <v>0</v>
      </c>
      <c r="R1575" s="56" t="s">
        <v>243</v>
      </c>
    </row>
    <row r="1576" spans="1:18" x14ac:dyDescent="0.2">
      <c r="A1576" s="25" t="s">
        <v>143</v>
      </c>
      <c r="B1576" s="26">
        <v>71262811</v>
      </c>
      <c r="C1576" s="26" t="s">
        <v>144</v>
      </c>
      <c r="D1576" s="26" t="s">
        <v>2054</v>
      </c>
      <c r="E1576" s="26" t="s">
        <v>69</v>
      </c>
      <c r="F1576" s="26" t="s">
        <v>69</v>
      </c>
      <c r="G1576" s="26" t="s">
        <v>144</v>
      </c>
      <c r="H1576" s="26" t="s">
        <v>11</v>
      </c>
      <c r="I1576" s="26" t="s">
        <v>200</v>
      </c>
      <c r="J1576" s="26" t="s">
        <v>74</v>
      </c>
      <c r="K1576" s="88" t="s">
        <v>148</v>
      </c>
      <c r="L1576" s="26" t="s">
        <v>148</v>
      </c>
      <c r="M1576" s="27">
        <v>45707</v>
      </c>
      <c r="N1576" s="26" t="s">
        <v>78</v>
      </c>
      <c r="O1576" s="28" t="s">
        <v>2055</v>
      </c>
      <c r="P1576" s="29" t="s">
        <v>149</v>
      </c>
      <c r="Q1576" s="26">
        <v>0</v>
      </c>
      <c r="R1576" s="56" t="s">
        <v>2150</v>
      </c>
    </row>
    <row r="1577" spans="1:18" x14ac:dyDescent="0.2">
      <c r="A1577" s="25" t="s">
        <v>143</v>
      </c>
      <c r="B1577" s="26">
        <v>48673050</v>
      </c>
      <c r="C1577" s="26" t="s">
        <v>144</v>
      </c>
      <c r="D1577" s="26" t="s">
        <v>2056</v>
      </c>
      <c r="E1577" s="26" t="s">
        <v>69</v>
      </c>
      <c r="F1577" s="26" t="s">
        <v>69</v>
      </c>
      <c r="G1577" s="26" t="s">
        <v>144</v>
      </c>
      <c r="H1577" s="26" t="s">
        <v>11</v>
      </c>
      <c r="I1577" s="26" t="s">
        <v>344</v>
      </c>
      <c r="J1577" s="26" t="s">
        <v>158</v>
      </c>
      <c r="K1577" s="88">
        <v>45779</v>
      </c>
      <c r="L1577" s="26" t="s">
        <v>222</v>
      </c>
      <c r="M1577" s="27">
        <v>45707</v>
      </c>
      <c r="N1577" s="26" t="s">
        <v>78</v>
      </c>
      <c r="O1577" s="28" t="s">
        <v>2055</v>
      </c>
      <c r="P1577" s="29" t="s">
        <v>149</v>
      </c>
      <c r="Q1577" s="26">
        <v>0</v>
      </c>
      <c r="R1577" s="56" t="s">
        <v>2150</v>
      </c>
    </row>
    <row r="1578" spans="1:18" x14ac:dyDescent="0.2">
      <c r="A1578" s="25" t="s">
        <v>143</v>
      </c>
      <c r="B1578" s="26">
        <v>73791480</v>
      </c>
      <c r="C1578" s="26" t="s">
        <v>144</v>
      </c>
      <c r="D1578" s="26" t="s">
        <v>2057</v>
      </c>
      <c r="E1578" s="26" t="s">
        <v>69</v>
      </c>
      <c r="F1578" s="26" t="s">
        <v>69</v>
      </c>
      <c r="G1578" s="26" t="s">
        <v>144</v>
      </c>
      <c r="H1578" s="26" t="s">
        <v>11</v>
      </c>
      <c r="I1578" s="26" t="s">
        <v>200</v>
      </c>
      <c r="J1578" s="26" t="s">
        <v>74</v>
      </c>
      <c r="K1578" s="88" t="s">
        <v>148</v>
      </c>
      <c r="L1578" s="26" t="s">
        <v>148</v>
      </c>
      <c r="M1578" s="27">
        <v>45707</v>
      </c>
      <c r="N1578" s="26" t="s">
        <v>78</v>
      </c>
      <c r="O1578" s="28" t="s">
        <v>2055</v>
      </c>
      <c r="P1578" s="29" t="s">
        <v>149</v>
      </c>
      <c r="Q1578" s="26">
        <v>0</v>
      </c>
      <c r="R1578" s="56" t="s">
        <v>2150</v>
      </c>
    </row>
    <row r="1579" spans="1:18" x14ac:dyDescent="0.2">
      <c r="A1579" s="25" t="s">
        <v>143</v>
      </c>
      <c r="B1579" s="26">
        <v>77569052</v>
      </c>
      <c r="C1579" s="26" t="s">
        <v>144</v>
      </c>
      <c r="D1579" s="26" t="s">
        <v>2058</v>
      </c>
      <c r="E1579" s="26" t="s">
        <v>69</v>
      </c>
      <c r="F1579" s="26" t="s">
        <v>69</v>
      </c>
      <c r="G1579" s="26" t="s">
        <v>144</v>
      </c>
      <c r="H1579" s="26" t="s">
        <v>11</v>
      </c>
      <c r="I1579" s="26" t="s">
        <v>200</v>
      </c>
      <c r="J1579" s="26" t="s">
        <v>74</v>
      </c>
      <c r="K1579" s="88" t="s">
        <v>148</v>
      </c>
      <c r="L1579" s="26" t="s">
        <v>148</v>
      </c>
      <c r="M1579" s="27">
        <v>45707</v>
      </c>
      <c r="N1579" s="26" t="s">
        <v>78</v>
      </c>
      <c r="O1579" s="28" t="s">
        <v>2055</v>
      </c>
      <c r="P1579" s="29" t="s">
        <v>149</v>
      </c>
      <c r="Q1579" s="26">
        <v>0</v>
      </c>
      <c r="R1579" s="56" t="s">
        <v>2150</v>
      </c>
    </row>
    <row r="1580" spans="1:18" x14ac:dyDescent="0.2">
      <c r="A1580" s="25" t="s">
        <v>143</v>
      </c>
      <c r="B1580" s="26">
        <v>76458705</v>
      </c>
      <c r="C1580" s="26" t="s">
        <v>144</v>
      </c>
      <c r="D1580" s="26" t="s">
        <v>2059</v>
      </c>
      <c r="E1580" s="26" t="s">
        <v>69</v>
      </c>
      <c r="F1580" s="26" t="s">
        <v>69</v>
      </c>
      <c r="G1580" s="26" t="s">
        <v>144</v>
      </c>
      <c r="H1580" s="26" t="s">
        <v>11</v>
      </c>
      <c r="I1580" s="26" t="s">
        <v>344</v>
      </c>
      <c r="J1580" s="26" t="s">
        <v>74</v>
      </c>
      <c r="K1580" s="88" t="s">
        <v>148</v>
      </c>
      <c r="L1580" s="26" t="s">
        <v>148</v>
      </c>
      <c r="M1580" s="27">
        <v>45707</v>
      </c>
      <c r="N1580" s="26" t="s">
        <v>78</v>
      </c>
      <c r="O1580" s="28" t="s">
        <v>2055</v>
      </c>
      <c r="P1580" s="29" t="s">
        <v>149</v>
      </c>
      <c r="Q1580" s="26">
        <v>0</v>
      </c>
      <c r="R1580" s="56" t="s">
        <v>2150</v>
      </c>
    </row>
    <row r="1581" spans="1:18" x14ac:dyDescent="0.2">
      <c r="A1581" s="25" t="s">
        <v>143</v>
      </c>
      <c r="B1581" s="26">
        <v>45241097</v>
      </c>
      <c r="C1581" s="26" t="s">
        <v>144</v>
      </c>
      <c r="D1581" s="26" t="s">
        <v>2060</v>
      </c>
      <c r="E1581" s="26" t="s">
        <v>69</v>
      </c>
      <c r="F1581" s="26" t="s">
        <v>69</v>
      </c>
      <c r="G1581" s="26" t="s">
        <v>144</v>
      </c>
      <c r="H1581" s="26" t="s">
        <v>11</v>
      </c>
      <c r="I1581" s="26" t="s">
        <v>200</v>
      </c>
      <c r="J1581" s="26" t="s">
        <v>74</v>
      </c>
      <c r="K1581" s="88" t="s">
        <v>148</v>
      </c>
      <c r="L1581" s="26" t="s">
        <v>148</v>
      </c>
      <c r="M1581" s="27">
        <v>45707</v>
      </c>
      <c r="N1581" s="26" t="s">
        <v>78</v>
      </c>
      <c r="O1581" s="28" t="s">
        <v>2055</v>
      </c>
      <c r="P1581" s="29" t="s">
        <v>149</v>
      </c>
      <c r="Q1581" s="26">
        <v>0</v>
      </c>
      <c r="R1581" s="56" t="s">
        <v>2150</v>
      </c>
    </row>
    <row r="1582" spans="1:18" x14ac:dyDescent="0.2">
      <c r="A1582" s="25" t="s">
        <v>143</v>
      </c>
      <c r="B1582" s="26">
        <v>76372998</v>
      </c>
      <c r="C1582" s="26" t="s">
        <v>144</v>
      </c>
      <c r="D1582" s="26" t="s">
        <v>2061</v>
      </c>
      <c r="E1582" s="26" t="s">
        <v>69</v>
      </c>
      <c r="F1582" s="26" t="s">
        <v>69</v>
      </c>
      <c r="G1582" s="26" t="s">
        <v>144</v>
      </c>
      <c r="H1582" s="26" t="s">
        <v>11</v>
      </c>
      <c r="I1582" s="26" t="s">
        <v>344</v>
      </c>
      <c r="J1582" s="26" t="s">
        <v>74</v>
      </c>
      <c r="K1582" s="88" t="s">
        <v>148</v>
      </c>
      <c r="L1582" s="26" t="s">
        <v>148</v>
      </c>
      <c r="M1582" s="27">
        <v>45707</v>
      </c>
      <c r="N1582" s="26" t="s">
        <v>78</v>
      </c>
      <c r="O1582" s="28" t="s">
        <v>2055</v>
      </c>
      <c r="P1582" s="29" t="s">
        <v>149</v>
      </c>
      <c r="Q1582" s="26">
        <v>0</v>
      </c>
      <c r="R1582" s="56" t="s">
        <v>2150</v>
      </c>
    </row>
    <row r="1583" spans="1:18" x14ac:dyDescent="0.2">
      <c r="A1583" s="25" t="s">
        <v>143</v>
      </c>
      <c r="B1583" s="26">
        <v>49028712</v>
      </c>
      <c r="C1583" s="26" t="s">
        <v>144</v>
      </c>
      <c r="D1583" s="26" t="s">
        <v>2062</v>
      </c>
      <c r="E1583" s="26" t="s">
        <v>69</v>
      </c>
      <c r="F1583" s="26" t="s">
        <v>69</v>
      </c>
      <c r="G1583" s="26" t="s">
        <v>144</v>
      </c>
      <c r="H1583" s="26" t="s">
        <v>11</v>
      </c>
      <c r="I1583" s="26" t="s">
        <v>200</v>
      </c>
      <c r="J1583" s="26" t="s">
        <v>74</v>
      </c>
      <c r="K1583" s="88" t="s">
        <v>148</v>
      </c>
      <c r="L1583" s="26" t="s">
        <v>148</v>
      </c>
      <c r="M1583" s="27">
        <v>45707</v>
      </c>
      <c r="N1583" s="26" t="s">
        <v>78</v>
      </c>
      <c r="O1583" s="28" t="s">
        <v>2055</v>
      </c>
      <c r="P1583" s="29" t="s">
        <v>149</v>
      </c>
      <c r="Q1583" s="26">
        <v>0</v>
      </c>
      <c r="R1583" s="56" t="s">
        <v>2150</v>
      </c>
    </row>
    <row r="1584" spans="1:18" x14ac:dyDescent="0.2">
      <c r="A1584" s="25" t="s">
        <v>143</v>
      </c>
      <c r="B1584" s="26">
        <v>72312641</v>
      </c>
      <c r="C1584" s="26" t="s">
        <v>144</v>
      </c>
      <c r="D1584" s="26" t="s">
        <v>2063</v>
      </c>
      <c r="E1584" s="26" t="s">
        <v>69</v>
      </c>
      <c r="F1584" s="26" t="s">
        <v>69</v>
      </c>
      <c r="G1584" s="26" t="s">
        <v>144</v>
      </c>
      <c r="H1584" s="26" t="s">
        <v>11</v>
      </c>
      <c r="I1584" s="26" t="s">
        <v>344</v>
      </c>
      <c r="J1584" s="26" t="s">
        <v>74</v>
      </c>
      <c r="K1584" s="88" t="s">
        <v>148</v>
      </c>
      <c r="L1584" s="26" t="s">
        <v>148</v>
      </c>
      <c r="M1584" s="27">
        <v>45707</v>
      </c>
      <c r="N1584" s="26" t="s">
        <v>78</v>
      </c>
      <c r="O1584" s="28" t="s">
        <v>2055</v>
      </c>
      <c r="P1584" s="29" t="s">
        <v>149</v>
      </c>
      <c r="Q1584" s="26">
        <v>0</v>
      </c>
      <c r="R1584" s="56" t="s">
        <v>2150</v>
      </c>
    </row>
    <row r="1585" spans="1:18" x14ac:dyDescent="0.2">
      <c r="A1585" s="25" t="s">
        <v>143</v>
      </c>
      <c r="B1585" s="26">
        <v>72808446</v>
      </c>
      <c r="C1585" s="26" t="s">
        <v>144</v>
      </c>
      <c r="D1585" s="26" t="s">
        <v>2064</v>
      </c>
      <c r="E1585" s="26" t="s">
        <v>69</v>
      </c>
      <c r="F1585" s="26" t="s">
        <v>69</v>
      </c>
      <c r="G1585" s="26" t="s">
        <v>144</v>
      </c>
      <c r="H1585" s="26" t="s">
        <v>30</v>
      </c>
      <c r="I1585" s="26" t="s">
        <v>234</v>
      </c>
      <c r="J1585" s="26" t="s">
        <v>74</v>
      </c>
      <c r="K1585" s="88" t="s">
        <v>148</v>
      </c>
      <c r="L1585" s="26" t="s">
        <v>148</v>
      </c>
      <c r="M1585" s="27">
        <v>45707</v>
      </c>
      <c r="N1585" s="26" t="s">
        <v>78</v>
      </c>
      <c r="O1585" s="28" t="s">
        <v>2055</v>
      </c>
      <c r="P1585" s="29" t="s">
        <v>149</v>
      </c>
      <c r="Q1585" s="26">
        <v>0</v>
      </c>
      <c r="R1585" s="56" t="s">
        <v>235</v>
      </c>
    </row>
    <row r="1586" spans="1:18" x14ac:dyDescent="0.2">
      <c r="A1586" s="25" t="s">
        <v>143</v>
      </c>
      <c r="B1586" s="26">
        <v>70570865</v>
      </c>
      <c r="C1586" s="26" t="s">
        <v>144</v>
      </c>
      <c r="D1586" s="26" t="s">
        <v>2065</v>
      </c>
      <c r="E1586" s="26" t="s">
        <v>69</v>
      </c>
      <c r="F1586" s="26" t="s">
        <v>69</v>
      </c>
      <c r="G1586" s="26" t="s">
        <v>144</v>
      </c>
      <c r="H1586" s="26" t="s">
        <v>146</v>
      </c>
      <c r="I1586" s="26" t="s">
        <v>415</v>
      </c>
      <c r="J1586" s="26" t="s">
        <v>74</v>
      </c>
      <c r="K1586" s="88" t="s">
        <v>148</v>
      </c>
      <c r="L1586" s="26" t="s">
        <v>148</v>
      </c>
      <c r="M1586" s="27">
        <v>45709</v>
      </c>
      <c r="N1586" s="26" t="s">
        <v>79</v>
      </c>
      <c r="O1586" s="28" t="s">
        <v>2066</v>
      </c>
      <c r="P1586" s="29" t="s">
        <v>149</v>
      </c>
      <c r="Q1586" s="26">
        <v>0</v>
      </c>
      <c r="R1586" s="56" t="s">
        <v>2150</v>
      </c>
    </row>
    <row r="1587" spans="1:18" x14ac:dyDescent="0.2">
      <c r="A1587" s="25" t="s">
        <v>143</v>
      </c>
      <c r="B1587" s="26">
        <v>77819603</v>
      </c>
      <c r="C1587" s="26" t="s">
        <v>144</v>
      </c>
      <c r="D1587" s="26" t="s">
        <v>2067</v>
      </c>
      <c r="E1587" s="26" t="s">
        <v>69</v>
      </c>
      <c r="F1587" s="26" t="s">
        <v>69</v>
      </c>
      <c r="G1587" s="26" t="s">
        <v>144</v>
      </c>
      <c r="H1587" s="26" t="s">
        <v>146</v>
      </c>
      <c r="I1587" s="26" t="s">
        <v>147</v>
      </c>
      <c r="J1587" s="26" t="s">
        <v>74</v>
      </c>
      <c r="K1587" s="88" t="s">
        <v>148</v>
      </c>
      <c r="L1587" s="26" t="s">
        <v>148</v>
      </c>
      <c r="M1587" s="27">
        <v>45709</v>
      </c>
      <c r="N1587" s="26" t="s">
        <v>79</v>
      </c>
      <c r="O1587" s="28" t="s">
        <v>2066</v>
      </c>
      <c r="P1587" s="29" t="s">
        <v>149</v>
      </c>
      <c r="Q1587" s="26">
        <v>0</v>
      </c>
      <c r="R1587" s="56" t="s">
        <v>2150</v>
      </c>
    </row>
    <row r="1588" spans="1:18" x14ac:dyDescent="0.2">
      <c r="A1588" s="25" t="s">
        <v>143</v>
      </c>
      <c r="B1588" s="26">
        <v>48042109</v>
      </c>
      <c r="C1588" s="26" t="s">
        <v>144</v>
      </c>
      <c r="D1588" s="26" t="s">
        <v>2068</v>
      </c>
      <c r="E1588" s="26" t="s">
        <v>69</v>
      </c>
      <c r="F1588" s="26" t="s">
        <v>69</v>
      </c>
      <c r="G1588" s="26" t="s">
        <v>144</v>
      </c>
      <c r="H1588" s="26" t="s">
        <v>146</v>
      </c>
      <c r="I1588" s="26" t="s">
        <v>415</v>
      </c>
      <c r="J1588" s="26" t="s">
        <v>158</v>
      </c>
      <c r="K1588" s="88">
        <v>45734</v>
      </c>
      <c r="L1588" s="26" t="s">
        <v>334</v>
      </c>
      <c r="M1588" s="27">
        <v>45709</v>
      </c>
      <c r="N1588" s="26" t="s">
        <v>79</v>
      </c>
      <c r="O1588" s="28" t="s">
        <v>2066</v>
      </c>
      <c r="P1588" s="29" t="s">
        <v>149</v>
      </c>
      <c r="Q1588" s="26">
        <v>0</v>
      </c>
      <c r="R1588" s="56" t="s">
        <v>2150</v>
      </c>
    </row>
    <row r="1589" spans="1:18" x14ac:dyDescent="0.2">
      <c r="A1589" s="25" t="s">
        <v>143</v>
      </c>
      <c r="B1589" s="26">
        <v>42328576</v>
      </c>
      <c r="C1589" s="26" t="s">
        <v>144</v>
      </c>
      <c r="D1589" s="26" t="s">
        <v>2069</v>
      </c>
      <c r="E1589" s="26" t="s">
        <v>69</v>
      </c>
      <c r="F1589" s="26" t="s">
        <v>69</v>
      </c>
      <c r="G1589" s="26" t="s">
        <v>144</v>
      </c>
      <c r="H1589" s="26" t="s">
        <v>146</v>
      </c>
      <c r="I1589" s="26" t="s">
        <v>415</v>
      </c>
      <c r="J1589" s="26" t="s">
        <v>74</v>
      </c>
      <c r="K1589" s="88" t="s">
        <v>148</v>
      </c>
      <c r="L1589" s="26" t="s">
        <v>148</v>
      </c>
      <c r="M1589" s="27">
        <v>45709</v>
      </c>
      <c r="N1589" s="26" t="s">
        <v>79</v>
      </c>
      <c r="O1589" s="28" t="s">
        <v>2066</v>
      </c>
      <c r="P1589" s="29" t="s">
        <v>149</v>
      </c>
      <c r="Q1589" s="26">
        <v>0</v>
      </c>
      <c r="R1589" s="56" t="s">
        <v>2150</v>
      </c>
    </row>
    <row r="1590" spans="1:18" x14ac:dyDescent="0.2">
      <c r="A1590" s="25" t="s">
        <v>143</v>
      </c>
      <c r="B1590" s="26">
        <v>74850534</v>
      </c>
      <c r="C1590" s="26" t="s">
        <v>144</v>
      </c>
      <c r="D1590" s="26" t="s">
        <v>2070</v>
      </c>
      <c r="E1590" s="26" t="s">
        <v>69</v>
      </c>
      <c r="F1590" s="26" t="s">
        <v>69</v>
      </c>
      <c r="G1590" s="26" t="s">
        <v>144</v>
      </c>
      <c r="H1590" s="26" t="s">
        <v>146</v>
      </c>
      <c r="I1590" s="26" t="s">
        <v>415</v>
      </c>
      <c r="J1590" s="26" t="s">
        <v>74</v>
      </c>
      <c r="K1590" s="88" t="s">
        <v>148</v>
      </c>
      <c r="L1590" s="26" t="s">
        <v>148</v>
      </c>
      <c r="M1590" s="27">
        <v>45709</v>
      </c>
      <c r="N1590" s="26" t="s">
        <v>79</v>
      </c>
      <c r="O1590" s="28" t="s">
        <v>2066</v>
      </c>
      <c r="P1590" s="29" t="s">
        <v>149</v>
      </c>
      <c r="Q1590" s="26">
        <v>0</v>
      </c>
      <c r="R1590" s="56" t="s">
        <v>2150</v>
      </c>
    </row>
    <row r="1591" spans="1:18" x14ac:dyDescent="0.2">
      <c r="A1591" s="25" t="s">
        <v>143</v>
      </c>
      <c r="B1591" s="26">
        <v>44739846</v>
      </c>
      <c r="C1591" s="26" t="s">
        <v>144</v>
      </c>
      <c r="D1591" s="26" t="s">
        <v>2071</v>
      </c>
      <c r="E1591" s="26" t="s">
        <v>69</v>
      </c>
      <c r="F1591" s="26" t="s">
        <v>69</v>
      </c>
      <c r="G1591" s="26" t="s">
        <v>144</v>
      </c>
      <c r="H1591" s="26" t="s">
        <v>146</v>
      </c>
      <c r="I1591" s="26" t="s">
        <v>415</v>
      </c>
      <c r="J1591" s="26" t="s">
        <v>158</v>
      </c>
      <c r="K1591" s="88">
        <v>45715</v>
      </c>
      <c r="L1591" s="26" t="s">
        <v>275</v>
      </c>
      <c r="M1591" s="27">
        <v>45709</v>
      </c>
      <c r="N1591" s="26" t="s">
        <v>79</v>
      </c>
      <c r="O1591" s="28" t="s">
        <v>2066</v>
      </c>
      <c r="P1591" s="29" t="s">
        <v>149</v>
      </c>
      <c r="Q1591" s="26">
        <v>0</v>
      </c>
      <c r="R1591" s="56" t="s">
        <v>2150</v>
      </c>
    </row>
    <row r="1592" spans="1:18" x14ac:dyDescent="0.2">
      <c r="A1592" s="25" t="s">
        <v>143</v>
      </c>
      <c r="B1592" s="26">
        <v>45379714</v>
      </c>
      <c r="C1592" s="26" t="s">
        <v>144</v>
      </c>
      <c r="D1592" s="26" t="s">
        <v>2072</v>
      </c>
      <c r="E1592" s="26" t="s">
        <v>69</v>
      </c>
      <c r="F1592" s="26" t="s">
        <v>69</v>
      </c>
      <c r="G1592" s="26" t="s">
        <v>144</v>
      </c>
      <c r="H1592" s="26" t="s">
        <v>146</v>
      </c>
      <c r="I1592" s="26" t="s">
        <v>415</v>
      </c>
      <c r="J1592" s="26" t="s">
        <v>74</v>
      </c>
      <c r="K1592" s="88" t="s">
        <v>148</v>
      </c>
      <c r="L1592" s="26" t="s">
        <v>148</v>
      </c>
      <c r="M1592" s="27">
        <v>45709</v>
      </c>
      <c r="N1592" s="26" t="s">
        <v>79</v>
      </c>
      <c r="O1592" s="28" t="s">
        <v>2066</v>
      </c>
      <c r="P1592" s="29" t="s">
        <v>149</v>
      </c>
      <c r="Q1592" s="26">
        <v>0</v>
      </c>
      <c r="R1592" s="56" t="s">
        <v>2150</v>
      </c>
    </row>
    <row r="1593" spans="1:18" x14ac:dyDescent="0.2">
      <c r="A1593" s="25" t="s">
        <v>143</v>
      </c>
      <c r="B1593" s="26">
        <v>46285165</v>
      </c>
      <c r="C1593" s="26" t="s">
        <v>144</v>
      </c>
      <c r="D1593" s="26" t="s">
        <v>2073</v>
      </c>
      <c r="E1593" s="26" t="s">
        <v>69</v>
      </c>
      <c r="F1593" s="26" t="s">
        <v>69</v>
      </c>
      <c r="G1593" s="26" t="s">
        <v>144</v>
      </c>
      <c r="H1593" s="26" t="s">
        <v>146</v>
      </c>
      <c r="I1593" s="26" t="s">
        <v>147</v>
      </c>
      <c r="J1593" s="26" t="s">
        <v>74</v>
      </c>
      <c r="K1593" s="88" t="s">
        <v>148</v>
      </c>
      <c r="L1593" s="26" t="s">
        <v>148</v>
      </c>
      <c r="M1593" s="27">
        <v>45709</v>
      </c>
      <c r="N1593" s="26" t="s">
        <v>79</v>
      </c>
      <c r="O1593" s="28" t="s">
        <v>2066</v>
      </c>
      <c r="P1593" s="29" t="s">
        <v>149</v>
      </c>
      <c r="Q1593" s="26">
        <v>0</v>
      </c>
      <c r="R1593" s="56" t="s">
        <v>2150</v>
      </c>
    </row>
    <row r="1594" spans="1:18" x14ac:dyDescent="0.2">
      <c r="A1594" s="25" t="s">
        <v>143</v>
      </c>
      <c r="B1594" s="26">
        <v>70418362</v>
      </c>
      <c r="C1594" s="26" t="s">
        <v>144</v>
      </c>
      <c r="D1594" s="26" t="s">
        <v>2074</v>
      </c>
      <c r="E1594" s="26" t="s">
        <v>69</v>
      </c>
      <c r="F1594" s="26" t="s">
        <v>69</v>
      </c>
      <c r="G1594" s="26" t="s">
        <v>144</v>
      </c>
      <c r="H1594" s="26" t="s">
        <v>146</v>
      </c>
      <c r="I1594" s="26" t="s">
        <v>147</v>
      </c>
      <c r="J1594" s="26" t="s">
        <v>74</v>
      </c>
      <c r="K1594" s="88" t="s">
        <v>148</v>
      </c>
      <c r="L1594" s="26" t="s">
        <v>148</v>
      </c>
      <c r="M1594" s="27">
        <v>45709</v>
      </c>
      <c r="N1594" s="26" t="s">
        <v>79</v>
      </c>
      <c r="O1594" s="28" t="s">
        <v>2066</v>
      </c>
      <c r="P1594" s="29" t="s">
        <v>149</v>
      </c>
      <c r="Q1594" s="26">
        <v>0</v>
      </c>
      <c r="R1594" s="56" t="s">
        <v>2150</v>
      </c>
    </row>
    <row r="1595" spans="1:18" x14ac:dyDescent="0.2">
      <c r="A1595" s="25" t="s">
        <v>143</v>
      </c>
      <c r="B1595" s="26">
        <v>76874265</v>
      </c>
      <c r="C1595" s="26" t="s">
        <v>144</v>
      </c>
      <c r="D1595" s="26" t="s">
        <v>2075</v>
      </c>
      <c r="E1595" s="26" t="s">
        <v>69</v>
      </c>
      <c r="F1595" s="26" t="s">
        <v>69</v>
      </c>
      <c r="G1595" s="26" t="s">
        <v>144</v>
      </c>
      <c r="H1595" s="26" t="s">
        <v>146</v>
      </c>
      <c r="I1595" s="26" t="s">
        <v>147</v>
      </c>
      <c r="J1595" s="26" t="s">
        <v>158</v>
      </c>
      <c r="K1595" s="88">
        <v>45775</v>
      </c>
      <c r="L1595" s="26" t="s">
        <v>275</v>
      </c>
      <c r="M1595" s="27">
        <v>45709</v>
      </c>
      <c r="N1595" s="26" t="s">
        <v>79</v>
      </c>
      <c r="O1595" s="28" t="s">
        <v>2066</v>
      </c>
      <c r="P1595" s="29" t="s">
        <v>149</v>
      </c>
      <c r="Q1595" s="26">
        <v>0</v>
      </c>
      <c r="R1595" s="56" t="s">
        <v>2150</v>
      </c>
    </row>
    <row r="1596" spans="1:18" x14ac:dyDescent="0.2">
      <c r="A1596" s="25" t="s">
        <v>143</v>
      </c>
      <c r="B1596" s="26">
        <v>74823546</v>
      </c>
      <c r="C1596" s="26" t="s">
        <v>144</v>
      </c>
      <c r="D1596" s="26" t="s">
        <v>2076</v>
      </c>
      <c r="E1596" s="26" t="s">
        <v>69</v>
      </c>
      <c r="F1596" s="26" t="s">
        <v>69</v>
      </c>
      <c r="G1596" s="26" t="s">
        <v>144</v>
      </c>
      <c r="H1596" s="26" t="s">
        <v>16</v>
      </c>
      <c r="I1596" s="26" t="s">
        <v>148</v>
      </c>
      <c r="J1596" s="26" t="s">
        <v>158</v>
      </c>
      <c r="K1596" s="88">
        <v>45733</v>
      </c>
      <c r="L1596" s="26" t="s">
        <v>159</v>
      </c>
      <c r="M1596" s="27">
        <v>45713</v>
      </c>
      <c r="N1596" s="26" t="s">
        <v>79</v>
      </c>
      <c r="O1596" s="28" t="s">
        <v>2077</v>
      </c>
      <c r="P1596" s="29" t="s">
        <v>149</v>
      </c>
      <c r="Q1596" s="26">
        <v>0</v>
      </c>
      <c r="R1596" s="56" t="s">
        <v>148</v>
      </c>
    </row>
    <row r="1597" spans="1:18" x14ac:dyDescent="0.2">
      <c r="A1597" s="25" t="s">
        <v>143</v>
      </c>
      <c r="B1597" s="26">
        <v>48188196</v>
      </c>
      <c r="C1597" s="26" t="s">
        <v>144</v>
      </c>
      <c r="D1597" s="26" t="s">
        <v>2078</v>
      </c>
      <c r="E1597" s="26" t="s">
        <v>69</v>
      </c>
      <c r="F1597" s="26" t="s">
        <v>69</v>
      </c>
      <c r="G1597" s="26" t="s">
        <v>144</v>
      </c>
      <c r="H1597" s="26" t="s">
        <v>16</v>
      </c>
      <c r="I1597" s="26" t="s">
        <v>401</v>
      </c>
      <c r="J1597" s="26" t="s">
        <v>74</v>
      </c>
      <c r="K1597" s="88" t="s">
        <v>148</v>
      </c>
      <c r="L1597" s="26" t="s">
        <v>148</v>
      </c>
      <c r="M1597" s="27">
        <v>45713</v>
      </c>
      <c r="N1597" s="26" t="s">
        <v>79</v>
      </c>
      <c r="O1597" s="28" t="s">
        <v>2077</v>
      </c>
      <c r="P1597" s="29" t="s">
        <v>149</v>
      </c>
      <c r="Q1597" s="26">
        <v>0</v>
      </c>
      <c r="R1597" s="56" t="s">
        <v>394</v>
      </c>
    </row>
    <row r="1598" spans="1:18" x14ac:dyDescent="0.2">
      <c r="A1598" s="25" t="s">
        <v>143</v>
      </c>
      <c r="B1598" s="26">
        <v>46974516</v>
      </c>
      <c r="C1598" s="26" t="s">
        <v>144</v>
      </c>
      <c r="D1598" s="26" t="s">
        <v>2079</v>
      </c>
      <c r="E1598" s="26" t="s">
        <v>69</v>
      </c>
      <c r="F1598" s="26" t="s">
        <v>69</v>
      </c>
      <c r="G1598" s="26" t="s">
        <v>144</v>
      </c>
      <c r="H1598" s="26" t="s">
        <v>16</v>
      </c>
      <c r="I1598" s="26" t="s">
        <v>148</v>
      </c>
      <c r="J1598" s="26" t="s">
        <v>158</v>
      </c>
      <c r="K1598" s="88">
        <v>45764</v>
      </c>
      <c r="L1598" s="26" t="s">
        <v>222</v>
      </c>
      <c r="M1598" s="27">
        <v>45713</v>
      </c>
      <c r="N1598" s="26" t="s">
        <v>79</v>
      </c>
      <c r="O1598" s="28" t="s">
        <v>2077</v>
      </c>
      <c r="P1598" s="29" t="s">
        <v>149</v>
      </c>
      <c r="Q1598" s="26">
        <v>0</v>
      </c>
      <c r="R1598" s="56" t="s">
        <v>148</v>
      </c>
    </row>
    <row r="1599" spans="1:18" x14ac:dyDescent="0.2">
      <c r="A1599" s="25" t="s">
        <v>143</v>
      </c>
      <c r="B1599" s="26">
        <v>42220197</v>
      </c>
      <c r="C1599" s="26" t="s">
        <v>144</v>
      </c>
      <c r="D1599" s="26" t="s">
        <v>2080</v>
      </c>
      <c r="E1599" s="26" t="s">
        <v>69</v>
      </c>
      <c r="F1599" s="26" t="s">
        <v>69</v>
      </c>
      <c r="G1599" s="26" t="s">
        <v>144</v>
      </c>
      <c r="H1599" s="26" t="s">
        <v>16</v>
      </c>
      <c r="I1599" s="26" t="s">
        <v>148</v>
      </c>
      <c r="J1599" s="26" t="s">
        <v>158</v>
      </c>
      <c r="K1599" s="88">
        <v>45729</v>
      </c>
      <c r="L1599" s="26" t="s">
        <v>222</v>
      </c>
      <c r="M1599" s="27">
        <v>45713</v>
      </c>
      <c r="N1599" s="26" t="s">
        <v>79</v>
      </c>
      <c r="O1599" s="28" t="s">
        <v>2077</v>
      </c>
      <c r="P1599" s="29" t="s">
        <v>149</v>
      </c>
      <c r="Q1599" s="26">
        <v>0</v>
      </c>
      <c r="R1599" s="56" t="s">
        <v>148</v>
      </c>
    </row>
    <row r="1600" spans="1:18" x14ac:dyDescent="0.2">
      <c r="A1600" s="25" t="s">
        <v>143</v>
      </c>
      <c r="B1600" s="26">
        <v>77230780</v>
      </c>
      <c r="C1600" s="26" t="s">
        <v>144</v>
      </c>
      <c r="D1600" s="26" t="s">
        <v>2081</v>
      </c>
      <c r="E1600" s="26" t="s">
        <v>69</v>
      </c>
      <c r="F1600" s="26" t="s">
        <v>69</v>
      </c>
      <c r="G1600" s="26" t="s">
        <v>144</v>
      </c>
      <c r="H1600" s="26" t="s">
        <v>16</v>
      </c>
      <c r="I1600" s="26" t="s">
        <v>397</v>
      </c>
      <c r="J1600" s="26" t="s">
        <v>74</v>
      </c>
      <c r="K1600" s="88" t="s">
        <v>148</v>
      </c>
      <c r="L1600" s="26" t="s">
        <v>148</v>
      </c>
      <c r="M1600" s="27">
        <v>45713</v>
      </c>
      <c r="N1600" s="26" t="s">
        <v>79</v>
      </c>
      <c r="O1600" s="28" t="s">
        <v>2077</v>
      </c>
      <c r="P1600" s="29" t="s">
        <v>149</v>
      </c>
      <c r="Q1600" s="26">
        <v>0</v>
      </c>
      <c r="R1600" s="56" t="s">
        <v>394</v>
      </c>
    </row>
    <row r="1601" spans="1:18" x14ac:dyDescent="0.2">
      <c r="A1601" s="25" t="s">
        <v>143</v>
      </c>
      <c r="B1601" s="26">
        <v>48381881</v>
      </c>
      <c r="C1601" s="26" t="s">
        <v>144</v>
      </c>
      <c r="D1601" s="26" t="s">
        <v>2082</v>
      </c>
      <c r="E1601" s="26" t="s">
        <v>69</v>
      </c>
      <c r="F1601" s="26" t="s">
        <v>69</v>
      </c>
      <c r="G1601" s="26" t="s">
        <v>144</v>
      </c>
      <c r="H1601" s="26" t="s">
        <v>16</v>
      </c>
      <c r="I1601" s="26" t="s">
        <v>148</v>
      </c>
      <c r="J1601" s="26" t="s">
        <v>158</v>
      </c>
      <c r="K1601" s="88">
        <v>45764</v>
      </c>
      <c r="L1601" s="26" t="s">
        <v>159</v>
      </c>
      <c r="M1601" s="27">
        <v>45713</v>
      </c>
      <c r="N1601" s="26" t="s">
        <v>79</v>
      </c>
      <c r="O1601" s="28" t="s">
        <v>2077</v>
      </c>
      <c r="P1601" s="29" t="s">
        <v>149</v>
      </c>
      <c r="Q1601" s="26">
        <v>0</v>
      </c>
      <c r="R1601" s="56" t="s">
        <v>148</v>
      </c>
    </row>
    <row r="1602" spans="1:18" x14ac:dyDescent="0.2">
      <c r="A1602" s="25" t="s">
        <v>143</v>
      </c>
      <c r="B1602" s="26">
        <v>75127218</v>
      </c>
      <c r="C1602" s="26" t="s">
        <v>144</v>
      </c>
      <c r="D1602" s="26" t="s">
        <v>2083</v>
      </c>
      <c r="E1602" s="26" t="s">
        <v>69</v>
      </c>
      <c r="F1602" s="26" t="s">
        <v>69</v>
      </c>
      <c r="G1602" s="26" t="s">
        <v>144</v>
      </c>
      <c r="H1602" s="26" t="s">
        <v>16</v>
      </c>
      <c r="I1602" s="26" t="s">
        <v>148</v>
      </c>
      <c r="J1602" s="26" t="s">
        <v>158</v>
      </c>
      <c r="K1602" s="88">
        <v>45742</v>
      </c>
      <c r="L1602" s="26" t="s">
        <v>159</v>
      </c>
      <c r="M1602" s="27">
        <v>45713</v>
      </c>
      <c r="N1602" s="26" t="s">
        <v>79</v>
      </c>
      <c r="O1602" s="28" t="s">
        <v>2077</v>
      </c>
      <c r="P1602" s="29" t="s">
        <v>149</v>
      </c>
      <c r="Q1602" s="26">
        <v>0</v>
      </c>
      <c r="R1602" s="56" t="s">
        <v>148</v>
      </c>
    </row>
    <row r="1603" spans="1:18" x14ac:dyDescent="0.2">
      <c r="A1603" s="25" t="s">
        <v>143</v>
      </c>
      <c r="B1603" s="26">
        <v>72299608</v>
      </c>
      <c r="C1603" s="26" t="s">
        <v>144</v>
      </c>
      <c r="D1603" s="26" t="s">
        <v>2084</v>
      </c>
      <c r="E1603" s="26" t="s">
        <v>69</v>
      </c>
      <c r="F1603" s="26" t="s">
        <v>69</v>
      </c>
      <c r="G1603" s="26" t="s">
        <v>144</v>
      </c>
      <c r="H1603" s="26" t="s">
        <v>16</v>
      </c>
      <c r="I1603" s="26" t="s">
        <v>148</v>
      </c>
      <c r="J1603" s="26" t="s">
        <v>158</v>
      </c>
      <c r="K1603" s="88">
        <v>45777</v>
      </c>
      <c r="L1603" s="26" t="s">
        <v>275</v>
      </c>
      <c r="M1603" s="27">
        <v>45713</v>
      </c>
      <c r="N1603" s="26" t="s">
        <v>79</v>
      </c>
      <c r="O1603" s="28" t="s">
        <v>2077</v>
      </c>
      <c r="P1603" s="29" t="s">
        <v>149</v>
      </c>
      <c r="Q1603" s="26">
        <v>0</v>
      </c>
      <c r="R1603" s="56" t="s">
        <v>148</v>
      </c>
    </row>
    <row r="1604" spans="1:18" x14ac:dyDescent="0.2">
      <c r="A1604" s="25" t="s">
        <v>143</v>
      </c>
      <c r="B1604" s="26">
        <v>74039944</v>
      </c>
      <c r="C1604" s="26" t="s">
        <v>144</v>
      </c>
      <c r="D1604" s="26" t="s">
        <v>2085</v>
      </c>
      <c r="E1604" s="26" t="s">
        <v>69</v>
      </c>
      <c r="F1604" s="26" t="s">
        <v>69</v>
      </c>
      <c r="G1604" s="26" t="s">
        <v>144</v>
      </c>
      <c r="H1604" s="26" t="s">
        <v>16</v>
      </c>
      <c r="I1604" s="26" t="s">
        <v>148</v>
      </c>
      <c r="J1604" s="26" t="s">
        <v>158</v>
      </c>
      <c r="K1604" s="88">
        <v>45733</v>
      </c>
      <c r="L1604" s="26" t="s">
        <v>159</v>
      </c>
      <c r="M1604" s="27">
        <v>45713</v>
      </c>
      <c r="N1604" s="26" t="s">
        <v>79</v>
      </c>
      <c r="O1604" s="28" t="s">
        <v>2077</v>
      </c>
      <c r="P1604" s="29" t="s">
        <v>149</v>
      </c>
      <c r="Q1604" s="26">
        <v>0</v>
      </c>
      <c r="R1604" s="56" t="s">
        <v>148</v>
      </c>
    </row>
    <row r="1605" spans="1:18" x14ac:dyDescent="0.2">
      <c r="A1605" s="25" t="s">
        <v>143</v>
      </c>
      <c r="B1605" s="26">
        <v>47575012</v>
      </c>
      <c r="C1605" s="26" t="s">
        <v>144</v>
      </c>
      <c r="D1605" s="26" t="s">
        <v>2086</v>
      </c>
      <c r="E1605" s="26" t="s">
        <v>69</v>
      </c>
      <c r="F1605" s="26" t="s">
        <v>69</v>
      </c>
      <c r="G1605" s="26" t="s">
        <v>144</v>
      </c>
      <c r="H1605" s="26" t="s">
        <v>16</v>
      </c>
      <c r="I1605" s="26" t="s">
        <v>401</v>
      </c>
      <c r="J1605" s="26" t="s">
        <v>74</v>
      </c>
      <c r="K1605" s="88" t="s">
        <v>148</v>
      </c>
      <c r="L1605" s="26" t="s">
        <v>148</v>
      </c>
      <c r="M1605" s="27">
        <v>45713</v>
      </c>
      <c r="N1605" s="26" t="s">
        <v>79</v>
      </c>
      <c r="O1605" s="28" t="s">
        <v>2077</v>
      </c>
      <c r="P1605" s="29" t="s">
        <v>149</v>
      </c>
      <c r="Q1605" s="26">
        <v>0</v>
      </c>
      <c r="R1605" s="56" t="s">
        <v>394</v>
      </c>
    </row>
    <row r="1606" spans="1:18" x14ac:dyDescent="0.2">
      <c r="A1606" s="25" t="s">
        <v>143</v>
      </c>
      <c r="B1606" s="26">
        <v>73980737</v>
      </c>
      <c r="C1606" s="26" t="s">
        <v>144</v>
      </c>
      <c r="D1606" s="26" t="s">
        <v>2087</v>
      </c>
      <c r="E1606" s="26" t="s">
        <v>69</v>
      </c>
      <c r="F1606" s="26" t="s">
        <v>69</v>
      </c>
      <c r="G1606" s="26" t="s">
        <v>144</v>
      </c>
      <c r="H1606" s="26" t="s">
        <v>16</v>
      </c>
      <c r="I1606" s="26" t="s">
        <v>148</v>
      </c>
      <c r="J1606" s="26" t="s">
        <v>158</v>
      </c>
      <c r="K1606" s="88">
        <v>45734</v>
      </c>
      <c r="L1606" s="26" t="s">
        <v>222</v>
      </c>
      <c r="M1606" s="27">
        <v>45713</v>
      </c>
      <c r="N1606" s="26" t="s">
        <v>79</v>
      </c>
      <c r="O1606" s="28" t="s">
        <v>2077</v>
      </c>
      <c r="P1606" s="29" t="s">
        <v>149</v>
      </c>
      <c r="Q1606" s="26">
        <v>0</v>
      </c>
      <c r="R1606" s="56" t="s">
        <v>148</v>
      </c>
    </row>
    <row r="1607" spans="1:18" x14ac:dyDescent="0.2">
      <c r="A1607" s="25" t="s">
        <v>143</v>
      </c>
      <c r="B1607" s="26">
        <v>2275121</v>
      </c>
      <c r="C1607" s="26" t="s">
        <v>144</v>
      </c>
      <c r="D1607" s="26" t="s">
        <v>2088</v>
      </c>
      <c r="E1607" s="26" t="s">
        <v>69</v>
      </c>
      <c r="F1607" s="26" t="s">
        <v>69</v>
      </c>
      <c r="G1607" s="26" t="s">
        <v>144</v>
      </c>
      <c r="H1607" s="26" t="s">
        <v>16</v>
      </c>
      <c r="I1607" s="26" t="s">
        <v>148</v>
      </c>
      <c r="J1607" s="26" t="s">
        <v>158</v>
      </c>
      <c r="K1607" s="88">
        <v>45747</v>
      </c>
      <c r="L1607" s="26" t="s">
        <v>222</v>
      </c>
      <c r="M1607" s="27">
        <v>45713</v>
      </c>
      <c r="N1607" s="26" t="s">
        <v>79</v>
      </c>
      <c r="O1607" s="28" t="s">
        <v>2077</v>
      </c>
      <c r="P1607" s="29" t="s">
        <v>149</v>
      </c>
      <c r="Q1607" s="26">
        <v>0</v>
      </c>
      <c r="R1607" s="56" t="s">
        <v>148</v>
      </c>
    </row>
    <row r="1608" spans="1:18" x14ac:dyDescent="0.2">
      <c r="A1608" s="25" t="s">
        <v>143</v>
      </c>
      <c r="B1608" s="26">
        <v>72274351</v>
      </c>
      <c r="C1608" s="26" t="s">
        <v>144</v>
      </c>
      <c r="D1608" s="26" t="s">
        <v>2089</v>
      </c>
      <c r="E1608" s="26" t="s">
        <v>69</v>
      </c>
      <c r="F1608" s="26" t="s">
        <v>69</v>
      </c>
      <c r="G1608" s="26" t="s">
        <v>144</v>
      </c>
      <c r="H1608" s="26" t="s">
        <v>16</v>
      </c>
      <c r="I1608" s="26" t="s">
        <v>413</v>
      </c>
      <c r="J1608" s="26" t="s">
        <v>74</v>
      </c>
      <c r="K1608" s="88" t="s">
        <v>148</v>
      </c>
      <c r="L1608" s="26" t="s">
        <v>148</v>
      </c>
      <c r="M1608" s="27">
        <v>45713</v>
      </c>
      <c r="N1608" s="26" t="s">
        <v>79</v>
      </c>
      <c r="O1608" s="28" t="s">
        <v>2077</v>
      </c>
      <c r="P1608" s="29" t="s">
        <v>149</v>
      </c>
      <c r="Q1608" s="26">
        <v>0</v>
      </c>
      <c r="R1608" s="56" t="s">
        <v>394</v>
      </c>
    </row>
    <row r="1609" spans="1:18" x14ac:dyDescent="0.2">
      <c r="A1609" s="25" t="s">
        <v>143</v>
      </c>
      <c r="B1609" s="26">
        <v>74701302</v>
      </c>
      <c r="C1609" s="26" t="s">
        <v>144</v>
      </c>
      <c r="D1609" s="26" t="s">
        <v>2090</v>
      </c>
      <c r="E1609" s="26" t="s">
        <v>69</v>
      </c>
      <c r="F1609" s="26" t="s">
        <v>69</v>
      </c>
      <c r="G1609" s="26" t="s">
        <v>144</v>
      </c>
      <c r="H1609" s="26" t="s">
        <v>16</v>
      </c>
      <c r="I1609" s="26" t="s">
        <v>401</v>
      </c>
      <c r="J1609" s="26" t="s">
        <v>74</v>
      </c>
      <c r="K1609" s="88" t="s">
        <v>148</v>
      </c>
      <c r="L1609" s="26" t="s">
        <v>148</v>
      </c>
      <c r="M1609" s="27">
        <v>45713</v>
      </c>
      <c r="N1609" s="26" t="s">
        <v>79</v>
      </c>
      <c r="O1609" s="28" t="s">
        <v>2077</v>
      </c>
      <c r="P1609" s="29" t="s">
        <v>149</v>
      </c>
      <c r="Q1609" s="26">
        <v>0</v>
      </c>
      <c r="R1609" s="56" t="s">
        <v>394</v>
      </c>
    </row>
    <row r="1610" spans="1:18" x14ac:dyDescent="0.2">
      <c r="A1610" s="25" t="s">
        <v>143</v>
      </c>
      <c r="B1610" s="26">
        <v>72414031</v>
      </c>
      <c r="C1610" s="26" t="s">
        <v>144</v>
      </c>
      <c r="D1610" s="26" t="s">
        <v>2091</v>
      </c>
      <c r="E1610" s="26" t="s">
        <v>69</v>
      </c>
      <c r="F1610" s="26" t="s">
        <v>69</v>
      </c>
      <c r="G1610" s="26" t="s">
        <v>144</v>
      </c>
      <c r="H1610" s="26" t="s">
        <v>16</v>
      </c>
      <c r="I1610" s="26" t="s">
        <v>589</v>
      </c>
      <c r="J1610" s="26" t="s">
        <v>74</v>
      </c>
      <c r="K1610" s="88" t="s">
        <v>148</v>
      </c>
      <c r="L1610" s="26" t="s">
        <v>148</v>
      </c>
      <c r="M1610" s="27">
        <v>45713</v>
      </c>
      <c r="N1610" s="26" t="s">
        <v>79</v>
      </c>
      <c r="O1610" s="28" t="s">
        <v>2077</v>
      </c>
      <c r="P1610" s="29" t="s">
        <v>149</v>
      </c>
      <c r="Q1610" s="26">
        <v>0</v>
      </c>
      <c r="R1610" s="56" t="s">
        <v>394</v>
      </c>
    </row>
    <row r="1611" spans="1:18" x14ac:dyDescent="0.2">
      <c r="A1611" s="25" t="s">
        <v>143</v>
      </c>
      <c r="B1611" s="26">
        <v>74163439</v>
      </c>
      <c r="C1611" s="26" t="s">
        <v>144</v>
      </c>
      <c r="D1611" s="26" t="s">
        <v>2092</v>
      </c>
      <c r="E1611" s="26" t="s">
        <v>69</v>
      </c>
      <c r="F1611" s="26" t="s">
        <v>69</v>
      </c>
      <c r="G1611" s="26" t="s">
        <v>144</v>
      </c>
      <c r="H1611" s="26" t="s">
        <v>16</v>
      </c>
      <c r="I1611" s="26" t="s">
        <v>242</v>
      </c>
      <c r="J1611" s="26" t="s">
        <v>158</v>
      </c>
      <c r="K1611" s="88">
        <v>45733</v>
      </c>
      <c r="L1611" s="26" t="s">
        <v>159</v>
      </c>
      <c r="M1611" s="27">
        <v>45715</v>
      </c>
      <c r="N1611" s="26" t="s">
        <v>79</v>
      </c>
      <c r="O1611" s="28" t="s">
        <v>2093</v>
      </c>
      <c r="P1611" s="29" t="s">
        <v>149</v>
      </c>
      <c r="Q1611" s="26">
        <v>0</v>
      </c>
      <c r="R1611" s="56" t="s">
        <v>243</v>
      </c>
    </row>
    <row r="1612" spans="1:18" x14ac:dyDescent="0.2">
      <c r="A1612" s="25" t="s">
        <v>143</v>
      </c>
      <c r="B1612" s="26">
        <v>74433836</v>
      </c>
      <c r="C1612" s="26" t="s">
        <v>144</v>
      </c>
      <c r="D1612" s="26" t="s">
        <v>2094</v>
      </c>
      <c r="E1612" s="26" t="s">
        <v>69</v>
      </c>
      <c r="F1612" s="26" t="s">
        <v>69</v>
      </c>
      <c r="G1612" s="26" t="s">
        <v>144</v>
      </c>
      <c r="H1612" s="26" t="s">
        <v>16</v>
      </c>
      <c r="I1612" s="26" t="s">
        <v>242</v>
      </c>
      <c r="J1612" s="26" t="s">
        <v>74</v>
      </c>
      <c r="K1612" s="88" t="s">
        <v>148</v>
      </c>
      <c r="L1612" s="26" t="s">
        <v>148</v>
      </c>
      <c r="M1612" s="27">
        <v>45715</v>
      </c>
      <c r="N1612" s="26" t="s">
        <v>79</v>
      </c>
      <c r="O1612" s="28" t="s">
        <v>2093</v>
      </c>
      <c r="P1612" s="29" t="s">
        <v>149</v>
      </c>
      <c r="Q1612" s="26">
        <v>0</v>
      </c>
      <c r="R1612" s="56" t="s">
        <v>243</v>
      </c>
    </row>
    <row r="1613" spans="1:18" x14ac:dyDescent="0.2">
      <c r="A1613" s="25" t="s">
        <v>143</v>
      </c>
      <c r="B1613" s="26">
        <v>70476201</v>
      </c>
      <c r="C1613" s="26" t="s">
        <v>144</v>
      </c>
      <c r="D1613" s="26" t="s">
        <v>2095</v>
      </c>
      <c r="E1613" s="26" t="s">
        <v>69</v>
      </c>
      <c r="F1613" s="26" t="s">
        <v>69</v>
      </c>
      <c r="G1613" s="26" t="s">
        <v>144</v>
      </c>
      <c r="H1613" s="26" t="s">
        <v>16</v>
      </c>
      <c r="I1613" s="26" t="s">
        <v>242</v>
      </c>
      <c r="J1613" s="26" t="s">
        <v>74</v>
      </c>
      <c r="K1613" s="88" t="s">
        <v>148</v>
      </c>
      <c r="L1613" s="26" t="s">
        <v>148</v>
      </c>
      <c r="M1613" s="27">
        <v>45715</v>
      </c>
      <c r="N1613" s="26" t="s">
        <v>79</v>
      </c>
      <c r="O1613" s="28" t="s">
        <v>2093</v>
      </c>
      <c r="P1613" s="29" t="s">
        <v>149</v>
      </c>
      <c r="Q1613" s="26">
        <v>0</v>
      </c>
      <c r="R1613" s="56" t="s">
        <v>243</v>
      </c>
    </row>
    <row r="1614" spans="1:18" x14ac:dyDescent="0.2">
      <c r="A1614" s="25" t="s">
        <v>143</v>
      </c>
      <c r="B1614" s="26">
        <v>60447013</v>
      </c>
      <c r="C1614" s="26" t="s">
        <v>144</v>
      </c>
      <c r="D1614" s="26" t="s">
        <v>2096</v>
      </c>
      <c r="E1614" s="26" t="s">
        <v>69</v>
      </c>
      <c r="F1614" s="26" t="s">
        <v>69</v>
      </c>
      <c r="G1614" s="26" t="s">
        <v>144</v>
      </c>
      <c r="H1614" s="26" t="s">
        <v>16</v>
      </c>
      <c r="I1614" s="26" t="s">
        <v>242</v>
      </c>
      <c r="J1614" s="26" t="s">
        <v>74</v>
      </c>
      <c r="K1614" s="88" t="s">
        <v>148</v>
      </c>
      <c r="L1614" s="26" t="s">
        <v>148</v>
      </c>
      <c r="M1614" s="27">
        <v>45715</v>
      </c>
      <c r="N1614" s="26" t="s">
        <v>79</v>
      </c>
      <c r="O1614" s="28" t="s">
        <v>2093</v>
      </c>
      <c r="P1614" s="29" t="s">
        <v>149</v>
      </c>
      <c r="Q1614" s="26">
        <v>0</v>
      </c>
      <c r="R1614" s="56" t="s">
        <v>243</v>
      </c>
    </row>
    <row r="1615" spans="1:18" x14ac:dyDescent="0.2">
      <c r="A1615" s="25" t="s">
        <v>143</v>
      </c>
      <c r="B1615" s="26">
        <v>77125980</v>
      </c>
      <c r="C1615" s="26" t="s">
        <v>144</v>
      </c>
      <c r="D1615" s="26" t="s">
        <v>2097</v>
      </c>
      <c r="E1615" s="26" t="s">
        <v>69</v>
      </c>
      <c r="F1615" s="26" t="s">
        <v>69</v>
      </c>
      <c r="G1615" s="26" t="s">
        <v>144</v>
      </c>
      <c r="H1615" s="26" t="s">
        <v>16</v>
      </c>
      <c r="I1615" s="26" t="s">
        <v>242</v>
      </c>
      <c r="J1615" s="26" t="s">
        <v>158</v>
      </c>
      <c r="K1615" s="88">
        <v>45741</v>
      </c>
      <c r="L1615" s="26" t="s">
        <v>159</v>
      </c>
      <c r="M1615" s="27">
        <v>45715</v>
      </c>
      <c r="N1615" s="26" t="s">
        <v>79</v>
      </c>
      <c r="O1615" s="28" t="s">
        <v>2093</v>
      </c>
      <c r="P1615" s="29" t="s">
        <v>149</v>
      </c>
      <c r="Q1615" s="26">
        <v>0</v>
      </c>
      <c r="R1615" s="56" t="s">
        <v>243</v>
      </c>
    </row>
    <row r="1616" spans="1:18" x14ac:dyDescent="0.2">
      <c r="A1616" s="25" t="s">
        <v>143</v>
      </c>
      <c r="B1616" s="26">
        <v>73026301</v>
      </c>
      <c r="C1616" s="26" t="s">
        <v>144</v>
      </c>
      <c r="D1616" s="26" t="s">
        <v>2098</v>
      </c>
      <c r="E1616" s="26" t="s">
        <v>69</v>
      </c>
      <c r="F1616" s="26" t="s">
        <v>69</v>
      </c>
      <c r="G1616" s="26" t="s">
        <v>144</v>
      </c>
      <c r="H1616" s="26" t="s">
        <v>16</v>
      </c>
      <c r="I1616" s="26" t="s">
        <v>242</v>
      </c>
      <c r="J1616" s="26" t="s">
        <v>74</v>
      </c>
      <c r="K1616" s="88" t="s">
        <v>148</v>
      </c>
      <c r="L1616" s="26" t="s">
        <v>148</v>
      </c>
      <c r="M1616" s="27">
        <v>45715</v>
      </c>
      <c r="N1616" s="26" t="s">
        <v>79</v>
      </c>
      <c r="O1616" s="28" t="s">
        <v>2093</v>
      </c>
      <c r="P1616" s="29" t="s">
        <v>149</v>
      </c>
      <c r="Q1616" s="26">
        <v>0</v>
      </c>
      <c r="R1616" s="56" t="s">
        <v>243</v>
      </c>
    </row>
    <row r="1617" spans="1:18" x14ac:dyDescent="0.2">
      <c r="A1617" s="25" t="s">
        <v>143</v>
      </c>
      <c r="B1617" s="26">
        <v>75004393</v>
      </c>
      <c r="C1617" s="26" t="s">
        <v>144</v>
      </c>
      <c r="D1617" s="26" t="s">
        <v>2099</v>
      </c>
      <c r="E1617" s="26" t="s">
        <v>69</v>
      </c>
      <c r="F1617" s="26" t="s">
        <v>69</v>
      </c>
      <c r="G1617" s="26" t="s">
        <v>144</v>
      </c>
      <c r="H1617" s="26" t="s">
        <v>16</v>
      </c>
      <c r="I1617" s="26" t="s">
        <v>242</v>
      </c>
      <c r="J1617" s="26" t="s">
        <v>74</v>
      </c>
      <c r="K1617" s="88" t="s">
        <v>148</v>
      </c>
      <c r="L1617" s="26" t="s">
        <v>148</v>
      </c>
      <c r="M1617" s="27">
        <v>45715</v>
      </c>
      <c r="N1617" s="26" t="s">
        <v>79</v>
      </c>
      <c r="O1617" s="28" t="s">
        <v>2093</v>
      </c>
      <c r="P1617" s="29" t="s">
        <v>149</v>
      </c>
      <c r="Q1617" s="26">
        <v>0</v>
      </c>
      <c r="R1617" s="56" t="s">
        <v>243</v>
      </c>
    </row>
    <row r="1618" spans="1:18" x14ac:dyDescent="0.2">
      <c r="A1618" s="25" t="s">
        <v>143</v>
      </c>
      <c r="B1618" s="26">
        <v>73119562</v>
      </c>
      <c r="C1618" s="26" t="s">
        <v>144</v>
      </c>
      <c r="D1618" s="26" t="s">
        <v>2100</v>
      </c>
      <c r="E1618" s="26" t="s">
        <v>69</v>
      </c>
      <c r="F1618" s="26" t="s">
        <v>69</v>
      </c>
      <c r="G1618" s="26" t="s">
        <v>144</v>
      </c>
      <c r="H1618" s="26" t="s">
        <v>16</v>
      </c>
      <c r="I1618" s="26" t="s">
        <v>242</v>
      </c>
      <c r="J1618" s="26" t="s">
        <v>74</v>
      </c>
      <c r="K1618" s="88" t="s">
        <v>148</v>
      </c>
      <c r="L1618" s="26" t="s">
        <v>148</v>
      </c>
      <c r="M1618" s="27">
        <v>45715</v>
      </c>
      <c r="N1618" s="26" t="s">
        <v>79</v>
      </c>
      <c r="O1618" s="28" t="s">
        <v>2093</v>
      </c>
      <c r="P1618" s="29" t="s">
        <v>149</v>
      </c>
      <c r="Q1618" s="26">
        <v>0</v>
      </c>
      <c r="R1618" s="56" t="s">
        <v>243</v>
      </c>
    </row>
    <row r="1619" spans="1:18" x14ac:dyDescent="0.2">
      <c r="A1619" s="25" t="s">
        <v>143</v>
      </c>
      <c r="B1619" s="26">
        <v>76698619</v>
      </c>
      <c r="C1619" s="26" t="s">
        <v>144</v>
      </c>
      <c r="D1619" s="26" t="s">
        <v>2101</v>
      </c>
      <c r="E1619" s="26" t="s">
        <v>69</v>
      </c>
      <c r="F1619" s="26" t="s">
        <v>69</v>
      </c>
      <c r="G1619" s="26" t="s">
        <v>144</v>
      </c>
      <c r="H1619" s="26" t="s">
        <v>16</v>
      </c>
      <c r="I1619" s="26" t="s">
        <v>242</v>
      </c>
      <c r="J1619" s="26" t="s">
        <v>74</v>
      </c>
      <c r="K1619" s="88" t="s">
        <v>148</v>
      </c>
      <c r="L1619" s="26" t="s">
        <v>148</v>
      </c>
      <c r="M1619" s="27">
        <v>45715</v>
      </c>
      <c r="N1619" s="26" t="s">
        <v>79</v>
      </c>
      <c r="O1619" s="28" t="s">
        <v>2093</v>
      </c>
      <c r="P1619" s="29" t="s">
        <v>149</v>
      </c>
      <c r="Q1619" s="26">
        <v>0</v>
      </c>
      <c r="R1619" s="56" t="s">
        <v>243</v>
      </c>
    </row>
    <row r="1620" spans="1:18" x14ac:dyDescent="0.2">
      <c r="A1620" s="25" t="s">
        <v>143</v>
      </c>
      <c r="B1620" s="26">
        <v>72392132</v>
      </c>
      <c r="C1620" s="26" t="s">
        <v>144</v>
      </c>
      <c r="D1620" s="26" t="s">
        <v>2102</v>
      </c>
      <c r="E1620" s="26" t="s">
        <v>69</v>
      </c>
      <c r="F1620" s="26" t="s">
        <v>69</v>
      </c>
      <c r="G1620" s="26" t="s">
        <v>144</v>
      </c>
      <c r="H1620" s="26" t="s">
        <v>16</v>
      </c>
      <c r="I1620" s="26" t="s">
        <v>242</v>
      </c>
      <c r="J1620" s="26" t="s">
        <v>74</v>
      </c>
      <c r="K1620" s="88" t="s">
        <v>148</v>
      </c>
      <c r="L1620" s="26" t="s">
        <v>148</v>
      </c>
      <c r="M1620" s="27">
        <v>45715</v>
      </c>
      <c r="N1620" s="26" t="s">
        <v>79</v>
      </c>
      <c r="O1620" s="28" t="s">
        <v>2093</v>
      </c>
      <c r="P1620" s="29" t="s">
        <v>149</v>
      </c>
      <c r="Q1620" s="26">
        <v>0</v>
      </c>
      <c r="R1620" s="56" t="s">
        <v>243</v>
      </c>
    </row>
    <row r="1621" spans="1:18" x14ac:dyDescent="0.2">
      <c r="A1621" s="25" t="s">
        <v>143</v>
      </c>
      <c r="B1621" s="26">
        <v>60884126</v>
      </c>
      <c r="C1621" s="26" t="s">
        <v>144</v>
      </c>
      <c r="D1621" s="26" t="s">
        <v>2103</v>
      </c>
      <c r="E1621" s="26" t="s">
        <v>69</v>
      </c>
      <c r="F1621" s="26" t="s">
        <v>69</v>
      </c>
      <c r="G1621" s="26" t="s">
        <v>144</v>
      </c>
      <c r="H1621" s="26" t="s">
        <v>16</v>
      </c>
      <c r="I1621" s="26" t="s">
        <v>242</v>
      </c>
      <c r="J1621" s="26" t="s">
        <v>158</v>
      </c>
      <c r="K1621" s="88">
        <v>45737</v>
      </c>
      <c r="L1621" s="26" t="s">
        <v>159</v>
      </c>
      <c r="M1621" s="27">
        <v>45715</v>
      </c>
      <c r="N1621" s="26" t="s">
        <v>79</v>
      </c>
      <c r="O1621" s="28" t="s">
        <v>2093</v>
      </c>
      <c r="P1621" s="29" t="s">
        <v>149</v>
      </c>
      <c r="Q1621" s="26">
        <v>0</v>
      </c>
      <c r="R1621" s="56" t="s">
        <v>243</v>
      </c>
    </row>
    <row r="1622" spans="1:18" x14ac:dyDescent="0.2">
      <c r="A1622" s="25" t="s">
        <v>143</v>
      </c>
      <c r="B1622" s="26">
        <v>72980607</v>
      </c>
      <c r="C1622" s="26" t="s">
        <v>144</v>
      </c>
      <c r="D1622" s="26" t="s">
        <v>2104</v>
      </c>
      <c r="E1622" s="26" t="s">
        <v>69</v>
      </c>
      <c r="F1622" s="26" t="s">
        <v>69</v>
      </c>
      <c r="G1622" s="26" t="s">
        <v>144</v>
      </c>
      <c r="H1622" s="26" t="s">
        <v>16</v>
      </c>
      <c r="I1622" s="26" t="s">
        <v>242</v>
      </c>
      <c r="J1622" s="26" t="s">
        <v>74</v>
      </c>
      <c r="K1622" s="88" t="s">
        <v>148</v>
      </c>
      <c r="L1622" s="26" t="s">
        <v>148</v>
      </c>
      <c r="M1622" s="27">
        <v>45715</v>
      </c>
      <c r="N1622" s="26" t="s">
        <v>79</v>
      </c>
      <c r="O1622" s="28" t="s">
        <v>2093</v>
      </c>
      <c r="P1622" s="29" t="s">
        <v>149</v>
      </c>
      <c r="Q1622" s="26">
        <v>0</v>
      </c>
      <c r="R1622" s="56" t="s">
        <v>243</v>
      </c>
    </row>
    <row r="1623" spans="1:18" x14ac:dyDescent="0.2">
      <c r="A1623" s="25" t="s">
        <v>143</v>
      </c>
      <c r="B1623" s="26">
        <v>40568606</v>
      </c>
      <c r="C1623" s="26" t="s">
        <v>144</v>
      </c>
      <c r="D1623" s="26" t="s">
        <v>2105</v>
      </c>
      <c r="E1623" s="26" t="s">
        <v>69</v>
      </c>
      <c r="F1623" s="26" t="s">
        <v>69</v>
      </c>
      <c r="G1623" s="26" t="s">
        <v>144</v>
      </c>
      <c r="H1623" s="26" t="s">
        <v>16</v>
      </c>
      <c r="I1623" s="26" t="s">
        <v>242</v>
      </c>
      <c r="J1623" s="26" t="s">
        <v>74</v>
      </c>
      <c r="K1623" s="88" t="s">
        <v>148</v>
      </c>
      <c r="L1623" s="26" t="s">
        <v>148</v>
      </c>
      <c r="M1623" s="27">
        <v>45715</v>
      </c>
      <c r="N1623" s="26" t="s">
        <v>79</v>
      </c>
      <c r="O1623" s="28" t="s">
        <v>2093</v>
      </c>
      <c r="P1623" s="29" t="s">
        <v>149</v>
      </c>
      <c r="Q1623" s="26">
        <v>0</v>
      </c>
      <c r="R1623" s="56" t="s">
        <v>243</v>
      </c>
    </row>
    <row r="1624" spans="1:18" x14ac:dyDescent="0.2">
      <c r="A1624" s="25" t="s">
        <v>143</v>
      </c>
      <c r="B1624" s="26">
        <v>2754081</v>
      </c>
      <c r="C1624" s="26" t="s">
        <v>144</v>
      </c>
      <c r="D1624" s="26" t="s">
        <v>2106</v>
      </c>
      <c r="E1624" s="26" t="s">
        <v>69</v>
      </c>
      <c r="F1624" s="26" t="s">
        <v>69</v>
      </c>
      <c r="G1624" s="26" t="s">
        <v>144</v>
      </c>
      <c r="H1624" s="26" t="s">
        <v>16</v>
      </c>
      <c r="I1624" s="26" t="s">
        <v>242</v>
      </c>
      <c r="J1624" s="26" t="s">
        <v>158</v>
      </c>
      <c r="K1624" s="88">
        <v>45734</v>
      </c>
      <c r="L1624" s="26" t="s">
        <v>222</v>
      </c>
      <c r="M1624" s="27">
        <v>45715</v>
      </c>
      <c r="N1624" s="26" t="s">
        <v>79</v>
      </c>
      <c r="O1624" s="28" t="s">
        <v>2093</v>
      </c>
      <c r="P1624" s="29" t="s">
        <v>149</v>
      </c>
      <c r="Q1624" s="26">
        <v>0</v>
      </c>
      <c r="R1624" s="56" t="s">
        <v>243</v>
      </c>
    </row>
    <row r="1625" spans="1:18" x14ac:dyDescent="0.2">
      <c r="A1625" s="25" t="s">
        <v>143</v>
      </c>
      <c r="B1625" s="26">
        <v>75248011</v>
      </c>
      <c r="C1625" s="26" t="s">
        <v>144</v>
      </c>
      <c r="D1625" s="26" t="s">
        <v>2107</v>
      </c>
      <c r="E1625" s="26" t="s">
        <v>69</v>
      </c>
      <c r="F1625" s="26" t="s">
        <v>69</v>
      </c>
      <c r="G1625" s="26" t="s">
        <v>144</v>
      </c>
      <c r="H1625" s="26" t="s">
        <v>16</v>
      </c>
      <c r="I1625" s="26" t="s">
        <v>242</v>
      </c>
      <c r="J1625" s="26" t="s">
        <v>158</v>
      </c>
      <c r="K1625" s="88">
        <v>45737</v>
      </c>
      <c r="L1625" s="26" t="s">
        <v>159</v>
      </c>
      <c r="M1625" s="27">
        <v>45715</v>
      </c>
      <c r="N1625" s="26" t="s">
        <v>79</v>
      </c>
      <c r="O1625" s="28" t="s">
        <v>2093</v>
      </c>
      <c r="P1625" s="29" t="s">
        <v>149</v>
      </c>
      <c r="Q1625" s="26">
        <v>0</v>
      </c>
      <c r="R1625" s="56" t="s">
        <v>243</v>
      </c>
    </row>
    <row r="1626" spans="1:18" x14ac:dyDescent="0.2">
      <c r="A1626" s="25" t="s">
        <v>143</v>
      </c>
      <c r="B1626" s="26">
        <v>76871565</v>
      </c>
      <c r="C1626" s="26" t="s">
        <v>144</v>
      </c>
      <c r="D1626" s="26" t="s">
        <v>2108</v>
      </c>
      <c r="E1626" s="26" t="s">
        <v>69</v>
      </c>
      <c r="F1626" s="26" t="s">
        <v>69</v>
      </c>
      <c r="G1626" s="26" t="s">
        <v>144</v>
      </c>
      <c r="H1626" s="26" t="s">
        <v>16</v>
      </c>
      <c r="I1626" s="26" t="s">
        <v>589</v>
      </c>
      <c r="J1626" s="26" t="s">
        <v>74</v>
      </c>
      <c r="K1626" s="88" t="s">
        <v>148</v>
      </c>
      <c r="L1626" s="26" t="s">
        <v>148</v>
      </c>
      <c r="M1626" s="27">
        <v>45715</v>
      </c>
      <c r="N1626" s="26" t="s">
        <v>79</v>
      </c>
      <c r="O1626" s="28" t="s">
        <v>2109</v>
      </c>
      <c r="P1626" s="29" t="s">
        <v>149</v>
      </c>
      <c r="Q1626" s="26">
        <v>0</v>
      </c>
      <c r="R1626" s="56" t="s">
        <v>394</v>
      </c>
    </row>
    <row r="1627" spans="1:18" x14ac:dyDescent="0.2">
      <c r="A1627" s="25" t="s">
        <v>143</v>
      </c>
      <c r="B1627" s="26">
        <v>75126672</v>
      </c>
      <c r="C1627" s="26" t="s">
        <v>144</v>
      </c>
      <c r="D1627" s="26" t="s">
        <v>2110</v>
      </c>
      <c r="E1627" s="26" t="s">
        <v>69</v>
      </c>
      <c r="F1627" s="26" t="s">
        <v>69</v>
      </c>
      <c r="G1627" s="26" t="s">
        <v>144</v>
      </c>
      <c r="H1627" s="26" t="s">
        <v>16</v>
      </c>
      <c r="I1627" s="26" t="s">
        <v>589</v>
      </c>
      <c r="J1627" s="26" t="s">
        <v>74</v>
      </c>
      <c r="K1627" s="88" t="s">
        <v>148</v>
      </c>
      <c r="L1627" s="26" t="s">
        <v>148</v>
      </c>
      <c r="M1627" s="27">
        <v>45715</v>
      </c>
      <c r="N1627" s="26" t="s">
        <v>79</v>
      </c>
      <c r="O1627" s="28" t="s">
        <v>2109</v>
      </c>
      <c r="P1627" s="29" t="s">
        <v>149</v>
      </c>
      <c r="Q1627" s="26">
        <v>0</v>
      </c>
      <c r="R1627" s="56" t="s">
        <v>394</v>
      </c>
    </row>
    <row r="1628" spans="1:18" x14ac:dyDescent="0.2">
      <c r="A1628" s="25" t="s">
        <v>143</v>
      </c>
      <c r="B1628" s="26">
        <v>75280459</v>
      </c>
      <c r="C1628" s="26" t="s">
        <v>144</v>
      </c>
      <c r="D1628" s="26" t="s">
        <v>2111</v>
      </c>
      <c r="E1628" s="26" t="s">
        <v>69</v>
      </c>
      <c r="F1628" s="26" t="s">
        <v>69</v>
      </c>
      <c r="G1628" s="26" t="s">
        <v>144</v>
      </c>
      <c r="H1628" s="26" t="s">
        <v>16</v>
      </c>
      <c r="I1628" s="26" t="s">
        <v>986</v>
      </c>
      <c r="J1628" s="26" t="s">
        <v>74</v>
      </c>
      <c r="K1628" s="88" t="s">
        <v>148</v>
      </c>
      <c r="L1628" s="26" t="s">
        <v>148</v>
      </c>
      <c r="M1628" s="27">
        <v>45715</v>
      </c>
      <c r="N1628" s="26" t="s">
        <v>79</v>
      </c>
      <c r="O1628" s="28" t="s">
        <v>2109</v>
      </c>
      <c r="P1628" s="29" t="s">
        <v>149</v>
      </c>
      <c r="Q1628" s="26">
        <v>0</v>
      </c>
      <c r="R1628" s="56" t="s">
        <v>394</v>
      </c>
    </row>
    <row r="1629" spans="1:18" x14ac:dyDescent="0.2">
      <c r="A1629" s="25" t="s">
        <v>143</v>
      </c>
      <c r="B1629" s="26">
        <v>75695605</v>
      </c>
      <c r="C1629" s="26" t="s">
        <v>144</v>
      </c>
      <c r="D1629" s="26" t="s">
        <v>2112</v>
      </c>
      <c r="E1629" s="26" t="s">
        <v>69</v>
      </c>
      <c r="F1629" s="26" t="s">
        <v>69</v>
      </c>
      <c r="G1629" s="26" t="s">
        <v>144</v>
      </c>
      <c r="H1629" s="26" t="s">
        <v>16</v>
      </c>
      <c r="I1629" s="26" t="s">
        <v>901</v>
      </c>
      <c r="J1629" s="26" t="s">
        <v>74</v>
      </c>
      <c r="K1629" s="88" t="s">
        <v>148</v>
      </c>
      <c r="L1629" s="26" t="s">
        <v>148</v>
      </c>
      <c r="M1629" s="27">
        <v>45715</v>
      </c>
      <c r="N1629" s="26" t="s">
        <v>79</v>
      </c>
      <c r="O1629" s="28" t="s">
        <v>2109</v>
      </c>
      <c r="P1629" s="29" t="s">
        <v>149</v>
      </c>
      <c r="Q1629" s="26">
        <v>0</v>
      </c>
      <c r="R1629" s="56" t="s">
        <v>394</v>
      </c>
    </row>
    <row r="1630" spans="1:18" x14ac:dyDescent="0.2">
      <c r="A1630" s="25" t="s">
        <v>143</v>
      </c>
      <c r="B1630" s="26">
        <v>48032029</v>
      </c>
      <c r="C1630" s="26" t="s">
        <v>144</v>
      </c>
      <c r="D1630" s="26" t="s">
        <v>2113</v>
      </c>
      <c r="E1630" s="26" t="s">
        <v>69</v>
      </c>
      <c r="F1630" s="26" t="s">
        <v>69</v>
      </c>
      <c r="G1630" s="26" t="s">
        <v>144</v>
      </c>
      <c r="H1630" s="26" t="s">
        <v>16</v>
      </c>
      <c r="I1630" s="26" t="s">
        <v>901</v>
      </c>
      <c r="J1630" s="26" t="s">
        <v>74</v>
      </c>
      <c r="K1630" s="88" t="s">
        <v>148</v>
      </c>
      <c r="L1630" s="26" t="s">
        <v>148</v>
      </c>
      <c r="M1630" s="27">
        <v>45715</v>
      </c>
      <c r="N1630" s="26" t="s">
        <v>79</v>
      </c>
      <c r="O1630" s="28" t="s">
        <v>2109</v>
      </c>
      <c r="P1630" s="29" t="s">
        <v>149</v>
      </c>
      <c r="Q1630" s="26">
        <v>0</v>
      </c>
      <c r="R1630" s="56" t="s">
        <v>394</v>
      </c>
    </row>
    <row r="1631" spans="1:18" x14ac:dyDescent="0.2">
      <c r="A1631" s="25" t="s">
        <v>143</v>
      </c>
      <c r="B1631" s="26">
        <v>46047226</v>
      </c>
      <c r="C1631" s="26" t="s">
        <v>144</v>
      </c>
      <c r="D1631" s="26" t="s">
        <v>2114</v>
      </c>
      <c r="E1631" s="26" t="s">
        <v>69</v>
      </c>
      <c r="F1631" s="26" t="s">
        <v>69</v>
      </c>
      <c r="G1631" s="26" t="s">
        <v>144</v>
      </c>
      <c r="H1631" s="26" t="s">
        <v>16</v>
      </c>
      <c r="I1631" s="26" t="s">
        <v>901</v>
      </c>
      <c r="J1631" s="26" t="s">
        <v>158</v>
      </c>
      <c r="K1631" s="88">
        <v>45744</v>
      </c>
      <c r="L1631" s="26" t="s">
        <v>275</v>
      </c>
      <c r="M1631" s="27">
        <v>45715</v>
      </c>
      <c r="N1631" s="26" t="s">
        <v>79</v>
      </c>
      <c r="O1631" s="28" t="s">
        <v>2109</v>
      </c>
      <c r="P1631" s="29" t="s">
        <v>149</v>
      </c>
      <c r="Q1631" s="26">
        <v>0</v>
      </c>
      <c r="R1631" s="56" t="s">
        <v>394</v>
      </c>
    </row>
    <row r="1632" spans="1:18" x14ac:dyDescent="0.2">
      <c r="A1632" s="25" t="s">
        <v>143</v>
      </c>
      <c r="B1632" s="26">
        <v>70929711</v>
      </c>
      <c r="C1632" s="26" t="s">
        <v>144</v>
      </c>
      <c r="D1632" s="26" t="s">
        <v>2115</v>
      </c>
      <c r="E1632" s="26" t="s">
        <v>69</v>
      </c>
      <c r="F1632" s="26" t="s">
        <v>69</v>
      </c>
      <c r="G1632" s="26" t="s">
        <v>144</v>
      </c>
      <c r="H1632" s="26" t="s">
        <v>16</v>
      </c>
      <c r="I1632" s="26" t="s">
        <v>901</v>
      </c>
      <c r="J1632" s="26" t="s">
        <v>74</v>
      </c>
      <c r="K1632" s="88" t="s">
        <v>148</v>
      </c>
      <c r="L1632" s="26" t="s">
        <v>148</v>
      </c>
      <c r="M1632" s="27">
        <v>45715</v>
      </c>
      <c r="N1632" s="26" t="s">
        <v>79</v>
      </c>
      <c r="O1632" s="28" t="s">
        <v>2109</v>
      </c>
      <c r="P1632" s="29" t="s">
        <v>149</v>
      </c>
      <c r="Q1632" s="26">
        <v>0</v>
      </c>
      <c r="R1632" s="56" t="s">
        <v>394</v>
      </c>
    </row>
    <row r="1633" spans="1:18" x14ac:dyDescent="0.2">
      <c r="A1633" s="25" t="s">
        <v>143</v>
      </c>
      <c r="B1633" s="26">
        <v>76030283</v>
      </c>
      <c r="C1633" s="26" t="s">
        <v>144</v>
      </c>
      <c r="D1633" s="26" t="s">
        <v>2116</v>
      </c>
      <c r="E1633" s="26" t="s">
        <v>69</v>
      </c>
      <c r="F1633" s="26" t="s">
        <v>69</v>
      </c>
      <c r="G1633" s="26" t="s">
        <v>144</v>
      </c>
      <c r="H1633" s="26" t="s">
        <v>16</v>
      </c>
      <c r="I1633" s="26" t="s">
        <v>901</v>
      </c>
      <c r="J1633" s="26" t="s">
        <v>158</v>
      </c>
      <c r="K1633" s="88">
        <v>45754</v>
      </c>
      <c r="L1633" s="26" t="s">
        <v>222</v>
      </c>
      <c r="M1633" s="27">
        <v>45715</v>
      </c>
      <c r="N1633" s="26" t="s">
        <v>79</v>
      </c>
      <c r="O1633" s="28" t="s">
        <v>2109</v>
      </c>
      <c r="P1633" s="29" t="s">
        <v>149</v>
      </c>
      <c r="Q1633" s="26">
        <v>0</v>
      </c>
      <c r="R1633" s="56" t="s">
        <v>394</v>
      </c>
    </row>
    <row r="1634" spans="1:18" x14ac:dyDescent="0.2">
      <c r="A1634" s="25" t="s">
        <v>143</v>
      </c>
      <c r="B1634" s="26">
        <v>44366645</v>
      </c>
      <c r="C1634" s="26" t="s">
        <v>144</v>
      </c>
      <c r="D1634" s="26" t="s">
        <v>2117</v>
      </c>
      <c r="E1634" s="26" t="s">
        <v>69</v>
      </c>
      <c r="F1634" s="26" t="s">
        <v>69</v>
      </c>
      <c r="G1634" s="26" t="s">
        <v>144</v>
      </c>
      <c r="H1634" s="26" t="s">
        <v>16</v>
      </c>
      <c r="I1634" s="26" t="s">
        <v>901</v>
      </c>
      <c r="J1634" s="26" t="s">
        <v>74</v>
      </c>
      <c r="K1634" s="88" t="s">
        <v>148</v>
      </c>
      <c r="L1634" s="26" t="s">
        <v>148</v>
      </c>
      <c r="M1634" s="27">
        <v>45715</v>
      </c>
      <c r="N1634" s="26" t="s">
        <v>79</v>
      </c>
      <c r="O1634" s="28" t="s">
        <v>2109</v>
      </c>
      <c r="P1634" s="29" t="s">
        <v>149</v>
      </c>
      <c r="Q1634" s="26">
        <v>0</v>
      </c>
      <c r="R1634" s="56" t="s">
        <v>394</v>
      </c>
    </row>
    <row r="1635" spans="1:18" x14ac:dyDescent="0.2">
      <c r="A1635" s="25" t="s">
        <v>143</v>
      </c>
      <c r="B1635" s="26">
        <v>71137720</v>
      </c>
      <c r="C1635" s="26" t="s">
        <v>144</v>
      </c>
      <c r="D1635" s="26" t="s">
        <v>2118</v>
      </c>
      <c r="E1635" s="26" t="s">
        <v>69</v>
      </c>
      <c r="F1635" s="26" t="s">
        <v>69</v>
      </c>
      <c r="G1635" s="26" t="s">
        <v>144</v>
      </c>
      <c r="H1635" s="26" t="s">
        <v>16</v>
      </c>
      <c r="I1635" s="26" t="s">
        <v>589</v>
      </c>
      <c r="J1635" s="26" t="s">
        <v>74</v>
      </c>
      <c r="K1635" s="88" t="s">
        <v>148</v>
      </c>
      <c r="L1635" s="26" t="s">
        <v>148</v>
      </c>
      <c r="M1635" s="27">
        <v>45715</v>
      </c>
      <c r="N1635" s="26" t="s">
        <v>79</v>
      </c>
      <c r="O1635" s="28" t="s">
        <v>2109</v>
      </c>
      <c r="P1635" s="29" t="s">
        <v>149</v>
      </c>
      <c r="Q1635" s="26">
        <v>0</v>
      </c>
      <c r="R1635" s="56" t="s">
        <v>394</v>
      </c>
    </row>
    <row r="1636" spans="1:18" x14ac:dyDescent="0.2">
      <c r="A1636" s="25" t="s">
        <v>143</v>
      </c>
      <c r="B1636" s="26">
        <v>72421287</v>
      </c>
      <c r="C1636" s="26" t="s">
        <v>144</v>
      </c>
      <c r="D1636" s="26" t="s">
        <v>2119</v>
      </c>
      <c r="E1636" s="26" t="s">
        <v>69</v>
      </c>
      <c r="F1636" s="26" t="s">
        <v>69</v>
      </c>
      <c r="G1636" s="26" t="s">
        <v>144</v>
      </c>
      <c r="H1636" s="26" t="s">
        <v>16</v>
      </c>
      <c r="I1636" s="26" t="s">
        <v>901</v>
      </c>
      <c r="J1636" s="26" t="s">
        <v>74</v>
      </c>
      <c r="K1636" s="88" t="s">
        <v>148</v>
      </c>
      <c r="L1636" s="26" t="s">
        <v>148</v>
      </c>
      <c r="M1636" s="27">
        <v>45715</v>
      </c>
      <c r="N1636" s="26" t="s">
        <v>79</v>
      </c>
      <c r="O1636" s="28" t="s">
        <v>2109</v>
      </c>
      <c r="P1636" s="29" t="s">
        <v>149</v>
      </c>
      <c r="Q1636" s="26">
        <v>0</v>
      </c>
      <c r="R1636" s="56" t="s">
        <v>394</v>
      </c>
    </row>
    <row r="1637" spans="1:18" x14ac:dyDescent="0.2">
      <c r="A1637" s="25" t="s">
        <v>143</v>
      </c>
      <c r="B1637" s="26">
        <v>70449660</v>
      </c>
      <c r="C1637" s="26" t="s">
        <v>144</v>
      </c>
      <c r="D1637" s="26" t="s">
        <v>2120</v>
      </c>
      <c r="E1637" s="26" t="s">
        <v>69</v>
      </c>
      <c r="F1637" s="26" t="s">
        <v>69</v>
      </c>
      <c r="G1637" s="26" t="s">
        <v>144</v>
      </c>
      <c r="H1637" s="26" t="s">
        <v>16</v>
      </c>
      <c r="I1637" s="26" t="s">
        <v>901</v>
      </c>
      <c r="J1637" s="26" t="s">
        <v>74</v>
      </c>
      <c r="K1637" s="88" t="s">
        <v>148</v>
      </c>
      <c r="L1637" s="26" t="s">
        <v>148</v>
      </c>
      <c r="M1637" s="27">
        <v>45715</v>
      </c>
      <c r="N1637" s="26" t="s">
        <v>79</v>
      </c>
      <c r="O1637" s="28" t="s">
        <v>2093</v>
      </c>
      <c r="P1637" s="29" t="s">
        <v>149</v>
      </c>
      <c r="Q1637" s="26">
        <v>0</v>
      </c>
      <c r="R1637" s="56" t="s">
        <v>394</v>
      </c>
    </row>
    <row r="1638" spans="1:18" x14ac:dyDescent="0.2">
      <c r="A1638" s="25" t="s">
        <v>143</v>
      </c>
      <c r="B1638" s="26">
        <v>74814816</v>
      </c>
      <c r="C1638" s="26" t="s">
        <v>144</v>
      </c>
      <c r="D1638" s="26" t="s">
        <v>2121</v>
      </c>
      <c r="E1638" s="26" t="s">
        <v>69</v>
      </c>
      <c r="F1638" s="26" t="s">
        <v>69</v>
      </c>
      <c r="G1638" s="26" t="s">
        <v>144</v>
      </c>
      <c r="H1638" s="26" t="s">
        <v>16</v>
      </c>
      <c r="I1638" s="26" t="s">
        <v>901</v>
      </c>
      <c r="J1638" s="26" t="s">
        <v>74</v>
      </c>
      <c r="K1638" s="88" t="s">
        <v>148</v>
      </c>
      <c r="L1638" s="26" t="s">
        <v>148</v>
      </c>
      <c r="M1638" s="27">
        <v>45715</v>
      </c>
      <c r="N1638" s="26" t="s">
        <v>79</v>
      </c>
      <c r="O1638" s="28" t="s">
        <v>2093</v>
      </c>
      <c r="P1638" s="29" t="s">
        <v>149</v>
      </c>
      <c r="Q1638" s="26">
        <v>0</v>
      </c>
      <c r="R1638" s="56" t="s">
        <v>394</v>
      </c>
    </row>
    <row r="1639" spans="1:18" x14ac:dyDescent="0.2">
      <c r="A1639" s="25" t="s">
        <v>143</v>
      </c>
      <c r="B1639" s="26">
        <v>48081097</v>
      </c>
      <c r="C1639" s="26" t="s">
        <v>144</v>
      </c>
      <c r="D1639" s="26" t="s">
        <v>2122</v>
      </c>
      <c r="E1639" s="26" t="s">
        <v>69</v>
      </c>
      <c r="F1639" s="26" t="s">
        <v>69</v>
      </c>
      <c r="G1639" s="26" t="s">
        <v>144</v>
      </c>
      <c r="H1639" s="26" t="s">
        <v>16</v>
      </c>
      <c r="I1639" s="26" t="s">
        <v>394</v>
      </c>
      <c r="J1639" s="26" t="s">
        <v>158</v>
      </c>
      <c r="K1639" s="88">
        <v>45729</v>
      </c>
      <c r="L1639" s="26" t="s">
        <v>222</v>
      </c>
      <c r="M1639" s="27">
        <v>45715</v>
      </c>
      <c r="N1639" s="26" t="s">
        <v>79</v>
      </c>
      <c r="O1639" s="28" t="s">
        <v>2093</v>
      </c>
      <c r="P1639" s="29" t="s">
        <v>162</v>
      </c>
      <c r="Q1639" s="26">
        <v>0</v>
      </c>
      <c r="R1639" s="56" t="s">
        <v>394</v>
      </c>
    </row>
    <row r="1640" spans="1:18" x14ac:dyDescent="0.2">
      <c r="A1640" s="25" t="s">
        <v>143</v>
      </c>
      <c r="B1640" s="26">
        <v>70096133</v>
      </c>
      <c r="C1640" s="26" t="s">
        <v>144</v>
      </c>
      <c r="D1640" s="26" t="s">
        <v>2123</v>
      </c>
      <c r="E1640" s="26" t="s">
        <v>69</v>
      </c>
      <c r="F1640" s="26" t="s">
        <v>69</v>
      </c>
      <c r="G1640" s="26" t="s">
        <v>144</v>
      </c>
      <c r="H1640" s="26" t="s">
        <v>16</v>
      </c>
      <c r="I1640" s="26" t="s">
        <v>901</v>
      </c>
      <c r="J1640" s="26" t="s">
        <v>158</v>
      </c>
      <c r="K1640" s="88">
        <v>45735</v>
      </c>
      <c r="L1640" s="26" t="s">
        <v>201</v>
      </c>
      <c r="M1640" s="27">
        <v>45715</v>
      </c>
      <c r="N1640" s="26" t="s">
        <v>79</v>
      </c>
      <c r="O1640" s="28" t="s">
        <v>2093</v>
      </c>
      <c r="P1640" s="29" t="s">
        <v>149</v>
      </c>
      <c r="Q1640" s="26">
        <v>0</v>
      </c>
      <c r="R1640" s="56" t="s">
        <v>394</v>
      </c>
    </row>
    <row r="1641" spans="1:18" x14ac:dyDescent="0.2">
      <c r="A1641" s="25" t="s">
        <v>143</v>
      </c>
      <c r="B1641" s="26">
        <v>71023585</v>
      </c>
      <c r="C1641" s="26" t="s">
        <v>144</v>
      </c>
      <c r="D1641" s="26" t="s">
        <v>2124</v>
      </c>
      <c r="E1641" s="26" t="s">
        <v>69</v>
      </c>
      <c r="F1641" s="26" t="s">
        <v>69</v>
      </c>
      <c r="G1641" s="26" t="s">
        <v>144</v>
      </c>
      <c r="H1641" s="26" t="s">
        <v>11</v>
      </c>
      <c r="I1641" s="26" t="s">
        <v>651</v>
      </c>
      <c r="J1641" s="26" t="s">
        <v>74</v>
      </c>
      <c r="K1641" s="88" t="s">
        <v>148</v>
      </c>
      <c r="L1641" s="26" t="s">
        <v>148</v>
      </c>
      <c r="M1641" s="27">
        <v>45716</v>
      </c>
      <c r="N1641" s="26" t="s">
        <v>79</v>
      </c>
      <c r="O1641" s="28" t="s">
        <v>2125</v>
      </c>
      <c r="P1641" s="29" t="s">
        <v>149</v>
      </c>
      <c r="Q1641" s="26">
        <v>0</v>
      </c>
      <c r="R1641" s="56" t="s">
        <v>2150</v>
      </c>
    </row>
    <row r="1642" spans="1:18" x14ac:dyDescent="0.2">
      <c r="A1642" s="25" t="s">
        <v>143</v>
      </c>
      <c r="B1642" s="26">
        <v>76189073</v>
      </c>
      <c r="C1642" s="26" t="s">
        <v>144</v>
      </c>
      <c r="D1642" s="26" t="s">
        <v>2126</v>
      </c>
      <c r="E1642" s="26" t="s">
        <v>69</v>
      </c>
      <c r="F1642" s="26" t="s">
        <v>69</v>
      </c>
      <c r="G1642" s="26" t="s">
        <v>144</v>
      </c>
      <c r="H1642" s="26" t="s">
        <v>11</v>
      </c>
      <c r="I1642" s="26" t="s">
        <v>651</v>
      </c>
      <c r="J1642" s="26" t="s">
        <v>74</v>
      </c>
      <c r="K1642" s="88" t="s">
        <v>148</v>
      </c>
      <c r="L1642" s="26" t="s">
        <v>148</v>
      </c>
      <c r="M1642" s="27">
        <v>45716</v>
      </c>
      <c r="N1642" s="26" t="s">
        <v>79</v>
      </c>
      <c r="O1642" s="28" t="s">
        <v>2125</v>
      </c>
      <c r="P1642" s="29" t="s">
        <v>149</v>
      </c>
      <c r="Q1642" s="26">
        <v>0</v>
      </c>
      <c r="R1642" s="56" t="s">
        <v>2150</v>
      </c>
    </row>
    <row r="1643" spans="1:18" x14ac:dyDescent="0.2">
      <c r="A1643" s="25" t="s">
        <v>143</v>
      </c>
      <c r="B1643" s="26">
        <v>76217764</v>
      </c>
      <c r="C1643" s="26" t="s">
        <v>144</v>
      </c>
      <c r="D1643" s="26" t="s">
        <v>2127</v>
      </c>
      <c r="E1643" s="26" t="s">
        <v>69</v>
      </c>
      <c r="F1643" s="26" t="s">
        <v>69</v>
      </c>
      <c r="G1643" s="26" t="s">
        <v>144</v>
      </c>
      <c r="H1643" s="26" t="s">
        <v>11</v>
      </c>
      <c r="I1643" s="26" t="s">
        <v>651</v>
      </c>
      <c r="J1643" s="26" t="s">
        <v>74</v>
      </c>
      <c r="K1643" s="88" t="s">
        <v>148</v>
      </c>
      <c r="L1643" s="26" t="s">
        <v>148</v>
      </c>
      <c r="M1643" s="27">
        <v>45716</v>
      </c>
      <c r="N1643" s="26" t="s">
        <v>79</v>
      </c>
      <c r="O1643" s="28" t="s">
        <v>2125</v>
      </c>
      <c r="P1643" s="29" t="s">
        <v>149</v>
      </c>
      <c r="Q1643" s="26">
        <v>0</v>
      </c>
      <c r="R1643" s="56" t="s">
        <v>2150</v>
      </c>
    </row>
    <row r="1644" spans="1:18" x14ac:dyDescent="0.2">
      <c r="A1644" s="25" t="s">
        <v>143</v>
      </c>
      <c r="B1644" s="26">
        <v>70572649</v>
      </c>
      <c r="C1644" s="26" t="s">
        <v>144</v>
      </c>
      <c r="D1644" s="26" t="s">
        <v>2128</v>
      </c>
      <c r="E1644" s="26" t="s">
        <v>69</v>
      </c>
      <c r="F1644" s="26" t="s">
        <v>69</v>
      </c>
      <c r="G1644" s="26" t="s">
        <v>144</v>
      </c>
      <c r="H1644" s="26" t="s">
        <v>11</v>
      </c>
      <c r="I1644" s="26" t="s">
        <v>651</v>
      </c>
      <c r="J1644" s="26" t="s">
        <v>74</v>
      </c>
      <c r="K1644" s="88" t="s">
        <v>148</v>
      </c>
      <c r="L1644" s="26" t="s">
        <v>148</v>
      </c>
      <c r="M1644" s="27">
        <v>45716</v>
      </c>
      <c r="N1644" s="26" t="s">
        <v>79</v>
      </c>
      <c r="O1644" s="28" t="s">
        <v>2125</v>
      </c>
      <c r="P1644" s="29" t="s">
        <v>149</v>
      </c>
      <c r="Q1644" s="26">
        <v>0</v>
      </c>
      <c r="R1644" s="56" t="s">
        <v>2150</v>
      </c>
    </row>
    <row r="1645" spans="1:18" x14ac:dyDescent="0.2">
      <c r="A1645" s="25" t="s">
        <v>143</v>
      </c>
      <c r="B1645" s="26">
        <v>75171080</v>
      </c>
      <c r="C1645" s="26" t="s">
        <v>144</v>
      </c>
      <c r="D1645" s="26" t="s">
        <v>2129</v>
      </c>
      <c r="E1645" s="26" t="s">
        <v>69</v>
      </c>
      <c r="F1645" s="26" t="s">
        <v>69</v>
      </c>
      <c r="G1645" s="26" t="s">
        <v>144</v>
      </c>
      <c r="H1645" s="26" t="s">
        <v>11</v>
      </c>
      <c r="I1645" s="26" t="s">
        <v>651</v>
      </c>
      <c r="J1645" s="26" t="s">
        <v>74</v>
      </c>
      <c r="K1645" s="88" t="s">
        <v>148</v>
      </c>
      <c r="L1645" s="26" t="s">
        <v>148</v>
      </c>
      <c r="M1645" s="27">
        <v>45716</v>
      </c>
      <c r="N1645" s="26" t="s">
        <v>79</v>
      </c>
      <c r="O1645" s="28" t="s">
        <v>2125</v>
      </c>
      <c r="P1645" s="29" t="s">
        <v>149</v>
      </c>
      <c r="Q1645" s="26">
        <v>0</v>
      </c>
      <c r="R1645" s="56" t="s">
        <v>2150</v>
      </c>
    </row>
    <row r="1646" spans="1:18" x14ac:dyDescent="0.2">
      <c r="A1646" s="25" t="s">
        <v>143</v>
      </c>
      <c r="B1646" s="26">
        <v>71212889</v>
      </c>
      <c r="C1646" s="26" t="s">
        <v>144</v>
      </c>
      <c r="D1646" s="26" t="s">
        <v>2130</v>
      </c>
      <c r="E1646" s="26" t="s">
        <v>69</v>
      </c>
      <c r="F1646" s="26" t="s">
        <v>69</v>
      </c>
      <c r="G1646" s="26" t="s">
        <v>144</v>
      </c>
      <c r="H1646" s="26" t="s">
        <v>11</v>
      </c>
      <c r="I1646" s="26" t="s">
        <v>169</v>
      </c>
      <c r="J1646" s="26" t="s">
        <v>74</v>
      </c>
      <c r="K1646" s="88" t="s">
        <v>148</v>
      </c>
      <c r="L1646" s="26" t="s">
        <v>148</v>
      </c>
      <c r="M1646" s="27">
        <v>45716</v>
      </c>
      <c r="N1646" s="26" t="s">
        <v>79</v>
      </c>
      <c r="O1646" s="28" t="s">
        <v>2125</v>
      </c>
      <c r="P1646" s="29" t="s">
        <v>149</v>
      </c>
      <c r="Q1646" s="26">
        <v>0</v>
      </c>
      <c r="R1646" s="56" t="s">
        <v>2150</v>
      </c>
    </row>
    <row r="1647" spans="1:18" x14ac:dyDescent="0.2">
      <c r="A1647" s="25" t="s">
        <v>143</v>
      </c>
      <c r="B1647" s="26">
        <v>76381842</v>
      </c>
      <c r="C1647" s="26" t="s">
        <v>144</v>
      </c>
      <c r="D1647" s="26" t="s">
        <v>2131</v>
      </c>
      <c r="E1647" s="26" t="s">
        <v>69</v>
      </c>
      <c r="F1647" s="26" t="s">
        <v>69</v>
      </c>
      <c r="G1647" s="26" t="s">
        <v>144</v>
      </c>
      <c r="H1647" s="26" t="s">
        <v>11</v>
      </c>
      <c r="I1647" s="26" t="s">
        <v>169</v>
      </c>
      <c r="J1647" s="26" t="s">
        <v>74</v>
      </c>
      <c r="K1647" s="88" t="s">
        <v>148</v>
      </c>
      <c r="L1647" s="26" t="s">
        <v>148</v>
      </c>
      <c r="M1647" s="27">
        <v>45716</v>
      </c>
      <c r="N1647" s="26" t="s">
        <v>79</v>
      </c>
      <c r="O1647" s="28" t="s">
        <v>2125</v>
      </c>
      <c r="P1647" s="29" t="s">
        <v>149</v>
      </c>
      <c r="Q1647" s="26">
        <v>0</v>
      </c>
      <c r="R1647" s="56" t="s">
        <v>2150</v>
      </c>
    </row>
    <row r="1648" spans="1:18" x14ac:dyDescent="0.2">
      <c r="A1648" s="25" t="s">
        <v>143</v>
      </c>
      <c r="B1648" s="26">
        <v>70286700</v>
      </c>
      <c r="C1648" s="26" t="s">
        <v>144</v>
      </c>
      <c r="D1648" s="26" t="s">
        <v>2132</v>
      </c>
      <c r="E1648" s="26" t="s">
        <v>69</v>
      </c>
      <c r="F1648" s="26" t="s">
        <v>69</v>
      </c>
      <c r="G1648" s="26" t="s">
        <v>144</v>
      </c>
      <c r="H1648" s="26" t="s">
        <v>11</v>
      </c>
      <c r="I1648" s="26" t="s">
        <v>169</v>
      </c>
      <c r="J1648" s="26" t="s">
        <v>74</v>
      </c>
      <c r="K1648" s="88" t="s">
        <v>148</v>
      </c>
      <c r="L1648" s="26" t="s">
        <v>148</v>
      </c>
      <c r="M1648" s="27">
        <v>45716</v>
      </c>
      <c r="N1648" s="26" t="s">
        <v>79</v>
      </c>
      <c r="O1648" s="28" t="s">
        <v>2125</v>
      </c>
      <c r="P1648" s="29" t="s">
        <v>149</v>
      </c>
      <c r="Q1648" s="26">
        <v>0</v>
      </c>
      <c r="R1648" s="56" t="s">
        <v>2150</v>
      </c>
    </row>
    <row r="1649" spans="1:18" x14ac:dyDescent="0.2">
      <c r="A1649" s="25" t="s">
        <v>143</v>
      </c>
      <c r="B1649" s="26">
        <v>45989505</v>
      </c>
      <c r="C1649" s="26" t="s">
        <v>144</v>
      </c>
      <c r="D1649" s="26" t="s">
        <v>2133</v>
      </c>
      <c r="E1649" s="26" t="s">
        <v>69</v>
      </c>
      <c r="F1649" s="26" t="s">
        <v>69</v>
      </c>
      <c r="G1649" s="26" t="s">
        <v>144</v>
      </c>
      <c r="H1649" s="26" t="s">
        <v>11</v>
      </c>
      <c r="I1649" s="26" t="s">
        <v>169</v>
      </c>
      <c r="J1649" s="26" t="s">
        <v>74</v>
      </c>
      <c r="K1649" s="88" t="s">
        <v>148</v>
      </c>
      <c r="L1649" s="26" t="s">
        <v>148</v>
      </c>
      <c r="M1649" s="27">
        <v>45716</v>
      </c>
      <c r="N1649" s="26" t="s">
        <v>79</v>
      </c>
      <c r="O1649" s="28" t="s">
        <v>2125</v>
      </c>
      <c r="P1649" s="29" t="s">
        <v>149</v>
      </c>
      <c r="Q1649" s="26">
        <v>0</v>
      </c>
      <c r="R1649" s="56" t="s">
        <v>2150</v>
      </c>
    </row>
    <row r="1650" spans="1:18" x14ac:dyDescent="0.2">
      <c r="A1650" s="25" t="s">
        <v>143</v>
      </c>
      <c r="B1650" s="26">
        <v>74356328</v>
      </c>
      <c r="C1650" s="26" t="s">
        <v>144</v>
      </c>
      <c r="D1650" s="26" t="s">
        <v>2134</v>
      </c>
      <c r="E1650" s="26" t="s">
        <v>69</v>
      </c>
      <c r="F1650" s="26" t="s">
        <v>69</v>
      </c>
      <c r="G1650" s="26" t="s">
        <v>144</v>
      </c>
      <c r="H1650" s="26" t="s">
        <v>11</v>
      </c>
      <c r="I1650" s="26" t="s">
        <v>169</v>
      </c>
      <c r="J1650" s="26" t="s">
        <v>74</v>
      </c>
      <c r="K1650" s="88" t="s">
        <v>148</v>
      </c>
      <c r="L1650" s="26" t="s">
        <v>148</v>
      </c>
      <c r="M1650" s="27">
        <v>45716</v>
      </c>
      <c r="N1650" s="26" t="s">
        <v>79</v>
      </c>
      <c r="O1650" s="28" t="s">
        <v>2125</v>
      </c>
      <c r="P1650" s="29" t="s">
        <v>149</v>
      </c>
      <c r="Q1650" s="26">
        <v>0</v>
      </c>
      <c r="R1650" s="56" t="s">
        <v>2150</v>
      </c>
    </row>
    <row r="1651" spans="1:18" x14ac:dyDescent="0.2">
      <c r="A1651" s="25" t="s">
        <v>143</v>
      </c>
      <c r="B1651" s="26">
        <v>74742566</v>
      </c>
      <c r="C1651" s="26" t="s">
        <v>144</v>
      </c>
      <c r="D1651" s="26" t="s">
        <v>2297</v>
      </c>
      <c r="E1651" s="26" t="s">
        <v>69</v>
      </c>
      <c r="F1651" s="26" t="s">
        <v>69</v>
      </c>
      <c r="G1651" s="26" t="s">
        <v>144</v>
      </c>
      <c r="H1651" s="26" t="s">
        <v>436</v>
      </c>
      <c r="I1651" s="26" t="s">
        <v>200</v>
      </c>
      <c r="J1651" s="26" t="s">
        <v>74</v>
      </c>
      <c r="K1651" s="88" t="s">
        <v>148</v>
      </c>
      <c r="L1651" s="26" t="s">
        <v>148</v>
      </c>
      <c r="M1651" s="27">
        <v>45742</v>
      </c>
      <c r="N1651" s="26" t="s">
        <v>79</v>
      </c>
      <c r="O1651" s="28" t="s">
        <v>2298</v>
      </c>
      <c r="P1651" s="29" t="s">
        <v>149</v>
      </c>
      <c r="Q1651" s="26" t="s">
        <v>154</v>
      </c>
      <c r="R1651" s="56" t="s">
        <v>2150</v>
      </c>
    </row>
    <row r="1652" spans="1:18" x14ac:dyDescent="0.2">
      <c r="A1652" s="25" t="s">
        <v>143</v>
      </c>
      <c r="B1652" s="26">
        <v>76699114</v>
      </c>
      <c r="C1652" s="26" t="s">
        <v>144</v>
      </c>
      <c r="D1652" s="26" t="s">
        <v>2308</v>
      </c>
      <c r="E1652" s="26" t="s">
        <v>69</v>
      </c>
      <c r="F1652" s="26" t="s">
        <v>69</v>
      </c>
      <c r="G1652" s="26" t="s">
        <v>144</v>
      </c>
      <c r="H1652" s="26" t="s">
        <v>16</v>
      </c>
      <c r="I1652" s="26" t="s">
        <v>597</v>
      </c>
      <c r="J1652" s="26" t="s">
        <v>158</v>
      </c>
      <c r="K1652" s="88">
        <v>45776</v>
      </c>
      <c r="L1652" s="26" t="s">
        <v>159</v>
      </c>
      <c r="M1652" s="27">
        <v>45743</v>
      </c>
      <c r="N1652" s="26" t="s">
        <v>79</v>
      </c>
      <c r="O1652" s="28" t="s">
        <v>2307</v>
      </c>
      <c r="P1652" s="29" t="s">
        <v>149</v>
      </c>
      <c r="Q1652" s="26">
        <v>0</v>
      </c>
      <c r="R1652" s="56" t="s">
        <v>394</v>
      </c>
    </row>
    <row r="1653" spans="1:18" x14ac:dyDescent="0.2">
      <c r="A1653" s="25" t="s">
        <v>143</v>
      </c>
      <c r="B1653" s="26">
        <v>72655097</v>
      </c>
      <c r="C1653" s="26" t="s">
        <v>144</v>
      </c>
      <c r="D1653" s="26" t="s">
        <v>2309</v>
      </c>
      <c r="E1653" s="26" t="s">
        <v>69</v>
      </c>
      <c r="F1653" s="26" t="s">
        <v>69</v>
      </c>
      <c r="G1653" s="26" t="s">
        <v>144</v>
      </c>
      <c r="H1653" s="26" t="s">
        <v>16</v>
      </c>
      <c r="I1653" s="26" t="s">
        <v>986</v>
      </c>
      <c r="J1653" s="26" t="s">
        <v>74</v>
      </c>
      <c r="K1653" s="88" t="s">
        <v>148</v>
      </c>
      <c r="L1653" s="26" t="s">
        <v>148</v>
      </c>
      <c r="M1653" s="27">
        <v>45743</v>
      </c>
      <c r="N1653" s="26" t="s">
        <v>79</v>
      </c>
      <c r="O1653" s="28" t="s">
        <v>2307</v>
      </c>
      <c r="P1653" s="29" t="s">
        <v>149</v>
      </c>
      <c r="Q1653" s="26">
        <v>0</v>
      </c>
      <c r="R1653" s="56" t="s">
        <v>394</v>
      </c>
    </row>
    <row r="1654" spans="1:18" x14ac:dyDescent="0.2">
      <c r="A1654" s="25" t="s">
        <v>143</v>
      </c>
      <c r="B1654" s="26">
        <v>71259375</v>
      </c>
      <c r="C1654" s="26" t="s">
        <v>144</v>
      </c>
      <c r="D1654" s="26" t="s">
        <v>2310</v>
      </c>
      <c r="E1654" s="26" t="s">
        <v>69</v>
      </c>
      <c r="F1654" s="26" t="s">
        <v>69</v>
      </c>
      <c r="G1654" s="26" t="s">
        <v>144</v>
      </c>
      <c r="H1654" s="26" t="s">
        <v>16</v>
      </c>
      <c r="I1654" s="26" t="s">
        <v>589</v>
      </c>
      <c r="J1654" s="26" t="s">
        <v>74</v>
      </c>
      <c r="K1654" s="88" t="s">
        <v>148</v>
      </c>
      <c r="L1654" s="26" t="s">
        <v>148</v>
      </c>
      <c r="M1654" s="27">
        <v>45743</v>
      </c>
      <c r="N1654" s="26" t="s">
        <v>79</v>
      </c>
      <c r="O1654" s="28" t="s">
        <v>2307</v>
      </c>
      <c r="P1654" s="29" t="s">
        <v>149</v>
      </c>
      <c r="Q1654" s="26">
        <v>0</v>
      </c>
      <c r="R1654" s="56" t="s">
        <v>394</v>
      </c>
    </row>
    <row r="1655" spans="1:18" x14ac:dyDescent="0.2">
      <c r="A1655" s="25" t="s">
        <v>143</v>
      </c>
      <c r="B1655" s="26">
        <v>73696749</v>
      </c>
      <c r="C1655" s="26" t="s">
        <v>144</v>
      </c>
      <c r="D1655" s="26" t="s">
        <v>2311</v>
      </c>
      <c r="E1655" s="26" t="s">
        <v>69</v>
      </c>
      <c r="F1655" s="26" t="s">
        <v>69</v>
      </c>
      <c r="G1655" s="26" t="s">
        <v>144</v>
      </c>
      <c r="H1655" s="26" t="s">
        <v>16</v>
      </c>
      <c r="I1655" s="26" t="s">
        <v>901</v>
      </c>
      <c r="J1655" s="26" t="s">
        <v>74</v>
      </c>
      <c r="K1655" s="88" t="s">
        <v>148</v>
      </c>
      <c r="L1655" s="26" t="s">
        <v>148</v>
      </c>
      <c r="M1655" s="27">
        <v>45743</v>
      </c>
      <c r="N1655" s="26" t="s">
        <v>79</v>
      </c>
      <c r="O1655" s="28" t="s">
        <v>2307</v>
      </c>
      <c r="P1655" s="29" t="s">
        <v>149</v>
      </c>
      <c r="Q1655" s="26">
        <v>0</v>
      </c>
      <c r="R1655" s="56" t="s">
        <v>394</v>
      </c>
    </row>
    <row r="1656" spans="1:18" x14ac:dyDescent="0.2">
      <c r="A1656" s="25" t="s">
        <v>143</v>
      </c>
      <c r="B1656" s="26">
        <v>44461248</v>
      </c>
      <c r="C1656" s="26" t="s">
        <v>144</v>
      </c>
      <c r="D1656" s="26" t="s">
        <v>2312</v>
      </c>
      <c r="E1656" s="26" t="s">
        <v>69</v>
      </c>
      <c r="F1656" s="26" t="s">
        <v>69</v>
      </c>
      <c r="G1656" s="26" t="s">
        <v>144</v>
      </c>
      <c r="H1656" s="26" t="s">
        <v>16</v>
      </c>
      <c r="I1656" s="26" t="s">
        <v>986</v>
      </c>
      <c r="J1656" s="26" t="s">
        <v>74</v>
      </c>
      <c r="K1656" s="88" t="s">
        <v>148</v>
      </c>
      <c r="L1656" s="26" t="s">
        <v>148</v>
      </c>
      <c r="M1656" s="27">
        <v>45743</v>
      </c>
      <c r="N1656" s="26" t="s">
        <v>79</v>
      </c>
      <c r="O1656" s="28" t="s">
        <v>2307</v>
      </c>
      <c r="P1656" s="29" t="s">
        <v>149</v>
      </c>
      <c r="Q1656" s="26">
        <v>0</v>
      </c>
      <c r="R1656" s="56" t="s">
        <v>394</v>
      </c>
    </row>
    <row r="1657" spans="1:18" x14ac:dyDescent="0.2">
      <c r="A1657" s="25" t="s">
        <v>143</v>
      </c>
      <c r="B1657" s="26">
        <v>75016251</v>
      </c>
      <c r="C1657" s="26" t="s">
        <v>144</v>
      </c>
      <c r="D1657" s="26" t="s">
        <v>2313</v>
      </c>
      <c r="E1657" s="26" t="s">
        <v>69</v>
      </c>
      <c r="F1657" s="26" t="s">
        <v>69</v>
      </c>
      <c r="G1657" s="26" t="s">
        <v>144</v>
      </c>
      <c r="H1657" s="26" t="s">
        <v>16</v>
      </c>
      <c r="I1657" s="26" t="s">
        <v>589</v>
      </c>
      <c r="J1657" s="26" t="s">
        <v>74</v>
      </c>
      <c r="K1657" s="88" t="s">
        <v>148</v>
      </c>
      <c r="L1657" s="26" t="s">
        <v>148</v>
      </c>
      <c r="M1657" s="27">
        <v>45743</v>
      </c>
      <c r="N1657" s="26" t="s">
        <v>79</v>
      </c>
      <c r="O1657" s="28" t="s">
        <v>2307</v>
      </c>
      <c r="P1657" s="29" t="s">
        <v>149</v>
      </c>
      <c r="Q1657" s="26">
        <v>0</v>
      </c>
      <c r="R1657" s="56" t="s">
        <v>394</v>
      </c>
    </row>
    <row r="1658" spans="1:18" x14ac:dyDescent="0.2">
      <c r="A1658" s="25" t="s">
        <v>143</v>
      </c>
      <c r="B1658" s="26">
        <v>77648196</v>
      </c>
      <c r="C1658" s="26" t="s">
        <v>144</v>
      </c>
      <c r="D1658" s="26" t="s">
        <v>2314</v>
      </c>
      <c r="E1658" s="26" t="s">
        <v>69</v>
      </c>
      <c r="F1658" s="26" t="s">
        <v>69</v>
      </c>
      <c r="G1658" s="26" t="s">
        <v>144</v>
      </c>
      <c r="H1658" s="26" t="s">
        <v>16</v>
      </c>
      <c r="I1658" s="26" t="s">
        <v>589</v>
      </c>
      <c r="J1658" s="26" t="s">
        <v>74</v>
      </c>
      <c r="K1658" s="88" t="s">
        <v>148</v>
      </c>
      <c r="L1658" s="26" t="s">
        <v>148</v>
      </c>
      <c r="M1658" s="27">
        <v>45743</v>
      </c>
      <c r="N1658" s="26" t="s">
        <v>79</v>
      </c>
      <c r="O1658" s="28" t="s">
        <v>2307</v>
      </c>
      <c r="P1658" s="29" t="s">
        <v>149</v>
      </c>
      <c r="Q1658" s="26">
        <v>0</v>
      </c>
      <c r="R1658" s="56" t="s">
        <v>394</v>
      </c>
    </row>
    <row r="1659" spans="1:18" x14ac:dyDescent="0.2">
      <c r="A1659" s="25" t="s">
        <v>143</v>
      </c>
      <c r="B1659" s="26">
        <v>6274994</v>
      </c>
      <c r="C1659" s="26" t="s">
        <v>144</v>
      </c>
      <c r="D1659" s="26" t="s">
        <v>1600</v>
      </c>
      <c r="E1659" s="26" t="s">
        <v>69</v>
      </c>
      <c r="F1659" s="26" t="s">
        <v>69</v>
      </c>
      <c r="G1659" s="26" t="s">
        <v>144</v>
      </c>
      <c r="H1659" s="26" t="s">
        <v>16</v>
      </c>
      <c r="I1659" s="26" t="s">
        <v>597</v>
      </c>
      <c r="J1659" s="26" t="s">
        <v>74</v>
      </c>
      <c r="K1659" s="88" t="s">
        <v>148</v>
      </c>
      <c r="L1659" s="26" t="s">
        <v>148</v>
      </c>
      <c r="M1659" s="27">
        <v>45743</v>
      </c>
      <c r="N1659" s="26" t="s">
        <v>79</v>
      </c>
      <c r="O1659" s="28" t="s">
        <v>2307</v>
      </c>
      <c r="P1659" s="29" t="s">
        <v>149</v>
      </c>
      <c r="Q1659" s="26">
        <v>0</v>
      </c>
      <c r="R1659" s="56" t="s">
        <v>394</v>
      </c>
    </row>
    <row r="1660" spans="1:18" x14ac:dyDescent="0.2">
      <c r="A1660" s="25" t="s">
        <v>143</v>
      </c>
      <c r="B1660" s="26">
        <v>74436304</v>
      </c>
      <c r="C1660" s="26" t="s">
        <v>144</v>
      </c>
      <c r="D1660" s="26" t="s">
        <v>2315</v>
      </c>
      <c r="E1660" s="26" t="s">
        <v>69</v>
      </c>
      <c r="F1660" s="26" t="s">
        <v>69</v>
      </c>
      <c r="G1660" s="26" t="s">
        <v>144</v>
      </c>
      <c r="H1660" s="26" t="s">
        <v>16</v>
      </c>
      <c r="I1660" s="26" t="s">
        <v>986</v>
      </c>
      <c r="J1660" s="26" t="s">
        <v>74</v>
      </c>
      <c r="K1660" s="88" t="s">
        <v>148</v>
      </c>
      <c r="L1660" s="26" t="s">
        <v>148</v>
      </c>
      <c r="M1660" s="27">
        <v>45743</v>
      </c>
      <c r="N1660" s="26" t="s">
        <v>79</v>
      </c>
      <c r="O1660" s="28" t="s">
        <v>2307</v>
      </c>
      <c r="P1660" s="29" t="s">
        <v>149</v>
      </c>
      <c r="Q1660" s="26">
        <v>0</v>
      </c>
      <c r="R1660" s="56" t="s">
        <v>394</v>
      </c>
    </row>
    <row r="1661" spans="1:18" x14ac:dyDescent="0.2">
      <c r="A1661" s="25" t="s">
        <v>143</v>
      </c>
      <c r="B1661" s="26">
        <v>75132187</v>
      </c>
      <c r="C1661" s="26" t="s">
        <v>144</v>
      </c>
      <c r="D1661" s="26" t="s">
        <v>2316</v>
      </c>
      <c r="E1661" s="26" t="s">
        <v>69</v>
      </c>
      <c r="F1661" s="26" t="s">
        <v>69</v>
      </c>
      <c r="G1661" s="26" t="s">
        <v>144</v>
      </c>
      <c r="H1661" s="26" t="s">
        <v>16</v>
      </c>
      <c r="I1661" s="26" t="s">
        <v>589</v>
      </c>
      <c r="J1661" s="26" t="s">
        <v>74</v>
      </c>
      <c r="K1661" s="88" t="s">
        <v>148</v>
      </c>
      <c r="L1661" s="26" t="s">
        <v>148</v>
      </c>
      <c r="M1661" s="27">
        <v>45743</v>
      </c>
      <c r="N1661" s="26" t="s">
        <v>79</v>
      </c>
      <c r="O1661" s="28" t="s">
        <v>2307</v>
      </c>
      <c r="P1661" s="29" t="s">
        <v>149</v>
      </c>
      <c r="Q1661" s="26">
        <v>0</v>
      </c>
      <c r="R1661" s="56" t="s">
        <v>394</v>
      </c>
    </row>
    <row r="1662" spans="1:18" x14ac:dyDescent="0.2">
      <c r="A1662" s="25" t="s">
        <v>143</v>
      </c>
      <c r="B1662" s="26">
        <v>71409638</v>
      </c>
      <c r="C1662" s="26" t="s">
        <v>144</v>
      </c>
      <c r="D1662" s="26" t="s">
        <v>2319</v>
      </c>
      <c r="E1662" s="26" t="s">
        <v>69</v>
      </c>
      <c r="F1662" s="26" t="s">
        <v>69</v>
      </c>
      <c r="G1662" s="26" t="s">
        <v>144</v>
      </c>
      <c r="H1662" s="26" t="s">
        <v>146</v>
      </c>
      <c r="I1662" s="26" t="s">
        <v>2150</v>
      </c>
      <c r="J1662" s="26" t="s">
        <v>74</v>
      </c>
      <c r="K1662" s="88" t="s">
        <v>148</v>
      </c>
      <c r="L1662" s="26" t="s">
        <v>148</v>
      </c>
      <c r="M1662" s="27">
        <v>45745</v>
      </c>
      <c r="N1662" s="26" t="s">
        <v>79</v>
      </c>
      <c r="O1662" s="28" t="s">
        <v>2318</v>
      </c>
      <c r="P1662" s="29" t="s">
        <v>149</v>
      </c>
      <c r="Q1662" s="26">
        <v>0</v>
      </c>
      <c r="R1662" s="56" t="s">
        <v>2150</v>
      </c>
    </row>
    <row r="1663" spans="1:18" x14ac:dyDescent="0.2">
      <c r="A1663" s="25" t="s">
        <v>143</v>
      </c>
      <c r="B1663" s="26">
        <v>71425481</v>
      </c>
      <c r="C1663" s="26" t="s">
        <v>144</v>
      </c>
      <c r="D1663" s="26" t="s">
        <v>2320</v>
      </c>
      <c r="E1663" s="26" t="s">
        <v>69</v>
      </c>
      <c r="F1663" s="26" t="s">
        <v>69</v>
      </c>
      <c r="G1663" s="26" t="s">
        <v>144</v>
      </c>
      <c r="H1663" s="26" t="s">
        <v>146</v>
      </c>
      <c r="I1663" s="26" t="s">
        <v>2150</v>
      </c>
      <c r="J1663" s="26" t="s">
        <v>74</v>
      </c>
      <c r="K1663" s="88" t="s">
        <v>148</v>
      </c>
      <c r="L1663" s="26" t="s">
        <v>148</v>
      </c>
      <c r="M1663" s="27">
        <v>45745</v>
      </c>
      <c r="N1663" s="26" t="s">
        <v>79</v>
      </c>
      <c r="O1663" s="28" t="s">
        <v>2318</v>
      </c>
      <c r="P1663" s="29" t="s">
        <v>149</v>
      </c>
      <c r="Q1663" s="26">
        <v>0</v>
      </c>
      <c r="R1663" s="56" t="s">
        <v>2150</v>
      </c>
    </row>
    <row r="1664" spans="1:18" x14ac:dyDescent="0.2">
      <c r="A1664" s="25" t="s">
        <v>143</v>
      </c>
      <c r="B1664" s="26">
        <v>71489902</v>
      </c>
      <c r="C1664" s="26" t="s">
        <v>144</v>
      </c>
      <c r="D1664" s="26" t="s">
        <v>2321</v>
      </c>
      <c r="E1664" s="26" t="s">
        <v>69</v>
      </c>
      <c r="F1664" s="26" t="s">
        <v>69</v>
      </c>
      <c r="G1664" s="26" t="s">
        <v>144</v>
      </c>
      <c r="H1664" s="26" t="s">
        <v>146</v>
      </c>
      <c r="I1664" s="26" t="s">
        <v>2150</v>
      </c>
      <c r="J1664" s="26" t="s">
        <v>74</v>
      </c>
      <c r="K1664" s="88" t="s">
        <v>148</v>
      </c>
      <c r="L1664" s="26" t="s">
        <v>148</v>
      </c>
      <c r="M1664" s="27">
        <v>45745</v>
      </c>
      <c r="N1664" s="26" t="s">
        <v>79</v>
      </c>
      <c r="O1664" s="28" t="s">
        <v>2318</v>
      </c>
      <c r="P1664" s="29" t="s">
        <v>149</v>
      </c>
      <c r="Q1664" s="26">
        <v>0</v>
      </c>
      <c r="R1664" s="56" t="s">
        <v>2150</v>
      </c>
    </row>
    <row r="1665" spans="1:18" x14ac:dyDescent="0.2">
      <c r="A1665" s="25" t="s">
        <v>143</v>
      </c>
      <c r="B1665" s="26">
        <v>60976665</v>
      </c>
      <c r="C1665" s="26" t="s">
        <v>144</v>
      </c>
      <c r="D1665" s="26" t="s">
        <v>2322</v>
      </c>
      <c r="E1665" s="26" t="s">
        <v>69</v>
      </c>
      <c r="F1665" s="26" t="s">
        <v>69</v>
      </c>
      <c r="G1665" s="26" t="s">
        <v>144</v>
      </c>
      <c r="H1665" s="26" t="s">
        <v>146</v>
      </c>
      <c r="I1665" s="26" t="s">
        <v>2150</v>
      </c>
      <c r="J1665" s="26" t="s">
        <v>74</v>
      </c>
      <c r="K1665" s="88" t="s">
        <v>148</v>
      </c>
      <c r="L1665" s="26" t="s">
        <v>148</v>
      </c>
      <c r="M1665" s="27">
        <v>45745</v>
      </c>
      <c r="N1665" s="26" t="s">
        <v>79</v>
      </c>
      <c r="O1665" s="28" t="s">
        <v>2318</v>
      </c>
      <c r="P1665" s="29" t="s">
        <v>149</v>
      </c>
      <c r="Q1665" s="26">
        <v>0</v>
      </c>
      <c r="R1665" s="56" t="s">
        <v>2150</v>
      </c>
    </row>
    <row r="1666" spans="1:18" x14ac:dyDescent="0.2">
      <c r="A1666" s="25" t="s">
        <v>143</v>
      </c>
      <c r="B1666" s="26">
        <v>45220346</v>
      </c>
      <c r="C1666" s="26" t="s">
        <v>144</v>
      </c>
      <c r="D1666" s="26" t="s">
        <v>2323</v>
      </c>
      <c r="E1666" s="26" t="s">
        <v>69</v>
      </c>
      <c r="F1666" s="26" t="s">
        <v>69</v>
      </c>
      <c r="G1666" s="26" t="s">
        <v>144</v>
      </c>
      <c r="H1666" s="26" t="s">
        <v>146</v>
      </c>
      <c r="I1666" s="26" t="s">
        <v>2150</v>
      </c>
      <c r="J1666" s="26" t="s">
        <v>74</v>
      </c>
      <c r="K1666" s="88" t="s">
        <v>148</v>
      </c>
      <c r="L1666" s="26" t="s">
        <v>148</v>
      </c>
      <c r="M1666" s="27">
        <v>45745</v>
      </c>
      <c r="N1666" s="26" t="s">
        <v>79</v>
      </c>
      <c r="O1666" s="28" t="s">
        <v>2318</v>
      </c>
      <c r="P1666" s="29" t="s">
        <v>149</v>
      </c>
      <c r="Q1666" s="26">
        <v>0</v>
      </c>
      <c r="R1666" s="56" t="s">
        <v>2150</v>
      </c>
    </row>
    <row r="1667" spans="1:18" x14ac:dyDescent="0.2">
      <c r="A1667" s="25" t="s">
        <v>143</v>
      </c>
      <c r="B1667" s="26">
        <v>47035789</v>
      </c>
      <c r="C1667" s="26" t="s">
        <v>144</v>
      </c>
      <c r="D1667" s="26" t="s">
        <v>2324</v>
      </c>
      <c r="E1667" s="26" t="s">
        <v>69</v>
      </c>
      <c r="F1667" s="26" t="s">
        <v>69</v>
      </c>
      <c r="G1667" s="26" t="s">
        <v>144</v>
      </c>
      <c r="H1667" s="26" t="s">
        <v>146</v>
      </c>
      <c r="I1667" s="26" t="s">
        <v>2150</v>
      </c>
      <c r="J1667" s="26" t="s">
        <v>74</v>
      </c>
      <c r="K1667" s="88" t="s">
        <v>148</v>
      </c>
      <c r="L1667" s="26" t="s">
        <v>148</v>
      </c>
      <c r="M1667" s="27">
        <v>45745</v>
      </c>
      <c r="N1667" s="26" t="s">
        <v>79</v>
      </c>
      <c r="O1667" s="28" t="s">
        <v>2318</v>
      </c>
      <c r="P1667" s="29" t="s">
        <v>149</v>
      </c>
      <c r="Q1667" s="26">
        <v>0</v>
      </c>
      <c r="R1667" s="56" t="s">
        <v>2150</v>
      </c>
    </row>
    <row r="1668" spans="1:18" x14ac:dyDescent="0.2">
      <c r="A1668" s="25" t="s">
        <v>143</v>
      </c>
      <c r="B1668" s="26">
        <v>72013360</v>
      </c>
      <c r="C1668" s="26" t="s">
        <v>144</v>
      </c>
      <c r="D1668" s="26" t="s">
        <v>2325</v>
      </c>
      <c r="E1668" s="26" t="s">
        <v>69</v>
      </c>
      <c r="F1668" s="26" t="s">
        <v>69</v>
      </c>
      <c r="G1668" s="26" t="s">
        <v>144</v>
      </c>
      <c r="H1668" s="26" t="s">
        <v>146</v>
      </c>
      <c r="I1668" s="26" t="s">
        <v>2150</v>
      </c>
      <c r="J1668" s="26" t="s">
        <v>74</v>
      </c>
      <c r="K1668" s="88" t="s">
        <v>148</v>
      </c>
      <c r="L1668" s="26" t="s">
        <v>148</v>
      </c>
      <c r="M1668" s="27">
        <v>45745</v>
      </c>
      <c r="N1668" s="26" t="s">
        <v>79</v>
      </c>
      <c r="O1668" s="28" t="s">
        <v>2318</v>
      </c>
      <c r="P1668" s="29" t="s">
        <v>149</v>
      </c>
      <c r="Q1668" s="26">
        <v>0</v>
      </c>
      <c r="R1668" s="56" t="s">
        <v>2150</v>
      </c>
    </row>
    <row r="1669" spans="1:18" x14ac:dyDescent="0.2">
      <c r="A1669" s="25" t="s">
        <v>143</v>
      </c>
      <c r="B1669" s="26">
        <v>74409448</v>
      </c>
      <c r="C1669" s="26" t="s">
        <v>144</v>
      </c>
      <c r="D1669" s="26" t="s">
        <v>2391</v>
      </c>
      <c r="E1669" s="26" t="s">
        <v>69</v>
      </c>
      <c r="F1669" s="26" t="s">
        <v>69</v>
      </c>
      <c r="G1669" s="26" t="s">
        <v>144</v>
      </c>
      <c r="H1669" s="26" t="s">
        <v>146</v>
      </c>
      <c r="I1669" s="26" t="s">
        <v>2150</v>
      </c>
      <c r="J1669" s="26" t="s">
        <v>74</v>
      </c>
      <c r="K1669" s="88" t="s">
        <v>148</v>
      </c>
      <c r="L1669" s="26" t="s">
        <v>148</v>
      </c>
      <c r="M1669" s="27">
        <v>45777</v>
      </c>
      <c r="N1669" s="26" t="s">
        <v>79</v>
      </c>
      <c r="O1669" s="28" t="s">
        <v>2392</v>
      </c>
      <c r="P1669" s="29" t="s">
        <v>149</v>
      </c>
      <c r="Q1669" s="26">
        <v>0</v>
      </c>
      <c r="R1669" s="56" t="s">
        <v>2150</v>
      </c>
    </row>
    <row r="1670" spans="1:18" x14ac:dyDescent="0.2">
      <c r="A1670" s="56" t="s">
        <v>143</v>
      </c>
      <c r="B1670" s="56">
        <v>70599446</v>
      </c>
      <c r="C1670" s="56" t="s">
        <v>144</v>
      </c>
      <c r="D1670" s="56" t="s">
        <v>2393</v>
      </c>
      <c r="E1670" s="56" t="s">
        <v>69</v>
      </c>
      <c r="F1670" s="56" t="s">
        <v>69</v>
      </c>
      <c r="G1670" s="56" t="s">
        <v>144</v>
      </c>
      <c r="H1670" s="56" t="s">
        <v>146</v>
      </c>
      <c r="I1670" s="56" t="s">
        <v>2150</v>
      </c>
      <c r="J1670" s="56" t="s">
        <v>74</v>
      </c>
      <c r="K1670" s="88" t="s">
        <v>148</v>
      </c>
      <c r="L1670" s="56" t="s">
        <v>148</v>
      </c>
      <c r="M1670" s="27">
        <v>45777</v>
      </c>
      <c r="N1670" s="56" t="s">
        <v>79</v>
      </c>
      <c r="O1670" s="56" t="s">
        <v>2392</v>
      </c>
      <c r="P1670" s="56" t="s">
        <v>149</v>
      </c>
      <c r="Q1670" s="56">
        <v>0</v>
      </c>
      <c r="R1670" s="56" t="s">
        <v>2150</v>
      </c>
    </row>
    <row r="1671" spans="1:18" x14ac:dyDescent="0.2">
      <c r="A1671" s="56" t="s">
        <v>143</v>
      </c>
      <c r="B1671" s="56">
        <v>74051948</v>
      </c>
      <c r="C1671" s="56" t="s">
        <v>144</v>
      </c>
      <c r="D1671" s="56" t="s">
        <v>2394</v>
      </c>
      <c r="E1671" s="56" t="s">
        <v>69</v>
      </c>
      <c r="F1671" s="56" t="s">
        <v>69</v>
      </c>
      <c r="G1671" s="56" t="s">
        <v>144</v>
      </c>
      <c r="H1671" s="56" t="s">
        <v>146</v>
      </c>
      <c r="I1671" s="56" t="s">
        <v>2150</v>
      </c>
      <c r="J1671" s="56" t="s">
        <v>74</v>
      </c>
      <c r="K1671" s="88" t="s">
        <v>148</v>
      </c>
      <c r="L1671" s="56" t="s">
        <v>148</v>
      </c>
      <c r="M1671" s="27">
        <v>45777</v>
      </c>
      <c r="N1671" s="56" t="s">
        <v>79</v>
      </c>
      <c r="O1671" s="56" t="s">
        <v>2392</v>
      </c>
      <c r="P1671" s="56" t="s">
        <v>149</v>
      </c>
      <c r="Q1671" s="56">
        <v>0</v>
      </c>
      <c r="R1671" s="56" t="s">
        <v>2150</v>
      </c>
    </row>
    <row r="1672" spans="1:18" x14ac:dyDescent="0.2">
      <c r="A1672" s="56" t="s">
        <v>143</v>
      </c>
      <c r="B1672" s="56">
        <v>72698580</v>
      </c>
      <c r="C1672" s="56" t="s">
        <v>144</v>
      </c>
      <c r="D1672" s="56" t="s">
        <v>2395</v>
      </c>
      <c r="E1672" s="56" t="s">
        <v>69</v>
      </c>
      <c r="F1672" s="56" t="s">
        <v>69</v>
      </c>
      <c r="G1672" s="56" t="s">
        <v>144</v>
      </c>
      <c r="H1672" s="56" t="s">
        <v>146</v>
      </c>
      <c r="I1672" s="56" t="s">
        <v>2150</v>
      </c>
      <c r="J1672" s="56" t="s">
        <v>74</v>
      </c>
      <c r="K1672" s="88" t="s">
        <v>148</v>
      </c>
      <c r="L1672" s="56" t="s">
        <v>148</v>
      </c>
      <c r="M1672" s="27">
        <v>45777</v>
      </c>
      <c r="N1672" s="56" t="s">
        <v>79</v>
      </c>
      <c r="O1672" s="56" t="s">
        <v>2392</v>
      </c>
      <c r="P1672" s="56" t="s">
        <v>149</v>
      </c>
      <c r="Q1672" s="56">
        <v>0</v>
      </c>
      <c r="R1672" s="56" t="s">
        <v>2150</v>
      </c>
    </row>
    <row r="1673" spans="1:18" x14ac:dyDescent="0.2">
      <c r="A1673" s="56" t="s">
        <v>143</v>
      </c>
      <c r="B1673" s="56">
        <v>48235156</v>
      </c>
      <c r="C1673" s="56" t="s">
        <v>144</v>
      </c>
      <c r="D1673" s="56" t="s">
        <v>909</v>
      </c>
      <c r="E1673" s="56" t="s">
        <v>69</v>
      </c>
      <c r="F1673" s="56" t="s">
        <v>69</v>
      </c>
      <c r="G1673" s="56" t="s">
        <v>144</v>
      </c>
      <c r="H1673" s="56" t="s">
        <v>146</v>
      </c>
      <c r="I1673" s="56" t="s">
        <v>2150</v>
      </c>
      <c r="J1673" s="56" t="s">
        <v>74</v>
      </c>
      <c r="K1673" s="88" t="s">
        <v>148</v>
      </c>
      <c r="L1673" s="56" t="s">
        <v>148</v>
      </c>
      <c r="M1673" s="27">
        <v>45777</v>
      </c>
      <c r="N1673" s="56" t="s">
        <v>79</v>
      </c>
      <c r="O1673" s="56" t="s">
        <v>2392</v>
      </c>
      <c r="P1673" s="56" t="s">
        <v>149</v>
      </c>
      <c r="Q1673" s="56">
        <v>0</v>
      </c>
      <c r="R1673" s="56" t="s">
        <v>2150</v>
      </c>
    </row>
    <row r="1674" spans="1:18" x14ac:dyDescent="0.2">
      <c r="A1674" s="56" t="s">
        <v>143</v>
      </c>
      <c r="B1674" s="56">
        <v>3950230</v>
      </c>
      <c r="C1674" s="56" t="s">
        <v>144</v>
      </c>
      <c r="D1674" s="56" t="s">
        <v>2396</v>
      </c>
      <c r="E1674" s="56" t="s">
        <v>69</v>
      </c>
      <c r="F1674" s="56" t="s">
        <v>69</v>
      </c>
      <c r="G1674" s="56" t="s">
        <v>144</v>
      </c>
      <c r="H1674" s="56" t="s">
        <v>146</v>
      </c>
      <c r="I1674" s="56" t="s">
        <v>2150</v>
      </c>
      <c r="J1674" s="56" t="s">
        <v>74</v>
      </c>
      <c r="K1674" s="88" t="s">
        <v>148</v>
      </c>
      <c r="L1674" s="56" t="s">
        <v>148</v>
      </c>
      <c r="M1674" s="27">
        <v>45777</v>
      </c>
      <c r="N1674" s="56" t="s">
        <v>79</v>
      </c>
      <c r="O1674" s="56" t="s">
        <v>2392</v>
      </c>
      <c r="P1674" s="56" t="s">
        <v>149</v>
      </c>
      <c r="Q1674" s="56">
        <v>0</v>
      </c>
      <c r="R1674" s="56" t="s">
        <v>2150</v>
      </c>
    </row>
    <row r="1675" spans="1:18" x14ac:dyDescent="0.2">
      <c r="A1675" s="56" t="s">
        <v>143</v>
      </c>
      <c r="B1675" s="56">
        <v>74741887</v>
      </c>
      <c r="C1675" s="56" t="s">
        <v>144</v>
      </c>
      <c r="D1675" s="56" t="s">
        <v>2397</v>
      </c>
      <c r="E1675" s="56" t="s">
        <v>69</v>
      </c>
      <c r="F1675" s="56" t="s">
        <v>69</v>
      </c>
      <c r="G1675" s="56" t="s">
        <v>144</v>
      </c>
      <c r="H1675" s="56" t="s">
        <v>146</v>
      </c>
      <c r="I1675" s="56" t="s">
        <v>2150</v>
      </c>
      <c r="J1675" s="56" t="s">
        <v>74</v>
      </c>
      <c r="K1675" s="88" t="s">
        <v>148</v>
      </c>
      <c r="L1675" s="56" t="s">
        <v>148</v>
      </c>
      <c r="M1675" s="27">
        <v>45777</v>
      </c>
      <c r="N1675" s="56" t="s">
        <v>79</v>
      </c>
      <c r="O1675" s="56" t="s">
        <v>2392</v>
      </c>
      <c r="P1675" s="56" t="s">
        <v>149</v>
      </c>
      <c r="Q1675" s="56">
        <v>0</v>
      </c>
      <c r="R1675" s="56" t="s">
        <v>2150</v>
      </c>
    </row>
    <row r="1676" spans="1:18" x14ac:dyDescent="0.2">
      <c r="A1676" s="56" t="s">
        <v>143</v>
      </c>
      <c r="B1676" s="56">
        <v>75511432</v>
      </c>
      <c r="C1676" s="56" t="s">
        <v>144</v>
      </c>
      <c r="D1676" s="56" t="s">
        <v>2398</v>
      </c>
      <c r="E1676" s="56" t="s">
        <v>69</v>
      </c>
      <c r="F1676" s="56" t="s">
        <v>69</v>
      </c>
      <c r="G1676" s="56" t="s">
        <v>144</v>
      </c>
      <c r="H1676" s="56" t="s">
        <v>146</v>
      </c>
      <c r="I1676" s="56" t="s">
        <v>2150</v>
      </c>
      <c r="J1676" s="56" t="s">
        <v>74</v>
      </c>
      <c r="K1676" s="88" t="s">
        <v>148</v>
      </c>
      <c r="L1676" s="56" t="s">
        <v>148</v>
      </c>
      <c r="M1676" s="27">
        <v>45777</v>
      </c>
      <c r="N1676" s="56" t="s">
        <v>79</v>
      </c>
      <c r="O1676" s="56" t="s">
        <v>2392</v>
      </c>
      <c r="P1676" s="56" t="s">
        <v>149</v>
      </c>
      <c r="Q1676" s="56">
        <v>0</v>
      </c>
      <c r="R1676" s="56" t="s">
        <v>2150</v>
      </c>
    </row>
    <row r="1677" spans="1:18" x14ac:dyDescent="0.2">
      <c r="A1677" s="56" t="s">
        <v>143</v>
      </c>
      <c r="B1677" s="56">
        <v>72572896</v>
      </c>
      <c r="C1677" s="56" t="s">
        <v>144</v>
      </c>
      <c r="D1677" s="56" t="s">
        <v>2399</v>
      </c>
      <c r="E1677" s="56" t="s">
        <v>69</v>
      </c>
      <c r="F1677" s="56" t="s">
        <v>69</v>
      </c>
      <c r="G1677" s="56" t="s">
        <v>144</v>
      </c>
      <c r="H1677" s="56" t="s">
        <v>16</v>
      </c>
      <c r="I1677" s="56" t="s">
        <v>425</v>
      </c>
      <c r="J1677" s="56" t="s">
        <v>74</v>
      </c>
      <c r="K1677" s="88" t="s">
        <v>148</v>
      </c>
      <c r="L1677" s="56" t="s">
        <v>148</v>
      </c>
      <c r="M1677" s="27">
        <v>45776</v>
      </c>
      <c r="N1677" s="56" t="s">
        <v>79</v>
      </c>
      <c r="O1677" s="56" t="s">
        <v>2400</v>
      </c>
      <c r="P1677" s="56" t="s">
        <v>149</v>
      </c>
      <c r="Q1677" s="56">
        <v>0</v>
      </c>
      <c r="R1677" s="56" t="s">
        <v>243</v>
      </c>
    </row>
    <row r="1678" spans="1:18" x14ac:dyDescent="0.2">
      <c r="A1678" s="56" t="s">
        <v>143</v>
      </c>
      <c r="B1678" s="56">
        <v>73241454</v>
      </c>
      <c r="C1678" s="56" t="s">
        <v>144</v>
      </c>
      <c r="D1678" s="56" t="s">
        <v>2401</v>
      </c>
      <c r="E1678" s="56" t="s">
        <v>69</v>
      </c>
      <c r="F1678" s="56" t="s">
        <v>69</v>
      </c>
      <c r="G1678" s="56" t="s">
        <v>144</v>
      </c>
      <c r="H1678" s="56" t="s">
        <v>16</v>
      </c>
      <c r="I1678" s="56" t="s">
        <v>425</v>
      </c>
      <c r="J1678" s="56" t="s">
        <v>74</v>
      </c>
      <c r="K1678" s="88" t="s">
        <v>148</v>
      </c>
      <c r="L1678" s="56" t="s">
        <v>148</v>
      </c>
      <c r="M1678" s="27">
        <v>45776</v>
      </c>
      <c r="N1678" s="56" t="s">
        <v>79</v>
      </c>
      <c r="O1678" s="56" t="s">
        <v>2400</v>
      </c>
      <c r="P1678" s="56" t="s">
        <v>149</v>
      </c>
      <c r="Q1678" s="56">
        <v>0</v>
      </c>
      <c r="R1678" s="56" t="s">
        <v>243</v>
      </c>
    </row>
    <row r="1679" spans="1:18" x14ac:dyDescent="0.2">
      <c r="A1679" s="56" t="s">
        <v>143</v>
      </c>
      <c r="B1679" s="56">
        <v>74088318</v>
      </c>
      <c r="C1679" s="56" t="s">
        <v>144</v>
      </c>
      <c r="D1679" s="56" t="s">
        <v>2402</v>
      </c>
      <c r="E1679" s="56" t="s">
        <v>69</v>
      </c>
      <c r="F1679" s="56" t="s">
        <v>69</v>
      </c>
      <c r="G1679" s="56" t="s">
        <v>144</v>
      </c>
      <c r="H1679" s="56" t="s">
        <v>16</v>
      </c>
      <c r="I1679" s="56" t="s">
        <v>425</v>
      </c>
      <c r="J1679" s="56" t="s">
        <v>74</v>
      </c>
      <c r="K1679" s="88" t="s">
        <v>148</v>
      </c>
      <c r="L1679" s="56" t="s">
        <v>148</v>
      </c>
      <c r="M1679" s="27">
        <v>45776</v>
      </c>
      <c r="N1679" s="56" t="s">
        <v>79</v>
      </c>
      <c r="O1679" s="56" t="s">
        <v>2400</v>
      </c>
      <c r="P1679" s="56" t="s">
        <v>149</v>
      </c>
      <c r="Q1679" s="56">
        <v>0</v>
      </c>
      <c r="R1679" s="56" t="s">
        <v>243</v>
      </c>
    </row>
    <row r="1680" spans="1:18" x14ac:dyDescent="0.2">
      <c r="A1680" s="56" t="s">
        <v>143</v>
      </c>
      <c r="B1680" s="56">
        <v>60855620</v>
      </c>
      <c r="C1680" s="56" t="s">
        <v>144</v>
      </c>
      <c r="D1680" s="56" t="s">
        <v>2403</v>
      </c>
      <c r="E1680" s="56" t="s">
        <v>69</v>
      </c>
      <c r="F1680" s="56" t="s">
        <v>69</v>
      </c>
      <c r="G1680" s="56" t="s">
        <v>144</v>
      </c>
      <c r="H1680" s="56" t="s">
        <v>16</v>
      </c>
      <c r="I1680" s="56" t="s">
        <v>425</v>
      </c>
      <c r="J1680" s="56" t="s">
        <v>74</v>
      </c>
      <c r="K1680" s="88" t="s">
        <v>148</v>
      </c>
      <c r="L1680" s="56" t="s">
        <v>148</v>
      </c>
      <c r="M1680" s="27">
        <v>45776</v>
      </c>
      <c r="N1680" s="56" t="s">
        <v>79</v>
      </c>
      <c r="O1680" s="56" t="s">
        <v>2400</v>
      </c>
      <c r="P1680" s="56" t="s">
        <v>149</v>
      </c>
      <c r="Q1680" s="56">
        <v>0</v>
      </c>
      <c r="R1680" s="56" t="s">
        <v>243</v>
      </c>
    </row>
    <row r="1681" spans="1:18" x14ac:dyDescent="0.2">
      <c r="A1681" s="56" t="s">
        <v>143</v>
      </c>
      <c r="B1681" s="56">
        <v>74905633</v>
      </c>
      <c r="C1681" s="56" t="s">
        <v>144</v>
      </c>
      <c r="D1681" s="56" t="s">
        <v>2404</v>
      </c>
      <c r="E1681" s="56" t="s">
        <v>69</v>
      </c>
      <c r="F1681" s="56" t="s">
        <v>69</v>
      </c>
      <c r="G1681" s="56" t="s">
        <v>144</v>
      </c>
      <c r="H1681" s="56" t="s">
        <v>16</v>
      </c>
      <c r="I1681" s="56" t="s">
        <v>425</v>
      </c>
      <c r="J1681" s="56" t="s">
        <v>74</v>
      </c>
      <c r="K1681" s="88" t="s">
        <v>148</v>
      </c>
      <c r="L1681" s="56" t="s">
        <v>148</v>
      </c>
      <c r="M1681" s="27">
        <v>45776</v>
      </c>
      <c r="N1681" s="56" t="s">
        <v>79</v>
      </c>
      <c r="O1681" s="56" t="s">
        <v>2400</v>
      </c>
      <c r="P1681" s="56" t="s">
        <v>149</v>
      </c>
      <c r="Q1681" s="56">
        <v>0</v>
      </c>
      <c r="R1681" s="56" t="s">
        <v>243</v>
      </c>
    </row>
    <row r="1682" spans="1:18" x14ac:dyDescent="0.2">
      <c r="A1682" s="56" t="s">
        <v>143</v>
      </c>
      <c r="B1682" s="56">
        <v>75694586</v>
      </c>
      <c r="C1682" s="56" t="s">
        <v>144</v>
      </c>
      <c r="D1682" s="56" t="s">
        <v>2405</v>
      </c>
      <c r="E1682" s="56" t="s">
        <v>69</v>
      </c>
      <c r="F1682" s="56" t="s">
        <v>69</v>
      </c>
      <c r="G1682" s="56" t="s">
        <v>144</v>
      </c>
      <c r="H1682" s="56" t="s">
        <v>16</v>
      </c>
      <c r="I1682" s="56" t="s">
        <v>425</v>
      </c>
      <c r="J1682" s="56" t="s">
        <v>74</v>
      </c>
      <c r="K1682" s="88" t="s">
        <v>148</v>
      </c>
      <c r="L1682" s="56" t="s">
        <v>148</v>
      </c>
      <c r="M1682" s="27">
        <v>45776</v>
      </c>
      <c r="N1682" s="56" t="s">
        <v>79</v>
      </c>
      <c r="O1682" s="56" t="s">
        <v>2400</v>
      </c>
      <c r="P1682" s="56" t="s">
        <v>149</v>
      </c>
      <c r="Q1682" s="56">
        <v>0</v>
      </c>
      <c r="R1682" s="56" t="s">
        <v>243</v>
      </c>
    </row>
    <row r="1683" spans="1:18" x14ac:dyDescent="0.2">
      <c r="A1683" s="56" t="s">
        <v>143</v>
      </c>
      <c r="B1683" s="56">
        <v>72417185</v>
      </c>
      <c r="C1683" s="56" t="s">
        <v>144</v>
      </c>
      <c r="D1683" s="56" t="s">
        <v>2406</v>
      </c>
      <c r="E1683" s="56" t="s">
        <v>69</v>
      </c>
      <c r="F1683" s="56" t="s">
        <v>69</v>
      </c>
      <c r="G1683" s="56" t="s">
        <v>144</v>
      </c>
      <c r="H1683" s="56" t="s">
        <v>16</v>
      </c>
      <c r="I1683" s="56" t="s">
        <v>425</v>
      </c>
      <c r="J1683" s="56" t="s">
        <v>74</v>
      </c>
      <c r="K1683" s="88" t="s">
        <v>148</v>
      </c>
      <c r="L1683" s="56" t="s">
        <v>148</v>
      </c>
      <c r="M1683" s="27">
        <v>45776</v>
      </c>
      <c r="N1683" s="56" t="s">
        <v>79</v>
      </c>
      <c r="O1683" s="56" t="s">
        <v>2400</v>
      </c>
      <c r="P1683" s="56" t="s">
        <v>149</v>
      </c>
      <c r="Q1683" s="56">
        <v>0</v>
      </c>
      <c r="R1683" s="56" t="s">
        <v>243</v>
      </c>
    </row>
    <row r="1684" spans="1:18" x14ac:dyDescent="0.2">
      <c r="A1684" s="56" t="s">
        <v>143</v>
      </c>
      <c r="B1684" s="56">
        <v>73435500</v>
      </c>
      <c r="C1684" s="56" t="s">
        <v>144</v>
      </c>
      <c r="D1684" s="56" t="s">
        <v>2407</v>
      </c>
      <c r="E1684" s="56" t="s">
        <v>69</v>
      </c>
      <c r="F1684" s="56" t="s">
        <v>69</v>
      </c>
      <c r="G1684" s="56" t="s">
        <v>144</v>
      </c>
      <c r="H1684" s="56" t="s">
        <v>16</v>
      </c>
      <c r="I1684" s="56" t="s">
        <v>425</v>
      </c>
      <c r="J1684" s="56" t="s">
        <v>74</v>
      </c>
      <c r="K1684" s="88" t="s">
        <v>148</v>
      </c>
      <c r="L1684" s="56" t="s">
        <v>148</v>
      </c>
      <c r="M1684" s="27">
        <v>45776</v>
      </c>
      <c r="N1684" s="56" t="s">
        <v>79</v>
      </c>
      <c r="O1684" s="56" t="s">
        <v>2400</v>
      </c>
      <c r="P1684" s="56" t="s">
        <v>149</v>
      </c>
      <c r="Q1684" s="56">
        <v>0</v>
      </c>
      <c r="R1684" s="56" t="s">
        <v>243</v>
      </c>
    </row>
    <row r="1685" spans="1:18" x14ac:dyDescent="0.2">
      <c r="A1685" s="56" t="s">
        <v>143</v>
      </c>
      <c r="B1685" s="56">
        <v>76974783</v>
      </c>
      <c r="C1685" s="56" t="s">
        <v>144</v>
      </c>
      <c r="D1685" s="56" t="s">
        <v>2408</v>
      </c>
      <c r="E1685" s="56" t="s">
        <v>69</v>
      </c>
      <c r="F1685" s="56" t="s">
        <v>69</v>
      </c>
      <c r="G1685" s="56" t="s">
        <v>144</v>
      </c>
      <c r="H1685" s="56" t="s">
        <v>16</v>
      </c>
      <c r="I1685" s="56" t="s">
        <v>425</v>
      </c>
      <c r="J1685" s="56" t="s">
        <v>74</v>
      </c>
      <c r="K1685" s="88" t="s">
        <v>148</v>
      </c>
      <c r="L1685" s="56" t="s">
        <v>148</v>
      </c>
      <c r="M1685" s="27">
        <v>45776</v>
      </c>
      <c r="N1685" s="56" t="s">
        <v>79</v>
      </c>
      <c r="O1685" s="56" t="s">
        <v>2400</v>
      </c>
      <c r="P1685" s="56" t="s">
        <v>149</v>
      </c>
      <c r="Q1685" s="56">
        <v>0</v>
      </c>
      <c r="R1685" s="56" t="s">
        <v>243</v>
      </c>
    </row>
    <row r="1686" spans="1:18" x14ac:dyDescent="0.2">
      <c r="A1686" s="56" t="s">
        <v>143</v>
      </c>
      <c r="B1686" s="56">
        <v>48065856</v>
      </c>
      <c r="C1686" s="56" t="s">
        <v>144</v>
      </c>
      <c r="D1686" s="56" t="s">
        <v>2409</v>
      </c>
      <c r="E1686" s="56" t="s">
        <v>69</v>
      </c>
      <c r="F1686" s="56" t="s">
        <v>69</v>
      </c>
      <c r="G1686" s="56" t="s">
        <v>144</v>
      </c>
      <c r="H1686" s="56" t="s">
        <v>16</v>
      </c>
      <c r="I1686" s="56" t="s">
        <v>425</v>
      </c>
      <c r="J1686" s="56" t="s">
        <v>74</v>
      </c>
      <c r="K1686" s="88" t="s">
        <v>148</v>
      </c>
      <c r="L1686" s="56" t="s">
        <v>148</v>
      </c>
      <c r="M1686" s="27">
        <v>45776</v>
      </c>
      <c r="N1686" s="56" t="s">
        <v>79</v>
      </c>
      <c r="O1686" s="56" t="s">
        <v>2400</v>
      </c>
      <c r="P1686" s="56" t="s">
        <v>149</v>
      </c>
      <c r="Q1686" s="56">
        <v>0</v>
      </c>
      <c r="R1686" s="56" t="s">
        <v>243</v>
      </c>
    </row>
    <row r="1687" spans="1:18" x14ac:dyDescent="0.2">
      <c r="A1687" s="56" t="s">
        <v>143</v>
      </c>
      <c r="B1687" s="56">
        <v>73687446</v>
      </c>
      <c r="C1687" s="56" t="s">
        <v>144</v>
      </c>
      <c r="D1687" s="56" t="s">
        <v>2410</v>
      </c>
      <c r="E1687" s="56" t="s">
        <v>69</v>
      </c>
      <c r="F1687" s="56" t="s">
        <v>69</v>
      </c>
      <c r="G1687" s="56" t="s">
        <v>144</v>
      </c>
      <c r="H1687" s="56" t="s">
        <v>16</v>
      </c>
      <c r="I1687" s="56" t="s">
        <v>425</v>
      </c>
      <c r="J1687" s="56" t="s">
        <v>74</v>
      </c>
      <c r="K1687" s="88" t="s">
        <v>148</v>
      </c>
      <c r="L1687" s="56" t="s">
        <v>148</v>
      </c>
      <c r="M1687" s="27">
        <v>45776</v>
      </c>
      <c r="N1687" s="56" t="s">
        <v>79</v>
      </c>
      <c r="O1687" s="56" t="s">
        <v>2400</v>
      </c>
      <c r="P1687" s="56" t="s">
        <v>149</v>
      </c>
      <c r="Q1687" s="56">
        <v>0</v>
      </c>
      <c r="R1687" s="56" t="s">
        <v>243</v>
      </c>
    </row>
    <row r="1688" spans="1:18" x14ac:dyDescent="0.2">
      <c r="A1688" s="56" t="s">
        <v>143</v>
      </c>
      <c r="B1688" s="56">
        <v>76858725</v>
      </c>
      <c r="C1688" s="56" t="s">
        <v>144</v>
      </c>
      <c r="D1688" s="56" t="s">
        <v>2411</v>
      </c>
      <c r="E1688" s="56" t="s">
        <v>69</v>
      </c>
      <c r="F1688" s="56" t="s">
        <v>69</v>
      </c>
      <c r="G1688" s="56" t="s">
        <v>144</v>
      </c>
      <c r="H1688" s="56" t="s">
        <v>16</v>
      </c>
      <c r="I1688" s="56" t="s">
        <v>425</v>
      </c>
      <c r="J1688" s="56" t="s">
        <v>74</v>
      </c>
      <c r="K1688" s="88" t="s">
        <v>148</v>
      </c>
      <c r="L1688" s="56" t="s">
        <v>148</v>
      </c>
      <c r="M1688" s="27">
        <v>45776</v>
      </c>
      <c r="N1688" s="56" t="s">
        <v>79</v>
      </c>
      <c r="O1688" s="56" t="s">
        <v>2400</v>
      </c>
      <c r="P1688" s="56" t="s">
        <v>149</v>
      </c>
      <c r="Q1688" s="56">
        <v>0</v>
      </c>
      <c r="R1688" s="56" t="s">
        <v>243</v>
      </c>
    </row>
    <row r="1689" spans="1:18" x14ac:dyDescent="0.2">
      <c r="A1689" s="56" t="s">
        <v>143</v>
      </c>
      <c r="B1689" s="56">
        <v>71545716</v>
      </c>
      <c r="C1689" s="56" t="s">
        <v>144</v>
      </c>
      <c r="D1689" s="56" t="s">
        <v>2412</v>
      </c>
      <c r="E1689" s="56" t="s">
        <v>69</v>
      </c>
      <c r="F1689" s="56" t="s">
        <v>69</v>
      </c>
      <c r="G1689" s="56" t="s">
        <v>144</v>
      </c>
      <c r="H1689" s="56" t="s">
        <v>16</v>
      </c>
      <c r="I1689" s="56" t="s">
        <v>425</v>
      </c>
      <c r="J1689" s="56" t="s">
        <v>74</v>
      </c>
      <c r="K1689" s="88" t="s">
        <v>148</v>
      </c>
      <c r="L1689" s="56" t="s">
        <v>148</v>
      </c>
      <c r="M1689" s="27">
        <v>45776</v>
      </c>
      <c r="N1689" s="56" t="s">
        <v>79</v>
      </c>
      <c r="O1689" s="56" t="s">
        <v>2400</v>
      </c>
      <c r="P1689" s="56" t="s">
        <v>149</v>
      </c>
      <c r="Q1689" s="56">
        <v>0</v>
      </c>
      <c r="R1689" s="56" t="s">
        <v>243</v>
      </c>
    </row>
    <row r="1690" spans="1:18" x14ac:dyDescent="0.2">
      <c r="A1690" s="56" t="s">
        <v>143</v>
      </c>
      <c r="B1690" s="56">
        <v>73094131</v>
      </c>
      <c r="C1690" s="56" t="s">
        <v>144</v>
      </c>
      <c r="D1690" s="56" t="s">
        <v>2413</v>
      </c>
      <c r="E1690" s="56" t="s">
        <v>69</v>
      </c>
      <c r="F1690" s="56" t="s">
        <v>69</v>
      </c>
      <c r="G1690" s="56" t="s">
        <v>144</v>
      </c>
      <c r="H1690" s="56" t="s">
        <v>16</v>
      </c>
      <c r="I1690" s="56" t="s">
        <v>425</v>
      </c>
      <c r="J1690" s="56" t="s">
        <v>74</v>
      </c>
      <c r="K1690" s="88" t="s">
        <v>148</v>
      </c>
      <c r="L1690" s="56" t="s">
        <v>148</v>
      </c>
      <c r="M1690" s="27">
        <v>45776</v>
      </c>
      <c r="N1690" s="56" t="s">
        <v>79</v>
      </c>
      <c r="O1690" s="56" t="s">
        <v>2400</v>
      </c>
      <c r="P1690" s="56" t="s">
        <v>149</v>
      </c>
      <c r="Q1690" s="56">
        <v>0</v>
      </c>
      <c r="R1690" s="56" t="s">
        <v>243</v>
      </c>
    </row>
    <row r="1691" spans="1:18" x14ac:dyDescent="0.2">
      <c r="A1691" s="56" t="s">
        <v>143</v>
      </c>
      <c r="B1691" s="56">
        <v>72529619</v>
      </c>
      <c r="C1691" s="56" t="s">
        <v>144</v>
      </c>
      <c r="D1691" s="56" t="s">
        <v>2414</v>
      </c>
      <c r="E1691" s="56" t="s">
        <v>69</v>
      </c>
      <c r="F1691" s="56" t="s">
        <v>69</v>
      </c>
      <c r="G1691" s="56" t="s">
        <v>144</v>
      </c>
      <c r="H1691" s="56" t="s">
        <v>16</v>
      </c>
      <c r="I1691" s="56" t="s">
        <v>425</v>
      </c>
      <c r="J1691" s="56" t="s">
        <v>74</v>
      </c>
      <c r="K1691" s="88" t="s">
        <v>148</v>
      </c>
      <c r="L1691" s="56" t="s">
        <v>148</v>
      </c>
      <c r="M1691" s="27">
        <v>45776</v>
      </c>
      <c r="N1691" s="56" t="s">
        <v>79</v>
      </c>
      <c r="O1691" s="56" t="s">
        <v>2400</v>
      </c>
      <c r="P1691" s="56" t="s">
        <v>149</v>
      </c>
      <c r="Q1691" s="56">
        <v>0</v>
      </c>
      <c r="R1691" s="56" t="s">
        <v>243</v>
      </c>
    </row>
    <row r="1692" spans="1:18" x14ac:dyDescent="0.2">
      <c r="A1692" s="56" t="s">
        <v>143</v>
      </c>
      <c r="B1692" s="56">
        <v>43388846</v>
      </c>
      <c r="C1692" s="56" t="s">
        <v>144</v>
      </c>
      <c r="D1692" s="56" t="s">
        <v>2415</v>
      </c>
      <c r="E1692" s="56" t="s">
        <v>69</v>
      </c>
      <c r="F1692" s="56" t="s">
        <v>69</v>
      </c>
      <c r="G1692" s="56" t="s">
        <v>144</v>
      </c>
      <c r="H1692" s="56" t="s">
        <v>16</v>
      </c>
      <c r="I1692" s="56" t="s">
        <v>394</v>
      </c>
      <c r="J1692" s="56" t="s">
        <v>74</v>
      </c>
      <c r="K1692" s="88" t="s">
        <v>148</v>
      </c>
      <c r="L1692" s="56" t="s">
        <v>148</v>
      </c>
      <c r="M1692" s="27">
        <v>45777</v>
      </c>
      <c r="N1692" s="56" t="s">
        <v>79</v>
      </c>
      <c r="O1692" s="56" t="s">
        <v>2416</v>
      </c>
      <c r="P1692" s="56" t="s">
        <v>149</v>
      </c>
      <c r="Q1692" s="56">
        <v>0</v>
      </c>
      <c r="R1692" s="56" t="s">
        <v>394</v>
      </c>
    </row>
    <row r="1693" spans="1:18" x14ac:dyDescent="0.2">
      <c r="A1693" s="56" t="s">
        <v>143</v>
      </c>
      <c r="B1693" s="56">
        <v>70490653</v>
      </c>
      <c r="C1693" s="56" t="s">
        <v>144</v>
      </c>
      <c r="D1693" s="56" t="s">
        <v>2417</v>
      </c>
      <c r="E1693" s="56" t="s">
        <v>69</v>
      </c>
      <c r="F1693" s="56" t="s">
        <v>69</v>
      </c>
      <c r="G1693" s="56" t="s">
        <v>144</v>
      </c>
      <c r="H1693" s="56" t="s">
        <v>16</v>
      </c>
      <c r="I1693" s="56" t="s">
        <v>394</v>
      </c>
      <c r="J1693" s="56" t="s">
        <v>74</v>
      </c>
      <c r="K1693" s="88" t="s">
        <v>148</v>
      </c>
      <c r="L1693" s="56" t="s">
        <v>148</v>
      </c>
      <c r="M1693" s="27">
        <v>45777</v>
      </c>
      <c r="N1693" s="56" t="s">
        <v>79</v>
      </c>
      <c r="O1693" s="56" t="s">
        <v>2416</v>
      </c>
      <c r="P1693" s="56" t="s">
        <v>149</v>
      </c>
      <c r="Q1693" s="56">
        <v>0</v>
      </c>
      <c r="R1693" s="56" t="s">
        <v>394</v>
      </c>
    </row>
    <row r="1694" spans="1:18" x14ac:dyDescent="0.2">
      <c r="A1694" s="56" t="s">
        <v>143</v>
      </c>
      <c r="B1694" s="56">
        <v>77563903</v>
      </c>
      <c r="C1694" s="56" t="s">
        <v>144</v>
      </c>
      <c r="D1694" s="56" t="s">
        <v>2418</v>
      </c>
      <c r="E1694" s="56" t="s">
        <v>69</v>
      </c>
      <c r="F1694" s="56" t="s">
        <v>69</v>
      </c>
      <c r="G1694" s="56" t="s">
        <v>144</v>
      </c>
      <c r="H1694" s="56" t="s">
        <v>16</v>
      </c>
      <c r="I1694" s="56" t="s">
        <v>394</v>
      </c>
      <c r="J1694" s="56" t="s">
        <v>74</v>
      </c>
      <c r="K1694" s="88" t="s">
        <v>148</v>
      </c>
      <c r="L1694" s="56" t="s">
        <v>148</v>
      </c>
      <c r="M1694" s="27">
        <v>45777</v>
      </c>
      <c r="N1694" s="56" t="s">
        <v>79</v>
      </c>
      <c r="O1694" s="56" t="s">
        <v>2416</v>
      </c>
      <c r="P1694" s="56" t="s">
        <v>149</v>
      </c>
      <c r="Q1694" s="56">
        <v>0</v>
      </c>
      <c r="R1694" s="56" t="s">
        <v>394</v>
      </c>
    </row>
    <row r="1695" spans="1:18" x14ac:dyDescent="0.2">
      <c r="A1695" s="56" t="s">
        <v>143</v>
      </c>
      <c r="B1695" s="56">
        <v>75283333</v>
      </c>
      <c r="C1695" s="56" t="s">
        <v>144</v>
      </c>
      <c r="D1695" s="56" t="s">
        <v>2419</v>
      </c>
      <c r="E1695" s="56" t="s">
        <v>69</v>
      </c>
      <c r="F1695" s="56" t="s">
        <v>69</v>
      </c>
      <c r="G1695" s="56" t="s">
        <v>144</v>
      </c>
      <c r="H1695" s="56" t="s">
        <v>16</v>
      </c>
      <c r="I1695" s="56" t="s">
        <v>394</v>
      </c>
      <c r="J1695" s="56" t="s">
        <v>74</v>
      </c>
      <c r="K1695" s="88" t="s">
        <v>148</v>
      </c>
      <c r="L1695" s="56" t="s">
        <v>148</v>
      </c>
      <c r="M1695" s="27">
        <v>45777</v>
      </c>
      <c r="N1695" s="56" t="s">
        <v>79</v>
      </c>
      <c r="O1695" s="56" t="s">
        <v>2416</v>
      </c>
      <c r="P1695" s="56" t="s">
        <v>149</v>
      </c>
      <c r="Q1695" s="56">
        <v>0</v>
      </c>
      <c r="R1695" s="56" t="s">
        <v>394</v>
      </c>
    </row>
    <row r="1696" spans="1:18" x14ac:dyDescent="0.2">
      <c r="A1696" s="56" t="s">
        <v>143</v>
      </c>
      <c r="B1696" s="56">
        <v>76778875</v>
      </c>
      <c r="C1696" s="56" t="s">
        <v>144</v>
      </c>
      <c r="D1696" s="56" t="s">
        <v>2420</v>
      </c>
      <c r="E1696" s="56" t="s">
        <v>69</v>
      </c>
      <c r="F1696" s="56" t="s">
        <v>69</v>
      </c>
      <c r="G1696" s="56" t="s">
        <v>144</v>
      </c>
      <c r="H1696" s="56" t="s">
        <v>16</v>
      </c>
      <c r="I1696" s="56" t="s">
        <v>394</v>
      </c>
      <c r="J1696" s="56" t="s">
        <v>74</v>
      </c>
      <c r="K1696" s="88" t="s">
        <v>148</v>
      </c>
      <c r="L1696" s="56" t="s">
        <v>148</v>
      </c>
      <c r="M1696" s="27">
        <v>45777</v>
      </c>
      <c r="N1696" s="56" t="s">
        <v>79</v>
      </c>
      <c r="O1696" s="56" t="s">
        <v>2416</v>
      </c>
      <c r="P1696" s="56" t="s">
        <v>149</v>
      </c>
      <c r="Q1696" s="56">
        <v>0</v>
      </c>
      <c r="R1696" s="56" t="s">
        <v>394</v>
      </c>
    </row>
    <row r="1697" spans="1:18" x14ac:dyDescent="0.2">
      <c r="A1697" s="56" t="s">
        <v>143</v>
      </c>
      <c r="B1697" s="56">
        <v>78289935</v>
      </c>
      <c r="C1697" s="56" t="s">
        <v>144</v>
      </c>
      <c r="D1697" s="56" t="s">
        <v>2421</v>
      </c>
      <c r="E1697" s="56" t="s">
        <v>69</v>
      </c>
      <c r="F1697" s="56" t="s">
        <v>69</v>
      </c>
      <c r="G1697" s="56" t="s">
        <v>144</v>
      </c>
      <c r="H1697" s="56" t="s">
        <v>16</v>
      </c>
      <c r="I1697" s="56" t="s">
        <v>394</v>
      </c>
      <c r="J1697" s="56" t="s">
        <v>74</v>
      </c>
      <c r="K1697" s="88" t="s">
        <v>148</v>
      </c>
      <c r="L1697" s="56" t="s">
        <v>148</v>
      </c>
      <c r="M1697" s="27">
        <v>45777</v>
      </c>
      <c r="N1697" s="56" t="s">
        <v>79</v>
      </c>
      <c r="O1697" s="56" t="s">
        <v>2416</v>
      </c>
      <c r="P1697" s="56" t="s">
        <v>149</v>
      </c>
      <c r="Q1697" s="56">
        <v>0</v>
      </c>
      <c r="R1697" s="56" t="s">
        <v>394</v>
      </c>
    </row>
    <row r="1698" spans="1:18" x14ac:dyDescent="0.2">
      <c r="A1698" s="56" t="s">
        <v>143</v>
      </c>
      <c r="B1698" s="56">
        <v>75673079</v>
      </c>
      <c r="C1698" s="56" t="s">
        <v>144</v>
      </c>
      <c r="D1698" s="56" t="s">
        <v>2422</v>
      </c>
      <c r="E1698" s="56" t="s">
        <v>69</v>
      </c>
      <c r="F1698" s="56" t="s">
        <v>69</v>
      </c>
      <c r="G1698" s="56" t="s">
        <v>144</v>
      </c>
      <c r="H1698" s="56" t="s">
        <v>16</v>
      </c>
      <c r="I1698" s="56" t="s">
        <v>394</v>
      </c>
      <c r="J1698" s="56" t="s">
        <v>74</v>
      </c>
      <c r="K1698" s="88" t="s">
        <v>148</v>
      </c>
      <c r="L1698" s="56" t="s">
        <v>148</v>
      </c>
      <c r="M1698" s="27">
        <v>45777</v>
      </c>
      <c r="N1698" s="56" t="s">
        <v>79</v>
      </c>
      <c r="O1698" s="56" t="s">
        <v>2416</v>
      </c>
      <c r="P1698" s="56" t="s">
        <v>149</v>
      </c>
      <c r="Q1698" s="56">
        <v>0</v>
      </c>
      <c r="R1698" s="56" t="s">
        <v>394</v>
      </c>
    </row>
    <row r="1699" spans="1:18" x14ac:dyDescent="0.2">
      <c r="A1699" s="56" t="s">
        <v>143</v>
      </c>
      <c r="B1699" s="56">
        <v>72915912</v>
      </c>
      <c r="C1699" s="56" t="s">
        <v>144</v>
      </c>
      <c r="D1699" s="56" t="s">
        <v>2432</v>
      </c>
      <c r="E1699" s="56" t="s">
        <v>69</v>
      </c>
      <c r="F1699" s="56" t="s">
        <v>69</v>
      </c>
      <c r="G1699" s="56" t="s">
        <v>144</v>
      </c>
      <c r="H1699" s="56" t="s">
        <v>16</v>
      </c>
      <c r="I1699" s="56" t="s">
        <v>394</v>
      </c>
      <c r="J1699" s="56" t="s">
        <v>74</v>
      </c>
      <c r="K1699" s="88" t="s">
        <v>148</v>
      </c>
      <c r="L1699" s="56" t="s">
        <v>148</v>
      </c>
      <c r="M1699" s="27">
        <v>45777</v>
      </c>
      <c r="N1699" s="56" t="s">
        <v>79</v>
      </c>
      <c r="O1699" s="56" t="s">
        <v>2416</v>
      </c>
      <c r="P1699" s="56" t="s">
        <v>149</v>
      </c>
      <c r="Q1699" s="56">
        <v>0</v>
      </c>
      <c r="R1699" s="56" t="s">
        <v>394</v>
      </c>
    </row>
    <row r="1700" spans="1:18" x14ac:dyDescent="0.2">
      <c r="A1700" s="56" t="s">
        <v>143</v>
      </c>
      <c r="B1700" s="56">
        <v>46018304</v>
      </c>
      <c r="C1700" s="56" t="s">
        <v>144</v>
      </c>
      <c r="D1700" s="56" t="s">
        <v>2423</v>
      </c>
      <c r="E1700" s="56" t="s">
        <v>69</v>
      </c>
      <c r="F1700" s="56" t="s">
        <v>69</v>
      </c>
      <c r="G1700" s="56" t="s">
        <v>144</v>
      </c>
      <c r="H1700" s="56" t="s">
        <v>16</v>
      </c>
      <c r="I1700" s="56" t="s">
        <v>394</v>
      </c>
      <c r="J1700" s="56" t="s">
        <v>74</v>
      </c>
      <c r="K1700" s="88" t="s">
        <v>148</v>
      </c>
      <c r="L1700" s="56" t="s">
        <v>148</v>
      </c>
      <c r="M1700" s="27">
        <v>45777</v>
      </c>
      <c r="N1700" s="56" t="s">
        <v>79</v>
      </c>
      <c r="O1700" s="56" t="s">
        <v>2416</v>
      </c>
      <c r="P1700" s="56" t="s">
        <v>149</v>
      </c>
      <c r="Q1700" s="56">
        <v>0</v>
      </c>
      <c r="R1700" s="56" t="s">
        <v>394</v>
      </c>
    </row>
    <row r="1701" spans="1:18" x14ac:dyDescent="0.2">
      <c r="A1701" s="56" t="s">
        <v>143</v>
      </c>
      <c r="B1701" s="56">
        <v>45472758</v>
      </c>
      <c r="C1701" s="56" t="s">
        <v>144</v>
      </c>
      <c r="D1701" s="56" t="s">
        <v>2424</v>
      </c>
      <c r="E1701" s="56" t="s">
        <v>69</v>
      </c>
      <c r="F1701" s="56" t="s">
        <v>69</v>
      </c>
      <c r="G1701" s="56" t="s">
        <v>144</v>
      </c>
      <c r="H1701" s="56" t="s">
        <v>16</v>
      </c>
      <c r="I1701" s="56" t="s">
        <v>394</v>
      </c>
      <c r="J1701" s="56" t="s">
        <v>74</v>
      </c>
      <c r="K1701" s="88" t="s">
        <v>148</v>
      </c>
      <c r="L1701" s="56" t="s">
        <v>148</v>
      </c>
      <c r="M1701" s="27">
        <v>45777</v>
      </c>
      <c r="N1701" s="56" t="s">
        <v>79</v>
      </c>
      <c r="O1701" s="56" t="s">
        <v>2416</v>
      </c>
      <c r="P1701" s="56" t="s">
        <v>149</v>
      </c>
      <c r="Q1701" s="56">
        <v>0</v>
      </c>
      <c r="R1701" s="56" t="s">
        <v>394</v>
      </c>
    </row>
    <row r="1702" spans="1:18" x14ac:dyDescent="0.2">
      <c r="A1702" s="56" t="s">
        <v>143</v>
      </c>
      <c r="B1702" s="56">
        <v>47101212</v>
      </c>
      <c r="C1702" s="56" t="s">
        <v>144</v>
      </c>
      <c r="D1702" s="56" t="s">
        <v>2425</v>
      </c>
      <c r="E1702" s="56" t="s">
        <v>69</v>
      </c>
      <c r="F1702" s="56" t="s">
        <v>69</v>
      </c>
      <c r="G1702" s="56" t="s">
        <v>144</v>
      </c>
      <c r="H1702" s="56" t="s">
        <v>16</v>
      </c>
      <c r="I1702" s="56" t="s">
        <v>394</v>
      </c>
      <c r="J1702" s="56" t="s">
        <v>74</v>
      </c>
      <c r="K1702" s="88" t="s">
        <v>148</v>
      </c>
      <c r="L1702" s="56" t="s">
        <v>148</v>
      </c>
      <c r="M1702" s="27">
        <v>45777</v>
      </c>
      <c r="N1702" s="56" t="s">
        <v>79</v>
      </c>
      <c r="O1702" s="56" t="s">
        <v>2416</v>
      </c>
      <c r="P1702" s="56" t="s">
        <v>149</v>
      </c>
      <c r="Q1702" s="56">
        <v>0</v>
      </c>
      <c r="R1702" s="56" t="s">
        <v>394</v>
      </c>
    </row>
    <row r="1703" spans="1:18" x14ac:dyDescent="0.2">
      <c r="A1703" s="56" t="s">
        <v>143</v>
      </c>
      <c r="B1703" s="56">
        <v>46106614</v>
      </c>
      <c r="C1703" s="56" t="s">
        <v>144</v>
      </c>
      <c r="D1703" s="56" t="s">
        <v>2426</v>
      </c>
      <c r="E1703" s="56" t="s">
        <v>69</v>
      </c>
      <c r="F1703" s="56" t="s">
        <v>69</v>
      </c>
      <c r="G1703" s="56" t="s">
        <v>144</v>
      </c>
      <c r="H1703" s="56" t="s">
        <v>16</v>
      </c>
      <c r="I1703" s="56" t="s">
        <v>394</v>
      </c>
      <c r="J1703" s="56" t="s">
        <v>74</v>
      </c>
      <c r="K1703" s="88" t="s">
        <v>148</v>
      </c>
      <c r="L1703" s="56" t="s">
        <v>148</v>
      </c>
      <c r="M1703" s="27">
        <v>45777</v>
      </c>
      <c r="N1703" s="56" t="s">
        <v>79</v>
      </c>
      <c r="O1703" s="56" t="s">
        <v>2416</v>
      </c>
      <c r="P1703" s="56" t="s">
        <v>149</v>
      </c>
      <c r="Q1703" s="56">
        <v>0</v>
      </c>
      <c r="R1703" s="56" t="s">
        <v>394</v>
      </c>
    </row>
    <row r="1704" spans="1:18" x14ac:dyDescent="0.2">
      <c r="A1704" s="56" t="s">
        <v>143</v>
      </c>
      <c r="B1704" s="56">
        <v>70823821</v>
      </c>
      <c r="C1704" s="56" t="s">
        <v>144</v>
      </c>
      <c r="D1704" s="56" t="s">
        <v>2427</v>
      </c>
      <c r="E1704" s="56" t="s">
        <v>69</v>
      </c>
      <c r="F1704" s="56" t="s">
        <v>69</v>
      </c>
      <c r="G1704" s="56" t="s">
        <v>144</v>
      </c>
      <c r="H1704" s="56" t="s">
        <v>16</v>
      </c>
      <c r="I1704" s="56" t="s">
        <v>394</v>
      </c>
      <c r="J1704" s="56" t="s">
        <v>74</v>
      </c>
      <c r="K1704" s="88" t="s">
        <v>148</v>
      </c>
      <c r="L1704" s="56" t="s">
        <v>148</v>
      </c>
      <c r="M1704" s="27">
        <v>45777</v>
      </c>
      <c r="N1704" s="56" t="s">
        <v>79</v>
      </c>
      <c r="O1704" s="56" t="s">
        <v>2416</v>
      </c>
      <c r="P1704" s="56" t="s">
        <v>149</v>
      </c>
      <c r="Q1704" s="56">
        <v>0</v>
      </c>
      <c r="R1704" s="56" t="s">
        <v>394</v>
      </c>
    </row>
    <row r="1705" spans="1:18" x14ac:dyDescent="0.2">
      <c r="A1705" s="56" t="s">
        <v>143</v>
      </c>
      <c r="B1705" s="56">
        <v>70601759</v>
      </c>
      <c r="C1705" s="56" t="s">
        <v>144</v>
      </c>
      <c r="D1705" s="56" t="s">
        <v>2428</v>
      </c>
      <c r="E1705" s="56" t="s">
        <v>69</v>
      </c>
      <c r="F1705" s="56" t="s">
        <v>69</v>
      </c>
      <c r="G1705" s="56" t="s">
        <v>144</v>
      </c>
      <c r="H1705" s="56" t="s">
        <v>16</v>
      </c>
      <c r="I1705" s="56" t="s">
        <v>394</v>
      </c>
      <c r="J1705" s="56" t="s">
        <v>74</v>
      </c>
      <c r="K1705" s="88" t="s">
        <v>148</v>
      </c>
      <c r="L1705" s="56" t="s">
        <v>148</v>
      </c>
      <c r="M1705" s="27">
        <v>45777</v>
      </c>
      <c r="N1705" s="56" t="s">
        <v>79</v>
      </c>
      <c r="O1705" s="56" t="s">
        <v>2416</v>
      </c>
      <c r="P1705" s="56" t="s">
        <v>149</v>
      </c>
      <c r="Q1705" s="56">
        <v>0</v>
      </c>
      <c r="R1705" s="56" t="s">
        <v>394</v>
      </c>
    </row>
    <row r="1706" spans="1:18" x14ac:dyDescent="0.2">
      <c r="A1706" s="56" t="s">
        <v>143</v>
      </c>
      <c r="B1706" s="56">
        <v>72188127</v>
      </c>
      <c r="C1706" s="56" t="s">
        <v>144</v>
      </c>
      <c r="D1706" s="56" t="s">
        <v>2433</v>
      </c>
      <c r="E1706" s="56" t="s">
        <v>69</v>
      </c>
      <c r="F1706" s="56" t="s">
        <v>69</v>
      </c>
      <c r="G1706" s="56" t="s">
        <v>144</v>
      </c>
      <c r="H1706" s="56" t="s">
        <v>16</v>
      </c>
      <c r="I1706" s="56" t="s">
        <v>394</v>
      </c>
      <c r="J1706" s="56" t="s">
        <v>74</v>
      </c>
      <c r="K1706" s="88" t="s">
        <v>148</v>
      </c>
      <c r="L1706" s="56" t="s">
        <v>148</v>
      </c>
      <c r="M1706" s="27">
        <v>45777</v>
      </c>
      <c r="N1706" s="56" t="s">
        <v>79</v>
      </c>
      <c r="O1706" s="56" t="s">
        <v>2416</v>
      </c>
      <c r="P1706" s="56" t="s">
        <v>149</v>
      </c>
      <c r="Q1706" s="56">
        <v>0</v>
      </c>
      <c r="R1706" s="56" t="s">
        <v>394</v>
      </c>
    </row>
    <row r="1707" spans="1:18" x14ac:dyDescent="0.2">
      <c r="A1707" s="56" t="s">
        <v>143</v>
      </c>
      <c r="B1707" s="56">
        <v>48495831</v>
      </c>
      <c r="C1707" s="56" t="s">
        <v>144</v>
      </c>
      <c r="D1707" s="56" t="s">
        <v>2434</v>
      </c>
      <c r="E1707" s="56" t="s">
        <v>69</v>
      </c>
      <c r="F1707" s="56" t="s">
        <v>69</v>
      </c>
      <c r="G1707" s="56" t="s">
        <v>144</v>
      </c>
      <c r="H1707" s="56" t="s">
        <v>16</v>
      </c>
      <c r="I1707" s="56" t="s">
        <v>357</v>
      </c>
      <c r="J1707" s="56" t="s">
        <v>74</v>
      </c>
      <c r="K1707" s="88" t="s">
        <v>148</v>
      </c>
      <c r="L1707" s="56" t="s">
        <v>148</v>
      </c>
      <c r="M1707" s="27">
        <v>45778</v>
      </c>
      <c r="N1707" s="56" t="s">
        <v>79</v>
      </c>
      <c r="O1707" s="56" t="s">
        <v>2435</v>
      </c>
      <c r="P1707" s="56" t="s">
        <v>149</v>
      </c>
      <c r="Q1707" s="56">
        <v>0</v>
      </c>
      <c r="R1707" s="56" t="s">
        <v>2252</v>
      </c>
    </row>
    <row r="1708" spans="1:18" x14ac:dyDescent="0.2">
      <c r="A1708" s="56" t="s">
        <v>143</v>
      </c>
      <c r="B1708" s="56">
        <v>77179430</v>
      </c>
      <c r="C1708" s="56" t="s">
        <v>144</v>
      </c>
      <c r="D1708" s="56" t="s">
        <v>2436</v>
      </c>
      <c r="E1708" s="56" t="s">
        <v>69</v>
      </c>
      <c r="F1708" s="56" t="s">
        <v>69</v>
      </c>
      <c r="G1708" s="56" t="s">
        <v>144</v>
      </c>
      <c r="H1708" s="56" t="s">
        <v>16</v>
      </c>
      <c r="I1708" s="56" t="s">
        <v>357</v>
      </c>
      <c r="J1708" s="56" t="s">
        <v>74</v>
      </c>
      <c r="K1708" s="88" t="s">
        <v>148</v>
      </c>
      <c r="L1708" s="56" t="s">
        <v>148</v>
      </c>
      <c r="M1708" s="27">
        <v>45778</v>
      </c>
      <c r="N1708" s="56" t="s">
        <v>79</v>
      </c>
      <c r="O1708" s="56" t="s">
        <v>2435</v>
      </c>
      <c r="P1708" s="56" t="s">
        <v>149</v>
      </c>
      <c r="Q1708" s="56">
        <v>0</v>
      </c>
      <c r="R1708" s="56" t="s">
        <v>2252</v>
      </c>
    </row>
    <row r="1709" spans="1:18" x14ac:dyDescent="0.2">
      <c r="A1709" s="56" t="s">
        <v>143</v>
      </c>
      <c r="B1709" s="56">
        <v>72964522</v>
      </c>
      <c r="C1709" s="56" t="s">
        <v>144</v>
      </c>
      <c r="D1709" s="56" t="s">
        <v>2437</v>
      </c>
      <c r="E1709" s="56" t="s">
        <v>69</v>
      </c>
      <c r="F1709" s="56" t="s">
        <v>69</v>
      </c>
      <c r="G1709" s="56" t="s">
        <v>144</v>
      </c>
      <c r="H1709" s="56" t="s">
        <v>16</v>
      </c>
      <c r="I1709" s="56" t="s">
        <v>357</v>
      </c>
      <c r="J1709" s="56" t="s">
        <v>74</v>
      </c>
      <c r="K1709" s="88" t="s">
        <v>148</v>
      </c>
      <c r="L1709" s="56" t="s">
        <v>148</v>
      </c>
      <c r="M1709" s="27">
        <v>45778</v>
      </c>
      <c r="N1709" s="56" t="s">
        <v>79</v>
      </c>
      <c r="O1709" s="56" t="s">
        <v>2435</v>
      </c>
      <c r="P1709" s="56" t="s">
        <v>149</v>
      </c>
      <c r="Q1709" s="56">
        <v>0</v>
      </c>
      <c r="R1709" s="56" t="s">
        <v>2252</v>
      </c>
    </row>
    <row r="1710" spans="1:18" x14ac:dyDescent="0.2">
      <c r="A1710" s="56" t="s">
        <v>143</v>
      </c>
      <c r="B1710" s="56">
        <v>46132940</v>
      </c>
      <c r="C1710" s="56" t="s">
        <v>144</v>
      </c>
      <c r="D1710" s="56" t="s">
        <v>2438</v>
      </c>
      <c r="E1710" s="56" t="s">
        <v>69</v>
      </c>
      <c r="F1710" s="56" t="s">
        <v>69</v>
      </c>
      <c r="G1710" s="56" t="s">
        <v>144</v>
      </c>
      <c r="H1710" s="56" t="s">
        <v>16</v>
      </c>
      <c r="I1710" s="56" t="s">
        <v>357</v>
      </c>
      <c r="J1710" s="56" t="s">
        <v>74</v>
      </c>
      <c r="K1710" s="88" t="s">
        <v>148</v>
      </c>
      <c r="L1710" s="56" t="s">
        <v>148</v>
      </c>
      <c r="M1710" s="27">
        <v>45778</v>
      </c>
      <c r="N1710" s="56" t="s">
        <v>79</v>
      </c>
      <c r="O1710" s="56" t="s">
        <v>2435</v>
      </c>
      <c r="P1710" s="56" t="s">
        <v>149</v>
      </c>
      <c r="Q1710" s="56">
        <v>0</v>
      </c>
      <c r="R1710" s="56" t="s">
        <v>2252</v>
      </c>
    </row>
    <row r="1711" spans="1:18" x14ac:dyDescent="0.2">
      <c r="A1711" s="56" t="s">
        <v>143</v>
      </c>
      <c r="B1711" s="56">
        <v>45219190</v>
      </c>
      <c r="C1711" s="56" t="s">
        <v>144</v>
      </c>
      <c r="D1711" s="56" t="s">
        <v>2439</v>
      </c>
      <c r="E1711" s="56" t="s">
        <v>69</v>
      </c>
      <c r="F1711" s="56" t="s">
        <v>69</v>
      </c>
      <c r="G1711" s="56" t="s">
        <v>144</v>
      </c>
      <c r="H1711" s="56" t="s">
        <v>16</v>
      </c>
      <c r="I1711" s="56" t="s">
        <v>357</v>
      </c>
      <c r="J1711" s="56" t="s">
        <v>74</v>
      </c>
      <c r="K1711" s="88" t="s">
        <v>148</v>
      </c>
      <c r="L1711" s="56" t="s">
        <v>148</v>
      </c>
      <c r="M1711" s="27">
        <v>45778</v>
      </c>
      <c r="N1711" s="56" t="s">
        <v>79</v>
      </c>
      <c r="O1711" s="56" t="s">
        <v>2435</v>
      </c>
      <c r="P1711" s="56" t="s">
        <v>149</v>
      </c>
      <c r="Q1711" s="56">
        <v>0</v>
      </c>
      <c r="R1711" s="56" t="s">
        <v>2252</v>
      </c>
    </row>
    <row r="1712" spans="1:18" x14ac:dyDescent="0.2">
      <c r="A1712" s="56" t="s">
        <v>143</v>
      </c>
      <c r="B1712" s="56">
        <v>46528242</v>
      </c>
      <c r="C1712" s="56" t="s">
        <v>144</v>
      </c>
      <c r="D1712" s="56" t="s">
        <v>2440</v>
      </c>
      <c r="E1712" s="56" t="s">
        <v>69</v>
      </c>
      <c r="F1712" s="56" t="s">
        <v>69</v>
      </c>
      <c r="G1712" s="56" t="s">
        <v>144</v>
      </c>
      <c r="H1712" s="56" t="s">
        <v>16</v>
      </c>
      <c r="I1712" s="56" t="s">
        <v>357</v>
      </c>
      <c r="J1712" s="56" t="s">
        <v>74</v>
      </c>
      <c r="K1712" s="88" t="s">
        <v>148</v>
      </c>
      <c r="L1712" s="56" t="s">
        <v>148</v>
      </c>
      <c r="M1712" s="27">
        <v>45778</v>
      </c>
      <c r="N1712" s="56" t="s">
        <v>79</v>
      </c>
      <c r="O1712" s="56" t="s">
        <v>2435</v>
      </c>
      <c r="P1712" s="56" t="s">
        <v>149</v>
      </c>
      <c r="Q1712" s="56">
        <v>0</v>
      </c>
      <c r="R1712" s="56" t="s">
        <v>2252</v>
      </c>
    </row>
    <row r="1713" spans="1:18" x14ac:dyDescent="0.2">
      <c r="A1713" s="56" t="s">
        <v>143</v>
      </c>
      <c r="B1713" s="56">
        <v>48285262</v>
      </c>
      <c r="C1713" s="56" t="s">
        <v>144</v>
      </c>
      <c r="D1713" s="56" t="s">
        <v>2441</v>
      </c>
      <c r="E1713" s="56" t="s">
        <v>69</v>
      </c>
      <c r="F1713" s="56" t="s">
        <v>69</v>
      </c>
      <c r="G1713" s="56" t="s">
        <v>144</v>
      </c>
      <c r="H1713" s="56" t="s">
        <v>16</v>
      </c>
      <c r="I1713" s="56" t="s">
        <v>357</v>
      </c>
      <c r="J1713" s="56" t="s">
        <v>74</v>
      </c>
      <c r="K1713" s="88" t="s">
        <v>148</v>
      </c>
      <c r="L1713" s="56" t="s">
        <v>148</v>
      </c>
      <c r="M1713" s="27">
        <v>45778</v>
      </c>
      <c r="N1713" s="56" t="s">
        <v>79</v>
      </c>
      <c r="O1713" s="56" t="s">
        <v>2435</v>
      </c>
      <c r="P1713" s="56" t="s">
        <v>149</v>
      </c>
      <c r="Q1713" s="56">
        <v>0</v>
      </c>
      <c r="R1713" s="56" t="s">
        <v>2252</v>
      </c>
    </row>
    <row r="1714" spans="1:18" x14ac:dyDescent="0.2">
      <c r="A1714" s="56" t="s">
        <v>143</v>
      </c>
      <c r="B1714" s="56">
        <v>76569260</v>
      </c>
      <c r="C1714" s="56" t="s">
        <v>144</v>
      </c>
      <c r="D1714" s="56" t="s">
        <v>2442</v>
      </c>
      <c r="E1714" s="56" t="s">
        <v>69</v>
      </c>
      <c r="F1714" s="56" t="s">
        <v>69</v>
      </c>
      <c r="G1714" s="56" t="s">
        <v>144</v>
      </c>
      <c r="H1714" s="56" t="s">
        <v>16</v>
      </c>
      <c r="I1714" s="56" t="s">
        <v>357</v>
      </c>
      <c r="J1714" s="56" t="s">
        <v>74</v>
      </c>
      <c r="K1714" s="88" t="s">
        <v>148</v>
      </c>
      <c r="L1714" s="56" t="s">
        <v>148</v>
      </c>
      <c r="M1714" s="27">
        <v>45778</v>
      </c>
      <c r="N1714" s="56" t="s">
        <v>79</v>
      </c>
      <c r="O1714" s="56" t="s">
        <v>2435</v>
      </c>
      <c r="P1714" s="56" t="s">
        <v>149</v>
      </c>
      <c r="Q1714" s="56">
        <v>0</v>
      </c>
      <c r="R1714" s="56" t="s">
        <v>2252</v>
      </c>
    </row>
    <row r="1715" spans="1:18" x14ac:dyDescent="0.2">
      <c r="A1715" s="56" t="s">
        <v>143</v>
      </c>
      <c r="B1715" s="56">
        <v>42635452</v>
      </c>
      <c r="C1715" s="56" t="s">
        <v>144</v>
      </c>
      <c r="D1715" s="56" t="s">
        <v>2443</v>
      </c>
      <c r="E1715" s="56" t="s">
        <v>69</v>
      </c>
      <c r="F1715" s="56" t="s">
        <v>69</v>
      </c>
      <c r="G1715" s="56" t="s">
        <v>144</v>
      </c>
      <c r="H1715" s="56" t="s">
        <v>16</v>
      </c>
      <c r="I1715" s="56" t="s">
        <v>357</v>
      </c>
      <c r="J1715" s="56" t="s">
        <v>74</v>
      </c>
      <c r="K1715" s="88" t="s">
        <v>148</v>
      </c>
      <c r="L1715" s="56" t="s">
        <v>148</v>
      </c>
      <c r="M1715" s="27">
        <v>45778</v>
      </c>
      <c r="N1715" s="56" t="s">
        <v>79</v>
      </c>
      <c r="O1715" s="56" t="s">
        <v>2435</v>
      </c>
      <c r="P1715" s="56" t="s">
        <v>149</v>
      </c>
      <c r="Q1715" s="56">
        <v>0</v>
      </c>
      <c r="R1715" s="56" t="s">
        <v>2252</v>
      </c>
    </row>
    <row r="1716" spans="1:18" x14ac:dyDescent="0.2">
      <c r="A1716" s="56" t="s">
        <v>143</v>
      </c>
      <c r="B1716" s="56">
        <v>60827024</v>
      </c>
      <c r="C1716" s="56" t="s">
        <v>144</v>
      </c>
      <c r="D1716" s="56" t="s">
        <v>2444</v>
      </c>
      <c r="E1716" s="56" t="s">
        <v>69</v>
      </c>
      <c r="F1716" s="56" t="s">
        <v>69</v>
      </c>
      <c r="G1716" s="56" t="s">
        <v>144</v>
      </c>
      <c r="H1716" s="56" t="s">
        <v>16</v>
      </c>
      <c r="I1716" s="56" t="s">
        <v>357</v>
      </c>
      <c r="J1716" s="56" t="s">
        <v>74</v>
      </c>
      <c r="K1716" s="88" t="s">
        <v>148</v>
      </c>
      <c r="L1716" s="56" t="s">
        <v>148</v>
      </c>
      <c r="M1716" s="27">
        <v>45778</v>
      </c>
      <c r="N1716" s="56" t="s">
        <v>79</v>
      </c>
      <c r="O1716" s="56" t="s">
        <v>2435</v>
      </c>
      <c r="P1716" s="56" t="s">
        <v>149</v>
      </c>
      <c r="Q1716" s="56">
        <v>0</v>
      </c>
      <c r="R1716" s="56" t="s">
        <v>2252</v>
      </c>
    </row>
    <row r="1717" spans="1:18" x14ac:dyDescent="0.2">
      <c r="A1717" s="56" t="s">
        <v>143</v>
      </c>
      <c r="B1717" s="56">
        <v>73371585</v>
      </c>
      <c r="C1717" s="56" t="s">
        <v>144</v>
      </c>
      <c r="D1717" s="56" t="s">
        <v>2445</v>
      </c>
      <c r="E1717" s="56" t="s">
        <v>69</v>
      </c>
      <c r="F1717" s="56" t="s">
        <v>69</v>
      </c>
      <c r="G1717" s="56" t="s">
        <v>144</v>
      </c>
      <c r="H1717" s="56" t="s">
        <v>16</v>
      </c>
      <c r="I1717" s="56" t="s">
        <v>357</v>
      </c>
      <c r="J1717" s="56" t="s">
        <v>74</v>
      </c>
      <c r="K1717" s="88" t="s">
        <v>148</v>
      </c>
      <c r="L1717" s="56" t="s">
        <v>148</v>
      </c>
      <c r="M1717" s="27">
        <v>45778</v>
      </c>
      <c r="N1717" s="56" t="s">
        <v>79</v>
      </c>
      <c r="O1717" s="56" t="s">
        <v>2435</v>
      </c>
      <c r="P1717" s="56" t="s">
        <v>149</v>
      </c>
      <c r="Q1717" s="56">
        <v>0</v>
      </c>
      <c r="R1717" s="56" t="s">
        <v>2252</v>
      </c>
    </row>
    <row r="1718" spans="1:18" x14ac:dyDescent="0.2">
      <c r="A1718" s="56" t="s">
        <v>143</v>
      </c>
      <c r="B1718" s="56">
        <v>72209842</v>
      </c>
      <c r="C1718" s="56" t="s">
        <v>144</v>
      </c>
      <c r="D1718" s="56" t="s">
        <v>2446</v>
      </c>
      <c r="E1718" s="56" t="s">
        <v>69</v>
      </c>
      <c r="F1718" s="56" t="s">
        <v>69</v>
      </c>
      <c r="G1718" s="56" t="s">
        <v>144</v>
      </c>
      <c r="H1718" s="56" t="s">
        <v>16</v>
      </c>
      <c r="I1718" s="56" t="s">
        <v>357</v>
      </c>
      <c r="J1718" s="56" t="s">
        <v>74</v>
      </c>
      <c r="K1718" s="88" t="s">
        <v>148</v>
      </c>
      <c r="L1718" s="56" t="s">
        <v>148</v>
      </c>
      <c r="M1718" s="27">
        <v>45778</v>
      </c>
      <c r="N1718" s="56" t="s">
        <v>79</v>
      </c>
      <c r="O1718" s="56" t="s">
        <v>2435</v>
      </c>
      <c r="P1718" s="56" t="s">
        <v>149</v>
      </c>
      <c r="Q1718" s="56">
        <v>0</v>
      </c>
      <c r="R1718" s="56" t="s">
        <v>2252</v>
      </c>
    </row>
    <row r="1719" spans="1:18" x14ac:dyDescent="0.2">
      <c r="A1719" s="56" t="s">
        <v>143</v>
      </c>
      <c r="B1719" s="56">
        <v>72325816</v>
      </c>
      <c r="C1719" s="56" t="s">
        <v>144</v>
      </c>
      <c r="D1719" s="56" t="s">
        <v>2447</v>
      </c>
      <c r="E1719" s="56" t="s">
        <v>69</v>
      </c>
      <c r="F1719" s="56" t="s">
        <v>69</v>
      </c>
      <c r="G1719" s="56" t="s">
        <v>144</v>
      </c>
      <c r="H1719" s="56" t="s">
        <v>16</v>
      </c>
      <c r="I1719" s="56" t="s">
        <v>357</v>
      </c>
      <c r="J1719" s="56" t="s">
        <v>74</v>
      </c>
      <c r="K1719" s="88" t="s">
        <v>148</v>
      </c>
      <c r="L1719" s="56" t="s">
        <v>148</v>
      </c>
      <c r="M1719" s="27">
        <v>45778</v>
      </c>
      <c r="N1719" s="56" t="s">
        <v>79</v>
      </c>
      <c r="O1719" s="56" t="s">
        <v>2435</v>
      </c>
      <c r="P1719" s="56" t="s">
        <v>149</v>
      </c>
      <c r="Q1719" s="56">
        <v>0</v>
      </c>
      <c r="R1719" s="56" t="s">
        <v>2252</v>
      </c>
    </row>
    <row r="1720" spans="1:18" x14ac:dyDescent="0.2">
      <c r="A1720" s="56" t="s">
        <v>143</v>
      </c>
      <c r="B1720" s="56">
        <v>46455247</v>
      </c>
      <c r="C1720" s="56" t="s">
        <v>144</v>
      </c>
      <c r="D1720" s="56" t="s">
        <v>2448</v>
      </c>
      <c r="E1720" s="56" t="s">
        <v>69</v>
      </c>
      <c r="F1720" s="56" t="s">
        <v>69</v>
      </c>
      <c r="G1720" s="56" t="s">
        <v>144</v>
      </c>
      <c r="H1720" s="56" t="s">
        <v>16</v>
      </c>
      <c r="I1720" s="56" t="s">
        <v>357</v>
      </c>
      <c r="J1720" s="56" t="s">
        <v>74</v>
      </c>
      <c r="K1720" s="88" t="s">
        <v>148</v>
      </c>
      <c r="L1720" s="56" t="s">
        <v>148</v>
      </c>
      <c r="M1720" s="27">
        <v>45778</v>
      </c>
      <c r="N1720" s="56" t="s">
        <v>79</v>
      </c>
      <c r="O1720" s="56" t="s">
        <v>2435</v>
      </c>
      <c r="P1720" s="56" t="s">
        <v>149</v>
      </c>
      <c r="Q1720" s="56">
        <v>0</v>
      </c>
      <c r="R1720" s="56" t="s">
        <v>2252</v>
      </c>
    </row>
    <row r="1721" spans="1:18" x14ac:dyDescent="0.2">
      <c r="A1721" s="56" t="s">
        <v>143</v>
      </c>
      <c r="B1721" s="56">
        <v>48554905</v>
      </c>
      <c r="C1721" s="56" t="s">
        <v>144</v>
      </c>
      <c r="D1721" s="56" t="s">
        <v>2449</v>
      </c>
      <c r="E1721" s="56" t="s">
        <v>69</v>
      </c>
      <c r="F1721" s="56" t="s">
        <v>69</v>
      </c>
      <c r="G1721" s="56" t="s">
        <v>144</v>
      </c>
      <c r="H1721" s="56" t="s">
        <v>16</v>
      </c>
      <c r="I1721" s="56" t="s">
        <v>357</v>
      </c>
      <c r="J1721" s="56" t="s">
        <v>74</v>
      </c>
      <c r="K1721" s="88" t="s">
        <v>148</v>
      </c>
      <c r="L1721" s="56" t="s">
        <v>148</v>
      </c>
      <c r="M1721" s="27">
        <v>45778</v>
      </c>
      <c r="N1721" s="56" t="s">
        <v>79</v>
      </c>
      <c r="O1721" s="56" t="s">
        <v>2435</v>
      </c>
      <c r="P1721" s="56" t="s">
        <v>149</v>
      </c>
      <c r="Q1721" s="56">
        <v>0</v>
      </c>
      <c r="R1721" s="56" t="s">
        <v>2252</v>
      </c>
    </row>
  </sheetData>
  <autoFilter ref="A2:R1669" xr:uid="{0D38F522-EC8E-4BDA-8A4D-BD0D29A841C8}"/>
  <phoneticPr fontId="21" type="noConversion"/>
  <conditionalFormatting sqref="B1:B2 B1612:B1048576">
    <cfRule type="duplicateValues" dxfId="1105" priority="213"/>
    <cfRule type="duplicateValues" dxfId="1104" priority="214"/>
    <cfRule type="duplicateValues" dxfId="1103" priority="229"/>
    <cfRule type="duplicateValues" dxfId="1102" priority="267"/>
    <cfRule type="duplicateValues" dxfId="1101" priority="273"/>
    <cfRule type="duplicateValues" dxfId="1100" priority="289"/>
    <cfRule type="duplicateValues" dxfId="1099" priority="307"/>
    <cfRule type="duplicateValues" dxfId="1098" priority="310"/>
    <cfRule type="duplicateValues" dxfId="1097" priority="323"/>
    <cfRule type="duplicateValues" dxfId="1096" priority="337"/>
  </conditionalFormatting>
  <conditionalFormatting sqref="B1:B1048576">
    <cfRule type="duplicateValues" dxfId="1095" priority="1"/>
    <cfRule type="duplicateValues" dxfId="1094" priority="2"/>
  </conditionalFormatting>
  <conditionalFormatting sqref="B1071:B1072">
    <cfRule type="duplicateValues" dxfId="1093" priority="147"/>
  </conditionalFormatting>
  <conditionalFormatting sqref="B1073:B1080">
    <cfRule type="duplicateValues" dxfId="1092" priority="145"/>
    <cfRule type="duplicateValues" dxfId="1091" priority="146"/>
  </conditionalFormatting>
  <conditionalFormatting sqref="B1075:B1080">
    <cfRule type="duplicateValues" dxfId="1090" priority="138"/>
    <cfRule type="duplicateValues" dxfId="1089" priority="139"/>
    <cfRule type="duplicateValues" dxfId="1088" priority="140"/>
    <cfRule type="duplicateValues" dxfId="1087" priority="141"/>
    <cfRule type="duplicateValues" dxfId="1086" priority="142"/>
    <cfRule type="duplicateValues" dxfId="1085" priority="143"/>
    <cfRule type="duplicateValues" dxfId="1084" priority="144"/>
  </conditionalFormatting>
  <conditionalFormatting sqref="B1081:B1087">
    <cfRule type="duplicateValues" dxfId="1083" priority="131"/>
    <cfRule type="duplicateValues" dxfId="1082" priority="132"/>
    <cfRule type="duplicateValues" dxfId="1081" priority="133"/>
    <cfRule type="duplicateValues" dxfId="1080" priority="134"/>
    <cfRule type="duplicateValues" dxfId="1079" priority="135"/>
    <cfRule type="duplicateValues" dxfId="1078" priority="136"/>
    <cfRule type="duplicateValues" dxfId="1077" priority="137"/>
  </conditionalFormatting>
  <conditionalFormatting sqref="B1085">
    <cfRule type="duplicateValues" dxfId="1076" priority="128"/>
  </conditionalFormatting>
  <conditionalFormatting sqref="B1086">
    <cfRule type="duplicateValues" dxfId="1075" priority="127"/>
  </conditionalFormatting>
  <conditionalFormatting sqref="B1086:B1087">
    <cfRule type="duplicateValues" dxfId="1074" priority="126"/>
  </conditionalFormatting>
  <conditionalFormatting sqref="B1087">
    <cfRule type="duplicateValues" dxfId="1073" priority="123"/>
    <cfRule type="duplicateValues" dxfId="1072" priority="124"/>
    <cfRule type="duplicateValues" dxfId="1071" priority="125"/>
  </conditionalFormatting>
  <conditionalFormatting sqref="B1114:B1119">
    <cfRule type="duplicateValues" dxfId="1070" priority="121"/>
    <cfRule type="duplicateValues" dxfId="1069" priority="122"/>
  </conditionalFormatting>
  <conditionalFormatting sqref="B1120:B1127 B1129:B1133">
    <cfRule type="duplicateValues" dxfId="1068" priority="119"/>
    <cfRule type="duplicateValues" dxfId="1067" priority="120"/>
  </conditionalFormatting>
  <conditionalFormatting sqref="B1128">
    <cfRule type="duplicateValues" dxfId="1066" priority="113"/>
    <cfRule type="duplicateValues" dxfId="1065" priority="114"/>
    <cfRule type="duplicateValues" dxfId="1064" priority="115"/>
    <cfRule type="duplicateValues" dxfId="1063" priority="116"/>
    <cfRule type="duplicateValues" dxfId="1062" priority="117"/>
    <cfRule type="duplicateValues" dxfId="1061" priority="118"/>
  </conditionalFormatting>
  <conditionalFormatting sqref="B1134">
    <cfRule type="duplicateValues" dxfId="1060" priority="86010"/>
    <cfRule type="duplicateValues" dxfId="1059" priority="86011"/>
  </conditionalFormatting>
  <conditionalFormatting sqref="B1135:B1171 B3:B1119">
    <cfRule type="duplicateValues" dxfId="1058" priority="110"/>
  </conditionalFormatting>
  <conditionalFormatting sqref="B1135:B1171 B3:B1127 B1129:B1133">
    <cfRule type="duplicateValues" dxfId="1057" priority="109"/>
  </conditionalFormatting>
  <conditionalFormatting sqref="B1135:B1171 B1081:B1113 B3:B1070">
    <cfRule type="duplicateValues" dxfId="1056" priority="129"/>
    <cfRule type="duplicateValues" dxfId="1055" priority="130"/>
  </conditionalFormatting>
  <conditionalFormatting sqref="B1172:B1174">
    <cfRule type="duplicateValues" dxfId="1054" priority="105"/>
    <cfRule type="duplicateValues" dxfId="1053" priority="106"/>
    <cfRule type="duplicateValues" dxfId="1052" priority="107"/>
    <cfRule type="duplicateValues" dxfId="1051" priority="108"/>
  </conditionalFormatting>
  <conditionalFormatting sqref="B1175:B1188">
    <cfRule type="duplicateValues" dxfId="1050" priority="101"/>
    <cfRule type="duplicateValues" dxfId="1049" priority="102"/>
    <cfRule type="duplicateValues" dxfId="1048" priority="103"/>
    <cfRule type="duplicateValues" dxfId="1047" priority="104"/>
  </conditionalFormatting>
  <conditionalFormatting sqref="B1227">
    <cfRule type="duplicateValues" dxfId="1046" priority="91"/>
    <cfRule type="duplicateValues" dxfId="1045" priority="92"/>
    <cfRule type="duplicateValues" dxfId="1044" priority="93"/>
    <cfRule type="duplicateValues" dxfId="1043" priority="94"/>
    <cfRule type="duplicateValues" dxfId="1042" priority="95"/>
    <cfRule type="duplicateValues" dxfId="1041" priority="96"/>
    <cfRule type="duplicateValues" dxfId="1040" priority="97"/>
    <cfRule type="duplicateValues" dxfId="1039" priority="98"/>
    <cfRule type="duplicateValues" dxfId="1038" priority="99"/>
    <cfRule type="duplicateValues" dxfId="1037" priority="100"/>
  </conditionalFormatting>
  <conditionalFormatting sqref="B1237:B1245">
    <cfRule type="duplicateValues" dxfId="1036" priority="86"/>
    <cfRule type="duplicateValues" dxfId="1035" priority="87"/>
    <cfRule type="duplicateValues" dxfId="1034" priority="88"/>
    <cfRule type="duplicateValues" dxfId="1033" priority="89"/>
    <cfRule type="duplicateValues" dxfId="1032" priority="90"/>
  </conditionalFormatting>
  <conditionalFormatting sqref="B1246:B1250">
    <cfRule type="duplicateValues" dxfId="1031" priority="81"/>
    <cfRule type="duplicateValues" dxfId="1030" priority="82"/>
    <cfRule type="duplicateValues" dxfId="1029" priority="83"/>
    <cfRule type="duplicateValues" dxfId="1028" priority="84"/>
    <cfRule type="duplicateValues" dxfId="1027" priority="85"/>
  </conditionalFormatting>
  <conditionalFormatting sqref="B1251:B1264 B1266:B1282">
    <cfRule type="duplicateValues" dxfId="1026" priority="76"/>
    <cfRule type="duplicateValues" dxfId="1025" priority="77"/>
    <cfRule type="duplicateValues" dxfId="1024" priority="78"/>
    <cfRule type="duplicateValues" dxfId="1023" priority="79"/>
    <cfRule type="duplicateValues" dxfId="1022" priority="80"/>
  </conditionalFormatting>
  <conditionalFormatting sqref="B1265">
    <cfRule type="duplicateValues" dxfId="1021" priority="67"/>
    <cfRule type="duplicateValues" dxfId="1020" priority="68"/>
    <cfRule type="duplicateValues" dxfId="1019" priority="69"/>
    <cfRule type="duplicateValues" dxfId="1018" priority="70"/>
    <cfRule type="duplicateValues" dxfId="1017" priority="71"/>
    <cfRule type="duplicateValues" dxfId="1016" priority="72"/>
    <cfRule type="duplicateValues" dxfId="1015" priority="73"/>
    <cfRule type="duplicateValues" dxfId="1014" priority="74"/>
    <cfRule type="duplicateValues" dxfId="1013" priority="75"/>
  </conditionalFormatting>
  <conditionalFormatting sqref="B1283:B1341 B1175:B1226 B1228:B1250 B1344:B1423 B1425:B1464 B1466:B1611">
    <cfRule type="duplicateValues" dxfId="1012" priority="65"/>
    <cfRule type="duplicateValues" dxfId="1011" priority="66"/>
  </conditionalFormatting>
  <conditionalFormatting sqref="B1283:B1341 B1189:B1226 B1228:B1236 B1344:B1423 B1425:B1464 B1466:B1611">
    <cfRule type="duplicateValues" dxfId="1010" priority="61"/>
    <cfRule type="duplicateValues" dxfId="1009" priority="62"/>
    <cfRule type="duplicateValues" dxfId="1008" priority="63"/>
    <cfRule type="duplicateValues" dxfId="1007" priority="64"/>
  </conditionalFormatting>
  <conditionalFormatting sqref="B1304:B1316">
    <cfRule type="duplicateValues" dxfId="1006" priority="51"/>
    <cfRule type="duplicateValues" dxfId="1005" priority="52"/>
    <cfRule type="duplicateValues" dxfId="1004" priority="53"/>
    <cfRule type="duplicateValues" dxfId="1003" priority="54"/>
    <cfRule type="duplicateValues" dxfId="1002" priority="55"/>
    <cfRule type="duplicateValues" dxfId="1001" priority="56"/>
    <cfRule type="duplicateValues" dxfId="1000" priority="57"/>
    <cfRule type="duplicateValues" dxfId="999" priority="58"/>
    <cfRule type="duplicateValues" dxfId="998" priority="59"/>
    <cfRule type="duplicateValues" dxfId="997" priority="60"/>
  </conditionalFormatting>
  <conditionalFormatting sqref="B1314:B1316">
    <cfRule type="duplicateValues" dxfId="996" priority="47"/>
    <cfRule type="duplicateValues" dxfId="995" priority="48"/>
    <cfRule type="duplicateValues" dxfId="994" priority="49"/>
    <cfRule type="duplicateValues" dxfId="993" priority="50"/>
  </conditionalFormatting>
  <conditionalFormatting sqref="B1342">
    <cfRule type="duplicateValues" dxfId="992" priority="37"/>
    <cfRule type="duplicateValues" dxfId="991" priority="38"/>
    <cfRule type="duplicateValues" dxfId="990" priority="39"/>
    <cfRule type="duplicateValues" dxfId="989" priority="40"/>
    <cfRule type="duplicateValues" dxfId="988" priority="41"/>
    <cfRule type="duplicateValues" dxfId="987" priority="42"/>
    <cfRule type="duplicateValues" dxfId="986" priority="43"/>
    <cfRule type="duplicateValues" dxfId="985" priority="44"/>
    <cfRule type="duplicateValues" dxfId="984" priority="45"/>
    <cfRule type="duplicateValues" dxfId="983" priority="46"/>
  </conditionalFormatting>
  <conditionalFormatting sqref="B1343">
    <cfRule type="duplicateValues" dxfId="982" priority="27"/>
    <cfRule type="duplicateValues" dxfId="981" priority="28"/>
    <cfRule type="duplicateValues" dxfId="980" priority="29"/>
    <cfRule type="duplicateValues" dxfId="979" priority="30"/>
    <cfRule type="duplicateValues" dxfId="978" priority="31"/>
    <cfRule type="duplicateValues" dxfId="977" priority="32"/>
    <cfRule type="duplicateValues" dxfId="976" priority="33"/>
    <cfRule type="duplicateValues" dxfId="975" priority="34"/>
    <cfRule type="duplicateValues" dxfId="974" priority="35"/>
    <cfRule type="duplicateValues" dxfId="973" priority="36"/>
  </conditionalFormatting>
  <conditionalFormatting sqref="B1344:B1423 B1129:B1226 B3:B1127 B1228:B1264 B1425:B1464 B1266:B1341 B1466:B1611">
    <cfRule type="duplicateValues" dxfId="972" priority="24"/>
    <cfRule type="duplicateValues" dxfId="971" priority="25"/>
    <cfRule type="duplicateValues" dxfId="970" priority="26"/>
  </conditionalFormatting>
  <conditionalFormatting sqref="B1344:B1423 B1175:B1226 B1228:B1264 B1425:B1464 B1266:B1341 B1466:B1611">
    <cfRule type="duplicateValues" dxfId="969" priority="23"/>
  </conditionalFormatting>
  <conditionalFormatting sqref="B1424">
    <cfRule type="duplicateValues" dxfId="968" priority="13"/>
    <cfRule type="duplicateValues" dxfId="967" priority="14"/>
    <cfRule type="duplicateValues" dxfId="966" priority="15"/>
    <cfRule type="duplicateValues" dxfId="965" priority="16"/>
    <cfRule type="duplicateValues" dxfId="964" priority="17"/>
    <cfRule type="duplicateValues" dxfId="963" priority="18"/>
    <cfRule type="duplicateValues" dxfId="962" priority="19"/>
    <cfRule type="duplicateValues" dxfId="961" priority="20"/>
    <cfRule type="duplicateValues" dxfId="960" priority="21"/>
    <cfRule type="duplicateValues" dxfId="959" priority="22"/>
  </conditionalFormatting>
  <conditionalFormatting sqref="B1465">
    <cfRule type="duplicateValues" dxfId="958" priority="3"/>
    <cfRule type="duplicateValues" dxfId="957" priority="4"/>
    <cfRule type="duplicateValues" dxfId="956" priority="5"/>
    <cfRule type="duplicateValues" dxfId="955" priority="6"/>
    <cfRule type="duplicateValues" dxfId="954" priority="7"/>
    <cfRule type="duplicateValues" dxfId="953" priority="8"/>
    <cfRule type="duplicateValues" dxfId="952" priority="9"/>
    <cfRule type="duplicateValues" dxfId="951" priority="10"/>
    <cfRule type="duplicateValues" dxfId="950" priority="11"/>
    <cfRule type="duplicateValues" dxfId="949" priority="12"/>
  </conditionalFormatting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AE165-A58A-4BB7-BD68-DD8C351B7F2D}">
  <sheetPr codeName="Hoja6">
    <tabColor rgb="FFFF0000"/>
  </sheetPr>
  <dimension ref="A1:M204"/>
  <sheetViews>
    <sheetView zoomScale="85" zoomScaleNormal="85" workbookViewId="0">
      <pane ySplit="1" topLeftCell="A52" activePane="bottomLeft" state="frozen"/>
      <selection pane="bottomLeft" activeCell="A97" sqref="A97"/>
    </sheetView>
  </sheetViews>
  <sheetFormatPr baseColWidth="10" defaultColWidth="11.42578125" defaultRowHeight="12.75" x14ac:dyDescent="0.2"/>
  <cols>
    <col min="1" max="1" width="11.42578125" customWidth="1"/>
    <col min="2" max="2" width="44.28515625" bestFit="1" customWidth="1"/>
    <col min="3" max="3" width="30.85546875" bestFit="1" customWidth="1"/>
    <col min="4" max="4" width="19.7109375" customWidth="1"/>
    <col min="5" max="5" width="25.42578125" style="22" bestFit="1" customWidth="1"/>
    <col min="6" max="7" width="25.42578125" style="22" customWidth="1"/>
    <col min="8" max="8" width="38.85546875" style="22" customWidth="1"/>
    <col min="9" max="9" width="47.7109375" bestFit="1" customWidth="1"/>
    <col min="10" max="10" width="25.7109375" bestFit="1" customWidth="1"/>
    <col min="11" max="11" width="40.28515625" bestFit="1" customWidth="1"/>
    <col min="15" max="15" width="12.28515625" bestFit="1" customWidth="1"/>
  </cols>
  <sheetData>
    <row r="1" spans="1:13" x14ac:dyDescent="0.2">
      <c r="A1" s="4" t="s">
        <v>107</v>
      </c>
      <c r="B1" s="4" t="s">
        <v>113</v>
      </c>
      <c r="C1" s="4" t="s">
        <v>95</v>
      </c>
      <c r="D1" s="4" t="s">
        <v>2135</v>
      </c>
      <c r="E1" s="89" t="s">
        <v>2136</v>
      </c>
      <c r="F1" s="89" t="s">
        <v>136</v>
      </c>
      <c r="G1" s="89" t="s">
        <v>2137</v>
      </c>
      <c r="H1" s="89" t="s">
        <v>2138</v>
      </c>
      <c r="I1" s="4" t="s">
        <v>2139</v>
      </c>
      <c r="J1" s="4" t="s">
        <v>2140</v>
      </c>
      <c r="K1" s="4" t="s">
        <v>2141</v>
      </c>
      <c r="L1" s="5" t="s">
        <v>73</v>
      </c>
    </row>
    <row r="2" spans="1:13" x14ac:dyDescent="0.2">
      <c r="A2" s="12">
        <v>75315039</v>
      </c>
      <c r="B2" s="12" t="str">
        <f>+VLOOKUP(A2,RESUMEN!B:R,8,0)</f>
        <v>CAMPOS AZAÑA ANDREA YSABEL</v>
      </c>
      <c r="C2" s="12" t="str">
        <f>+VLOOKUP(A2,RESUMEN!B:R,9,0)</f>
        <v>CHAT USER</v>
      </c>
      <c r="D2" s="12" t="s">
        <v>2142</v>
      </c>
      <c r="E2" s="36">
        <v>45659</v>
      </c>
      <c r="F2" s="36" t="s">
        <v>2143</v>
      </c>
      <c r="G2" s="36" t="s">
        <v>2144</v>
      </c>
      <c r="H2" s="36" t="s">
        <v>2145</v>
      </c>
      <c r="I2" s="12" t="s">
        <v>2146</v>
      </c>
      <c r="J2" s="12" t="s">
        <v>1354</v>
      </c>
      <c r="K2" s="12"/>
      <c r="L2" s="12" t="str">
        <f>+VLOOKUP(A2,RESUMEN!B:R,17,0)</f>
        <v>ACTIVO</v>
      </c>
    </row>
    <row r="3" spans="1:13" x14ac:dyDescent="0.2">
      <c r="A3" s="12">
        <v>74972096</v>
      </c>
      <c r="B3" s="12" t="str">
        <f>+VLOOKUP(A3,RESUMEN!B:R,8,0)</f>
        <v>RIVAS DIOSIS SAMANTHA VANESSA</v>
      </c>
      <c r="C3" s="12" t="str">
        <f>+VLOOKUP(A3,RESUMEN!B:R,9,0)</f>
        <v>CHAT GLOVER</v>
      </c>
      <c r="D3" s="12" t="s">
        <v>2152</v>
      </c>
      <c r="E3" s="36">
        <v>45665</v>
      </c>
      <c r="F3" s="36" t="s">
        <v>2143</v>
      </c>
      <c r="G3" s="109" t="s">
        <v>2153</v>
      </c>
      <c r="H3" s="36" t="s">
        <v>2154</v>
      </c>
      <c r="I3" s="12"/>
      <c r="J3" s="12" t="s">
        <v>2150</v>
      </c>
      <c r="K3" s="12"/>
      <c r="L3" s="12" t="str">
        <f>+VLOOKUP(A3,RESUMEN!B:R,17,0)</f>
        <v>ACTIVO</v>
      </c>
    </row>
    <row r="4" spans="1:13" x14ac:dyDescent="0.2">
      <c r="A4" s="12">
        <v>47246205</v>
      </c>
      <c r="B4" s="12" t="str">
        <f>+VLOOKUP(A4,RESUMEN!B:R,8,0)</f>
        <v>HURTADO AYALA LETICIA</v>
      </c>
      <c r="C4" s="12" t="str">
        <f>+VLOOKUP(A4,RESUMEN!B:R,9,0)</f>
        <v>CHAT USER</v>
      </c>
      <c r="D4" s="12" t="s">
        <v>2155</v>
      </c>
      <c r="E4" s="36">
        <v>45666</v>
      </c>
      <c r="F4" s="36" t="s">
        <v>2149</v>
      </c>
      <c r="G4" s="36" t="s">
        <v>2156</v>
      </c>
      <c r="H4" s="36" t="s">
        <v>2157</v>
      </c>
      <c r="I4" s="12" t="s">
        <v>2158</v>
      </c>
      <c r="J4" s="12" t="s">
        <v>413</v>
      </c>
      <c r="K4" s="12"/>
      <c r="L4" s="12" t="str">
        <f>+VLOOKUP(A4,RESUMEN!B:R,17,0)</f>
        <v>ACTIVO</v>
      </c>
    </row>
    <row r="5" spans="1:13" x14ac:dyDescent="0.2">
      <c r="A5" s="12">
        <v>72712313</v>
      </c>
      <c r="B5" s="12" t="str">
        <f>+VLOOKUP(A5,RESUMEN!B:R,8,0)</f>
        <v>SALAZAR VILLANO ROCIO</v>
      </c>
      <c r="C5" s="12" t="str">
        <f>+VLOOKUP(A5,RESUMEN!B:R,9,0)</f>
        <v>CHAT USER</v>
      </c>
      <c r="D5" s="12" t="s">
        <v>2152</v>
      </c>
      <c r="E5" s="36">
        <v>45666</v>
      </c>
      <c r="F5" s="36" t="s">
        <v>2149</v>
      </c>
      <c r="G5" s="36" t="s">
        <v>2159</v>
      </c>
      <c r="H5" s="36" t="s">
        <v>2160</v>
      </c>
      <c r="I5" s="12" t="s">
        <v>2161</v>
      </c>
      <c r="J5" s="12" t="s">
        <v>308</v>
      </c>
      <c r="K5" s="12"/>
      <c r="L5" s="12" t="str">
        <f>+VLOOKUP(A5,RESUMEN!B:R,17,0)</f>
        <v>ACTIVO</v>
      </c>
    </row>
    <row r="6" spans="1:13" x14ac:dyDescent="0.2">
      <c r="A6" s="12">
        <v>72669020</v>
      </c>
      <c r="B6" s="12" t="str">
        <f>+VLOOKUP(A6,RESUMEN!B:R,8,0)</f>
        <v>SALAZAR JULCA GERALDINE MARSOL</v>
      </c>
      <c r="C6" s="12" t="str">
        <f>+VLOOKUP(A6,RESUMEN!B:R,9,0)</f>
        <v>PARTNER CALL</v>
      </c>
      <c r="D6" s="12" t="s">
        <v>2164</v>
      </c>
      <c r="E6" s="36">
        <v>45666</v>
      </c>
      <c r="F6" s="36" t="s">
        <v>2165</v>
      </c>
      <c r="G6" s="36" t="s">
        <v>2166</v>
      </c>
      <c r="H6" s="36" t="s">
        <v>2167</v>
      </c>
      <c r="I6" s="12" t="s">
        <v>2168</v>
      </c>
      <c r="J6" s="12" t="s">
        <v>181</v>
      </c>
      <c r="K6" s="12"/>
      <c r="L6" s="12" t="str">
        <f>+VLOOKUP(A6,RESUMEN!B:R,17,0)</f>
        <v>ACTIVO</v>
      </c>
    </row>
    <row r="7" spans="1:13" x14ac:dyDescent="0.2">
      <c r="A7" s="12">
        <v>9858098</v>
      </c>
      <c r="B7" s="12" t="str">
        <f>+VLOOKUP(A7,RESUMEN!B:R,8,0)</f>
        <v>VILCHEZ TINEO YANET MILAGROS</v>
      </c>
      <c r="C7" s="12" t="str">
        <f>+VLOOKUP(A7,RESUMEN!B:R,9,0)</f>
        <v>CHAT USER</v>
      </c>
      <c r="D7" s="12" t="s">
        <v>2152</v>
      </c>
      <c r="E7" s="36">
        <v>45672</v>
      </c>
      <c r="F7" s="36" t="s">
        <v>2165</v>
      </c>
      <c r="G7" s="36" t="s">
        <v>2169</v>
      </c>
      <c r="H7" s="36" t="s">
        <v>2170</v>
      </c>
      <c r="I7" s="12" t="s">
        <v>2171</v>
      </c>
      <c r="J7" s="12" t="s">
        <v>2172</v>
      </c>
      <c r="K7" s="12" t="s">
        <v>280</v>
      </c>
      <c r="L7" s="12" t="str">
        <f>+VLOOKUP(A7,RESUMEN!B:R,17,0)</f>
        <v>ACTIVO</v>
      </c>
    </row>
    <row r="8" spans="1:13" ht="12.75" customHeight="1" x14ac:dyDescent="0.2">
      <c r="A8" s="12">
        <v>72182198</v>
      </c>
      <c r="B8" s="12" t="str">
        <f>+VLOOKUP(A8,RESUMEN!B:R,8,0)</f>
        <v>HUARICALLO PACUALA JOSSELIN KARIN</v>
      </c>
      <c r="C8" s="12" t="str">
        <f>+VLOOKUP(A8,RESUMEN!B:R,9,0)</f>
        <v>CHAT USER</v>
      </c>
      <c r="D8" s="12" t="s">
        <v>2162</v>
      </c>
      <c r="E8" s="36">
        <v>45673</v>
      </c>
      <c r="F8" s="36" t="s">
        <v>2143</v>
      </c>
      <c r="G8" s="36" t="s">
        <v>98</v>
      </c>
      <c r="H8" s="36" t="s">
        <v>98</v>
      </c>
      <c r="I8" s="12" t="s">
        <v>2173</v>
      </c>
      <c r="J8" s="12" t="s">
        <v>901</v>
      </c>
      <c r="K8" s="12"/>
      <c r="L8" s="12" t="str">
        <f>+VLOOKUP(A8,RESUMEN!B:R,17,0)</f>
        <v>ACTIVO</v>
      </c>
    </row>
    <row r="9" spans="1:13" x14ac:dyDescent="0.2">
      <c r="A9" s="12">
        <v>72452178</v>
      </c>
      <c r="B9" s="12" t="str">
        <f>+VLOOKUP(A9,RESUMEN!B:R,8,0)</f>
        <v>HURTADO CHACO LIZ ANDREA</v>
      </c>
      <c r="C9" s="12" t="str">
        <f>+VLOOKUP(A9,RESUMEN!B:R,9,0)</f>
        <v>CHAT USER</v>
      </c>
      <c r="D9" s="12" t="s">
        <v>2164</v>
      </c>
      <c r="E9" s="36">
        <v>45673</v>
      </c>
      <c r="F9" s="36" t="s">
        <v>2143</v>
      </c>
      <c r="G9" s="36" t="s">
        <v>2175</v>
      </c>
      <c r="H9" s="36" t="s">
        <v>2153</v>
      </c>
      <c r="I9" s="12" t="s">
        <v>2163</v>
      </c>
      <c r="J9" s="12" t="s">
        <v>401</v>
      </c>
      <c r="K9" s="12" t="s">
        <v>225</v>
      </c>
      <c r="L9" s="12" t="str">
        <f>+VLOOKUP(A9,RESUMEN!B:R,17,0)</f>
        <v>ACTIVO</v>
      </c>
    </row>
    <row r="10" spans="1:13" x14ac:dyDescent="0.2">
      <c r="A10" s="12">
        <v>47850841</v>
      </c>
      <c r="B10" s="12" t="str">
        <f>+VLOOKUP(A10,RESUMEN!B:R,8,0)</f>
        <v>TORRES MURGA LADY JEAN</v>
      </c>
      <c r="C10" s="12" t="str">
        <f>+VLOOKUP(A10,RESUMEN!B:R,9,0)</f>
        <v>CHAT USER</v>
      </c>
      <c r="D10" s="12" t="s">
        <v>2148</v>
      </c>
      <c r="E10" s="36">
        <v>45673</v>
      </c>
      <c r="F10" s="36" t="s">
        <v>2147</v>
      </c>
      <c r="G10" s="36" t="s">
        <v>2176</v>
      </c>
      <c r="H10" s="36" t="s">
        <v>2178</v>
      </c>
      <c r="I10" s="12" t="s">
        <v>2179</v>
      </c>
      <c r="J10" s="12" t="s">
        <v>760</v>
      </c>
      <c r="K10" s="12" t="s">
        <v>280</v>
      </c>
      <c r="L10" s="12" t="str">
        <f>+VLOOKUP(A10,RESUMEN!B:R,17,0)</f>
        <v>ACTIVO</v>
      </c>
    </row>
    <row r="11" spans="1:13" x14ac:dyDescent="0.2">
      <c r="A11" s="12">
        <v>73066591</v>
      </c>
      <c r="B11" s="12" t="str">
        <f>+VLOOKUP(A11,RESUMEN!B:R,8,0)</f>
        <v>TAFUR CAVERO XIOMARA MILAGROS</v>
      </c>
      <c r="C11" s="12" t="str">
        <f>+VLOOKUP(A11,RESUMEN!B:R,9,0)</f>
        <v>CHAT GLOVER</v>
      </c>
      <c r="D11" s="12" t="s">
        <v>2164</v>
      </c>
      <c r="E11" s="36">
        <v>45679</v>
      </c>
      <c r="F11" s="36" t="s">
        <v>2149</v>
      </c>
      <c r="G11" s="36" t="s">
        <v>2180</v>
      </c>
      <c r="H11" s="36" t="s">
        <v>2181</v>
      </c>
      <c r="I11" s="12" t="s">
        <v>2182</v>
      </c>
      <c r="J11" s="12" t="s">
        <v>200</v>
      </c>
      <c r="K11" s="12" t="s">
        <v>2150</v>
      </c>
      <c r="L11" s="12" t="str">
        <f>+VLOOKUP(A11,RESUMEN!B:R,17,0)</f>
        <v>ACTIVO</v>
      </c>
    </row>
    <row r="12" spans="1:13" x14ac:dyDescent="0.2">
      <c r="A12" s="12">
        <v>72173383</v>
      </c>
      <c r="B12" s="12" t="str">
        <f>+VLOOKUP(A12,RESUMEN!B:R,8,0)</f>
        <v>IPARRAGUIRRE ALCARRAZ JOSE ROBERTO</v>
      </c>
      <c r="C12" s="12" t="str">
        <f>+VLOOKUP(A12,RESUMEN!B:R,9,0)</f>
        <v>PARTNER CALL</v>
      </c>
      <c r="D12" s="12" t="s">
        <v>2162</v>
      </c>
      <c r="E12" s="36">
        <v>45679</v>
      </c>
      <c r="F12" s="36" t="s">
        <v>2143</v>
      </c>
      <c r="G12" s="36" t="s">
        <v>2183</v>
      </c>
      <c r="H12" s="36" t="s">
        <v>2184</v>
      </c>
      <c r="I12" s="12" t="s">
        <v>2185</v>
      </c>
      <c r="J12" s="12" t="s">
        <v>858</v>
      </c>
      <c r="K12" s="12" t="s">
        <v>2150</v>
      </c>
      <c r="L12" s="12" t="str">
        <f>+VLOOKUP(A12,RESUMEN!B:R,17,0)</f>
        <v>ACTIVO</v>
      </c>
      <c r="M12" s="102"/>
    </row>
    <row r="13" spans="1:13" x14ac:dyDescent="0.2">
      <c r="A13" s="12">
        <v>75311094</v>
      </c>
      <c r="B13" s="12" t="str">
        <f>+VLOOKUP(A13,RESUMEN!B:R,8,0)</f>
        <v>MORAN QUISPE ROSA PAMELA</v>
      </c>
      <c r="C13" s="12" t="str">
        <f>+VLOOKUP(A13,RESUMEN!B:R,9,0)</f>
        <v>CHAT USER</v>
      </c>
      <c r="D13" s="12" t="s">
        <v>2164</v>
      </c>
      <c r="E13" s="36">
        <v>45679</v>
      </c>
      <c r="F13" s="36" t="s">
        <v>2147</v>
      </c>
      <c r="G13" s="36" t="s">
        <v>2186</v>
      </c>
      <c r="H13" s="36" t="s">
        <v>2176</v>
      </c>
      <c r="I13" s="12" t="s">
        <v>2187</v>
      </c>
      <c r="J13" s="12" t="s">
        <v>677</v>
      </c>
      <c r="K13" s="12" t="s">
        <v>241</v>
      </c>
      <c r="L13" s="12" t="str">
        <f>+VLOOKUP(A13,RESUMEN!B:R,17,0)</f>
        <v>ACTIVO</v>
      </c>
    </row>
    <row r="14" spans="1:13" x14ac:dyDescent="0.2">
      <c r="A14" s="12">
        <v>75103924</v>
      </c>
      <c r="B14" s="12" t="str">
        <f>+VLOOKUP(A14,RESUMEN!B:R,8,0)</f>
        <v>PAIRAZAMAN MATYSEK ASHLY NAOMI</v>
      </c>
      <c r="C14" s="12" t="str">
        <f>+VLOOKUP(A14,RESUMEN!B:R,9,0)</f>
        <v>CHAT USER</v>
      </c>
      <c r="D14" s="12" t="s">
        <v>2164</v>
      </c>
      <c r="E14" s="36">
        <v>45679</v>
      </c>
      <c r="F14" s="36" t="s">
        <v>2174</v>
      </c>
      <c r="G14" s="36"/>
      <c r="H14" s="36" t="s">
        <v>2175</v>
      </c>
      <c r="I14" s="12" t="s">
        <v>2188</v>
      </c>
      <c r="J14" s="12" t="s">
        <v>413</v>
      </c>
      <c r="K14" s="12" t="s">
        <v>225</v>
      </c>
      <c r="L14" s="12" t="str">
        <f>+VLOOKUP(A14,RESUMEN!B:R,17,0)</f>
        <v>ACTIVO</v>
      </c>
    </row>
    <row r="15" spans="1:13" x14ac:dyDescent="0.2">
      <c r="A15" s="12">
        <v>72012282</v>
      </c>
      <c r="B15" s="12" t="str">
        <f>+VLOOKUP(A15,RESUMEN!B:R,8,0)</f>
        <v>DURAN LANDA LUIS FELIPE</v>
      </c>
      <c r="C15" s="12" t="str">
        <f>+VLOOKUP(A15,RESUMEN!B:R,9,0)</f>
        <v>INCIDENTES SEVEROS</v>
      </c>
      <c r="D15" s="12" t="s">
        <v>2164</v>
      </c>
      <c r="E15" s="36">
        <v>45687</v>
      </c>
      <c r="F15" s="36" t="s">
        <v>2143</v>
      </c>
      <c r="G15" s="36" t="s">
        <v>2191</v>
      </c>
      <c r="H15" s="36" t="s">
        <v>2192</v>
      </c>
      <c r="I15" s="12" t="s">
        <v>2163</v>
      </c>
      <c r="J15" s="12" t="s">
        <v>308</v>
      </c>
      <c r="K15" s="12" t="s">
        <v>243</v>
      </c>
      <c r="L15" s="12" t="str">
        <f>+VLOOKUP(A15,RESUMEN!B:R,17,0)</f>
        <v>ACTIVO</v>
      </c>
    </row>
    <row r="16" spans="1:13" x14ac:dyDescent="0.2">
      <c r="A16" s="12">
        <v>74844412</v>
      </c>
      <c r="B16" s="12" t="str">
        <f>+VLOOKUP(A16,RESUMEN!B:R,8,0)</f>
        <v>MUÑANTE MARCHENA NAYELI KIMBERLY</v>
      </c>
      <c r="C16" s="12" t="str">
        <f>+VLOOKUP(A16,RESUMEN!B:R,9,0)</f>
        <v>CHAT USER</v>
      </c>
      <c r="D16" s="12" t="s">
        <v>2164</v>
      </c>
      <c r="E16" s="36">
        <v>45687</v>
      </c>
      <c r="F16" s="36" t="s">
        <v>2196</v>
      </c>
      <c r="G16" s="36" t="s">
        <v>2194</v>
      </c>
      <c r="H16" s="36" t="s">
        <v>2193</v>
      </c>
      <c r="I16" s="12" t="s">
        <v>2195</v>
      </c>
      <c r="J16" s="12" t="s">
        <v>264</v>
      </c>
      <c r="K16" s="12"/>
      <c r="L16" s="12" t="str">
        <f>+VLOOKUP(A16,RESUMEN!B:R,17,0)</f>
        <v>ACTIVO</v>
      </c>
    </row>
    <row r="17" spans="1:12" x14ac:dyDescent="0.2">
      <c r="A17" s="12">
        <v>73184291</v>
      </c>
      <c r="B17" s="12" t="str">
        <f>+VLOOKUP(A17,RESUMEN!B:R,8,0)</f>
        <v>SALAZAR CUYUTUPAC DENISSE ALEXANDRA</v>
      </c>
      <c r="C17" s="12" t="str">
        <f>+VLOOKUP(A17,RESUMEN!B:R,9,0)</f>
        <v>AUDITORIA MC DONALDS</v>
      </c>
      <c r="D17" s="12" t="s">
        <v>2162</v>
      </c>
      <c r="E17" s="36">
        <v>45691</v>
      </c>
      <c r="F17" s="36" t="s">
        <v>2143</v>
      </c>
      <c r="G17" s="36"/>
      <c r="H17" s="36" t="s">
        <v>2197</v>
      </c>
      <c r="I17" s="12" t="s">
        <v>2198</v>
      </c>
      <c r="J17" s="12" t="s">
        <v>786</v>
      </c>
      <c r="K17" s="12"/>
      <c r="L17" s="12" t="str">
        <f>+VLOOKUP(A17,RESUMEN!B:R,17,0)</f>
        <v>ACTIVO</v>
      </c>
    </row>
    <row r="18" spans="1:12" x14ac:dyDescent="0.2">
      <c r="A18" s="12">
        <v>76682645</v>
      </c>
      <c r="B18" s="12" t="str">
        <f>+VLOOKUP(A18,RESUMEN!B:R,8,0)</f>
        <v>SANCHEZ AGUIRRE DORIS</v>
      </c>
      <c r="C18" s="12" t="str">
        <f>+VLOOKUP(A18,RESUMEN!B:R,9,0)</f>
        <v>MAIL USER</v>
      </c>
      <c r="D18" s="12" t="s">
        <v>2152</v>
      </c>
      <c r="E18" s="36">
        <v>45692</v>
      </c>
      <c r="F18" s="36" t="s">
        <v>2143</v>
      </c>
      <c r="G18" s="36"/>
      <c r="H18" s="36"/>
      <c r="I18" s="12" t="s">
        <v>2198</v>
      </c>
      <c r="J18" s="12" t="s">
        <v>413</v>
      </c>
      <c r="K18" s="12"/>
      <c r="L18" s="12" t="str">
        <f>+VLOOKUP(A18,RESUMEN!B:R,17,0)</f>
        <v>ACTIVO</v>
      </c>
    </row>
    <row r="19" spans="1:12" x14ac:dyDescent="0.2">
      <c r="A19" s="12">
        <v>75125900</v>
      </c>
      <c r="B19" s="12" t="str">
        <f>+VLOOKUP(A19,RESUMEN!B:R,8,0)</f>
        <v>HUAMANI HUAMAN PAOLA</v>
      </c>
      <c r="C19" s="12" t="str">
        <f>+VLOOKUP(A19,RESUMEN!B:R,9,0)</f>
        <v>CHAT USER</v>
      </c>
      <c r="D19" s="12" t="s">
        <v>2162</v>
      </c>
      <c r="E19" s="36">
        <v>45694</v>
      </c>
      <c r="F19" s="36" t="s">
        <v>2143</v>
      </c>
      <c r="G19" s="36"/>
      <c r="H19" s="36" t="s">
        <v>2199</v>
      </c>
      <c r="I19" s="12" t="s">
        <v>2198</v>
      </c>
      <c r="J19" s="12" t="s">
        <v>264</v>
      </c>
      <c r="K19" s="12"/>
      <c r="L19" s="12" t="str">
        <f>+VLOOKUP(A19,RESUMEN!B:R,17,0)</f>
        <v>ACTIVO</v>
      </c>
    </row>
    <row r="20" spans="1:12" x14ac:dyDescent="0.2">
      <c r="A20" s="12">
        <v>74742176</v>
      </c>
      <c r="B20" s="12" t="str">
        <f>+VLOOKUP(A20,RESUMEN!B:R,8,0)</f>
        <v>BENAVIDES SILVERA ANDREA DEL</v>
      </c>
      <c r="C20" s="12" t="str">
        <f>+VLOOKUP(A20,RESUMEN!B:R,9,0)</f>
        <v>CHAT USER</v>
      </c>
      <c r="D20" s="12" t="s">
        <v>2148</v>
      </c>
      <c r="E20" s="36">
        <v>45700</v>
      </c>
      <c r="F20" s="36" t="s">
        <v>2143</v>
      </c>
      <c r="G20" s="36"/>
      <c r="H20" s="36" t="s">
        <v>2200</v>
      </c>
      <c r="I20" s="12" t="s">
        <v>2198</v>
      </c>
      <c r="J20" s="12" t="s">
        <v>840</v>
      </c>
      <c r="K20" s="12"/>
      <c r="L20" s="12" t="str">
        <f>+VLOOKUP(A20,RESUMEN!B:R,17,0)</f>
        <v>ACTIVO</v>
      </c>
    </row>
    <row r="21" spans="1:12" x14ac:dyDescent="0.2">
      <c r="A21" s="12">
        <v>70882085</v>
      </c>
      <c r="B21" s="12" t="str">
        <f>+VLOOKUP(A21,RESUMEN!B:R,8,0)</f>
        <v>TINCO DE LA CRUZ ANGELICA ISABEL</v>
      </c>
      <c r="C21" s="12" t="str">
        <f>+VLOOKUP(A21,RESUMEN!B:R,9,0)</f>
        <v>CHAT GLOVER</v>
      </c>
      <c r="D21" s="12" t="s">
        <v>2162</v>
      </c>
      <c r="E21" s="36">
        <v>45700</v>
      </c>
      <c r="F21" s="36" t="s">
        <v>2143</v>
      </c>
      <c r="G21" s="36"/>
      <c r="H21" s="36" t="s">
        <v>2201</v>
      </c>
      <c r="I21" s="12" t="s">
        <v>2198</v>
      </c>
      <c r="J21" s="12" t="s">
        <v>169</v>
      </c>
      <c r="K21" s="12"/>
      <c r="L21" s="12" t="str">
        <f>+VLOOKUP(A21,RESUMEN!B:R,17,0)</f>
        <v>ACTIVO</v>
      </c>
    </row>
    <row r="22" spans="1:12" x14ac:dyDescent="0.2">
      <c r="A22" s="12">
        <v>76691605</v>
      </c>
      <c r="B22" s="12" t="str">
        <f>+VLOOKUP(A22,RESUMEN!B:R,8,0)</f>
        <v>TUESTA REVALO ROBERT STHILL</v>
      </c>
      <c r="C22" s="12" t="str">
        <f>+VLOOKUP(A22,RESUMEN!B:R,9,0)</f>
        <v>CHAT USER</v>
      </c>
      <c r="D22" s="12" t="s">
        <v>2164</v>
      </c>
      <c r="E22" s="36">
        <v>45715</v>
      </c>
      <c r="F22" s="36" t="s">
        <v>2149</v>
      </c>
      <c r="G22" s="36"/>
      <c r="H22" s="36"/>
      <c r="I22" s="111">
        <v>0.27083333333333331</v>
      </c>
      <c r="J22" s="12" t="s">
        <v>760</v>
      </c>
      <c r="K22" s="12"/>
      <c r="L22" s="12" t="str">
        <f>+VLOOKUP(A22,RESUMEN!B:R,17,0)</f>
        <v>ACTIVO</v>
      </c>
    </row>
    <row r="23" spans="1:12" x14ac:dyDescent="0.2">
      <c r="A23" s="12">
        <v>70944972</v>
      </c>
      <c r="B23" s="12" t="str">
        <f>+VLOOKUP(A23,RESUMEN!B:R,8,0)</f>
        <v>FLORES GONZALEZ TAMARA</v>
      </c>
      <c r="C23" s="12" t="str">
        <f>+VLOOKUP(A23,RESUMEN!B:R,9,0)</f>
        <v>CHAT USER</v>
      </c>
      <c r="D23" s="12" t="s">
        <v>2164</v>
      </c>
      <c r="E23" s="36">
        <v>45715</v>
      </c>
      <c r="F23" s="36" t="s">
        <v>2149</v>
      </c>
      <c r="G23" s="36"/>
      <c r="H23" s="36"/>
      <c r="I23" s="111">
        <v>0.16666666666666666</v>
      </c>
      <c r="J23" s="12" t="s">
        <v>760</v>
      </c>
      <c r="K23" s="12"/>
      <c r="L23" s="12" t="str">
        <f>+VLOOKUP(A23,RESUMEN!B:R,17,0)</f>
        <v>ACTIVO</v>
      </c>
    </row>
    <row r="24" spans="1:12" x14ac:dyDescent="0.2">
      <c r="A24" s="12">
        <v>74472503</v>
      </c>
      <c r="B24" s="12" t="str">
        <f>+VLOOKUP(A24,RESUMEN!B:R,8,0)</f>
        <v>GONZALES SILVA HAROLD JUAN</v>
      </c>
      <c r="C24" s="12" t="str">
        <f>+VLOOKUP(A24,RESUMEN!B:R,9,0)</f>
        <v>CHAT USER</v>
      </c>
      <c r="D24" s="12" t="s">
        <v>2164</v>
      </c>
      <c r="E24" s="36">
        <v>45715</v>
      </c>
      <c r="F24" s="36" t="s">
        <v>2143</v>
      </c>
      <c r="G24" s="36"/>
      <c r="H24" s="36"/>
      <c r="I24" s="12" t="s">
        <v>2204</v>
      </c>
      <c r="J24" s="12" t="s">
        <v>564</v>
      </c>
      <c r="K24" s="12"/>
      <c r="L24" s="12" t="str">
        <f>+VLOOKUP(A24,RESUMEN!B:R,17,0)</f>
        <v>ACTIVO</v>
      </c>
    </row>
    <row r="25" spans="1:12" x14ac:dyDescent="0.2">
      <c r="A25" s="12">
        <v>43407219</v>
      </c>
      <c r="B25" s="12" t="str">
        <f>+VLOOKUP(A25,RESUMEN!B:R,8,0)</f>
        <v>NIMA ACOSTA JANET JOANA</v>
      </c>
      <c r="C25" s="12" t="str">
        <f>+VLOOKUP(A25,RESUMEN!B:R,9,0)</f>
        <v>CHAT USER</v>
      </c>
      <c r="D25" s="12" t="s">
        <v>2164</v>
      </c>
      <c r="E25" s="36">
        <v>45715</v>
      </c>
      <c r="F25" s="36" t="s">
        <v>2149</v>
      </c>
      <c r="G25" s="36"/>
      <c r="H25" s="36"/>
      <c r="I25" s="109" t="s">
        <v>2206</v>
      </c>
      <c r="J25" s="12" t="s">
        <v>1354</v>
      </c>
      <c r="K25" s="12"/>
      <c r="L25" s="12" t="str">
        <f>+VLOOKUP(A25,RESUMEN!B:R,17,0)</f>
        <v>ACTIVO</v>
      </c>
    </row>
    <row r="26" spans="1:12" x14ac:dyDescent="0.2">
      <c r="A26" s="12">
        <v>47565911</v>
      </c>
      <c r="B26" s="12" t="str">
        <f>+VLOOKUP(A26,RESUMEN!B:R,8,0)</f>
        <v>TULLUME ANCO NOEMI EDITH</v>
      </c>
      <c r="C26" s="12" t="str">
        <f>+VLOOKUP(A26,RESUMEN!B:R,9,0)</f>
        <v>CHAT USER</v>
      </c>
      <c r="D26" s="12" t="s">
        <v>2162</v>
      </c>
      <c r="E26" s="36">
        <v>45722</v>
      </c>
      <c r="F26" s="36" t="s">
        <v>2143</v>
      </c>
      <c r="G26" s="36"/>
      <c r="H26" s="36" t="s">
        <v>2205</v>
      </c>
      <c r="I26" s="12" t="s">
        <v>2251</v>
      </c>
      <c r="J26" s="12" t="s">
        <v>1354</v>
      </c>
      <c r="K26" s="12"/>
      <c r="L26" s="12" t="str">
        <f>+VLOOKUP(A26,RESUMEN!B:R,17,0)</f>
        <v>ACTIVO</v>
      </c>
    </row>
    <row r="27" spans="1:12" x14ac:dyDescent="0.2">
      <c r="A27" s="74">
        <v>77569052</v>
      </c>
      <c r="B27" s="12" t="str">
        <f>+VLOOKUP(A27,RESUMEN!B:R,8,0)</f>
        <v>CARRASCO SOCOLA JAZMIN MILENE</v>
      </c>
      <c r="C27" s="12" t="str">
        <f>+VLOOKUP(A27,RESUMEN!B:R,9,0)</f>
        <v>CHAT GLOVER</v>
      </c>
      <c r="D27" s="12" t="s">
        <v>2148</v>
      </c>
      <c r="E27" s="36">
        <v>45729</v>
      </c>
      <c r="F27" s="36" t="s">
        <v>2143</v>
      </c>
      <c r="G27" s="36"/>
      <c r="H27" s="36" t="s">
        <v>2260</v>
      </c>
      <c r="I27" s="12" t="s">
        <v>2259</v>
      </c>
      <c r="J27" s="12"/>
      <c r="K27" s="12"/>
      <c r="L27" s="12" t="str">
        <f>+VLOOKUP(A27,RESUMEN!B:R,17,0)</f>
        <v>ACTIVO</v>
      </c>
    </row>
    <row r="28" spans="1:12" x14ac:dyDescent="0.2">
      <c r="A28" s="12">
        <v>72168763</v>
      </c>
      <c r="B28" s="12" t="str">
        <f>+VLOOKUP(A28,RESUMEN!B:R,8,0)</f>
        <v>LINARES MEDRANO BRENDA CAROLINA</v>
      </c>
      <c r="C28" s="12" t="str">
        <f>+VLOOKUP(A28,RESUMEN!B:R,9,0)</f>
        <v>CHAT USER</v>
      </c>
      <c r="D28" s="12" t="s">
        <v>2164</v>
      </c>
      <c r="E28" s="36">
        <v>45729</v>
      </c>
      <c r="F28" s="36" t="s">
        <v>2143</v>
      </c>
      <c r="G28" s="36"/>
      <c r="H28" s="36" t="s">
        <v>2261</v>
      </c>
      <c r="I28" s="12"/>
      <c r="J28" s="12"/>
      <c r="K28" s="12"/>
      <c r="L28" s="12" t="str">
        <f>+VLOOKUP(A28,RESUMEN!B:R,17,0)</f>
        <v>ACTIVO</v>
      </c>
    </row>
    <row r="29" spans="1:12" x14ac:dyDescent="0.2">
      <c r="A29" s="12">
        <v>46310319</v>
      </c>
      <c r="B29" s="12" t="str">
        <f>+VLOOKUP(A29,RESUMEN!B:R,8,0)</f>
        <v>SACO ZAPATA MARIA DOMENICA</v>
      </c>
      <c r="C29" s="12" t="str">
        <f>+VLOOKUP(A29,RESUMEN!B:R,9,0)</f>
        <v>CHAT GLOVER</v>
      </c>
      <c r="D29" s="12" t="s">
        <v>2164</v>
      </c>
      <c r="E29" s="36">
        <v>45729</v>
      </c>
      <c r="F29" s="36" t="s">
        <v>2149</v>
      </c>
      <c r="G29" s="36"/>
      <c r="H29" s="36" t="s">
        <v>2262</v>
      </c>
      <c r="I29" s="12" t="s">
        <v>2263</v>
      </c>
      <c r="J29" s="12"/>
      <c r="K29" s="12"/>
      <c r="L29" s="12" t="str">
        <f>+VLOOKUP(A29,RESUMEN!B:R,17,0)</f>
        <v>ACTIVO</v>
      </c>
    </row>
    <row r="30" spans="1:12" x14ac:dyDescent="0.2">
      <c r="A30" s="12">
        <v>71013596</v>
      </c>
      <c r="B30" s="12" t="str">
        <f>+VLOOKUP(A30,RESUMEN!B:R,8,0)</f>
        <v>OLAVARRIA FERNANDEZ TAMARA ESTELITA</v>
      </c>
      <c r="C30" s="12" t="str">
        <f>+VLOOKUP(A30,RESUMEN!B:R,9,0)</f>
        <v>CHAT USER</v>
      </c>
      <c r="D30" s="12" t="s">
        <v>2152</v>
      </c>
      <c r="E30" s="36">
        <v>45729</v>
      </c>
      <c r="F30" s="36" t="s">
        <v>2143</v>
      </c>
      <c r="G30" s="36"/>
      <c r="H30" s="36" t="s">
        <v>2264</v>
      </c>
      <c r="I30" s="12" t="s">
        <v>2265</v>
      </c>
      <c r="J30" s="12"/>
      <c r="K30" s="12"/>
      <c r="L30" s="12" t="str">
        <f>+VLOOKUP(A30,RESUMEN!B:R,17,0)</f>
        <v>ACTIVO</v>
      </c>
    </row>
    <row r="31" spans="1:12" x14ac:dyDescent="0.2">
      <c r="A31" s="12">
        <v>47449059</v>
      </c>
      <c r="B31" s="12" t="str">
        <f>+VLOOKUP(A31,RESUMEN!B:R,8,0)</f>
        <v>FERNANDEZ CONDOR LUCIA ALMENDRA</v>
      </c>
      <c r="C31" s="12" t="str">
        <f>+VLOOKUP(A31,RESUMEN!B:R,9,0)</f>
        <v>CHAT USER</v>
      </c>
      <c r="D31" s="12" t="s">
        <v>2148</v>
      </c>
      <c r="E31" s="36">
        <v>45729</v>
      </c>
      <c r="F31" s="36" t="s">
        <v>2143</v>
      </c>
      <c r="G31" s="36"/>
      <c r="H31" s="36" t="s">
        <v>2266</v>
      </c>
      <c r="I31" s="12" t="s">
        <v>2267</v>
      </c>
      <c r="J31" s="12"/>
      <c r="K31" s="12"/>
      <c r="L31" s="12" t="str">
        <f>+VLOOKUP(A31,RESUMEN!B:R,17,0)</f>
        <v>ACTIVO</v>
      </c>
    </row>
    <row r="32" spans="1:12" x14ac:dyDescent="0.2">
      <c r="A32" s="12">
        <v>72493717</v>
      </c>
      <c r="B32" s="12" t="str">
        <f>+VLOOKUP(A32,RESUMEN!B:R,8,0)</f>
        <v>PAREDES ALEGRE MAYELI CLAUDIA</v>
      </c>
      <c r="C32" s="12" t="str">
        <f>+VLOOKUP(A32,RESUMEN!B:R,9,0)</f>
        <v>MAIL PARTNER</v>
      </c>
      <c r="D32" s="12" t="s">
        <v>2162</v>
      </c>
      <c r="E32" s="36">
        <v>45729</v>
      </c>
      <c r="F32" s="36" t="s">
        <v>2143</v>
      </c>
      <c r="G32" s="36"/>
      <c r="H32" s="36" t="s">
        <v>2268</v>
      </c>
      <c r="I32" s="12" t="s">
        <v>2269</v>
      </c>
      <c r="J32" s="12"/>
      <c r="K32" s="12"/>
      <c r="L32" s="12" t="str">
        <f>+VLOOKUP(A32,RESUMEN!B:R,17,0)</f>
        <v>ACTIVO</v>
      </c>
    </row>
    <row r="33" spans="1:12" x14ac:dyDescent="0.2">
      <c r="A33" s="12">
        <v>74714071</v>
      </c>
      <c r="B33" s="12" t="str">
        <f>+VLOOKUP(A33,RESUMEN!B:R,8,0)</f>
        <v>RODRIGUEZ HUAHUATICO NOEMI ESTEFANI</v>
      </c>
      <c r="C33" s="12" t="str">
        <f>+VLOOKUP(A33,RESUMEN!B:R,9,0)</f>
        <v>CHAT GLOVER</v>
      </c>
      <c r="D33" s="12" t="s">
        <v>2162</v>
      </c>
      <c r="E33" s="36">
        <v>45730</v>
      </c>
      <c r="F33" s="36" t="s">
        <v>2143</v>
      </c>
      <c r="G33" s="36"/>
      <c r="H33" s="36" t="s">
        <v>2203</v>
      </c>
      <c r="I33" s="12"/>
      <c r="J33" s="12"/>
      <c r="K33" s="12"/>
      <c r="L33" s="12" t="str">
        <f>+VLOOKUP(A33,RESUMEN!B:R,17,0)</f>
        <v>ACTIVO</v>
      </c>
    </row>
    <row r="34" spans="1:12" x14ac:dyDescent="0.2">
      <c r="A34" s="12">
        <v>71023585</v>
      </c>
      <c r="B34" s="12" t="str">
        <f>+VLOOKUP(A34,RESUMEN!B:R,8,0)</f>
        <v>AMPUERO SUAREZ JOSE JULIAN</v>
      </c>
      <c r="C34" s="12" t="str">
        <f>+VLOOKUP(A34,RESUMEN!B:R,9,0)</f>
        <v>CHAT GLOVER</v>
      </c>
      <c r="D34" s="12" t="s">
        <v>2148</v>
      </c>
      <c r="E34" s="36">
        <v>45730</v>
      </c>
      <c r="F34" s="36" t="s">
        <v>2143</v>
      </c>
      <c r="G34" s="36"/>
      <c r="H34" s="36"/>
      <c r="I34" s="12"/>
      <c r="J34" s="12"/>
      <c r="K34" s="12"/>
      <c r="L34" s="12" t="str">
        <f>+VLOOKUP(A34,RESUMEN!B:R,17,0)</f>
        <v>ACTIVO</v>
      </c>
    </row>
    <row r="35" spans="1:12" x14ac:dyDescent="0.2">
      <c r="A35" s="12">
        <v>76927839</v>
      </c>
      <c r="B35" s="12" t="str">
        <f>+VLOOKUP(A35,RESUMEN!B:R,8,0)</f>
        <v>GUTIERREZ URBANO JORDAN FRANCIS</v>
      </c>
      <c r="C35" s="12" t="str">
        <f>+VLOOKUP(A35,RESUMEN!B:R,9,0)</f>
        <v>CHAT GLOVER</v>
      </c>
      <c r="D35" s="12" t="s">
        <v>2152</v>
      </c>
      <c r="E35" s="36">
        <v>45730</v>
      </c>
      <c r="F35" s="36" t="s">
        <v>2143</v>
      </c>
      <c r="G35" s="36"/>
      <c r="H35" s="36"/>
      <c r="I35" s="12"/>
      <c r="J35" s="12"/>
      <c r="K35" s="12"/>
      <c r="L35" s="12" t="str">
        <f>+VLOOKUP(A35,RESUMEN!B:R,17,0)</f>
        <v>ACTIVO</v>
      </c>
    </row>
    <row r="36" spans="1:12" x14ac:dyDescent="0.2">
      <c r="A36" s="74">
        <v>46655858</v>
      </c>
      <c r="B36" s="12" t="str">
        <f>+VLOOKUP(A36,RESUMEN!B:R,8,0)</f>
        <v>VALDERA VILCHEZ HILDA MARIA</v>
      </c>
      <c r="C36" s="12" t="str">
        <f>+VLOOKUP(A36,RESUMEN!B:R,9,0)</f>
        <v>CHAT USER</v>
      </c>
      <c r="D36" s="12" t="s">
        <v>2164</v>
      </c>
      <c r="E36" s="36">
        <v>45735</v>
      </c>
      <c r="F36" s="36" t="s">
        <v>2147</v>
      </c>
      <c r="G36" s="36"/>
      <c r="H36" s="36" t="s">
        <v>2186</v>
      </c>
      <c r="I36" s="12" t="s">
        <v>2277</v>
      </c>
      <c r="J36" s="12"/>
      <c r="K36" s="12"/>
      <c r="L36" s="12" t="str">
        <f>+VLOOKUP(A36,RESUMEN!B:R,17,0)</f>
        <v>ACTIVO</v>
      </c>
    </row>
    <row r="37" spans="1:12" ht="15.75" customHeight="1" x14ac:dyDescent="0.25">
      <c r="A37" s="112">
        <v>74664380</v>
      </c>
      <c r="B37" s="12" t="str">
        <f>+VLOOKUP(A37,RESUMEN!B:R,8,0)</f>
        <v>GONZALES ZAMORA MARIA ISABEL</v>
      </c>
      <c r="C37" s="12" t="str">
        <f>+VLOOKUP(A37,RESUMEN!B:R,9,0)</f>
        <v>CHAT USER</v>
      </c>
      <c r="D37" s="12" t="s">
        <v>2162</v>
      </c>
      <c r="E37" s="36">
        <v>45736</v>
      </c>
      <c r="F37" s="36" t="s">
        <v>2149</v>
      </c>
      <c r="G37" s="36"/>
      <c r="H37" s="36" t="s">
        <v>2278</v>
      </c>
      <c r="I37" s="12" t="s">
        <v>2279</v>
      </c>
      <c r="J37" s="12"/>
      <c r="K37" s="12"/>
      <c r="L37" s="12" t="str">
        <f>+VLOOKUP(A37,RESUMEN!B:R,17,0)</f>
        <v>ACTIVO</v>
      </c>
    </row>
    <row r="38" spans="1:12" x14ac:dyDescent="0.2">
      <c r="A38" s="12">
        <v>74742073</v>
      </c>
      <c r="B38" s="12" t="str">
        <f>+VLOOKUP(A38,RESUMEN!B:R,8,0)</f>
        <v>HUERTA ESPIRITU ELSA KAREN</v>
      </c>
      <c r="C38" s="12" t="str">
        <f>+VLOOKUP(A38,RESUMEN!B:R,9,0)</f>
        <v>CHAT USER</v>
      </c>
      <c r="D38" s="12" t="s">
        <v>2164</v>
      </c>
      <c r="E38" s="36">
        <v>45736</v>
      </c>
      <c r="F38" s="36" t="s">
        <v>2143</v>
      </c>
      <c r="G38" s="36"/>
      <c r="H38" s="36" t="s">
        <v>2177</v>
      </c>
      <c r="I38" s="12" t="s">
        <v>2280</v>
      </c>
      <c r="J38" s="12"/>
      <c r="K38" s="12"/>
      <c r="L38" s="12" t="str">
        <f>+VLOOKUP(A38,RESUMEN!B:R,17,0)</f>
        <v>ACTIVO</v>
      </c>
    </row>
    <row r="39" spans="1:12" x14ac:dyDescent="0.2">
      <c r="A39" s="12">
        <v>74225480</v>
      </c>
      <c r="B39" s="12" t="str">
        <f>+VLOOKUP(A39,RESUMEN!B:R,8,0)</f>
        <v>LOPEZ SOSA ARIANO ABDEL</v>
      </c>
      <c r="C39" s="12" t="str">
        <f>+VLOOKUP(A39,RESUMEN!B:R,9,0)</f>
        <v>CHAT USER</v>
      </c>
      <c r="D39" s="12" t="s">
        <v>2162</v>
      </c>
      <c r="E39" s="36">
        <v>45736</v>
      </c>
      <c r="F39" s="36" t="s">
        <v>2143</v>
      </c>
      <c r="G39" s="36"/>
      <c r="H39" s="36" t="s">
        <v>2207</v>
      </c>
      <c r="I39" s="12" t="s">
        <v>2281</v>
      </c>
      <c r="J39" s="12"/>
      <c r="K39" s="12"/>
      <c r="L39" s="12" t="str">
        <f>+VLOOKUP(A39,RESUMEN!B:R,17,0)</f>
        <v>ACTIVO</v>
      </c>
    </row>
    <row r="40" spans="1:12" x14ac:dyDescent="0.2">
      <c r="A40" s="12">
        <v>72324218</v>
      </c>
      <c r="B40" s="12" t="str">
        <f>+VLOOKUP(A40,RESUMEN!B:R,8,0)</f>
        <v>CONTRERAS LANDA MIRIAN MARINA</v>
      </c>
      <c r="C40" s="12" t="str">
        <f>+VLOOKUP(A40,RESUMEN!B:R,9,0)</f>
        <v>CHAT GLOVER</v>
      </c>
      <c r="D40" s="12" t="s">
        <v>2162</v>
      </c>
      <c r="E40" s="36">
        <v>45736</v>
      </c>
      <c r="F40" s="36" t="s">
        <v>2149</v>
      </c>
      <c r="G40" s="36"/>
      <c r="H40" s="36" t="s">
        <v>2190</v>
      </c>
      <c r="I40" s="12" t="s">
        <v>2282</v>
      </c>
      <c r="J40" s="12"/>
      <c r="K40" s="12"/>
      <c r="L40" s="12" t="str">
        <f>+VLOOKUP(A40,RESUMEN!B:R,17,0)</f>
        <v>ACTIVO</v>
      </c>
    </row>
    <row r="41" spans="1:12" x14ac:dyDescent="0.2">
      <c r="A41" s="12">
        <v>75171080</v>
      </c>
      <c r="B41" s="12" t="str">
        <f>+VLOOKUP(A41,RESUMEN!B:R,8,0)</f>
        <v>PEREZ VILLEGAS ZIHOMARA</v>
      </c>
      <c r="C41" s="12" t="str">
        <f>+VLOOKUP(A41,RESUMEN!B:R,9,0)</f>
        <v>CHAT GLOVER</v>
      </c>
      <c r="D41" s="12" t="s">
        <v>2152</v>
      </c>
      <c r="E41" s="36">
        <v>45736</v>
      </c>
      <c r="F41" s="36" t="s">
        <v>2143</v>
      </c>
      <c r="G41" s="36"/>
      <c r="H41" s="36" t="s">
        <v>2283</v>
      </c>
      <c r="I41" s="12"/>
      <c r="J41" s="12"/>
      <c r="K41" s="12"/>
      <c r="L41" s="12" t="str">
        <f>+VLOOKUP(A41,RESUMEN!B:R,17,0)</f>
        <v>ACTIVO</v>
      </c>
    </row>
    <row r="42" spans="1:12" x14ac:dyDescent="0.2">
      <c r="A42" s="12">
        <v>75594896</v>
      </c>
      <c r="B42" s="12" t="str">
        <f>+VLOOKUP(A42,RESUMEN!B:R,8,0)</f>
        <v>RUIZ FLORES GERALDINE ALMENDRA</v>
      </c>
      <c r="C42" s="12" t="str">
        <f>+VLOOKUP(A42,RESUMEN!B:R,9,0)</f>
        <v>CHAT USER</v>
      </c>
      <c r="D42" s="12" t="s">
        <v>2164</v>
      </c>
      <c r="E42" s="36">
        <v>45736</v>
      </c>
      <c r="F42" s="36" t="s">
        <v>2143</v>
      </c>
      <c r="G42" s="36"/>
      <c r="H42" s="36" t="s">
        <v>2285</v>
      </c>
      <c r="I42" s="12" t="s">
        <v>2284</v>
      </c>
      <c r="J42" s="12"/>
      <c r="K42" s="12"/>
      <c r="L42" s="12" t="str">
        <f>+VLOOKUP(A42,RESUMEN!B:R,17,0)</f>
        <v>ACTIVO</v>
      </c>
    </row>
    <row r="43" spans="1:12" x14ac:dyDescent="0.2">
      <c r="A43" s="12">
        <v>71733033</v>
      </c>
      <c r="B43" s="12" t="str">
        <f>+VLOOKUP(A43,RESUMEN!B:R,8,0)</f>
        <v>CASTILLO LOARTE JHAIR ROBERT</v>
      </c>
      <c r="C43" s="12" t="str">
        <f>+VLOOKUP(A43,RESUMEN!B:R,9,0)</f>
        <v>CHAT USER</v>
      </c>
      <c r="D43" s="12" t="s">
        <v>2164</v>
      </c>
      <c r="E43" s="36">
        <v>45736</v>
      </c>
      <c r="F43" s="36" t="s">
        <v>2143</v>
      </c>
      <c r="G43" s="36"/>
      <c r="H43" s="36" t="s">
        <v>2286</v>
      </c>
      <c r="I43" s="12"/>
      <c r="J43" s="12"/>
      <c r="K43" s="12"/>
      <c r="L43" s="12" t="str">
        <f>+VLOOKUP(A43,RESUMEN!B:R,17,0)</f>
        <v>ACTIVO</v>
      </c>
    </row>
    <row r="44" spans="1:12" x14ac:dyDescent="0.2">
      <c r="A44" s="12">
        <v>75510290</v>
      </c>
      <c r="B44" s="12" t="str">
        <f>+VLOOKUP(A44,RESUMEN!B:R,8,0)</f>
        <v>HUARIPATA TAPULLIMMA YENNIFER PAMELA</v>
      </c>
      <c r="C44" s="12" t="str">
        <f>+VLOOKUP(A44,RESUMEN!B:R,9,0)</f>
        <v>CHAT USER</v>
      </c>
      <c r="D44" s="12" t="s">
        <v>2162</v>
      </c>
      <c r="E44" s="36">
        <v>45737</v>
      </c>
      <c r="F44" s="36" t="s">
        <v>2143</v>
      </c>
      <c r="G44" s="36"/>
      <c r="H44" s="36" t="s">
        <v>97</v>
      </c>
      <c r="I44" s="12"/>
      <c r="J44" s="12"/>
      <c r="K44" s="12"/>
      <c r="L44" s="12" t="str">
        <f>+VLOOKUP(A44,RESUMEN!B:R,17,0)</f>
        <v>ACTIVO</v>
      </c>
    </row>
    <row r="45" spans="1:12" x14ac:dyDescent="0.2">
      <c r="A45" s="12">
        <v>75351436</v>
      </c>
      <c r="B45" s="12" t="str">
        <f>+VLOOKUP(A45,RESUMEN!B:R,8,0)</f>
        <v>ALEJOS GRANDA MILAGROS DEL JESUS</v>
      </c>
      <c r="C45" s="12" t="str">
        <f>+VLOOKUP(A45,RESUMEN!B:R,9,0)</f>
        <v>CHAT USER</v>
      </c>
      <c r="D45" s="12" t="s">
        <v>2164</v>
      </c>
      <c r="E45" s="36">
        <v>45737</v>
      </c>
      <c r="F45" s="36" t="s">
        <v>2149</v>
      </c>
      <c r="G45" s="36"/>
      <c r="H45" s="36" t="s">
        <v>2151</v>
      </c>
      <c r="I45" s="12" t="s">
        <v>2287</v>
      </c>
      <c r="J45" s="12"/>
      <c r="K45" s="12"/>
      <c r="L45" s="12" t="str">
        <f>+VLOOKUP(A45,RESUMEN!B:R,17,0)</f>
        <v>ACTIVO</v>
      </c>
    </row>
    <row r="46" spans="1:12" x14ac:dyDescent="0.2">
      <c r="A46" s="12">
        <v>71520288</v>
      </c>
      <c r="B46" s="12" t="str">
        <f>+VLOOKUP(A46,RESUMEN!B:R,8,0)</f>
        <v>CALDUA RIVERA CYNTIA CRISTINA</v>
      </c>
      <c r="C46" s="12" t="str">
        <f>+VLOOKUP(A46,RESUMEN!B:R,9,0)</f>
        <v>CHAT GLOVER</v>
      </c>
      <c r="D46" s="12" t="s">
        <v>2148</v>
      </c>
      <c r="E46" s="36">
        <v>45737</v>
      </c>
      <c r="F46" s="36" t="s">
        <v>2143</v>
      </c>
      <c r="G46" s="36"/>
      <c r="H46" s="109" t="s">
        <v>2289</v>
      </c>
      <c r="I46" s="12"/>
      <c r="J46" s="12"/>
      <c r="K46" s="12"/>
      <c r="L46" s="12" t="str">
        <f>+VLOOKUP(A46,RESUMEN!B:R,17,0)</f>
        <v>ACTIVO</v>
      </c>
    </row>
    <row r="47" spans="1:12" x14ac:dyDescent="0.2">
      <c r="A47" s="12">
        <v>48363824</v>
      </c>
      <c r="B47" s="12" t="str">
        <f>+VLOOKUP(A47,RESUMEN!B:R,8,0)</f>
        <v>ALCANTARA PEREZ DELVIS ANGUAR</v>
      </c>
      <c r="C47" s="12" t="str">
        <f>+VLOOKUP(A47,RESUMEN!B:R,9,0)</f>
        <v>DASHBOARD</v>
      </c>
      <c r="D47" s="12" t="s">
        <v>2148</v>
      </c>
      <c r="E47" s="36">
        <v>45737</v>
      </c>
      <c r="F47" s="36" t="s">
        <v>2143</v>
      </c>
      <c r="G47" s="36"/>
      <c r="H47" s="109" t="s">
        <v>2288</v>
      </c>
      <c r="I47" s="12"/>
      <c r="J47" s="12"/>
      <c r="K47" s="12"/>
      <c r="L47" s="12" t="str">
        <f>+VLOOKUP(A47,RESUMEN!B:R,17,0)</f>
        <v>ACTIVO</v>
      </c>
    </row>
    <row r="48" spans="1:12" x14ac:dyDescent="0.2">
      <c r="A48" s="12">
        <v>70084067</v>
      </c>
      <c r="B48" s="12" t="str">
        <f>+VLOOKUP(A48,RESUMEN!B:R,8,0)</f>
        <v>BARRIAL PAITAMALA DYLAN ROY</v>
      </c>
      <c r="C48" s="12" t="str">
        <f>+VLOOKUP(A48,RESUMEN!B:R,9,0)</f>
        <v>CHAT USER</v>
      </c>
      <c r="D48" s="12" t="s">
        <v>2162</v>
      </c>
      <c r="E48" s="36">
        <v>45742</v>
      </c>
      <c r="F48" s="36" t="s">
        <v>2143</v>
      </c>
      <c r="G48" s="36"/>
      <c r="H48" s="36" t="s">
        <v>2294</v>
      </c>
      <c r="I48" s="12" t="s">
        <v>2185</v>
      </c>
      <c r="J48" s="12"/>
      <c r="K48" s="12"/>
      <c r="L48" s="12" t="str">
        <f>+VLOOKUP(A48,RESUMEN!B:R,17,0)</f>
        <v>ACTIVO</v>
      </c>
    </row>
    <row r="49" spans="1:12" x14ac:dyDescent="0.2">
      <c r="A49" s="12">
        <v>77392755</v>
      </c>
      <c r="B49" s="12" t="str">
        <f>+VLOOKUP(A49,RESUMEN!B:R,8,0)</f>
        <v>AMBROSIO SILVA LUCERO ESTEFANI</v>
      </c>
      <c r="C49" s="12" t="str">
        <f>+VLOOKUP(A49,RESUMEN!B:R,9,0)</f>
        <v>CHAT USER</v>
      </c>
      <c r="D49" s="12" t="s">
        <v>2148</v>
      </c>
      <c r="E49" s="36">
        <v>45742</v>
      </c>
      <c r="F49" s="36" t="s">
        <v>2143</v>
      </c>
      <c r="G49" s="36"/>
      <c r="H49" s="36" t="s">
        <v>101</v>
      </c>
      <c r="I49" s="12" t="s">
        <v>2185</v>
      </c>
      <c r="J49" s="12"/>
      <c r="K49" s="12"/>
      <c r="L49" s="12" t="str">
        <f>+VLOOKUP(A49,RESUMEN!B:R,17,0)</f>
        <v>ACTIVO</v>
      </c>
    </row>
    <row r="50" spans="1:12" x14ac:dyDescent="0.2">
      <c r="A50" s="12">
        <v>70916549</v>
      </c>
      <c r="B50" s="12" t="str">
        <f>+VLOOKUP(A50,RESUMEN!B:R,8,0)</f>
        <v>CARRILLO SACA JOSE LUIS</v>
      </c>
      <c r="C50" s="12" t="str">
        <f>+VLOOKUP(A50,RESUMEN!B:R,9,0)</f>
        <v>CHAT USER</v>
      </c>
      <c r="D50" s="12" t="s">
        <v>2164</v>
      </c>
      <c r="E50" s="36">
        <v>45742</v>
      </c>
      <c r="F50" s="36" t="s">
        <v>2143</v>
      </c>
      <c r="G50" s="36"/>
      <c r="H50" s="36" t="s">
        <v>2295</v>
      </c>
      <c r="I50" s="12" t="s">
        <v>2185</v>
      </c>
      <c r="J50" s="12"/>
      <c r="K50" s="12"/>
      <c r="L50" s="12" t="str">
        <f>+VLOOKUP(A50,RESUMEN!B:R,17,0)</f>
        <v>ACTIVO</v>
      </c>
    </row>
    <row r="51" spans="1:12" x14ac:dyDescent="0.2">
      <c r="A51" s="12">
        <v>76050878</v>
      </c>
      <c r="B51" s="12" t="str">
        <f>+VLOOKUP(A51,RESUMEN!B:R,8,0)</f>
        <v>OCHOA AYLAS PAMELA</v>
      </c>
      <c r="C51" s="12" t="str">
        <f>+VLOOKUP(A51,RESUMEN!B:R,9,0)</f>
        <v>CHAT USER</v>
      </c>
      <c r="D51" s="12" t="s">
        <v>2162</v>
      </c>
      <c r="E51" s="36">
        <v>45742</v>
      </c>
      <c r="F51" s="36" t="s">
        <v>2143</v>
      </c>
      <c r="G51" s="36"/>
      <c r="H51" s="36" t="s">
        <v>2296</v>
      </c>
      <c r="I51" s="12" t="s">
        <v>2185</v>
      </c>
      <c r="J51" s="12"/>
      <c r="K51" s="12"/>
      <c r="L51" s="12" t="str">
        <f>+VLOOKUP(A51,RESUMEN!B:R,17,0)</f>
        <v>ACTIVO</v>
      </c>
    </row>
    <row r="52" spans="1:12" x14ac:dyDescent="0.2">
      <c r="A52" s="12">
        <v>73692906</v>
      </c>
      <c r="B52" s="12" t="str">
        <f>+VLOOKUP(A52,RESUMEN!B:R,8,0)</f>
        <v>CASTELLANO GUARACHI JUAN AURIEL</v>
      </c>
      <c r="C52" s="12" t="str">
        <f>+VLOOKUP(A52,RESUMEN!B:R,9,0)</f>
        <v>CHAT USER</v>
      </c>
      <c r="D52" s="12" t="s">
        <v>2162</v>
      </c>
      <c r="E52" s="36">
        <v>45742</v>
      </c>
      <c r="F52" s="36" t="s">
        <v>2143</v>
      </c>
      <c r="G52" s="36"/>
      <c r="H52" s="36" t="s">
        <v>100</v>
      </c>
      <c r="I52" s="12" t="s">
        <v>2185</v>
      </c>
      <c r="J52" s="12"/>
      <c r="K52" s="12"/>
      <c r="L52" s="12" t="str">
        <f>+VLOOKUP(A52,RESUMEN!B:R,17,0)</f>
        <v>ACTIVO</v>
      </c>
    </row>
    <row r="53" spans="1:12" x14ac:dyDescent="0.2">
      <c r="A53" s="12">
        <v>44675894</v>
      </c>
      <c r="B53" s="12" t="str">
        <f>+VLOOKUP(A53,RESUMEN!B:R,8,0)</f>
        <v>PICHIHUA PUSE MARTIN GERARDO</v>
      </c>
      <c r="C53" s="12" t="str">
        <f>+VLOOKUP(A53,RESUMEN!B:R,9,0)</f>
        <v>CHAT USER</v>
      </c>
      <c r="D53" s="12" t="s">
        <v>2152</v>
      </c>
      <c r="E53" s="36">
        <v>45742</v>
      </c>
      <c r="F53" s="36" t="s">
        <v>2174</v>
      </c>
      <c r="G53" s="36"/>
      <c r="H53" s="36" t="s">
        <v>2177</v>
      </c>
      <c r="I53" s="12" t="s">
        <v>2188</v>
      </c>
      <c r="J53" s="12"/>
      <c r="K53" s="12"/>
      <c r="L53" s="12" t="str">
        <f>+VLOOKUP(A53,RESUMEN!B:R,17,0)</f>
        <v>ACTIVO</v>
      </c>
    </row>
    <row r="54" spans="1:12" x14ac:dyDescent="0.2">
      <c r="A54" s="12">
        <v>71387969</v>
      </c>
      <c r="B54" s="12" t="str">
        <f>+VLOOKUP(A54,RESUMEN!B:R,8,0)</f>
        <v>DE LA CRUZ MAGAN JANITZA SAYURI</v>
      </c>
      <c r="C54" s="12" t="str">
        <f>+VLOOKUP(A54,RESUMEN!B:R,9,0)</f>
        <v>PARTNER CALL</v>
      </c>
      <c r="D54" s="12" t="s">
        <v>2164</v>
      </c>
      <c r="E54" s="36">
        <v>45742</v>
      </c>
      <c r="F54" s="36" t="s">
        <v>2149</v>
      </c>
      <c r="G54" s="36"/>
      <c r="H54" s="109" t="s">
        <v>2190</v>
      </c>
      <c r="I54" s="12" t="s">
        <v>2299</v>
      </c>
      <c r="J54" s="12"/>
      <c r="K54" s="12"/>
      <c r="L54" s="12" t="str">
        <f>+VLOOKUP(A54,RESUMEN!B:R,17,0)</f>
        <v>ACTIVO</v>
      </c>
    </row>
    <row r="55" spans="1:12" x14ac:dyDescent="0.2">
      <c r="A55" s="12">
        <v>74917890</v>
      </c>
      <c r="B55" s="12" t="str">
        <f>+VLOOKUP(A55,RESUMEN!B:R,8,0)</f>
        <v>SIANCAS LARA NICOL ALEXANDRA</v>
      </c>
      <c r="C55" s="12" t="str">
        <f>+VLOOKUP(A55,RESUMEN!B:R,9,0)</f>
        <v>CHAT USER</v>
      </c>
      <c r="D55" s="12" t="s">
        <v>2164</v>
      </c>
      <c r="E55" s="36">
        <v>45742</v>
      </c>
      <c r="F55" s="36" t="s">
        <v>2149</v>
      </c>
      <c r="G55" s="36"/>
      <c r="H55" s="36" t="s">
        <v>2153</v>
      </c>
      <c r="I55" s="12" t="s">
        <v>2300</v>
      </c>
      <c r="J55" s="12"/>
      <c r="K55" s="12"/>
      <c r="L55" s="12" t="str">
        <f>+VLOOKUP(A55,RESUMEN!B:R,17,0)</f>
        <v>ACTIVO</v>
      </c>
    </row>
    <row r="56" spans="1:12" ht="16.5" customHeight="1" x14ac:dyDescent="0.3">
      <c r="A56" s="118">
        <v>48131456</v>
      </c>
      <c r="B56" s="12" t="str">
        <f>+VLOOKUP(A56,RESUMEN!B:R,8,0)</f>
        <v>SALINAS COCHACHIN BETTSY JODELY</v>
      </c>
      <c r="C56" s="12" t="str">
        <f>+VLOOKUP(A56,RESUMEN!B:R,9,0)</f>
        <v>CHAT USER</v>
      </c>
      <c r="D56" s="12" t="s">
        <v>2164</v>
      </c>
      <c r="E56" s="36">
        <v>45742</v>
      </c>
      <c r="F56" s="36" t="s">
        <v>2143</v>
      </c>
      <c r="G56" s="36"/>
      <c r="H56" s="36" t="s">
        <v>2285</v>
      </c>
      <c r="I56" t="s">
        <v>2301</v>
      </c>
      <c r="J56" s="12"/>
      <c r="K56" s="12"/>
      <c r="L56" s="12" t="str">
        <f>+VLOOKUP(A56,RESUMEN!B:R,17,0)</f>
        <v>ACTIVO</v>
      </c>
    </row>
    <row r="57" spans="1:12" x14ac:dyDescent="0.2">
      <c r="A57" s="12">
        <v>73131617</v>
      </c>
      <c r="B57" s="12" t="str">
        <f>+VLOOKUP(A57,RESUMEN!B:R,8,0)</f>
        <v>PEÑA CORDOVA SANDRA LISBETH</v>
      </c>
      <c r="C57" s="12" t="str">
        <f>+VLOOKUP(A57,RESUMEN!B:R,9,0)</f>
        <v>CHAT USER</v>
      </c>
      <c r="D57" s="12" t="s">
        <v>2152</v>
      </c>
      <c r="E57" s="36">
        <v>45742</v>
      </c>
      <c r="F57" s="36" t="s">
        <v>2143</v>
      </c>
      <c r="G57" s="36"/>
      <c r="H57" s="36" t="s">
        <v>2302</v>
      </c>
      <c r="I57" s="12" t="s">
        <v>2303</v>
      </c>
      <c r="J57" s="12"/>
      <c r="K57" s="12"/>
      <c r="L57" s="12" t="str">
        <f>+VLOOKUP(A57,RESUMEN!B:R,17,0)</f>
        <v>ACTIVO</v>
      </c>
    </row>
    <row r="58" spans="1:12" ht="15" customHeight="1" x14ac:dyDescent="0.25">
      <c r="A58" s="119">
        <v>75954523</v>
      </c>
      <c r="B58" s="12" t="str">
        <f>+VLOOKUP(A58,RESUMEN!B:R,8,0)</f>
        <v>SILVA CASTILLO LUCIA MELANIE</v>
      </c>
      <c r="C58" s="12" t="str">
        <f>+VLOOKUP(A58,RESUMEN!B:R,9,0)</f>
        <v>CHAT USER</v>
      </c>
      <c r="D58" s="12" t="s">
        <v>2164</v>
      </c>
      <c r="E58" s="36">
        <v>45742</v>
      </c>
      <c r="F58" s="36" t="s">
        <v>2174</v>
      </c>
      <c r="G58" s="36"/>
      <c r="H58" s="36" t="s">
        <v>2285</v>
      </c>
      <c r="I58" s="12"/>
      <c r="J58" s="12"/>
      <c r="K58" s="12"/>
      <c r="L58" s="12" t="str">
        <f>+VLOOKUP(A58,RESUMEN!B:R,17,0)</f>
        <v>ACTIVO</v>
      </c>
    </row>
    <row r="59" spans="1:12" ht="15.75" x14ac:dyDescent="0.25">
      <c r="A59" s="112">
        <v>70493877</v>
      </c>
      <c r="B59" s="12" t="str">
        <f>+VLOOKUP(A59,RESUMEN!B:R,8,0)</f>
        <v>URBINA PORTAL STEPHANIE JOANNA</v>
      </c>
      <c r="C59" s="12" t="str">
        <f>+VLOOKUP(A59,RESUMEN!B:R,9,0)</f>
        <v>CHAT USER</v>
      </c>
      <c r="D59" s="12" t="s">
        <v>2164</v>
      </c>
      <c r="E59" s="36">
        <v>45742</v>
      </c>
      <c r="F59" s="36" t="s">
        <v>2149</v>
      </c>
      <c r="G59" s="36"/>
      <c r="H59" s="36" t="s">
        <v>2153</v>
      </c>
      <c r="I59" s="12" t="s">
        <v>2304</v>
      </c>
      <c r="J59" s="12"/>
      <c r="K59" s="12"/>
      <c r="L59" s="12" t="str">
        <f>+VLOOKUP(A59,RESUMEN!B:R,17,0)</f>
        <v>ACTIVO</v>
      </c>
    </row>
    <row r="60" spans="1:12" x14ac:dyDescent="0.2">
      <c r="A60" s="12">
        <v>73119562</v>
      </c>
      <c r="B60" s="12" t="str">
        <f>+VLOOKUP(A60,RESUMEN!B:R,8,0)</f>
        <v>ROMAN COBA PABLO JEFFERSON</v>
      </c>
      <c r="C60" s="12" t="str">
        <f>+VLOOKUP(A60,RESUMEN!B:R,9,0)</f>
        <v>CHAT USER</v>
      </c>
      <c r="D60" s="12" t="s">
        <v>2152</v>
      </c>
      <c r="E60" s="36">
        <v>45742</v>
      </c>
      <c r="F60" s="36" t="s">
        <v>2143</v>
      </c>
      <c r="G60" s="36"/>
      <c r="H60" s="36" t="s">
        <v>2305</v>
      </c>
      <c r="I60" s="12"/>
      <c r="J60" s="12"/>
      <c r="K60" s="12"/>
      <c r="L60" s="12" t="str">
        <f>+VLOOKUP(A60,RESUMEN!B:R,17,0)</f>
        <v>ACTIVO</v>
      </c>
    </row>
    <row r="61" spans="1:12" x14ac:dyDescent="0.2">
      <c r="A61" s="12">
        <v>60881411</v>
      </c>
      <c r="B61" s="12" t="str">
        <f>+VLOOKUP(A61,RESUMEN!B:R,8,0)</f>
        <v>ZEVALLOS REYES JOEL MATIAS</v>
      </c>
      <c r="C61" s="12" t="str">
        <f>+VLOOKUP(A61,RESUMEN!B:R,9,0)</f>
        <v>CHAT USER</v>
      </c>
      <c r="D61" s="12" t="s">
        <v>2164</v>
      </c>
      <c r="E61" s="36">
        <v>45742</v>
      </c>
      <c r="F61" s="36" t="s">
        <v>2143</v>
      </c>
      <c r="G61" s="36"/>
      <c r="H61" s="36" t="s">
        <v>2306</v>
      </c>
      <c r="I61" s="12"/>
      <c r="J61" s="12"/>
      <c r="K61" s="12"/>
      <c r="L61" s="12" t="str">
        <f>+VLOOKUP(A61,RESUMEN!B:R,17,0)</f>
        <v>ACTIVO</v>
      </c>
    </row>
    <row r="62" spans="1:12" x14ac:dyDescent="0.2">
      <c r="A62" s="12">
        <v>71276346</v>
      </c>
      <c r="B62" s="12" t="str">
        <f>+VLOOKUP(A62,RESUMEN!B:R,8,0)</f>
        <v>HUAMAN ROJAS MARIANA ISABEL</v>
      </c>
      <c r="C62" s="12" t="str">
        <f>+VLOOKUP(A62,RESUMEN!B:R,9,0)</f>
        <v>CHAT USER</v>
      </c>
      <c r="D62" s="12" t="s">
        <v>2162</v>
      </c>
      <c r="E62" s="36">
        <v>45742</v>
      </c>
      <c r="F62" s="36" t="s">
        <v>2143</v>
      </c>
      <c r="G62" s="36"/>
      <c r="H62" s="36" t="s">
        <v>2294</v>
      </c>
      <c r="I62" s="12"/>
      <c r="J62" s="12"/>
      <c r="K62" s="12"/>
      <c r="L62" s="12" t="str">
        <f>+VLOOKUP(A62,RESUMEN!B:R,17,0)</f>
        <v>ACTIVO</v>
      </c>
    </row>
    <row r="63" spans="1:12" x14ac:dyDescent="0.2">
      <c r="A63" s="12">
        <v>70036615</v>
      </c>
      <c r="B63" s="12" t="str">
        <f>+VLOOKUP(A63,RESUMEN!B:R,8,0)</f>
        <v>SESSAREGO BERROSPI GERALDINE RUBY</v>
      </c>
      <c r="C63" s="12" t="str">
        <f>+VLOOKUP(A63,RESUMEN!B:R,9,0)</f>
        <v>CHAT USER</v>
      </c>
      <c r="D63" s="12" t="s">
        <v>2164</v>
      </c>
      <c r="E63" s="36">
        <v>45750</v>
      </c>
      <c r="F63" s="36" t="s">
        <v>2147</v>
      </c>
      <c r="G63" s="36"/>
      <c r="H63" s="36" t="s">
        <v>2153</v>
      </c>
      <c r="I63" s="12" t="s">
        <v>2336</v>
      </c>
      <c r="J63" s="12"/>
      <c r="K63" s="12"/>
      <c r="L63" s="12" t="str">
        <f>+VLOOKUP(A63,RESUMEN!B:R,17,0)</f>
        <v>INACTIVO</v>
      </c>
    </row>
    <row r="64" spans="1:12" x14ac:dyDescent="0.2">
      <c r="A64" s="12">
        <v>74130972</v>
      </c>
      <c r="B64" s="12" t="str">
        <f>+VLOOKUP(A64,RESUMEN!B:R,8,0)</f>
        <v>MEDRANO HUAMANI ANA CAROLINA</v>
      </c>
      <c r="C64" s="12" t="str">
        <f>+VLOOKUP(A64,RESUMEN!B:R,9,0)</f>
        <v>CHAT USER</v>
      </c>
      <c r="D64" s="12" t="s">
        <v>2148</v>
      </c>
      <c r="E64" s="36">
        <v>45750</v>
      </c>
      <c r="F64" s="36" t="s">
        <v>2143</v>
      </c>
      <c r="G64" s="36"/>
      <c r="H64" s="36" t="s">
        <v>2337</v>
      </c>
      <c r="I64" s="12" t="s">
        <v>2336</v>
      </c>
      <c r="J64" s="12"/>
      <c r="K64" s="12"/>
      <c r="L64" s="12" t="str">
        <f>+VLOOKUP(A64,RESUMEN!B:R,17,0)</f>
        <v>ACTIVO</v>
      </c>
    </row>
    <row r="65" spans="1:12" x14ac:dyDescent="0.2">
      <c r="A65" s="12">
        <v>70570865</v>
      </c>
      <c r="B65" s="12" t="str">
        <f>+VLOOKUP(A65,RESUMEN!B:R,8,0)</f>
        <v>MOSTACERO GRADOS ADRIAN ANTERO GUILLERMO</v>
      </c>
      <c r="C65" s="12" t="str">
        <f>+VLOOKUP(A65,RESUMEN!B:R,9,0)</f>
        <v>PARTNER CALL</v>
      </c>
      <c r="D65" s="12" t="s">
        <v>2164</v>
      </c>
      <c r="E65" s="36">
        <v>45750</v>
      </c>
      <c r="F65" s="36" t="s">
        <v>2143</v>
      </c>
      <c r="G65" s="36"/>
      <c r="H65" s="36" t="s">
        <v>2338</v>
      </c>
      <c r="I65" s="12" t="s">
        <v>2336</v>
      </c>
      <c r="J65" s="12"/>
      <c r="K65" s="12"/>
      <c r="L65" s="12" t="str">
        <f>+VLOOKUP(A65,RESUMEN!B:R,17,0)</f>
        <v>ACTIVO</v>
      </c>
    </row>
    <row r="66" spans="1:12" x14ac:dyDescent="0.2">
      <c r="A66" s="12">
        <v>73045787</v>
      </c>
      <c r="B66" s="12" t="str">
        <f>+VLOOKUP(A66,RESUMEN!B:R,8,0)</f>
        <v>ESPINOZA MEZA YESSICA ROSMERI</v>
      </c>
      <c r="C66" s="12" t="str">
        <f>+VLOOKUP(A66,RESUMEN!B:R,9,0)</f>
        <v>CHAT USER</v>
      </c>
      <c r="D66" s="12" t="s">
        <v>2164</v>
      </c>
      <c r="E66" s="36">
        <v>45750</v>
      </c>
      <c r="F66" s="36" t="s">
        <v>2149</v>
      </c>
      <c r="G66" s="36"/>
      <c r="H66" s="36" t="s">
        <v>2202</v>
      </c>
      <c r="I66" s="12" t="s">
        <v>2339</v>
      </c>
      <c r="J66" s="12"/>
      <c r="K66" s="12"/>
      <c r="L66" s="12" t="str">
        <f>+VLOOKUP(A66,RESUMEN!B:R,17,0)</f>
        <v>ACTIVO</v>
      </c>
    </row>
    <row r="67" spans="1:12" x14ac:dyDescent="0.2">
      <c r="A67" s="12">
        <v>74494261</v>
      </c>
      <c r="B67" s="12" t="str">
        <f>+VLOOKUP(A67,RESUMEN!B:R,8,0)</f>
        <v>QUISPE DOMINGUEZ ANGIE TERESA</v>
      </c>
      <c r="C67" s="12" t="str">
        <f>+VLOOKUP(A67,RESUMEN!B:R,9,0)</f>
        <v>CHAT USER</v>
      </c>
      <c r="D67" s="12" t="s">
        <v>2164</v>
      </c>
      <c r="E67" s="36">
        <v>45750</v>
      </c>
      <c r="F67" s="36" t="s">
        <v>2174</v>
      </c>
      <c r="G67" s="36"/>
      <c r="H67" s="36" t="s">
        <v>2189</v>
      </c>
      <c r="I67" s="12" t="s">
        <v>2340</v>
      </c>
      <c r="J67" s="12"/>
      <c r="K67" s="12"/>
      <c r="L67" s="12" t="str">
        <f>+VLOOKUP(A67,RESUMEN!B:R,17,0)</f>
        <v>ACTIVO</v>
      </c>
    </row>
    <row r="68" spans="1:12" x14ac:dyDescent="0.2">
      <c r="A68" s="12">
        <v>70434812</v>
      </c>
      <c r="B68" s="12" t="str">
        <f>+VLOOKUP(A68,RESUMEN!B:R,8,0)</f>
        <v>CORTIJO FALCONI HECTOR GUILLERMO</v>
      </c>
      <c r="C68" s="12" t="str">
        <f>+VLOOKUP(A68,RESUMEN!B:R,9,0)</f>
        <v>CHAT USER</v>
      </c>
      <c r="D68" s="12" t="s">
        <v>2164</v>
      </c>
      <c r="E68" s="36">
        <v>45750</v>
      </c>
      <c r="F68" s="36" t="s">
        <v>2143</v>
      </c>
      <c r="G68" s="36"/>
      <c r="H68" s="36" t="s">
        <v>2341</v>
      </c>
      <c r="I68" s="12" t="s">
        <v>2340</v>
      </c>
      <c r="J68" s="12"/>
      <c r="K68" s="12"/>
      <c r="L68" s="12" t="str">
        <f>+VLOOKUP(A68,RESUMEN!B:R,17,0)</f>
        <v>ACTIVO</v>
      </c>
    </row>
    <row r="69" spans="1:12" x14ac:dyDescent="0.2">
      <c r="A69" s="12">
        <v>75320926</v>
      </c>
      <c r="B69" s="12" t="str">
        <f>+VLOOKUP(A69,RESUMEN!B:R,8,0)</f>
        <v>HORNA ORTIZ JOSEP JONATHAN</v>
      </c>
      <c r="C69" s="12" t="str">
        <f>+VLOOKUP(A69,RESUMEN!B:R,9,0)</f>
        <v>CHAT USER</v>
      </c>
      <c r="D69" s="12" t="s">
        <v>2164</v>
      </c>
      <c r="E69" s="36">
        <v>45750</v>
      </c>
      <c r="F69" s="36" t="s">
        <v>2149</v>
      </c>
      <c r="G69" s="36"/>
      <c r="H69" s="36" t="s">
        <v>2191</v>
      </c>
      <c r="I69" s="12" t="s">
        <v>2342</v>
      </c>
      <c r="J69" s="12"/>
      <c r="K69" s="12"/>
      <c r="L69" s="12" t="str">
        <f>+VLOOKUP(A69,RESUMEN!B:R,17,0)</f>
        <v>ACTIVO</v>
      </c>
    </row>
    <row r="70" spans="1:12" x14ac:dyDescent="0.2">
      <c r="A70" s="12">
        <v>72600259</v>
      </c>
      <c r="B70" s="12" t="str">
        <f>+VLOOKUP(A70,RESUMEN!B:R,8,0)</f>
        <v>DÍAZ MEDINA NOELIA MILAGROS</v>
      </c>
      <c r="C70" s="12" t="str">
        <f>+VLOOKUP(A70,RESUMEN!B:R,9,0)</f>
        <v>CHAT USER</v>
      </c>
      <c r="D70" s="12" t="s">
        <v>2164</v>
      </c>
      <c r="E70" s="36">
        <v>45750</v>
      </c>
      <c r="F70" s="36" t="s">
        <v>2147</v>
      </c>
      <c r="G70" s="36"/>
      <c r="H70" s="109">
        <v>0.5</v>
      </c>
      <c r="I70" s="12"/>
      <c r="J70" s="12"/>
      <c r="K70" s="12"/>
      <c r="L70" s="12" t="str">
        <f>+VLOOKUP(A70,RESUMEN!B:R,17,0)</f>
        <v>ACTIVO</v>
      </c>
    </row>
    <row r="71" spans="1:12" x14ac:dyDescent="0.2">
      <c r="A71" s="12">
        <v>74494691</v>
      </c>
      <c r="B71" s="12" t="str">
        <f>+VLOOKUP(A71,RESUMEN!B:R,8,0)</f>
        <v>ZAMBRANO PEDRAZA VERONICA KARINA</v>
      </c>
      <c r="C71" s="12" t="str">
        <f>+VLOOKUP(A71,RESUMEN!B:R,9,0)</f>
        <v>CHAT USER</v>
      </c>
      <c r="D71" s="12" t="s">
        <v>2164</v>
      </c>
      <c r="E71" s="36">
        <v>45750</v>
      </c>
      <c r="F71" s="36" t="s">
        <v>2147</v>
      </c>
      <c r="G71" s="36"/>
      <c r="H71" s="109">
        <v>0.5</v>
      </c>
      <c r="I71" s="12"/>
      <c r="J71" s="12"/>
      <c r="K71" s="12"/>
      <c r="L71" s="12" t="str">
        <f>+VLOOKUP(A71,RESUMEN!B:R,17,0)</f>
        <v>ACTIVO</v>
      </c>
    </row>
    <row r="72" spans="1:12" x14ac:dyDescent="0.2">
      <c r="A72" s="12">
        <v>73076555</v>
      </c>
      <c r="B72" s="12" t="str">
        <f>+VLOOKUP(A72,RESUMEN!B:R,8,0)</f>
        <v>GUERRERO ACUÑA JOHAN JIDSON</v>
      </c>
      <c r="C72" s="12" t="str">
        <f>+VLOOKUP(A72,RESUMEN!B:R,9,0)</f>
        <v>CHAT USER</v>
      </c>
      <c r="D72" s="12" t="s">
        <v>2162</v>
      </c>
      <c r="E72" s="36">
        <v>45750</v>
      </c>
      <c r="F72" s="36" t="s">
        <v>2147</v>
      </c>
      <c r="G72" s="36"/>
      <c r="H72" s="36" t="s">
        <v>2294</v>
      </c>
      <c r="I72" s="12"/>
      <c r="J72" s="12"/>
      <c r="K72" s="12"/>
      <c r="L72" s="12" t="str">
        <f>+VLOOKUP(A72,RESUMEN!B:R,17,0)</f>
        <v>ACTIVO</v>
      </c>
    </row>
    <row r="73" spans="1:12" x14ac:dyDescent="0.2">
      <c r="A73" s="12">
        <v>73456674</v>
      </c>
      <c r="B73" s="12" t="str">
        <f>+VLOOKUP(A73,RESUMEN!B:R,8,0)</f>
        <v>AYALA QUISPE FABRICIO ELOY</v>
      </c>
      <c r="C73" s="12" t="str">
        <f>+VLOOKUP(A73,RESUMEN!B:R,9,0)</f>
        <v>CHAT USER</v>
      </c>
      <c r="D73" s="12" t="s">
        <v>2164</v>
      </c>
      <c r="E73" s="36">
        <v>45750</v>
      </c>
      <c r="F73" s="36" t="s">
        <v>2143</v>
      </c>
      <c r="G73" s="36"/>
      <c r="H73" s="36" t="s">
        <v>2151</v>
      </c>
      <c r="I73" s="12"/>
      <c r="J73" s="12"/>
      <c r="K73" s="12"/>
      <c r="L73" s="12" t="str">
        <f>+VLOOKUP(A73,RESUMEN!B:R,17,0)</f>
        <v>ACTIVO</v>
      </c>
    </row>
    <row r="74" spans="1:12" x14ac:dyDescent="0.2">
      <c r="A74" s="12">
        <v>74093301</v>
      </c>
      <c r="B74" s="12" t="str">
        <f>+VLOOKUP(A74,RESUMEN!B:R,8,0)</f>
        <v>CARHUAYAL SUAREZ JOAN SALVADOR</v>
      </c>
      <c r="C74" s="12" t="str">
        <f>+VLOOKUP(A74,RESUMEN!B:R,9,0)</f>
        <v>CHAT USER</v>
      </c>
      <c r="D74" s="12" t="s">
        <v>2162</v>
      </c>
      <c r="E74" s="36">
        <v>45750</v>
      </c>
      <c r="F74" s="36" t="s">
        <v>2143</v>
      </c>
      <c r="G74" s="36"/>
      <c r="H74" s="36" t="s">
        <v>101</v>
      </c>
      <c r="I74" s="12"/>
      <c r="J74" s="12"/>
      <c r="K74" s="12"/>
      <c r="L74" s="12" t="str">
        <f>+VLOOKUP(A74,RESUMEN!B:R,17,0)</f>
        <v>ACTIVO</v>
      </c>
    </row>
    <row r="75" spans="1:12" x14ac:dyDescent="0.2">
      <c r="A75" s="12">
        <v>47445968</v>
      </c>
      <c r="B75" s="12" t="str">
        <f>+VLOOKUP(A75,RESUMEN!B:R,8,0)</f>
        <v>MENDOZA HUAMANYALLI MARIO CAMILO</v>
      </c>
      <c r="C75" s="12" t="str">
        <f>+VLOOKUP(A75,RESUMEN!B:R,9,0)</f>
        <v>CHAT USER</v>
      </c>
      <c r="D75" s="12" t="s">
        <v>2164</v>
      </c>
      <c r="E75" s="36">
        <v>45750</v>
      </c>
      <c r="F75" s="36" t="s">
        <v>2143</v>
      </c>
      <c r="G75" s="36"/>
      <c r="H75" s="36" t="s">
        <v>2153</v>
      </c>
      <c r="I75" s="12"/>
      <c r="J75" s="12"/>
      <c r="K75" s="12"/>
      <c r="L75" s="12" t="str">
        <f>+VLOOKUP(A75,RESUMEN!B:R,17,0)</f>
        <v>ACTIVO</v>
      </c>
    </row>
    <row r="76" spans="1:12" x14ac:dyDescent="0.2">
      <c r="A76" s="12">
        <v>75819467</v>
      </c>
      <c r="B76" s="12" t="str">
        <f>+VLOOKUP(A76,RESUMEN!B:R,8,0)</f>
        <v>ZAMUDIO ORDOÑEZ ESTEFANY GABRIELA</v>
      </c>
      <c r="C76" s="12" t="str">
        <f>+VLOOKUP(A76,RESUMEN!B:R,9,0)</f>
        <v>CHAT USER</v>
      </c>
      <c r="D76" s="12" t="s">
        <v>2152</v>
      </c>
      <c r="E76" s="36">
        <v>45750</v>
      </c>
      <c r="F76" s="36" t="s">
        <v>2149</v>
      </c>
      <c r="G76" s="36"/>
      <c r="H76" s="36" t="s">
        <v>2343</v>
      </c>
      <c r="I76" s="12"/>
      <c r="J76" s="12"/>
      <c r="K76" s="12"/>
      <c r="L76" s="12" t="str">
        <f>+VLOOKUP(A76,RESUMEN!B:R,17,0)</f>
        <v>ACTIVO</v>
      </c>
    </row>
    <row r="77" spans="1:12" ht="12.75" customHeight="1" x14ac:dyDescent="0.2">
      <c r="A77" s="12">
        <v>75005486</v>
      </c>
      <c r="B77" s="12" t="str">
        <f>+VLOOKUP(A77,RESUMEN!B:R,8,0)</f>
        <v>GARCÍA ESQUIVEL ANDREA ALEILE</v>
      </c>
      <c r="C77" s="12" t="str">
        <f>+VLOOKUP(A77,RESUMEN!B:R,9,0)</f>
        <v>CHAT USER</v>
      </c>
      <c r="D77" s="12" t="s">
        <v>2148</v>
      </c>
      <c r="E77" s="36">
        <v>45751</v>
      </c>
      <c r="F77" s="36" t="s">
        <v>2143</v>
      </c>
      <c r="G77" s="36"/>
      <c r="H77" s="36" t="s">
        <v>2344</v>
      </c>
      <c r="I77" s="12"/>
      <c r="J77" s="12"/>
      <c r="K77" s="12"/>
      <c r="L77" s="12" t="str">
        <f>+VLOOKUP(A77,RESUMEN!B:R,17,0)</f>
        <v>ACTIVO</v>
      </c>
    </row>
    <row r="78" spans="1:12" ht="12.75" customHeight="1" x14ac:dyDescent="0.2">
      <c r="A78" s="74">
        <v>74379249</v>
      </c>
      <c r="B78" s="12" t="str">
        <f>+VLOOKUP(A78,RESUMEN!B:R,8,0)</f>
        <v>HENRIQUEZ QUEIPO NICOLE XIMENA</v>
      </c>
      <c r="C78" s="12" t="str">
        <f>+VLOOKUP(A78,RESUMEN!B:R,9,0)</f>
        <v>CHAT USER</v>
      </c>
      <c r="D78" s="12" t="s">
        <v>2148</v>
      </c>
      <c r="E78" s="36">
        <v>45757</v>
      </c>
      <c r="F78" s="36" t="s">
        <v>2143</v>
      </c>
      <c r="G78" s="36"/>
      <c r="H78" s="36"/>
      <c r="I78" s="12"/>
      <c r="J78" s="12"/>
      <c r="K78" s="12"/>
      <c r="L78" s="12" t="str">
        <f>+VLOOKUP(A78,RESUMEN!B:R,17,0)</f>
        <v>ACTIVO</v>
      </c>
    </row>
    <row r="79" spans="1:12" x14ac:dyDescent="0.2">
      <c r="A79" s="12">
        <v>45109680</v>
      </c>
      <c r="B79" s="12" t="str">
        <f>+VLOOKUP(A79,RESUMEN!B:R,8,0)</f>
        <v>GUERRERO BAZÁN DIEGO ENRIQUE</v>
      </c>
      <c r="C79" s="12" t="str">
        <f>+VLOOKUP(A79,RESUMEN!B:R,9,0)</f>
        <v>CHAT USER</v>
      </c>
      <c r="D79" s="12" t="s">
        <v>2162</v>
      </c>
      <c r="E79" s="36">
        <v>45763</v>
      </c>
      <c r="F79" s="36" t="s">
        <v>2143</v>
      </c>
      <c r="G79" s="36"/>
      <c r="H79" s="36" t="s">
        <v>2207</v>
      </c>
      <c r="I79" s="12"/>
      <c r="J79" s="12"/>
      <c r="K79" s="12"/>
      <c r="L79" s="12" t="str">
        <f>+VLOOKUP(A79,RESUMEN!B:R,17,0)</f>
        <v>ACTIVO</v>
      </c>
    </row>
    <row r="80" spans="1:12" x14ac:dyDescent="0.2">
      <c r="A80" s="12">
        <v>44553410</v>
      </c>
      <c r="B80" s="12" t="str">
        <f>+VLOOKUP(A80,RESUMEN!B:R,8,0)</f>
        <v>UBILLUS DIAZ JAHAYRA ELIZETH</v>
      </c>
      <c r="C80" s="12" t="str">
        <f>+VLOOKUP(A80,RESUMEN!B:R,9,0)</f>
        <v>CHAT USER</v>
      </c>
      <c r="D80" s="12" t="s">
        <v>2162</v>
      </c>
      <c r="E80" s="36">
        <v>45763</v>
      </c>
      <c r="F80" s="36" t="s">
        <v>2143</v>
      </c>
      <c r="G80" s="36"/>
      <c r="H80" s="36" t="s">
        <v>100</v>
      </c>
      <c r="I80" s="12"/>
      <c r="J80" s="12"/>
      <c r="K80" s="12"/>
      <c r="L80" s="12" t="str">
        <f>+VLOOKUP(A80,RESUMEN!B:R,17,0)</f>
        <v>ACTIVO</v>
      </c>
    </row>
    <row r="81" spans="1:12" x14ac:dyDescent="0.2">
      <c r="A81" s="12">
        <v>72484281</v>
      </c>
      <c r="B81" s="12" t="str">
        <f>+VLOOKUP(A81,RESUMEN!B:R,8,0)</f>
        <v>PAUCAR QUISPE STEPHANY LIZET</v>
      </c>
      <c r="C81" s="12" t="str">
        <f>+VLOOKUP(A81,RESUMEN!B:R,9,0)</f>
        <v>CHAT USER</v>
      </c>
      <c r="D81" s="12" t="s">
        <v>2162</v>
      </c>
      <c r="E81" s="36">
        <v>45763</v>
      </c>
      <c r="F81" s="36" t="s">
        <v>2143</v>
      </c>
      <c r="G81" s="36"/>
      <c r="H81" s="36" t="s">
        <v>100</v>
      </c>
      <c r="I81" s="12"/>
      <c r="J81" s="12"/>
      <c r="K81" s="12"/>
      <c r="L81" s="12" t="str">
        <f>+VLOOKUP(A81,RESUMEN!B:R,17,0)</f>
        <v>ACTIVO</v>
      </c>
    </row>
    <row r="82" spans="1:12" x14ac:dyDescent="0.2">
      <c r="A82" s="12">
        <v>47681554</v>
      </c>
      <c r="B82" s="12" t="str">
        <f>+VLOOKUP(A82,RESUMEN!B:R,8,0)</f>
        <v>MOORE YSMINIO GALIA SYLVIA</v>
      </c>
      <c r="C82" s="12" t="str">
        <f>+VLOOKUP(A82,RESUMEN!B:R,9,0)</f>
        <v>MAIL GLOVER</v>
      </c>
      <c r="D82" s="12" t="s">
        <v>2162</v>
      </c>
      <c r="E82" s="36">
        <v>45763</v>
      </c>
      <c r="F82" s="36" t="s">
        <v>2143</v>
      </c>
      <c r="G82" s="36"/>
      <c r="H82" s="36" t="s">
        <v>100</v>
      </c>
      <c r="I82" s="12"/>
      <c r="J82" s="12"/>
      <c r="K82" s="12"/>
      <c r="L82" s="12" t="str">
        <f>+VLOOKUP(A82,RESUMEN!B:R,17,0)</f>
        <v>ACTIVO</v>
      </c>
    </row>
    <row r="83" spans="1:12" x14ac:dyDescent="0.2">
      <c r="A83" s="12">
        <v>70625834</v>
      </c>
      <c r="B83" s="12" t="str">
        <f>+VLOOKUP(A83,RESUMEN!B:R,8,0)</f>
        <v>HEREDIA JARA GLORIA ALEXANDRA</v>
      </c>
      <c r="C83" s="12" t="str">
        <f>+VLOOKUP(A83,RESUMEN!B:R,9,0)</f>
        <v>CHAT USER</v>
      </c>
      <c r="D83" s="12" t="s">
        <v>2152</v>
      </c>
      <c r="E83" s="36">
        <v>45763</v>
      </c>
      <c r="F83" s="36" t="s">
        <v>2143</v>
      </c>
      <c r="G83" s="36"/>
      <c r="H83" s="36" t="s">
        <v>2361</v>
      </c>
      <c r="I83" s="12"/>
      <c r="J83" s="12"/>
      <c r="K83" s="12"/>
      <c r="L83" s="12" t="str">
        <f>+VLOOKUP(A83,RESUMEN!B:R,17,0)</f>
        <v>ACTIVO</v>
      </c>
    </row>
    <row r="84" spans="1:12" x14ac:dyDescent="0.2">
      <c r="A84" s="12">
        <v>62948689</v>
      </c>
      <c r="B84" s="12" t="str">
        <f>+VLOOKUP(A84,RESUMEN!B:R,8,0)</f>
        <v>DIAZ MEDINA FIORELLA SOFIA</v>
      </c>
      <c r="C84" s="12" t="str">
        <f>+VLOOKUP(A84,RESUMEN!B:R,9,0)</f>
        <v>CHAT USER</v>
      </c>
      <c r="D84" s="12" t="s">
        <v>2152</v>
      </c>
      <c r="E84" s="36">
        <v>45763</v>
      </c>
      <c r="F84" s="36" t="s">
        <v>2143</v>
      </c>
      <c r="G84" s="36"/>
      <c r="H84" s="36" t="s">
        <v>2362</v>
      </c>
      <c r="I84" s="12"/>
      <c r="J84" s="12"/>
      <c r="K84" s="12"/>
      <c r="L84" s="12" t="str">
        <f>+VLOOKUP(A84,RESUMEN!B:R,17,0)</f>
        <v>ACTIVO</v>
      </c>
    </row>
    <row r="85" spans="1:12" x14ac:dyDescent="0.2">
      <c r="A85" s="12">
        <v>75038898</v>
      </c>
      <c r="B85" s="12" t="str">
        <f>+VLOOKUP(A85,RESUMEN!B:R,8,0)</f>
        <v>CORTEZ CCONOVILCA PAOLA SUSANA</v>
      </c>
      <c r="C85" s="12" t="str">
        <f>+VLOOKUP(A85,RESUMEN!B:R,9,0)</f>
        <v>CHAT USER</v>
      </c>
      <c r="D85" s="12" t="s">
        <v>2162</v>
      </c>
      <c r="E85" s="36">
        <v>45763</v>
      </c>
      <c r="F85" s="36" t="s">
        <v>2143</v>
      </c>
      <c r="G85" s="36"/>
      <c r="H85" s="36" t="s">
        <v>2201</v>
      </c>
      <c r="I85" s="12"/>
      <c r="J85" s="12"/>
      <c r="K85" s="12"/>
      <c r="L85" s="12" t="str">
        <f>+VLOOKUP(A85,RESUMEN!B:R,17,0)</f>
        <v>ACTIVO</v>
      </c>
    </row>
    <row r="86" spans="1:12" x14ac:dyDescent="0.2">
      <c r="A86" s="12">
        <v>74744298</v>
      </c>
      <c r="B86" s="12" t="str">
        <f>+VLOOKUP(A86,RESUMEN!B:R,8,0)</f>
        <v>MORAN OLIVERA NATHALY FRANSCESCA</v>
      </c>
      <c r="C86" s="12" t="str">
        <f>+VLOOKUP(A86,RESUMEN!B:R,9,0)</f>
        <v>CHAT USER</v>
      </c>
      <c r="D86" s="12" t="s">
        <v>2162</v>
      </c>
      <c r="E86" s="36">
        <v>45763</v>
      </c>
      <c r="F86" s="36" t="s">
        <v>2143</v>
      </c>
      <c r="G86" s="36"/>
      <c r="H86" s="36" t="s">
        <v>2201</v>
      </c>
      <c r="I86" s="12"/>
      <c r="J86" s="12"/>
      <c r="K86" s="12"/>
      <c r="L86" s="12" t="str">
        <f>+VLOOKUP(A86,RESUMEN!B:R,17,0)</f>
        <v>ACTIVO</v>
      </c>
    </row>
    <row r="87" spans="1:12" x14ac:dyDescent="0.2">
      <c r="A87" s="12">
        <v>77207474</v>
      </c>
      <c r="B87" s="12" t="str">
        <f>+VLOOKUP(A87,RESUMEN!B:R,8,0)</f>
        <v>SANCHEZ YUPANQUI YOMIRA ZOILA</v>
      </c>
      <c r="C87" s="12" t="str">
        <f>+VLOOKUP(A87,RESUMEN!B:R,9,0)</f>
        <v>CHAT USER</v>
      </c>
      <c r="D87" s="12" t="s">
        <v>2164</v>
      </c>
      <c r="E87" s="36">
        <v>45771</v>
      </c>
      <c r="F87" s="36" t="s">
        <v>2149</v>
      </c>
      <c r="G87" s="36"/>
      <c r="H87" s="109">
        <v>0.41666666666666669</v>
      </c>
      <c r="I87" s="12"/>
      <c r="J87" s="12"/>
      <c r="K87" s="12"/>
      <c r="L87" s="12" t="str">
        <f>+VLOOKUP(A87,RESUMEN!B:R,17,0)</f>
        <v>ACTIVO</v>
      </c>
    </row>
    <row r="88" spans="1:12" x14ac:dyDescent="0.2">
      <c r="A88" s="12">
        <v>74433840</v>
      </c>
      <c r="B88" s="12" t="str">
        <f>+VLOOKUP(A88,RESUMEN!B:R,8,0)</f>
        <v>MALLQUI AYALA FIORELA YIMELA</v>
      </c>
      <c r="C88" s="12" t="str">
        <f>+VLOOKUP(A88,RESUMEN!B:R,9,0)</f>
        <v>CHAT USER</v>
      </c>
      <c r="D88" s="12" t="s">
        <v>2164</v>
      </c>
      <c r="E88" s="36">
        <v>45771</v>
      </c>
      <c r="F88" s="36" t="s">
        <v>2143</v>
      </c>
      <c r="G88" s="36"/>
      <c r="H88" s="109">
        <v>0.20833333333333334</v>
      </c>
      <c r="I88" s="12"/>
      <c r="J88" s="12"/>
      <c r="K88" s="12"/>
      <c r="L88" s="12" t="str">
        <f>+VLOOKUP(A88,RESUMEN!B:R,17,0)</f>
        <v>ACTIVO</v>
      </c>
    </row>
    <row r="89" spans="1:12" x14ac:dyDescent="0.2">
      <c r="A89" s="12">
        <v>76837720</v>
      </c>
      <c r="B89" s="12" t="str">
        <f>+VLOOKUP(A89,RESUMEN!B:R,8,0)</f>
        <v>MEJIA CERNA JAIRO JAIME</v>
      </c>
      <c r="C89" s="12" t="str">
        <f>+VLOOKUP(A89,RESUMEN!B:R,9,0)</f>
        <v>CHAT USER</v>
      </c>
      <c r="D89" s="12" t="s">
        <v>2164</v>
      </c>
      <c r="E89" s="36">
        <v>45771</v>
      </c>
      <c r="F89" s="36" t="s">
        <v>2143</v>
      </c>
      <c r="G89" s="36"/>
      <c r="H89" s="109">
        <v>0.25</v>
      </c>
      <c r="I89" s="12"/>
      <c r="J89" s="12"/>
      <c r="K89" s="12"/>
      <c r="L89" s="12" t="str">
        <f>+VLOOKUP(A89,RESUMEN!B:R,17,0)</f>
        <v>ACTIVO</v>
      </c>
    </row>
    <row r="90" spans="1:12" x14ac:dyDescent="0.2">
      <c r="A90" s="12">
        <v>42689179</v>
      </c>
      <c r="B90" s="12" t="str">
        <f>+VLOOKUP(A90,RESUMEN!B:R,8,0)</f>
        <v>AMES MORALES LUIS ENRIQUE</v>
      </c>
      <c r="C90" s="12" t="str">
        <f>+VLOOKUP(A90,RESUMEN!B:R,9,0)</f>
        <v>CHAT USER</v>
      </c>
      <c r="D90" s="12" t="s">
        <v>2162</v>
      </c>
      <c r="E90" s="36">
        <v>45771</v>
      </c>
      <c r="F90" s="36" t="s">
        <v>2143</v>
      </c>
      <c r="G90" s="36"/>
      <c r="H90" s="36" t="s">
        <v>2199</v>
      </c>
      <c r="I90" s="12"/>
      <c r="J90" s="12"/>
      <c r="K90" s="12"/>
      <c r="L90" s="12" t="str">
        <f>+VLOOKUP(A90,RESUMEN!B:R,17,0)</f>
        <v>ACTIVO</v>
      </c>
    </row>
    <row r="91" spans="1:12" x14ac:dyDescent="0.2">
      <c r="A91" s="12">
        <v>75488295</v>
      </c>
      <c r="B91" s="12" t="str">
        <f>+VLOOKUP(A91,RESUMEN!B:R,8,0)</f>
        <v>TEMOCHE MOZO LAURA SOFIA</v>
      </c>
      <c r="C91" s="12" t="str">
        <f>+VLOOKUP(A91,RESUMEN!B:R,9,0)</f>
        <v>MAIL PARTNER</v>
      </c>
      <c r="D91" s="12" t="s">
        <v>2162</v>
      </c>
      <c r="E91" s="36">
        <v>45777</v>
      </c>
      <c r="F91" s="36" t="s">
        <v>2143</v>
      </c>
      <c r="G91" s="36"/>
      <c r="H91" s="36" t="s">
        <v>2388</v>
      </c>
      <c r="I91" s="12"/>
      <c r="J91" s="12"/>
      <c r="K91" s="12"/>
      <c r="L91" s="12" t="str">
        <f>+VLOOKUP(A91,RESUMEN!B:R,17,0)</f>
        <v>ACTIVO</v>
      </c>
    </row>
    <row r="92" spans="1:12" x14ac:dyDescent="0.2">
      <c r="A92" s="12">
        <v>73083433</v>
      </c>
      <c r="B92" s="12" t="str">
        <f>+VLOOKUP(A92,RESUMEN!B:R,8,0)</f>
        <v>RENGIFO ARROYO MARCO LEONARDO</v>
      </c>
      <c r="C92" s="12" t="str">
        <f>+VLOOKUP(A92,RESUMEN!B:R,9,0)</f>
        <v>CHAT USER</v>
      </c>
      <c r="D92" s="12" t="s">
        <v>2162</v>
      </c>
      <c r="E92" s="36">
        <v>45777</v>
      </c>
      <c r="F92" s="36" t="s">
        <v>2143</v>
      </c>
      <c r="G92" s="36"/>
      <c r="H92" s="36" t="s">
        <v>2388</v>
      </c>
      <c r="I92" s="12"/>
      <c r="J92" s="12"/>
      <c r="K92" s="12"/>
      <c r="L92" s="12" t="str">
        <f>+VLOOKUP(A92,RESUMEN!B:R,17,0)</f>
        <v>ACTIVO</v>
      </c>
    </row>
    <row r="93" spans="1:12" x14ac:dyDescent="0.2">
      <c r="A93" s="12">
        <v>75154328</v>
      </c>
      <c r="B93" s="12" t="str">
        <f>+VLOOKUP(A93,RESUMEN!B:R,8,0)</f>
        <v>ACHA CASTAÑEDA AMY ALESSANDRA ACHA CASTAÑEDA</v>
      </c>
      <c r="C93" s="12" t="str">
        <f>+VLOOKUP(A93,RESUMEN!B:R,9,0)</f>
        <v>CHAT USER</v>
      </c>
      <c r="D93" s="12" t="s">
        <v>2162</v>
      </c>
      <c r="E93" s="36">
        <v>45777</v>
      </c>
      <c r="F93" s="36" t="s">
        <v>2143</v>
      </c>
      <c r="G93" s="36"/>
      <c r="H93" s="36" t="s">
        <v>2207</v>
      </c>
      <c r="I93" s="12"/>
      <c r="J93" s="12"/>
      <c r="K93" s="12"/>
      <c r="L93" s="12" t="str">
        <f>+VLOOKUP(A93,RESUMEN!B:R,17,0)</f>
        <v>ACTIVO</v>
      </c>
    </row>
    <row r="94" spans="1:12" x14ac:dyDescent="0.2">
      <c r="A94" s="12">
        <v>70611169</v>
      </c>
      <c r="B94" s="12" t="str">
        <f>+VLOOKUP(A94,RESUMEN!B:R,8,0)</f>
        <v>CASTILLO BALTAZAR EDITH CASTILLO BALTAZAR</v>
      </c>
      <c r="C94" s="12" t="str">
        <f>+VLOOKUP(A94,RESUMEN!B:R,9,0)</f>
        <v>CHAT USER</v>
      </c>
      <c r="D94" s="12" t="s">
        <v>2162</v>
      </c>
      <c r="E94" s="36">
        <v>45777</v>
      </c>
      <c r="F94" s="36" t="s">
        <v>2149</v>
      </c>
      <c r="G94" s="36"/>
      <c r="H94" s="36" t="s">
        <v>2207</v>
      </c>
      <c r="I94" s="12"/>
      <c r="J94" s="12"/>
      <c r="K94" s="12"/>
      <c r="L94" s="12" t="str">
        <f>+VLOOKUP(A94,RESUMEN!B:R,17,0)</f>
        <v>ACTIVO</v>
      </c>
    </row>
    <row r="95" spans="1:12" x14ac:dyDescent="0.2">
      <c r="A95" s="74">
        <v>6047350</v>
      </c>
      <c r="B95" s="12" t="str">
        <f>+VLOOKUP(A95,RESUMEN!B:R,8,0)</f>
        <v>OLAN POOL KAREN DHAMAR</v>
      </c>
      <c r="C95" s="12" t="str">
        <f>+VLOOKUP(A95,RESUMEN!B:R,9,0)</f>
        <v>CHAT USER</v>
      </c>
      <c r="D95" s="12" t="s">
        <v>2162</v>
      </c>
      <c r="E95" s="36">
        <v>45777</v>
      </c>
      <c r="F95" s="36" t="s">
        <v>2143</v>
      </c>
      <c r="G95" s="36"/>
      <c r="H95" s="36" t="s">
        <v>2388</v>
      </c>
      <c r="I95" s="12"/>
      <c r="J95" s="12"/>
      <c r="K95" s="12"/>
      <c r="L95" s="12" t="str">
        <f>+VLOOKUP(A95,RESUMEN!B:R,17,0)</f>
        <v>ACTIVO</v>
      </c>
    </row>
    <row r="96" spans="1:12" x14ac:dyDescent="0.2">
      <c r="A96" s="74">
        <v>70286700</v>
      </c>
      <c r="B96" s="12" t="str">
        <f>+VLOOKUP(A96,RESUMEN!B:R,8,0)</f>
        <v>URETA YAURI BRANDON</v>
      </c>
      <c r="C96" s="12" t="str">
        <f>+VLOOKUP(A96,RESUMEN!B:R,9,0)</f>
        <v>CHAT GLOVER</v>
      </c>
      <c r="D96" s="12" t="s">
        <v>2162</v>
      </c>
      <c r="E96" s="36">
        <v>45777</v>
      </c>
      <c r="F96" s="36" t="s">
        <v>2143</v>
      </c>
      <c r="G96" s="36"/>
      <c r="H96" s="36" t="s">
        <v>2199</v>
      </c>
      <c r="I96" s="12"/>
      <c r="J96" s="12"/>
      <c r="K96" s="12"/>
      <c r="L96" s="12" t="str">
        <f>+VLOOKUP(A96,RESUMEN!B:R,17,0)</f>
        <v>ACTIVO</v>
      </c>
    </row>
    <row r="97" spans="1:12" x14ac:dyDescent="0.2">
      <c r="A97" s="74">
        <v>10887254</v>
      </c>
      <c r="B97" s="12" t="str">
        <f>+VLOOKUP(A97,RESUMEN!B:R,8,0)</f>
        <v>NUÑEZ CUNYA LISET ARLITA</v>
      </c>
      <c r="C97" s="12" t="str">
        <f>+VLOOKUP(A97,RESUMEN!B:R,9,0)</f>
        <v>CHAT GLOVER</v>
      </c>
      <c r="D97" s="12" t="s">
        <v>2162</v>
      </c>
      <c r="E97" s="36">
        <v>45777</v>
      </c>
      <c r="F97" s="36" t="s">
        <v>2143</v>
      </c>
      <c r="G97" s="36"/>
      <c r="H97" s="36" t="s">
        <v>2201</v>
      </c>
      <c r="I97" s="12"/>
      <c r="J97" s="12"/>
      <c r="K97" s="12"/>
      <c r="L97" s="12" t="str">
        <f>+VLOOKUP(A97,RESUMEN!B:R,17,0)</f>
        <v>ACTIVO</v>
      </c>
    </row>
    <row r="98" spans="1:12" x14ac:dyDescent="0.2">
      <c r="A98" s="74"/>
      <c r="B98" s="12" t="e">
        <f>+VLOOKUP(A98,RESUMEN!B:R,8,0)</f>
        <v>#N/A</v>
      </c>
      <c r="C98" s="12" t="e">
        <f>+VLOOKUP(A98,RESUMEN!B:R,9,0)</f>
        <v>#N/A</v>
      </c>
      <c r="D98" s="12"/>
      <c r="E98" s="36"/>
      <c r="F98" s="36" t="s">
        <v>2196</v>
      </c>
      <c r="G98" s="36"/>
      <c r="H98" s="36"/>
      <c r="I98" s="12"/>
      <c r="J98" s="12"/>
      <c r="K98" s="12"/>
      <c r="L98" s="12" t="e">
        <f>+VLOOKUP(A98,RESUMEN!B:R,17,0)</f>
        <v>#N/A</v>
      </c>
    </row>
    <row r="99" spans="1:12" x14ac:dyDescent="0.2">
      <c r="A99" s="74"/>
      <c r="B99" s="12" t="e">
        <f>+VLOOKUP(A99,RESUMEN!B:R,8,0)</f>
        <v>#N/A</v>
      </c>
      <c r="C99" s="12" t="e">
        <f>+VLOOKUP(A99,RESUMEN!B:R,9,0)</f>
        <v>#N/A</v>
      </c>
      <c r="D99" s="12"/>
      <c r="E99" s="36"/>
      <c r="F99" s="36" t="s">
        <v>2196</v>
      </c>
      <c r="G99" s="36"/>
      <c r="H99" s="36"/>
      <c r="I99" s="12"/>
      <c r="J99" s="12"/>
      <c r="K99" s="12"/>
      <c r="L99" s="12" t="e">
        <f>+VLOOKUP(A99,RESUMEN!B:R,17,0)</f>
        <v>#N/A</v>
      </c>
    </row>
    <row r="100" spans="1:12" x14ac:dyDescent="0.2">
      <c r="A100" s="74"/>
      <c r="B100" s="12" t="e">
        <f>+VLOOKUP(A100,RESUMEN!B:R,8,0)</f>
        <v>#N/A</v>
      </c>
      <c r="C100" s="12" t="e">
        <f>+VLOOKUP(A100,RESUMEN!B:R,9,0)</f>
        <v>#N/A</v>
      </c>
      <c r="D100" s="12"/>
      <c r="E100" s="36"/>
      <c r="F100" s="36" t="s">
        <v>2196</v>
      </c>
      <c r="G100" s="36"/>
      <c r="H100" s="36"/>
      <c r="I100" s="12"/>
      <c r="J100" s="12"/>
      <c r="K100" s="12"/>
      <c r="L100" s="12" t="e">
        <f>+VLOOKUP(A100,RESUMEN!B:R,17,0)</f>
        <v>#N/A</v>
      </c>
    </row>
    <row r="101" spans="1:12" x14ac:dyDescent="0.2">
      <c r="A101" s="74"/>
      <c r="B101" s="12" t="e">
        <f>+VLOOKUP(A101,RESUMEN!B:R,8,0)</f>
        <v>#N/A</v>
      </c>
      <c r="C101" s="12" t="e">
        <f>+VLOOKUP(A101,RESUMEN!B:R,9,0)</f>
        <v>#N/A</v>
      </c>
      <c r="D101" s="12"/>
      <c r="E101" s="36"/>
      <c r="F101" s="36" t="s">
        <v>2196</v>
      </c>
      <c r="G101" s="36"/>
      <c r="H101" s="36"/>
      <c r="I101" s="12"/>
      <c r="J101" s="12"/>
      <c r="K101" s="12"/>
      <c r="L101" s="12" t="e">
        <f>+VLOOKUP(A101,RESUMEN!B:R,17,0)</f>
        <v>#N/A</v>
      </c>
    </row>
    <row r="102" spans="1:12" x14ac:dyDescent="0.2">
      <c r="A102" s="74"/>
      <c r="B102" s="12" t="e">
        <f>+VLOOKUP(A102,RESUMEN!B:R,8,0)</f>
        <v>#N/A</v>
      </c>
      <c r="C102" s="12" t="e">
        <f>+VLOOKUP(A102,RESUMEN!B:R,9,0)</f>
        <v>#N/A</v>
      </c>
      <c r="D102" s="12"/>
      <c r="E102" s="36"/>
      <c r="F102" s="36" t="s">
        <v>2196</v>
      </c>
      <c r="G102" s="36"/>
      <c r="H102" s="36"/>
      <c r="I102" s="12"/>
      <c r="J102" s="12"/>
      <c r="K102" s="12"/>
      <c r="L102" s="12" t="e">
        <f>+VLOOKUP(A102,RESUMEN!B:R,17,0)</f>
        <v>#N/A</v>
      </c>
    </row>
    <row r="103" spans="1:12" x14ac:dyDescent="0.2">
      <c r="A103" s="74"/>
      <c r="B103" s="12" t="e">
        <f>+VLOOKUP(A103,RESUMEN!B:R,8,0)</f>
        <v>#N/A</v>
      </c>
      <c r="C103" s="12" t="e">
        <f>+VLOOKUP(A103,RESUMEN!B:R,9,0)</f>
        <v>#N/A</v>
      </c>
      <c r="D103" s="12"/>
      <c r="E103" s="36"/>
      <c r="F103" s="36" t="s">
        <v>2196</v>
      </c>
      <c r="G103" s="36"/>
      <c r="H103" s="36"/>
      <c r="I103" s="12"/>
      <c r="J103" s="12"/>
      <c r="K103" s="12"/>
      <c r="L103" s="12" t="e">
        <f>+VLOOKUP(A103,RESUMEN!B:R,17,0)</f>
        <v>#N/A</v>
      </c>
    </row>
    <row r="104" spans="1:12" x14ac:dyDescent="0.2">
      <c r="A104" s="74"/>
      <c r="B104" s="12" t="e">
        <f>+VLOOKUP(A104,RESUMEN!B:R,8,0)</f>
        <v>#N/A</v>
      </c>
      <c r="C104" s="12" t="e">
        <f>+VLOOKUP(A104,RESUMEN!B:R,9,0)</f>
        <v>#N/A</v>
      </c>
      <c r="D104" s="12"/>
      <c r="E104" s="36"/>
      <c r="F104" s="36" t="s">
        <v>2196</v>
      </c>
      <c r="G104" s="36"/>
      <c r="H104" s="36"/>
      <c r="I104" s="12"/>
      <c r="J104" s="12"/>
      <c r="K104" s="12"/>
      <c r="L104" s="12" t="e">
        <f>+VLOOKUP(A104,RESUMEN!B:R,17,0)</f>
        <v>#N/A</v>
      </c>
    </row>
    <row r="105" spans="1:12" x14ac:dyDescent="0.2">
      <c r="A105" s="74"/>
      <c r="B105" s="12" t="e">
        <f>+VLOOKUP(A105,RESUMEN!B:R,8,0)</f>
        <v>#N/A</v>
      </c>
      <c r="C105" s="12" t="e">
        <f>+VLOOKUP(A105,RESUMEN!B:R,9,0)</f>
        <v>#N/A</v>
      </c>
      <c r="D105" s="12"/>
      <c r="E105" s="36"/>
      <c r="F105" s="36" t="s">
        <v>2196</v>
      </c>
      <c r="G105" s="36"/>
      <c r="H105" s="36"/>
      <c r="I105" s="12"/>
      <c r="J105" s="12"/>
      <c r="K105" s="12"/>
      <c r="L105" s="12" t="e">
        <f>+VLOOKUP(A105,RESUMEN!B:R,17,0)</f>
        <v>#N/A</v>
      </c>
    </row>
    <row r="106" spans="1:12" x14ac:dyDescent="0.2">
      <c r="A106" s="74"/>
      <c r="B106" s="12" t="e">
        <f>+VLOOKUP(A106,RESUMEN!B:R,8,0)</f>
        <v>#N/A</v>
      </c>
      <c r="C106" s="12" t="e">
        <f>+VLOOKUP(A106,RESUMEN!B:R,9,0)</f>
        <v>#N/A</v>
      </c>
      <c r="D106" s="12"/>
      <c r="E106" s="36"/>
      <c r="F106" s="36" t="s">
        <v>2196</v>
      </c>
      <c r="G106" s="36"/>
      <c r="H106" s="36"/>
      <c r="I106" s="12"/>
      <c r="J106" s="12"/>
      <c r="K106" s="12"/>
      <c r="L106" s="12" t="e">
        <f>+VLOOKUP(A106,RESUMEN!B:R,17,0)</f>
        <v>#N/A</v>
      </c>
    </row>
    <row r="107" spans="1:12" x14ac:dyDescent="0.2">
      <c r="A107" s="74"/>
      <c r="B107" s="12" t="e">
        <f>+VLOOKUP(A107,RESUMEN!B:R,8,0)</f>
        <v>#N/A</v>
      </c>
      <c r="C107" s="12" t="e">
        <f>+VLOOKUP(A107,RESUMEN!B:R,9,0)</f>
        <v>#N/A</v>
      </c>
      <c r="D107" s="12"/>
      <c r="E107" s="36"/>
      <c r="F107" s="36" t="s">
        <v>2196</v>
      </c>
      <c r="G107" s="36"/>
      <c r="H107" s="36"/>
      <c r="I107" s="12"/>
      <c r="J107" s="12"/>
      <c r="K107" s="12"/>
      <c r="L107" s="12" t="e">
        <f>+VLOOKUP(A107,RESUMEN!B:R,17,0)</f>
        <v>#N/A</v>
      </c>
    </row>
    <row r="108" spans="1:12" x14ac:dyDescent="0.2">
      <c r="A108" s="74"/>
      <c r="B108" s="12" t="e">
        <f>+VLOOKUP(A108,RESUMEN!B:R,8,0)</f>
        <v>#N/A</v>
      </c>
      <c r="C108" s="12" t="e">
        <f>+VLOOKUP(A108,RESUMEN!B:R,9,0)</f>
        <v>#N/A</v>
      </c>
      <c r="D108" s="12"/>
      <c r="E108" s="36"/>
      <c r="F108" s="36" t="s">
        <v>2196</v>
      </c>
      <c r="G108" s="36"/>
      <c r="H108" s="36"/>
      <c r="I108" s="12"/>
      <c r="J108" s="12"/>
      <c r="K108" s="12"/>
      <c r="L108" s="12" t="e">
        <f>+VLOOKUP(A108,RESUMEN!B:R,17,0)</f>
        <v>#N/A</v>
      </c>
    </row>
    <row r="109" spans="1:12" x14ac:dyDescent="0.2">
      <c r="A109" s="74"/>
      <c r="B109" s="12" t="e">
        <f>+VLOOKUP(A109,RESUMEN!B:R,8,0)</f>
        <v>#N/A</v>
      </c>
      <c r="C109" s="12" t="e">
        <f>+VLOOKUP(A109,RESUMEN!B:R,9,0)</f>
        <v>#N/A</v>
      </c>
      <c r="D109" s="12"/>
      <c r="E109" s="36"/>
      <c r="F109" s="36" t="s">
        <v>2196</v>
      </c>
      <c r="G109" s="36"/>
      <c r="H109" s="36"/>
      <c r="I109" s="12"/>
      <c r="J109" s="12"/>
      <c r="K109" s="12"/>
      <c r="L109" s="12" t="e">
        <f>+VLOOKUP(A109,RESUMEN!B:R,17,0)</f>
        <v>#N/A</v>
      </c>
    </row>
    <row r="110" spans="1:12" x14ac:dyDescent="0.2">
      <c r="A110" s="74"/>
      <c r="B110" s="12" t="e">
        <f>+VLOOKUP(A110,RESUMEN!B:R,8,0)</f>
        <v>#N/A</v>
      </c>
      <c r="C110" s="12" t="e">
        <f>+VLOOKUP(A110,RESUMEN!B:R,9,0)</f>
        <v>#N/A</v>
      </c>
      <c r="D110" s="12"/>
      <c r="E110" s="36"/>
      <c r="F110" s="36" t="s">
        <v>2196</v>
      </c>
      <c r="G110" s="36"/>
      <c r="H110" s="36"/>
      <c r="I110" s="12"/>
      <c r="J110" s="12"/>
      <c r="K110" s="12"/>
      <c r="L110" s="12" t="e">
        <f>+VLOOKUP(A110,RESUMEN!B:R,17,0)</f>
        <v>#N/A</v>
      </c>
    </row>
    <row r="151" spans="1:1" x14ac:dyDescent="0.2">
      <c r="A151" s="12"/>
    </row>
    <row r="152" spans="1:1" x14ac:dyDescent="0.2">
      <c r="A152" s="12"/>
    </row>
    <row r="185" spans="1:1" x14ac:dyDescent="0.2">
      <c r="A185" s="12"/>
    </row>
    <row r="186" spans="1:1" ht="15.75" x14ac:dyDescent="0.25">
      <c r="A186" s="112"/>
    </row>
    <row r="187" spans="1:1" x14ac:dyDescent="0.2">
      <c r="A187" s="12"/>
    </row>
    <row r="188" spans="1:1" x14ac:dyDescent="0.2">
      <c r="A188" s="12"/>
    </row>
    <row r="200" spans="1:1" x14ac:dyDescent="0.2">
      <c r="A200" s="12"/>
    </row>
    <row r="201" spans="1:1" x14ac:dyDescent="0.2">
      <c r="A201" s="12"/>
    </row>
    <row r="202" spans="1:1" x14ac:dyDescent="0.2">
      <c r="A202" s="12"/>
    </row>
    <row r="203" spans="1:1" x14ac:dyDescent="0.2">
      <c r="A203" s="12"/>
    </row>
    <row r="204" spans="1:1" x14ac:dyDescent="0.2">
      <c r="A204" s="12"/>
    </row>
  </sheetData>
  <autoFilter ref="A1:L170" xr:uid="{BBC54715-C27D-4148-B952-E5385AB67591}"/>
  <phoneticPr fontId="21" type="noConversion"/>
  <conditionalFormatting sqref="A1:A110">
    <cfRule type="duplicateValues" dxfId="948" priority="94051"/>
  </conditionalFormatting>
  <conditionalFormatting sqref="A1:A1048576">
    <cfRule type="duplicateValues" dxfId="947" priority="73"/>
  </conditionalFormatting>
  <conditionalFormatting sqref="A2">
    <cfRule type="duplicateValues" dxfId="946" priority="88099"/>
  </conditionalFormatting>
  <conditionalFormatting sqref="A3:A24">
    <cfRule type="duplicateValues" dxfId="945" priority="93868"/>
    <cfRule type="duplicateValues" dxfId="944" priority="93869"/>
    <cfRule type="duplicateValues" dxfId="943" priority="93870"/>
  </conditionalFormatting>
  <conditionalFormatting sqref="A6">
    <cfRule type="duplicateValues" dxfId="942" priority="88104"/>
    <cfRule type="duplicateValues" dxfId="941" priority="88105"/>
    <cfRule type="duplicateValues" dxfId="940" priority="88106"/>
    <cfRule type="duplicateValues" dxfId="939" priority="88107"/>
    <cfRule type="duplicateValues" dxfId="938" priority="88108"/>
  </conditionalFormatting>
  <conditionalFormatting sqref="A9">
    <cfRule type="duplicateValues" dxfId="937" priority="88109"/>
    <cfRule type="duplicateValues" dxfId="936" priority="88110"/>
    <cfRule type="duplicateValues" dxfId="935" priority="88111"/>
  </conditionalFormatting>
  <conditionalFormatting sqref="A19">
    <cfRule type="duplicateValues" dxfId="934" priority="88112"/>
    <cfRule type="duplicateValues" dxfId="933" priority="88113"/>
    <cfRule type="duplicateValues" dxfId="932" priority="88114"/>
    <cfRule type="duplicateValues" dxfId="931" priority="88115"/>
    <cfRule type="duplicateValues" dxfId="930" priority="88116"/>
  </conditionalFormatting>
  <conditionalFormatting sqref="A21">
    <cfRule type="duplicateValues" dxfId="929" priority="88117"/>
  </conditionalFormatting>
  <conditionalFormatting sqref="A22">
    <cfRule type="duplicateValues" dxfId="928" priority="88128"/>
    <cfRule type="duplicateValues" dxfId="927" priority="88129"/>
    <cfRule type="duplicateValues" dxfId="926" priority="88130"/>
    <cfRule type="duplicateValues" dxfId="925" priority="88131"/>
    <cfRule type="duplicateValues" dxfId="924" priority="88132"/>
  </conditionalFormatting>
  <conditionalFormatting sqref="A27">
    <cfRule type="duplicateValues" dxfId="923" priority="88183"/>
  </conditionalFormatting>
  <conditionalFormatting sqref="A36">
    <cfRule type="duplicateValues" dxfId="922" priority="93062"/>
    <cfRule type="duplicateValues" dxfId="921" priority="93063"/>
    <cfRule type="duplicateValues" dxfId="920" priority="93064"/>
    <cfRule type="duplicateValues" dxfId="919" priority="93065"/>
    <cfRule type="duplicateValues" dxfId="918" priority="93066"/>
    <cfRule type="duplicateValues" dxfId="917" priority="93067"/>
    <cfRule type="duplicateValues" dxfId="916" priority="93068"/>
    <cfRule type="duplicateValues" dxfId="915" priority="93069"/>
    <cfRule type="duplicateValues" dxfId="914" priority="93070"/>
    <cfRule type="duplicateValues" dxfId="913" priority="93071"/>
  </conditionalFormatting>
  <conditionalFormatting sqref="A78">
    <cfRule type="duplicateValues" dxfId="912" priority="93294"/>
    <cfRule type="duplicateValues" dxfId="911" priority="93295"/>
    <cfRule type="duplicateValues" dxfId="910" priority="93296"/>
    <cfRule type="duplicateValues" dxfId="909" priority="93297"/>
    <cfRule type="duplicateValues" dxfId="908" priority="93298"/>
    <cfRule type="duplicateValues" dxfId="907" priority="93299"/>
    <cfRule type="duplicateValues" dxfId="906" priority="93300"/>
    <cfRule type="duplicateValues" dxfId="905" priority="93301"/>
    <cfRule type="duplicateValues" dxfId="904" priority="93302"/>
    <cfRule type="duplicateValues" dxfId="903" priority="93303"/>
    <cfRule type="duplicateValues" dxfId="902" priority="93304"/>
  </conditionalFormatting>
  <conditionalFormatting sqref="A95:A107">
    <cfRule type="duplicateValues" dxfId="901" priority="88255"/>
  </conditionalFormatting>
  <conditionalFormatting sqref="A95:A110 A113:B127">
    <cfRule type="duplicateValues" dxfId="900" priority="88237"/>
    <cfRule type="duplicateValues" dxfId="899" priority="88238"/>
  </conditionalFormatting>
  <conditionalFormatting sqref="A108:A110 A113:B127">
    <cfRule type="duplicateValues" dxfId="898" priority="88241"/>
    <cfRule type="duplicateValues" dxfId="897" priority="88242"/>
    <cfRule type="duplicateValues" dxfId="896" priority="88243"/>
    <cfRule type="duplicateValues" dxfId="895" priority="88244"/>
    <cfRule type="duplicateValues" dxfId="894" priority="88245"/>
    <cfRule type="duplicateValues" dxfId="893" priority="88246"/>
    <cfRule type="duplicateValues" dxfId="892" priority="88247"/>
  </conditionalFormatting>
  <conditionalFormatting sqref="A151:A152">
    <cfRule type="duplicateValues" dxfId="891" priority="51"/>
    <cfRule type="duplicateValues" dxfId="890" priority="52"/>
    <cfRule type="duplicateValues" dxfId="889" priority="53"/>
    <cfRule type="duplicateValues" dxfId="888" priority="54"/>
    <cfRule type="duplicateValues" dxfId="887" priority="55"/>
    <cfRule type="duplicateValues" dxfId="886" priority="56"/>
    <cfRule type="duplicateValues" dxfId="885" priority="57"/>
    <cfRule type="duplicateValues" dxfId="884" priority="58"/>
    <cfRule type="duplicateValues" dxfId="883" priority="59"/>
    <cfRule type="duplicateValues" dxfId="882" priority="60"/>
    <cfRule type="duplicateValues" dxfId="881" priority="61"/>
    <cfRule type="duplicateValues" dxfId="880" priority="62"/>
    <cfRule type="duplicateValues" dxfId="879" priority="63"/>
    <cfRule type="duplicateValues" dxfId="878" priority="64"/>
    <cfRule type="duplicateValues" dxfId="877" priority="65"/>
    <cfRule type="duplicateValues" dxfId="876" priority="66"/>
    <cfRule type="duplicateValues" dxfId="875" priority="67"/>
    <cfRule type="duplicateValues" dxfId="874" priority="68"/>
    <cfRule type="duplicateValues" dxfId="873" priority="69"/>
    <cfRule type="duplicateValues" dxfId="872" priority="70"/>
    <cfRule type="duplicateValues" dxfId="871" priority="71"/>
    <cfRule type="duplicateValues" dxfId="870" priority="72"/>
  </conditionalFormatting>
  <conditionalFormatting sqref="A185">
    <cfRule type="duplicateValues" dxfId="869" priority="23"/>
    <cfRule type="duplicateValues" dxfId="868" priority="24"/>
    <cfRule type="duplicateValues" dxfId="867" priority="25"/>
  </conditionalFormatting>
  <conditionalFormatting sqref="A185:A188">
    <cfRule type="duplicateValues" dxfId="866" priority="1"/>
    <cfRule type="duplicateValues" dxfId="865" priority="2"/>
    <cfRule type="duplicateValues" dxfId="864" priority="11"/>
  </conditionalFormatting>
  <conditionalFormatting sqref="A187:A188 A185">
    <cfRule type="duplicateValues" dxfId="863" priority="7"/>
    <cfRule type="duplicateValues" dxfId="862" priority="8"/>
    <cfRule type="duplicateValues" dxfId="861" priority="9"/>
    <cfRule type="duplicateValues" dxfId="860" priority="10"/>
    <cfRule type="duplicateValues" dxfId="859" priority="13"/>
    <cfRule type="duplicateValues" dxfId="858" priority="14"/>
    <cfRule type="duplicateValues" dxfId="857" priority="15"/>
    <cfRule type="duplicateValues" dxfId="856" priority="16"/>
    <cfRule type="duplicateValues" dxfId="855" priority="17"/>
    <cfRule type="duplicateValues" dxfId="854" priority="18"/>
    <cfRule type="duplicateValues" dxfId="853" priority="19"/>
    <cfRule type="duplicateValues" dxfId="852" priority="20"/>
    <cfRule type="duplicateValues" dxfId="851" priority="21"/>
    <cfRule type="duplicateValues" dxfId="850" priority="22"/>
  </conditionalFormatting>
  <conditionalFormatting sqref="A187:A188">
    <cfRule type="duplicateValues" dxfId="849" priority="3"/>
    <cfRule type="duplicateValues" dxfId="848" priority="4"/>
    <cfRule type="duplicateValues" dxfId="847" priority="5"/>
    <cfRule type="duplicateValues" dxfId="846" priority="6"/>
    <cfRule type="duplicateValues" dxfId="845" priority="12"/>
  </conditionalFormatting>
  <conditionalFormatting sqref="A200">
    <cfRule type="duplicateValues" dxfId="844" priority="47"/>
    <cfRule type="duplicateValues" dxfId="843" priority="48"/>
    <cfRule type="duplicateValues" dxfId="842" priority="49"/>
  </conditionalFormatting>
  <conditionalFormatting sqref="A200:A204">
    <cfRule type="duplicateValues" dxfId="841" priority="27"/>
    <cfRule type="duplicateValues" dxfId="840" priority="28"/>
    <cfRule type="duplicateValues" dxfId="839" priority="29"/>
    <cfRule type="duplicateValues" dxfId="838" priority="30"/>
    <cfRule type="duplicateValues" dxfId="837" priority="31"/>
    <cfRule type="duplicateValues" dxfId="836" priority="32"/>
    <cfRule type="duplicateValues" dxfId="835" priority="33"/>
    <cfRule type="duplicateValues" dxfId="834" priority="34"/>
    <cfRule type="duplicateValues" dxfId="833" priority="35"/>
    <cfRule type="duplicateValues" dxfId="832" priority="36"/>
    <cfRule type="duplicateValues" dxfId="831" priority="37"/>
    <cfRule type="duplicateValues" dxfId="830" priority="38"/>
    <cfRule type="duplicateValues" dxfId="829" priority="39"/>
    <cfRule type="duplicateValues" dxfId="828" priority="40"/>
    <cfRule type="duplicateValues" dxfId="827" priority="41"/>
    <cfRule type="duplicateValues" dxfId="826" priority="42"/>
    <cfRule type="duplicateValues" dxfId="825" priority="43"/>
    <cfRule type="duplicateValues" dxfId="824" priority="44"/>
    <cfRule type="duplicateValues" dxfId="823" priority="45"/>
    <cfRule type="duplicateValues" dxfId="822" priority="46"/>
    <cfRule type="duplicateValues" dxfId="821" priority="50"/>
  </conditionalFormatting>
  <conditionalFormatting sqref="A201:A204">
    <cfRule type="duplicateValues" dxfId="820" priority="26"/>
  </conditionalFormatting>
  <conditionalFormatting sqref="A1:B1">
    <cfRule type="duplicateValues" dxfId="819" priority="88528"/>
  </conditionalFormatting>
  <conditionalFormatting sqref="A68:B68">
    <cfRule type="duplicateValues" dxfId="818" priority="88530"/>
    <cfRule type="duplicateValues" dxfId="817" priority="88531"/>
    <cfRule type="duplicateValues" dxfId="816" priority="88532"/>
    <cfRule type="duplicateValues" dxfId="815" priority="88533"/>
    <cfRule type="duplicateValues" dxfId="814" priority="88534"/>
    <cfRule type="duplicateValues" dxfId="813" priority="88535"/>
    <cfRule type="duplicateValues" dxfId="812" priority="88536"/>
    <cfRule type="duplicateValues" dxfId="811" priority="88537"/>
    <cfRule type="duplicateValues" dxfId="810" priority="88538"/>
    <cfRule type="duplicateValues" dxfId="809" priority="88539"/>
    <cfRule type="duplicateValues" dxfId="808" priority="88540"/>
    <cfRule type="duplicateValues" dxfId="807" priority="88541"/>
    <cfRule type="duplicateValues" dxfId="806" priority="88542"/>
    <cfRule type="duplicateValues" dxfId="805" priority="88543"/>
    <cfRule type="duplicateValues" dxfId="804" priority="88544"/>
  </conditionalFormatting>
  <conditionalFormatting sqref="A113:B127 A57 A1:A55 A60:A77 A79:A110">
    <cfRule type="duplicateValues" dxfId="803" priority="88206"/>
  </conditionalFormatting>
  <conditionalFormatting sqref="A113:B127 A57 A38:A55 A1:A35 A60:A77 A79:A110">
    <cfRule type="duplicateValues" dxfId="802" priority="88143"/>
    <cfRule type="duplicateValues" dxfId="801" priority="88144"/>
    <cfRule type="duplicateValues" dxfId="800" priority="88145"/>
    <cfRule type="duplicateValues" dxfId="799" priority="88146"/>
  </conditionalFormatting>
  <conditionalFormatting sqref="A113:B127 A69:A77 A1:A35 A38:A55 A57 A60:A67 A79:A94">
    <cfRule type="duplicateValues" dxfId="798" priority="88480"/>
    <cfRule type="duplicateValues" dxfId="797" priority="88481"/>
    <cfRule type="duplicateValues" dxfId="796" priority="88482"/>
    <cfRule type="duplicateValues" dxfId="795" priority="88483"/>
  </conditionalFormatting>
  <conditionalFormatting sqref="A113:B127 A69:A77 A28:A35 A2:A26 A38:A55 A57 A60:A67 A79:A94">
    <cfRule type="duplicateValues" dxfId="794" priority="88354"/>
    <cfRule type="duplicateValues" dxfId="793" priority="88355"/>
    <cfRule type="duplicateValues" dxfId="792" priority="88356"/>
    <cfRule type="duplicateValues" dxfId="791" priority="88357"/>
    <cfRule type="duplicateValues" dxfId="790" priority="88358"/>
    <cfRule type="duplicateValues" dxfId="789" priority="88359"/>
    <cfRule type="duplicateValues" dxfId="788" priority="88360"/>
    <cfRule type="duplicateValues" dxfId="787" priority="88361"/>
    <cfRule type="duplicateValues" dxfId="786" priority="88362"/>
  </conditionalFormatting>
  <conditionalFormatting sqref="A113:B127 A69:A77 A28:A35 A7 A10:A18 A20 A23:A26 A38:A55 A57 A60:A67 A79:A94">
    <cfRule type="duplicateValues" dxfId="785" priority="88336"/>
  </conditionalFormatting>
  <conditionalFormatting sqref="A113:B127 A69:A77 A38:A55 A1:A35 A57 A60:A67 A79:A110">
    <cfRule type="duplicateValues" dxfId="784" priority="88325"/>
  </conditionalFormatting>
  <conditionalFormatting sqref="A113:B127 A79:A110 A1:A77">
    <cfRule type="duplicateValues" dxfId="783" priority="88097"/>
  </conditionalFormatting>
  <conditionalFormatting sqref="A113:B127">
    <cfRule type="duplicateValues" dxfId="782" priority="88262"/>
    <cfRule type="duplicateValues" dxfId="781" priority="88263"/>
    <cfRule type="duplicateValues" dxfId="780" priority="88264"/>
    <cfRule type="duplicateValues" dxfId="779" priority="88265"/>
    <cfRule type="duplicateValues" dxfId="778" priority="88266"/>
    <cfRule type="duplicateValues" dxfId="777" priority="88267"/>
    <cfRule type="duplicateValues" dxfId="776" priority="88268"/>
    <cfRule type="duplicateValues" dxfId="775" priority="88269"/>
    <cfRule type="duplicateValues" dxfId="774" priority="88270"/>
    <cfRule type="duplicateValues" dxfId="773" priority="88271"/>
    <cfRule type="duplicateValues" dxfId="772" priority="88272"/>
    <cfRule type="duplicateValues" dxfId="771" priority="88280"/>
    <cfRule type="duplicateValues" dxfId="770" priority="88281"/>
    <cfRule type="duplicateValues" dxfId="769" priority="88282"/>
    <cfRule type="duplicateValues" dxfId="768" priority="88283"/>
  </conditionalFormatting>
  <conditionalFormatting sqref="L1">
    <cfRule type="duplicateValues" dxfId="767" priority="777"/>
  </conditionalFormatting>
  <dataValidations count="2">
    <dataValidation type="list" showErrorMessage="1" sqref="F2:F39 F41:F110" xr:uid="{46B10289-E02E-4F64-8B46-0A02CCD02CA5}">
      <formula1>"SELECCIONA ,ESTUDIOS,RETENCION,OTRO TRABAJO,PERSONALES,DEPORTIVOS,SALUD"</formula1>
    </dataValidation>
    <dataValidation type="list" allowBlank="1" showInputMessage="1" showErrorMessage="1" sqref="D2:D110" xr:uid="{1EAED9FF-40F9-4411-AB16-0E5D836CC15D}">
      <formula1>"SELECCIONA,DESCANSO FIJO,DESCANSO FIJO Y HORARIO DIFERENCIADO,TURNO,HORARIO FIJO,CAMBIO DE HORARIO,HORARIO DIFERENCIADO,DESCANSO FIJO Y HORARIO"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E5ACE-9A5D-4CB4-96F5-C7B5FC180BFC}">
  <sheetPr codeName="sFB7">
    <tabColor theme="9" tint="-0.249977111117893"/>
  </sheetPr>
  <dimension ref="A2:CB36"/>
  <sheetViews>
    <sheetView showGridLines="0" topLeftCell="G1" zoomScale="85" zoomScaleNormal="85" workbookViewId="0">
      <selection activeCell="V25" sqref="V25"/>
    </sheetView>
  </sheetViews>
  <sheetFormatPr baseColWidth="10" defaultColWidth="11.42578125" defaultRowHeight="12.75" x14ac:dyDescent="0.2"/>
  <cols>
    <col min="1" max="1" width="5.42578125" bestFit="1" customWidth="1"/>
    <col min="2" max="2" width="12.140625" bestFit="1" customWidth="1"/>
    <col min="3" max="3" width="14.42578125" customWidth="1"/>
    <col min="4" max="4" width="12.5703125" customWidth="1"/>
    <col min="5" max="5" width="14.42578125" customWidth="1"/>
    <col min="6" max="6" width="21" customWidth="1"/>
    <col min="7" max="7" width="20.42578125" customWidth="1"/>
    <col min="8" max="8" width="16.7109375" customWidth="1"/>
    <col min="9" max="9" width="45.42578125" customWidth="1"/>
    <col min="10" max="10" width="27.85546875" customWidth="1"/>
    <col min="11" max="11" width="44" customWidth="1"/>
    <col min="12" max="12" width="46.28515625" customWidth="1"/>
    <col min="13" max="13" width="16.28515625" bestFit="1" customWidth="1"/>
    <col min="14" max="14" width="14.85546875" customWidth="1"/>
    <col min="15" max="15" width="9.42578125" customWidth="1"/>
    <col min="16" max="16" width="9.7109375" customWidth="1"/>
    <col min="17" max="17" width="11.42578125" customWidth="1"/>
    <col min="18" max="18" width="7.42578125" customWidth="1"/>
    <col min="19" max="74" width="7.7109375" customWidth="1"/>
  </cols>
  <sheetData>
    <row r="2" spans="1:77" x14ac:dyDescent="0.2"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</row>
    <row r="3" spans="1:77" ht="13.5" thickBot="1" x14ac:dyDescent="0.25"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</row>
    <row r="4" spans="1:77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7" ht="13.5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+MAILGLOVER!S5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7" ht="38.25" customHeight="1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2208</v>
      </c>
      <c r="H6" s="4" t="s">
        <v>2208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26</v>
      </c>
    </row>
    <row r="7" spans="1:77" x14ac:dyDescent="0.2">
      <c r="A7" s="31">
        <v>1</v>
      </c>
      <c r="B7" s="74">
        <v>74095949</v>
      </c>
      <c r="C7" s="61" t="s">
        <v>70</v>
      </c>
      <c r="D7" s="61" t="str">
        <f>+VLOOKUP(N7,TURNO!B:D,3,0)</f>
        <v>Madrugada</v>
      </c>
      <c r="E7" s="75">
        <f>+VLOOKUP(B7,GESEM!B:R,12,0)</f>
        <v>45089</v>
      </c>
      <c r="F7" s="61" t="str">
        <f>+VLOOKUP(B7,GESEM!B:R,13,0)</f>
        <v>FULL TIME</v>
      </c>
      <c r="G7" s="61" t="s">
        <v>2209</v>
      </c>
      <c r="H7" s="96" t="s">
        <v>2210</v>
      </c>
      <c r="I7" s="61" t="str">
        <f>+VLOOKUP(B7,GESEM!B:N,3,0)</f>
        <v>CESPEDES EXEBIO ANDRES ALEJANDRO</v>
      </c>
      <c r="J7" s="61" t="s">
        <v>70</v>
      </c>
      <c r="K7" s="61" t="str">
        <f>+VLOOKUP(B7,GESEM!B:R,8,0)</f>
        <v>QUISPE LUNA VICTOR HUGO</v>
      </c>
      <c r="L7" s="61" t="str">
        <f>+VLOOKUP(B7,GESEM!B:R,17,0)</f>
        <v>SALVADOR CAMPOS EDUAR ANDRES</v>
      </c>
      <c r="M7" s="61" t="s">
        <v>98</v>
      </c>
      <c r="N7" s="13">
        <v>0.125</v>
      </c>
      <c r="O7" s="14">
        <v>0.46875</v>
      </c>
      <c r="P7" s="13">
        <v>0.33333333333333331</v>
      </c>
      <c r="Q7" s="14">
        <v>0.36458333333333331</v>
      </c>
      <c r="R7" s="108" t="str">
        <f>+VLOOKUP(B7,GESEM!B:R,9,0)</f>
        <v>ACTIVO</v>
      </c>
      <c r="S7" s="13">
        <v>0.125</v>
      </c>
      <c r="T7" s="14">
        <v>0.46875</v>
      </c>
      <c r="U7" s="14" t="s">
        <v>148</v>
      </c>
      <c r="V7" s="14" t="s">
        <v>148</v>
      </c>
      <c r="W7" s="13">
        <v>0.33333333333333331</v>
      </c>
      <c r="X7" s="14">
        <v>0.36458333333333331</v>
      </c>
      <c r="Y7" s="13" t="s">
        <v>148</v>
      </c>
      <c r="Z7" s="15" t="s">
        <v>148</v>
      </c>
      <c r="AA7" s="16"/>
      <c r="AB7" s="17"/>
      <c r="AC7" s="17"/>
      <c r="AD7" s="17"/>
      <c r="AE7" s="17"/>
      <c r="AF7" s="17"/>
      <c r="AG7" s="17" t="s">
        <v>148</v>
      </c>
      <c r="AH7" s="18" t="s">
        <v>148</v>
      </c>
      <c r="AI7" s="19">
        <v>0.125</v>
      </c>
      <c r="AJ7" s="14">
        <v>0.46875</v>
      </c>
      <c r="AK7" s="14" t="s">
        <v>148</v>
      </c>
      <c r="AL7" s="14" t="s">
        <v>148</v>
      </c>
      <c r="AM7" s="14">
        <v>0.33333333333333331</v>
      </c>
      <c r="AN7" s="14">
        <v>0.36458333333333331</v>
      </c>
      <c r="AO7" s="14" t="s">
        <v>148</v>
      </c>
      <c r="AP7" s="20" t="s">
        <v>148</v>
      </c>
      <c r="AQ7" s="16">
        <v>0.125</v>
      </c>
      <c r="AR7" s="17">
        <v>0.46875</v>
      </c>
      <c r="AS7" s="17" t="s">
        <v>148</v>
      </c>
      <c r="AT7" s="17" t="s">
        <v>148</v>
      </c>
      <c r="AU7" s="17">
        <v>0.33333333333333331</v>
      </c>
      <c r="AV7" s="17">
        <v>0.36458333333333331</v>
      </c>
      <c r="AW7" s="17" t="s">
        <v>148</v>
      </c>
      <c r="AX7" s="18" t="s">
        <v>148</v>
      </c>
      <c r="AY7" s="19">
        <v>0.125</v>
      </c>
      <c r="AZ7" s="14">
        <v>0.46875</v>
      </c>
      <c r="BA7" s="14" t="s">
        <v>148</v>
      </c>
      <c r="BB7" s="14" t="s">
        <v>148</v>
      </c>
      <c r="BC7" s="14">
        <v>0.33333333333333331</v>
      </c>
      <c r="BD7" s="14">
        <v>0.36458333333333331</v>
      </c>
      <c r="BE7" s="14" t="s">
        <v>148</v>
      </c>
      <c r="BF7" s="20" t="s">
        <v>148</v>
      </c>
      <c r="BG7" s="16">
        <v>0.125</v>
      </c>
      <c r="BH7" s="17">
        <v>0.46875</v>
      </c>
      <c r="BI7" s="17" t="s">
        <v>148</v>
      </c>
      <c r="BJ7" s="17" t="s">
        <v>148</v>
      </c>
      <c r="BK7" s="17">
        <v>0.33333333333333331</v>
      </c>
      <c r="BL7" s="17">
        <v>0.36458333333333331</v>
      </c>
      <c r="BM7" s="17" t="s">
        <v>148</v>
      </c>
      <c r="BN7" s="18" t="s">
        <v>148</v>
      </c>
      <c r="BO7" s="19">
        <v>0.125</v>
      </c>
      <c r="BP7" s="14">
        <v>0.46875</v>
      </c>
      <c r="BQ7" s="14" t="s">
        <v>148</v>
      </c>
      <c r="BR7" s="14" t="s">
        <v>148</v>
      </c>
      <c r="BS7" s="14">
        <v>0.33333333333333331</v>
      </c>
      <c r="BT7" s="14">
        <v>0.36458333333333331</v>
      </c>
      <c r="BU7" s="14" t="s">
        <v>148</v>
      </c>
      <c r="BV7" s="20" t="s">
        <v>148</v>
      </c>
      <c r="BW7" s="21">
        <f t="shared" ref="BW7" si="0">COUNTBLANK(S7)+COUNTBLANK(AA7)+COUNTBLANK(AI7)+COUNTBLANK(AQ7)+COUNTBLANK(AY7)+COUNTBLANK(BG7)+COUNTBLANK(BO7)</f>
        <v>1</v>
      </c>
      <c r="BX7" s="2" t="str">
        <f t="shared" ref="BX7" si="1">IF(I7="NESTING","OK",IF(AND(K7="full time",BW7=1),"OK",IF(AND(K7="Part time",BW7=2),"OK",IF(AND(K7="Part Time2",BW7=1),"OK",IF(AND(K7="Part Time3",BW7=4),"OK","X")))))</f>
        <v>X</v>
      </c>
      <c r="BY7" s="2">
        <f>+VLOOKUP(B7,GESEM!B:O,14,0)</f>
        <v>6400</v>
      </c>
    </row>
    <row r="8" spans="1:77" x14ac:dyDescent="0.2">
      <c r="A8" s="31">
        <f>+A7+1</f>
        <v>2</v>
      </c>
      <c r="B8" s="74">
        <v>76505031</v>
      </c>
      <c r="C8" s="61" t="s">
        <v>70</v>
      </c>
      <c r="D8" s="61" t="str">
        <f>+VLOOKUP(N8,TURNO!B:D,3,0)</f>
        <v>Madrugada</v>
      </c>
      <c r="E8" s="75">
        <f>+VLOOKUP(B8,GESEM!B:R,12,0)</f>
        <v>45328</v>
      </c>
      <c r="F8" s="61" t="str">
        <f>+VLOOKUP(B8,GESEM!B:R,13,0)</f>
        <v>FULL TIME</v>
      </c>
      <c r="G8" s="61" t="s">
        <v>2209</v>
      </c>
      <c r="H8" s="96" t="s">
        <v>2210</v>
      </c>
      <c r="I8" s="61" t="str">
        <f>+VLOOKUP(B8,GESEM!B:N,3,0)</f>
        <v>MORENO MOZOMBITE MELCHORA INES</v>
      </c>
      <c r="J8" s="61" t="s">
        <v>70</v>
      </c>
      <c r="K8" s="61" t="str">
        <f>+VLOOKUP(B8,GESEM!B:R,8,0)</f>
        <v>QUISPE LUNA VICTOR HUGO</v>
      </c>
      <c r="L8" s="61" t="str">
        <f>+VLOOKUP(B8,GESEM!B:R,17,0)</f>
        <v>SALVADOR CAMPOS EDUAR ANDRES</v>
      </c>
      <c r="M8" s="61" t="s">
        <v>102</v>
      </c>
      <c r="N8" s="13">
        <v>0.125</v>
      </c>
      <c r="O8" s="14">
        <v>0.46875</v>
      </c>
      <c r="P8" s="13">
        <v>0.41666666666666669</v>
      </c>
      <c r="Q8" s="14">
        <v>0.44791666666666669</v>
      </c>
      <c r="R8" s="108" t="str">
        <f>+VLOOKUP(B8,GESEM!B:R,9,0)</f>
        <v>ACTIVO</v>
      </c>
      <c r="S8" s="13">
        <v>0.125</v>
      </c>
      <c r="T8" s="14">
        <v>0.46875</v>
      </c>
      <c r="U8" s="14" t="s">
        <v>148</v>
      </c>
      <c r="V8" s="14" t="s">
        <v>148</v>
      </c>
      <c r="W8" s="13">
        <v>0.41666666666666669</v>
      </c>
      <c r="X8" s="14">
        <v>0.44791666666666669</v>
      </c>
      <c r="Y8" s="13" t="s">
        <v>148</v>
      </c>
      <c r="Z8" s="15" t="s">
        <v>148</v>
      </c>
      <c r="AA8" s="16">
        <v>0.125</v>
      </c>
      <c r="AB8" s="17">
        <v>0.46875</v>
      </c>
      <c r="AC8" s="17" t="s">
        <v>148</v>
      </c>
      <c r="AD8" s="17" t="s">
        <v>148</v>
      </c>
      <c r="AE8" s="17">
        <v>0.41666666666666669</v>
      </c>
      <c r="AF8" s="17">
        <v>0.44791666666666669</v>
      </c>
      <c r="AG8" s="17" t="s">
        <v>148</v>
      </c>
      <c r="AH8" s="18" t="s">
        <v>148</v>
      </c>
      <c r="AI8" s="13">
        <v>0.125</v>
      </c>
      <c r="AJ8" s="14">
        <v>0.46875</v>
      </c>
      <c r="AK8" s="14" t="s">
        <v>148</v>
      </c>
      <c r="AL8" s="14" t="s">
        <v>148</v>
      </c>
      <c r="AM8" s="14">
        <v>0.41666666666666669</v>
      </c>
      <c r="AN8" s="14">
        <v>0.44791666666666669</v>
      </c>
      <c r="AO8" s="14" t="s">
        <v>148</v>
      </c>
      <c r="AP8" s="20" t="s">
        <v>148</v>
      </c>
      <c r="AQ8" s="16">
        <v>0.125</v>
      </c>
      <c r="AR8" s="17">
        <v>0.46875</v>
      </c>
      <c r="AS8" s="17" t="s">
        <v>148</v>
      </c>
      <c r="AT8" s="17" t="s">
        <v>148</v>
      </c>
      <c r="AU8" s="17">
        <v>0.41666666666666669</v>
      </c>
      <c r="AV8" s="17">
        <v>0.44791666666666669</v>
      </c>
      <c r="AW8" s="17" t="s">
        <v>148</v>
      </c>
      <c r="AX8" s="18" t="s">
        <v>148</v>
      </c>
      <c r="AY8" s="19">
        <v>0.125</v>
      </c>
      <c r="AZ8" s="14">
        <v>0.46875</v>
      </c>
      <c r="BA8" s="14" t="s">
        <v>148</v>
      </c>
      <c r="BB8" s="14" t="s">
        <v>148</v>
      </c>
      <c r="BC8" s="14">
        <v>0.41666666666666669</v>
      </c>
      <c r="BD8" s="14">
        <v>0.44791666666666669</v>
      </c>
      <c r="BE8" s="14" t="s">
        <v>148</v>
      </c>
      <c r="BF8" s="20" t="s">
        <v>148</v>
      </c>
      <c r="BG8" s="16"/>
      <c r="BH8" s="17"/>
      <c r="BI8" s="17"/>
      <c r="BJ8" s="17"/>
      <c r="BK8" s="17"/>
      <c r="BL8" s="17"/>
      <c r="BM8" s="17"/>
      <c r="BN8" s="18"/>
      <c r="BO8" s="14">
        <v>0.125</v>
      </c>
      <c r="BP8" s="14">
        <v>0.46875</v>
      </c>
      <c r="BQ8" s="14" t="s">
        <v>148</v>
      </c>
      <c r="BR8" s="14" t="s">
        <v>148</v>
      </c>
      <c r="BS8" s="14">
        <v>0.41666666666666669</v>
      </c>
      <c r="BT8" s="14">
        <v>0.44791666666666669</v>
      </c>
      <c r="BU8" s="14" t="s">
        <v>148</v>
      </c>
      <c r="BV8" s="20" t="s">
        <v>148</v>
      </c>
      <c r="BW8" s="21">
        <f t="shared" ref="BW8:BW32" si="2">COUNTBLANK(S8)+COUNTBLANK(AA8)+COUNTBLANK(AI8)+COUNTBLANK(AQ8)+COUNTBLANK(AY8)+COUNTBLANK(BG8)+COUNTBLANK(BO8)</f>
        <v>1</v>
      </c>
      <c r="BX8" s="2" t="str">
        <f t="shared" ref="BX8:BX32" si="3">IF(I8="NESTING","OK",IF(AND(K8="full time",BW8=1),"OK",IF(AND(K8="Part time",BW8=2),"OK",IF(AND(K8="Part Time2",BW8=1),"OK",IF(AND(K8="Part Time3",BW8=4),"OK","X")))))</f>
        <v>X</v>
      </c>
      <c r="BY8" s="2">
        <f>+VLOOKUP(B8,GESEM!B:O,14,0)</f>
        <v>7052</v>
      </c>
    </row>
    <row r="9" spans="1:77" x14ac:dyDescent="0.2">
      <c r="A9" s="31">
        <f t="shared" ref="A9:A32" si="4">+A8+1</f>
        <v>3</v>
      </c>
      <c r="B9" s="74">
        <v>72704895</v>
      </c>
      <c r="C9" s="61" t="s">
        <v>70</v>
      </c>
      <c r="D9" s="61" t="str">
        <f>+VLOOKUP(N9,TURNO!B:D,3,0)</f>
        <v>Madrugada</v>
      </c>
      <c r="E9" s="75">
        <f>+VLOOKUP(B9,GESEM!B:R,12,0)</f>
        <v>43290</v>
      </c>
      <c r="F9" s="61" t="str">
        <f>+VLOOKUP(B9,GESEM!B:R,13,0)</f>
        <v>FULL TIME</v>
      </c>
      <c r="G9" s="61" t="s">
        <v>2209</v>
      </c>
      <c r="H9" s="96" t="s">
        <v>2212</v>
      </c>
      <c r="I9" s="61" t="str">
        <f>+VLOOKUP(B9,GESEM!B:N,3,0)</f>
        <v>SEGURA VALDEZ NAYDA ALMENDRA</v>
      </c>
      <c r="J9" s="61" t="s">
        <v>70</v>
      </c>
      <c r="K9" s="61" t="str">
        <f>+VLOOKUP(B9,GESEM!B:R,8,0)</f>
        <v>ABURTO TORRES LILIAN JERALDIN</v>
      </c>
      <c r="L9" s="61" t="str">
        <f>+VLOOKUP(B9,GESEM!B:R,17,0)</f>
        <v>ALONSO RAFAEL ALEJANDRO WLADIMIR</v>
      </c>
      <c r="M9" s="61" t="s">
        <v>100</v>
      </c>
      <c r="N9" s="13">
        <v>0.125</v>
      </c>
      <c r="O9" s="14">
        <v>0.46875</v>
      </c>
      <c r="P9" s="13">
        <v>0.33333333333333331</v>
      </c>
      <c r="Q9" s="14">
        <v>0.36458333333333331</v>
      </c>
      <c r="R9" s="108" t="str">
        <f>+VLOOKUP(B9,GESEM!B:R,9,0)</f>
        <v>ACTIVO</v>
      </c>
      <c r="S9" s="13">
        <v>0.125</v>
      </c>
      <c r="T9" s="14">
        <v>0.46875</v>
      </c>
      <c r="U9" s="14" t="s">
        <v>148</v>
      </c>
      <c r="V9" s="14" t="s">
        <v>148</v>
      </c>
      <c r="W9" s="13">
        <v>0.33333333333333331</v>
      </c>
      <c r="X9" s="14">
        <v>0.36458333333333331</v>
      </c>
      <c r="Y9" s="14" t="s">
        <v>148</v>
      </c>
      <c r="Z9" s="15" t="s">
        <v>148</v>
      </c>
      <c r="AA9" s="16">
        <v>0.125</v>
      </c>
      <c r="AB9" s="17">
        <v>0.46875</v>
      </c>
      <c r="AC9" s="17" t="s">
        <v>148</v>
      </c>
      <c r="AD9" s="17" t="s">
        <v>148</v>
      </c>
      <c r="AE9" s="17">
        <v>0.33333333333333331</v>
      </c>
      <c r="AF9" s="17">
        <v>0.36458333333333331</v>
      </c>
      <c r="AG9" s="17" t="s">
        <v>148</v>
      </c>
      <c r="AH9" s="18" t="s">
        <v>148</v>
      </c>
      <c r="AI9" s="13">
        <v>0.125</v>
      </c>
      <c r="AJ9" s="14">
        <v>0.46875</v>
      </c>
      <c r="AK9" s="14" t="s">
        <v>148</v>
      </c>
      <c r="AL9" s="14" t="s">
        <v>148</v>
      </c>
      <c r="AM9" s="14">
        <v>0.33333333333333331</v>
      </c>
      <c r="AN9" s="14">
        <v>0.36458333333333331</v>
      </c>
      <c r="AO9" s="14" t="s">
        <v>148</v>
      </c>
      <c r="AP9" s="20" t="s">
        <v>148</v>
      </c>
      <c r="AQ9" s="16"/>
      <c r="AR9" s="17"/>
      <c r="AS9" s="17"/>
      <c r="AT9" s="17"/>
      <c r="AU9" s="17"/>
      <c r="AV9" s="17"/>
      <c r="AW9" s="17" t="s">
        <v>148</v>
      </c>
      <c r="AX9" s="18" t="s">
        <v>148</v>
      </c>
      <c r="AY9" s="13">
        <v>0.125</v>
      </c>
      <c r="AZ9" s="14">
        <v>0.46875</v>
      </c>
      <c r="BA9" s="14" t="s">
        <v>148</v>
      </c>
      <c r="BB9" s="14" t="s">
        <v>148</v>
      </c>
      <c r="BC9" s="14">
        <v>0.33333333333333331</v>
      </c>
      <c r="BD9" s="14">
        <v>0.36458333333333331</v>
      </c>
      <c r="BE9" s="14" t="s">
        <v>148</v>
      </c>
      <c r="BF9" s="20" t="s">
        <v>148</v>
      </c>
      <c r="BG9" s="16">
        <v>0.125</v>
      </c>
      <c r="BH9" s="17">
        <v>0.46875</v>
      </c>
      <c r="BI9" s="17" t="s">
        <v>148</v>
      </c>
      <c r="BJ9" s="17" t="s">
        <v>148</v>
      </c>
      <c r="BK9" s="17">
        <v>0.33333333333333331</v>
      </c>
      <c r="BL9" s="17">
        <v>0.36458333333333331</v>
      </c>
      <c r="BM9" s="17" t="s">
        <v>148</v>
      </c>
      <c r="BN9" s="18" t="s">
        <v>148</v>
      </c>
      <c r="BO9" s="13">
        <v>0.125</v>
      </c>
      <c r="BP9" s="14">
        <v>0.46875</v>
      </c>
      <c r="BQ9" s="14" t="s">
        <v>148</v>
      </c>
      <c r="BR9" s="14" t="s">
        <v>148</v>
      </c>
      <c r="BS9" s="14">
        <v>0.33333333333333331</v>
      </c>
      <c r="BT9" s="14">
        <v>0.36458333333333331</v>
      </c>
      <c r="BU9" s="14" t="s">
        <v>148</v>
      </c>
      <c r="BV9" s="20" t="s">
        <v>148</v>
      </c>
      <c r="BW9" s="21">
        <f t="shared" si="2"/>
        <v>1</v>
      </c>
      <c r="BX9" s="2" t="str">
        <f t="shared" si="3"/>
        <v>X</v>
      </c>
      <c r="BY9" s="2">
        <f>+VLOOKUP(B9,GESEM!B:O,14,0)</f>
        <v>0</v>
      </c>
    </row>
    <row r="10" spans="1:77" x14ac:dyDescent="0.2">
      <c r="A10" s="31">
        <f t="shared" si="4"/>
        <v>4</v>
      </c>
      <c r="B10" s="74">
        <v>75895700</v>
      </c>
      <c r="C10" s="61" t="s">
        <v>70</v>
      </c>
      <c r="D10" s="61" t="str">
        <f>+VLOOKUP(N10,TURNO!B:D,3,0)</f>
        <v>Mañana</v>
      </c>
      <c r="E10" s="75">
        <f>+VLOOKUP(B10,GESEM!B:R,12,0)</f>
        <v>45541</v>
      </c>
      <c r="F10" s="61" t="str">
        <f>+VLOOKUP(B10,GESEM!B:R,13,0)</f>
        <v>PART TIME</v>
      </c>
      <c r="G10" s="61" t="s">
        <v>2209</v>
      </c>
      <c r="H10" s="96" t="s">
        <v>2210</v>
      </c>
      <c r="I10" s="61" t="str">
        <f>+VLOOKUP(B10,GESEM!B:N,3,0)</f>
        <v>MERA LLEMPEN DIANA LIZBETH</v>
      </c>
      <c r="J10" s="61" t="s">
        <v>70</v>
      </c>
      <c r="K10" s="61" t="str">
        <f>+VLOOKUP(B10,GESEM!B:R,8,0)</f>
        <v>ABURTO TORRES LILIAN JERALDIN</v>
      </c>
      <c r="L10" s="61" t="str">
        <f>+VLOOKUP(B10,GESEM!B:R,17,0)</f>
        <v>ALONSO RAFAEL ALEJANDRO WLADIMIR</v>
      </c>
      <c r="M10" s="61" t="s">
        <v>100</v>
      </c>
      <c r="N10" s="14">
        <v>0.33333333333333331</v>
      </c>
      <c r="O10" s="14">
        <v>0.49652777777777779</v>
      </c>
      <c r="P10" s="13" t="s">
        <v>148</v>
      </c>
      <c r="Q10" s="14" t="s">
        <v>148</v>
      </c>
      <c r="R10" s="108" t="str">
        <f>+VLOOKUP(B10,GESEM!B:R,9,0)</f>
        <v>ACTIVO</v>
      </c>
      <c r="S10" s="13">
        <v>0.33333333333333331</v>
      </c>
      <c r="T10" s="14">
        <v>0.49652777777777779</v>
      </c>
      <c r="U10" s="14" t="s">
        <v>148</v>
      </c>
      <c r="V10" s="14" t="s">
        <v>148</v>
      </c>
      <c r="W10" s="14" t="s">
        <v>148</v>
      </c>
      <c r="X10" s="14" t="s">
        <v>148</v>
      </c>
      <c r="Y10" s="14" t="s">
        <v>148</v>
      </c>
      <c r="Z10" s="15" t="s">
        <v>148</v>
      </c>
      <c r="AA10" s="16">
        <v>0.33333333333333331</v>
      </c>
      <c r="AB10" s="17">
        <v>0.49652777777777779</v>
      </c>
      <c r="AC10" s="17" t="s">
        <v>148</v>
      </c>
      <c r="AD10" s="17" t="s">
        <v>148</v>
      </c>
      <c r="AE10" s="17" t="s">
        <v>148</v>
      </c>
      <c r="AF10" s="17" t="s">
        <v>148</v>
      </c>
      <c r="AG10" s="17" t="s">
        <v>148</v>
      </c>
      <c r="AH10" s="18" t="s">
        <v>148</v>
      </c>
      <c r="AI10" s="13">
        <v>0.33333333333333331</v>
      </c>
      <c r="AJ10" s="14">
        <v>0.49652777777777779</v>
      </c>
      <c r="AK10" s="14" t="s">
        <v>148</v>
      </c>
      <c r="AL10" s="14" t="s">
        <v>148</v>
      </c>
      <c r="AM10" s="14" t="s">
        <v>148</v>
      </c>
      <c r="AN10" s="14" t="s">
        <v>148</v>
      </c>
      <c r="AO10" s="14" t="s">
        <v>148</v>
      </c>
      <c r="AP10" s="20" t="s">
        <v>148</v>
      </c>
      <c r="AQ10" s="16"/>
      <c r="AR10" s="17"/>
      <c r="AS10" s="17"/>
      <c r="AT10" s="17"/>
      <c r="AU10" s="17"/>
      <c r="AV10" s="17"/>
      <c r="AW10" s="17"/>
      <c r="AX10" s="18"/>
      <c r="AY10" s="19">
        <v>0.33333333333333331</v>
      </c>
      <c r="AZ10" s="14">
        <v>0.49652777777777779</v>
      </c>
      <c r="BA10" s="14" t="s">
        <v>148</v>
      </c>
      <c r="BB10" s="14" t="s">
        <v>148</v>
      </c>
      <c r="BC10" s="14" t="s">
        <v>148</v>
      </c>
      <c r="BD10" s="14" t="s">
        <v>148</v>
      </c>
      <c r="BE10" s="14" t="s">
        <v>148</v>
      </c>
      <c r="BF10" s="20" t="s">
        <v>148</v>
      </c>
      <c r="BG10" s="16">
        <v>0.33333333333333331</v>
      </c>
      <c r="BH10" s="17">
        <v>0.49652777777777779</v>
      </c>
      <c r="BI10" s="17" t="s">
        <v>148</v>
      </c>
      <c r="BJ10" s="17" t="s">
        <v>148</v>
      </c>
      <c r="BK10" s="17" t="s">
        <v>148</v>
      </c>
      <c r="BL10" s="17" t="s">
        <v>148</v>
      </c>
      <c r="BM10" s="17" t="s">
        <v>148</v>
      </c>
      <c r="BN10" s="18" t="s">
        <v>148</v>
      </c>
      <c r="BO10" s="14">
        <v>0.33333333333333331</v>
      </c>
      <c r="BP10" s="14">
        <v>0.49652777777777779</v>
      </c>
      <c r="BQ10" s="14" t="s">
        <v>148</v>
      </c>
      <c r="BR10" s="14" t="s">
        <v>148</v>
      </c>
      <c r="BS10" s="14" t="s">
        <v>148</v>
      </c>
      <c r="BT10" s="14" t="s">
        <v>148</v>
      </c>
      <c r="BU10" s="14" t="s">
        <v>148</v>
      </c>
      <c r="BV10" s="20" t="s">
        <v>148</v>
      </c>
      <c r="BW10" s="21">
        <f t="shared" si="2"/>
        <v>1</v>
      </c>
      <c r="BX10" s="2" t="str">
        <f t="shared" si="3"/>
        <v>X</v>
      </c>
      <c r="BY10" s="2">
        <f>+VLOOKUP(B10,GESEM!B:O,14,0)</f>
        <v>9691</v>
      </c>
    </row>
    <row r="11" spans="1:77" x14ac:dyDescent="0.2">
      <c r="A11" s="31">
        <f t="shared" si="4"/>
        <v>5</v>
      </c>
      <c r="B11" s="74">
        <v>74750167</v>
      </c>
      <c r="C11" s="61" t="s">
        <v>70</v>
      </c>
      <c r="D11" s="61" t="str">
        <f>+VLOOKUP(N11,TURNO!B:D,3,0)</f>
        <v>Mañana</v>
      </c>
      <c r="E11" s="75">
        <f>+VLOOKUP(B11,GESEM!B:R,12,0)</f>
        <v>45561</v>
      </c>
      <c r="F11" s="61" t="str">
        <f>+VLOOKUP(B11,GESEM!B:R,13,0)</f>
        <v>PART TIME</v>
      </c>
      <c r="G11" s="61" t="s">
        <v>2209</v>
      </c>
      <c r="H11" s="96" t="s">
        <v>2210</v>
      </c>
      <c r="I11" s="61" t="str">
        <f>+VLOOKUP(B11,GESEM!B:N,3,0)</f>
        <v>ZAPATA CHAMORRO LESLY NIKOL</v>
      </c>
      <c r="J11" s="61" t="s">
        <v>70</v>
      </c>
      <c r="K11" s="61" t="str">
        <f>+VLOOKUP(B11,GESEM!B:R,8,0)</f>
        <v>ABURTO TORRES LILIAN JERALDIN</v>
      </c>
      <c r="L11" s="61" t="str">
        <f>+VLOOKUP(B11,GESEM!B:R,17,0)</f>
        <v>ALONSO RAFAEL ALEJANDRO WLADIMIR</v>
      </c>
      <c r="M11" s="61" t="s">
        <v>101</v>
      </c>
      <c r="N11" s="14">
        <v>0.33333333333333331</v>
      </c>
      <c r="O11" s="14">
        <v>0.49652777777777779</v>
      </c>
      <c r="P11" s="13" t="s">
        <v>148</v>
      </c>
      <c r="Q11" s="14" t="s">
        <v>148</v>
      </c>
      <c r="R11" s="108" t="str">
        <f>+VLOOKUP(B11,GESEM!B:R,9,0)</f>
        <v>ACTIVO</v>
      </c>
      <c r="S11" s="13">
        <v>0.33333333333333331</v>
      </c>
      <c r="T11" s="14">
        <v>0.49652777777777779</v>
      </c>
      <c r="U11" s="14" t="s">
        <v>148</v>
      </c>
      <c r="V11" s="14" t="s">
        <v>148</v>
      </c>
      <c r="W11" s="14" t="s">
        <v>148</v>
      </c>
      <c r="X11" s="14" t="s">
        <v>148</v>
      </c>
      <c r="Y11" s="14" t="s">
        <v>148</v>
      </c>
      <c r="Z11" s="15" t="s">
        <v>148</v>
      </c>
      <c r="AA11" s="16">
        <v>0.33333333333333331</v>
      </c>
      <c r="AB11" s="17">
        <v>0.49652777777777779</v>
      </c>
      <c r="AC11" s="17" t="s">
        <v>148</v>
      </c>
      <c r="AD11" s="17" t="s">
        <v>148</v>
      </c>
      <c r="AE11" s="17" t="s">
        <v>148</v>
      </c>
      <c r="AF11" s="17" t="s">
        <v>148</v>
      </c>
      <c r="AG11" s="17" t="s">
        <v>148</v>
      </c>
      <c r="AH11" s="18" t="s">
        <v>148</v>
      </c>
      <c r="AI11" s="13">
        <v>0.33333333333333331</v>
      </c>
      <c r="AJ11" s="14">
        <v>0.49652777777777779</v>
      </c>
      <c r="AK11" s="14" t="s">
        <v>148</v>
      </c>
      <c r="AL11" s="14" t="s">
        <v>148</v>
      </c>
      <c r="AM11" s="14" t="s">
        <v>148</v>
      </c>
      <c r="AN11" s="14" t="s">
        <v>148</v>
      </c>
      <c r="AO11" s="14" t="s">
        <v>148</v>
      </c>
      <c r="AP11" s="20" t="s">
        <v>148</v>
      </c>
      <c r="AQ11" s="16">
        <v>0.33333333333333331</v>
      </c>
      <c r="AR11" s="17">
        <v>0.49652777777777779</v>
      </c>
      <c r="AS11" s="17" t="s">
        <v>148</v>
      </c>
      <c r="AT11" s="17" t="s">
        <v>148</v>
      </c>
      <c r="AU11" s="17" t="s">
        <v>148</v>
      </c>
      <c r="AV11" s="17" t="s">
        <v>148</v>
      </c>
      <c r="AW11" s="17" t="s">
        <v>148</v>
      </c>
      <c r="AX11" s="18" t="s">
        <v>148</v>
      </c>
      <c r="AY11" s="13"/>
      <c r="AZ11" s="14"/>
      <c r="BA11" s="14"/>
      <c r="BB11" s="14"/>
      <c r="BC11" s="13"/>
      <c r="BD11" s="14"/>
      <c r="BE11" s="14"/>
      <c r="BF11" s="20"/>
      <c r="BG11" s="16">
        <v>0.33333333333333331</v>
      </c>
      <c r="BH11" s="17">
        <v>0.49652777777777779</v>
      </c>
      <c r="BI11" s="17" t="s">
        <v>148</v>
      </c>
      <c r="BJ11" s="17" t="s">
        <v>148</v>
      </c>
      <c r="BK11" s="17" t="s">
        <v>148</v>
      </c>
      <c r="BL11" s="17" t="s">
        <v>148</v>
      </c>
      <c r="BM11" s="17" t="s">
        <v>148</v>
      </c>
      <c r="BN11" s="18" t="s">
        <v>148</v>
      </c>
      <c r="BO11" s="13">
        <v>0.33333333333333331</v>
      </c>
      <c r="BP11" s="14">
        <v>0.49652777777777779</v>
      </c>
      <c r="BQ11" s="14" t="s">
        <v>148</v>
      </c>
      <c r="BR11" s="14" t="s">
        <v>148</v>
      </c>
      <c r="BS11" s="14" t="s">
        <v>148</v>
      </c>
      <c r="BT11" s="14" t="s">
        <v>148</v>
      </c>
      <c r="BU11" s="14" t="s">
        <v>148</v>
      </c>
      <c r="BV11" s="20" t="s">
        <v>148</v>
      </c>
      <c r="BW11" s="21">
        <f t="shared" si="2"/>
        <v>1</v>
      </c>
      <c r="BX11" s="2" t="str">
        <f t="shared" si="3"/>
        <v>X</v>
      </c>
      <c r="BY11" s="2">
        <f>+VLOOKUP(B11,GESEM!B:O,14,0)</f>
        <v>9692</v>
      </c>
    </row>
    <row r="12" spans="1:77" x14ac:dyDescent="0.2">
      <c r="A12" s="31">
        <f t="shared" si="4"/>
        <v>6</v>
      </c>
      <c r="B12" s="74">
        <v>70288762</v>
      </c>
      <c r="C12" s="61" t="s">
        <v>70</v>
      </c>
      <c r="D12" s="61" t="str">
        <f>+VLOOKUP(N12,TURNO!B:D,3,0)</f>
        <v>Mañana</v>
      </c>
      <c r="E12" s="75">
        <f>+VLOOKUP(B12,GESEM!B:R,12,0)</f>
        <v>45454</v>
      </c>
      <c r="F12" s="61" t="str">
        <f>+VLOOKUP(B12,GESEM!B:R,13,0)</f>
        <v>FULL TIME</v>
      </c>
      <c r="G12" s="61" t="s">
        <v>2209</v>
      </c>
      <c r="H12" s="96" t="s">
        <v>2210</v>
      </c>
      <c r="I12" s="61" t="str">
        <f>+VLOOKUP(B12,GESEM!B:N,3,0)</f>
        <v>RUIZ FLORES JENIFFER NAHOMI</v>
      </c>
      <c r="J12" s="61" t="s">
        <v>70</v>
      </c>
      <c r="K12" s="61" t="str">
        <f>+VLOOKUP(B12,GESEM!B:R,8,0)</f>
        <v>MORALES MAMANI BRADEN SAMUEL</v>
      </c>
      <c r="L12" s="61" t="str">
        <f>+VLOOKUP(B12,GESEM!B:R,17,0)</f>
        <v>PORTILLA REYES YOHANA ARACELLI</v>
      </c>
      <c r="M12" s="61" t="s">
        <v>100</v>
      </c>
      <c r="N12" s="13">
        <v>0.375</v>
      </c>
      <c r="O12" s="14">
        <v>0.71875</v>
      </c>
      <c r="P12" s="13">
        <v>0.5625</v>
      </c>
      <c r="Q12" s="14">
        <v>0.59375</v>
      </c>
      <c r="R12" s="108" t="str">
        <f>+VLOOKUP(B12,GESEM!B:R,9,0)</f>
        <v>ACTIVO</v>
      </c>
      <c r="S12" s="13">
        <v>0.375</v>
      </c>
      <c r="T12" s="14">
        <v>0.71875</v>
      </c>
      <c r="U12" s="14" t="s">
        <v>148</v>
      </c>
      <c r="V12" s="14" t="s">
        <v>148</v>
      </c>
      <c r="W12" s="13">
        <v>0.5625</v>
      </c>
      <c r="X12" s="14">
        <v>0.59375</v>
      </c>
      <c r="Y12" s="13" t="s">
        <v>148</v>
      </c>
      <c r="Z12" s="15" t="s">
        <v>148</v>
      </c>
      <c r="AA12" s="16">
        <v>0.375</v>
      </c>
      <c r="AB12" s="17">
        <v>0.71875</v>
      </c>
      <c r="AC12" s="17" t="s">
        <v>148</v>
      </c>
      <c r="AD12" s="17" t="s">
        <v>148</v>
      </c>
      <c r="AE12" s="17">
        <v>0.5625</v>
      </c>
      <c r="AF12" s="17">
        <v>0.59375</v>
      </c>
      <c r="AG12" s="17" t="s">
        <v>148</v>
      </c>
      <c r="AH12" s="18" t="s">
        <v>148</v>
      </c>
      <c r="AI12" s="19">
        <v>0.375</v>
      </c>
      <c r="AJ12" s="14">
        <v>0.71875</v>
      </c>
      <c r="AK12" s="14" t="s">
        <v>148</v>
      </c>
      <c r="AL12" s="14" t="s">
        <v>148</v>
      </c>
      <c r="AM12" s="14">
        <v>0.5625</v>
      </c>
      <c r="AN12" s="14">
        <v>0.59375</v>
      </c>
      <c r="AO12" s="14" t="s">
        <v>148</v>
      </c>
      <c r="AP12" s="20" t="s">
        <v>148</v>
      </c>
      <c r="AQ12" s="16"/>
      <c r="AR12" s="17"/>
      <c r="AS12" s="17"/>
      <c r="AT12" s="17"/>
      <c r="AU12" s="17"/>
      <c r="AV12" s="17"/>
      <c r="AW12" s="17"/>
      <c r="AX12" s="18" t="s">
        <v>148</v>
      </c>
      <c r="AY12" s="13">
        <v>0.375</v>
      </c>
      <c r="AZ12" s="14">
        <v>0.71875</v>
      </c>
      <c r="BA12" s="14" t="s">
        <v>148</v>
      </c>
      <c r="BB12" s="14" t="s">
        <v>148</v>
      </c>
      <c r="BC12" s="13">
        <v>0.5625</v>
      </c>
      <c r="BD12" s="14">
        <v>0.59375</v>
      </c>
      <c r="BE12" s="14" t="s">
        <v>148</v>
      </c>
      <c r="BF12" s="20" t="s">
        <v>148</v>
      </c>
      <c r="BG12" s="16">
        <v>0.375</v>
      </c>
      <c r="BH12" s="17">
        <v>0.71875</v>
      </c>
      <c r="BI12" s="17" t="s">
        <v>148</v>
      </c>
      <c r="BJ12" s="17" t="s">
        <v>148</v>
      </c>
      <c r="BK12" s="17">
        <v>0.5625</v>
      </c>
      <c r="BL12" s="17">
        <v>0.59375</v>
      </c>
      <c r="BM12" s="17" t="s">
        <v>148</v>
      </c>
      <c r="BN12" s="18" t="s">
        <v>148</v>
      </c>
      <c r="BO12" s="19">
        <v>0.375</v>
      </c>
      <c r="BP12" s="14">
        <v>0.71875</v>
      </c>
      <c r="BQ12" s="14" t="s">
        <v>148</v>
      </c>
      <c r="BR12" s="14" t="s">
        <v>148</v>
      </c>
      <c r="BS12" s="14">
        <v>0.5625</v>
      </c>
      <c r="BT12" s="14">
        <v>0.59375</v>
      </c>
      <c r="BU12" s="14" t="s">
        <v>148</v>
      </c>
      <c r="BV12" s="20" t="s">
        <v>148</v>
      </c>
      <c r="BW12" s="21">
        <f t="shared" si="2"/>
        <v>1</v>
      </c>
      <c r="BX12" s="2" t="str">
        <f t="shared" si="3"/>
        <v>X</v>
      </c>
      <c r="BY12" s="2">
        <f>+VLOOKUP(B12,GESEM!B:O,14,0)</f>
        <v>7418</v>
      </c>
    </row>
    <row r="13" spans="1:77" x14ac:dyDescent="0.2">
      <c r="A13" s="31">
        <f t="shared" si="4"/>
        <v>7</v>
      </c>
      <c r="B13" s="74">
        <v>76453326</v>
      </c>
      <c r="C13" s="61" t="s">
        <v>70</v>
      </c>
      <c r="D13" s="61" t="str">
        <f>+VLOOKUP(N13,TURNO!B:D,3,0)</f>
        <v>Mañana</v>
      </c>
      <c r="E13" s="75">
        <f>+VLOOKUP(B13,GESEM!B:R,12,0)</f>
        <v>45583</v>
      </c>
      <c r="F13" s="61" t="str">
        <f>+VLOOKUP(B13,GESEM!B:R,13,0)</f>
        <v>FULL TIME</v>
      </c>
      <c r="G13" s="61" t="s">
        <v>2209</v>
      </c>
      <c r="H13" s="96" t="s">
        <v>2210</v>
      </c>
      <c r="I13" s="61" t="str">
        <f>+VLOOKUP(B13,GESEM!B:N,3,0)</f>
        <v>CASTAÑEDA MARROQUIN VALERIA ANDREA</v>
      </c>
      <c r="J13" s="61" t="s">
        <v>70</v>
      </c>
      <c r="K13" s="61" t="str">
        <f>+VLOOKUP(B13,GESEM!B:R,8,0)</f>
        <v>MORALES MAMANI BRADEN SAMUEL</v>
      </c>
      <c r="L13" s="61" t="str">
        <f>+VLOOKUP(B13,GESEM!B:R,17,0)</f>
        <v>PORTILLA REYES YOHANA ARACELLI</v>
      </c>
      <c r="M13" s="61" t="s">
        <v>101</v>
      </c>
      <c r="N13" s="13">
        <v>0.375</v>
      </c>
      <c r="O13" s="14">
        <v>0.71875</v>
      </c>
      <c r="P13" s="13">
        <v>0.53125</v>
      </c>
      <c r="Q13" s="14">
        <v>0.5625</v>
      </c>
      <c r="R13" s="108" t="str">
        <f>+VLOOKUP(B13,GESEM!B:R,9,0)</f>
        <v>ACTIVO</v>
      </c>
      <c r="S13" s="13">
        <v>0.375</v>
      </c>
      <c r="T13" s="14">
        <v>0.71875</v>
      </c>
      <c r="U13" s="14" t="s">
        <v>148</v>
      </c>
      <c r="V13" s="14" t="s">
        <v>148</v>
      </c>
      <c r="W13" s="13">
        <v>0.53125</v>
      </c>
      <c r="X13" s="14">
        <v>0.5625</v>
      </c>
      <c r="Y13" s="14" t="s">
        <v>148</v>
      </c>
      <c r="Z13" s="15" t="s">
        <v>148</v>
      </c>
      <c r="AA13" s="16">
        <v>0.375</v>
      </c>
      <c r="AB13" s="17">
        <v>0.71875</v>
      </c>
      <c r="AC13" s="17" t="s">
        <v>148</v>
      </c>
      <c r="AD13" s="17" t="s">
        <v>148</v>
      </c>
      <c r="AE13" s="17">
        <v>0.53125</v>
      </c>
      <c r="AF13" s="17">
        <v>0.5625</v>
      </c>
      <c r="AG13" s="17" t="s">
        <v>148</v>
      </c>
      <c r="AH13" s="18" t="s">
        <v>148</v>
      </c>
      <c r="AI13" s="13">
        <v>0.375</v>
      </c>
      <c r="AJ13" s="14">
        <v>0.71875</v>
      </c>
      <c r="AK13" s="14" t="s">
        <v>148</v>
      </c>
      <c r="AL13" s="14" t="s">
        <v>148</v>
      </c>
      <c r="AM13" s="14">
        <v>0.53125</v>
      </c>
      <c r="AN13" s="14">
        <v>0.5625</v>
      </c>
      <c r="AO13" s="14" t="s">
        <v>148</v>
      </c>
      <c r="AP13" s="20" t="s">
        <v>148</v>
      </c>
      <c r="AQ13" s="16">
        <v>0.375</v>
      </c>
      <c r="AR13" s="17">
        <v>0.71875</v>
      </c>
      <c r="AS13" s="17" t="s">
        <v>148</v>
      </c>
      <c r="AT13" s="17" t="s">
        <v>148</v>
      </c>
      <c r="AU13" s="17">
        <v>0.53125</v>
      </c>
      <c r="AV13" s="17">
        <v>0.5625</v>
      </c>
      <c r="AW13" s="17" t="s">
        <v>148</v>
      </c>
      <c r="AX13" s="18" t="s">
        <v>148</v>
      </c>
      <c r="AY13" s="13"/>
      <c r="AZ13" s="14"/>
      <c r="BA13" s="14"/>
      <c r="BB13" s="14"/>
      <c r="BC13" s="14"/>
      <c r="BD13" s="14"/>
      <c r="BE13" s="14"/>
      <c r="BF13" s="20" t="s">
        <v>148</v>
      </c>
      <c r="BG13" s="16">
        <v>0.375</v>
      </c>
      <c r="BH13" s="17">
        <v>0.71875</v>
      </c>
      <c r="BI13" s="17" t="s">
        <v>148</v>
      </c>
      <c r="BJ13" s="17" t="s">
        <v>148</v>
      </c>
      <c r="BK13" s="17">
        <v>0.53125</v>
      </c>
      <c r="BL13" s="17">
        <v>0.5625</v>
      </c>
      <c r="BM13" s="17" t="s">
        <v>148</v>
      </c>
      <c r="BN13" s="18" t="s">
        <v>148</v>
      </c>
      <c r="BO13" s="13">
        <v>0.375</v>
      </c>
      <c r="BP13" s="14">
        <v>0.71875</v>
      </c>
      <c r="BQ13" s="14" t="s">
        <v>148</v>
      </c>
      <c r="BR13" s="14" t="s">
        <v>148</v>
      </c>
      <c r="BS13" s="14">
        <v>0.53125</v>
      </c>
      <c r="BT13" s="14">
        <v>0.5625</v>
      </c>
      <c r="BU13" s="14" t="s">
        <v>148</v>
      </c>
      <c r="BV13" s="20" t="s">
        <v>148</v>
      </c>
      <c r="BW13" s="21">
        <f t="shared" si="2"/>
        <v>1</v>
      </c>
      <c r="BX13" s="2" t="str">
        <f t="shared" si="3"/>
        <v>X</v>
      </c>
      <c r="BY13" s="2">
        <f>+VLOOKUP(B13,GESEM!B:O,14,0)</f>
        <v>9785</v>
      </c>
    </row>
    <row r="14" spans="1:77" x14ac:dyDescent="0.2">
      <c r="A14" s="31">
        <f t="shared" si="4"/>
        <v>8</v>
      </c>
      <c r="B14" s="74">
        <v>74914631</v>
      </c>
      <c r="C14" s="61" t="s">
        <v>70</v>
      </c>
      <c r="D14" s="61" t="str">
        <f>+VLOOKUP(N14,TURNO!B:D,3,0)</f>
        <v>Mañana</v>
      </c>
      <c r="E14" s="75">
        <f>+VLOOKUP(B14,GESEM!B:R,12,0)</f>
        <v>45583</v>
      </c>
      <c r="F14" s="61" t="str">
        <f>+VLOOKUP(B14,GESEM!B:R,13,0)</f>
        <v>FULL TIME</v>
      </c>
      <c r="G14" s="61" t="s">
        <v>2209</v>
      </c>
      <c r="H14" s="96" t="s">
        <v>2210</v>
      </c>
      <c r="I14" s="61" t="str">
        <f>+VLOOKUP(B14,GESEM!B:N,3,0)</f>
        <v>IGLESIAS ESTEVES WESLEY JESÚS</v>
      </c>
      <c r="J14" s="61" t="s">
        <v>70</v>
      </c>
      <c r="K14" s="61" t="str">
        <f>+VLOOKUP(B14,GESEM!B:R,8,0)</f>
        <v>MORALES MAMANI BRADEN SAMUEL</v>
      </c>
      <c r="L14" s="61" t="str">
        <f>+VLOOKUP(B14,GESEM!B:R,17,0)</f>
        <v>PORTILLA REYES YOHANA ARACELLI</v>
      </c>
      <c r="M14" s="61" t="s">
        <v>100</v>
      </c>
      <c r="N14" s="13">
        <v>0.375</v>
      </c>
      <c r="O14" s="14">
        <v>0.71875</v>
      </c>
      <c r="P14" s="13">
        <v>0.5625</v>
      </c>
      <c r="Q14" s="14">
        <v>0.59375</v>
      </c>
      <c r="R14" s="108" t="str">
        <f>+VLOOKUP(B14,GESEM!B:R,9,0)</f>
        <v>INACTIVO</v>
      </c>
      <c r="S14" s="13">
        <v>0.375</v>
      </c>
      <c r="T14" s="14">
        <v>0.71875</v>
      </c>
      <c r="U14" s="14" t="s">
        <v>148</v>
      </c>
      <c r="V14" s="14" t="s">
        <v>148</v>
      </c>
      <c r="W14" s="14">
        <v>0.5625</v>
      </c>
      <c r="X14" s="14">
        <v>0.59375</v>
      </c>
      <c r="Y14" s="14" t="s">
        <v>148</v>
      </c>
      <c r="Z14" s="15" t="s">
        <v>148</v>
      </c>
      <c r="AA14" s="16">
        <v>0.375</v>
      </c>
      <c r="AB14" s="17">
        <v>0.71875</v>
      </c>
      <c r="AC14" s="17" t="s">
        <v>148</v>
      </c>
      <c r="AD14" s="17" t="s">
        <v>148</v>
      </c>
      <c r="AE14" s="17">
        <v>0.5625</v>
      </c>
      <c r="AF14" s="17">
        <v>0.59375</v>
      </c>
      <c r="AG14" s="17" t="s">
        <v>148</v>
      </c>
      <c r="AH14" s="18" t="s">
        <v>148</v>
      </c>
      <c r="AI14" s="19">
        <v>0.375</v>
      </c>
      <c r="AJ14" s="14">
        <v>0.71875</v>
      </c>
      <c r="AK14" s="14" t="s">
        <v>148</v>
      </c>
      <c r="AL14" s="14" t="s">
        <v>148</v>
      </c>
      <c r="AM14" s="14">
        <v>0.5625</v>
      </c>
      <c r="AN14" s="14">
        <v>0.59375</v>
      </c>
      <c r="AO14" s="14" t="s">
        <v>148</v>
      </c>
      <c r="AP14" s="20" t="s">
        <v>148</v>
      </c>
      <c r="AQ14" s="16"/>
      <c r="AR14" s="17"/>
      <c r="AS14" s="17"/>
      <c r="AT14" s="17"/>
      <c r="AU14" s="17"/>
      <c r="AV14" s="17"/>
      <c r="AW14" s="17" t="s">
        <v>148</v>
      </c>
      <c r="AX14" s="18" t="s">
        <v>148</v>
      </c>
      <c r="AY14" s="19">
        <v>0.375</v>
      </c>
      <c r="AZ14" s="14">
        <v>0.71875</v>
      </c>
      <c r="BA14" s="14" t="s">
        <v>148</v>
      </c>
      <c r="BB14" s="14" t="s">
        <v>148</v>
      </c>
      <c r="BC14" s="14">
        <v>0.5625</v>
      </c>
      <c r="BD14" s="14">
        <v>0.59375</v>
      </c>
      <c r="BE14" s="14" t="s">
        <v>148</v>
      </c>
      <c r="BF14" s="20" t="s">
        <v>148</v>
      </c>
      <c r="BG14" s="16">
        <v>0.375</v>
      </c>
      <c r="BH14" s="17">
        <v>0.71875</v>
      </c>
      <c r="BI14" s="17" t="s">
        <v>148</v>
      </c>
      <c r="BJ14" s="17" t="s">
        <v>148</v>
      </c>
      <c r="BK14" s="17">
        <v>0.5625</v>
      </c>
      <c r="BL14" s="17">
        <v>0.59375</v>
      </c>
      <c r="BM14" s="17"/>
      <c r="BN14" s="18"/>
      <c r="BO14" s="19">
        <v>0.375</v>
      </c>
      <c r="BP14" s="14">
        <v>0.71875</v>
      </c>
      <c r="BQ14" s="14" t="s">
        <v>148</v>
      </c>
      <c r="BR14" s="14" t="s">
        <v>148</v>
      </c>
      <c r="BS14" s="14">
        <v>0.5625</v>
      </c>
      <c r="BT14" s="14">
        <v>0.59375</v>
      </c>
      <c r="BU14" s="14" t="s">
        <v>148</v>
      </c>
      <c r="BV14" s="20" t="s">
        <v>148</v>
      </c>
      <c r="BW14" s="21">
        <f t="shared" si="2"/>
        <v>1</v>
      </c>
      <c r="BX14" s="2" t="str">
        <f t="shared" si="3"/>
        <v>X</v>
      </c>
      <c r="BY14" s="2">
        <f>+VLOOKUP(B14,GESEM!B:O,14,0)</f>
        <v>9785</v>
      </c>
    </row>
    <row r="15" spans="1:77" x14ac:dyDescent="0.2">
      <c r="A15" s="31">
        <f t="shared" si="4"/>
        <v>9</v>
      </c>
      <c r="B15" s="74">
        <v>72720592</v>
      </c>
      <c r="C15" s="61" t="s">
        <v>70</v>
      </c>
      <c r="D15" s="61" t="str">
        <f>+VLOOKUP(N15,TURNO!B:D,3,0)</f>
        <v>Madrugada</v>
      </c>
      <c r="E15" s="75">
        <f>+VLOOKUP(B15,GESEM!B:R,12,0)</f>
        <v>45070</v>
      </c>
      <c r="F15" s="61" t="str">
        <f>+VLOOKUP(B15,GESEM!B:R,13,0)</f>
        <v>FULL TIME</v>
      </c>
      <c r="G15" s="61" t="s">
        <v>2209</v>
      </c>
      <c r="H15" s="96" t="s">
        <v>2212</v>
      </c>
      <c r="I15" s="61" t="str">
        <f>+VLOOKUP(B15,GESEM!B:N,3,0)</f>
        <v>RIOS TRUJILLO WENDY MASAMI</v>
      </c>
      <c r="J15" s="61" t="s">
        <v>70</v>
      </c>
      <c r="K15" s="61" t="str">
        <f>+VLOOKUP(B15,GESEM!B:R,8,0)</f>
        <v>ABURTO TORRES LILIAN JERALDIN</v>
      </c>
      <c r="L15" s="61" t="str">
        <f>+VLOOKUP(B15,GESEM!B:R,17,0)</f>
        <v>ALONSO RAFAEL ALEJANDRO WLADIMIR</v>
      </c>
      <c r="M15" s="61" t="s">
        <v>99</v>
      </c>
      <c r="N15" s="13">
        <v>0.125</v>
      </c>
      <c r="O15" s="14">
        <v>0.46875</v>
      </c>
      <c r="P15" s="13">
        <v>0.41666666666666669</v>
      </c>
      <c r="Q15" s="14">
        <v>0.44791666666666669</v>
      </c>
      <c r="R15" s="108" t="str">
        <f>+VLOOKUP(B15,GESEM!B:R,9,0)</f>
        <v>ACTIVO</v>
      </c>
      <c r="S15" s="13">
        <v>0.125</v>
      </c>
      <c r="T15" s="13">
        <v>0.46875</v>
      </c>
      <c r="U15" s="14" t="s">
        <v>148</v>
      </c>
      <c r="V15" s="14" t="s">
        <v>148</v>
      </c>
      <c r="W15" s="14">
        <v>0.41666666666666669</v>
      </c>
      <c r="X15" s="14">
        <v>0.44791666666666669</v>
      </c>
      <c r="Y15" s="14" t="s">
        <v>148</v>
      </c>
      <c r="Z15" s="15" t="s">
        <v>148</v>
      </c>
      <c r="AA15" s="16">
        <v>0.125</v>
      </c>
      <c r="AB15" s="17">
        <v>0.46875</v>
      </c>
      <c r="AC15" s="17" t="s">
        <v>148</v>
      </c>
      <c r="AD15" s="17" t="s">
        <v>148</v>
      </c>
      <c r="AE15" s="17">
        <v>0.41666666666666669</v>
      </c>
      <c r="AF15" s="17">
        <v>0.44791666666666669</v>
      </c>
      <c r="AG15" s="17" t="s">
        <v>148</v>
      </c>
      <c r="AH15" s="18" t="s">
        <v>148</v>
      </c>
      <c r="AI15" s="13"/>
      <c r="AJ15" s="14"/>
      <c r="AK15" s="14"/>
      <c r="AL15" s="14"/>
      <c r="AM15" s="14"/>
      <c r="AN15" s="14"/>
      <c r="AO15" s="14" t="s">
        <v>148</v>
      </c>
      <c r="AP15" s="20" t="s">
        <v>148</v>
      </c>
      <c r="AQ15" s="16">
        <v>0.125</v>
      </c>
      <c r="AR15" s="17">
        <v>0.46875</v>
      </c>
      <c r="AS15" s="17" t="s">
        <v>148</v>
      </c>
      <c r="AT15" s="17" t="s">
        <v>148</v>
      </c>
      <c r="AU15" s="17">
        <v>0.41666666666666669</v>
      </c>
      <c r="AV15" s="17">
        <v>0.44791666666666669</v>
      </c>
      <c r="AW15" s="17" t="s">
        <v>148</v>
      </c>
      <c r="AX15" s="18" t="s">
        <v>148</v>
      </c>
      <c r="AY15" s="19">
        <v>0.125</v>
      </c>
      <c r="AZ15" s="14">
        <v>0.46875</v>
      </c>
      <c r="BA15" s="14" t="s">
        <v>148</v>
      </c>
      <c r="BB15" s="14" t="s">
        <v>148</v>
      </c>
      <c r="BC15" s="14">
        <v>0.41666666666666669</v>
      </c>
      <c r="BD15" s="14">
        <v>0.44791666666666669</v>
      </c>
      <c r="BE15" s="14" t="s">
        <v>148</v>
      </c>
      <c r="BF15" s="20" t="s">
        <v>148</v>
      </c>
      <c r="BG15" s="16">
        <v>0.125</v>
      </c>
      <c r="BH15" s="17">
        <v>0.46875</v>
      </c>
      <c r="BI15" s="17" t="s">
        <v>148</v>
      </c>
      <c r="BJ15" s="17" t="s">
        <v>148</v>
      </c>
      <c r="BK15" s="17">
        <v>0.41666666666666669</v>
      </c>
      <c r="BL15" s="17">
        <v>0.44791666666666669</v>
      </c>
      <c r="BM15" s="17" t="s">
        <v>148</v>
      </c>
      <c r="BN15" s="18" t="s">
        <v>148</v>
      </c>
      <c r="BO15" s="14">
        <v>0.125</v>
      </c>
      <c r="BP15" s="14">
        <v>0.46875</v>
      </c>
      <c r="BQ15" s="14" t="s">
        <v>148</v>
      </c>
      <c r="BR15" s="14" t="s">
        <v>148</v>
      </c>
      <c r="BS15" s="14">
        <v>0.41666666666666669</v>
      </c>
      <c r="BT15" s="14">
        <v>0.44791666666666669</v>
      </c>
      <c r="BU15" s="14" t="s">
        <v>148</v>
      </c>
      <c r="BV15" s="20" t="s">
        <v>148</v>
      </c>
      <c r="BW15" s="21">
        <f t="shared" si="2"/>
        <v>1</v>
      </c>
      <c r="BX15" s="2" t="str">
        <f t="shared" si="3"/>
        <v>X</v>
      </c>
      <c r="BY15" s="2">
        <f>+VLOOKUP(B15,GESEM!B:O,14,0)</f>
        <v>6270</v>
      </c>
    </row>
    <row r="16" spans="1:77" x14ac:dyDescent="0.2">
      <c r="A16" s="31">
        <f t="shared" si="4"/>
        <v>10</v>
      </c>
      <c r="B16" s="74">
        <v>74718433</v>
      </c>
      <c r="C16" s="61" t="str">
        <f>+VLOOKUP(J16,TURNO!P:Q,2,0)</f>
        <v>CUSTOMER</v>
      </c>
      <c r="D16" s="61" t="str">
        <f>+VLOOKUP(N16,TURNO!B:D,3,0)</f>
        <v>Mañana</v>
      </c>
      <c r="E16" s="75">
        <f>+VLOOKUP(B16,GESEM!B:R,12,0)</f>
        <v>44877</v>
      </c>
      <c r="F16" s="61" t="str">
        <f>+VLOOKUP(B16,GESEM!B:R,13,0)</f>
        <v>PART TIME</v>
      </c>
      <c r="G16" s="61" t="s">
        <v>2209</v>
      </c>
      <c r="H16" s="96" t="s">
        <v>2210</v>
      </c>
      <c r="I16" s="61" t="str">
        <f>+VLOOKUP(B16,GESEM!B:N,3,0)</f>
        <v>SILVA CAPITÁN NICOLE ALEXANDRA</v>
      </c>
      <c r="J16" s="61" t="s">
        <v>70</v>
      </c>
      <c r="K16" s="61" t="str">
        <f>+VLOOKUP(B16,GESEM!B:R,8,0)</f>
        <v>MORALES MAMANI BRADEN SAMUEL</v>
      </c>
      <c r="L16" s="61" t="str">
        <f>+VLOOKUP(B16,GESEM!B:R,17,0)</f>
        <v>PORTILLA REYES YOHANA ARACELLI</v>
      </c>
      <c r="M16" s="61" t="s">
        <v>102</v>
      </c>
      <c r="N16" s="13">
        <v>0.375</v>
      </c>
      <c r="O16" s="14">
        <v>0.71875</v>
      </c>
      <c r="P16" s="13">
        <v>0.5</v>
      </c>
      <c r="Q16" s="14">
        <v>0.53125</v>
      </c>
      <c r="R16" s="108" t="str">
        <f>+VLOOKUP(B16,GESEM!B:R,9,0)</f>
        <v>ACTIVO</v>
      </c>
      <c r="S16" s="13">
        <v>0.375</v>
      </c>
      <c r="T16" s="14">
        <v>0.71875</v>
      </c>
      <c r="U16" s="14"/>
      <c r="V16" s="14"/>
      <c r="W16" s="13">
        <v>0.5</v>
      </c>
      <c r="X16" s="14">
        <v>0.53125</v>
      </c>
      <c r="Y16" s="13"/>
      <c r="Z16" s="20"/>
      <c r="AA16" s="107">
        <v>0.375</v>
      </c>
      <c r="AB16" s="17">
        <v>0.71875</v>
      </c>
      <c r="AC16" s="17"/>
      <c r="AD16" s="17"/>
      <c r="AE16" s="17">
        <v>0.5</v>
      </c>
      <c r="AF16" s="17">
        <v>0.53125</v>
      </c>
      <c r="AG16" s="17"/>
      <c r="AH16" s="18"/>
      <c r="AI16" s="13">
        <v>0.375</v>
      </c>
      <c r="AJ16" s="14">
        <v>0.71875</v>
      </c>
      <c r="AK16" s="14"/>
      <c r="AL16" s="14"/>
      <c r="AM16" s="13">
        <v>0.5</v>
      </c>
      <c r="AN16" s="14">
        <v>0.53125</v>
      </c>
      <c r="AO16" s="14"/>
      <c r="AP16" s="20"/>
      <c r="AQ16" s="16">
        <v>0.375</v>
      </c>
      <c r="AR16" s="17">
        <v>0.71875</v>
      </c>
      <c r="AS16" s="17"/>
      <c r="AT16" s="17"/>
      <c r="AU16" s="17">
        <v>0.5</v>
      </c>
      <c r="AV16" s="17">
        <v>0.53125</v>
      </c>
      <c r="AW16" s="17"/>
      <c r="AX16" s="18"/>
      <c r="AY16" s="13">
        <v>0.375</v>
      </c>
      <c r="AZ16" s="14">
        <v>0.71875</v>
      </c>
      <c r="BA16" s="14"/>
      <c r="BB16" s="14"/>
      <c r="BC16" s="13">
        <v>0.5</v>
      </c>
      <c r="BD16" s="14">
        <v>0.53125</v>
      </c>
      <c r="BE16" s="14"/>
      <c r="BF16" s="20"/>
      <c r="BG16" s="16"/>
      <c r="BH16" s="17"/>
      <c r="BI16" s="17"/>
      <c r="BJ16" s="17"/>
      <c r="BK16" s="17"/>
      <c r="BL16" s="17"/>
      <c r="BM16" s="17"/>
      <c r="BN16" s="18"/>
      <c r="BO16" s="13">
        <v>0.375</v>
      </c>
      <c r="BP16" s="14">
        <v>0.71875</v>
      </c>
      <c r="BQ16" s="14"/>
      <c r="BR16" s="14"/>
      <c r="BS16" s="14">
        <v>0.5</v>
      </c>
      <c r="BT16" s="14">
        <v>0.53125</v>
      </c>
      <c r="BU16" s="14"/>
      <c r="BV16" s="20"/>
      <c r="BW16" s="21">
        <f t="shared" ref="BW16:BW18" si="5">COUNTBLANK(S16)+COUNTBLANK(AA16)+COUNTBLANK(AI16)+COUNTBLANK(AQ16)+COUNTBLANK(AY16)+COUNTBLANK(BG16)+COUNTBLANK(BO16)</f>
        <v>1</v>
      </c>
      <c r="BX16" s="2" t="str">
        <f t="shared" ref="BX16:BX18" si="6">IF(I16="NESTING","OK",IF(AND(K16="full time",BW16=1),"OK",IF(AND(K16="Part time",BW16=2),"OK",IF(AND(K16="Part Time2",BW16=1),"OK",IF(AND(K16="Part Time3",BW16=4),"OK","X")))))</f>
        <v>X</v>
      </c>
      <c r="BY16" s="2"/>
    </row>
    <row r="17" spans="1:80" s="2" customFormat="1" x14ac:dyDescent="0.2">
      <c r="A17" s="31">
        <f t="shared" si="4"/>
        <v>11</v>
      </c>
      <c r="B17" s="74">
        <v>75771045</v>
      </c>
      <c r="C17" s="61" t="s">
        <v>71</v>
      </c>
      <c r="D17" s="61" t="str">
        <f>+VLOOKUP(N17,TURNO!B:D,3,0)</f>
        <v>Mañana</v>
      </c>
      <c r="E17" s="75">
        <f>+VLOOKUP(B17,GESEM!B:R,12,0)</f>
        <v>43673</v>
      </c>
      <c r="F17" s="61" t="str">
        <f>+VLOOKUP(B17,GESEM!B:R,13,0)</f>
        <v>FULL TIME</v>
      </c>
      <c r="G17" s="61" t="s">
        <v>2209</v>
      </c>
      <c r="H17" s="96" t="s">
        <v>2210</v>
      </c>
      <c r="I17" s="61" t="str">
        <f>+VLOOKUP(B17,GESEM!B:N,3,0)</f>
        <v>OROSCO LEYVA ARIAN ANTONIO</v>
      </c>
      <c r="J17" s="61" t="s">
        <v>71</v>
      </c>
      <c r="K17" s="61" t="str">
        <f>+VLOOKUP(B17,GESEM!B:R,8,0)</f>
        <v>AZABACHE GARCIA HILDA MERCEDES</v>
      </c>
      <c r="L17" s="61" t="str">
        <f>+VLOOKUP(B17,GESEM!B:R,17,0)</f>
        <v xml:space="preserve">CARAZA MORENO JONATHAN </v>
      </c>
      <c r="M17" s="61" t="s">
        <v>98</v>
      </c>
      <c r="N17" s="13">
        <v>0.375</v>
      </c>
      <c r="O17" s="14">
        <v>0.71875</v>
      </c>
      <c r="P17" s="13">
        <v>0.625</v>
      </c>
      <c r="Q17" s="14">
        <v>0.65625</v>
      </c>
      <c r="R17" s="108" t="str">
        <f>+VLOOKUP(B17,GESEM!B:R,9,0)</f>
        <v>ACTIVO</v>
      </c>
      <c r="S17" s="13">
        <v>0.375</v>
      </c>
      <c r="T17" s="14">
        <v>0.71875</v>
      </c>
      <c r="U17" s="14" t="s">
        <v>148</v>
      </c>
      <c r="V17" s="14" t="s">
        <v>148</v>
      </c>
      <c r="W17" s="13">
        <v>0.625</v>
      </c>
      <c r="X17" s="14">
        <v>0.65625</v>
      </c>
      <c r="Y17" s="14" t="s">
        <v>148</v>
      </c>
      <c r="Z17" s="15" t="s">
        <v>148</v>
      </c>
      <c r="AA17" s="16"/>
      <c r="AB17" s="17"/>
      <c r="AC17" s="17"/>
      <c r="AD17" s="17"/>
      <c r="AE17" s="17"/>
      <c r="AF17" s="17"/>
      <c r="AG17" s="17"/>
      <c r="AH17" s="18"/>
      <c r="AI17" s="19">
        <v>0.375</v>
      </c>
      <c r="AJ17" s="14">
        <v>0.71875</v>
      </c>
      <c r="AK17" s="14" t="s">
        <v>148</v>
      </c>
      <c r="AL17" s="14" t="s">
        <v>148</v>
      </c>
      <c r="AM17" s="14">
        <v>0.625</v>
      </c>
      <c r="AN17" s="14">
        <v>0.65625</v>
      </c>
      <c r="AO17" s="14" t="s">
        <v>148</v>
      </c>
      <c r="AP17" s="20" t="s">
        <v>148</v>
      </c>
      <c r="AQ17" s="16">
        <v>0.375</v>
      </c>
      <c r="AR17" s="17">
        <v>0.71875</v>
      </c>
      <c r="AS17" s="17" t="s">
        <v>148</v>
      </c>
      <c r="AT17" s="17" t="s">
        <v>148</v>
      </c>
      <c r="AU17" s="17">
        <v>0.625</v>
      </c>
      <c r="AV17" s="17">
        <v>0.65625</v>
      </c>
      <c r="AW17" s="17" t="s">
        <v>148</v>
      </c>
      <c r="AX17" s="18" t="s">
        <v>148</v>
      </c>
      <c r="AY17" s="19">
        <v>0.375</v>
      </c>
      <c r="AZ17" s="14">
        <v>0.71875</v>
      </c>
      <c r="BA17" s="14" t="s">
        <v>148</v>
      </c>
      <c r="BB17" s="14" t="s">
        <v>148</v>
      </c>
      <c r="BC17" s="14">
        <v>0.625</v>
      </c>
      <c r="BD17" s="14">
        <v>0.65625</v>
      </c>
      <c r="BE17" s="14" t="s">
        <v>148</v>
      </c>
      <c r="BF17" s="20" t="s">
        <v>148</v>
      </c>
      <c r="BG17" s="16">
        <v>0.375</v>
      </c>
      <c r="BH17" s="17">
        <v>0.71875</v>
      </c>
      <c r="BI17" s="17" t="s">
        <v>148</v>
      </c>
      <c r="BJ17" s="17" t="s">
        <v>148</v>
      </c>
      <c r="BK17" s="17">
        <v>0.625</v>
      </c>
      <c r="BL17" s="17">
        <v>0.65625</v>
      </c>
      <c r="BM17" s="17" t="s">
        <v>148</v>
      </c>
      <c r="BN17" s="18" t="s">
        <v>148</v>
      </c>
      <c r="BO17" s="19">
        <v>0.375</v>
      </c>
      <c r="BP17" s="14">
        <v>0.71875</v>
      </c>
      <c r="BQ17" s="14" t="s">
        <v>148</v>
      </c>
      <c r="BR17" s="14" t="s">
        <v>148</v>
      </c>
      <c r="BS17" s="14">
        <v>0.625</v>
      </c>
      <c r="BT17" s="14">
        <v>0.65625</v>
      </c>
      <c r="BU17" s="14" t="s">
        <v>148</v>
      </c>
      <c r="BV17" s="20" t="s">
        <v>148</v>
      </c>
      <c r="BW17" s="21">
        <f t="shared" si="5"/>
        <v>1</v>
      </c>
      <c r="BX17" s="2" t="str">
        <f t="shared" si="6"/>
        <v>X</v>
      </c>
      <c r="BY17" s="2">
        <f>+VLOOKUP(B17,GESEM!B:O,14,0)</f>
        <v>239</v>
      </c>
    </row>
    <row r="18" spans="1:80" x14ac:dyDescent="0.2">
      <c r="A18" s="31">
        <f t="shared" si="4"/>
        <v>12</v>
      </c>
      <c r="B18" s="74">
        <v>75801296</v>
      </c>
      <c r="C18" s="61" t="s">
        <v>71</v>
      </c>
      <c r="D18" s="61" t="str">
        <f>+VLOOKUP(N18,TURNO!B:D,3,0)</f>
        <v>Mañana</v>
      </c>
      <c r="E18" s="75">
        <f>+VLOOKUP(B18,GESEM!B:R,12,0)</f>
        <v>43945</v>
      </c>
      <c r="F18" s="61" t="str">
        <f>+VLOOKUP(B18,GESEM!B:R,13,0)</f>
        <v>FULL TIME</v>
      </c>
      <c r="G18" s="61" t="s">
        <v>2209</v>
      </c>
      <c r="H18" s="96" t="s">
        <v>2210</v>
      </c>
      <c r="I18" s="61" t="str">
        <f>+VLOOKUP(B18,GESEM!B:N,3,0)</f>
        <v>FELIX CAYETANO DIEGO GERARDO</v>
      </c>
      <c r="J18" s="61" t="s">
        <v>71</v>
      </c>
      <c r="K18" s="61" t="str">
        <f>+VLOOKUP(B18,GESEM!B:R,8,0)</f>
        <v>AZABACHE GARCIA HILDA MERCEDES</v>
      </c>
      <c r="L18" s="61" t="str">
        <f>+VLOOKUP(B18,GESEM!B:R,17,0)</f>
        <v xml:space="preserve">CARAZA MORENO JONATHAN </v>
      </c>
      <c r="M18" s="61" t="s">
        <v>99</v>
      </c>
      <c r="N18" s="13">
        <v>0.375</v>
      </c>
      <c r="O18" s="14">
        <v>0.71875</v>
      </c>
      <c r="P18" s="13">
        <v>0.58333333333333337</v>
      </c>
      <c r="Q18" s="14">
        <v>0.61458333333333337</v>
      </c>
      <c r="R18" s="108" t="str">
        <f>+VLOOKUP(B18,GESEM!B:R,9,0)</f>
        <v>ACTIVO</v>
      </c>
      <c r="S18" s="13">
        <v>0.375</v>
      </c>
      <c r="T18" s="14">
        <v>0.71875</v>
      </c>
      <c r="U18" s="14" t="s">
        <v>148</v>
      </c>
      <c r="V18" s="14" t="s">
        <v>148</v>
      </c>
      <c r="W18" s="13">
        <v>0.58333333333333337</v>
      </c>
      <c r="X18" s="14">
        <v>0.61458333333333337</v>
      </c>
      <c r="Y18" s="14" t="s">
        <v>148</v>
      </c>
      <c r="Z18" s="15" t="s">
        <v>148</v>
      </c>
      <c r="AA18" s="16">
        <v>0.375</v>
      </c>
      <c r="AB18" s="17">
        <v>0.71875</v>
      </c>
      <c r="AC18" s="17" t="s">
        <v>148</v>
      </c>
      <c r="AD18" s="17" t="s">
        <v>148</v>
      </c>
      <c r="AE18" s="17">
        <v>0.58333333333333337</v>
      </c>
      <c r="AF18" s="17">
        <v>0.61458333333333337</v>
      </c>
      <c r="AG18" s="17" t="s">
        <v>148</v>
      </c>
      <c r="AH18" s="18" t="s">
        <v>148</v>
      </c>
      <c r="AI18" s="13"/>
      <c r="AJ18" s="14"/>
      <c r="AK18" s="14"/>
      <c r="AL18" s="14"/>
      <c r="AM18" s="13"/>
      <c r="AN18" s="14"/>
      <c r="AO18" s="14"/>
      <c r="AP18" s="20"/>
      <c r="AQ18" s="16">
        <v>0.375</v>
      </c>
      <c r="AR18" s="17">
        <v>0.71875</v>
      </c>
      <c r="AS18" s="17" t="s">
        <v>148</v>
      </c>
      <c r="AT18" s="17" t="s">
        <v>148</v>
      </c>
      <c r="AU18" s="17">
        <v>0.58333333333333337</v>
      </c>
      <c r="AV18" s="17">
        <v>0.61458333333333337</v>
      </c>
      <c r="AW18" s="17" t="s">
        <v>148</v>
      </c>
      <c r="AX18" s="18" t="s">
        <v>148</v>
      </c>
      <c r="AY18" s="19">
        <v>0.375</v>
      </c>
      <c r="AZ18" s="14">
        <v>0.71875</v>
      </c>
      <c r="BA18" s="14" t="s">
        <v>148</v>
      </c>
      <c r="BB18" s="14" t="s">
        <v>148</v>
      </c>
      <c r="BC18" s="14">
        <v>0.58333333333333337</v>
      </c>
      <c r="BD18" s="14">
        <v>0.61458333333333337</v>
      </c>
      <c r="BE18" s="14" t="s">
        <v>148</v>
      </c>
      <c r="BF18" s="20" t="s">
        <v>148</v>
      </c>
      <c r="BG18" s="16">
        <v>0.375</v>
      </c>
      <c r="BH18" s="17">
        <v>0.71875</v>
      </c>
      <c r="BI18" s="17" t="s">
        <v>148</v>
      </c>
      <c r="BJ18" s="17" t="s">
        <v>148</v>
      </c>
      <c r="BK18" s="17">
        <v>0.58333333333333337</v>
      </c>
      <c r="BL18" s="17">
        <v>0.61458333333333337</v>
      </c>
      <c r="BM18" s="17" t="s">
        <v>148</v>
      </c>
      <c r="BN18" s="18" t="s">
        <v>148</v>
      </c>
      <c r="BO18" s="19">
        <v>0.375</v>
      </c>
      <c r="BP18" s="14">
        <v>0.71875</v>
      </c>
      <c r="BQ18" s="14" t="s">
        <v>148</v>
      </c>
      <c r="BR18" s="14" t="s">
        <v>148</v>
      </c>
      <c r="BS18" s="14">
        <v>0.58333333333333337</v>
      </c>
      <c r="BT18" s="14">
        <v>0.61458333333333337</v>
      </c>
      <c r="BU18" s="14" t="s">
        <v>148</v>
      </c>
      <c r="BV18" s="20" t="s">
        <v>148</v>
      </c>
      <c r="BW18" s="21">
        <f t="shared" si="5"/>
        <v>1</v>
      </c>
      <c r="BX18" s="2" t="str">
        <f t="shared" si="6"/>
        <v>X</v>
      </c>
      <c r="BY18" s="2">
        <f>+VLOOKUP(B18,GESEM!B:O,14,0)</f>
        <v>1363</v>
      </c>
      <c r="CB18" s="2"/>
    </row>
    <row r="19" spans="1:80" x14ac:dyDescent="0.2">
      <c r="A19" s="31">
        <f t="shared" si="4"/>
        <v>13</v>
      </c>
      <c r="B19" s="74">
        <v>45594511</v>
      </c>
      <c r="C19" s="61" t="s">
        <v>71</v>
      </c>
      <c r="D19" s="61" t="str">
        <f>+VLOOKUP(N19,TURNO!B:D,3,0)</f>
        <v>Madrugada</v>
      </c>
      <c r="E19" s="75">
        <f>+VLOOKUP(B19,GESEM!B:R,12,0)</f>
        <v>45541</v>
      </c>
      <c r="F19" s="61" t="str">
        <f>+VLOOKUP(B19,GESEM!B:R,13,0)</f>
        <v>FULL TIME</v>
      </c>
      <c r="G19" s="61" t="s">
        <v>2209</v>
      </c>
      <c r="H19" s="96" t="s">
        <v>2210</v>
      </c>
      <c r="I19" s="61" t="str">
        <f>+VLOOKUP(B19,GESEM!B:N,3,0)</f>
        <v>HUAYTALLA LUCERO DADNET ELIZABETH</v>
      </c>
      <c r="J19" s="61" t="s">
        <v>71</v>
      </c>
      <c r="K19" s="61" t="str">
        <f>+VLOOKUP(B19,GESEM!B:R,8,0)</f>
        <v>ALDANA CORDOVA PAOLA FRANCISCA</v>
      </c>
      <c r="L19" s="61" t="str">
        <f>+VLOOKUP(B19,GESEM!B:R,17,0)</f>
        <v xml:space="preserve">CARAZA MORENO JONATHAN </v>
      </c>
      <c r="M19" s="61" t="s">
        <v>97</v>
      </c>
      <c r="N19" s="13">
        <v>0.125</v>
      </c>
      <c r="O19" s="14">
        <v>0.46875</v>
      </c>
      <c r="P19" s="13">
        <v>0.29166666666666669</v>
      </c>
      <c r="Q19" s="14">
        <v>0.32291666666666669</v>
      </c>
      <c r="R19" s="108" t="str">
        <f>+VLOOKUP(B19,GESEM!B:R,9,0)</f>
        <v>ACTIVO</v>
      </c>
      <c r="S19" s="13"/>
      <c r="T19" s="14"/>
      <c r="U19" s="14"/>
      <c r="V19" s="14"/>
      <c r="W19" s="14"/>
      <c r="X19" s="14"/>
      <c r="Y19" s="14" t="s">
        <v>148</v>
      </c>
      <c r="Z19" s="15" t="s">
        <v>148</v>
      </c>
      <c r="AA19" s="16">
        <v>0.125</v>
      </c>
      <c r="AB19" s="17">
        <v>0.46875</v>
      </c>
      <c r="AC19" s="17" t="s">
        <v>148</v>
      </c>
      <c r="AD19" s="17" t="s">
        <v>148</v>
      </c>
      <c r="AE19" s="17">
        <v>0.29166666666666669</v>
      </c>
      <c r="AF19" s="17">
        <v>0.32291666666666669</v>
      </c>
      <c r="AG19" s="17" t="s">
        <v>148</v>
      </c>
      <c r="AH19" s="18" t="s">
        <v>148</v>
      </c>
      <c r="AI19" s="13">
        <v>0.125</v>
      </c>
      <c r="AJ19" s="14">
        <v>0.46875</v>
      </c>
      <c r="AK19" s="14" t="s">
        <v>148</v>
      </c>
      <c r="AL19" s="14" t="s">
        <v>148</v>
      </c>
      <c r="AM19" s="14">
        <v>0.29166666666666669</v>
      </c>
      <c r="AN19" s="14">
        <v>0.32291666666666669</v>
      </c>
      <c r="AO19" s="14" t="s">
        <v>148</v>
      </c>
      <c r="AP19" s="20" t="s">
        <v>148</v>
      </c>
      <c r="AQ19" s="16">
        <v>0.125</v>
      </c>
      <c r="AR19" s="17">
        <v>0.46875</v>
      </c>
      <c r="AS19" s="17" t="s">
        <v>148</v>
      </c>
      <c r="AT19" s="17" t="s">
        <v>148</v>
      </c>
      <c r="AU19" s="17">
        <v>0.29166666666666669</v>
      </c>
      <c r="AV19" s="17">
        <v>0.32291666666666669</v>
      </c>
      <c r="AW19" s="17" t="s">
        <v>148</v>
      </c>
      <c r="AX19" s="18" t="s">
        <v>148</v>
      </c>
      <c r="AY19" s="13">
        <v>0.125</v>
      </c>
      <c r="AZ19" s="14">
        <v>0.46875</v>
      </c>
      <c r="BA19" s="14" t="s">
        <v>148</v>
      </c>
      <c r="BB19" s="14" t="s">
        <v>148</v>
      </c>
      <c r="BC19" s="13">
        <v>0.29166666666666669</v>
      </c>
      <c r="BD19" s="14">
        <v>0.32291666666666669</v>
      </c>
      <c r="BE19" s="14"/>
      <c r="BF19" s="20"/>
      <c r="BG19" s="16">
        <v>0.125</v>
      </c>
      <c r="BH19" s="17">
        <v>0.46875</v>
      </c>
      <c r="BI19" s="17" t="s">
        <v>148</v>
      </c>
      <c r="BJ19" s="17" t="s">
        <v>148</v>
      </c>
      <c r="BK19" s="17">
        <v>0.29166666666666669</v>
      </c>
      <c r="BL19" s="17">
        <v>0.32291666666666669</v>
      </c>
      <c r="BM19" s="17" t="s">
        <v>148</v>
      </c>
      <c r="BN19" s="18" t="s">
        <v>148</v>
      </c>
      <c r="BO19" s="13">
        <v>0.125</v>
      </c>
      <c r="BP19" s="14">
        <v>0.46875</v>
      </c>
      <c r="BQ19" s="14" t="s">
        <v>148</v>
      </c>
      <c r="BR19" s="14" t="s">
        <v>148</v>
      </c>
      <c r="BS19" s="14">
        <v>0.29166666666666669</v>
      </c>
      <c r="BT19" s="14">
        <v>0.32291666666666669</v>
      </c>
      <c r="BU19" s="14" t="s">
        <v>148</v>
      </c>
      <c r="BV19" s="20" t="s">
        <v>148</v>
      </c>
      <c r="BW19" s="21">
        <f t="shared" si="2"/>
        <v>1</v>
      </c>
      <c r="BX19" s="2" t="str">
        <f t="shared" si="3"/>
        <v>X</v>
      </c>
      <c r="BY19" s="2">
        <f>+VLOOKUP(B19,GESEM!B:O,14,0)</f>
        <v>9664</v>
      </c>
    </row>
    <row r="20" spans="1:80" x14ac:dyDescent="0.2">
      <c r="A20" s="31">
        <f t="shared" si="4"/>
        <v>14</v>
      </c>
      <c r="B20" s="74">
        <v>42639143</v>
      </c>
      <c r="C20" s="61" t="s">
        <v>71</v>
      </c>
      <c r="D20" s="61" t="str">
        <f>+VLOOKUP(N20,TURNO!B:D,3,0)</f>
        <v>Madrugada</v>
      </c>
      <c r="E20" s="75">
        <f>+VLOOKUP(B20,GESEM!B:R,12,0)</f>
        <v>45541</v>
      </c>
      <c r="F20" s="61" t="str">
        <f>+VLOOKUP(B20,GESEM!B:R,13,0)</f>
        <v>FULL TIME</v>
      </c>
      <c r="G20" s="61" t="s">
        <v>2209</v>
      </c>
      <c r="H20" s="96" t="s">
        <v>2210</v>
      </c>
      <c r="I20" s="61" t="str">
        <f>+VLOOKUP(B20,GESEM!B:N,3,0)</f>
        <v>HERNANDEZ VALDIVIA CLAUDIA PAOLA</v>
      </c>
      <c r="J20" s="61" t="s">
        <v>71</v>
      </c>
      <c r="K20" s="61" t="str">
        <f>+VLOOKUP(B20,GESEM!B:R,8,0)</f>
        <v>ALDANA CORDOVA PAOLA FRANCISCA</v>
      </c>
      <c r="L20" s="61" t="str">
        <f>+VLOOKUP(B20,GESEM!B:R,17,0)</f>
        <v xml:space="preserve">CARAZA MORENO JONATHAN </v>
      </c>
      <c r="M20" s="61" t="s">
        <v>99</v>
      </c>
      <c r="N20" s="13">
        <v>0.125</v>
      </c>
      <c r="O20" s="14">
        <v>0.46875</v>
      </c>
      <c r="P20" s="13">
        <v>0.41666666666666669</v>
      </c>
      <c r="Q20" s="14">
        <v>0.44791666666666669</v>
      </c>
      <c r="R20" s="108" t="str">
        <f>+VLOOKUP(B20,GESEM!B:R,9,0)</f>
        <v>ACTIVO</v>
      </c>
      <c r="S20" s="13">
        <v>0.125</v>
      </c>
      <c r="T20" s="14">
        <v>0.46875</v>
      </c>
      <c r="U20" s="14" t="s">
        <v>148</v>
      </c>
      <c r="V20" s="14" t="s">
        <v>148</v>
      </c>
      <c r="W20" s="14">
        <v>0.41666666666666669</v>
      </c>
      <c r="X20" s="14">
        <v>0.44791666666666669</v>
      </c>
      <c r="Y20" s="14"/>
      <c r="Z20" s="15" t="s">
        <v>148</v>
      </c>
      <c r="AA20" s="16">
        <v>0.125</v>
      </c>
      <c r="AB20" s="17">
        <v>0.46875</v>
      </c>
      <c r="AC20" s="17" t="s">
        <v>148</v>
      </c>
      <c r="AD20" s="17" t="s">
        <v>148</v>
      </c>
      <c r="AE20" s="17">
        <v>0.41666666666666669</v>
      </c>
      <c r="AF20" s="17">
        <v>0.44791666666666669</v>
      </c>
      <c r="AG20" s="17" t="s">
        <v>148</v>
      </c>
      <c r="AH20" s="18" t="s">
        <v>148</v>
      </c>
      <c r="AI20" s="13"/>
      <c r="AJ20" s="14"/>
      <c r="AK20" s="14"/>
      <c r="AL20" s="14"/>
      <c r="AM20" s="14"/>
      <c r="AN20" s="14"/>
      <c r="AO20" s="14"/>
      <c r="AP20" s="20" t="s">
        <v>148</v>
      </c>
      <c r="AQ20" s="16">
        <v>0.125</v>
      </c>
      <c r="AR20" s="17">
        <v>0.46875</v>
      </c>
      <c r="AS20" s="17" t="s">
        <v>148</v>
      </c>
      <c r="AT20" s="17" t="s">
        <v>148</v>
      </c>
      <c r="AU20" s="17">
        <v>0.41666666666666669</v>
      </c>
      <c r="AV20" s="17">
        <v>0.44791666666666669</v>
      </c>
      <c r="AW20" s="17"/>
      <c r="AX20" s="18"/>
      <c r="AY20" s="13">
        <v>0.125</v>
      </c>
      <c r="AZ20" s="14">
        <v>0.46875</v>
      </c>
      <c r="BA20" s="14" t="s">
        <v>148</v>
      </c>
      <c r="BB20" s="14" t="s">
        <v>148</v>
      </c>
      <c r="BC20" s="14">
        <v>0.41666666666666669</v>
      </c>
      <c r="BD20" s="14">
        <v>0.44791666666666669</v>
      </c>
      <c r="BE20" s="14" t="s">
        <v>148</v>
      </c>
      <c r="BF20" s="20" t="s">
        <v>148</v>
      </c>
      <c r="BG20" s="16">
        <v>0.125</v>
      </c>
      <c r="BH20" s="17">
        <v>0.46875</v>
      </c>
      <c r="BI20" s="17" t="s">
        <v>148</v>
      </c>
      <c r="BJ20" s="17" t="s">
        <v>148</v>
      </c>
      <c r="BK20" s="17">
        <v>0.41666666666666669</v>
      </c>
      <c r="BL20" s="17">
        <v>0.44791666666666669</v>
      </c>
      <c r="BM20" s="17" t="s">
        <v>148</v>
      </c>
      <c r="BN20" s="18" t="s">
        <v>148</v>
      </c>
      <c r="BO20" s="13">
        <v>0.125</v>
      </c>
      <c r="BP20" s="14">
        <v>0.46875</v>
      </c>
      <c r="BQ20" s="14" t="s">
        <v>148</v>
      </c>
      <c r="BR20" s="14" t="s">
        <v>148</v>
      </c>
      <c r="BS20" s="14">
        <v>0.41666666666666669</v>
      </c>
      <c r="BT20" s="14">
        <v>0.44791666666666669</v>
      </c>
      <c r="BU20" s="14" t="s">
        <v>148</v>
      </c>
      <c r="BV20" s="20" t="s">
        <v>148</v>
      </c>
      <c r="BW20" s="21">
        <f t="shared" si="2"/>
        <v>1</v>
      </c>
      <c r="BX20" s="2" t="str">
        <f t="shared" si="3"/>
        <v>X</v>
      </c>
      <c r="BY20" s="2">
        <f>+VLOOKUP(B20,GESEM!B:O,14,0)</f>
        <v>9664</v>
      </c>
    </row>
    <row r="21" spans="1:80" x14ac:dyDescent="0.2">
      <c r="A21" s="31">
        <f t="shared" si="4"/>
        <v>15</v>
      </c>
      <c r="B21" s="74">
        <v>74749765</v>
      </c>
      <c r="C21" s="61" t="s">
        <v>71</v>
      </c>
      <c r="D21" s="61" t="str">
        <f>+VLOOKUP(N21,TURNO!B:D,3,0)</f>
        <v>Mañana</v>
      </c>
      <c r="E21" s="75">
        <f>+VLOOKUP(B21,GESEM!B:R,12,0)</f>
        <v>45657</v>
      </c>
      <c r="F21" s="61" t="str">
        <f>+VLOOKUP(B21,GESEM!B:R,13,0)</f>
        <v>PART TIME</v>
      </c>
      <c r="G21" s="61" t="s">
        <v>2209</v>
      </c>
      <c r="H21" s="96" t="s">
        <v>2210</v>
      </c>
      <c r="I21" s="61" t="str">
        <f>+VLOOKUP(B21,GESEM!B:N,3,0)</f>
        <v>ARRIETA SANTOME HUMBERTO ANTONIO</v>
      </c>
      <c r="J21" s="61" t="s">
        <v>71</v>
      </c>
      <c r="K21" s="61" t="str">
        <f>+VLOOKUP(B21,GESEM!B:R,8,0)</f>
        <v>ALDANA CORDOVA PAOLA FRANCISCA</v>
      </c>
      <c r="L21" s="61" t="str">
        <f>+VLOOKUP(B21,GESEM!B:R,17,0)</f>
        <v xml:space="preserve">CARAZA MORENO JONATHAN </v>
      </c>
      <c r="M21" s="61" t="s">
        <v>98</v>
      </c>
      <c r="N21" s="14">
        <v>0.33333333333333331</v>
      </c>
      <c r="O21" s="14">
        <v>0.49652777777777779</v>
      </c>
      <c r="P21" s="13" t="s">
        <v>148</v>
      </c>
      <c r="Q21" s="14" t="s">
        <v>148</v>
      </c>
      <c r="R21" s="108" t="str">
        <f>+VLOOKUP(B21,GESEM!B:R,9,0)</f>
        <v>ACTIVO</v>
      </c>
      <c r="S21" s="13">
        <v>0.33333333333333331</v>
      </c>
      <c r="T21" s="14">
        <v>0.49652777777777779</v>
      </c>
      <c r="U21" s="14" t="s">
        <v>148</v>
      </c>
      <c r="V21" s="14" t="s">
        <v>148</v>
      </c>
      <c r="W21" s="14" t="s">
        <v>148</v>
      </c>
      <c r="X21" s="14" t="s">
        <v>148</v>
      </c>
      <c r="Y21" s="14" t="s">
        <v>148</v>
      </c>
      <c r="Z21" s="15" t="s">
        <v>148</v>
      </c>
      <c r="AA21" s="16"/>
      <c r="AB21" s="17"/>
      <c r="AC21" s="17"/>
      <c r="AD21" s="17"/>
      <c r="AE21" s="17"/>
      <c r="AF21" s="17"/>
      <c r="AG21" s="17"/>
      <c r="AH21" s="18"/>
      <c r="AI21" s="13">
        <v>0.33333333333333331</v>
      </c>
      <c r="AJ21" s="14">
        <v>0.49652777777777779</v>
      </c>
      <c r="AK21" s="14" t="s">
        <v>148</v>
      </c>
      <c r="AL21" s="14" t="s">
        <v>148</v>
      </c>
      <c r="AM21" s="14" t="s">
        <v>148</v>
      </c>
      <c r="AN21" s="14" t="s">
        <v>148</v>
      </c>
      <c r="AO21" s="14" t="s">
        <v>148</v>
      </c>
      <c r="AP21" s="20" t="s">
        <v>148</v>
      </c>
      <c r="AQ21" s="16">
        <v>0.33333333333333331</v>
      </c>
      <c r="AR21" s="17">
        <v>0.49652777777777779</v>
      </c>
      <c r="AS21" s="17" t="s">
        <v>148</v>
      </c>
      <c r="AT21" s="17" t="s">
        <v>148</v>
      </c>
      <c r="AU21" s="17" t="s">
        <v>148</v>
      </c>
      <c r="AV21" s="17" t="s">
        <v>148</v>
      </c>
      <c r="AW21" s="17" t="s">
        <v>148</v>
      </c>
      <c r="AX21" s="18" t="s">
        <v>148</v>
      </c>
      <c r="AY21" s="13">
        <v>0.33333333333333331</v>
      </c>
      <c r="AZ21" s="14">
        <v>0.49652777777777779</v>
      </c>
      <c r="BA21" s="14" t="s">
        <v>148</v>
      </c>
      <c r="BB21" s="14" t="s">
        <v>148</v>
      </c>
      <c r="BC21" s="14" t="s">
        <v>148</v>
      </c>
      <c r="BD21" s="14" t="s">
        <v>148</v>
      </c>
      <c r="BE21" s="14" t="s">
        <v>148</v>
      </c>
      <c r="BF21" s="20" t="s">
        <v>148</v>
      </c>
      <c r="BG21" s="16">
        <v>0.33333333333333331</v>
      </c>
      <c r="BH21" s="17">
        <v>0.49652777777777779</v>
      </c>
      <c r="BI21" s="17" t="s">
        <v>148</v>
      </c>
      <c r="BJ21" s="17" t="s">
        <v>148</v>
      </c>
      <c r="BK21" s="17" t="s">
        <v>148</v>
      </c>
      <c r="BL21" s="17" t="s">
        <v>148</v>
      </c>
      <c r="BM21" s="17" t="s">
        <v>148</v>
      </c>
      <c r="BN21" s="18" t="s">
        <v>148</v>
      </c>
      <c r="BO21" s="13">
        <v>0.33333333333333331</v>
      </c>
      <c r="BP21" s="14">
        <v>0.49652777777777779</v>
      </c>
      <c r="BQ21" s="14" t="s">
        <v>148</v>
      </c>
      <c r="BR21" s="14" t="s">
        <v>148</v>
      </c>
      <c r="BS21" s="14" t="s">
        <v>148</v>
      </c>
      <c r="BT21" s="14" t="s">
        <v>148</v>
      </c>
      <c r="BU21" s="14" t="s">
        <v>148</v>
      </c>
      <c r="BV21" s="20" t="s">
        <v>148</v>
      </c>
      <c r="BW21" s="21">
        <f t="shared" si="2"/>
        <v>1</v>
      </c>
      <c r="BX21" s="2" t="str">
        <f t="shared" si="3"/>
        <v>X</v>
      </c>
      <c r="BY21" s="2" t="str">
        <f>+VLOOKUP(B21,GESEM!B:O,14,0)</f>
        <v>R1554818</v>
      </c>
    </row>
    <row r="22" spans="1:80" x14ac:dyDescent="0.2">
      <c r="A22" s="31">
        <f t="shared" si="4"/>
        <v>16</v>
      </c>
      <c r="B22" s="74">
        <v>6809263</v>
      </c>
      <c r="C22" s="61" t="s">
        <v>71</v>
      </c>
      <c r="D22" s="61" t="str">
        <f>+VLOOKUP(N22,TURNO!B:D,3,0)</f>
        <v>Mañana</v>
      </c>
      <c r="E22" s="75">
        <f>+VLOOKUP(B22,GESEM!B:R,12,0)</f>
        <v>45657</v>
      </c>
      <c r="F22" s="61" t="str">
        <f>+VLOOKUP(B22,GESEM!B:R,13,0)</f>
        <v>FULL TIME</v>
      </c>
      <c r="G22" s="61" t="s">
        <v>2209</v>
      </c>
      <c r="H22" s="96" t="s">
        <v>2210</v>
      </c>
      <c r="I22" s="61" t="str">
        <f>+VLOOKUP(B22,GESEM!B:N,3,0)</f>
        <v>GONZALEZ DELGADO VICTOR MANUEL</v>
      </c>
      <c r="J22" s="61" t="s">
        <v>71</v>
      </c>
      <c r="K22" s="61" t="str">
        <f>+VLOOKUP(B22,GESEM!B:R,8,0)</f>
        <v>AZABACHE GARCIA HILDA MERCEDES</v>
      </c>
      <c r="L22" s="61" t="str">
        <f>+VLOOKUP(B22,GESEM!B:R,17,0)</f>
        <v xml:space="preserve">CARAZA MORENO JONATHAN </v>
      </c>
      <c r="M22" s="61" t="s">
        <v>102</v>
      </c>
      <c r="N22" s="13">
        <v>0.375</v>
      </c>
      <c r="O22" s="14">
        <v>0.71875</v>
      </c>
      <c r="P22" s="13">
        <v>0.54166666666666663</v>
      </c>
      <c r="Q22" s="14">
        <v>0.57291666666666663</v>
      </c>
      <c r="R22" s="108" t="str">
        <f>+VLOOKUP(B22,GESEM!B:R,9,0)</f>
        <v>ACTIVO</v>
      </c>
      <c r="S22" s="13">
        <v>0.375</v>
      </c>
      <c r="T22" s="14">
        <v>0.71875</v>
      </c>
      <c r="U22" s="14" t="s">
        <v>148</v>
      </c>
      <c r="V22" s="14" t="s">
        <v>148</v>
      </c>
      <c r="W22" s="14">
        <v>0.54166666666666663</v>
      </c>
      <c r="X22" s="14">
        <v>0.57291666666666663</v>
      </c>
      <c r="Y22" s="14" t="s">
        <v>148</v>
      </c>
      <c r="Z22" s="15" t="s">
        <v>148</v>
      </c>
      <c r="AA22" s="16">
        <v>0.375</v>
      </c>
      <c r="AB22" s="17">
        <v>0.71875</v>
      </c>
      <c r="AC22" s="17" t="s">
        <v>148</v>
      </c>
      <c r="AD22" s="17" t="s">
        <v>148</v>
      </c>
      <c r="AE22" s="17">
        <v>0.54166666666666663</v>
      </c>
      <c r="AF22" s="17">
        <v>0.57291666666666663</v>
      </c>
      <c r="AG22" s="17" t="s">
        <v>148</v>
      </c>
      <c r="AH22" s="18" t="s">
        <v>148</v>
      </c>
      <c r="AI22" s="19">
        <v>0.375</v>
      </c>
      <c r="AJ22" s="14">
        <v>0.71875</v>
      </c>
      <c r="AK22" s="14" t="s">
        <v>148</v>
      </c>
      <c r="AL22" s="14" t="s">
        <v>148</v>
      </c>
      <c r="AM22" s="14">
        <v>0.54166666666666663</v>
      </c>
      <c r="AN22" s="14">
        <v>0.57291666666666663</v>
      </c>
      <c r="AO22" s="14" t="s">
        <v>148</v>
      </c>
      <c r="AP22" s="20" t="s">
        <v>148</v>
      </c>
      <c r="AQ22" s="16">
        <v>0.375</v>
      </c>
      <c r="AR22" s="17">
        <v>0.71875</v>
      </c>
      <c r="AS22" s="17" t="s">
        <v>148</v>
      </c>
      <c r="AT22" s="17" t="s">
        <v>148</v>
      </c>
      <c r="AU22" s="17">
        <v>0.54166666666666663</v>
      </c>
      <c r="AV22" s="17">
        <v>0.57291666666666663</v>
      </c>
      <c r="AW22" s="17" t="s">
        <v>148</v>
      </c>
      <c r="AX22" s="18" t="s">
        <v>148</v>
      </c>
      <c r="AY22" s="19">
        <v>0.375</v>
      </c>
      <c r="AZ22" s="14">
        <v>0.71875</v>
      </c>
      <c r="BA22" s="14" t="s">
        <v>148</v>
      </c>
      <c r="BB22" s="14" t="s">
        <v>148</v>
      </c>
      <c r="BC22" s="14">
        <v>0.54166666666666663</v>
      </c>
      <c r="BD22" s="14">
        <v>0.57291666666666663</v>
      </c>
      <c r="BE22" s="14" t="s">
        <v>148</v>
      </c>
      <c r="BF22" s="20" t="s">
        <v>148</v>
      </c>
      <c r="BG22" s="16"/>
      <c r="BH22" s="17"/>
      <c r="BI22" s="17"/>
      <c r="BJ22" s="17"/>
      <c r="BK22" s="17"/>
      <c r="BL22" s="17"/>
      <c r="BM22" s="17"/>
      <c r="BN22" s="18"/>
      <c r="BO22" s="19">
        <v>0.375</v>
      </c>
      <c r="BP22" s="14">
        <v>0.71875</v>
      </c>
      <c r="BQ22" s="14" t="s">
        <v>148</v>
      </c>
      <c r="BR22" s="14" t="s">
        <v>148</v>
      </c>
      <c r="BS22" s="14">
        <v>0.54166666666666663</v>
      </c>
      <c r="BT22" s="14">
        <v>0.57291666666666663</v>
      </c>
      <c r="BU22" s="14" t="s">
        <v>148</v>
      </c>
      <c r="BV22" s="20" t="s">
        <v>148</v>
      </c>
      <c r="BW22" s="21">
        <f t="shared" si="2"/>
        <v>1</v>
      </c>
      <c r="BX22" s="2" t="str">
        <f t="shared" si="3"/>
        <v>X</v>
      </c>
      <c r="BY22" s="2" t="str">
        <f>+VLOOKUP(B22,GESEM!B:O,14,0)</f>
        <v>R1554818</v>
      </c>
    </row>
    <row r="23" spans="1:80" x14ac:dyDescent="0.2">
      <c r="A23" s="31">
        <f t="shared" si="4"/>
        <v>17</v>
      </c>
      <c r="B23" s="74">
        <v>72873509</v>
      </c>
      <c r="C23" s="61" t="s">
        <v>71</v>
      </c>
      <c r="D23" s="61" t="str">
        <f>+VLOOKUP(N23,TURNO!B:D,3,0)</f>
        <v>Mañana</v>
      </c>
      <c r="E23" s="75">
        <f>+VLOOKUP(B23,GESEM!B:R,12,0)</f>
        <v>45657</v>
      </c>
      <c r="F23" s="61" t="str">
        <f>+VLOOKUP(B23,GESEM!B:R,13,0)</f>
        <v>PART TIME</v>
      </c>
      <c r="G23" s="61" t="s">
        <v>2209</v>
      </c>
      <c r="H23" s="96" t="s">
        <v>2210</v>
      </c>
      <c r="I23" s="61" t="str">
        <f>+VLOOKUP(B23,GESEM!B:N,3,0)</f>
        <v>VALDIVIA GOMEZ ALESSANDRA NICOLE</v>
      </c>
      <c r="J23" s="61" t="s">
        <v>71</v>
      </c>
      <c r="K23" s="61" t="str">
        <f>+VLOOKUP(B23,GESEM!B:R,8,0)</f>
        <v>AZABACHE GARCIA HILDA MERCEDES</v>
      </c>
      <c r="L23" s="61" t="str">
        <f>+VLOOKUP(B23,GESEM!B:R,17,0)</f>
        <v xml:space="preserve">CARAZA MORENO JONATHAN </v>
      </c>
      <c r="M23" s="61" t="s">
        <v>102</v>
      </c>
      <c r="N23" s="14">
        <v>0.33333333333333331</v>
      </c>
      <c r="O23" s="14">
        <v>0.49652777777777779</v>
      </c>
      <c r="P23" s="13" t="s">
        <v>148</v>
      </c>
      <c r="Q23" s="14" t="s">
        <v>148</v>
      </c>
      <c r="R23" s="108" t="str">
        <f>+VLOOKUP(B23,GESEM!B:R,9,0)</f>
        <v>INACTIVO</v>
      </c>
      <c r="S23" s="13">
        <v>0.33333333333333331</v>
      </c>
      <c r="T23" s="14">
        <v>0.49652777777777779</v>
      </c>
      <c r="U23" s="14" t="s">
        <v>148</v>
      </c>
      <c r="V23" s="14" t="s">
        <v>148</v>
      </c>
      <c r="W23" s="14" t="s">
        <v>148</v>
      </c>
      <c r="X23" s="14" t="s">
        <v>148</v>
      </c>
      <c r="Y23" s="14" t="s">
        <v>148</v>
      </c>
      <c r="Z23" s="15" t="s">
        <v>148</v>
      </c>
      <c r="AA23" s="16">
        <v>0.33333333333333331</v>
      </c>
      <c r="AB23" s="17">
        <v>0.49652777777777779</v>
      </c>
      <c r="AC23" s="17" t="s">
        <v>148</v>
      </c>
      <c r="AD23" s="17" t="s">
        <v>148</v>
      </c>
      <c r="AE23" s="17" t="s">
        <v>148</v>
      </c>
      <c r="AF23" s="17" t="s">
        <v>148</v>
      </c>
      <c r="AG23" s="17" t="s">
        <v>148</v>
      </c>
      <c r="AH23" s="18" t="s">
        <v>148</v>
      </c>
      <c r="AI23" s="13">
        <v>0.33333333333333331</v>
      </c>
      <c r="AJ23" s="14">
        <v>0.49652777777777779</v>
      </c>
      <c r="AK23" s="14" t="s">
        <v>148</v>
      </c>
      <c r="AL23" s="14" t="s">
        <v>148</v>
      </c>
      <c r="AM23" s="14" t="s">
        <v>148</v>
      </c>
      <c r="AN23" s="14" t="s">
        <v>148</v>
      </c>
      <c r="AO23" s="14" t="s">
        <v>148</v>
      </c>
      <c r="AP23" s="20" t="s">
        <v>148</v>
      </c>
      <c r="AQ23" s="16">
        <v>0.33333333333333331</v>
      </c>
      <c r="AR23" s="17">
        <v>0.49652777777777779</v>
      </c>
      <c r="AS23" s="17" t="s">
        <v>148</v>
      </c>
      <c r="AT23" s="17" t="s">
        <v>148</v>
      </c>
      <c r="AU23" s="17" t="s">
        <v>148</v>
      </c>
      <c r="AV23" s="17" t="s">
        <v>148</v>
      </c>
      <c r="AW23" s="17" t="s">
        <v>148</v>
      </c>
      <c r="AX23" s="18" t="s">
        <v>148</v>
      </c>
      <c r="AY23" s="13">
        <v>0.33333333333333331</v>
      </c>
      <c r="AZ23" s="14">
        <v>0.49652777777777779</v>
      </c>
      <c r="BA23" s="14"/>
      <c r="BB23" s="14"/>
      <c r="BC23" s="13"/>
      <c r="BD23" s="14"/>
      <c r="BE23" s="14"/>
      <c r="BF23" s="20"/>
      <c r="BG23" s="16"/>
      <c r="BH23" s="17"/>
      <c r="BI23" s="17" t="s">
        <v>148</v>
      </c>
      <c r="BJ23" s="17" t="s">
        <v>148</v>
      </c>
      <c r="BK23" s="17" t="s">
        <v>148</v>
      </c>
      <c r="BL23" s="17" t="s">
        <v>148</v>
      </c>
      <c r="BM23" s="17" t="s">
        <v>148</v>
      </c>
      <c r="BN23" s="18" t="s">
        <v>148</v>
      </c>
      <c r="BO23" s="13">
        <v>0.33333333333333331</v>
      </c>
      <c r="BP23" s="14">
        <v>0.49652777777777779</v>
      </c>
      <c r="BQ23" s="14" t="s">
        <v>148</v>
      </c>
      <c r="BR23" s="14" t="s">
        <v>148</v>
      </c>
      <c r="BS23" s="14" t="s">
        <v>148</v>
      </c>
      <c r="BT23" s="14" t="s">
        <v>148</v>
      </c>
      <c r="BU23" s="14" t="s">
        <v>148</v>
      </c>
      <c r="BV23" s="20" t="s">
        <v>148</v>
      </c>
      <c r="BW23" s="21">
        <f t="shared" si="2"/>
        <v>1</v>
      </c>
      <c r="BX23" s="2" t="str">
        <f t="shared" si="3"/>
        <v>X</v>
      </c>
      <c r="BY23" s="2" t="str">
        <f>+VLOOKUP(B23,GESEM!B:O,14,0)</f>
        <v>R1554818</v>
      </c>
    </row>
    <row r="24" spans="1:80" x14ac:dyDescent="0.2">
      <c r="A24" s="31">
        <f t="shared" si="4"/>
        <v>18</v>
      </c>
      <c r="B24" s="74">
        <v>76286323</v>
      </c>
      <c r="C24" s="61" t="s">
        <v>71</v>
      </c>
      <c r="D24" s="61" t="str">
        <f>+VLOOKUP(N24,TURNO!B:D,3,0)</f>
        <v>Mañana</v>
      </c>
      <c r="E24" s="75">
        <f>+VLOOKUP(B24,GESEM!B:R,12,0)</f>
        <v>43993</v>
      </c>
      <c r="F24" s="61" t="str">
        <f>+VLOOKUP(B24,GESEM!B:R,13,0)</f>
        <v>FULL TIME</v>
      </c>
      <c r="G24" s="61" t="s">
        <v>2209</v>
      </c>
      <c r="H24" s="96" t="s">
        <v>2211</v>
      </c>
      <c r="I24" s="61" t="str">
        <f>+VLOOKUP(B24,GESEM!B:N,3,0)</f>
        <v>MACCHIAVELLO LAYNEZ LAMEC GUSTAVO ALI</v>
      </c>
      <c r="J24" s="61" t="s">
        <v>71</v>
      </c>
      <c r="K24" s="61" t="str">
        <f>+VLOOKUP(B24,GESEM!B:R,8,0)</f>
        <v>MENDIZABAL BERMUDEZ OSCAR OWENCESLAO</v>
      </c>
      <c r="L24" s="61" t="str">
        <f>+VLOOKUP(B24,GESEM!B:R,17,0)</f>
        <v xml:space="preserve">CARAZA MORENO JONATHAN </v>
      </c>
      <c r="M24" s="61" t="s">
        <v>101</v>
      </c>
      <c r="N24" s="13">
        <v>0.375</v>
      </c>
      <c r="O24" s="14">
        <v>0.71875</v>
      </c>
      <c r="P24" s="13">
        <v>0.54166666666666663</v>
      </c>
      <c r="Q24" s="14">
        <v>0.57291666666666663</v>
      </c>
      <c r="R24" s="108" t="str">
        <f>+VLOOKUP(B24,GESEM!B:R,9,0)</f>
        <v>ACTIVO</v>
      </c>
      <c r="S24" s="13">
        <v>0.375</v>
      </c>
      <c r="T24" s="14">
        <v>0.71875</v>
      </c>
      <c r="U24" s="14" t="s">
        <v>148</v>
      </c>
      <c r="V24" s="14" t="s">
        <v>148</v>
      </c>
      <c r="W24" s="14">
        <v>0.54166666666666663</v>
      </c>
      <c r="X24" s="14">
        <v>0.57291666666666663</v>
      </c>
      <c r="Y24" s="14" t="s">
        <v>148</v>
      </c>
      <c r="Z24" s="15" t="s">
        <v>148</v>
      </c>
      <c r="AA24" s="16">
        <v>0.375</v>
      </c>
      <c r="AB24" s="17">
        <v>0.71875</v>
      </c>
      <c r="AC24" s="17" t="s">
        <v>148</v>
      </c>
      <c r="AD24" s="17" t="s">
        <v>148</v>
      </c>
      <c r="AE24" s="17">
        <v>0.54166666666666663</v>
      </c>
      <c r="AF24" s="17">
        <v>0.57291666666666663</v>
      </c>
      <c r="AG24" s="17" t="s">
        <v>148</v>
      </c>
      <c r="AH24" s="18" t="s">
        <v>148</v>
      </c>
      <c r="AI24" s="19">
        <v>0.375</v>
      </c>
      <c r="AJ24" s="14">
        <v>0.71875</v>
      </c>
      <c r="AK24" s="14" t="s">
        <v>148</v>
      </c>
      <c r="AL24" s="14" t="s">
        <v>148</v>
      </c>
      <c r="AM24" s="14">
        <v>0.54166666666666663</v>
      </c>
      <c r="AN24" s="14">
        <v>0.57291666666666663</v>
      </c>
      <c r="AO24" s="14" t="s">
        <v>148</v>
      </c>
      <c r="AP24" s="20" t="s">
        <v>148</v>
      </c>
      <c r="AQ24" s="16">
        <v>0.375</v>
      </c>
      <c r="AR24" s="17">
        <v>0.71875</v>
      </c>
      <c r="AS24" s="17" t="s">
        <v>148</v>
      </c>
      <c r="AT24" s="17" t="s">
        <v>148</v>
      </c>
      <c r="AU24" s="17">
        <v>0.54166666666666663</v>
      </c>
      <c r="AV24" s="17">
        <v>0.57291666666666663</v>
      </c>
      <c r="AW24" s="17" t="s">
        <v>148</v>
      </c>
      <c r="AX24" s="18" t="s">
        <v>148</v>
      </c>
      <c r="AY24" s="13"/>
      <c r="AZ24" s="14"/>
      <c r="BA24" s="14"/>
      <c r="BB24" s="14"/>
      <c r="BC24" s="13"/>
      <c r="BD24" s="14"/>
      <c r="BE24" s="14"/>
      <c r="BF24" s="20"/>
      <c r="BG24" s="16">
        <v>0.375</v>
      </c>
      <c r="BH24" s="17">
        <v>0.71875</v>
      </c>
      <c r="BI24" s="17" t="s">
        <v>148</v>
      </c>
      <c r="BJ24" s="17" t="s">
        <v>148</v>
      </c>
      <c r="BK24" s="17">
        <v>0.54166666666666663</v>
      </c>
      <c r="BL24" s="17">
        <v>0.57291666666666663</v>
      </c>
      <c r="BM24" s="17" t="s">
        <v>148</v>
      </c>
      <c r="BN24" s="18" t="s">
        <v>148</v>
      </c>
      <c r="BO24" s="19">
        <v>0.375</v>
      </c>
      <c r="BP24" s="14">
        <v>0.71875</v>
      </c>
      <c r="BQ24" s="14" t="s">
        <v>148</v>
      </c>
      <c r="BR24" s="14" t="s">
        <v>148</v>
      </c>
      <c r="BS24" s="14">
        <v>0.54166666666666663</v>
      </c>
      <c r="BT24" s="14">
        <v>0.57291666666666663</v>
      </c>
      <c r="BU24" s="14" t="s">
        <v>148</v>
      </c>
      <c r="BV24" s="20" t="s">
        <v>148</v>
      </c>
      <c r="BW24" s="21">
        <f t="shared" si="2"/>
        <v>1</v>
      </c>
      <c r="BX24" s="2" t="str">
        <f t="shared" si="3"/>
        <v>X</v>
      </c>
      <c r="BY24" s="2">
        <f>+VLOOKUP(B24,GESEM!B:O,14,0)</f>
        <v>1499</v>
      </c>
    </row>
    <row r="25" spans="1:80" x14ac:dyDescent="0.2">
      <c r="A25" s="31">
        <f t="shared" si="4"/>
        <v>19</v>
      </c>
      <c r="B25" s="74">
        <v>60773217</v>
      </c>
      <c r="C25" s="61" t="s">
        <v>71</v>
      </c>
      <c r="D25" s="61" t="str">
        <f>+VLOOKUP(N25,TURNO!B:D,3,0)</f>
        <v>Madrugada</v>
      </c>
      <c r="E25" s="75">
        <f>+VLOOKUP(B25,GESEM!B:R,12,0)</f>
        <v>45538</v>
      </c>
      <c r="F25" s="61" t="str">
        <f>+VLOOKUP(B25,GESEM!B:R,13,0)</f>
        <v>FULL TIME</v>
      </c>
      <c r="G25" s="61" t="s">
        <v>2209</v>
      </c>
      <c r="H25" s="96" t="s">
        <v>2210</v>
      </c>
      <c r="I25" s="61" t="str">
        <f>+VLOOKUP(B25,GESEM!B:N,3,0)</f>
        <v>PALACIOS NAMOC NICOLAS EDUARDO</v>
      </c>
      <c r="J25" s="61" t="s">
        <v>71</v>
      </c>
      <c r="K25" s="61" t="str">
        <f>+VLOOKUP(B25,GESEM!B:R,8,0)</f>
        <v>ALDANA CORDOVA PAOLA FRANCISCA</v>
      </c>
      <c r="L25" s="61" t="str">
        <f>+VLOOKUP(B25,GESEM!B:R,17,0)</f>
        <v xml:space="preserve">CARAZA MORENO JONATHAN </v>
      </c>
      <c r="M25" s="61" t="s">
        <v>101</v>
      </c>
      <c r="N25" s="13">
        <v>0.125</v>
      </c>
      <c r="O25" s="14">
        <v>0.46875</v>
      </c>
      <c r="P25" s="13">
        <v>0.33333333333333331</v>
      </c>
      <c r="Q25" s="14">
        <v>0.36458333333333331</v>
      </c>
      <c r="R25" s="108" t="str">
        <f>+VLOOKUP(B25,GESEM!B:R,9,0)</f>
        <v>ACTIVO</v>
      </c>
      <c r="S25" s="13">
        <v>0.125</v>
      </c>
      <c r="T25" s="14">
        <v>0.46875</v>
      </c>
      <c r="U25" s="14" t="s">
        <v>148</v>
      </c>
      <c r="V25" s="14" t="s">
        <v>148</v>
      </c>
      <c r="W25" s="14">
        <v>0.33333333333333331</v>
      </c>
      <c r="X25" s="14">
        <v>0.36458333333333331</v>
      </c>
      <c r="Y25" s="14" t="s">
        <v>148</v>
      </c>
      <c r="Z25" s="15" t="s">
        <v>148</v>
      </c>
      <c r="AA25" s="16">
        <v>0.125</v>
      </c>
      <c r="AB25" s="17">
        <v>0.46875</v>
      </c>
      <c r="AC25" s="17" t="s">
        <v>148</v>
      </c>
      <c r="AD25" s="17" t="s">
        <v>148</v>
      </c>
      <c r="AE25" s="17">
        <v>0.33333333333333331</v>
      </c>
      <c r="AF25" s="17">
        <v>0.36458333333333331</v>
      </c>
      <c r="AG25" s="17" t="s">
        <v>148</v>
      </c>
      <c r="AH25" s="18" t="s">
        <v>148</v>
      </c>
      <c r="AI25" s="13">
        <v>0.125</v>
      </c>
      <c r="AJ25" s="14">
        <v>0.46875</v>
      </c>
      <c r="AK25" s="14" t="s">
        <v>148</v>
      </c>
      <c r="AL25" s="14" t="s">
        <v>148</v>
      </c>
      <c r="AM25" s="13">
        <v>0.33333333333333331</v>
      </c>
      <c r="AN25" s="14">
        <v>0.36458333333333331</v>
      </c>
      <c r="AO25" s="14"/>
      <c r="AP25" s="20"/>
      <c r="AQ25" s="16">
        <v>0.125</v>
      </c>
      <c r="AR25" s="17">
        <v>0.46875</v>
      </c>
      <c r="AS25" s="17" t="s">
        <v>148</v>
      </c>
      <c r="AT25" s="17" t="s">
        <v>148</v>
      </c>
      <c r="AU25" s="17">
        <v>0.33333333333333331</v>
      </c>
      <c r="AV25" s="17">
        <v>0.36458333333333331</v>
      </c>
      <c r="AW25" s="17" t="s">
        <v>148</v>
      </c>
      <c r="AX25" s="18" t="s">
        <v>148</v>
      </c>
      <c r="AY25" s="13"/>
      <c r="AZ25" s="14"/>
      <c r="BA25" s="14"/>
      <c r="BB25" s="14"/>
      <c r="BC25" s="14"/>
      <c r="BD25" s="14"/>
      <c r="BE25" s="14" t="s">
        <v>148</v>
      </c>
      <c r="BF25" s="20" t="s">
        <v>148</v>
      </c>
      <c r="BG25" s="16">
        <v>0.125</v>
      </c>
      <c r="BH25" s="17">
        <v>0.46875</v>
      </c>
      <c r="BI25" s="17" t="s">
        <v>148</v>
      </c>
      <c r="BJ25" s="17" t="s">
        <v>148</v>
      </c>
      <c r="BK25" s="17">
        <v>0.33333333333333331</v>
      </c>
      <c r="BL25" s="17">
        <v>0.36458333333333331</v>
      </c>
      <c r="BM25" s="17" t="s">
        <v>148</v>
      </c>
      <c r="BN25" s="18" t="s">
        <v>148</v>
      </c>
      <c r="BO25" s="13">
        <v>0.125</v>
      </c>
      <c r="BP25" s="14">
        <v>0.46875</v>
      </c>
      <c r="BQ25" s="14" t="s">
        <v>148</v>
      </c>
      <c r="BR25" s="14" t="s">
        <v>148</v>
      </c>
      <c r="BS25" s="14">
        <v>0.33333333333333331</v>
      </c>
      <c r="BT25" s="14">
        <v>0.36458333333333331</v>
      </c>
      <c r="BU25" s="14" t="s">
        <v>148</v>
      </c>
      <c r="BV25" s="20" t="s">
        <v>148</v>
      </c>
      <c r="BW25" s="21">
        <f t="shared" si="2"/>
        <v>1</v>
      </c>
      <c r="BX25" s="2" t="str">
        <f t="shared" si="3"/>
        <v>X</v>
      </c>
      <c r="BY25" s="2">
        <f>+VLOOKUP(B25,GESEM!B:O,14,0)</f>
        <v>9662</v>
      </c>
    </row>
    <row r="26" spans="1:80" x14ac:dyDescent="0.2">
      <c r="A26" s="31">
        <f t="shared" si="4"/>
        <v>20</v>
      </c>
      <c r="B26" s="74">
        <v>75869173</v>
      </c>
      <c r="C26" s="61" t="s">
        <v>72</v>
      </c>
      <c r="D26" s="61" t="str">
        <f>+VLOOKUP(N26,TURNO!B:D,3,0)</f>
        <v>Madrugada</v>
      </c>
      <c r="E26" s="75">
        <f>+VLOOKUP(B26,GESEM!B:R,12,0)</f>
        <v>45141</v>
      </c>
      <c r="F26" s="61" t="str">
        <f>+VLOOKUP(B26,GESEM!B:R,13,0)</f>
        <v>FULL TIME</v>
      </c>
      <c r="G26" s="61" t="s">
        <v>2209</v>
      </c>
      <c r="H26" s="96" t="s">
        <v>2210</v>
      </c>
      <c r="I26" s="61" t="str">
        <f>+VLOOKUP(B26,GESEM!B:N,3,0)</f>
        <v>NEYRA VALVERDE LUCIANA ITSVANA DONATILA</v>
      </c>
      <c r="J26" s="61" t="s">
        <v>72</v>
      </c>
      <c r="K26" s="61" t="str">
        <f>+VLOOKUP(B26,GESEM!B:R,8,0)</f>
        <v>ÑIQUEN DEL AGUILA WALTERS DAVID</v>
      </c>
      <c r="L26" s="61" t="str">
        <f>+VLOOKUP(B26,GESEM!B:R,17,0)</f>
        <v xml:space="preserve">CARAZA MORENO JONATHAN </v>
      </c>
      <c r="M26" s="61" t="s">
        <v>98</v>
      </c>
      <c r="N26" s="13">
        <v>0.125</v>
      </c>
      <c r="O26" s="14">
        <v>0.46875</v>
      </c>
      <c r="P26" s="13">
        <v>0.375</v>
      </c>
      <c r="Q26" s="14">
        <v>0.40625</v>
      </c>
      <c r="R26" s="108" t="str">
        <f>+VLOOKUP(B26,GESEM!B:R,9,0)</f>
        <v>ACTIVO</v>
      </c>
      <c r="S26" s="13">
        <v>0.125</v>
      </c>
      <c r="T26" s="14">
        <v>0.46875</v>
      </c>
      <c r="U26" s="14" t="s">
        <v>148</v>
      </c>
      <c r="V26" s="14" t="s">
        <v>148</v>
      </c>
      <c r="W26" s="14">
        <v>0.375</v>
      </c>
      <c r="X26" s="14">
        <v>0.40625</v>
      </c>
      <c r="Y26" s="14" t="s">
        <v>148</v>
      </c>
      <c r="Z26" s="15" t="s">
        <v>148</v>
      </c>
      <c r="AA26" s="16"/>
      <c r="AB26" s="17"/>
      <c r="AC26" s="17"/>
      <c r="AD26" s="17"/>
      <c r="AE26" s="17"/>
      <c r="AF26" s="17"/>
      <c r="AG26" s="17" t="s">
        <v>148</v>
      </c>
      <c r="AH26" s="18" t="s">
        <v>148</v>
      </c>
      <c r="AI26" s="13">
        <v>0.125</v>
      </c>
      <c r="AJ26" s="14">
        <v>0.46875</v>
      </c>
      <c r="AK26" s="14" t="s">
        <v>148</v>
      </c>
      <c r="AL26" s="14" t="s">
        <v>148</v>
      </c>
      <c r="AM26" s="14">
        <v>0.375</v>
      </c>
      <c r="AN26" s="14">
        <v>0.40625</v>
      </c>
      <c r="AO26" s="14" t="s">
        <v>148</v>
      </c>
      <c r="AP26" s="20" t="s">
        <v>148</v>
      </c>
      <c r="AQ26" s="16">
        <v>0.125</v>
      </c>
      <c r="AR26" s="17">
        <v>0.46875</v>
      </c>
      <c r="AS26" s="17" t="s">
        <v>148</v>
      </c>
      <c r="AT26" s="17" t="s">
        <v>148</v>
      </c>
      <c r="AU26" s="17">
        <v>0.375</v>
      </c>
      <c r="AV26" s="17">
        <v>0.40625</v>
      </c>
      <c r="AW26" s="17" t="s">
        <v>148</v>
      </c>
      <c r="AX26" s="18" t="s">
        <v>148</v>
      </c>
      <c r="AY26" s="13">
        <v>0.125</v>
      </c>
      <c r="AZ26" s="14">
        <v>0.46875</v>
      </c>
      <c r="BA26" s="14" t="s">
        <v>148</v>
      </c>
      <c r="BB26" s="14" t="s">
        <v>148</v>
      </c>
      <c r="BC26" s="14">
        <v>0.375</v>
      </c>
      <c r="BD26" s="14">
        <v>0.40625</v>
      </c>
      <c r="BE26" s="14" t="s">
        <v>148</v>
      </c>
      <c r="BF26" s="20" t="s">
        <v>148</v>
      </c>
      <c r="BG26" s="16">
        <v>0.125</v>
      </c>
      <c r="BH26" s="17">
        <v>0.46875</v>
      </c>
      <c r="BI26" s="17" t="s">
        <v>148</v>
      </c>
      <c r="BJ26" s="17" t="s">
        <v>148</v>
      </c>
      <c r="BK26" s="17">
        <v>0.375</v>
      </c>
      <c r="BL26" s="17">
        <v>0.40625</v>
      </c>
      <c r="BM26" s="17"/>
      <c r="BN26" s="18"/>
      <c r="BO26" s="13">
        <v>0.125</v>
      </c>
      <c r="BP26" s="14">
        <v>0.46875</v>
      </c>
      <c r="BQ26" s="14" t="s">
        <v>148</v>
      </c>
      <c r="BR26" s="14" t="s">
        <v>148</v>
      </c>
      <c r="BS26" s="14">
        <v>0.375</v>
      </c>
      <c r="BT26" s="14">
        <v>0.40625</v>
      </c>
      <c r="BU26" s="14" t="s">
        <v>148</v>
      </c>
      <c r="BV26" s="20" t="s">
        <v>148</v>
      </c>
      <c r="BW26" s="21">
        <f t="shared" si="2"/>
        <v>1</v>
      </c>
      <c r="BX26" s="2" t="str">
        <f t="shared" si="3"/>
        <v>X</v>
      </c>
      <c r="BY26" s="2">
        <f>+VLOOKUP(B26,GESEM!B:O,14,0)</f>
        <v>6515</v>
      </c>
    </row>
    <row r="27" spans="1:80" x14ac:dyDescent="0.2">
      <c r="A27" s="31">
        <f t="shared" si="4"/>
        <v>21</v>
      </c>
      <c r="B27" s="74">
        <v>74956450</v>
      </c>
      <c r="C27" s="61" t="s">
        <v>72</v>
      </c>
      <c r="D27" s="61" t="str">
        <f>+VLOOKUP(N27,TURNO!B:D,3,0)</f>
        <v>Madrugada</v>
      </c>
      <c r="E27" s="75">
        <f>+VLOOKUP(B27,GESEM!B:R,12,0)</f>
        <v>45265</v>
      </c>
      <c r="F27" s="61" t="str">
        <f>+VLOOKUP(B27,GESEM!B:R,13,0)</f>
        <v>FULL TIME</v>
      </c>
      <c r="G27" s="61" t="s">
        <v>2209</v>
      </c>
      <c r="H27" s="96" t="s">
        <v>2212</v>
      </c>
      <c r="I27" s="61" t="str">
        <f>+VLOOKUP(B27,GESEM!B:N,3,0)</f>
        <v>RIVAS MENDOZA GIANELLA PATRICIA</v>
      </c>
      <c r="J27" s="61" t="s">
        <v>72</v>
      </c>
      <c r="K27" s="61" t="str">
        <f>+VLOOKUP(B27,GESEM!B:R,8,0)</f>
        <v xml:space="preserve">VILCA ARTEAGA NOEMI </v>
      </c>
      <c r="L27" s="61" t="str">
        <f>+VLOOKUP(B27,GESEM!B:R,17,0)</f>
        <v xml:space="preserve">CARAZA MORENO JONATHAN </v>
      </c>
      <c r="M27" s="61" t="s">
        <v>99</v>
      </c>
      <c r="N27" s="13">
        <v>0.125</v>
      </c>
      <c r="O27" s="14">
        <v>0.46875</v>
      </c>
      <c r="P27" s="13">
        <v>0.41666666666666669</v>
      </c>
      <c r="Q27" s="14">
        <v>0.44791666666666669</v>
      </c>
      <c r="R27" s="108" t="str">
        <f>+VLOOKUP(B27,GESEM!B:R,9,0)</f>
        <v>ACTIVO</v>
      </c>
      <c r="S27" s="13">
        <v>0.125</v>
      </c>
      <c r="T27" s="14">
        <v>0.46875</v>
      </c>
      <c r="U27" s="14" t="s">
        <v>148</v>
      </c>
      <c r="V27" s="14" t="s">
        <v>148</v>
      </c>
      <c r="W27" s="14">
        <v>0.41666666666666669</v>
      </c>
      <c r="X27" s="14">
        <v>0.44791666666666669</v>
      </c>
      <c r="Y27" s="14" t="s">
        <v>148</v>
      </c>
      <c r="Z27" s="15" t="s">
        <v>148</v>
      </c>
      <c r="AA27" s="16">
        <v>0.125</v>
      </c>
      <c r="AB27" s="17">
        <v>0.46875</v>
      </c>
      <c r="AC27" s="17" t="s">
        <v>148</v>
      </c>
      <c r="AD27" s="17" t="s">
        <v>148</v>
      </c>
      <c r="AE27" s="17">
        <v>0.41666666666666669</v>
      </c>
      <c r="AF27" s="17">
        <v>0.44791666666666669</v>
      </c>
      <c r="AG27" s="17" t="s">
        <v>148</v>
      </c>
      <c r="AH27" s="18" t="s">
        <v>148</v>
      </c>
      <c r="AI27" s="13"/>
      <c r="AJ27" s="14"/>
      <c r="AK27" s="14"/>
      <c r="AL27" s="14"/>
      <c r="AM27" s="13"/>
      <c r="AN27" s="14"/>
      <c r="AO27" s="14" t="s">
        <v>148</v>
      </c>
      <c r="AP27" s="20" t="s">
        <v>148</v>
      </c>
      <c r="AQ27" s="16">
        <v>0.125</v>
      </c>
      <c r="AR27" s="17">
        <v>0.46875</v>
      </c>
      <c r="AS27" s="17" t="s">
        <v>148</v>
      </c>
      <c r="AT27" s="17" t="s">
        <v>148</v>
      </c>
      <c r="AU27" s="17">
        <v>0.41666666666666669</v>
      </c>
      <c r="AV27" s="17">
        <v>0.44791666666666669</v>
      </c>
      <c r="AW27" s="17" t="s">
        <v>148</v>
      </c>
      <c r="AX27" s="18" t="s">
        <v>148</v>
      </c>
      <c r="AY27" s="13">
        <v>0.125</v>
      </c>
      <c r="AZ27" s="14">
        <v>0.46875</v>
      </c>
      <c r="BA27" s="14" t="s">
        <v>148</v>
      </c>
      <c r="BB27" s="14" t="s">
        <v>148</v>
      </c>
      <c r="BC27" s="14">
        <v>0.41666666666666669</v>
      </c>
      <c r="BD27" s="14">
        <v>0.44791666666666669</v>
      </c>
      <c r="BE27" s="14" t="s">
        <v>148</v>
      </c>
      <c r="BF27" s="20" t="s">
        <v>148</v>
      </c>
      <c r="BG27" s="16">
        <v>0.125</v>
      </c>
      <c r="BH27" s="17">
        <v>0.46875</v>
      </c>
      <c r="BI27" s="17" t="s">
        <v>148</v>
      </c>
      <c r="BJ27" s="17" t="s">
        <v>148</v>
      </c>
      <c r="BK27" s="17">
        <v>0.41666666666666669</v>
      </c>
      <c r="BL27" s="17">
        <v>0.44791666666666669</v>
      </c>
      <c r="BM27" s="17" t="s">
        <v>148</v>
      </c>
      <c r="BN27" s="18" t="s">
        <v>148</v>
      </c>
      <c r="BO27" s="13">
        <v>0.125</v>
      </c>
      <c r="BP27" s="14">
        <v>0.46875</v>
      </c>
      <c r="BQ27" s="14" t="s">
        <v>148</v>
      </c>
      <c r="BR27" s="14" t="s">
        <v>148</v>
      </c>
      <c r="BS27" s="14">
        <v>0.41666666666666669</v>
      </c>
      <c r="BT27" s="14">
        <v>0.44791666666666669</v>
      </c>
      <c r="BU27" s="14" t="s">
        <v>148</v>
      </c>
      <c r="BV27" s="20" t="s">
        <v>148</v>
      </c>
      <c r="BW27" s="21">
        <f t="shared" si="2"/>
        <v>1</v>
      </c>
      <c r="BX27" s="2" t="str">
        <f t="shared" si="3"/>
        <v>X</v>
      </c>
      <c r="BY27" s="2">
        <f>+VLOOKUP(B27,GESEM!B:O,14,0)</f>
        <v>6849</v>
      </c>
    </row>
    <row r="28" spans="1:80" x14ac:dyDescent="0.2">
      <c r="A28" s="31">
        <f t="shared" si="4"/>
        <v>22</v>
      </c>
      <c r="B28" s="74">
        <v>44132382</v>
      </c>
      <c r="C28" s="61" t="s">
        <v>72</v>
      </c>
      <c r="D28" s="61" t="str">
        <f>+VLOOKUP(N28,TURNO!B:D,3,0)</f>
        <v>Mañana</v>
      </c>
      <c r="E28" s="75">
        <f>+VLOOKUP(B28,GESEM!B:R,12,0)</f>
        <v>43669</v>
      </c>
      <c r="F28" s="61" t="str">
        <f>+VLOOKUP(B28,GESEM!B:R,13,0)</f>
        <v>FULL TIME</v>
      </c>
      <c r="G28" s="61" t="s">
        <v>2209</v>
      </c>
      <c r="H28" s="96" t="s">
        <v>2210</v>
      </c>
      <c r="I28" s="61" t="str">
        <f>+VLOOKUP(B28,GESEM!B:N,3,0)</f>
        <v>MORI NAVARRETE EDGARD</v>
      </c>
      <c r="J28" s="61" t="s">
        <v>72</v>
      </c>
      <c r="K28" s="61" t="str">
        <f>+VLOOKUP(B28,GESEM!B:R,8,0)</f>
        <v>ÑIQUEN DEL AGUILA WALTERS DAVID</v>
      </c>
      <c r="L28" s="61" t="str">
        <f>+VLOOKUP(B28,GESEM!B:R,17,0)</f>
        <v xml:space="preserve">CARAZA MORENO JONATHAN </v>
      </c>
      <c r="M28" s="61" t="s">
        <v>98</v>
      </c>
      <c r="N28" s="13">
        <v>0.375</v>
      </c>
      <c r="O28" s="14">
        <v>0.71875</v>
      </c>
      <c r="P28" s="13">
        <v>0.5625</v>
      </c>
      <c r="Q28" s="14">
        <v>0.59375</v>
      </c>
      <c r="R28" s="108" t="str">
        <f>+VLOOKUP(B28,GESEM!B:R,9,0)</f>
        <v>ACTIVO</v>
      </c>
      <c r="S28" s="13">
        <v>0.375</v>
      </c>
      <c r="T28" s="14">
        <v>0.71875</v>
      </c>
      <c r="U28" s="14" t="s">
        <v>148</v>
      </c>
      <c r="V28" s="14" t="s">
        <v>148</v>
      </c>
      <c r="W28" s="14">
        <v>0.5625</v>
      </c>
      <c r="X28" s="14">
        <v>0.59375</v>
      </c>
      <c r="Y28" s="14" t="s">
        <v>148</v>
      </c>
      <c r="Z28" s="15" t="s">
        <v>148</v>
      </c>
      <c r="AA28" s="16"/>
      <c r="AB28" s="17"/>
      <c r="AC28" s="17"/>
      <c r="AD28" s="17"/>
      <c r="AE28" s="17"/>
      <c r="AF28" s="17"/>
      <c r="AG28" s="17"/>
      <c r="AH28" s="18"/>
      <c r="AI28" s="19">
        <v>0.375</v>
      </c>
      <c r="AJ28" s="14">
        <v>0.71875</v>
      </c>
      <c r="AK28" s="14" t="s">
        <v>148</v>
      </c>
      <c r="AL28" s="14" t="s">
        <v>148</v>
      </c>
      <c r="AM28" s="14">
        <v>0.5625</v>
      </c>
      <c r="AN28" s="14">
        <v>0.59375</v>
      </c>
      <c r="AO28" s="14" t="s">
        <v>148</v>
      </c>
      <c r="AP28" s="20" t="s">
        <v>148</v>
      </c>
      <c r="AQ28" s="16">
        <v>0.375</v>
      </c>
      <c r="AR28" s="17">
        <v>0.71875</v>
      </c>
      <c r="AS28" s="17" t="s">
        <v>148</v>
      </c>
      <c r="AT28" s="17" t="s">
        <v>148</v>
      </c>
      <c r="AU28" s="17">
        <v>0.5625</v>
      </c>
      <c r="AV28" s="17">
        <v>0.59375</v>
      </c>
      <c r="AW28" s="17" t="s">
        <v>148</v>
      </c>
      <c r="AX28" s="18" t="s">
        <v>148</v>
      </c>
      <c r="AY28" s="19">
        <v>0.375</v>
      </c>
      <c r="AZ28" s="14">
        <v>0.71875</v>
      </c>
      <c r="BA28" s="14" t="s">
        <v>148</v>
      </c>
      <c r="BB28" s="14" t="s">
        <v>148</v>
      </c>
      <c r="BC28" s="14">
        <v>0.5625</v>
      </c>
      <c r="BD28" s="14">
        <v>0.59375</v>
      </c>
      <c r="BE28" s="14" t="s">
        <v>148</v>
      </c>
      <c r="BF28" s="20" t="s">
        <v>148</v>
      </c>
      <c r="BG28" s="16">
        <v>0.375</v>
      </c>
      <c r="BH28" s="17">
        <v>0.71875</v>
      </c>
      <c r="BI28" s="17" t="s">
        <v>148</v>
      </c>
      <c r="BJ28" s="17" t="s">
        <v>148</v>
      </c>
      <c r="BK28" s="17">
        <v>0.5625</v>
      </c>
      <c r="BL28" s="17">
        <v>0.59375</v>
      </c>
      <c r="BM28" s="17" t="s">
        <v>148</v>
      </c>
      <c r="BN28" s="18" t="s">
        <v>148</v>
      </c>
      <c r="BO28" s="19">
        <v>0.375</v>
      </c>
      <c r="BP28" s="14">
        <v>0.71875</v>
      </c>
      <c r="BQ28" s="14" t="s">
        <v>148</v>
      </c>
      <c r="BR28" s="14" t="s">
        <v>148</v>
      </c>
      <c r="BS28" s="14">
        <v>0.5625</v>
      </c>
      <c r="BT28" s="14">
        <v>0.59375</v>
      </c>
      <c r="BU28" s="14" t="s">
        <v>148</v>
      </c>
      <c r="BV28" s="20" t="s">
        <v>148</v>
      </c>
      <c r="BW28" s="21">
        <f t="shared" si="2"/>
        <v>1</v>
      </c>
      <c r="BX28" s="2" t="str">
        <f t="shared" si="3"/>
        <v>X</v>
      </c>
      <c r="BY28" s="2">
        <f>+VLOOKUP(B28,GESEM!B:O,14,0)</f>
        <v>232</v>
      </c>
    </row>
    <row r="29" spans="1:80" x14ac:dyDescent="0.2">
      <c r="A29" s="31">
        <f t="shared" si="4"/>
        <v>23</v>
      </c>
      <c r="B29" s="74">
        <v>72514313</v>
      </c>
      <c r="C29" s="61" t="s">
        <v>72</v>
      </c>
      <c r="D29" s="61" t="str">
        <f>+VLOOKUP(N29,TURNO!B:D,3,0)</f>
        <v>Madrugada</v>
      </c>
      <c r="E29" s="75">
        <f>+VLOOKUP(B29,GESEM!B:R,12,0)</f>
        <v>45576</v>
      </c>
      <c r="F29" s="61" t="str">
        <f>+VLOOKUP(B29,GESEM!B:R,13,0)</f>
        <v>FULL TIME</v>
      </c>
      <c r="G29" s="61" t="s">
        <v>2209</v>
      </c>
      <c r="H29" s="96" t="s">
        <v>2210</v>
      </c>
      <c r="I29" s="61" t="str">
        <f>+VLOOKUP(B29,GESEM!B:N,3,0)</f>
        <v>QUIÑONEZ CALLAN MITCHEL ANGEL</v>
      </c>
      <c r="J29" s="61" t="s">
        <v>72</v>
      </c>
      <c r="K29" s="61" t="str">
        <f>+VLOOKUP(B29,GESEM!B:R,8,0)</f>
        <v xml:space="preserve">VILCA ARTEAGA NOEMI </v>
      </c>
      <c r="L29" s="61" t="str">
        <f>+VLOOKUP(B29,GESEM!B:R,17,0)</f>
        <v xml:space="preserve">CARAZA MORENO JONATHAN </v>
      </c>
      <c r="M29" s="61" t="s">
        <v>102</v>
      </c>
      <c r="N29" s="13">
        <v>0.125</v>
      </c>
      <c r="O29" s="14">
        <v>0.46875</v>
      </c>
      <c r="P29" s="13">
        <v>0.41666666666666669</v>
      </c>
      <c r="Q29" s="14">
        <v>0.44791666666666669</v>
      </c>
      <c r="R29" s="108" t="str">
        <f>+VLOOKUP(B29,GESEM!B:R,9,0)</f>
        <v>ACTIVO</v>
      </c>
      <c r="S29" s="13">
        <v>0.125</v>
      </c>
      <c r="T29" s="14">
        <v>0.46875</v>
      </c>
      <c r="U29" s="14" t="s">
        <v>148</v>
      </c>
      <c r="V29" s="14" t="s">
        <v>148</v>
      </c>
      <c r="W29" s="14">
        <v>0.41666666666666669</v>
      </c>
      <c r="X29" s="14">
        <v>0.44791666666666669</v>
      </c>
      <c r="Y29" s="14" t="s">
        <v>148</v>
      </c>
      <c r="Z29" s="15" t="s">
        <v>148</v>
      </c>
      <c r="AA29" s="16">
        <v>0.125</v>
      </c>
      <c r="AB29" s="17">
        <v>0.46875</v>
      </c>
      <c r="AC29" s="17" t="s">
        <v>148</v>
      </c>
      <c r="AD29" s="17" t="s">
        <v>148</v>
      </c>
      <c r="AE29" s="17">
        <v>0.41666666666666669</v>
      </c>
      <c r="AF29" s="17">
        <v>0.44791666666666669</v>
      </c>
      <c r="AG29" s="17"/>
      <c r="AH29" s="18"/>
      <c r="AI29" s="13">
        <v>0.125</v>
      </c>
      <c r="AJ29" s="14">
        <v>0.46875</v>
      </c>
      <c r="AK29" s="14" t="s">
        <v>148</v>
      </c>
      <c r="AL29" s="14" t="s">
        <v>148</v>
      </c>
      <c r="AM29" s="14">
        <v>0.41666666666666669</v>
      </c>
      <c r="AN29" s="14">
        <v>0.44791666666666669</v>
      </c>
      <c r="AO29" s="14" t="s">
        <v>148</v>
      </c>
      <c r="AP29" s="20" t="s">
        <v>148</v>
      </c>
      <c r="AQ29" s="16">
        <v>0.125</v>
      </c>
      <c r="AR29" s="17">
        <v>0.46875</v>
      </c>
      <c r="AS29" s="17" t="s">
        <v>148</v>
      </c>
      <c r="AT29" s="17" t="s">
        <v>148</v>
      </c>
      <c r="AU29" s="17">
        <v>0.41666666666666669</v>
      </c>
      <c r="AV29" s="17">
        <v>0.44791666666666669</v>
      </c>
      <c r="AW29" s="17" t="s">
        <v>148</v>
      </c>
      <c r="AX29" s="18" t="s">
        <v>148</v>
      </c>
      <c r="AY29" s="13">
        <v>0.125</v>
      </c>
      <c r="AZ29" s="14">
        <v>0.46875</v>
      </c>
      <c r="BA29" s="14" t="s">
        <v>148</v>
      </c>
      <c r="BB29" s="14" t="s">
        <v>148</v>
      </c>
      <c r="BC29" s="14">
        <v>0.41666666666666669</v>
      </c>
      <c r="BD29" s="14">
        <v>0.44791666666666669</v>
      </c>
      <c r="BE29" s="14" t="s">
        <v>148</v>
      </c>
      <c r="BF29" s="20" t="s">
        <v>148</v>
      </c>
      <c r="BG29" s="16"/>
      <c r="BH29" s="17"/>
      <c r="BI29" s="17"/>
      <c r="BJ29" s="17"/>
      <c r="BK29" s="17"/>
      <c r="BL29" s="17"/>
      <c r="BM29" s="17" t="s">
        <v>148</v>
      </c>
      <c r="BN29" s="18" t="s">
        <v>148</v>
      </c>
      <c r="BO29" s="13">
        <v>0.125</v>
      </c>
      <c r="BP29" s="14">
        <v>0.46875</v>
      </c>
      <c r="BQ29" s="14" t="s">
        <v>148</v>
      </c>
      <c r="BR29" s="14" t="s">
        <v>148</v>
      </c>
      <c r="BS29" s="14">
        <v>0.41666666666666669</v>
      </c>
      <c r="BT29" s="14">
        <v>0.44791666666666669</v>
      </c>
      <c r="BU29" s="14" t="s">
        <v>148</v>
      </c>
      <c r="BV29" s="20" t="s">
        <v>148</v>
      </c>
      <c r="BW29" s="21">
        <f t="shared" si="2"/>
        <v>1</v>
      </c>
      <c r="BX29" s="2" t="str">
        <f t="shared" si="3"/>
        <v>X</v>
      </c>
      <c r="BY29" s="2">
        <f>+VLOOKUP(B29,GESEM!B:O,14,0)</f>
        <v>9784</v>
      </c>
    </row>
    <row r="30" spans="1:80" x14ac:dyDescent="0.2">
      <c r="A30" s="31">
        <f t="shared" si="4"/>
        <v>24</v>
      </c>
      <c r="B30" s="74">
        <v>76166065</v>
      </c>
      <c r="C30" s="61" t="s">
        <v>72</v>
      </c>
      <c r="D30" s="61" t="str">
        <f>+VLOOKUP(N30,TURNO!B:D,3,0)</f>
        <v>Mañana</v>
      </c>
      <c r="E30" s="75">
        <f>+VLOOKUP(B30,GESEM!B:R,12,0)</f>
        <v>45365</v>
      </c>
      <c r="F30" s="61" t="str">
        <f>+VLOOKUP(B30,GESEM!B:R,13,0)</f>
        <v>FULL TIME</v>
      </c>
      <c r="G30" s="61" t="s">
        <v>2209</v>
      </c>
      <c r="H30" s="96" t="s">
        <v>2210</v>
      </c>
      <c r="I30" s="61" t="str">
        <f>+VLOOKUP(B30,GESEM!B:N,3,0)</f>
        <v>JAUREGUI PELAEZ PIERO ANDRE</v>
      </c>
      <c r="J30" s="61" t="s">
        <v>72</v>
      </c>
      <c r="K30" s="61" t="str">
        <f>+VLOOKUP(B30,GESEM!B:R,8,0)</f>
        <v>DUEÑAS LEANDRO ANGGY LEIDY MIRELLA</v>
      </c>
      <c r="L30" s="61" t="str">
        <f>+VLOOKUP(B30,GESEM!B:R,17,0)</f>
        <v xml:space="preserve">CARAZA MORENO JONATHAN </v>
      </c>
      <c r="M30" s="61" t="s">
        <v>99</v>
      </c>
      <c r="N30" s="13">
        <v>0.375</v>
      </c>
      <c r="O30" s="14">
        <v>0.71875</v>
      </c>
      <c r="P30" s="13">
        <v>0.60416666666666663</v>
      </c>
      <c r="Q30" s="14">
        <v>0.63541666666666663</v>
      </c>
      <c r="R30" s="108" t="str">
        <f>+VLOOKUP(B30,GESEM!B:R,9,0)</f>
        <v>ACTIVO</v>
      </c>
      <c r="S30" s="13">
        <v>0.375</v>
      </c>
      <c r="T30" s="14">
        <v>0.71875</v>
      </c>
      <c r="U30" s="14" t="s">
        <v>148</v>
      </c>
      <c r="V30" s="14" t="s">
        <v>148</v>
      </c>
      <c r="W30" s="13">
        <v>0.60416666666666663</v>
      </c>
      <c r="X30" s="14">
        <v>0.63541666666666663</v>
      </c>
      <c r="Y30" s="14" t="s">
        <v>148</v>
      </c>
      <c r="Z30" s="15" t="s">
        <v>148</v>
      </c>
      <c r="AA30" s="16">
        <v>0.375</v>
      </c>
      <c r="AB30" s="17">
        <v>0.71875</v>
      </c>
      <c r="AC30" s="17" t="s">
        <v>148</v>
      </c>
      <c r="AD30" s="17" t="s">
        <v>148</v>
      </c>
      <c r="AE30" s="17">
        <v>0.60416666666666663</v>
      </c>
      <c r="AF30" s="17">
        <v>0.63541666666666663</v>
      </c>
      <c r="AG30" s="17" t="s">
        <v>148</v>
      </c>
      <c r="AH30" s="18" t="s">
        <v>148</v>
      </c>
      <c r="AI30" s="13"/>
      <c r="AJ30" s="14"/>
      <c r="AK30" s="14"/>
      <c r="AL30" s="14"/>
      <c r="AM30" s="13"/>
      <c r="AN30" s="14"/>
      <c r="AO30" s="14"/>
      <c r="AP30" s="20"/>
      <c r="AQ30" s="16">
        <v>0.375</v>
      </c>
      <c r="AR30" s="17">
        <v>0.71875</v>
      </c>
      <c r="AS30" s="17" t="s">
        <v>148</v>
      </c>
      <c r="AT30" s="17" t="s">
        <v>148</v>
      </c>
      <c r="AU30" s="17">
        <v>0.60416666666666663</v>
      </c>
      <c r="AV30" s="17">
        <v>0.63541666666666663</v>
      </c>
      <c r="AW30" s="17" t="s">
        <v>148</v>
      </c>
      <c r="AX30" s="18" t="s">
        <v>148</v>
      </c>
      <c r="AY30" s="19">
        <v>0.375</v>
      </c>
      <c r="AZ30" s="14">
        <v>0.71875</v>
      </c>
      <c r="BA30" s="14" t="s">
        <v>148</v>
      </c>
      <c r="BB30" s="14" t="s">
        <v>148</v>
      </c>
      <c r="BC30" s="14">
        <v>0.60416666666666663</v>
      </c>
      <c r="BD30" s="14">
        <v>0.63541666666666663</v>
      </c>
      <c r="BE30" s="14" t="s">
        <v>148</v>
      </c>
      <c r="BF30" s="20" t="s">
        <v>148</v>
      </c>
      <c r="BG30" s="16">
        <v>0.375</v>
      </c>
      <c r="BH30" s="17">
        <v>0.71875</v>
      </c>
      <c r="BI30" s="17" t="s">
        <v>148</v>
      </c>
      <c r="BJ30" s="17" t="s">
        <v>148</v>
      </c>
      <c r="BK30" s="17">
        <v>0.60416666666666663</v>
      </c>
      <c r="BL30" s="17">
        <v>0.63541666666666663</v>
      </c>
      <c r="BM30" s="17" t="s">
        <v>148</v>
      </c>
      <c r="BN30" s="18" t="s">
        <v>148</v>
      </c>
      <c r="BO30" s="19">
        <v>0.375</v>
      </c>
      <c r="BP30" s="14">
        <v>0.71875</v>
      </c>
      <c r="BQ30" s="14" t="s">
        <v>148</v>
      </c>
      <c r="BR30" s="14" t="s">
        <v>148</v>
      </c>
      <c r="BS30" s="14">
        <v>0.60416666666666663</v>
      </c>
      <c r="BT30" s="14">
        <v>0.63541666666666663</v>
      </c>
      <c r="BU30" s="14" t="s">
        <v>148</v>
      </c>
      <c r="BV30" s="20" t="s">
        <v>148</v>
      </c>
      <c r="BW30" s="21">
        <f t="shared" si="2"/>
        <v>1</v>
      </c>
      <c r="BX30" s="2" t="str">
        <f t="shared" si="3"/>
        <v>X</v>
      </c>
      <c r="BY30" s="2">
        <f>+VLOOKUP(B30,GESEM!B:O,14,0)</f>
        <v>7161</v>
      </c>
    </row>
    <row r="31" spans="1:80" x14ac:dyDescent="0.2">
      <c r="A31" s="31">
        <f t="shared" si="4"/>
        <v>25</v>
      </c>
      <c r="B31" s="74">
        <v>74698859</v>
      </c>
      <c r="C31" s="61" t="s">
        <v>72</v>
      </c>
      <c r="D31" s="61" t="str">
        <f>+VLOOKUP(N31,TURNO!B:D,3,0)</f>
        <v>Tarde</v>
      </c>
      <c r="E31" s="75">
        <f>+VLOOKUP(B31,GESEM!B:R,12,0)</f>
        <v>45642</v>
      </c>
      <c r="F31" s="61" t="str">
        <f>+VLOOKUP(B31,GESEM!B:R,13,0)</f>
        <v>PART TIME</v>
      </c>
      <c r="G31" s="61" t="s">
        <v>2209</v>
      </c>
      <c r="H31" s="96" t="s">
        <v>2210</v>
      </c>
      <c r="I31" s="61" t="str">
        <f>+VLOOKUP(B31,GESEM!B:N,3,0)</f>
        <v>BLANCO SÁNCHEZ PAOLA STEFANI</v>
      </c>
      <c r="J31" s="61" t="s">
        <v>72</v>
      </c>
      <c r="K31" s="61" t="str">
        <f>+VLOOKUP(B31,GESEM!B:R,8,0)</f>
        <v>MONTERO ESPINOZA RENATO ALONSO</v>
      </c>
      <c r="L31" s="61" t="str">
        <f>+VLOOKUP(B31,GESEM!B:R,17,0)</f>
        <v xml:space="preserve">CARAZA MORENO JONATHAN </v>
      </c>
      <c r="M31" s="61" t="s">
        <v>101</v>
      </c>
      <c r="N31" s="13">
        <v>0.54166666666666663</v>
      </c>
      <c r="O31" s="14">
        <v>0.70486111111111116</v>
      </c>
      <c r="P31" s="13" t="s">
        <v>148</v>
      </c>
      <c r="Q31" s="14" t="s">
        <v>148</v>
      </c>
      <c r="R31" s="108" t="str">
        <f>+VLOOKUP(B31,GESEM!B:R,9,0)</f>
        <v>ACTIVO</v>
      </c>
      <c r="S31" s="13">
        <v>0.54166666666666663</v>
      </c>
      <c r="T31" s="14">
        <v>0.70486111111111116</v>
      </c>
      <c r="U31" s="14" t="s">
        <v>148</v>
      </c>
      <c r="V31" s="14" t="s">
        <v>148</v>
      </c>
      <c r="W31" s="14" t="s">
        <v>148</v>
      </c>
      <c r="X31" s="14" t="s">
        <v>148</v>
      </c>
      <c r="Y31" s="14" t="s">
        <v>148</v>
      </c>
      <c r="Z31" s="15" t="s">
        <v>148</v>
      </c>
      <c r="AA31" s="16">
        <v>0.54166666666666663</v>
      </c>
      <c r="AB31" s="17">
        <v>0.70486111111111116</v>
      </c>
      <c r="AC31" s="17" t="s">
        <v>148</v>
      </c>
      <c r="AD31" s="17" t="s">
        <v>148</v>
      </c>
      <c r="AE31" s="17" t="s">
        <v>148</v>
      </c>
      <c r="AF31" s="17" t="s">
        <v>148</v>
      </c>
      <c r="AG31" s="17" t="s">
        <v>148</v>
      </c>
      <c r="AH31" s="18" t="s">
        <v>148</v>
      </c>
      <c r="AI31" s="13">
        <v>0.54166666666666663</v>
      </c>
      <c r="AJ31" s="14">
        <v>0.70486111111111116</v>
      </c>
      <c r="AK31" s="14" t="s">
        <v>148</v>
      </c>
      <c r="AL31" s="14" t="s">
        <v>148</v>
      </c>
      <c r="AM31" s="14" t="s">
        <v>148</v>
      </c>
      <c r="AN31" s="14" t="s">
        <v>148</v>
      </c>
      <c r="AO31" s="14" t="s">
        <v>148</v>
      </c>
      <c r="AP31" s="20" t="s">
        <v>148</v>
      </c>
      <c r="AQ31" s="16">
        <v>0.54166666666666663</v>
      </c>
      <c r="AR31" s="17">
        <v>0.70486111111111116</v>
      </c>
      <c r="AS31" s="17"/>
      <c r="AT31" s="17"/>
      <c r="AU31" s="17"/>
      <c r="AV31" s="17"/>
      <c r="AW31" s="17"/>
      <c r="AX31" s="18"/>
      <c r="AY31" s="13"/>
      <c r="AZ31" s="14"/>
      <c r="BA31" s="14"/>
      <c r="BB31" s="14" t="s">
        <v>148</v>
      </c>
      <c r="BC31" s="14" t="s">
        <v>148</v>
      </c>
      <c r="BD31" s="14" t="s">
        <v>148</v>
      </c>
      <c r="BE31" s="14" t="s">
        <v>148</v>
      </c>
      <c r="BF31" s="20" t="s">
        <v>148</v>
      </c>
      <c r="BG31" s="16">
        <v>0.54166666666666663</v>
      </c>
      <c r="BH31" s="17">
        <v>0.70486111111111116</v>
      </c>
      <c r="BI31" s="17" t="s">
        <v>148</v>
      </c>
      <c r="BJ31" s="17" t="s">
        <v>148</v>
      </c>
      <c r="BK31" s="17" t="s">
        <v>148</v>
      </c>
      <c r="BL31" s="17" t="s">
        <v>148</v>
      </c>
      <c r="BM31" s="17" t="s">
        <v>148</v>
      </c>
      <c r="BN31" s="18" t="s">
        <v>148</v>
      </c>
      <c r="BO31" s="13">
        <v>0.54166666666666663</v>
      </c>
      <c r="BP31" s="14">
        <v>0.70486111111111116</v>
      </c>
      <c r="BQ31" s="14" t="s">
        <v>148</v>
      </c>
      <c r="BR31" s="14" t="s">
        <v>148</v>
      </c>
      <c r="BS31" s="14" t="s">
        <v>148</v>
      </c>
      <c r="BT31" s="14" t="s">
        <v>148</v>
      </c>
      <c r="BU31" s="14" t="s">
        <v>148</v>
      </c>
      <c r="BV31" s="20" t="s">
        <v>148</v>
      </c>
      <c r="BW31" s="21">
        <f t="shared" si="2"/>
        <v>1</v>
      </c>
      <c r="BX31" s="2" t="str">
        <f t="shared" si="3"/>
        <v>X</v>
      </c>
      <c r="BY31" s="2" t="str">
        <f>+VLOOKUP(B31,GESEM!B:O,14,0)</f>
        <v>R15554821</v>
      </c>
    </row>
    <row r="32" spans="1:80" x14ac:dyDescent="0.2">
      <c r="A32" s="31">
        <f t="shared" si="4"/>
        <v>26</v>
      </c>
      <c r="B32" s="74">
        <v>46592648</v>
      </c>
      <c r="C32" s="61" t="s">
        <v>72</v>
      </c>
      <c r="D32" s="61" t="str">
        <f>+VLOOKUP(N32,TURNO!B:D,3,0)</f>
        <v>Mañana</v>
      </c>
      <c r="E32" s="75">
        <f>+VLOOKUP(B32,GESEM!B:R,12,0)</f>
        <v>45642</v>
      </c>
      <c r="F32" s="61" t="str">
        <f>+VLOOKUP(B32,GESEM!B:R,13,0)</f>
        <v>PART TIME</v>
      </c>
      <c r="G32" s="61" t="s">
        <v>2209</v>
      </c>
      <c r="H32" s="96" t="s">
        <v>2210</v>
      </c>
      <c r="I32" s="61" t="str">
        <f>+VLOOKUP(B32,GESEM!B:N,3,0)</f>
        <v>BUSTOS AVALOS SANDRA BEATRIZ</v>
      </c>
      <c r="J32" s="61" t="s">
        <v>72</v>
      </c>
      <c r="K32" s="61" t="str">
        <f>+VLOOKUP(B32,GESEM!B:R,8,0)</f>
        <v>ÑIQUEN DEL AGUILA WALTERS DAVID</v>
      </c>
      <c r="L32" s="61" t="str">
        <f>+VLOOKUP(B32,GESEM!B:R,17,0)</f>
        <v xml:space="preserve">CARAZA MORENO JONATHAN </v>
      </c>
      <c r="M32" s="61" t="s">
        <v>100</v>
      </c>
      <c r="N32" s="14">
        <v>0.375</v>
      </c>
      <c r="O32" s="14">
        <v>0.53819444444444442</v>
      </c>
      <c r="P32" s="13" t="s">
        <v>148</v>
      </c>
      <c r="Q32" s="14" t="s">
        <v>148</v>
      </c>
      <c r="R32" s="108" t="str">
        <f>+VLOOKUP(B32,GESEM!B:R,9,0)</f>
        <v>ACTIVO</v>
      </c>
      <c r="S32" s="13">
        <v>0.375</v>
      </c>
      <c r="T32" s="14">
        <v>0.53819444444444442</v>
      </c>
      <c r="U32" s="14" t="s">
        <v>148</v>
      </c>
      <c r="V32" s="14" t="s">
        <v>148</v>
      </c>
      <c r="W32" s="14" t="s">
        <v>148</v>
      </c>
      <c r="X32" s="14" t="s">
        <v>148</v>
      </c>
      <c r="Y32" s="14" t="s">
        <v>148</v>
      </c>
      <c r="Z32" s="15" t="s">
        <v>148</v>
      </c>
      <c r="AA32" s="16">
        <v>0.375</v>
      </c>
      <c r="AB32" s="17">
        <v>0.53819444444444442</v>
      </c>
      <c r="AC32" s="17" t="s">
        <v>148</v>
      </c>
      <c r="AD32" s="17" t="s">
        <v>148</v>
      </c>
      <c r="AE32" s="17" t="s">
        <v>148</v>
      </c>
      <c r="AF32" s="17" t="s">
        <v>148</v>
      </c>
      <c r="AG32" s="17" t="s">
        <v>148</v>
      </c>
      <c r="AH32" s="18" t="s">
        <v>148</v>
      </c>
      <c r="AI32" s="13">
        <v>0.375</v>
      </c>
      <c r="AJ32" s="14">
        <v>0.53819444444444442</v>
      </c>
      <c r="AK32" s="14" t="s">
        <v>148</v>
      </c>
      <c r="AL32" s="14" t="s">
        <v>148</v>
      </c>
      <c r="AM32" s="14" t="s">
        <v>148</v>
      </c>
      <c r="AN32" s="14" t="s">
        <v>148</v>
      </c>
      <c r="AO32" s="14" t="s">
        <v>148</v>
      </c>
      <c r="AP32" s="20" t="s">
        <v>148</v>
      </c>
      <c r="AQ32" s="16"/>
      <c r="AR32" s="17"/>
      <c r="AS32" s="17"/>
      <c r="AT32" s="17"/>
      <c r="AU32" s="17"/>
      <c r="AV32" s="17" t="s">
        <v>148</v>
      </c>
      <c r="AW32" s="17" t="s">
        <v>148</v>
      </c>
      <c r="AX32" s="18" t="s">
        <v>148</v>
      </c>
      <c r="AY32" s="13">
        <v>0.375</v>
      </c>
      <c r="AZ32" s="14">
        <v>0.53819444444444442</v>
      </c>
      <c r="BA32" s="14"/>
      <c r="BB32" s="14"/>
      <c r="BC32" s="13"/>
      <c r="BD32" s="14"/>
      <c r="BE32" s="14"/>
      <c r="BF32" s="20"/>
      <c r="BG32" s="16">
        <v>0.375</v>
      </c>
      <c r="BH32" s="17">
        <v>0.53819444444444442</v>
      </c>
      <c r="BI32" s="17" t="s">
        <v>148</v>
      </c>
      <c r="BJ32" s="17" t="s">
        <v>148</v>
      </c>
      <c r="BK32" s="17" t="s">
        <v>148</v>
      </c>
      <c r="BL32" s="17" t="s">
        <v>148</v>
      </c>
      <c r="BM32" s="17" t="s">
        <v>148</v>
      </c>
      <c r="BN32" s="18" t="s">
        <v>148</v>
      </c>
      <c r="BO32" s="13">
        <v>0.375</v>
      </c>
      <c r="BP32" s="14">
        <v>0.53819444444444442</v>
      </c>
      <c r="BQ32" s="14" t="s">
        <v>148</v>
      </c>
      <c r="BR32" s="14" t="s">
        <v>148</v>
      </c>
      <c r="BS32" s="14" t="s">
        <v>148</v>
      </c>
      <c r="BT32" s="14" t="s">
        <v>148</v>
      </c>
      <c r="BU32" s="14" t="s">
        <v>148</v>
      </c>
      <c r="BV32" s="20" t="s">
        <v>148</v>
      </c>
      <c r="BW32" s="21">
        <f t="shared" si="2"/>
        <v>1</v>
      </c>
      <c r="BX32" s="2" t="str">
        <f t="shared" si="3"/>
        <v>X</v>
      </c>
      <c r="BY32" s="2" t="str">
        <f>+VLOOKUP(B32,GESEM!B:O,14,0)</f>
        <v>R15554821</v>
      </c>
    </row>
    <row r="33" spans="14:17" x14ac:dyDescent="0.2">
      <c r="Q33" s="113"/>
    </row>
    <row r="34" spans="14:17" x14ac:dyDescent="0.2">
      <c r="Q34" s="113"/>
    </row>
    <row r="35" spans="14:17" x14ac:dyDescent="0.2">
      <c r="N35" s="39"/>
    </row>
    <row r="36" spans="14:17" x14ac:dyDescent="0.2">
      <c r="N36" s="39"/>
    </row>
  </sheetData>
  <autoFilter ref="A6:BV32" xr:uid="{A39E5ACE-9A5D-4CB4-96F5-C7B5FC180BFC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phoneticPr fontId="21" type="noConversion"/>
  <conditionalFormatting sqref="B1:B15 B17:B1048576">
    <cfRule type="duplicateValues" dxfId="766" priority="29"/>
    <cfRule type="duplicateValues" dxfId="765" priority="34"/>
    <cfRule type="duplicateValues" dxfId="764" priority="35"/>
  </conditionalFormatting>
  <conditionalFormatting sqref="B16">
    <cfRule type="duplicateValues" dxfId="763" priority="1"/>
    <cfRule type="duplicateValues" dxfId="762" priority="2"/>
    <cfRule type="duplicateValues" dxfId="761" priority="3"/>
    <cfRule type="duplicateValues" dxfId="760" priority="4"/>
    <cfRule type="duplicateValues" dxfId="759" priority="5"/>
    <cfRule type="duplicateValues" dxfId="758" priority="6"/>
    <cfRule type="duplicateValues" dxfId="757" priority="7"/>
    <cfRule type="duplicateValues" dxfId="756" priority="8"/>
    <cfRule type="duplicateValues" dxfId="755" priority="9"/>
    <cfRule type="duplicateValues" dxfId="754" priority="10"/>
    <cfRule type="duplicateValues" dxfId="753" priority="11"/>
    <cfRule type="duplicateValues" dxfId="752" priority="12"/>
    <cfRule type="duplicateValues" dxfId="751" priority="13"/>
    <cfRule type="duplicateValues" dxfId="750" priority="14"/>
  </conditionalFormatting>
  <conditionalFormatting sqref="B17">
    <cfRule type="duplicateValues" dxfId="749" priority="66674"/>
  </conditionalFormatting>
  <conditionalFormatting sqref="B18">
    <cfRule type="duplicateValues" dxfId="748" priority="37"/>
  </conditionalFormatting>
  <conditionalFormatting sqref="B19:B1048576 B1:B15">
    <cfRule type="duplicateValues" dxfId="747" priority="42"/>
  </conditionalFormatting>
  <conditionalFormatting sqref="R6 I6">
    <cfRule type="duplicateValues" dxfId="746" priority="77"/>
  </conditionalFormatting>
  <conditionalFormatting sqref="BW7:BW32">
    <cfRule type="cellIs" dxfId="745" priority="33" operator="greaterThan">
      <formula>0</formula>
    </cfRule>
  </conditionalFormatting>
  <dataValidations disablePrompts="1" count="1">
    <dataValidation type="list" allowBlank="1" showInputMessage="1" showErrorMessage="1" sqref="R241 R199 R157 R115 R73" xr:uid="{B234503D-E9F8-4F11-9D4E-14430797D7C6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28657-CFFC-4EA8-85BE-7D37B0E99BD2}">
  <sheetPr codeName="sFB">
    <tabColor theme="9" tint="-0.249977111117893"/>
  </sheetPr>
  <dimension ref="A2:CI424"/>
  <sheetViews>
    <sheetView showGridLines="0" tabSelected="1" topLeftCell="A13" zoomScale="70" zoomScaleNormal="70" workbookViewId="0">
      <selection activeCell="A44" sqref="A44"/>
    </sheetView>
  </sheetViews>
  <sheetFormatPr baseColWidth="10" defaultColWidth="4.5703125" defaultRowHeight="12.75" x14ac:dyDescent="0.2"/>
  <cols>
    <col min="1" max="1" width="7.85546875" style="2" customWidth="1"/>
    <col min="2" max="2" width="12.140625" style="2" customWidth="1"/>
    <col min="3" max="3" width="11.85546875" style="2" customWidth="1"/>
    <col min="4" max="4" width="10.28515625" style="2" customWidth="1"/>
    <col min="5" max="5" width="12" style="2" customWidth="1"/>
    <col min="6" max="6" width="12.140625" style="2" customWidth="1"/>
    <col min="7" max="7" width="36" style="2" customWidth="1"/>
    <col min="8" max="8" width="32" style="104" customWidth="1"/>
    <col min="9" max="9" width="60" style="2" bestFit="1" customWidth="1"/>
    <col min="10" max="10" width="18.42578125" style="2" customWidth="1"/>
    <col min="11" max="11" width="44" style="2" customWidth="1"/>
    <col min="12" max="12" width="42.42578125" style="2" customWidth="1"/>
    <col min="13" max="13" width="29.140625" style="2" customWidth="1"/>
    <col min="14" max="15" width="10.140625" style="2" customWidth="1"/>
    <col min="16" max="17" width="12.28515625" style="2" customWidth="1"/>
    <col min="18" max="18" width="13.140625" style="2" customWidth="1"/>
    <col min="19" max="19" width="19.7109375" style="2" customWidth="1"/>
    <col min="20" max="20" width="17.28515625" style="2" customWidth="1"/>
    <col min="21" max="21" width="18.28515625" style="2" customWidth="1"/>
    <col min="22" max="22" width="19.140625" style="2" customWidth="1"/>
    <col min="23" max="23" width="24.5703125" style="2" customWidth="1"/>
    <col min="24" max="24" width="22" style="2" customWidth="1"/>
    <col min="25" max="25" width="18.7109375" style="2" customWidth="1"/>
    <col min="26" max="26" width="19.5703125" style="2" customWidth="1"/>
    <col min="27" max="27" width="19.7109375" style="2" customWidth="1"/>
    <col min="28" max="28" width="17.28515625" style="2" customWidth="1"/>
    <col min="29" max="29" width="18.28515625" style="2" customWidth="1"/>
    <col min="30" max="30" width="19.140625" style="2" customWidth="1"/>
    <col min="31" max="31" width="24.5703125" style="2" customWidth="1"/>
    <col min="32" max="32" width="22" style="2" customWidth="1"/>
    <col min="33" max="33" width="18.7109375" style="2" customWidth="1"/>
    <col min="34" max="34" width="19.5703125" style="2" customWidth="1"/>
    <col min="35" max="35" width="19.7109375" style="2" customWidth="1"/>
    <col min="36" max="36" width="17.28515625" style="2" customWidth="1"/>
    <col min="37" max="37" width="18.28515625" style="2" customWidth="1"/>
    <col min="38" max="38" width="19.140625" style="2" customWidth="1"/>
    <col min="39" max="39" width="24.5703125" style="2" customWidth="1"/>
    <col min="40" max="40" width="22" style="2" customWidth="1"/>
    <col min="41" max="41" width="18.7109375" style="2" customWidth="1"/>
    <col min="42" max="42" width="19.5703125" style="2" customWidth="1"/>
    <col min="43" max="43" width="19.7109375" style="2" customWidth="1"/>
    <col min="44" max="44" width="17.28515625" style="2" customWidth="1"/>
    <col min="45" max="45" width="18.28515625" style="2" customWidth="1"/>
    <col min="46" max="46" width="19.140625" style="2" customWidth="1"/>
    <col min="47" max="47" width="24.5703125" style="2" customWidth="1"/>
    <col min="48" max="48" width="22" style="2" customWidth="1"/>
    <col min="49" max="49" width="18.7109375" style="2" customWidth="1"/>
    <col min="50" max="50" width="19.5703125" style="2" customWidth="1"/>
    <col min="51" max="51" width="19.7109375" style="2" customWidth="1"/>
    <col min="52" max="52" width="17.28515625" style="2" customWidth="1"/>
    <col min="53" max="53" width="18.28515625" style="2" customWidth="1"/>
    <col min="54" max="54" width="19.140625" style="2" customWidth="1"/>
    <col min="55" max="55" width="24.5703125" style="2" customWidth="1"/>
    <col min="56" max="56" width="22" style="2" customWidth="1"/>
    <col min="57" max="57" width="18.7109375" style="2" customWidth="1"/>
    <col min="58" max="58" width="19.5703125" style="2" customWidth="1"/>
    <col min="59" max="59" width="19.7109375" style="2" customWidth="1"/>
    <col min="60" max="60" width="17.28515625" style="2" customWidth="1"/>
    <col min="61" max="61" width="18.28515625" style="2" customWidth="1"/>
    <col min="62" max="62" width="19.140625" style="2" customWidth="1"/>
    <col min="63" max="63" width="24.5703125" style="2" customWidth="1"/>
    <col min="64" max="64" width="22" style="2" customWidth="1"/>
    <col min="65" max="65" width="18.7109375" style="2" customWidth="1"/>
    <col min="66" max="66" width="19.5703125" style="2" customWidth="1"/>
    <col min="67" max="67" width="19.7109375" style="2" customWidth="1"/>
    <col min="68" max="68" width="17.28515625" style="2" customWidth="1"/>
    <col min="69" max="69" width="18.28515625" style="2" customWidth="1"/>
    <col min="70" max="70" width="19.140625" style="2" customWidth="1"/>
    <col min="71" max="71" width="24.5703125" style="2" customWidth="1"/>
    <col min="72" max="72" width="22" style="2" customWidth="1"/>
    <col min="73" max="73" width="18.7109375" style="2" customWidth="1"/>
    <col min="74" max="74" width="19.5703125" style="2" customWidth="1"/>
    <col min="75" max="75" width="9.28515625" style="2" customWidth="1"/>
    <col min="76" max="76" width="11" style="2" customWidth="1"/>
    <col min="77" max="77" width="10.140625" style="2" bestFit="1" customWidth="1"/>
    <col min="78" max="78" width="10.28515625" style="2" bestFit="1" customWidth="1"/>
    <col min="79" max="84" width="4.5703125" style="2"/>
    <col min="85" max="85" width="14" style="2" bestFit="1" customWidth="1"/>
    <col min="86" max="86" width="13.5703125" style="2" bestFit="1" customWidth="1"/>
    <col min="87" max="92" width="4.5703125" style="2"/>
    <col min="93" max="93" width="10.28515625" style="2" bestFit="1" customWidth="1"/>
    <col min="94" max="94" width="6.42578125" style="2" bestFit="1" customWidth="1"/>
    <col min="95" max="16384" width="4.5703125" style="2"/>
  </cols>
  <sheetData>
    <row r="2" spans="1:87" x14ac:dyDescent="0.2">
      <c r="L2" s="81"/>
      <c r="S2" s="73"/>
      <c r="CG2" t="s">
        <v>75</v>
      </c>
      <c r="CH2"/>
    </row>
    <row r="3" spans="1:87" ht="13.5" thickBot="1" x14ac:dyDescent="0.25">
      <c r="L3" s="81"/>
      <c r="Q3" s="87"/>
      <c r="CG3">
        <v>362</v>
      </c>
      <c r="CH3"/>
    </row>
    <row r="4" spans="1:87" ht="13.5" thickBot="1" x14ac:dyDescent="0.25">
      <c r="G4" s="73"/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  <c r="CH4"/>
      <c r="CI4"/>
    </row>
    <row r="5" spans="1:87" ht="13.5" thickBot="1" x14ac:dyDescent="0.25">
      <c r="B5" s="72"/>
      <c r="C5" s="72"/>
      <c r="D5" s="72"/>
      <c r="E5" s="72"/>
      <c r="F5" s="72"/>
      <c r="G5" s="72"/>
      <c r="H5" s="105"/>
      <c r="I5" s="72"/>
      <c r="J5" s="72"/>
      <c r="K5" s="72"/>
      <c r="L5" s="72"/>
      <c r="M5" s="72"/>
      <c r="N5" s="72"/>
      <c r="O5" s="72"/>
      <c r="P5" s="72"/>
      <c r="Q5" s="72"/>
      <c r="R5" s="72"/>
      <c r="S5" s="144">
        <f>+RESUMEN!S5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CG5"/>
      <c r="CH5"/>
    </row>
    <row r="6" spans="1:87" ht="21" customHeight="1" thickBot="1" x14ac:dyDescent="0.25">
      <c r="A6" s="31" t="s">
        <v>106</v>
      </c>
      <c r="B6" s="10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106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W6" s="2" t="s">
        <v>2213</v>
      </c>
      <c r="BX6" s="2">
        <f>COUNTIF($BX$7:$BX$1048576,"x")</f>
        <v>418</v>
      </c>
      <c r="BY6" s="71" t="s">
        <v>2214</v>
      </c>
      <c r="CG6"/>
      <c r="CH6"/>
    </row>
    <row r="7" spans="1:87" ht="12.75" customHeight="1" x14ac:dyDescent="0.2">
      <c r="A7" s="31">
        <v>1</v>
      </c>
      <c r="B7" s="74">
        <v>70285227</v>
      </c>
      <c r="C7" s="61" t="str">
        <f>+VLOOKUP(J7,TURNO!P:Q,2,0)</f>
        <v xml:space="preserve">CHAT USER </v>
      </c>
      <c r="D7" s="61" t="str">
        <f>+VLOOKUP(N7,TURNO!B:D,3,0)</f>
        <v>Madrugada</v>
      </c>
      <c r="E7" s="75">
        <f>+VLOOKUP(B7,GESEM!B:R,12,0)</f>
        <v>44595</v>
      </c>
      <c r="F7" s="61" t="str">
        <f>+VLOOKUP(B7,GESEM!B:R,13,0)</f>
        <v>FULL TIME</v>
      </c>
      <c r="G7" s="61" t="s">
        <v>2217</v>
      </c>
      <c r="H7" s="96" t="s">
        <v>2356</v>
      </c>
      <c r="I7" s="61" t="str">
        <f>+VLOOKUP(B7,GESEM!B:N,3,0)</f>
        <v>POLANCO QUISPE CHRISTIAN JEFFERSON</v>
      </c>
      <c r="J7" s="61" t="s">
        <v>16</v>
      </c>
      <c r="K7" s="61" t="str">
        <f>+VLOOKUP(B7,GESEM!B:R,8,0)</f>
        <v>QUISPE LUNA VICTOR HUGO</v>
      </c>
      <c r="L7" s="61" t="str">
        <f>+VLOOKUP(B7,GESEM!B:R,17,0)</f>
        <v>SALVADOR CAMPOS EDUAR ANDRES</v>
      </c>
      <c r="M7" s="61" t="s">
        <v>100</v>
      </c>
      <c r="N7" s="13">
        <v>0.95833333333333337</v>
      </c>
      <c r="O7" s="14">
        <v>0.30208333333333331</v>
      </c>
      <c r="P7" s="13">
        <v>0.125</v>
      </c>
      <c r="Q7" s="14">
        <v>0.15625</v>
      </c>
      <c r="R7" s="108" t="str">
        <f>+VLOOKUP(B7,GESEM!B:R,9,0)</f>
        <v>ACTIVO</v>
      </c>
      <c r="S7" s="19">
        <v>0.95833333333333337</v>
      </c>
      <c r="T7" s="14">
        <v>0.30208333333333331</v>
      </c>
      <c r="U7" s="14"/>
      <c r="V7" s="14"/>
      <c r="W7" s="13">
        <v>0.125</v>
      </c>
      <c r="X7" s="14">
        <v>0.15625</v>
      </c>
      <c r="Y7" s="13"/>
      <c r="Z7" s="20"/>
      <c r="AA7" s="107">
        <v>0.95833333333333337</v>
      </c>
      <c r="AB7" s="17">
        <v>0.30208333333333331</v>
      </c>
      <c r="AC7" s="17"/>
      <c r="AD7" s="17"/>
      <c r="AE7" s="17">
        <v>0.125</v>
      </c>
      <c r="AF7" s="17">
        <v>0.15625</v>
      </c>
      <c r="AG7" s="17"/>
      <c r="AH7" s="18"/>
      <c r="AI7" s="13">
        <v>0.95833333333333337</v>
      </c>
      <c r="AJ7" s="14">
        <v>0.30208333333333331</v>
      </c>
      <c r="AK7" s="14"/>
      <c r="AL7" s="14"/>
      <c r="AM7" s="13">
        <v>0.125</v>
      </c>
      <c r="AN7" s="14">
        <v>0.15625</v>
      </c>
      <c r="AO7" s="14"/>
      <c r="AP7" s="20"/>
      <c r="AQ7" s="16"/>
      <c r="AR7" s="17"/>
      <c r="AS7" s="17"/>
      <c r="AT7" s="17"/>
      <c r="AU7" s="17"/>
      <c r="AV7" s="17"/>
      <c r="AW7" s="17"/>
      <c r="AX7" s="18"/>
      <c r="AY7" s="13">
        <v>0.95833333333333337</v>
      </c>
      <c r="AZ7" s="14">
        <v>0.30208333333333331</v>
      </c>
      <c r="BA7" s="14"/>
      <c r="BB7" s="14"/>
      <c r="BC7" s="13">
        <v>0.125</v>
      </c>
      <c r="BD7" s="14">
        <v>0.15625</v>
      </c>
      <c r="BE7" s="14"/>
      <c r="BF7" s="20"/>
      <c r="BG7" s="16">
        <v>0.95833333333333337</v>
      </c>
      <c r="BH7" s="17">
        <v>0.30208333333333331</v>
      </c>
      <c r="BI7" s="17"/>
      <c r="BJ7" s="17"/>
      <c r="BK7" s="17">
        <v>0.125</v>
      </c>
      <c r="BL7" s="17">
        <v>0.15625</v>
      </c>
      <c r="BM7" s="17"/>
      <c r="BN7" s="18"/>
      <c r="BO7" s="13">
        <v>0.95833333333333337</v>
      </c>
      <c r="BP7" s="14">
        <v>0.30208333333333331</v>
      </c>
      <c r="BQ7" s="14"/>
      <c r="BR7" s="14"/>
      <c r="BS7" s="14">
        <v>0.125</v>
      </c>
      <c r="BT7" s="14">
        <v>0.15625</v>
      </c>
      <c r="BU7" s="14"/>
      <c r="BV7" s="20"/>
      <c r="BW7" s="21">
        <f t="shared" ref="BW7" si="0">COUNTBLANK(S7)+COUNTBLANK(AA7)+COUNTBLANK(AI7)+COUNTBLANK(AQ7)+COUNTBLANK(AY7)+COUNTBLANK(BG7)+COUNTBLANK(BO7)</f>
        <v>1</v>
      </c>
      <c r="BX7" s="2" t="str">
        <f t="shared" ref="BX7:BX69" si="1">IF(I7="NESTING","OK",IF(AND(K7="full time",BW7=1),"OK",IF(AND(K7="Part time",BW7=2),"OK",IF(AND(K7="Part Time2",BW7=1),"OK",IF(AND(K7="Part Time3",BW7=4),"OK","X")))))</f>
        <v>X</v>
      </c>
      <c r="BY7" s="2">
        <f>+VLOOKUP(B7,GESEM!B:O,14,0)</f>
        <v>2995</v>
      </c>
      <c r="CG7"/>
      <c r="CH7"/>
    </row>
    <row r="8" spans="1:87" ht="12.75" customHeight="1" x14ac:dyDescent="0.2">
      <c r="A8" s="31">
        <f t="shared" ref="A8:A71" si="2">+A7+1</f>
        <v>2</v>
      </c>
      <c r="B8" s="74">
        <v>47192922</v>
      </c>
      <c r="C8" s="61" t="str">
        <f>+VLOOKUP(J8,TURNO!P:Q,2,0)</f>
        <v xml:space="preserve">CHAT USER </v>
      </c>
      <c r="D8" s="61" t="str">
        <f>+VLOOKUP(N8,TURNO!B:D,3,0)</f>
        <v>Madrugada</v>
      </c>
      <c r="E8" s="75">
        <f>+VLOOKUP(B8,GESEM!B:R,12,0)</f>
        <v>43411</v>
      </c>
      <c r="F8" s="61" t="str">
        <f>+VLOOKUP(B8,GESEM!B:R,13,0)</f>
        <v>FULL TIME</v>
      </c>
      <c r="G8" s="61" t="s">
        <v>2217</v>
      </c>
      <c r="H8" s="96" t="s">
        <v>2357</v>
      </c>
      <c r="I8" s="61" t="str">
        <f>+VLOOKUP(B8,GESEM!B:N,3,0)</f>
        <v>ROMERO ANYAIPOMA LUIS ENRIQUE</v>
      </c>
      <c r="J8" s="61" t="s">
        <v>16</v>
      </c>
      <c r="K8" s="61" t="str">
        <f>+VLOOKUP(B8,GESEM!B:R,8,0)</f>
        <v>QUISPE LUNA VICTOR HUGO</v>
      </c>
      <c r="L8" s="61" t="str">
        <f>+VLOOKUP(B8,GESEM!B:R,17,0)</f>
        <v>SALVADOR CAMPOS EDUAR ANDRES</v>
      </c>
      <c r="M8" s="61" t="s">
        <v>99</v>
      </c>
      <c r="N8" s="13">
        <v>0.95833333333333337</v>
      </c>
      <c r="O8" s="14">
        <v>0.30208333333333331</v>
      </c>
      <c r="P8" s="13">
        <v>9.375E-2</v>
      </c>
      <c r="Q8" s="14">
        <v>0.125</v>
      </c>
      <c r="R8" s="108" t="str">
        <f>+VLOOKUP(B8,GESEM!B:R,9,0)</f>
        <v>ACTIVO</v>
      </c>
      <c r="S8" s="19">
        <v>0.95833333333333337</v>
      </c>
      <c r="T8" s="14">
        <v>0.30208333333333331</v>
      </c>
      <c r="U8" s="14"/>
      <c r="V8" s="14"/>
      <c r="W8" s="13">
        <v>9.375E-2</v>
      </c>
      <c r="X8" s="14">
        <v>0.125</v>
      </c>
      <c r="Y8" s="13"/>
      <c r="Z8" s="20"/>
      <c r="AA8" s="107">
        <v>0.95833333333333337</v>
      </c>
      <c r="AB8" s="17">
        <v>0.30208333333333331</v>
      </c>
      <c r="AC8" s="17"/>
      <c r="AD8" s="17"/>
      <c r="AE8" s="17">
        <v>9.375E-2</v>
      </c>
      <c r="AF8" s="17">
        <v>0.125</v>
      </c>
      <c r="AG8" s="17"/>
      <c r="AH8" s="18"/>
      <c r="AI8" s="13"/>
      <c r="AJ8" s="14"/>
      <c r="AK8" s="14"/>
      <c r="AL8" s="14"/>
      <c r="AM8" s="13"/>
      <c r="AN8" s="14"/>
      <c r="AO8" s="14"/>
      <c r="AP8" s="20"/>
      <c r="AQ8" s="16">
        <v>0.95833333333333337</v>
      </c>
      <c r="AR8" s="17">
        <v>0.30208333333333331</v>
      </c>
      <c r="AS8" s="17"/>
      <c r="AT8" s="17"/>
      <c r="AU8" s="17">
        <v>9.375E-2</v>
      </c>
      <c r="AV8" s="17">
        <v>0.125</v>
      </c>
      <c r="AW8" s="17"/>
      <c r="AX8" s="18"/>
      <c r="AY8" s="13">
        <v>0.95833333333333337</v>
      </c>
      <c r="AZ8" s="14">
        <v>0.30208333333333331</v>
      </c>
      <c r="BA8" s="14"/>
      <c r="BB8" s="14"/>
      <c r="BC8" s="13">
        <v>9.375E-2</v>
      </c>
      <c r="BD8" s="14">
        <v>0.125</v>
      </c>
      <c r="BE8" s="14"/>
      <c r="BF8" s="20"/>
      <c r="BG8" s="16">
        <v>0.95833333333333337</v>
      </c>
      <c r="BH8" s="17">
        <v>0.30208333333333331</v>
      </c>
      <c r="BI8" s="17"/>
      <c r="BJ8" s="17"/>
      <c r="BK8" s="17">
        <v>9.375E-2</v>
      </c>
      <c r="BL8" s="17">
        <v>0.125</v>
      </c>
      <c r="BM8" s="17"/>
      <c r="BN8" s="18"/>
      <c r="BO8" s="13">
        <v>0.95833333333333337</v>
      </c>
      <c r="BP8" s="14">
        <v>0.30208333333333331</v>
      </c>
      <c r="BQ8" s="14"/>
      <c r="BR8" s="14"/>
      <c r="BS8" s="14">
        <v>9.375E-2</v>
      </c>
      <c r="BT8" s="14">
        <v>0.125</v>
      </c>
      <c r="BU8" s="14"/>
      <c r="BV8" s="20"/>
      <c r="BW8" s="21">
        <f t="shared" ref="BW8:BW65" si="3">COUNTBLANK(S8)+COUNTBLANK(AA8)+COUNTBLANK(AI8)+COUNTBLANK(AQ8)+COUNTBLANK(AY8)+COUNTBLANK(BG8)+COUNTBLANK(BO8)</f>
        <v>1</v>
      </c>
      <c r="BX8" s="2" t="str">
        <f t="shared" si="1"/>
        <v>X</v>
      </c>
      <c r="BY8" s="2">
        <f>+VLOOKUP(B8,GESEM!B:O,14,0)</f>
        <v>0</v>
      </c>
      <c r="CG8"/>
      <c r="CH8"/>
    </row>
    <row r="9" spans="1:87" ht="12.75" customHeight="1" x14ac:dyDescent="0.2">
      <c r="A9" s="31">
        <f t="shared" si="2"/>
        <v>3</v>
      </c>
      <c r="B9" s="74">
        <v>72239249</v>
      </c>
      <c r="C9" s="61" t="str">
        <f>+VLOOKUP(J9,TURNO!P:Q,2,0)</f>
        <v xml:space="preserve">CHAT USER </v>
      </c>
      <c r="D9" s="61" t="str">
        <f>+VLOOKUP(N9,TURNO!B:D,3,0)</f>
        <v>Madrugada</v>
      </c>
      <c r="E9" s="75">
        <f>+VLOOKUP(B9,GESEM!B:R,12,0)</f>
        <v>44875</v>
      </c>
      <c r="F9" s="61" t="str">
        <f>+VLOOKUP(B9,GESEM!B:R,13,0)</f>
        <v>FULL TIME</v>
      </c>
      <c r="G9" s="61"/>
      <c r="H9" s="96"/>
      <c r="I9" s="61" t="str">
        <f>+VLOOKUP(B9,GESEM!B:N,3,0)</f>
        <v>HUANCAHUARI YALLICO ARLET SILENE</v>
      </c>
      <c r="J9" s="61" t="s">
        <v>16</v>
      </c>
      <c r="K9" s="61" t="str">
        <f>+VLOOKUP(B9,GESEM!B:R,8,0)</f>
        <v>QUISPE LUNA VICTOR HUGO</v>
      </c>
      <c r="L9" s="61" t="str">
        <f>+VLOOKUP(B9,GESEM!B:R,17,0)</f>
        <v>SALVADOR CAMPOS EDUAR ANDRES</v>
      </c>
      <c r="M9" s="61" t="s">
        <v>97</v>
      </c>
      <c r="N9" s="13">
        <v>0.95833333333333337</v>
      </c>
      <c r="O9" s="14">
        <v>0.30208333333333331</v>
      </c>
      <c r="P9" s="13">
        <v>6.25E-2</v>
      </c>
      <c r="Q9" s="14">
        <v>9.375E-2</v>
      </c>
      <c r="R9" s="108" t="str">
        <f>+VLOOKUP(B9,GESEM!B:R,9,0)</f>
        <v>ACTIVO</v>
      </c>
      <c r="S9" s="19"/>
      <c r="T9" s="14"/>
      <c r="U9" s="14"/>
      <c r="V9" s="14"/>
      <c r="W9" s="13"/>
      <c r="X9" s="14"/>
      <c r="Y9" s="13"/>
      <c r="Z9" s="20"/>
      <c r="AA9" s="107">
        <v>0.95833333333333337</v>
      </c>
      <c r="AB9" s="17">
        <v>0.30208333333333331</v>
      </c>
      <c r="AC9" s="17"/>
      <c r="AD9" s="17"/>
      <c r="AE9" s="17">
        <v>6.25E-2</v>
      </c>
      <c r="AF9" s="17">
        <v>9.375E-2</v>
      </c>
      <c r="AG9" s="17"/>
      <c r="AH9" s="18"/>
      <c r="AI9" s="13">
        <v>0.95833333333333337</v>
      </c>
      <c r="AJ9" s="14">
        <v>0.30208333333333331</v>
      </c>
      <c r="AK9" s="14"/>
      <c r="AL9" s="14"/>
      <c r="AM9" s="13">
        <v>6.25E-2</v>
      </c>
      <c r="AN9" s="14">
        <v>9.375E-2</v>
      </c>
      <c r="AO9" s="14"/>
      <c r="AP9" s="20"/>
      <c r="AQ9" s="16">
        <v>0.95833333333333337</v>
      </c>
      <c r="AR9" s="17">
        <v>0.30208333333333331</v>
      </c>
      <c r="AS9" s="17"/>
      <c r="AT9" s="17"/>
      <c r="AU9" s="17">
        <v>6.25E-2</v>
      </c>
      <c r="AV9" s="17">
        <v>9.375E-2</v>
      </c>
      <c r="AW9" s="17"/>
      <c r="AX9" s="18"/>
      <c r="AY9" s="13">
        <v>0.95833333333333337</v>
      </c>
      <c r="AZ9" s="14">
        <v>0.30208333333333331</v>
      </c>
      <c r="BA9" s="14"/>
      <c r="BB9" s="14"/>
      <c r="BC9" s="13">
        <v>6.25E-2</v>
      </c>
      <c r="BD9" s="14">
        <v>9.375E-2</v>
      </c>
      <c r="BE9" s="14"/>
      <c r="BF9" s="20"/>
      <c r="BG9" s="16">
        <v>0.95833333333333337</v>
      </c>
      <c r="BH9" s="17">
        <v>0.30208333333333331</v>
      </c>
      <c r="BI9" s="17"/>
      <c r="BJ9" s="17"/>
      <c r="BK9" s="17">
        <v>6.25E-2</v>
      </c>
      <c r="BL9" s="17">
        <v>9.375E-2</v>
      </c>
      <c r="BM9" s="17"/>
      <c r="BN9" s="18"/>
      <c r="BO9" s="13">
        <v>0.95833333333333337</v>
      </c>
      <c r="BP9" s="14">
        <v>0.30208333333333331</v>
      </c>
      <c r="BQ9" s="14"/>
      <c r="BR9" s="14"/>
      <c r="BS9" s="14">
        <v>6.25E-2</v>
      </c>
      <c r="BT9" s="14">
        <v>9.375E-2</v>
      </c>
      <c r="BU9" s="14"/>
      <c r="BV9" s="20"/>
      <c r="BW9" s="21">
        <f t="shared" si="3"/>
        <v>1</v>
      </c>
      <c r="BX9" s="2" t="str">
        <f t="shared" si="1"/>
        <v>X</v>
      </c>
      <c r="BY9" s="2">
        <f>+VLOOKUP(B9,GESEM!B:O,14,0)</f>
        <v>5849</v>
      </c>
      <c r="CG9"/>
      <c r="CH9"/>
    </row>
    <row r="10" spans="1:87" ht="12.75" customHeight="1" x14ac:dyDescent="0.2">
      <c r="A10" s="31">
        <f t="shared" si="2"/>
        <v>4</v>
      </c>
      <c r="B10" s="74">
        <v>72168763</v>
      </c>
      <c r="C10" s="61" t="str">
        <f>+VLOOKUP(J10,TURNO!P:Q,2,0)</f>
        <v xml:space="preserve">CHAT USER </v>
      </c>
      <c r="D10" s="61" t="str">
        <f>+VLOOKUP(N10,TURNO!B:D,3,0)</f>
        <v>Madrugada</v>
      </c>
      <c r="E10" s="75">
        <f>+VLOOKUP(B10,GESEM!B:R,12,0)</f>
        <v>45588</v>
      </c>
      <c r="F10" s="61" t="str">
        <f>+VLOOKUP(B10,GESEM!B:R,13,0)</f>
        <v>FULL TIME</v>
      </c>
      <c r="G10" s="61"/>
      <c r="H10" s="96"/>
      <c r="I10" s="61" t="str">
        <f>+VLOOKUP(B10,GESEM!B:N,3,0)</f>
        <v>LINARES MEDRANO BRENDA CAROLINA</v>
      </c>
      <c r="J10" s="61" t="s">
        <v>16</v>
      </c>
      <c r="K10" s="61" t="str">
        <f>+VLOOKUP(B10,GESEM!B:R,8,0)</f>
        <v>MONIGOTE VEGA LUIS ALBERTO</v>
      </c>
      <c r="L10" s="61" t="str">
        <f>+VLOOKUP(B10,GESEM!B:R,17,0)</f>
        <v>SALVADOR CAMPOS EDUAR ANDRES</v>
      </c>
      <c r="M10" s="61" t="s">
        <v>97</v>
      </c>
      <c r="N10" s="13">
        <v>0.95833333333333337</v>
      </c>
      <c r="O10" s="14">
        <v>0.30208333333333331</v>
      </c>
      <c r="P10" s="13">
        <v>0.16666666666666666</v>
      </c>
      <c r="Q10" s="14">
        <v>0.19791666666666666</v>
      </c>
      <c r="R10" s="108" t="str">
        <f>+VLOOKUP(B10,GESEM!B:R,9,0)</f>
        <v>ACTIVO</v>
      </c>
      <c r="S10" s="19"/>
      <c r="T10" s="14"/>
      <c r="U10" s="14"/>
      <c r="V10" s="14"/>
      <c r="W10" s="13"/>
      <c r="X10" s="14"/>
      <c r="Y10" s="13"/>
      <c r="Z10" s="20"/>
      <c r="AA10" s="107">
        <v>0.95833333333333337</v>
      </c>
      <c r="AB10" s="17">
        <v>0.30208333333333331</v>
      </c>
      <c r="AC10" s="17"/>
      <c r="AD10" s="17"/>
      <c r="AE10" s="17">
        <v>0.16666666666666666</v>
      </c>
      <c r="AF10" s="17">
        <v>0.19791666666666666</v>
      </c>
      <c r="AG10" s="17"/>
      <c r="AH10" s="18"/>
      <c r="AI10" s="13">
        <v>0.95833333333333337</v>
      </c>
      <c r="AJ10" s="14">
        <v>0.30208333333333331</v>
      </c>
      <c r="AK10" s="14"/>
      <c r="AL10" s="14"/>
      <c r="AM10" s="13">
        <v>0.16666666666666666</v>
      </c>
      <c r="AN10" s="14">
        <v>0.19791666666666666</v>
      </c>
      <c r="AO10" s="14"/>
      <c r="AP10" s="20"/>
      <c r="AQ10" s="16">
        <v>0.95833333333333337</v>
      </c>
      <c r="AR10" s="17">
        <v>0.30208333333333331</v>
      </c>
      <c r="AS10" s="17"/>
      <c r="AT10" s="17"/>
      <c r="AU10" s="17">
        <v>0.16666666666666666</v>
      </c>
      <c r="AV10" s="17">
        <v>0.19791666666666666</v>
      </c>
      <c r="AW10" s="17"/>
      <c r="AX10" s="18"/>
      <c r="AY10" s="13">
        <v>0.95833333333333337</v>
      </c>
      <c r="AZ10" s="14">
        <v>0.30208333333333331</v>
      </c>
      <c r="BA10" s="14"/>
      <c r="BB10" s="14"/>
      <c r="BC10" s="13">
        <v>0.16666666666666666</v>
      </c>
      <c r="BD10" s="14">
        <v>0.19791666666666666</v>
      </c>
      <c r="BE10" s="14"/>
      <c r="BF10" s="20"/>
      <c r="BG10" s="16">
        <v>0.95833333333333337</v>
      </c>
      <c r="BH10" s="17">
        <v>0.30208333333333331</v>
      </c>
      <c r="BI10" s="17"/>
      <c r="BJ10" s="17"/>
      <c r="BK10" s="17">
        <v>0.16666666666666666</v>
      </c>
      <c r="BL10" s="17">
        <v>0.19791666666666666</v>
      </c>
      <c r="BM10" s="17"/>
      <c r="BN10" s="18"/>
      <c r="BO10" s="13">
        <v>0.95833333333333337</v>
      </c>
      <c r="BP10" s="14">
        <v>0.30208333333333331</v>
      </c>
      <c r="BQ10" s="14"/>
      <c r="BR10" s="14"/>
      <c r="BS10" s="14">
        <v>0.16666666666666666</v>
      </c>
      <c r="BT10" s="14">
        <v>0.19791666666666666</v>
      </c>
      <c r="BU10" s="14"/>
      <c r="BV10" s="20"/>
      <c r="BW10" s="21">
        <f t="shared" si="3"/>
        <v>1</v>
      </c>
      <c r="BX10" s="2" t="str">
        <f t="shared" si="1"/>
        <v>X</v>
      </c>
      <c r="BY10" s="2">
        <f>+VLOOKUP(B10,GESEM!B:O,14,0)</f>
        <v>9829</v>
      </c>
      <c r="CG10"/>
      <c r="CH10"/>
    </row>
    <row r="11" spans="1:87" ht="12.75" customHeight="1" x14ac:dyDescent="0.2">
      <c r="A11" s="31">
        <f t="shared" si="2"/>
        <v>5</v>
      </c>
      <c r="B11" s="74">
        <v>75987438</v>
      </c>
      <c r="C11" s="61" t="str">
        <f>+VLOOKUP(J11,TURNO!P:Q,2,0)</f>
        <v xml:space="preserve">CHAT USER </v>
      </c>
      <c r="D11" s="61" t="str">
        <f>+VLOOKUP(N11,TURNO!B:D,3,0)</f>
        <v>Madrugada</v>
      </c>
      <c r="E11" s="75">
        <f>+VLOOKUP(B11,GESEM!B:R,12,0)</f>
        <v>43897</v>
      </c>
      <c r="F11" s="61" t="str">
        <f>+VLOOKUP(B11,GESEM!B:R,13,0)</f>
        <v>FULL TIME</v>
      </c>
      <c r="G11" s="61"/>
      <c r="H11" s="96"/>
      <c r="I11" s="61" t="str">
        <f>+VLOOKUP(B11,GESEM!B:N,3,0)</f>
        <v>COBA YUPANQUI NISSY IVETTE</v>
      </c>
      <c r="J11" s="61" t="s">
        <v>16</v>
      </c>
      <c r="K11" s="61" t="str">
        <f>+VLOOKUP(B11,GESEM!B:R,8,0)</f>
        <v>MONIGOTE VEGA LUIS ALBERTO</v>
      </c>
      <c r="L11" s="61" t="str">
        <f>+VLOOKUP(B11,GESEM!B:R,17,0)</f>
        <v>SALVADOR CAMPOS EDUAR ANDRES</v>
      </c>
      <c r="M11" s="61" t="s">
        <v>97</v>
      </c>
      <c r="N11" s="13">
        <v>0.91666666666666663</v>
      </c>
      <c r="O11" s="14">
        <v>0.26041666666666669</v>
      </c>
      <c r="P11" s="13">
        <v>0.10416666666666667</v>
      </c>
      <c r="Q11" s="14">
        <v>0.13541666666666666</v>
      </c>
      <c r="R11" s="108" t="str">
        <f>+VLOOKUP(B11,GESEM!B:R,9,0)</f>
        <v>ACTIVO</v>
      </c>
      <c r="S11" s="19"/>
      <c r="T11" s="14"/>
      <c r="U11" s="14"/>
      <c r="V11" s="14"/>
      <c r="W11" s="13"/>
      <c r="X11" s="14"/>
      <c r="Y11" s="13"/>
      <c r="Z11" s="20"/>
      <c r="AA11" s="107">
        <v>0.91666666666666663</v>
      </c>
      <c r="AB11" s="17">
        <v>0.26041666666666669</v>
      </c>
      <c r="AC11" s="17"/>
      <c r="AD11" s="17"/>
      <c r="AE11" s="17">
        <v>0.10416666666666667</v>
      </c>
      <c r="AF11" s="17">
        <v>0.13541666666666666</v>
      </c>
      <c r="AG11" s="17"/>
      <c r="AH11" s="18"/>
      <c r="AI11" s="13">
        <v>0.91666666666666663</v>
      </c>
      <c r="AJ11" s="14">
        <v>0.26041666666666669</v>
      </c>
      <c r="AK11" s="14"/>
      <c r="AL11" s="14"/>
      <c r="AM11" s="13">
        <v>0.10416666666666667</v>
      </c>
      <c r="AN11" s="14">
        <v>0.13541666666666666</v>
      </c>
      <c r="AO11" s="14"/>
      <c r="AP11" s="20"/>
      <c r="AQ11" s="16">
        <v>0.91666666666666663</v>
      </c>
      <c r="AR11" s="17">
        <v>0.26041666666666669</v>
      </c>
      <c r="AS11" s="17"/>
      <c r="AT11" s="17"/>
      <c r="AU11" s="17">
        <v>0.10416666666666667</v>
      </c>
      <c r="AV11" s="17">
        <v>0.13541666666666666</v>
      </c>
      <c r="AW11" s="17"/>
      <c r="AX11" s="18"/>
      <c r="AY11" s="13">
        <v>0.91666666666666663</v>
      </c>
      <c r="AZ11" s="14">
        <v>0.26041666666666669</v>
      </c>
      <c r="BA11" s="14"/>
      <c r="BB11" s="14"/>
      <c r="BC11" s="13">
        <v>0.10416666666666667</v>
      </c>
      <c r="BD11" s="14">
        <v>0.13541666666666666</v>
      </c>
      <c r="BE11" s="14"/>
      <c r="BF11" s="20"/>
      <c r="BG11" s="16">
        <v>0.91666666666666663</v>
      </c>
      <c r="BH11" s="17">
        <v>0.26041666666666669</v>
      </c>
      <c r="BI11" s="17"/>
      <c r="BJ11" s="17"/>
      <c r="BK11" s="17">
        <v>0.10416666666666667</v>
      </c>
      <c r="BL11" s="17">
        <v>0.13541666666666666</v>
      </c>
      <c r="BM11" s="17"/>
      <c r="BN11" s="18"/>
      <c r="BO11" s="13">
        <v>0.91666666666666663</v>
      </c>
      <c r="BP11" s="14">
        <v>0.26041666666666669</v>
      </c>
      <c r="BQ11" s="14"/>
      <c r="BR11" s="14"/>
      <c r="BS11" s="14">
        <v>0.10416666666666667</v>
      </c>
      <c r="BT11" s="14">
        <v>0.13541666666666666</v>
      </c>
      <c r="BU11" s="14"/>
      <c r="BV11" s="20"/>
      <c r="BW11" s="21">
        <f t="shared" si="3"/>
        <v>1</v>
      </c>
      <c r="BX11" s="2" t="str">
        <f t="shared" si="1"/>
        <v>X</v>
      </c>
      <c r="BY11" s="2">
        <f>+VLOOKUP(B11,GESEM!B:O,14,0)</f>
        <v>1106</v>
      </c>
      <c r="CG11"/>
      <c r="CH11"/>
    </row>
    <row r="12" spans="1:87" ht="12.75" customHeight="1" x14ac:dyDescent="0.2">
      <c r="A12" s="31">
        <f t="shared" si="2"/>
        <v>6</v>
      </c>
      <c r="B12" s="74">
        <v>47920560</v>
      </c>
      <c r="C12" s="61" t="str">
        <f>+VLOOKUP(J12,TURNO!P:Q,2,0)</f>
        <v xml:space="preserve">CHAT USER </v>
      </c>
      <c r="D12" s="61" t="str">
        <f>+VLOOKUP(N12,TURNO!B:D,3,0)</f>
        <v>Madrugada</v>
      </c>
      <c r="E12" s="75">
        <f>+VLOOKUP(B12,GESEM!B:R,12,0)</f>
        <v>45237</v>
      </c>
      <c r="F12" s="61" t="str">
        <f>+VLOOKUP(B12,GESEM!B:R,13,0)</f>
        <v>FULL TIME</v>
      </c>
      <c r="G12" s="61" t="s">
        <v>2215</v>
      </c>
      <c r="H12" s="96" t="s">
        <v>2372</v>
      </c>
      <c r="I12" s="61" t="str">
        <f>+VLOOKUP(B12,GESEM!B:N,3,0)</f>
        <v>SAENZ RUIZ JESSICA MARIBEL</v>
      </c>
      <c r="J12" s="61" t="s">
        <v>16</v>
      </c>
      <c r="K12" s="61" t="str">
        <f>+VLOOKUP(B12,GESEM!B:R,8,0)</f>
        <v>MONIGOTE VEGA LUIS ALBERTO</v>
      </c>
      <c r="L12" s="61" t="str">
        <f>+VLOOKUP(B12,GESEM!B:R,17,0)</f>
        <v>SALVADOR CAMPOS EDUAR ANDRES</v>
      </c>
      <c r="M12" s="61" t="s">
        <v>98</v>
      </c>
      <c r="N12" s="13">
        <v>0.91666666666666663</v>
      </c>
      <c r="O12" s="14">
        <v>0.26041666666666669</v>
      </c>
      <c r="P12" s="13">
        <v>8.3333333333333329E-2</v>
      </c>
      <c r="Q12" s="14">
        <v>0.11458333333333333</v>
      </c>
      <c r="R12" s="108" t="str">
        <f>+VLOOKUP(B12,GESEM!B:R,9,0)</f>
        <v>ACTIVO</v>
      </c>
      <c r="S12" s="19">
        <v>0.91666666666666663</v>
      </c>
      <c r="T12" s="14">
        <v>0.26041666666666669</v>
      </c>
      <c r="U12" s="14"/>
      <c r="V12" s="14"/>
      <c r="W12" s="13">
        <v>8.3333333333333329E-2</v>
      </c>
      <c r="X12" s="14">
        <v>0.11458333333333333</v>
      </c>
      <c r="Y12" s="13"/>
      <c r="Z12" s="20"/>
      <c r="AA12" s="107"/>
      <c r="AB12" s="17"/>
      <c r="AC12" s="17"/>
      <c r="AD12" s="17"/>
      <c r="AE12" s="17"/>
      <c r="AF12" s="17"/>
      <c r="AG12" s="17"/>
      <c r="AH12" s="18"/>
      <c r="AI12" s="13">
        <v>0.91666666666666663</v>
      </c>
      <c r="AJ12" s="14">
        <v>0.26041666666666669</v>
      </c>
      <c r="AK12" s="14"/>
      <c r="AL12" s="14"/>
      <c r="AM12" s="13">
        <v>8.3333333333333329E-2</v>
      </c>
      <c r="AN12" s="14">
        <v>0.11458333333333333</v>
      </c>
      <c r="AO12" s="14"/>
      <c r="AP12" s="20"/>
      <c r="AQ12" s="16">
        <v>0.91666666666666663</v>
      </c>
      <c r="AR12" s="17">
        <v>0.26041666666666669</v>
      </c>
      <c r="AS12" s="17"/>
      <c r="AT12" s="17"/>
      <c r="AU12" s="17">
        <v>8.3333333333333329E-2</v>
      </c>
      <c r="AV12" s="17">
        <v>0.11458333333333333</v>
      </c>
      <c r="AW12" s="17"/>
      <c r="AX12" s="18"/>
      <c r="AY12" s="13">
        <v>0.91666666666666663</v>
      </c>
      <c r="AZ12" s="14">
        <v>0.26041666666666669</v>
      </c>
      <c r="BA12" s="14"/>
      <c r="BB12" s="14"/>
      <c r="BC12" s="13">
        <v>8.3333333333333329E-2</v>
      </c>
      <c r="BD12" s="14">
        <v>0.11458333333333333</v>
      </c>
      <c r="BE12" s="14"/>
      <c r="BF12" s="20"/>
      <c r="BG12" s="16">
        <v>0.91666666666666663</v>
      </c>
      <c r="BH12" s="17">
        <v>0.26041666666666669</v>
      </c>
      <c r="BI12" s="17"/>
      <c r="BJ12" s="17"/>
      <c r="BK12" s="17">
        <v>8.3333333333333329E-2</v>
      </c>
      <c r="BL12" s="17">
        <v>0.11458333333333333</v>
      </c>
      <c r="BM12" s="17"/>
      <c r="BN12" s="18"/>
      <c r="BO12" s="13">
        <v>0.91666666666666663</v>
      </c>
      <c r="BP12" s="14">
        <v>0.26041666666666669</v>
      </c>
      <c r="BQ12" s="14"/>
      <c r="BR12" s="14"/>
      <c r="BS12" s="14">
        <v>8.3333333333333329E-2</v>
      </c>
      <c r="BT12" s="14">
        <v>0.11458333333333333</v>
      </c>
      <c r="BU12" s="14"/>
      <c r="BV12" s="20"/>
      <c r="BW12" s="21">
        <f t="shared" si="3"/>
        <v>1</v>
      </c>
      <c r="BX12" s="2" t="str">
        <f t="shared" si="1"/>
        <v>X</v>
      </c>
      <c r="BY12" s="2">
        <f>+VLOOKUP(B12,GESEM!B:O,14,0)</f>
        <v>6781</v>
      </c>
      <c r="CG12"/>
      <c r="CH12"/>
    </row>
    <row r="13" spans="1:87" ht="12.75" customHeight="1" x14ac:dyDescent="0.2">
      <c r="A13" s="31">
        <f t="shared" si="2"/>
        <v>7</v>
      </c>
      <c r="B13" s="74">
        <v>72495722</v>
      </c>
      <c r="C13" s="61" t="str">
        <f>+VLOOKUP(J13,TURNO!P:Q,2,0)</f>
        <v xml:space="preserve">CHAT USER </v>
      </c>
      <c r="D13" s="61" t="str">
        <f>+VLOOKUP(N13,TURNO!B:D,3,0)</f>
        <v>Madrugada</v>
      </c>
      <c r="E13" s="75">
        <f>+VLOOKUP(B13,GESEM!B:R,12,0)</f>
        <v>44425</v>
      </c>
      <c r="F13" s="61" t="str">
        <f>+VLOOKUP(B13,GESEM!B:R,13,0)</f>
        <v>FULL TIME</v>
      </c>
      <c r="G13" s="61"/>
      <c r="H13" s="96"/>
      <c r="I13" s="61" t="str">
        <f>+VLOOKUP(B13,GESEM!B:N,3,0)</f>
        <v>PAREDES ACOSTA GERALDINE ANGELA</v>
      </c>
      <c r="J13" s="61" t="s">
        <v>16</v>
      </c>
      <c r="K13" s="61" t="str">
        <f>+VLOOKUP(B13,GESEM!B:R,8,0)</f>
        <v>MONIGOTE VEGA LUIS ALBERTO</v>
      </c>
      <c r="L13" s="61" t="str">
        <f>+VLOOKUP(B13,GESEM!B:R,17,0)</f>
        <v>SALVADOR CAMPOS EDUAR ANDRES</v>
      </c>
      <c r="M13" s="61" t="s">
        <v>100</v>
      </c>
      <c r="N13" s="13">
        <v>0.91666666666666663</v>
      </c>
      <c r="O13" s="14">
        <v>0.26041666666666669</v>
      </c>
      <c r="P13" s="13">
        <v>3.125E-2</v>
      </c>
      <c r="Q13" s="14">
        <v>6.25E-2</v>
      </c>
      <c r="R13" s="108" t="str">
        <f>+VLOOKUP(B13,GESEM!B:R,9,0)</f>
        <v>ACTIVO</v>
      </c>
      <c r="S13" s="19">
        <v>0.91666666666666663</v>
      </c>
      <c r="T13" s="14">
        <v>0.26041666666666669</v>
      </c>
      <c r="U13" s="14"/>
      <c r="V13" s="14"/>
      <c r="W13" s="13">
        <v>3.125E-2</v>
      </c>
      <c r="X13" s="14">
        <v>6.25E-2</v>
      </c>
      <c r="Y13" s="13"/>
      <c r="Z13" s="20"/>
      <c r="AA13" s="107">
        <v>0.91666666666666663</v>
      </c>
      <c r="AB13" s="17">
        <v>0.26041666666666669</v>
      </c>
      <c r="AC13" s="17"/>
      <c r="AD13" s="17"/>
      <c r="AE13" s="17">
        <v>3.125E-2</v>
      </c>
      <c r="AF13" s="17">
        <v>6.25E-2</v>
      </c>
      <c r="AG13" s="17"/>
      <c r="AH13" s="18"/>
      <c r="AI13" s="13">
        <v>0.91666666666666663</v>
      </c>
      <c r="AJ13" s="14">
        <v>0.26041666666666669</v>
      </c>
      <c r="AK13" s="14"/>
      <c r="AL13" s="14"/>
      <c r="AM13" s="13">
        <v>3.125E-2</v>
      </c>
      <c r="AN13" s="14">
        <v>6.25E-2</v>
      </c>
      <c r="AO13" s="14"/>
      <c r="AP13" s="20"/>
      <c r="AQ13" s="16"/>
      <c r="AR13" s="17"/>
      <c r="AS13" s="17"/>
      <c r="AT13" s="17"/>
      <c r="AU13" s="17"/>
      <c r="AV13" s="17"/>
      <c r="AW13" s="17"/>
      <c r="AX13" s="18"/>
      <c r="AY13" s="13">
        <v>0.91666666666666663</v>
      </c>
      <c r="AZ13" s="14">
        <v>0.26041666666666669</v>
      </c>
      <c r="BA13" s="14"/>
      <c r="BB13" s="14"/>
      <c r="BC13" s="13">
        <v>3.125E-2</v>
      </c>
      <c r="BD13" s="14">
        <v>6.25E-2</v>
      </c>
      <c r="BE13" s="14"/>
      <c r="BF13" s="20"/>
      <c r="BG13" s="16">
        <v>0.91666666666666663</v>
      </c>
      <c r="BH13" s="17">
        <v>0.26041666666666669</v>
      </c>
      <c r="BI13" s="17"/>
      <c r="BJ13" s="17"/>
      <c r="BK13" s="17">
        <v>3.125E-2</v>
      </c>
      <c r="BL13" s="17">
        <v>6.25E-2</v>
      </c>
      <c r="BM13" s="17"/>
      <c r="BN13" s="18"/>
      <c r="BO13" s="13">
        <v>0.91666666666666663</v>
      </c>
      <c r="BP13" s="14">
        <v>0.26041666666666669</v>
      </c>
      <c r="BQ13" s="14"/>
      <c r="BR13" s="14"/>
      <c r="BS13" s="14">
        <v>3.125E-2</v>
      </c>
      <c r="BT13" s="14">
        <v>6.25E-2</v>
      </c>
      <c r="BU13" s="14"/>
      <c r="BV13" s="20"/>
      <c r="BW13" s="21">
        <f t="shared" si="3"/>
        <v>1</v>
      </c>
      <c r="BX13" s="2" t="str">
        <f t="shared" si="1"/>
        <v>X</v>
      </c>
      <c r="BY13" s="2">
        <f>+VLOOKUP(B13,GESEM!B:O,14,0)</f>
        <v>2612</v>
      </c>
      <c r="CG13"/>
      <c r="CH13"/>
    </row>
    <row r="14" spans="1:87" ht="12.75" customHeight="1" x14ac:dyDescent="0.2">
      <c r="A14" s="31">
        <f t="shared" si="2"/>
        <v>8</v>
      </c>
      <c r="B14" s="74">
        <v>74463935</v>
      </c>
      <c r="C14" s="61" t="str">
        <f>+VLOOKUP(J14,TURNO!P:Q,2,0)</f>
        <v xml:space="preserve">CHAT USER </v>
      </c>
      <c r="D14" s="61" t="str">
        <f>+VLOOKUP(N14,TURNO!B:D,3,0)</f>
        <v>Madrugada</v>
      </c>
      <c r="E14" s="75">
        <f>+VLOOKUP(B14,GESEM!B:R,12,0)</f>
        <v>44897</v>
      </c>
      <c r="F14" s="61" t="str">
        <f>+VLOOKUP(B14,GESEM!B:R,13,0)</f>
        <v>FULL TIME</v>
      </c>
      <c r="G14" s="61"/>
      <c r="H14" s="96"/>
      <c r="I14" s="61" t="str">
        <f>+VLOOKUP(B14,GESEM!B:N,3,0)</f>
        <v>GÓMEZ AGUINAGA DE DIAZ MARY ANN</v>
      </c>
      <c r="J14" s="61" t="s">
        <v>16</v>
      </c>
      <c r="K14" s="61" t="str">
        <f>+VLOOKUP(B14,GESEM!B:R,8,0)</f>
        <v>QUISPE LUNA VICTOR HUGO</v>
      </c>
      <c r="L14" s="61" t="str">
        <f>+VLOOKUP(B14,GESEM!B:R,17,0)</f>
        <v>SALVADOR CAMPOS EDUAR ANDRES</v>
      </c>
      <c r="M14" s="61" t="s">
        <v>98</v>
      </c>
      <c r="N14" s="13">
        <v>0.91666666666666663</v>
      </c>
      <c r="O14" s="14">
        <v>0.26041666666666669</v>
      </c>
      <c r="P14" s="13">
        <v>0.125</v>
      </c>
      <c r="Q14" s="14">
        <v>0.15625</v>
      </c>
      <c r="R14" s="108" t="str">
        <f>+VLOOKUP(B14,GESEM!B:R,9,0)</f>
        <v>ACTIVO</v>
      </c>
      <c r="S14" s="19">
        <v>0.91666666666666663</v>
      </c>
      <c r="T14" s="14">
        <v>0.26041666666666669</v>
      </c>
      <c r="U14" s="14"/>
      <c r="V14" s="14"/>
      <c r="W14" s="13">
        <v>0.125</v>
      </c>
      <c r="X14" s="14">
        <v>0.15625</v>
      </c>
      <c r="Y14" s="13"/>
      <c r="Z14" s="20"/>
      <c r="AA14" s="107"/>
      <c r="AB14" s="17"/>
      <c r="AC14" s="17"/>
      <c r="AD14" s="17"/>
      <c r="AE14" s="17"/>
      <c r="AF14" s="17"/>
      <c r="AG14" s="17"/>
      <c r="AH14" s="18"/>
      <c r="AI14" s="13">
        <v>0.91666666666666663</v>
      </c>
      <c r="AJ14" s="14">
        <v>0.26041666666666669</v>
      </c>
      <c r="AK14" s="14"/>
      <c r="AL14" s="14"/>
      <c r="AM14" s="13">
        <v>0.125</v>
      </c>
      <c r="AN14" s="14">
        <v>0.15625</v>
      </c>
      <c r="AO14" s="14"/>
      <c r="AP14" s="20"/>
      <c r="AQ14" s="16">
        <v>0.91666666666666663</v>
      </c>
      <c r="AR14" s="17">
        <v>0.26041666666666669</v>
      </c>
      <c r="AS14" s="17"/>
      <c r="AT14" s="17"/>
      <c r="AU14" s="17">
        <v>0.125</v>
      </c>
      <c r="AV14" s="17">
        <v>0.15625</v>
      </c>
      <c r="AW14" s="17"/>
      <c r="AX14" s="18"/>
      <c r="AY14" s="13">
        <v>0.91666666666666663</v>
      </c>
      <c r="AZ14" s="14">
        <v>0.26041666666666669</v>
      </c>
      <c r="BA14" s="14"/>
      <c r="BB14" s="14"/>
      <c r="BC14" s="13">
        <v>0.125</v>
      </c>
      <c r="BD14" s="14">
        <v>0.15625</v>
      </c>
      <c r="BE14" s="14"/>
      <c r="BF14" s="20"/>
      <c r="BG14" s="16">
        <v>0.91666666666666663</v>
      </c>
      <c r="BH14" s="17">
        <v>0.26041666666666669</v>
      </c>
      <c r="BI14" s="17"/>
      <c r="BJ14" s="17"/>
      <c r="BK14" s="17">
        <v>0.125</v>
      </c>
      <c r="BL14" s="17">
        <v>0.15625</v>
      </c>
      <c r="BM14" s="17"/>
      <c r="BN14" s="18"/>
      <c r="BO14" s="13">
        <v>0.91666666666666663</v>
      </c>
      <c r="BP14" s="14">
        <v>0.26041666666666669</v>
      </c>
      <c r="BQ14" s="14"/>
      <c r="BR14" s="14"/>
      <c r="BS14" s="14">
        <v>0.125</v>
      </c>
      <c r="BT14" s="14">
        <v>0.15625</v>
      </c>
      <c r="BU14" s="14"/>
      <c r="BV14" s="20"/>
      <c r="BW14" s="21">
        <f t="shared" si="3"/>
        <v>1</v>
      </c>
      <c r="BX14" s="2" t="str">
        <f t="shared" si="1"/>
        <v>X</v>
      </c>
      <c r="BY14" s="2">
        <f>+VLOOKUP(B14,GESEM!B:O,14,0)</f>
        <v>5921</v>
      </c>
      <c r="CG14"/>
      <c r="CH14"/>
    </row>
    <row r="15" spans="1:87" ht="12.75" customHeight="1" x14ac:dyDescent="0.2">
      <c r="A15" s="31">
        <f t="shared" si="2"/>
        <v>9</v>
      </c>
      <c r="B15" s="74">
        <v>72525148</v>
      </c>
      <c r="C15" s="61" t="str">
        <f>+VLOOKUP(J15,TURNO!P:Q,2,0)</f>
        <v xml:space="preserve">CHAT USER </v>
      </c>
      <c r="D15" s="61" t="str">
        <f>+VLOOKUP(N15,TURNO!B:D,3,0)</f>
        <v>Madrugada</v>
      </c>
      <c r="E15" s="75">
        <f>+VLOOKUP(B15,GESEM!B:R,12,0)</f>
        <v>45328</v>
      </c>
      <c r="F15" s="61" t="str">
        <f>+VLOOKUP(B15,GESEM!B:R,13,0)</f>
        <v>FULL TIME</v>
      </c>
      <c r="G15" s="61"/>
      <c r="H15" s="96"/>
      <c r="I15" s="61" t="str">
        <f>+VLOOKUP(B15,GESEM!B:N,3,0)</f>
        <v>RUIZ HUAMANI AMANDA CELIA</v>
      </c>
      <c r="J15" s="61" t="s">
        <v>16</v>
      </c>
      <c r="K15" s="61" t="str">
        <f>+VLOOKUP(B15,GESEM!B:R,8,0)</f>
        <v>QUISPE LUNA VICTOR HUGO</v>
      </c>
      <c r="L15" s="61" t="str">
        <f>+VLOOKUP(B15,GESEM!B:R,17,0)</f>
        <v>SALVADOR CAMPOS EDUAR ANDRES</v>
      </c>
      <c r="M15" s="61" t="s">
        <v>101</v>
      </c>
      <c r="N15" s="13">
        <v>0.91666666666666663</v>
      </c>
      <c r="O15" s="14">
        <v>0.26041666666666669</v>
      </c>
      <c r="P15" s="13">
        <v>4.1666666666666664E-2</v>
      </c>
      <c r="Q15" s="14">
        <v>7.2916666666666671E-2</v>
      </c>
      <c r="R15" s="108" t="str">
        <f>+VLOOKUP(B15,GESEM!B:R,9,0)</f>
        <v>ACTIVO</v>
      </c>
      <c r="S15" s="19">
        <v>0.91666666666666663</v>
      </c>
      <c r="T15" s="14">
        <v>0.26041666666666669</v>
      </c>
      <c r="U15" s="14"/>
      <c r="V15" s="14"/>
      <c r="W15" s="13">
        <v>4.1666666666666664E-2</v>
      </c>
      <c r="X15" s="14">
        <v>7.2916666666666671E-2</v>
      </c>
      <c r="Y15" s="13"/>
      <c r="Z15" s="20"/>
      <c r="AA15" s="107">
        <v>0.91666666666666663</v>
      </c>
      <c r="AB15" s="17">
        <v>0.26041666666666669</v>
      </c>
      <c r="AC15" s="17"/>
      <c r="AD15" s="17"/>
      <c r="AE15" s="17">
        <v>4.1666666666666664E-2</v>
      </c>
      <c r="AF15" s="17">
        <v>7.2916666666666671E-2</v>
      </c>
      <c r="AG15" s="17"/>
      <c r="AH15" s="18"/>
      <c r="AI15" s="13">
        <v>0.91666666666666663</v>
      </c>
      <c r="AJ15" s="14">
        <v>0.26041666666666669</v>
      </c>
      <c r="AK15" s="14"/>
      <c r="AL15" s="14"/>
      <c r="AM15" s="13">
        <v>4.1666666666666664E-2</v>
      </c>
      <c r="AN15" s="14">
        <v>7.2916666666666671E-2</v>
      </c>
      <c r="AO15" s="14"/>
      <c r="AP15" s="20"/>
      <c r="AQ15" s="16">
        <v>0.91666666666666663</v>
      </c>
      <c r="AR15" s="17">
        <v>0.26041666666666669</v>
      </c>
      <c r="AS15" s="17"/>
      <c r="AT15" s="17"/>
      <c r="AU15" s="17">
        <v>4.1666666666666664E-2</v>
      </c>
      <c r="AV15" s="17">
        <v>7.2916666666666671E-2</v>
      </c>
      <c r="AW15" s="17"/>
      <c r="AX15" s="18"/>
      <c r="AY15" s="13"/>
      <c r="AZ15" s="14"/>
      <c r="BA15" s="14"/>
      <c r="BB15" s="14"/>
      <c r="BC15" s="13"/>
      <c r="BD15" s="14"/>
      <c r="BE15" s="14"/>
      <c r="BF15" s="20"/>
      <c r="BG15" s="16">
        <v>0.91666666666666663</v>
      </c>
      <c r="BH15" s="17">
        <v>0.26041666666666669</v>
      </c>
      <c r="BI15" s="17"/>
      <c r="BJ15" s="17"/>
      <c r="BK15" s="17">
        <v>4.1666666666666664E-2</v>
      </c>
      <c r="BL15" s="17">
        <v>7.2916666666666671E-2</v>
      </c>
      <c r="BM15" s="17"/>
      <c r="BN15" s="18"/>
      <c r="BO15" s="13">
        <v>0.91666666666666663</v>
      </c>
      <c r="BP15" s="14">
        <v>0.26041666666666669</v>
      </c>
      <c r="BQ15" s="14"/>
      <c r="BR15" s="14"/>
      <c r="BS15" s="14">
        <v>4.1666666666666664E-2</v>
      </c>
      <c r="BT15" s="14">
        <v>7.2916666666666671E-2</v>
      </c>
      <c r="BU15" s="14"/>
      <c r="BV15" s="20"/>
      <c r="BW15" s="21">
        <f t="shared" si="3"/>
        <v>1</v>
      </c>
      <c r="BX15" s="2" t="str">
        <f t="shared" si="1"/>
        <v>X</v>
      </c>
      <c r="BY15" s="2">
        <f>+VLOOKUP(B15,GESEM!B:O,14,0)</f>
        <v>7052</v>
      </c>
      <c r="CG15"/>
      <c r="CH15"/>
    </row>
    <row r="16" spans="1:87" ht="12.75" customHeight="1" x14ac:dyDescent="0.2">
      <c r="A16" s="31">
        <f t="shared" si="2"/>
        <v>10</v>
      </c>
      <c r="B16" s="74">
        <v>45870916</v>
      </c>
      <c r="C16" s="61" t="str">
        <f>+VLOOKUP(J16,TURNO!P:Q,2,0)</f>
        <v xml:space="preserve">CHAT USER </v>
      </c>
      <c r="D16" s="61" t="str">
        <f>+VLOOKUP(N16,TURNO!B:D,3,0)</f>
        <v>Madrugada</v>
      </c>
      <c r="E16" s="75">
        <f>+VLOOKUP(B16,GESEM!B:R,12,0)</f>
        <v>45156</v>
      </c>
      <c r="F16" s="61" t="str">
        <f>+VLOOKUP(B16,GESEM!B:R,13,0)</f>
        <v>PART TIME</v>
      </c>
      <c r="G16" s="61"/>
      <c r="H16" s="96"/>
      <c r="I16" s="61" t="str">
        <f>+VLOOKUP(B16,GESEM!B:N,3,0)</f>
        <v>REBAZA FLORES MAGALI YANEH</v>
      </c>
      <c r="J16" s="61" t="s">
        <v>16</v>
      </c>
      <c r="K16" s="61" t="str">
        <f>+VLOOKUP(B16,GESEM!B:R,8,0)</f>
        <v>MONIGOTE VEGA LUIS ALBERTO</v>
      </c>
      <c r="L16" s="61" t="str">
        <f>+VLOOKUP(B16,GESEM!B:R,17,0)</f>
        <v>SALVADOR CAMPOS EDUAR ANDRES</v>
      </c>
      <c r="M16" s="61" t="s">
        <v>98</v>
      </c>
      <c r="N16" s="13">
        <v>0.91666666666666663</v>
      </c>
      <c r="O16" s="14">
        <v>7.9861111111111105E-2</v>
      </c>
      <c r="P16" s="13"/>
      <c r="Q16" s="14"/>
      <c r="R16" s="108" t="str">
        <f>+VLOOKUP(B16,GESEM!B:R,9,0)</f>
        <v>ACTIVO</v>
      </c>
      <c r="S16" s="19">
        <v>0.91666666666666663</v>
      </c>
      <c r="T16" s="14">
        <v>7.9861111111111105E-2</v>
      </c>
      <c r="U16" s="14"/>
      <c r="V16" s="14"/>
      <c r="W16" s="13"/>
      <c r="X16" s="14"/>
      <c r="Y16" s="13"/>
      <c r="Z16" s="20"/>
      <c r="AA16" s="107"/>
      <c r="AB16" s="17"/>
      <c r="AC16" s="17"/>
      <c r="AD16" s="17"/>
      <c r="AE16" s="17"/>
      <c r="AF16" s="17"/>
      <c r="AG16" s="17"/>
      <c r="AH16" s="18"/>
      <c r="AI16" s="13">
        <v>0.91666666666666663</v>
      </c>
      <c r="AJ16" s="14">
        <v>7.9861111111111105E-2</v>
      </c>
      <c r="AK16" s="14"/>
      <c r="AL16" s="14"/>
      <c r="AM16" s="13"/>
      <c r="AN16" s="14"/>
      <c r="AO16" s="14"/>
      <c r="AP16" s="20"/>
      <c r="AQ16" s="16">
        <v>0.91666666666666663</v>
      </c>
      <c r="AR16" s="17">
        <v>7.9861111111111105E-2</v>
      </c>
      <c r="AS16" s="17"/>
      <c r="AT16" s="17"/>
      <c r="AU16" s="17"/>
      <c r="AV16" s="17"/>
      <c r="AW16" s="17"/>
      <c r="AX16" s="18"/>
      <c r="AY16" s="13">
        <v>0.91666666666666663</v>
      </c>
      <c r="AZ16" s="14">
        <v>7.9861111111111105E-2</v>
      </c>
      <c r="BA16" s="14"/>
      <c r="BB16" s="14"/>
      <c r="BC16" s="13"/>
      <c r="BD16" s="14"/>
      <c r="BE16" s="14"/>
      <c r="BF16" s="20"/>
      <c r="BG16" s="16">
        <v>0.91666666666666663</v>
      </c>
      <c r="BH16" s="17">
        <v>7.9861111111111105E-2</v>
      </c>
      <c r="BI16" s="17"/>
      <c r="BJ16" s="17"/>
      <c r="BK16" s="17"/>
      <c r="BL16" s="17"/>
      <c r="BM16" s="17"/>
      <c r="BN16" s="18"/>
      <c r="BO16" s="13">
        <v>0.91666666666666663</v>
      </c>
      <c r="BP16" s="14">
        <v>7.9861111111111105E-2</v>
      </c>
      <c r="BQ16" s="14"/>
      <c r="BR16" s="14"/>
      <c r="BS16" s="14"/>
      <c r="BT16" s="14"/>
      <c r="BU16" s="14"/>
      <c r="BV16" s="20"/>
      <c r="BW16" s="21">
        <f t="shared" si="3"/>
        <v>1</v>
      </c>
      <c r="BX16" s="2" t="str">
        <f t="shared" si="1"/>
        <v>X</v>
      </c>
      <c r="BY16" s="2">
        <f>+VLOOKUP(B16,GESEM!B:O,14,0)</f>
        <v>6552</v>
      </c>
      <c r="CG16"/>
      <c r="CH16"/>
    </row>
    <row r="17" spans="1:86" ht="12.75" customHeight="1" x14ac:dyDescent="0.2">
      <c r="A17" s="31">
        <f t="shared" si="2"/>
        <v>11</v>
      </c>
      <c r="B17" s="74">
        <v>48057993</v>
      </c>
      <c r="C17" s="61" t="str">
        <f>+VLOOKUP(J17,TURNO!P:Q,2,0)</f>
        <v xml:space="preserve">CHAT USER </v>
      </c>
      <c r="D17" s="61" t="str">
        <f>+VLOOKUP(N17,TURNO!B:D,3,0)</f>
        <v>Madrugada</v>
      </c>
      <c r="E17" s="75">
        <f>+VLOOKUP(B17,GESEM!B:R,12,0)</f>
        <v>45686</v>
      </c>
      <c r="F17" s="61" t="str">
        <f>+VLOOKUP(B17,GESEM!B:R,13,0)</f>
        <v>PART TIME</v>
      </c>
      <c r="G17" s="61"/>
      <c r="H17" s="96"/>
      <c r="I17" s="61" t="str">
        <f>+VLOOKUP(B17,GESEM!B:N,3,0)</f>
        <v>ESPINOZA VELA JULIA VANESA</v>
      </c>
      <c r="J17" s="61" t="s">
        <v>16</v>
      </c>
      <c r="K17" s="61" t="str">
        <f>+VLOOKUP(B17,GESEM!B:R,8,0)</f>
        <v>MONIGOTE VEGA LUIS ALBERTO</v>
      </c>
      <c r="L17" s="61" t="str">
        <f>+VLOOKUP(B17,GESEM!B:R,17,0)</f>
        <v>SALVADOR CAMPOS EDUAR ANDRES</v>
      </c>
      <c r="M17" s="61" t="s">
        <v>97</v>
      </c>
      <c r="N17" s="13">
        <v>0.91666666666666663</v>
      </c>
      <c r="O17" s="14">
        <v>7.9861111111111105E-2</v>
      </c>
      <c r="P17" s="13"/>
      <c r="Q17" s="14"/>
      <c r="R17" s="108" t="str">
        <f>+VLOOKUP(B17,GESEM!B:R,9,0)</f>
        <v>ACTIVO</v>
      </c>
      <c r="S17" s="19"/>
      <c r="T17" s="14"/>
      <c r="U17" s="14"/>
      <c r="V17" s="14"/>
      <c r="W17" s="13"/>
      <c r="X17" s="14"/>
      <c r="Y17" s="13"/>
      <c r="Z17" s="20"/>
      <c r="AA17" s="107">
        <v>0.91666666666666663</v>
      </c>
      <c r="AB17" s="17">
        <v>7.9861111111111105E-2</v>
      </c>
      <c r="AC17" s="17"/>
      <c r="AD17" s="17"/>
      <c r="AE17" s="17"/>
      <c r="AF17" s="17"/>
      <c r="AG17" s="17"/>
      <c r="AH17" s="18"/>
      <c r="AI17" s="13">
        <v>0.91666666666666663</v>
      </c>
      <c r="AJ17" s="14">
        <v>7.9861111111111105E-2</v>
      </c>
      <c r="AK17" s="14"/>
      <c r="AL17" s="14"/>
      <c r="AM17" s="13"/>
      <c r="AN17" s="14"/>
      <c r="AO17" s="14"/>
      <c r="AP17" s="20"/>
      <c r="AQ17" s="16">
        <v>0.91666666666666663</v>
      </c>
      <c r="AR17" s="17">
        <v>7.9861111111111105E-2</v>
      </c>
      <c r="AS17" s="17"/>
      <c r="AT17" s="17"/>
      <c r="AU17" s="17"/>
      <c r="AV17" s="17"/>
      <c r="AW17" s="17"/>
      <c r="AX17" s="18"/>
      <c r="AY17" s="13">
        <v>0.91666666666666663</v>
      </c>
      <c r="AZ17" s="14">
        <v>7.9861111111111105E-2</v>
      </c>
      <c r="BA17" s="14"/>
      <c r="BB17" s="14"/>
      <c r="BC17" s="13"/>
      <c r="BD17" s="14"/>
      <c r="BE17" s="14"/>
      <c r="BF17" s="20"/>
      <c r="BG17" s="16">
        <v>0.91666666666666663</v>
      </c>
      <c r="BH17" s="17">
        <v>7.9861111111111105E-2</v>
      </c>
      <c r="BI17" s="17"/>
      <c r="BJ17" s="17"/>
      <c r="BK17" s="17"/>
      <c r="BL17" s="17"/>
      <c r="BM17" s="17"/>
      <c r="BN17" s="18"/>
      <c r="BO17" s="13">
        <v>0.91666666666666663</v>
      </c>
      <c r="BP17" s="14">
        <v>7.9861111111111105E-2</v>
      </c>
      <c r="BQ17" s="14"/>
      <c r="BR17" s="14"/>
      <c r="BS17" s="14"/>
      <c r="BT17" s="14"/>
      <c r="BU17" s="14"/>
      <c r="BV17" s="20"/>
      <c r="BW17" s="21">
        <f t="shared" si="3"/>
        <v>1</v>
      </c>
      <c r="BX17" s="2" t="str">
        <f t="shared" si="1"/>
        <v>X</v>
      </c>
      <c r="BY17" s="2" t="str">
        <f>+VLOOKUP(B17,GESEM!B:O,14,0)</f>
        <v>R1564558</v>
      </c>
      <c r="CG17"/>
      <c r="CH17"/>
    </row>
    <row r="18" spans="1:86" ht="12.75" customHeight="1" x14ac:dyDescent="0.2">
      <c r="A18" s="31">
        <f t="shared" si="2"/>
        <v>12</v>
      </c>
      <c r="B18" s="74">
        <v>75119396</v>
      </c>
      <c r="C18" s="61" t="str">
        <f>+VLOOKUP(J18,TURNO!P:Q,2,0)</f>
        <v xml:space="preserve">CHAT USER </v>
      </c>
      <c r="D18" s="61" t="str">
        <f>+VLOOKUP(N18,TURNO!B:D,3,0)</f>
        <v>Madrugada</v>
      </c>
      <c r="E18" s="75">
        <f>+VLOOKUP(B18,GESEM!B:R,12,0)</f>
        <v>45328</v>
      </c>
      <c r="F18" s="61" t="str">
        <f>+VLOOKUP(B18,GESEM!B:R,13,0)</f>
        <v>FULL TIME</v>
      </c>
      <c r="G18" s="61"/>
      <c r="H18" s="96"/>
      <c r="I18" s="61" t="str">
        <f>+VLOOKUP(B18,GESEM!B:N,3,0)</f>
        <v>CORTEZ TAYÑA TANIA ERIKA</v>
      </c>
      <c r="J18" s="61" t="s">
        <v>16</v>
      </c>
      <c r="K18" s="61" t="str">
        <f>+VLOOKUP(B18,GESEM!B:R,8,0)</f>
        <v>QUISPE LUNA VICTOR HUGO</v>
      </c>
      <c r="L18" s="61" t="str">
        <f>+VLOOKUP(B18,GESEM!B:R,17,0)</f>
        <v>SALVADOR CAMPOS EDUAR ANDRES</v>
      </c>
      <c r="M18" s="61" t="s">
        <v>99</v>
      </c>
      <c r="N18" s="13">
        <v>0.91666666666666663</v>
      </c>
      <c r="O18" s="14">
        <v>0.26041666666666669</v>
      </c>
      <c r="P18" s="13">
        <v>0.16666666666666666</v>
      </c>
      <c r="Q18" s="14">
        <v>0.19791666666666666</v>
      </c>
      <c r="R18" s="108" t="str">
        <f>+VLOOKUP(B18,GESEM!B:R,9,0)</f>
        <v>ACTIVO</v>
      </c>
      <c r="S18" s="19">
        <v>0.91666666666666663</v>
      </c>
      <c r="T18" s="14">
        <v>0.26041666666666669</v>
      </c>
      <c r="U18" s="14"/>
      <c r="V18" s="14"/>
      <c r="W18" s="13">
        <v>4.1666666666666664E-2</v>
      </c>
      <c r="X18" s="14">
        <v>7.2916666666666671E-2</v>
      </c>
      <c r="Y18" s="13"/>
      <c r="Z18" s="20"/>
      <c r="AA18" s="107">
        <v>0.91666666666666663</v>
      </c>
      <c r="AB18" s="17">
        <v>0.26041666666666669</v>
      </c>
      <c r="AC18" s="17"/>
      <c r="AD18" s="17"/>
      <c r="AE18" s="17">
        <v>4.1666666666666664E-2</v>
      </c>
      <c r="AF18" s="17">
        <v>7.2916666666666671E-2</v>
      </c>
      <c r="AG18" s="17"/>
      <c r="AH18" s="18"/>
      <c r="AI18" s="13"/>
      <c r="AJ18" s="14"/>
      <c r="AK18" s="14"/>
      <c r="AL18" s="14"/>
      <c r="AM18" s="13"/>
      <c r="AN18" s="14"/>
      <c r="AO18" s="14"/>
      <c r="AP18" s="20"/>
      <c r="AQ18" s="16">
        <v>0.91666666666666663</v>
      </c>
      <c r="AR18" s="17">
        <v>0.26041666666666669</v>
      </c>
      <c r="AS18" s="17"/>
      <c r="AT18" s="17"/>
      <c r="AU18" s="17">
        <v>0.16666666666666666</v>
      </c>
      <c r="AV18" s="17">
        <v>0.19791666666666666</v>
      </c>
      <c r="AW18" s="17"/>
      <c r="AX18" s="18"/>
      <c r="AY18" s="13">
        <v>0.91666666666666663</v>
      </c>
      <c r="AZ18" s="14">
        <v>0.26041666666666669</v>
      </c>
      <c r="BA18" s="14"/>
      <c r="BB18" s="14"/>
      <c r="BC18" s="13">
        <v>0.16666666666666666</v>
      </c>
      <c r="BD18" s="14">
        <v>0.19791666666666666</v>
      </c>
      <c r="BE18" s="14"/>
      <c r="BF18" s="20"/>
      <c r="BG18" s="16">
        <v>0.91666666666666663</v>
      </c>
      <c r="BH18" s="17">
        <v>0.26041666666666669</v>
      </c>
      <c r="BI18" s="17"/>
      <c r="BJ18" s="17"/>
      <c r="BK18" s="17">
        <v>0.16666666666666666</v>
      </c>
      <c r="BL18" s="17">
        <v>0.19791666666666666</v>
      </c>
      <c r="BM18" s="17"/>
      <c r="BN18" s="18"/>
      <c r="BO18" s="13">
        <v>0.91666666666666663</v>
      </c>
      <c r="BP18" s="14">
        <v>0.26041666666666669</v>
      </c>
      <c r="BQ18" s="14"/>
      <c r="BR18" s="14"/>
      <c r="BS18" s="14">
        <v>0.16666666666666666</v>
      </c>
      <c r="BT18" s="14">
        <v>0.19791666666666666</v>
      </c>
      <c r="BU18" s="14"/>
      <c r="BV18" s="20"/>
      <c r="BW18" s="21">
        <f t="shared" si="3"/>
        <v>1</v>
      </c>
      <c r="BX18" s="2" t="str">
        <f t="shared" si="1"/>
        <v>X</v>
      </c>
      <c r="BY18" s="2">
        <f>+VLOOKUP(B18,GESEM!B:O,14,0)</f>
        <v>7052</v>
      </c>
      <c r="CG18"/>
      <c r="CH18"/>
    </row>
    <row r="19" spans="1:86" ht="12.75" customHeight="1" x14ac:dyDescent="0.2">
      <c r="A19" s="31">
        <f t="shared" si="2"/>
        <v>13</v>
      </c>
      <c r="B19" s="74">
        <v>46968034</v>
      </c>
      <c r="C19" s="61" t="str">
        <f>+VLOOKUP(J19,TURNO!P:Q,2,0)</f>
        <v xml:space="preserve">CHAT USER </v>
      </c>
      <c r="D19" s="61" t="str">
        <f>+VLOOKUP(N19,TURNO!B:D,3,0)</f>
        <v>Madrugada</v>
      </c>
      <c r="E19" s="75">
        <f>+VLOOKUP(B19,GESEM!B:R,12,0)</f>
        <v>45237</v>
      </c>
      <c r="F19" s="61" t="str">
        <f>+VLOOKUP(B19,GESEM!B:R,13,0)</f>
        <v>PART TIME</v>
      </c>
      <c r="G19" s="61"/>
      <c r="H19" s="96"/>
      <c r="I19" s="61" t="str">
        <f>+VLOOKUP(B19,GESEM!B:N,3,0)</f>
        <v>ORTIZ GUEVARA LUCILA</v>
      </c>
      <c r="J19" s="61" t="s">
        <v>16</v>
      </c>
      <c r="K19" s="61" t="str">
        <f>+VLOOKUP(B19,GESEM!B:R,8,0)</f>
        <v>QUISPE LUNA VICTOR HUGO</v>
      </c>
      <c r="L19" s="61" t="str">
        <f>+VLOOKUP(B19,GESEM!B:R,17,0)</f>
        <v>SALVADOR CAMPOS EDUAR ANDRES</v>
      </c>
      <c r="M19" s="61" t="s">
        <v>99</v>
      </c>
      <c r="N19" s="13">
        <v>4.1666666666666664E-2</v>
      </c>
      <c r="O19" s="14">
        <v>0.2048611111111111</v>
      </c>
      <c r="P19" s="13"/>
      <c r="Q19" s="14"/>
      <c r="R19" s="108" t="str">
        <f>+VLOOKUP(B19,GESEM!B:R,9,0)</f>
        <v>ACTIVO</v>
      </c>
      <c r="S19" s="19">
        <v>4.1666666666666664E-2</v>
      </c>
      <c r="T19" s="14">
        <v>0.2048611111111111</v>
      </c>
      <c r="U19" s="14"/>
      <c r="V19" s="14"/>
      <c r="W19" s="13"/>
      <c r="X19" s="14"/>
      <c r="Y19" s="13"/>
      <c r="Z19" s="20"/>
      <c r="AA19" s="107">
        <v>4.1666666666666664E-2</v>
      </c>
      <c r="AB19" s="17">
        <v>0.2048611111111111</v>
      </c>
      <c r="AC19" s="17"/>
      <c r="AD19" s="17"/>
      <c r="AE19" s="17"/>
      <c r="AF19" s="17"/>
      <c r="AG19" s="17"/>
      <c r="AH19" s="18"/>
      <c r="AI19" s="13"/>
      <c r="AJ19" s="14"/>
      <c r="AK19" s="14"/>
      <c r="AL19" s="14"/>
      <c r="AM19" s="13"/>
      <c r="AN19" s="14"/>
      <c r="AO19" s="14"/>
      <c r="AP19" s="20"/>
      <c r="AQ19" s="16">
        <v>4.1666666666666664E-2</v>
      </c>
      <c r="AR19" s="17">
        <v>0.2048611111111111</v>
      </c>
      <c r="AS19" s="17"/>
      <c r="AT19" s="17"/>
      <c r="AU19" s="17"/>
      <c r="AV19" s="17"/>
      <c r="AW19" s="17"/>
      <c r="AX19" s="18"/>
      <c r="AY19" s="13">
        <v>4.1666666666666664E-2</v>
      </c>
      <c r="AZ19" s="14">
        <v>0.2048611111111111</v>
      </c>
      <c r="BA19" s="14"/>
      <c r="BB19" s="14"/>
      <c r="BC19" s="13"/>
      <c r="BD19" s="14"/>
      <c r="BE19" s="14"/>
      <c r="BF19" s="20"/>
      <c r="BG19" s="16">
        <v>4.1666666666666664E-2</v>
      </c>
      <c r="BH19" s="17">
        <v>0.2048611111111111</v>
      </c>
      <c r="BI19" s="17"/>
      <c r="BJ19" s="17"/>
      <c r="BK19" s="17"/>
      <c r="BL19" s="17"/>
      <c r="BM19" s="17"/>
      <c r="BN19" s="18"/>
      <c r="BO19" s="13">
        <v>4.1666666666666664E-2</v>
      </c>
      <c r="BP19" s="14">
        <v>0.2048611111111111</v>
      </c>
      <c r="BQ19" s="14"/>
      <c r="BR19" s="14"/>
      <c r="BS19" s="14"/>
      <c r="BT19" s="14"/>
      <c r="BU19" s="14"/>
      <c r="BV19" s="20"/>
      <c r="BW19" s="21">
        <f t="shared" si="3"/>
        <v>1</v>
      </c>
      <c r="BX19" s="2" t="str">
        <f t="shared" si="1"/>
        <v>X</v>
      </c>
      <c r="BY19" s="2">
        <f>+VLOOKUP(B19,GESEM!B:O,14,0)</f>
        <v>6781</v>
      </c>
      <c r="CG19"/>
      <c r="CH19"/>
    </row>
    <row r="20" spans="1:86" ht="12.75" customHeight="1" x14ac:dyDescent="0.2">
      <c r="A20" s="31">
        <f t="shared" si="2"/>
        <v>14</v>
      </c>
      <c r="B20" s="74">
        <v>47164033</v>
      </c>
      <c r="C20" s="61" t="str">
        <f>+VLOOKUP(J20,TURNO!P:Q,2,0)</f>
        <v xml:space="preserve">CHAT USER </v>
      </c>
      <c r="D20" s="61" t="str">
        <f>+VLOOKUP(N20,TURNO!B:D,3,0)</f>
        <v>Madrugada</v>
      </c>
      <c r="E20" s="75">
        <f>+VLOOKUP(B20,GESEM!B:R,12,0)</f>
        <v>44503</v>
      </c>
      <c r="F20" s="61" t="str">
        <f>+VLOOKUP(B20,GESEM!B:R,13,0)</f>
        <v>FULL TIME</v>
      </c>
      <c r="G20" s="61"/>
      <c r="H20" s="96"/>
      <c r="I20" s="61" t="str">
        <f>+VLOOKUP(B20,GESEM!B:N,3,0)</f>
        <v>ONOFRE PARI ISABEL MARLENE</v>
      </c>
      <c r="J20" s="61" t="s">
        <v>16</v>
      </c>
      <c r="K20" s="61" t="str">
        <f>+VLOOKUP(B20,GESEM!B:R,8,0)</f>
        <v>QUISPE LUNA VICTOR HUGO</v>
      </c>
      <c r="L20" s="61" t="str">
        <f>+VLOOKUP(B20,GESEM!B:R,17,0)</f>
        <v>SALVADOR CAMPOS EDUAR ANDRES</v>
      </c>
      <c r="M20" s="61" t="s">
        <v>98</v>
      </c>
      <c r="N20" s="13">
        <v>4.1666666666666664E-2</v>
      </c>
      <c r="O20" s="14">
        <v>0.38541666666666669</v>
      </c>
      <c r="P20" s="13">
        <v>0.29166666666666669</v>
      </c>
      <c r="Q20" s="14">
        <v>0.32291666666666669</v>
      </c>
      <c r="R20" s="108" t="str">
        <f>+VLOOKUP(B20,GESEM!B:R,9,0)</f>
        <v>ACTIVO</v>
      </c>
      <c r="S20" s="19">
        <v>4.1666666666666664E-2</v>
      </c>
      <c r="T20" s="14">
        <v>0.38541666666666669</v>
      </c>
      <c r="U20" s="14"/>
      <c r="V20" s="14"/>
      <c r="W20" s="13">
        <v>0.29166666666666669</v>
      </c>
      <c r="X20" s="14">
        <v>0.32291666666666669</v>
      </c>
      <c r="Y20" s="13"/>
      <c r="Z20" s="20"/>
      <c r="AA20" s="107"/>
      <c r="AB20" s="17"/>
      <c r="AC20" s="17"/>
      <c r="AD20" s="17"/>
      <c r="AE20" s="17"/>
      <c r="AF20" s="17"/>
      <c r="AG20" s="17"/>
      <c r="AH20" s="18"/>
      <c r="AI20" s="13">
        <v>4.1666666666666664E-2</v>
      </c>
      <c r="AJ20" s="14">
        <v>0.38541666666666669</v>
      </c>
      <c r="AK20" s="14"/>
      <c r="AL20" s="14"/>
      <c r="AM20" s="13">
        <v>0.29166666666666669</v>
      </c>
      <c r="AN20" s="14">
        <v>0.32291666666666669</v>
      </c>
      <c r="AO20" s="14"/>
      <c r="AP20" s="20"/>
      <c r="AQ20" s="16">
        <v>4.1666666666666664E-2</v>
      </c>
      <c r="AR20" s="17">
        <v>0.38541666666666669</v>
      </c>
      <c r="AS20" s="17"/>
      <c r="AT20" s="17"/>
      <c r="AU20" s="17">
        <v>0.29166666666666669</v>
      </c>
      <c r="AV20" s="17">
        <v>0.32291666666666669</v>
      </c>
      <c r="AW20" s="17"/>
      <c r="AX20" s="18"/>
      <c r="AY20" s="13">
        <v>4.1666666666666664E-2</v>
      </c>
      <c r="AZ20" s="14">
        <v>0.38541666666666669</v>
      </c>
      <c r="BA20" s="14"/>
      <c r="BB20" s="14"/>
      <c r="BC20" s="13">
        <v>0.29166666666666669</v>
      </c>
      <c r="BD20" s="14">
        <v>0.32291666666666669</v>
      </c>
      <c r="BE20" s="14"/>
      <c r="BF20" s="20"/>
      <c r="BG20" s="16">
        <v>4.1666666666666664E-2</v>
      </c>
      <c r="BH20" s="17">
        <v>0.38541666666666669</v>
      </c>
      <c r="BI20" s="17"/>
      <c r="BJ20" s="17"/>
      <c r="BK20" s="17">
        <v>0.29166666666666669</v>
      </c>
      <c r="BL20" s="17">
        <v>0.32291666666666669</v>
      </c>
      <c r="BM20" s="17"/>
      <c r="BN20" s="18"/>
      <c r="BO20" s="13">
        <v>4.1666666666666664E-2</v>
      </c>
      <c r="BP20" s="14">
        <v>0.38541666666666669</v>
      </c>
      <c r="BQ20" s="14"/>
      <c r="BR20" s="14"/>
      <c r="BS20" s="14">
        <v>0.29166666666666669</v>
      </c>
      <c r="BT20" s="14">
        <v>0.32291666666666669</v>
      </c>
      <c r="BU20" s="14"/>
      <c r="BV20" s="20"/>
      <c r="BW20" s="21">
        <f t="shared" si="3"/>
        <v>1</v>
      </c>
      <c r="BX20" s="2" t="str">
        <f t="shared" si="1"/>
        <v>X</v>
      </c>
      <c r="BY20" s="2">
        <f>+VLOOKUP(B20,GESEM!B:O,14,0)</f>
        <v>2738</v>
      </c>
      <c r="CG20"/>
      <c r="CH20"/>
    </row>
    <row r="21" spans="1:86" ht="12.75" customHeight="1" x14ac:dyDescent="0.2">
      <c r="A21" s="31">
        <f t="shared" si="2"/>
        <v>15</v>
      </c>
      <c r="B21" s="74">
        <v>72613420</v>
      </c>
      <c r="C21" s="61" t="str">
        <f>+VLOOKUP(J21,TURNO!P:Q,2,0)</f>
        <v xml:space="preserve">CHAT USER </v>
      </c>
      <c r="D21" s="61" t="str">
        <f>+VLOOKUP(N21,TURNO!B:D,3,0)</f>
        <v>Mañana</v>
      </c>
      <c r="E21" s="75">
        <f>+VLOOKUP(B21,GESEM!B:R,12,0)</f>
        <v>45588</v>
      </c>
      <c r="F21" s="61" t="str">
        <f>+VLOOKUP(B21,GESEM!B:R,13,0)</f>
        <v>PART TIME</v>
      </c>
      <c r="G21" s="61"/>
      <c r="H21" s="96"/>
      <c r="I21" s="61" t="str">
        <f>+VLOOKUP(B21,GESEM!B:N,3,0)</f>
        <v>ATOCHE DE LA CRUZ CARMEN MORELIA</v>
      </c>
      <c r="J21" s="61" t="s">
        <v>16</v>
      </c>
      <c r="K21" s="61" t="str">
        <f>+VLOOKUP(B21,GESEM!B:R,8,0)</f>
        <v>WAMPAGKIT LALANGUI SHINA CECILIA</v>
      </c>
      <c r="L21" s="61" t="str">
        <f>+VLOOKUP(B21,GESEM!B:R,17,0)</f>
        <v>ALONSO RAFAEL ALEJANDRO WLADIMIR</v>
      </c>
      <c r="M21" s="61" t="s">
        <v>98</v>
      </c>
      <c r="N21" s="13">
        <v>0.33333333333333331</v>
      </c>
      <c r="O21" s="14">
        <v>0.49652777777777779</v>
      </c>
      <c r="P21" s="13"/>
      <c r="Q21" s="14"/>
      <c r="R21" s="108" t="str">
        <f>+VLOOKUP(B21,GESEM!B:R,9,0)</f>
        <v>ACTIVO</v>
      </c>
      <c r="S21" s="19">
        <v>0.33333333333333331</v>
      </c>
      <c r="T21" s="14">
        <v>0.49652777777777779</v>
      </c>
      <c r="U21" s="14"/>
      <c r="V21" s="14"/>
      <c r="W21" s="13"/>
      <c r="X21" s="14"/>
      <c r="Y21" s="13"/>
      <c r="Z21" s="20"/>
      <c r="AA21" s="107"/>
      <c r="AB21" s="17"/>
      <c r="AC21" s="17"/>
      <c r="AD21" s="17"/>
      <c r="AE21" s="17"/>
      <c r="AF21" s="17"/>
      <c r="AG21" s="17"/>
      <c r="AH21" s="18"/>
      <c r="AI21" s="13">
        <v>0.33333333333333331</v>
      </c>
      <c r="AJ21" s="14">
        <v>0.49652777777777779</v>
      </c>
      <c r="AK21" s="14"/>
      <c r="AL21" s="14"/>
      <c r="AM21" s="13"/>
      <c r="AN21" s="14"/>
      <c r="AO21" s="14"/>
      <c r="AP21" s="20"/>
      <c r="AQ21" s="16">
        <v>0.33333333333333331</v>
      </c>
      <c r="AR21" s="17">
        <v>0.49652777777777779</v>
      </c>
      <c r="AS21" s="17"/>
      <c r="AT21" s="17"/>
      <c r="AU21" s="17"/>
      <c r="AV21" s="17"/>
      <c r="AW21" s="17"/>
      <c r="AX21" s="18"/>
      <c r="AY21" s="13">
        <v>0.33333333333333331</v>
      </c>
      <c r="AZ21" s="14">
        <v>0.49652777777777779</v>
      </c>
      <c r="BA21" s="14"/>
      <c r="BB21" s="14"/>
      <c r="BC21" s="13"/>
      <c r="BD21" s="14"/>
      <c r="BE21" s="14"/>
      <c r="BF21" s="20"/>
      <c r="BG21" s="16">
        <v>0.33333333333333331</v>
      </c>
      <c r="BH21" s="17">
        <v>0.49652777777777779</v>
      </c>
      <c r="BI21" s="17"/>
      <c r="BJ21" s="17"/>
      <c r="BK21" s="17"/>
      <c r="BL21" s="17"/>
      <c r="BM21" s="17"/>
      <c r="BN21" s="18"/>
      <c r="BO21" s="13">
        <v>0.33333333333333331</v>
      </c>
      <c r="BP21" s="14">
        <v>0.49652777777777779</v>
      </c>
      <c r="BQ21" s="14"/>
      <c r="BR21" s="14"/>
      <c r="BS21" s="14"/>
      <c r="BT21" s="14"/>
      <c r="BU21" s="14"/>
      <c r="BV21" s="20"/>
      <c r="BW21" s="21">
        <f t="shared" si="3"/>
        <v>1</v>
      </c>
      <c r="BX21" s="2" t="str">
        <f t="shared" si="1"/>
        <v>X</v>
      </c>
      <c r="BY21" s="2">
        <f>+VLOOKUP(B21,GESEM!B:O,14,0)</f>
        <v>9828</v>
      </c>
      <c r="CG21"/>
      <c r="CH21"/>
    </row>
    <row r="22" spans="1:86" ht="12.75" customHeight="1" x14ac:dyDescent="0.2">
      <c r="A22" s="31">
        <f t="shared" si="2"/>
        <v>16</v>
      </c>
      <c r="B22" s="74">
        <v>40935543</v>
      </c>
      <c r="C22" s="61" t="str">
        <f>+VLOOKUP(J22,TURNO!P:Q,2,0)</f>
        <v xml:space="preserve">CHAT USER </v>
      </c>
      <c r="D22" s="61" t="str">
        <f>+VLOOKUP(N22,TURNO!B:D,3,0)</f>
        <v>Madrugada</v>
      </c>
      <c r="E22" s="75">
        <f>+VLOOKUP(B22,GESEM!B:R,12,0)</f>
        <v>44002</v>
      </c>
      <c r="F22" s="61" t="str">
        <f>+VLOOKUP(B22,GESEM!B:R,13,0)</f>
        <v>FULL TIME</v>
      </c>
      <c r="G22" s="61"/>
      <c r="H22" s="96"/>
      <c r="I22" s="61" t="str">
        <f>+VLOOKUP(B22,GESEM!B:N,3,0)</f>
        <v>CORDOVA VILLANUEVA LILIANA</v>
      </c>
      <c r="J22" s="61" t="s">
        <v>16</v>
      </c>
      <c r="K22" s="61" t="str">
        <f>+VLOOKUP(B22,GESEM!B:R,8,0)</f>
        <v>QUISPE LUNA VICTOR HUGO</v>
      </c>
      <c r="L22" s="61" t="str">
        <f>+VLOOKUP(B22,GESEM!B:R,17,0)</f>
        <v>SALVADOR CAMPOS EDUAR ANDRES</v>
      </c>
      <c r="M22" s="61" t="s">
        <v>98</v>
      </c>
      <c r="N22" s="13">
        <v>4.1666666666666664E-2</v>
      </c>
      <c r="O22" s="14">
        <v>0.38541666666666669</v>
      </c>
      <c r="P22" s="13">
        <v>0.16666666666666666</v>
      </c>
      <c r="Q22" s="14">
        <v>0.19791666666666666</v>
      </c>
      <c r="R22" s="108" t="str">
        <f>+VLOOKUP(B22,GESEM!B:R,9,0)</f>
        <v>ACTIVO</v>
      </c>
      <c r="S22" s="19">
        <v>4.1666666666666664E-2</v>
      </c>
      <c r="T22" s="14">
        <v>0.38541666666666669</v>
      </c>
      <c r="U22" s="14"/>
      <c r="V22" s="14"/>
      <c r="W22" s="13">
        <v>0.16666666666666666</v>
      </c>
      <c r="X22" s="14">
        <v>0.19791666666666666</v>
      </c>
      <c r="Y22" s="13"/>
      <c r="Z22" s="20"/>
      <c r="AA22" s="107"/>
      <c r="AB22" s="17"/>
      <c r="AC22" s="17"/>
      <c r="AD22" s="17"/>
      <c r="AE22" s="17"/>
      <c r="AF22" s="17"/>
      <c r="AG22" s="17"/>
      <c r="AH22" s="18"/>
      <c r="AI22" s="13">
        <v>4.1666666666666664E-2</v>
      </c>
      <c r="AJ22" s="14">
        <v>0.38541666666666669</v>
      </c>
      <c r="AK22" s="14"/>
      <c r="AL22" s="14"/>
      <c r="AM22" s="13">
        <v>0.29166666666666669</v>
      </c>
      <c r="AN22" s="14">
        <v>0.32291666666666669</v>
      </c>
      <c r="AO22" s="14"/>
      <c r="AP22" s="20"/>
      <c r="AQ22" s="16">
        <v>4.1666666666666664E-2</v>
      </c>
      <c r="AR22" s="17">
        <v>0.38541666666666669</v>
      </c>
      <c r="AS22" s="17"/>
      <c r="AT22" s="17"/>
      <c r="AU22" s="17">
        <v>0.29166666666666669</v>
      </c>
      <c r="AV22" s="17">
        <v>0.32291666666666669</v>
      </c>
      <c r="AW22" s="17"/>
      <c r="AX22" s="18"/>
      <c r="AY22" s="13">
        <v>4.1666666666666664E-2</v>
      </c>
      <c r="AZ22" s="14">
        <v>0.38541666666666669</v>
      </c>
      <c r="BA22" s="14"/>
      <c r="BB22" s="14"/>
      <c r="BC22" s="13">
        <v>0.29166666666666669</v>
      </c>
      <c r="BD22" s="14">
        <v>0.32291666666666669</v>
      </c>
      <c r="BE22" s="14"/>
      <c r="BF22" s="20"/>
      <c r="BG22" s="16">
        <v>4.1666666666666664E-2</v>
      </c>
      <c r="BH22" s="17">
        <v>0.38541666666666669</v>
      </c>
      <c r="BI22" s="17"/>
      <c r="BJ22" s="17"/>
      <c r="BK22" s="17">
        <v>0.16666666666666666</v>
      </c>
      <c r="BL22" s="17">
        <v>0.19791666666666666</v>
      </c>
      <c r="BM22" s="17"/>
      <c r="BN22" s="18"/>
      <c r="BO22" s="13">
        <v>4.1666666666666664E-2</v>
      </c>
      <c r="BP22" s="14">
        <v>0.38541666666666669</v>
      </c>
      <c r="BQ22" s="14"/>
      <c r="BR22" s="14"/>
      <c r="BS22" s="14">
        <v>0.16666666666666666</v>
      </c>
      <c r="BT22" s="14">
        <v>0.19791666666666666</v>
      </c>
      <c r="BU22" s="14"/>
      <c r="BV22" s="20"/>
      <c r="BW22" s="21">
        <f t="shared" si="3"/>
        <v>1</v>
      </c>
      <c r="BX22" s="2" t="str">
        <f t="shared" si="1"/>
        <v>X</v>
      </c>
      <c r="BY22" s="2">
        <f>+VLOOKUP(B22,GESEM!B:O,14,0)</f>
        <v>1565</v>
      </c>
      <c r="CG22"/>
      <c r="CH22"/>
    </row>
    <row r="23" spans="1:86" ht="12.75" customHeight="1" x14ac:dyDescent="0.2">
      <c r="A23" s="31">
        <f t="shared" si="2"/>
        <v>17</v>
      </c>
      <c r="B23" s="74">
        <v>74048180</v>
      </c>
      <c r="C23" s="61" t="str">
        <f>+VLOOKUP(J23,TURNO!P:Q,2,0)</f>
        <v xml:space="preserve">CHAT USER </v>
      </c>
      <c r="D23" s="61" t="str">
        <f>+VLOOKUP(N23,TURNO!B:D,3,0)</f>
        <v>Madrugada</v>
      </c>
      <c r="E23" s="75">
        <f>+VLOOKUP(B23,GESEM!B:R,12,0)</f>
        <v>45154</v>
      </c>
      <c r="F23" s="61" t="str">
        <f>+VLOOKUP(B23,GESEM!B:R,13,0)</f>
        <v>PART TIME</v>
      </c>
      <c r="G23" s="61"/>
      <c r="H23" s="96"/>
      <c r="I23" s="61" t="str">
        <f>+VLOOKUP(B23,GESEM!B:N,3,0)</f>
        <v>PUCUHUAYLA VIZCARRA DANIELA SILVANA</v>
      </c>
      <c r="J23" s="61" t="s">
        <v>16</v>
      </c>
      <c r="K23" s="61" t="str">
        <f>+VLOOKUP(B23,GESEM!B:R,8,0)</f>
        <v>QUISPE LUNA VICTOR HUGO</v>
      </c>
      <c r="L23" s="61" t="str">
        <f>+VLOOKUP(B23,GESEM!B:R,17,0)</f>
        <v>SALVADOR CAMPOS EDUAR ANDRES</v>
      </c>
      <c r="M23" s="61" t="s">
        <v>99</v>
      </c>
      <c r="N23" s="13">
        <v>4.1666666666666664E-2</v>
      </c>
      <c r="O23" s="14">
        <v>0.2048611111111111</v>
      </c>
      <c r="P23" s="13"/>
      <c r="Q23" s="14"/>
      <c r="R23" s="108" t="str">
        <f>+VLOOKUP(B23,GESEM!B:R,9,0)</f>
        <v>ACTIVO</v>
      </c>
      <c r="S23" s="19">
        <v>4.1666666666666664E-2</v>
      </c>
      <c r="T23" s="14">
        <v>0.2048611111111111</v>
      </c>
      <c r="U23" s="14"/>
      <c r="V23" s="14"/>
      <c r="W23" s="13"/>
      <c r="X23" s="14"/>
      <c r="Y23" s="13"/>
      <c r="Z23" s="20"/>
      <c r="AA23" s="107">
        <v>4.1666666666666664E-2</v>
      </c>
      <c r="AB23" s="17">
        <v>0.2048611111111111</v>
      </c>
      <c r="AC23" s="17"/>
      <c r="AD23" s="17"/>
      <c r="AE23" s="17"/>
      <c r="AF23" s="17"/>
      <c r="AG23" s="17"/>
      <c r="AH23" s="18"/>
      <c r="AI23" s="13"/>
      <c r="AJ23" s="14"/>
      <c r="AK23" s="14"/>
      <c r="AL23" s="14"/>
      <c r="AM23" s="13"/>
      <c r="AN23" s="14"/>
      <c r="AO23" s="14"/>
      <c r="AP23" s="20"/>
      <c r="AQ23" s="16">
        <v>4.1666666666666664E-2</v>
      </c>
      <c r="AR23" s="17">
        <v>0.2048611111111111</v>
      </c>
      <c r="AS23" s="17"/>
      <c r="AT23" s="17"/>
      <c r="AU23" s="17"/>
      <c r="AV23" s="17"/>
      <c r="AW23" s="17"/>
      <c r="AX23" s="18"/>
      <c r="AY23" s="13">
        <v>4.1666666666666664E-2</v>
      </c>
      <c r="AZ23" s="14">
        <v>0.2048611111111111</v>
      </c>
      <c r="BA23" s="14"/>
      <c r="BB23" s="14"/>
      <c r="BC23" s="13"/>
      <c r="BD23" s="14"/>
      <c r="BE23" s="14"/>
      <c r="BF23" s="20"/>
      <c r="BG23" s="16">
        <v>4.1666666666666664E-2</v>
      </c>
      <c r="BH23" s="17">
        <v>0.2048611111111111</v>
      </c>
      <c r="BI23" s="17"/>
      <c r="BJ23" s="17"/>
      <c r="BK23" s="17"/>
      <c r="BL23" s="17"/>
      <c r="BM23" s="17"/>
      <c r="BN23" s="18"/>
      <c r="BO23" s="13">
        <v>4.1666666666666664E-2</v>
      </c>
      <c r="BP23" s="14">
        <v>0.2048611111111111</v>
      </c>
      <c r="BQ23" s="14"/>
      <c r="BR23" s="14"/>
      <c r="BS23" s="14"/>
      <c r="BT23" s="14"/>
      <c r="BU23" s="14"/>
      <c r="BV23" s="20"/>
      <c r="BW23" s="21">
        <f t="shared" si="3"/>
        <v>1</v>
      </c>
      <c r="BX23" s="2" t="str">
        <f t="shared" si="1"/>
        <v>X</v>
      </c>
      <c r="BY23" s="2">
        <f>+VLOOKUP(B23,GESEM!B:O,14,0)</f>
        <v>6549</v>
      </c>
      <c r="CG23"/>
      <c r="CH23"/>
    </row>
    <row r="24" spans="1:86" ht="12.75" customHeight="1" x14ac:dyDescent="0.2">
      <c r="A24" s="31">
        <f t="shared" si="2"/>
        <v>18</v>
      </c>
      <c r="B24" s="74">
        <v>71323521</v>
      </c>
      <c r="C24" s="61" t="str">
        <f>+VLOOKUP(J24,TURNO!P:Q,2,0)</f>
        <v xml:space="preserve">CHAT USER </v>
      </c>
      <c r="D24" s="61" t="str">
        <f>+VLOOKUP(N24,TURNO!B:D,3,0)</f>
        <v>Madrugada</v>
      </c>
      <c r="E24" s="75">
        <f>+VLOOKUP(B24,GESEM!B:R,12,0)</f>
        <v>45686</v>
      </c>
      <c r="F24" s="61" t="str">
        <f>+VLOOKUP(B24,GESEM!B:R,13,0)</f>
        <v>PART TIME</v>
      </c>
      <c r="G24" s="61"/>
      <c r="H24" s="96"/>
      <c r="I24" s="61" t="str">
        <f>+VLOOKUP(B24,GESEM!B:N,3,0)</f>
        <v>ALTAMIRANO GIMENEZ ANGELA ALLISON</v>
      </c>
      <c r="J24" s="61" t="s">
        <v>16</v>
      </c>
      <c r="K24" s="61" t="str">
        <f>+VLOOKUP(B24,GESEM!B:R,8,0)</f>
        <v>MONIGOTE VEGA LUIS ALBERTO</v>
      </c>
      <c r="L24" s="61" t="str">
        <f>+VLOOKUP(B24,GESEM!B:R,17,0)</f>
        <v>SALVADOR CAMPOS EDUAR ANDRES</v>
      </c>
      <c r="M24" s="61" t="s">
        <v>99</v>
      </c>
      <c r="N24" s="13">
        <v>8.3333333333333329E-2</v>
      </c>
      <c r="O24" s="14">
        <v>0.24652777777777779</v>
      </c>
      <c r="P24" s="13"/>
      <c r="Q24" s="14"/>
      <c r="R24" s="108" t="str">
        <f>+VLOOKUP(B24,GESEM!B:R,9,0)</f>
        <v>ACTIVO</v>
      </c>
      <c r="S24" s="19">
        <v>8.3333333333333329E-2</v>
      </c>
      <c r="T24" s="14">
        <v>0.24652777777777779</v>
      </c>
      <c r="U24" s="14"/>
      <c r="V24" s="14"/>
      <c r="W24" s="13"/>
      <c r="X24" s="14"/>
      <c r="Y24" s="13"/>
      <c r="Z24" s="20"/>
      <c r="AA24" s="107">
        <v>8.3333333333333329E-2</v>
      </c>
      <c r="AB24" s="17">
        <v>0.24652777777777779</v>
      </c>
      <c r="AC24" s="17"/>
      <c r="AD24" s="17"/>
      <c r="AE24" s="17"/>
      <c r="AF24" s="17"/>
      <c r="AG24" s="17"/>
      <c r="AH24" s="18"/>
      <c r="AI24" s="13"/>
      <c r="AJ24" s="14"/>
      <c r="AK24" s="14"/>
      <c r="AL24" s="14"/>
      <c r="AM24" s="13"/>
      <c r="AN24" s="14"/>
      <c r="AO24" s="14"/>
      <c r="AP24" s="20"/>
      <c r="AQ24" s="16">
        <v>8.3333333333333329E-2</v>
      </c>
      <c r="AR24" s="17">
        <v>0.24652777777777779</v>
      </c>
      <c r="AS24" s="17"/>
      <c r="AT24" s="17"/>
      <c r="AU24" s="17"/>
      <c r="AV24" s="17"/>
      <c r="AW24" s="17"/>
      <c r="AX24" s="18"/>
      <c r="AY24" s="13">
        <v>8.3333333333333329E-2</v>
      </c>
      <c r="AZ24" s="14">
        <v>0.24652777777777779</v>
      </c>
      <c r="BA24" s="14"/>
      <c r="BB24" s="14"/>
      <c r="BC24" s="13"/>
      <c r="BD24" s="14"/>
      <c r="BE24" s="14"/>
      <c r="BF24" s="20"/>
      <c r="BG24" s="16">
        <v>8.3333333333333329E-2</v>
      </c>
      <c r="BH24" s="17">
        <v>0.24652777777777779</v>
      </c>
      <c r="BI24" s="17"/>
      <c r="BJ24" s="17"/>
      <c r="BK24" s="17"/>
      <c r="BL24" s="17"/>
      <c r="BM24" s="17"/>
      <c r="BN24" s="18"/>
      <c r="BO24" s="13">
        <v>8.3333333333333329E-2</v>
      </c>
      <c r="BP24" s="14">
        <v>0.24652777777777779</v>
      </c>
      <c r="BQ24" s="14"/>
      <c r="BR24" s="14"/>
      <c r="BS24" s="14"/>
      <c r="BT24" s="14"/>
      <c r="BU24" s="14"/>
      <c r="BV24" s="20"/>
      <c r="BW24" s="21">
        <f t="shared" si="3"/>
        <v>1</v>
      </c>
      <c r="BX24" s="2" t="str">
        <f t="shared" si="1"/>
        <v>X</v>
      </c>
      <c r="BY24" s="2" t="str">
        <f>+VLOOKUP(B24,GESEM!B:O,14,0)</f>
        <v>R1564558</v>
      </c>
      <c r="CG24"/>
      <c r="CH24"/>
    </row>
    <row r="25" spans="1:86" ht="12.75" customHeight="1" x14ac:dyDescent="0.2">
      <c r="A25" s="31">
        <f t="shared" si="2"/>
        <v>19</v>
      </c>
      <c r="B25" s="74">
        <v>73572102</v>
      </c>
      <c r="C25" s="61" t="str">
        <f>+VLOOKUP(J25,TURNO!P:Q,2,0)</f>
        <v xml:space="preserve">CHAT USER </v>
      </c>
      <c r="D25" s="61" t="str">
        <f>+VLOOKUP(N25,TURNO!B:D,3,0)</f>
        <v>Madrugada</v>
      </c>
      <c r="E25" s="75">
        <f>+VLOOKUP(B25,GESEM!B:R,12,0)</f>
        <v>45686</v>
      </c>
      <c r="F25" s="61" t="str">
        <f>+VLOOKUP(B25,GESEM!B:R,13,0)</f>
        <v>PART TIME</v>
      </c>
      <c r="G25" s="61"/>
      <c r="H25" s="96"/>
      <c r="I25" s="61" t="str">
        <f>+VLOOKUP(B25,GESEM!B:N,3,0)</f>
        <v>TOCTO JIMENEZ WENDY ANABEL</v>
      </c>
      <c r="J25" s="61" t="s">
        <v>16</v>
      </c>
      <c r="K25" s="61" t="str">
        <f>+VLOOKUP(B25,GESEM!B:R,8,0)</f>
        <v>MONIGOTE VEGA LUIS ALBERTO</v>
      </c>
      <c r="L25" s="61" t="str">
        <f>+VLOOKUP(B25,GESEM!B:R,17,0)</f>
        <v>SALVADOR CAMPOS EDUAR ANDRES</v>
      </c>
      <c r="M25" s="61" t="s">
        <v>99</v>
      </c>
      <c r="N25" s="13">
        <v>8.3333333333333329E-2</v>
      </c>
      <c r="O25" s="14">
        <v>0.24652777777777779</v>
      </c>
      <c r="P25" s="13"/>
      <c r="Q25" s="14"/>
      <c r="R25" s="108" t="str">
        <f>+VLOOKUP(B25,GESEM!B:R,9,0)</f>
        <v>ACTIVO</v>
      </c>
      <c r="S25" s="19">
        <v>8.3333333333333329E-2</v>
      </c>
      <c r="T25" s="14">
        <v>0.24652777777777779</v>
      </c>
      <c r="U25" s="14"/>
      <c r="V25" s="14"/>
      <c r="W25" s="13"/>
      <c r="X25" s="14"/>
      <c r="Y25" s="13"/>
      <c r="Z25" s="20"/>
      <c r="AA25" s="107">
        <v>8.3333333333333329E-2</v>
      </c>
      <c r="AB25" s="17">
        <v>0.24652777777777779</v>
      </c>
      <c r="AC25" s="17"/>
      <c r="AD25" s="17"/>
      <c r="AE25" s="17"/>
      <c r="AF25" s="17"/>
      <c r="AG25" s="17"/>
      <c r="AH25" s="18"/>
      <c r="AI25" s="13"/>
      <c r="AJ25" s="14"/>
      <c r="AK25" s="14"/>
      <c r="AL25" s="14"/>
      <c r="AM25" s="13"/>
      <c r="AN25" s="14"/>
      <c r="AO25" s="14"/>
      <c r="AP25" s="20"/>
      <c r="AQ25" s="16">
        <v>8.3333333333333329E-2</v>
      </c>
      <c r="AR25" s="17">
        <v>0.24652777777777779</v>
      </c>
      <c r="AS25" s="17"/>
      <c r="AT25" s="17"/>
      <c r="AU25" s="17"/>
      <c r="AV25" s="17"/>
      <c r="AW25" s="17"/>
      <c r="AX25" s="18"/>
      <c r="AY25" s="13">
        <v>8.3333333333333329E-2</v>
      </c>
      <c r="AZ25" s="14">
        <v>0.24652777777777779</v>
      </c>
      <c r="BA25" s="14"/>
      <c r="BB25" s="14"/>
      <c r="BC25" s="13"/>
      <c r="BD25" s="14"/>
      <c r="BE25" s="14"/>
      <c r="BF25" s="20"/>
      <c r="BG25" s="16">
        <v>8.3333333333333329E-2</v>
      </c>
      <c r="BH25" s="17">
        <v>0.24652777777777779</v>
      </c>
      <c r="BI25" s="17"/>
      <c r="BJ25" s="17"/>
      <c r="BK25" s="17"/>
      <c r="BL25" s="17"/>
      <c r="BM25" s="17"/>
      <c r="BN25" s="18"/>
      <c r="BO25" s="13">
        <v>8.3333333333333329E-2</v>
      </c>
      <c r="BP25" s="14">
        <v>0.24652777777777779</v>
      </c>
      <c r="BQ25" s="14"/>
      <c r="BR25" s="14"/>
      <c r="BS25" s="14"/>
      <c r="BT25" s="14"/>
      <c r="BU25" s="14"/>
      <c r="BV25" s="20"/>
      <c r="BW25" s="21">
        <f t="shared" si="3"/>
        <v>1</v>
      </c>
      <c r="BX25" s="2" t="str">
        <f t="shared" si="1"/>
        <v>X</v>
      </c>
      <c r="BY25" s="2" t="str">
        <f>+VLOOKUP(B25,GESEM!B:O,14,0)</f>
        <v>R1564558</v>
      </c>
      <c r="CG25"/>
      <c r="CH25"/>
    </row>
    <row r="26" spans="1:86" ht="12.75" customHeight="1" x14ac:dyDescent="0.2">
      <c r="A26" s="31">
        <f t="shared" si="2"/>
        <v>20</v>
      </c>
      <c r="B26" s="74">
        <v>70448565</v>
      </c>
      <c r="C26" s="61" t="str">
        <f>+VLOOKUP(J26,TURNO!P:Q,2,0)</f>
        <v xml:space="preserve">CHAT USER </v>
      </c>
      <c r="D26" s="61" t="str">
        <f>+VLOOKUP(N26,TURNO!B:D,3,0)</f>
        <v>Madrugada</v>
      </c>
      <c r="E26" s="75">
        <f>+VLOOKUP(B26,GESEM!B:R,12,0)</f>
        <v>45686</v>
      </c>
      <c r="F26" s="61" t="str">
        <f>+VLOOKUP(B26,GESEM!B:R,13,0)</f>
        <v>PART TIME</v>
      </c>
      <c r="G26" s="61"/>
      <c r="H26" s="96"/>
      <c r="I26" s="61" t="str">
        <f>+VLOOKUP(B26,GESEM!B:N,3,0)</f>
        <v>SALDARRIAGA ROSAS DANUSKA SARAHY</v>
      </c>
      <c r="J26" s="61" t="s">
        <v>16</v>
      </c>
      <c r="K26" s="61" t="str">
        <f>+VLOOKUP(B26,GESEM!B:R,8,0)</f>
        <v>MONIGOTE VEGA LUIS ALBERTO</v>
      </c>
      <c r="L26" s="61" t="str">
        <f>+VLOOKUP(B26,GESEM!B:R,17,0)</f>
        <v>SALVADOR CAMPOS EDUAR ANDRES</v>
      </c>
      <c r="M26" s="61" t="s">
        <v>99</v>
      </c>
      <c r="N26" s="13">
        <v>8.3333333333333329E-2</v>
      </c>
      <c r="O26" s="14">
        <v>0.24652777777777779</v>
      </c>
      <c r="P26" s="13"/>
      <c r="Q26" s="14"/>
      <c r="R26" s="108" t="str">
        <f>+VLOOKUP(B26,GESEM!B:R,9,0)</f>
        <v>ACTIVO</v>
      </c>
      <c r="S26" s="19">
        <v>8.3333333333333329E-2</v>
      </c>
      <c r="T26" s="14">
        <v>0.24652777777777779</v>
      </c>
      <c r="U26" s="14"/>
      <c r="V26" s="14"/>
      <c r="W26" s="13"/>
      <c r="X26" s="14"/>
      <c r="Y26" s="13"/>
      <c r="Z26" s="20"/>
      <c r="AA26" s="107">
        <v>8.3333333333333329E-2</v>
      </c>
      <c r="AB26" s="17">
        <v>0.24652777777777779</v>
      </c>
      <c r="AC26" s="17"/>
      <c r="AD26" s="17"/>
      <c r="AE26" s="17"/>
      <c r="AF26" s="17"/>
      <c r="AG26" s="17"/>
      <c r="AH26" s="18"/>
      <c r="AI26" s="13"/>
      <c r="AJ26" s="14"/>
      <c r="AK26" s="14"/>
      <c r="AL26" s="14"/>
      <c r="AM26" s="13"/>
      <c r="AN26" s="14"/>
      <c r="AO26" s="14"/>
      <c r="AP26" s="20"/>
      <c r="AQ26" s="16">
        <v>8.3333333333333329E-2</v>
      </c>
      <c r="AR26" s="17">
        <v>0.24652777777777779</v>
      </c>
      <c r="AS26" s="17"/>
      <c r="AT26" s="17"/>
      <c r="AU26" s="17"/>
      <c r="AV26" s="17"/>
      <c r="AW26" s="17"/>
      <c r="AX26" s="18"/>
      <c r="AY26" s="13">
        <v>8.3333333333333329E-2</v>
      </c>
      <c r="AZ26" s="14">
        <v>0.24652777777777779</v>
      </c>
      <c r="BA26" s="14"/>
      <c r="BB26" s="14"/>
      <c r="BC26" s="13"/>
      <c r="BD26" s="14"/>
      <c r="BE26" s="14"/>
      <c r="BF26" s="20"/>
      <c r="BG26" s="16">
        <v>8.3333333333333329E-2</v>
      </c>
      <c r="BH26" s="17">
        <v>0.24652777777777779</v>
      </c>
      <c r="BI26" s="17"/>
      <c r="BJ26" s="17"/>
      <c r="BK26" s="17"/>
      <c r="BL26" s="17"/>
      <c r="BM26" s="17"/>
      <c r="BN26" s="18"/>
      <c r="BO26" s="13">
        <v>8.3333333333333329E-2</v>
      </c>
      <c r="BP26" s="14">
        <v>0.24652777777777779</v>
      </c>
      <c r="BQ26" s="14"/>
      <c r="BR26" s="14"/>
      <c r="BS26" s="14"/>
      <c r="BT26" s="14"/>
      <c r="BU26" s="14"/>
      <c r="BV26" s="20"/>
      <c r="BW26" s="21">
        <f t="shared" si="3"/>
        <v>1</v>
      </c>
      <c r="BX26" s="2" t="str">
        <f t="shared" si="1"/>
        <v>X</v>
      </c>
      <c r="BY26" s="2" t="str">
        <f>+VLOOKUP(B26,GESEM!B:O,14,0)</f>
        <v>R1564558</v>
      </c>
      <c r="CG26"/>
      <c r="CH26"/>
    </row>
    <row r="27" spans="1:86" ht="12.75" customHeight="1" x14ac:dyDescent="0.2">
      <c r="A27" s="31">
        <f t="shared" si="2"/>
        <v>21</v>
      </c>
      <c r="B27" s="74">
        <v>42398932</v>
      </c>
      <c r="C27" s="61" t="str">
        <f>+VLOOKUP(J27,TURNO!P:Q,2,0)</f>
        <v xml:space="preserve">CHAT USER </v>
      </c>
      <c r="D27" s="61" t="str">
        <f>+VLOOKUP(N27,TURNO!B:D,3,0)</f>
        <v>Madrugada</v>
      </c>
      <c r="E27" s="75">
        <f>+VLOOKUP(B27,GESEM!B:R,12,0)</f>
        <v>45686</v>
      </c>
      <c r="F27" s="61" t="str">
        <f>+VLOOKUP(B27,GESEM!B:R,13,0)</f>
        <v>PART TIME</v>
      </c>
      <c r="G27" s="61"/>
      <c r="H27" s="96"/>
      <c r="I27" s="61" t="str">
        <f>+VLOOKUP(B27,GESEM!B:N,3,0)</f>
        <v>ADVINCULA ROSSEL ELIZABETH ROCIO</v>
      </c>
      <c r="J27" s="61" t="s">
        <v>16</v>
      </c>
      <c r="K27" s="61" t="str">
        <f>+VLOOKUP(B27,GESEM!B:R,8,0)</f>
        <v>MONIGOTE VEGA LUIS ALBERTO</v>
      </c>
      <c r="L27" s="61" t="str">
        <f>+VLOOKUP(B27,GESEM!B:R,17,0)</f>
        <v>SALVADOR CAMPOS EDUAR ANDRES</v>
      </c>
      <c r="M27" s="61" t="s">
        <v>99</v>
      </c>
      <c r="N27" s="13">
        <v>0.125</v>
      </c>
      <c r="O27" s="14">
        <v>0.28819444444444442</v>
      </c>
      <c r="P27" s="13"/>
      <c r="Q27" s="14"/>
      <c r="R27" s="108" t="str">
        <f>+VLOOKUP(B27,GESEM!B:R,9,0)</f>
        <v>ACTIVO</v>
      </c>
      <c r="S27" s="19">
        <v>0.125</v>
      </c>
      <c r="T27" s="14">
        <v>0.28819444444444442</v>
      </c>
      <c r="U27" s="14"/>
      <c r="V27" s="14"/>
      <c r="W27" s="13"/>
      <c r="X27" s="14"/>
      <c r="Y27" s="13"/>
      <c r="Z27" s="20"/>
      <c r="AA27" s="107">
        <v>0.125</v>
      </c>
      <c r="AB27" s="17">
        <v>0.28819444444444442</v>
      </c>
      <c r="AC27" s="17"/>
      <c r="AD27" s="17"/>
      <c r="AE27" s="17"/>
      <c r="AF27" s="17"/>
      <c r="AG27" s="17"/>
      <c r="AH27" s="18"/>
      <c r="AI27" s="13"/>
      <c r="AJ27" s="14"/>
      <c r="AK27" s="14"/>
      <c r="AL27" s="14"/>
      <c r="AM27" s="13"/>
      <c r="AN27" s="14"/>
      <c r="AO27" s="14"/>
      <c r="AP27" s="20"/>
      <c r="AQ27" s="16">
        <v>0.125</v>
      </c>
      <c r="AR27" s="17">
        <v>0.28819444444444442</v>
      </c>
      <c r="AS27" s="17"/>
      <c r="AT27" s="17"/>
      <c r="AU27" s="17"/>
      <c r="AV27" s="17"/>
      <c r="AW27" s="17"/>
      <c r="AX27" s="18"/>
      <c r="AY27" s="13">
        <v>0.125</v>
      </c>
      <c r="AZ27" s="14">
        <v>0.28819444444444442</v>
      </c>
      <c r="BA27" s="14"/>
      <c r="BB27" s="14"/>
      <c r="BC27" s="13"/>
      <c r="BD27" s="14"/>
      <c r="BE27" s="14"/>
      <c r="BF27" s="20"/>
      <c r="BG27" s="16">
        <v>0.125</v>
      </c>
      <c r="BH27" s="17">
        <v>0.28819444444444442</v>
      </c>
      <c r="BI27" s="17"/>
      <c r="BJ27" s="17"/>
      <c r="BK27" s="17"/>
      <c r="BL27" s="17"/>
      <c r="BM27" s="17"/>
      <c r="BN27" s="18"/>
      <c r="BO27" s="13">
        <v>0.125</v>
      </c>
      <c r="BP27" s="14">
        <v>0.28819444444444442</v>
      </c>
      <c r="BQ27" s="14"/>
      <c r="BR27" s="14"/>
      <c r="BS27" s="14"/>
      <c r="BT27" s="14"/>
      <c r="BU27" s="14"/>
      <c r="BV27" s="20"/>
      <c r="BW27" s="21">
        <f t="shared" si="3"/>
        <v>1</v>
      </c>
      <c r="BX27" s="2" t="str">
        <f t="shared" si="1"/>
        <v>X</v>
      </c>
      <c r="BY27" s="2" t="str">
        <f>+VLOOKUP(B27,GESEM!B:O,14,0)</f>
        <v>R1564558</v>
      </c>
      <c r="CG27"/>
      <c r="CH27"/>
    </row>
    <row r="28" spans="1:86" ht="12.75" customHeight="1" x14ac:dyDescent="0.2">
      <c r="A28" s="31">
        <f t="shared" si="2"/>
        <v>22</v>
      </c>
      <c r="B28" s="74">
        <v>74494407</v>
      </c>
      <c r="C28" s="61" t="str">
        <f>+VLOOKUP(J28,TURNO!P:Q,2,0)</f>
        <v xml:space="preserve">CHAT USER </v>
      </c>
      <c r="D28" s="61" t="str">
        <f>+VLOOKUP(N28,TURNO!B:D,3,0)</f>
        <v>Madrugada</v>
      </c>
      <c r="E28" s="75">
        <f>+VLOOKUP(B28,GESEM!B:R,12,0)</f>
        <v>45686</v>
      </c>
      <c r="F28" s="61" t="str">
        <f>+VLOOKUP(B28,GESEM!B:R,13,0)</f>
        <v>PART TIME</v>
      </c>
      <c r="G28" s="61"/>
      <c r="H28" s="96"/>
      <c r="I28" s="61" t="str">
        <f>+VLOOKUP(B28,GESEM!B:N,3,0)</f>
        <v>MOYANO SUAREZ ALEXIA XIMENA</v>
      </c>
      <c r="J28" s="61" t="s">
        <v>16</v>
      </c>
      <c r="K28" s="61" t="str">
        <f>+VLOOKUP(B28,GESEM!B:R,8,0)</f>
        <v>MONIGOTE VEGA LUIS ALBERTO</v>
      </c>
      <c r="L28" s="61" t="str">
        <f>+VLOOKUP(B28,GESEM!B:R,17,0)</f>
        <v>SALVADOR CAMPOS EDUAR ANDRES</v>
      </c>
      <c r="M28" s="61" t="s">
        <v>97</v>
      </c>
      <c r="N28" s="13">
        <v>8.3333333333333329E-2</v>
      </c>
      <c r="O28" s="14">
        <v>0.24652777777777779</v>
      </c>
      <c r="P28" s="13"/>
      <c r="Q28" s="14"/>
      <c r="R28" s="108" t="str">
        <f>+VLOOKUP(B28,GESEM!B:R,9,0)</f>
        <v>ACTIVO</v>
      </c>
      <c r="S28" s="19"/>
      <c r="T28" s="14"/>
      <c r="U28" s="14"/>
      <c r="V28" s="14"/>
      <c r="W28" s="13"/>
      <c r="X28" s="14"/>
      <c r="Y28" s="13"/>
      <c r="Z28" s="20"/>
      <c r="AA28" s="107">
        <v>8.3333333333333329E-2</v>
      </c>
      <c r="AB28" s="17">
        <v>0.24652777777777779</v>
      </c>
      <c r="AC28" s="17"/>
      <c r="AD28" s="17"/>
      <c r="AE28" s="17"/>
      <c r="AF28" s="17"/>
      <c r="AG28" s="17"/>
      <c r="AH28" s="18"/>
      <c r="AI28" s="13">
        <v>8.3333333333333329E-2</v>
      </c>
      <c r="AJ28" s="14">
        <v>0.24652777777777779</v>
      </c>
      <c r="AK28" s="14"/>
      <c r="AL28" s="14"/>
      <c r="AM28" s="13"/>
      <c r="AN28" s="14"/>
      <c r="AO28" s="14"/>
      <c r="AP28" s="20"/>
      <c r="AQ28" s="16">
        <v>8.3333333333333329E-2</v>
      </c>
      <c r="AR28" s="17">
        <v>0.24652777777777779</v>
      </c>
      <c r="AS28" s="17"/>
      <c r="AT28" s="17"/>
      <c r="AU28" s="17"/>
      <c r="AV28" s="17"/>
      <c r="AW28" s="17"/>
      <c r="AX28" s="18"/>
      <c r="AY28" s="13">
        <v>8.3333333333333329E-2</v>
      </c>
      <c r="AZ28" s="14">
        <v>0.24652777777777779</v>
      </c>
      <c r="BA28" s="14"/>
      <c r="BB28" s="14"/>
      <c r="BC28" s="13"/>
      <c r="BD28" s="14"/>
      <c r="BE28" s="14"/>
      <c r="BF28" s="20"/>
      <c r="BG28" s="16">
        <v>8.3333333333333329E-2</v>
      </c>
      <c r="BH28" s="17">
        <v>0.24652777777777779</v>
      </c>
      <c r="BI28" s="17"/>
      <c r="BJ28" s="17"/>
      <c r="BK28" s="17"/>
      <c r="BL28" s="17"/>
      <c r="BM28" s="17"/>
      <c r="BN28" s="18"/>
      <c r="BO28" s="13">
        <v>8.3333333333333329E-2</v>
      </c>
      <c r="BP28" s="14">
        <v>0.24652777777777779</v>
      </c>
      <c r="BQ28" s="14"/>
      <c r="BR28" s="14"/>
      <c r="BS28" s="14"/>
      <c r="BT28" s="14"/>
      <c r="BU28" s="14"/>
      <c r="BV28" s="20"/>
      <c r="BW28" s="21">
        <f t="shared" si="3"/>
        <v>1</v>
      </c>
      <c r="BX28" s="2" t="str">
        <f t="shared" si="1"/>
        <v>X</v>
      </c>
      <c r="BY28" s="2" t="str">
        <f>+VLOOKUP(B28,GESEM!B:O,14,0)</f>
        <v>R1564558</v>
      </c>
      <c r="CG28"/>
      <c r="CH28"/>
    </row>
    <row r="29" spans="1:86" ht="12.75" customHeight="1" x14ac:dyDescent="0.2">
      <c r="A29" s="31">
        <f t="shared" si="2"/>
        <v>23</v>
      </c>
      <c r="B29" s="74">
        <v>76637261</v>
      </c>
      <c r="C29" s="61" t="str">
        <f>+VLOOKUP(J29,TURNO!P:Q,2,0)</f>
        <v xml:space="preserve">CHAT USER </v>
      </c>
      <c r="D29" s="61" t="str">
        <f>+VLOOKUP(N29,TURNO!B:D,3,0)</f>
        <v>Madrugada</v>
      </c>
      <c r="E29" s="75">
        <f>+VLOOKUP(B29,GESEM!B:R,12,0)</f>
        <v>45686</v>
      </c>
      <c r="F29" s="61" t="str">
        <f>+VLOOKUP(B29,GESEM!B:R,13,0)</f>
        <v>PART TIME</v>
      </c>
      <c r="G29" s="61"/>
      <c r="H29" s="96"/>
      <c r="I29" s="61" t="str">
        <f>+VLOOKUP(B29,GESEM!B:N,3,0)</f>
        <v>CARRASCO GARCIA AMIRA GERALDINE</v>
      </c>
      <c r="J29" s="61" t="s">
        <v>16</v>
      </c>
      <c r="K29" s="61" t="str">
        <f>+VLOOKUP(B29,GESEM!B:R,8,0)</f>
        <v>MONIGOTE VEGA LUIS ALBERTO</v>
      </c>
      <c r="L29" s="61" t="str">
        <f>+VLOOKUP(B29,GESEM!B:R,17,0)</f>
        <v>SALVADOR CAMPOS EDUAR ANDRES</v>
      </c>
      <c r="M29" s="61" t="s">
        <v>98</v>
      </c>
      <c r="N29" s="13">
        <v>8.3333333333333329E-2</v>
      </c>
      <c r="O29" s="14">
        <v>0.24652777777777779</v>
      </c>
      <c r="P29" s="13"/>
      <c r="Q29" s="14"/>
      <c r="R29" s="108" t="str">
        <f>+VLOOKUP(B29,GESEM!B:R,9,0)</f>
        <v>ACTIVO</v>
      </c>
      <c r="S29" s="19">
        <v>8.3333333333333329E-2</v>
      </c>
      <c r="T29" s="14">
        <v>0.24652777777777779</v>
      </c>
      <c r="U29" s="14"/>
      <c r="V29" s="14"/>
      <c r="W29" s="13"/>
      <c r="X29" s="14"/>
      <c r="Y29" s="13"/>
      <c r="Z29" s="20"/>
      <c r="AA29" s="107"/>
      <c r="AB29" s="17"/>
      <c r="AC29" s="17"/>
      <c r="AD29" s="17"/>
      <c r="AE29" s="17"/>
      <c r="AF29" s="17"/>
      <c r="AG29" s="17"/>
      <c r="AH29" s="18"/>
      <c r="AI29" s="13">
        <v>8.3333333333333329E-2</v>
      </c>
      <c r="AJ29" s="14">
        <v>0.24652777777777779</v>
      </c>
      <c r="AK29" s="14"/>
      <c r="AL29" s="14"/>
      <c r="AM29" s="13"/>
      <c r="AN29" s="14"/>
      <c r="AO29" s="14"/>
      <c r="AP29" s="20"/>
      <c r="AQ29" s="16">
        <v>8.3333333333333329E-2</v>
      </c>
      <c r="AR29" s="17">
        <v>0.24652777777777779</v>
      </c>
      <c r="AS29" s="17"/>
      <c r="AT29" s="17"/>
      <c r="AU29" s="17"/>
      <c r="AV29" s="17"/>
      <c r="AW29" s="17"/>
      <c r="AX29" s="18"/>
      <c r="AY29" s="13">
        <v>8.3333333333333329E-2</v>
      </c>
      <c r="AZ29" s="14">
        <v>0.24652777777777779</v>
      </c>
      <c r="BA29" s="14"/>
      <c r="BB29" s="14"/>
      <c r="BC29" s="13"/>
      <c r="BD29" s="14"/>
      <c r="BE29" s="14"/>
      <c r="BF29" s="20"/>
      <c r="BG29" s="16">
        <v>8.3333333333333329E-2</v>
      </c>
      <c r="BH29" s="17">
        <v>0.24652777777777779</v>
      </c>
      <c r="BI29" s="17"/>
      <c r="BJ29" s="17"/>
      <c r="BK29" s="17"/>
      <c r="BL29" s="17"/>
      <c r="BM29" s="17"/>
      <c r="BN29" s="18"/>
      <c r="BO29" s="13">
        <v>8.3333333333333329E-2</v>
      </c>
      <c r="BP29" s="14">
        <v>0.24652777777777779</v>
      </c>
      <c r="BQ29" s="14"/>
      <c r="BR29" s="14"/>
      <c r="BS29" s="14"/>
      <c r="BT29" s="14"/>
      <c r="BU29" s="14"/>
      <c r="BV29" s="20"/>
      <c r="BW29" s="21">
        <f t="shared" si="3"/>
        <v>1</v>
      </c>
      <c r="BX29" s="2" t="str">
        <f t="shared" si="1"/>
        <v>X</v>
      </c>
      <c r="BY29" s="2" t="str">
        <f>+VLOOKUP(B29,GESEM!B:O,14,0)</f>
        <v>R1564558</v>
      </c>
      <c r="CG29"/>
      <c r="CH29"/>
    </row>
    <row r="30" spans="1:86" ht="12.75" customHeight="1" x14ac:dyDescent="0.2">
      <c r="A30" s="31">
        <f t="shared" si="2"/>
        <v>24</v>
      </c>
      <c r="B30" s="74">
        <v>77812979</v>
      </c>
      <c r="C30" s="61" t="str">
        <f>+VLOOKUP(J30,TURNO!P:Q,2,0)</f>
        <v xml:space="preserve">CHAT USER </v>
      </c>
      <c r="D30" s="61" t="str">
        <f>+VLOOKUP(N30,TURNO!B:D,3,0)</f>
        <v>Madrugada</v>
      </c>
      <c r="E30" s="75">
        <f>+VLOOKUP(B30,GESEM!B:R,12,0)</f>
        <v>45686</v>
      </c>
      <c r="F30" s="61" t="str">
        <f>+VLOOKUP(B30,GESEM!B:R,13,0)</f>
        <v>PART TIME</v>
      </c>
      <c r="G30" s="61"/>
      <c r="H30" s="96"/>
      <c r="I30" s="61" t="str">
        <f>+VLOOKUP(B30,GESEM!B:N,3,0)</f>
        <v>VERGARAY CERVANTES LESLLY</v>
      </c>
      <c r="J30" s="61" t="s">
        <v>16</v>
      </c>
      <c r="K30" s="61" t="str">
        <f>+VLOOKUP(B30,GESEM!B:R,8,0)</f>
        <v>MONIGOTE VEGA LUIS ALBERTO</v>
      </c>
      <c r="L30" s="61" t="str">
        <f>+VLOOKUP(B30,GESEM!B:R,17,0)</f>
        <v>SALVADOR CAMPOS EDUAR ANDRES</v>
      </c>
      <c r="M30" s="61" t="s">
        <v>97</v>
      </c>
      <c r="N30" s="13">
        <v>8.3333333333333329E-2</v>
      </c>
      <c r="O30" s="14">
        <v>0.24652777777777779</v>
      </c>
      <c r="P30" s="13"/>
      <c r="Q30" s="14"/>
      <c r="R30" s="108" t="str">
        <f>+VLOOKUP(B30,GESEM!B:R,9,0)</f>
        <v>ACTIVO</v>
      </c>
      <c r="S30" s="19"/>
      <c r="T30" s="14"/>
      <c r="U30" s="14"/>
      <c r="V30" s="14"/>
      <c r="W30" s="13"/>
      <c r="X30" s="14"/>
      <c r="Y30" s="13"/>
      <c r="Z30" s="20"/>
      <c r="AA30" s="107">
        <v>8.3333333333333329E-2</v>
      </c>
      <c r="AB30" s="17">
        <v>0.24652777777777779</v>
      </c>
      <c r="AC30" s="17"/>
      <c r="AD30" s="17"/>
      <c r="AE30" s="17"/>
      <c r="AF30" s="17"/>
      <c r="AG30" s="17"/>
      <c r="AH30" s="18"/>
      <c r="AI30" s="13">
        <v>8.3333333333333329E-2</v>
      </c>
      <c r="AJ30" s="14">
        <v>0.24652777777777779</v>
      </c>
      <c r="AK30" s="14"/>
      <c r="AL30" s="14"/>
      <c r="AM30" s="13"/>
      <c r="AN30" s="14"/>
      <c r="AO30" s="14"/>
      <c r="AP30" s="20"/>
      <c r="AQ30" s="16">
        <v>8.3333333333333329E-2</v>
      </c>
      <c r="AR30" s="17">
        <v>0.24652777777777779</v>
      </c>
      <c r="AS30" s="17"/>
      <c r="AT30" s="17"/>
      <c r="AU30" s="17"/>
      <c r="AV30" s="17"/>
      <c r="AW30" s="17"/>
      <c r="AX30" s="18"/>
      <c r="AY30" s="13">
        <v>8.3333333333333329E-2</v>
      </c>
      <c r="AZ30" s="14">
        <v>0.24652777777777779</v>
      </c>
      <c r="BA30" s="14"/>
      <c r="BB30" s="14"/>
      <c r="BC30" s="13"/>
      <c r="BD30" s="14"/>
      <c r="BE30" s="14"/>
      <c r="BF30" s="20"/>
      <c r="BG30" s="16">
        <v>8.3333333333333329E-2</v>
      </c>
      <c r="BH30" s="17">
        <v>0.24652777777777779</v>
      </c>
      <c r="BI30" s="17"/>
      <c r="BJ30" s="17"/>
      <c r="BK30" s="17"/>
      <c r="BL30" s="17"/>
      <c r="BM30" s="17"/>
      <c r="BN30" s="18"/>
      <c r="BO30" s="13">
        <v>8.3333333333333329E-2</v>
      </c>
      <c r="BP30" s="14">
        <v>0.24652777777777779</v>
      </c>
      <c r="BQ30" s="14"/>
      <c r="BR30" s="14"/>
      <c r="BS30" s="14"/>
      <c r="BT30" s="14"/>
      <c r="BU30" s="14"/>
      <c r="BV30" s="20"/>
      <c r="BW30" s="21">
        <f t="shared" si="3"/>
        <v>1</v>
      </c>
      <c r="BX30" s="2" t="str">
        <f t="shared" si="1"/>
        <v>X</v>
      </c>
      <c r="BY30" s="2" t="str">
        <f>+VLOOKUP(B30,GESEM!B:O,14,0)</f>
        <v>R1564558</v>
      </c>
      <c r="CG30"/>
      <c r="CH30"/>
    </row>
    <row r="31" spans="1:86" ht="12.75" customHeight="1" x14ac:dyDescent="0.2">
      <c r="A31" s="31">
        <f t="shared" si="2"/>
        <v>25</v>
      </c>
      <c r="B31" s="74">
        <v>41414542</v>
      </c>
      <c r="C31" s="61" t="str">
        <f>+VLOOKUP(J31,TURNO!P:Q,2,0)</f>
        <v xml:space="preserve">CHAT USER </v>
      </c>
      <c r="D31" s="61" t="str">
        <f>+VLOOKUP(N31,TURNO!B:D,3,0)</f>
        <v>Madrugada</v>
      </c>
      <c r="E31" s="75">
        <f>+VLOOKUP(B31,GESEM!B:R,12,0)</f>
        <v>45686</v>
      </c>
      <c r="F31" s="61" t="str">
        <f>+VLOOKUP(B31,GESEM!B:R,13,0)</f>
        <v>PART TIME</v>
      </c>
      <c r="G31" s="61"/>
      <c r="H31" s="96"/>
      <c r="I31" s="61" t="str">
        <f>+VLOOKUP(B31,GESEM!B:N,3,0)</f>
        <v>GOMEZ SULCA PATRICIA TANIA</v>
      </c>
      <c r="J31" s="61" t="s">
        <v>16</v>
      </c>
      <c r="K31" s="61" t="str">
        <f>+VLOOKUP(B31,GESEM!B:R,8,0)</f>
        <v>MONIGOTE VEGA LUIS ALBERTO</v>
      </c>
      <c r="L31" s="61" t="str">
        <f>+VLOOKUP(B31,GESEM!B:R,17,0)</f>
        <v>SALVADOR CAMPOS EDUAR ANDRES</v>
      </c>
      <c r="M31" s="61" t="s">
        <v>97</v>
      </c>
      <c r="N31" s="13">
        <v>8.3333333333333329E-2</v>
      </c>
      <c r="O31" s="14">
        <v>0.24652777777777779</v>
      </c>
      <c r="P31" s="13"/>
      <c r="Q31" s="14"/>
      <c r="R31" s="108" t="str">
        <f>+VLOOKUP(B31,GESEM!B:R,9,0)</f>
        <v>ACTIVO</v>
      </c>
      <c r="S31" s="19"/>
      <c r="T31" s="14"/>
      <c r="U31" s="14"/>
      <c r="V31" s="14"/>
      <c r="W31" s="13"/>
      <c r="X31" s="14"/>
      <c r="Y31" s="13"/>
      <c r="Z31" s="20"/>
      <c r="AA31" s="107">
        <v>8.3333333333333329E-2</v>
      </c>
      <c r="AB31" s="17">
        <v>0.24652777777777779</v>
      </c>
      <c r="AC31" s="17"/>
      <c r="AD31" s="17"/>
      <c r="AE31" s="17"/>
      <c r="AF31" s="17"/>
      <c r="AG31" s="17"/>
      <c r="AH31" s="18"/>
      <c r="AI31" s="13">
        <v>8.3333333333333329E-2</v>
      </c>
      <c r="AJ31" s="14">
        <v>0.24652777777777779</v>
      </c>
      <c r="AK31" s="14"/>
      <c r="AL31" s="14"/>
      <c r="AM31" s="13"/>
      <c r="AN31" s="14"/>
      <c r="AO31" s="14"/>
      <c r="AP31" s="20"/>
      <c r="AQ31" s="16">
        <v>8.3333333333333329E-2</v>
      </c>
      <c r="AR31" s="17">
        <v>0.24652777777777779</v>
      </c>
      <c r="AS31" s="17"/>
      <c r="AT31" s="17"/>
      <c r="AU31" s="17"/>
      <c r="AV31" s="17"/>
      <c r="AW31" s="17"/>
      <c r="AX31" s="18"/>
      <c r="AY31" s="13">
        <v>8.3333333333333329E-2</v>
      </c>
      <c r="AZ31" s="14">
        <v>0.24652777777777779</v>
      </c>
      <c r="BA31" s="14"/>
      <c r="BB31" s="14"/>
      <c r="BC31" s="13"/>
      <c r="BD31" s="14"/>
      <c r="BE31" s="14"/>
      <c r="BF31" s="20"/>
      <c r="BG31" s="16">
        <v>8.3333333333333329E-2</v>
      </c>
      <c r="BH31" s="17">
        <v>0.24652777777777779</v>
      </c>
      <c r="BI31" s="17"/>
      <c r="BJ31" s="17"/>
      <c r="BK31" s="17"/>
      <c r="BL31" s="17"/>
      <c r="BM31" s="17"/>
      <c r="BN31" s="18"/>
      <c r="BO31" s="13">
        <v>8.3333333333333329E-2</v>
      </c>
      <c r="BP31" s="14">
        <v>0.24652777777777779</v>
      </c>
      <c r="BQ31" s="14"/>
      <c r="BR31" s="14"/>
      <c r="BS31" s="14"/>
      <c r="BT31" s="14"/>
      <c r="BU31" s="14"/>
      <c r="BV31" s="20"/>
      <c r="BW31" s="21">
        <f t="shared" si="3"/>
        <v>1</v>
      </c>
      <c r="BX31" s="2" t="str">
        <f t="shared" si="1"/>
        <v>X</v>
      </c>
      <c r="BY31" s="2" t="str">
        <f>+VLOOKUP(B31,GESEM!B:O,14,0)</f>
        <v>R1564558</v>
      </c>
      <c r="CG31"/>
      <c r="CH31"/>
    </row>
    <row r="32" spans="1:86" ht="12.75" customHeight="1" x14ac:dyDescent="0.2">
      <c r="A32" s="31">
        <f t="shared" si="2"/>
        <v>26</v>
      </c>
      <c r="B32" s="74">
        <v>73339978</v>
      </c>
      <c r="C32" s="61" t="str">
        <f>+VLOOKUP(J32,TURNO!P:Q,2,0)</f>
        <v xml:space="preserve">CHAT USER </v>
      </c>
      <c r="D32" s="61" t="str">
        <f>+VLOOKUP(N32,TURNO!B:D,3,0)</f>
        <v>Madrugada</v>
      </c>
      <c r="E32" s="75">
        <f>+VLOOKUP(B32,GESEM!B:R,12,0)</f>
        <v>45686</v>
      </c>
      <c r="F32" s="61" t="str">
        <f>+VLOOKUP(B32,GESEM!B:R,13,0)</f>
        <v>PART TIME</v>
      </c>
      <c r="G32" s="61"/>
      <c r="H32" s="96"/>
      <c r="I32" s="61" t="str">
        <f>+VLOOKUP(B32,GESEM!B:N,3,0)</f>
        <v>REYMUNDO RAMIREZ CARMEN EMILIA</v>
      </c>
      <c r="J32" s="61" t="s">
        <v>16</v>
      </c>
      <c r="K32" s="61" t="str">
        <f>+VLOOKUP(B32,GESEM!B:R,8,0)</f>
        <v>MONIGOTE VEGA LUIS ALBERTO</v>
      </c>
      <c r="L32" s="61" t="str">
        <f>+VLOOKUP(B32,GESEM!B:R,17,0)</f>
        <v>SALVADOR CAMPOS EDUAR ANDRES</v>
      </c>
      <c r="M32" s="61" t="s">
        <v>98</v>
      </c>
      <c r="N32" s="13">
        <v>0.125</v>
      </c>
      <c r="O32" s="14">
        <v>0.28819444444444442</v>
      </c>
      <c r="P32" s="13"/>
      <c r="Q32" s="14"/>
      <c r="R32" s="108" t="str">
        <f>+VLOOKUP(B32,GESEM!B:R,9,0)</f>
        <v>ACTIVO</v>
      </c>
      <c r="S32" s="19">
        <v>0.125</v>
      </c>
      <c r="T32" s="14">
        <v>0.28819444444444442</v>
      </c>
      <c r="U32" s="14"/>
      <c r="V32" s="14"/>
      <c r="W32" s="13"/>
      <c r="X32" s="14"/>
      <c r="Y32" s="13"/>
      <c r="Z32" s="20"/>
      <c r="AA32" s="107"/>
      <c r="AB32" s="17"/>
      <c r="AC32" s="17"/>
      <c r="AD32" s="17"/>
      <c r="AE32" s="17"/>
      <c r="AF32" s="17"/>
      <c r="AG32" s="17"/>
      <c r="AH32" s="18"/>
      <c r="AI32" s="13">
        <v>0.125</v>
      </c>
      <c r="AJ32" s="14">
        <v>0.28819444444444442</v>
      </c>
      <c r="AK32" s="14"/>
      <c r="AL32" s="14"/>
      <c r="AM32" s="13"/>
      <c r="AN32" s="14"/>
      <c r="AO32" s="14"/>
      <c r="AP32" s="20"/>
      <c r="AQ32" s="16">
        <v>0.125</v>
      </c>
      <c r="AR32" s="17">
        <v>0.28819444444444442</v>
      </c>
      <c r="AS32" s="17"/>
      <c r="AT32" s="17"/>
      <c r="AU32" s="17"/>
      <c r="AV32" s="17"/>
      <c r="AW32" s="17"/>
      <c r="AX32" s="18"/>
      <c r="AY32" s="13">
        <v>0.125</v>
      </c>
      <c r="AZ32" s="14">
        <v>0.28819444444444442</v>
      </c>
      <c r="BA32" s="14"/>
      <c r="BB32" s="14"/>
      <c r="BC32" s="13"/>
      <c r="BD32" s="14"/>
      <c r="BE32" s="14"/>
      <c r="BF32" s="20"/>
      <c r="BG32" s="16">
        <v>0.125</v>
      </c>
      <c r="BH32" s="17">
        <v>0.28819444444444442</v>
      </c>
      <c r="BI32" s="17"/>
      <c r="BJ32" s="17"/>
      <c r="BK32" s="17"/>
      <c r="BL32" s="17"/>
      <c r="BM32" s="17"/>
      <c r="BN32" s="18"/>
      <c r="BO32" s="13">
        <v>0.125</v>
      </c>
      <c r="BP32" s="14">
        <v>0.28819444444444442</v>
      </c>
      <c r="BQ32" s="14"/>
      <c r="BR32" s="14"/>
      <c r="BS32" s="14"/>
      <c r="BT32" s="14"/>
      <c r="BU32" s="14"/>
      <c r="BV32" s="20"/>
      <c r="BW32" s="21">
        <f t="shared" si="3"/>
        <v>1</v>
      </c>
      <c r="BX32" s="2" t="str">
        <f t="shared" si="1"/>
        <v>X</v>
      </c>
      <c r="BY32" s="2" t="str">
        <f>+VLOOKUP(B32,GESEM!B:O,14,0)</f>
        <v>R1564558</v>
      </c>
      <c r="CG32"/>
      <c r="CH32"/>
    </row>
    <row r="33" spans="1:86" ht="12.75" customHeight="1" x14ac:dyDescent="0.2">
      <c r="A33" s="31">
        <f t="shared" si="2"/>
        <v>27</v>
      </c>
      <c r="B33" s="74">
        <v>46655858</v>
      </c>
      <c r="C33" s="61" t="str">
        <f>+VLOOKUP(J33,TURNO!P:Q,2,0)</f>
        <v xml:space="preserve">CHAT USER </v>
      </c>
      <c r="D33" s="61" t="str">
        <f>+VLOOKUP(N33,TURNO!B:D,3,0)</f>
        <v>Madrugada</v>
      </c>
      <c r="E33" s="75">
        <f>+VLOOKUP(B33,GESEM!B:R,12,0)</f>
        <v>45686</v>
      </c>
      <c r="F33" s="61" t="str">
        <f>+VLOOKUP(B33,GESEM!B:R,13,0)</f>
        <v>PART TIME</v>
      </c>
      <c r="G33" s="61"/>
      <c r="H33" s="96"/>
      <c r="I33" s="61" t="str">
        <f>+VLOOKUP(B33,GESEM!B:N,3,0)</f>
        <v>VALDERA VILCHEZ HILDA MARIA</v>
      </c>
      <c r="J33" s="61" t="s">
        <v>16</v>
      </c>
      <c r="K33" s="61" t="str">
        <f>+VLOOKUP(B33,GESEM!B:R,8,0)</f>
        <v>MONIGOTE VEGA LUIS ALBERTO</v>
      </c>
      <c r="L33" s="61" t="str">
        <f>+VLOOKUP(B33,GESEM!B:R,17,0)</f>
        <v>SALVADOR CAMPOS EDUAR ANDRES</v>
      </c>
      <c r="M33" s="61" t="s">
        <v>98</v>
      </c>
      <c r="N33" s="13">
        <v>0.125</v>
      </c>
      <c r="O33" s="14">
        <v>0.28819444444444442</v>
      </c>
      <c r="P33" s="13"/>
      <c r="Q33" s="14"/>
      <c r="R33" s="108" t="str">
        <f>+VLOOKUP(B33,GESEM!B:R,9,0)</f>
        <v>ACTIVO</v>
      </c>
      <c r="S33" s="19">
        <v>0.125</v>
      </c>
      <c r="T33" s="14">
        <v>0.28819444444444442</v>
      </c>
      <c r="U33" s="14"/>
      <c r="V33" s="14"/>
      <c r="W33" s="13"/>
      <c r="X33" s="14"/>
      <c r="Y33" s="13"/>
      <c r="Z33" s="20"/>
      <c r="AA33" s="107"/>
      <c r="AB33" s="17"/>
      <c r="AC33" s="17"/>
      <c r="AD33" s="17"/>
      <c r="AE33" s="17"/>
      <c r="AF33" s="17"/>
      <c r="AG33" s="17"/>
      <c r="AH33" s="18"/>
      <c r="AI33" s="13">
        <v>0.125</v>
      </c>
      <c r="AJ33" s="14">
        <v>0.28819444444444442</v>
      </c>
      <c r="AK33" s="14"/>
      <c r="AL33" s="14"/>
      <c r="AM33" s="13"/>
      <c r="AN33" s="14"/>
      <c r="AO33" s="14"/>
      <c r="AP33" s="20"/>
      <c r="AQ33" s="16">
        <v>0.125</v>
      </c>
      <c r="AR33" s="17">
        <v>0.28819444444444442</v>
      </c>
      <c r="AS33" s="17"/>
      <c r="AT33" s="17"/>
      <c r="AU33" s="17"/>
      <c r="AV33" s="17"/>
      <c r="AW33" s="17"/>
      <c r="AX33" s="18"/>
      <c r="AY33" s="13">
        <v>0.125</v>
      </c>
      <c r="AZ33" s="14">
        <v>0.28819444444444442</v>
      </c>
      <c r="BA33" s="14"/>
      <c r="BB33" s="14"/>
      <c r="BC33" s="13"/>
      <c r="BD33" s="14"/>
      <c r="BE33" s="14"/>
      <c r="BF33" s="20"/>
      <c r="BG33" s="16">
        <v>0.125</v>
      </c>
      <c r="BH33" s="17">
        <v>0.28819444444444442</v>
      </c>
      <c r="BI33" s="17"/>
      <c r="BJ33" s="17"/>
      <c r="BK33" s="17"/>
      <c r="BL33" s="17"/>
      <c r="BM33" s="17"/>
      <c r="BN33" s="18"/>
      <c r="BO33" s="13">
        <v>0.125</v>
      </c>
      <c r="BP33" s="14">
        <v>0.28819444444444442</v>
      </c>
      <c r="BQ33" s="14"/>
      <c r="BR33" s="14"/>
      <c r="BS33" s="14"/>
      <c r="BT33" s="14"/>
      <c r="BU33" s="14"/>
      <c r="BV33" s="20"/>
      <c r="BW33" s="21">
        <f t="shared" si="3"/>
        <v>1</v>
      </c>
      <c r="BX33" s="2" t="str">
        <f t="shared" si="1"/>
        <v>X</v>
      </c>
      <c r="BY33" s="2" t="str">
        <f>+VLOOKUP(B33,GESEM!B:O,14,0)</f>
        <v>R1564558</v>
      </c>
      <c r="CG33"/>
      <c r="CH33"/>
    </row>
    <row r="34" spans="1:86" ht="12.75" customHeight="1" x14ac:dyDescent="0.2">
      <c r="A34" s="31">
        <f t="shared" si="2"/>
        <v>28</v>
      </c>
      <c r="B34" s="74">
        <v>42108594</v>
      </c>
      <c r="C34" s="61" t="str">
        <f>+VLOOKUP(J34,TURNO!P:Q,2,0)</f>
        <v xml:space="preserve">CHAT USER </v>
      </c>
      <c r="D34" s="61" t="str">
        <f>+VLOOKUP(N34,TURNO!B:D,3,0)</f>
        <v>Madrugada</v>
      </c>
      <c r="E34" s="75">
        <f>+VLOOKUP(B34,GESEM!B:R,12,0)</f>
        <v>44896</v>
      </c>
      <c r="F34" s="61" t="str">
        <f>+VLOOKUP(B34,GESEM!B:R,13,0)</f>
        <v>PART TIME</v>
      </c>
      <c r="G34" s="61"/>
      <c r="H34" s="96"/>
      <c r="I34" s="61" t="str">
        <f>+VLOOKUP(B34,GESEM!B:N,3,0)</f>
        <v>VEGA VIDALON CAROLINA ELIZABETH</v>
      </c>
      <c r="J34" s="61" t="s">
        <v>16</v>
      </c>
      <c r="K34" s="61" t="str">
        <f>+VLOOKUP(B34,GESEM!B:R,8,0)</f>
        <v>FLORES VELA PIERO ANGELO</v>
      </c>
      <c r="L34" s="61" t="str">
        <f>+VLOOKUP(B34,GESEM!B:R,17,0)</f>
        <v>ALONSO RAFAEL ALEJANDRO WLADIMIR</v>
      </c>
      <c r="M34" s="61" t="s">
        <v>97</v>
      </c>
      <c r="N34" s="13">
        <v>0.125</v>
      </c>
      <c r="O34" s="14">
        <v>0.28819444444444442</v>
      </c>
      <c r="P34" s="13"/>
      <c r="Q34" s="14"/>
      <c r="R34" s="108" t="str">
        <f>+VLOOKUP(B34,GESEM!B:R,9,0)</f>
        <v>ACTIVO</v>
      </c>
      <c r="S34" s="19"/>
      <c r="T34" s="14"/>
      <c r="U34" s="14"/>
      <c r="V34" s="14"/>
      <c r="W34" s="13"/>
      <c r="X34" s="14"/>
      <c r="Y34" s="13"/>
      <c r="Z34" s="20"/>
      <c r="AA34" s="107">
        <v>0.125</v>
      </c>
      <c r="AB34" s="17">
        <v>0.28819444444444442</v>
      </c>
      <c r="AC34" s="17"/>
      <c r="AD34" s="17"/>
      <c r="AE34" s="17"/>
      <c r="AF34" s="17"/>
      <c r="AG34" s="17"/>
      <c r="AH34" s="18"/>
      <c r="AI34" s="13">
        <v>0.125</v>
      </c>
      <c r="AJ34" s="14">
        <v>0.28819444444444442</v>
      </c>
      <c r="AK34" s="14"/>
      <c r="AL34" s="14"/>
      <c r="AM34" s="13"/>
      <c r="AN34" s="14"/>
      <c r="AO34" s="14"/>
      <c r="AP34" s="20"/>
      <c r="AQ34" s="16">
        <v>0.125</v>
      </c>
      <c r="AR34" s="17">
        <v>0.28819444444444442</v>
      </c>
      <c r="AS34" s="17"/>
      <c r="AT34" s="17"/>
      <c r="AU34" s="17"/>
      <c r="AV34" s="17"/>
      <c r="AW34" s="17"/>
      <c r="AX34" s="18"/>
      <c r="AY34" s="13">
        <v>0.125</v>
      </c>
      <c r="AZ34" s="14">
        <v>0.28819444444444442</v>
      </c>
      <c r="BA34" s="14"/>
      <c r="BB34" s="14"/>
      <c r="BC34" s="13"/>
      <c r="BD34" s="14"/>
      <c r="BE34" s="14"/>
      <c r="BF34" s="20"/>
      <c r="BG34" s="16">
        <v>0.125</v>
      </c>
      <c r="BH34" s="17">
        <v>0.28819444444444442</v>
      </c>
      <c r="BI34" s="17"/>
      <c r="BJ34" s="17"/>
      <c r="BK34" s="17"/>
      <c r="BL34" s="17"/>
      <c r="BM34" s="17"/>
      <c r="BN34" s="18"/>
      <c r="BO34" s="13">
        <v>0.125</v>
      </c>
      <c r="BP34" s="14">
        <v>0.28819444444444442</v>
      </c>
      <c r="BQ34" s="14"/>
      <c r="BR34" s="14"/>
      <c r="BS34" s="14"/>
      <c r="BT34" s="14"/>
      <c r="BU34" s="14"/>
      <c r="BV34" s="20"/>
      <c r="BW34" s="21">
        <f t="shared" si="3"/>
        <v>1</v>
      </c>
      <c r="BX34" s="2" t="str">
        <f t="shared" si="1"/>
        <v>X</v>
      </c>
      <c r="BY34" s="2">
        <f>+VLOOKUP(B34,GESEM!B:O,14,0)</f>
        <v>5919</v>
      </c>
      <c r="CG34"/>
      <c r="CH34"/>
    </row>
    <row r="35" spans="1:86" ht="12.75" customHeight="1" x14ac:dyDescent="0.2">
      <c r="A35" s="31">
        <f t="shared" si="2"/>
        <v>29</v>
      </c>
      <c r="B35" s="74">
        <v>47053694</v>
      </c>
      <c r="C35" s="61" t="str">
        <f>+VLOOKUP(J35,TURNO!P:Q,2,0)</f>
        <v xml:space="preserve">CHAT USER </v>
      </c>
      <c r="D35" s="61" t="str">
        <f>+VLOOKUP(N35,TURNO!B:D,3,0)</f>
        <v>Madrugada</v>
      </c>
      <c r="E35" s="75">
        <f>+VLOOKUP(B35,GESEM!B:R,12,0)</f>
        <v>44874</v>
      </c>
      <c r="F35" s="61" t="str">
        <f>+VLOOKUP(B35,GESEM!B:R,13,0)</f>
        <v>PART TIME</v>
      </c>
      <c r="G35" s="61"/>
      <c r="H35" s="96"/>
      <c r="I35" s="61" t="str">
        <f>+VLOOKUP(B35,GESEM!B:N,3,0)</f>
        <v>APARCO HUINCHO MARIA SILVIA</v>
      </c>
      <c r="J35" s="61" t="s">
        <v>16</v>
      </c>
      <c r="K35" s="61" t="str">
        <f>+VLOOKUP(B35,GESEM!B:R,8,0)</f>
        <v>FLORES VELA PIERO ANGELO</v>
      </c>
      <c r="L35" s="61" t="str">
        <f>+VLOOKUP(B35,GESEM!B:R,17,0)</f>
        <v>ALONSO RAFAEL ALEJANDRO WLADIMIR</v>
      </c>
      <c r="M35" s="61" t="s">
        <v>98</v>
      </c>
      <c r="N35" s="13">
        <v>0.125</v>
      </c>
      <c r="O35" s="14">
        <v>0.28819444444444442</v>
      </c>
      <c r="P35" s="13"/>
      <c r="Q35" s="14"/>
      <c r="R35" s="108" t="str">
        <f>+VLOOKUP(B35,GESEM!B:R,9,0)</f>
        <v>ACTIVO</v>
      </c>
      <c r="S35" s="19">
        <v>0.125</v>
      </c>
      <c r="T35" s="14">
        <v>0.28819444444444442</v>
      </c>
      <c r="U35" s="14"/>
      <c r="V35" s="14"/>
      <c r="W35" s="13"/>
      <c r="X35" s="14"/>
      <c r="Y35" s="13"/>
      <c r="Z35" s="20"/>
      <c r="AA35" s="107"/>
      <c r="AB35" s="17"/>
      <c r="AC35" s="17"/>
      <c r="AD35" s="17"/>
      <c r="AE35" s="17"/>
      <c r="AF35" s="17"/>
      <c r="AG35" s="17"/>
      <c r="AH35" s="18"/>
      <c r="AI35" s="13">
        <v>0.125</v>
      </c>
      <c r="AJ35" s="14">
        <v>0.28819444444444442</v>
      </c>
      <c r="AK35" s="14"/>
      <c r="AL35" s="14"/>
      <c r="AM35" s="13"/>
      <c r="AN35" s="14"/>
      <c r="AO35" s="14"/>
      <c r="AP35" s="20"/>
      <c r="AQ35" s="16">
        <v>0.125</v>
      </c>
      <c r="AR35" s="17">
        <v>0.28819444444444442</v>
      </c>
      <c r="AS35" s="17"/>
      <c r="AT35" s="17"/>
      <c r="AU35" s="17"/>
      <c r="AV35" s="17"/>
      <c r="AW35" s="17"/>
      <c r="AX35" s="18"/>
      <c r="AY35" s="13">
        <v>0.125</v>
      </c>
      <c r="AZ35" s="14">
        <v>0.28819444444444442</v>
      </c>
      <c r="BA35" s="14"/>
      <c r="BB35" s="14"/>
      <c r="BC35" s="13"/>
      <c r="BD35" s="14"/>
      <c r="BE35" s="14"/>
      <c r="BF35" s="20"/>
      <c r="BG35" s="16">
        <v>0.125</v>
      </c>
      <c r="BH35" s="17">
        <v>0.28819444444444442</v>
      </c>
      <c r="BI35" s="17"/>
      <c r="BJ35" s="17"/>
      <c r="BK35" s="17"/>
      <c r="BL35" s="17"/>
      <c r="BM35" s="17"/>
      <c r="BN35" s="18"/>
      <c r="BO35" s="13">
        <v>0.125</v>
      </c>
      <c r="BP35" s="14">
        <v>0.28819444444444442</v>
      </c>
      <c r="BQ35" s="14"/>
      <c r="BR35" s="14"/>
      <c r="BS35" s="14"/>
      <c r="BT35" s="14"/>
      <c r="BU35" s="14"/>
      <c r="BV35" s="20"/>
      <c r="BW35" s="21">
        <f t="shared" si="3"/>
        <v>1</v>
      </c>
      <c r="BX35" s="2" t="str">
        <f t="shared" si="1"/>
        <v>X</v>
      </c>
      <c r="BY35" s="2">
        <f>+VLOOKUP(B35,GESEM!B:O,14,0)</f>
        <v>4820</v>
      </c>
      <c r="CG35"/>
      <c r="CH35"/>
    </row>
    <row r="36" spans="1:86" ht="12.75" customHeight="1" x14ac:dyDescent="0.2">
      <c r="A36" s="31">
        <f t="shared" si="2"/>
        <v>30</v>
      </c>
      <c r="B36" s="74">
        <v>77138786</v>
      </c>
      <c r="C36" s="61" t="str">
        <f>+VLOOKUP(J36,TURNO!P:Q,2,0)</f>
        <v xml:space="preserve">CHAT USER </v>
      </c>
      <c r="D36" s="61" t="str">
        <f>+VLOOKUP(N36,TURNO!B:D,3,0)</f>
        <v>Madrugada</v>
      </c>
      <c r="E36" s="75">
        <f>+VLOOKUP(B36,GESEM!B:R,12,0)</f>
        <v>44874</v>
      </c>
      <c r="F36" s="61" t="str">
        <f>+VLOOKUP(B36,GESEM!B:R,13,0)</f>
        <v>PART TIME</v>
      </c>
      <c r="G36" s="61"/>
      <c r="H36" s="96"/>
      <c r="I36" s="61" t="str">
        <f>+VLOOKUP(B36,GESEM!B:N,3,0)</f>
        <v>MATTO HUANUQUEÑO INES AMELIA</v>
      </c>
      <c r="J36" s="61" t="s">
        <v>16</v>
      </c>
      <c r="K36" s="61" t="str">
        <f>+VLOOKUP(B36,GESEM!B:R,8,0)</f>
        <v>FLORES VELA PIERO ANGELO</v>
      </c>
      <c r="L36" s="61" t="str">
        <f>+VLOOKUP(B36,GESEM!B:R,17,0)</f>
        <v>ALONSO RAFAEL ALEJANDRO WLADIMIR</v>
      </c>
      <c r="M36" s="61" t="s">
        <v>98</v>
      </c>
      <c r="N36" s="13">
        <v>0.125</v>
      </c>
      <c r="O36" s="14">
        <v>0.28819444444444442</v>
      </c>
      <c r="P36" s="13"/>
      <c r="Q36" s="14"/>
      <c r="R36" s="108" t="str">
        <f>+VLOOKUP(B36,GESEM!B:R,9,0)</f>
        <v>ACTIVO</v>
      </c>
      <c r="S36" s="19">
        <v>0.125</v>
      </c>
      <c r="T36" s="14">
        <v>0.28819444444444442</v>
      </c>
      <c r="U36" s="14"/>
      <c r="V36" s="14"/>
      <c r="W36" s="13"/>
      <c r="X36" s="14"/>
      <c r="Y36" s="13"/>
      <c r="Z36" s="20"/>
      <c r="AA36" s="107"/>
      <c r="AB36" s="17"/>
      <c r="AC36" s="17"/>
      <c r="AD36" s="17"/>
      <c r="AE36" s="17"/>
      <c r="AF36" s="17"/>
      <c r="AG36" s="17"/>
      <c r="AH36" s="18"/>
      <c r="AI36" s="13">
        <v>0.125</v>
      </c>
      <c r="AJ36" s="14">
        <v>0.28819444444444442</v>
      </c>
      <c r="AK36" s="14"/>
      <c r="AL36" s="14"/>
      <c r="AM36" s="13"/>
      <c r="AN36" s="14"/>
      <c r="AO36" s="14"/>
      <c r="AP36" s="20"/>
      <c r="AQ36" s="16">
        <v>0.125</v>
      </c>
      <c r="AR36" s="17">
        <v>0.28819444444444442</v>
      </c>
      <c r="AS36" s="17"/>
      <c r="AT36" s="17"/>
      <c r="AU36" s="17"/>
      <c r="AV36" s="17"/>
      <c r="AW36" s="17"/>
      <c r="AX36" s="18"/>
      <c r="AY36" s="13">
        <v>0.125</v>
      </c>
      <c r="AZ36" s="14">
        <v>0.28819444444444442</v>
      </c>
      <c r="BA36" s="14"/>
      <c r="BB36" s="14"/>
      <c r="BC36" s="13"/>
      <c r="BD36" s="14"/>
      <c r="BE36" s="14"/>
      <c r="BF36" s="20"/>
      <c r="BG36" s="16">
        <v>0.125</v>
      </c>
      <c r="BH36" s="17">
        <v>0.28819444444444442</v>
      </c>
      <c r="BI36" s="17"/>
      <c r="BJ36" s="17"/>
      <c r="BK36" s="17"/>
      <c r="BL36" s="17"/>
      <c r="BM36" s="17"/>
      <c r="BN36" s="18"/>
      <c r="BO36" s="13">
        <v>0.125</v>
      </c>
      <c r="BP36" s="14">
        <v>0.28819444444444442</v>
      </c>
      <c r="BQ36" s="14"/>
      <c r="BR36" s="14"/>
      <c r="BS36" s="14"/>
      <c r="BT36" s="14"/>
      <c r="BU36" s="14"/>
      <c r="BV36" s="20"/>
      <c r="BW36" s="21">
        <f t="shared" si="3"/>
        <v>1</v>
      </c>
      <c r="BX36" s="2" t="str">
        <f t="shared" si="1"/>
        <v>X</v>
      </c>
      <c r="BY36" s="2">
        <f>+VLOOKUP(B36,GESEM!B:O,14,0)</f>
        <v>4820</v>
      </c>
      <c r="CG36"/>
      <c r="CH36"/>
    </row>
    <row r="37" spans="1:86" ht="12.75" customHeight="1" x14ac:dyDescent="0.2">
      <c r="A37" s="31">
        <f t="shared" si="2"/>
        <v>31</v>
      </c>
      <c r="B37" s="74">
        <v>75311094</v>
      </c>
      <c r="C37" s="61" t="str">
        <f>+VLOOKUP(J37,TURNO!P:Q,2,0)</f>
        <v xml:space="preserve">CHAT USER </v>
      </c>
      <c r="D37" s="61" t="str">
        <f>+VLOOKUP(N37,TURNO!B:D,3,0)</f>
        <v>Madrugada</v>
      </c>
      <c r="E37" s="75">
        <f>+VLOOKUP(B37,GESEM!B:R,12,0)</f>
        <v>44728</v>
      </c>
      <c r="F37" s="61" t="str">
        <f>+VLOOKUP(B37,GESEM!B:R,13,0)</f>
        <v>PART TIME</v>
      </c>
      <c r="G37" s="61"/>
      <c r="H37" s="96"/>
      <c r="I37" s="61" t="str">
        <f>+VLOOKUP(B37,GESEM!B:N,3,0)</f>
        <v>MORAN QUISPE ROSA PAMELA</v>
      </c>
      <c r="J37" s="61" t="s">
        <v>16</v>
      </c>
      <c r="K37" s="61" t="str">
        <f>+VLOOKUP(B37,GESEM!B:R,8,0)</f>
        <v>QUISPE LUNA VICTOR HUGO</v>
      </c>
      <c r="L37" s="61" t="str">
        <f>+VLOOKUP(B37,GESEM!B:R,17,0)</f>
        <v>SALVADOR CAMPOS EDUAR ANDRES</v>
      </c>
      <c r="M37" s="61" t="s">
        <v>98</v>
      </c>
      <c r="N37" s="13">
        <v>0.16666666666666666</v>
      </c>
      <c r="O37" s="14">
        <v>0.3298611111111111</v>
      </c>
      <c r="P37" s="13"/>
      <c r="Q37" s="14"/>
      <c r="R37" s="108" t="str">
        <f>+VLOOKUP(B37,GESEM!B:R,9,0)</f>
        <v>ACTIVO</v>
      </c>
      <c r="S37" s="19">
        <v>0.16666666666666666</v>
      </c>
      <c r="T37" s="14">
        <v>0.3298611111111111</v>
      </c>
      <c r="U37" s="14"/>
      <c r="V37" s="14"/>
      <c r="W37" s="13"/>
      <c r="X37" s="14"/>
      <c r="Y37" s="13"/>
      <c r="Z37" s="20"/>
      <c r="AA37" s="107"/>
      <c r="AB37" s="17"/>
      <c r="AC37" s="17"/>
      <c r="AD37" s="17"/>
      <c r="AE37" s="17"/>
      <c r="AF37" s="17"/>
      <c r="AG37" s="17"/>
      <c r="AH37" s="18"/>
      <c r="AI37" s="13">
        <v>0.16666666666666666</v>
      </c>
      <c r="AJ37" s="14">
        <v>0.3298611111111111</v>
      </c>
      <c r="AK37" s="14"/>
      <c r="AL37" s="14"/>
      <c r="AM37" s="13"/>
      <c r="AN37" s="14"/>
      <c r="AO37" s="14"/>
      <c r="AP37" s="20"/>
      <c r="AQ37" s="16">
        <v>0.16666666666666666</v>
      </c>
      <c r="AR37" s="17">
        <v>0.3298611111111111</v>
      </c>
      <c r="AS37" s="17"/>
      <c r="AT37" s="17"/>
      <c r="AU37" s="17"/>
      <c r="AV37" s="17"/>
      <c r="AW37" s="17"/>
      <c r="AX37" s="18"/>
      <c r="AY37" s="13">
        <v>0.16666666666666666</v>
      </c>
      <c r="AZ37" s="14">
        <v>0.3298611111111111</v>
      </c>
      <c r="BA37" s="14"/>
      <c r="BB37" s="14"/>
      <c r="BC37" s="13"/>
      <c r="BD37" s="14"/>
      <c r="BE37" s="14"/>
      <c r="BF37" s="20"/>
      <c r="BG37" s="16">
        <v>0.16666666666666666</v>
      </c>
      <c r="BH37" s="17">
        <v>0.3298611111111111</v>
      </c>
      <c r="BI37" s="17"/>
      <c r="BJ37" s="17"/>
      <c r="BK37" s="17"/>
      <c r="BL37" s="17"/>
      <c r="BM37" s="17"/>
      <c r="BN37" s="18"/>
      <c r="BO37" s="13">
        <v>0.16666666666666666</v>
      </c>
      <c r="BP37" s="14">
        <v>0.3298611111111111</v>
      </c>
      <c r="BQ37" s="14"/>
      <c r="BR37" s="14"/>
      <c r="BS37" s="14"/>
      <c r="BT37" s="14"/>
      <c r="BU37" s="14"/>
      <c r="BV37" s="20"/>
      <c r="BW37" s="21">
        <f t="shared" si="3"/>
        <v>1</v>
      </c>
      <c r="BX37" s="2" t="str">
        <f t="shared" si="1"/>
        <v>X</v>
      </c>
      <c r="BY37" s="2">
        <f>+VLOOKUP(B37,GESEM!B:O,14,0)</f>
        <v>3328</v>
      </c>
      <c r="CG37"/>
      <c r="CH37"/>
    </row>
    <row r="38" spans="1:86" ht="12.75" customHeight="1" x14ac:dyDescent="0.2">
      <c r="A38" s="31">
        <f t="shared" si="2"/>
        <v>32</v>
      </c>
      <c r="B38" s="74">
        <v>76837720</v>
      </c>
      <c r="C38" s="61" t="str">
        <f>+VLOOKUP(J38,TURNO!P:Q,2,0)</f>
        <v xml:space="preserve">CHAT USER </v>
      </c>
      <c r="D38" s="61" t="str">
        <f>+VLOOKUP(N38,TURNO!B:D,3,0)</f>
        <v>Mañana</v>
      </c>
      <c r="E38" s="75">
        <f>+VLOOKUP(B38,GESEM!B:R,12,0)</f>
        <v>45352</v>
      </c>
      <c r="F38" s="61" t="str">
        <f>+VLOOKUP(B38,GESEM!B:R,13,0)</f>
        <v>FULL TIME</v>
      </c>
      <c r="G38" s="61"/>
      <c r="H38" s="96"/>
      <c r="I38" s="61" t="str">
        <f>+VLOOKUP(B38,GESEM!B:N,3,0)</f>
        <v>MEJIA CERNA JAIRO JAIME</v>
      </c>
      <c r="J38" s="61" t="s">
        <v>16</v>
      </c>
      <c r="K38" s="61" t="str">
        <f>+VLOOKUP(B38,GESEM!B:R,8,0)</f>
        <v>ABURTO TORRES LILIAN JERALDIN</v>
      </c>
      <c r="L38" s="61" t="str">
        <f>+VLOOKUP(B38,GESEM!B:R,17,0)</f>
        <v>ALONSO RAFAEL ALEJANDRO WLADIMIR</v>
      </c>
      <c r="M38" s="61" t="s">
        <v>98</v>
      </c>
      <c r="N38" s="13">
        <v>0.25</v>
      </c>
      <c r="O38" s="14">
        <v>0.59375</v>
      </c>
      <c r="P38" s="13">
        <v>0.41666666666666669</v>
      </c>
      <c r="Q38" s="14">
        <v>0.44791666666666669</v>
      </c>
      <c r="R38" s="108" t="str">
        <f>+VLOOKUP(B38,GESEM!B:R,9,0)</f>
        <v>ACTIVO</v>
      </c>
      <c r="S38" s="19">
        <v>0.25</v>
      </c>
      <c r="T38" s="14">
        <v>0.59375</v>
      </c>
      <c r="U38" s="14"/>
      <c r="V38" s="14"/>
      <c r="W38" s="13">
        <v>0.41666666666666669</v>
      </c>
      <c r="X38" s="14">
        <v>0.44791666666666669</v>
      </c>
      <c r="Y38" s="13"/>
      <c r="Z38" s="20"/>
      <c r="AA38" s="107"/>
      <c r="AB38" s="17"/>
      <c r="AC38" s="17"/>
      <c r="AD38" s="17"/>
      <c r="AE38" s="17"/>
      <c r="AF38" s="17"/>
      <c r="AG38" s="17"/>
      <c r="AH38" s="18"/>
      <c r="AI38" s="13">
        <v>0.25</v>
      </c>
      <c r="AJ38" s="14">
        <v>0.59375</v>
      </c>
      <c r="AK38" s="14"/>
      <c r="AL38" s="14"/>
      <c r="AM38" s="13">
        <v>0.41666666666666669</v>
      </c>
      <c r="AN38" s="14">
        <v>0.44791666666666669</v>
      </c>
      <c r="AO38" s="14"/>
      <c r="AP38" s="20"/>
      <c r="AQ38" s="16">
        <v>0.25</v>
      </c>
      <c r="AR38" s="17">
        <v>0.59375</v>
      </c>
      <c r="AS38" s="17"/>
      <c r="AT38" s="17"/>
      <c r="AU38" s="17">
        <v>0.41666666666666669</v>
      </c>
      <c r="AV38" s="17">
        <v>0.44791666666666669</v>
      </c>
      <c r="AW38" s="17"/>
      <c r="AX38" s="18"/>
      <c r="AY38" s="13">
        <v>0.25</v>
      </c>
      <c r="AZ38" s="14">
        <v>0.59375</v>
      </c>
      <c r="BA38" s="14"/>
      <c r="BB38" s="14"/>
      <c r="BC38" s="13">
        <v>0.41666666666666669</v>
      </c>
      <c r="BD38" s="14">
        <v>0.44791666666666669</v>
      </c>
      <c r="BE38" s="14"/>
      <c r="BF38" s="20"/>
      <c r="BG38" s="16">
        <v>0.25</v>
      </c>
      <c r="BH38" s="17">
        <v>0.59375</v>
      </c>
      <c r="BI38" s="17"/>
      <c r="BJ38" s="17"/>
      <c r="BK38" s="17">
        <v>0.41666666666666669</v>
      </c>
      <c r="BL38" s="17">
        <v>0.44791666666666669</v>
      </c>
      <c r="BM38" s="17"/>
      <c r="BN38" s="18"/>
      <c r="BO38" s="13">
        <v>0.25</v>
      </c>
      <c r="BP38" s="14">
        <v>0.59375</v>
      </c>
      <c r="BQ38" s="14"/>
      <c r="BR38" s="14"/>
      <c r="BS38" s="14">
        <v>0.41666666666666669</v>
      </c>
      <c r="BT38" s="14">
        <v>0.44791666666666669</v>
      </c>
      <c r="BU38" s="14"/>
      <c r="BV38" s="20"/>
      <c r="BW38" s="21">
        <f t="shared" si="3"/>
        <v>1</v>
      </c>
      <c r="BX38" s="2" t="str">
        <f t="shared" si="1"/>
        <v>X</v>
      </c>
      <c r="BY38" s="2">
        <f>+VLOOKUP(B38,GESEM!B:O,14,0)</f>
        <v>7104</v>
      </c>
      <c r="CG38"/>
      <c r="CH38"/>
    </row>
    <row r="39" spans="1:86" ht="12.75" customHeight="1" x14ac:dyDescent="0.2">
      <c r="A39" s="31">
        <f t="shared" si="2"/>
        <v>33</v>
      </c>
      <c r="B39" s="74">
        <v>70944972</v>
      </c>
      <c r="C39" s="61" t="str">
        <f>+VLOOKUP(J39,TURNO!P:Q,2,0)</f>
        <v xml:space="preserve">CHAT USER </v>
      </c>
      <c r="D39" s="61" t="str">
        <f>+VLOOKUP(N39,TURNO!B:D,3,0)</f>
        <v>Madrugada</v>
      </c>
      <c r="E39" s="75">
        <f>+VLOOKUP(B39,GESEM!B:R,12,0)</f>
        <v>45227</v>
      </c>
      <c r="F39" s="61" t="str">
        <f>+VLOOKUP(B39,GESEM!B:R,13,0)</f>
        <v>PART TIME</v>
      </c>
      <c r="G39" s="61"/>
      <c r="H39" s="96"/>
      <c r="I39" s="61" t="str">
        <f>+VLOOKUP(B39,GESEM!B:N,3,0)</f>
        <v>FLORES GONZALEZ TAMARA</v>
      </c>
      <c r="J39" s="61" t="s">
        <v>16</v>
      </c>
      <c r="K39" s="61" t="str">
        <f>+VLOOKUP(B39,GESEM!B:R,8,0)</f>
        <v>FLORES VELA PIERO ANGELO</v>
      </c>
      <c r="L39" s="61" t="str">
        <f>+VLOOKUP(B39,GESEM!B:R,17,0)</f>
        <v>ALONSO RAFAEL ALEJANDRO WLADIMIR</v>
      </c>
      <c r="M39" s="61" t="s">
        <v>97</v>
      </c>
      <c r="N39" s="13">
        <v>0.16666666666666666</v>
      </c>
      <c r="O39" s="14">
        <v>0.3298611111111111</v>
      </c>
      <c r="P39" s="13"/>
      <c r="Q39" s="14"/>
      <c r="R39" s="108" t="str">
        <f>+VLOOKUP(B39,GESEM!B:R,9,0)</f>
        <v>ACTIVO</v>
      </c>
      <c r="S39" s="19"/>
      <c r="T39" s="14"/>
      <c r="U39" s="14"/>
      <c r="V39" s="14"/>
      <c r="W39" s="13"/>
      <c r="X39" s="14"/>
      <c r="Y39" s="13"/>
      <c r="Z39" s="20"/>
      <c r="AA39" s="107">
        <v>0.16666666666666666</v>
      </c>
      <c r="AB39" s="17">
        <v>0.3298611111111111</v>
      </c>
      <c r="AC39" s="17"/>
      <c r="AD39" s="17"/>
      <c r="AE39" s="17"/>
      <c r="AF39" s="17"/>
      <c r="AG39" s="17"/>
      <c r="AH39" s="18"/>
      <c r="AI39" s="13">
        <v>0.16666666666666666</v>
      </c>
      <c r="AJ39" s="14">
        <v>0.3298611111111111</v>
      </c>
      <c r="AK39" s="14"/>
      <c r="AL39" s="14"/>
      <c r="AM39" s="13"/>
      <c r="AN39" s="14"/>
      <c r="AO39" s="14"/>
      <c r="AP39" s="20"/>
      <c r="AQ39" s="16">
        <v>0.16666666666666666</v>
      </c>
      <c r="AR39" s="17">
        <v>0.3298611111111111</v>
      </c>
      <c r="AS39" s="17"/>
      <c r="AT39" s="17"/>
      <c r="AU39" s="17"/>
      <c r="AV39" s="17"/>
      <c r="AW39" s="17"/>
      <c r="AX39" s="18"/>
      <c r="AY39" s="13">
        <v>0.16666666666666666</v>
      </c>
      <c r="AZ39" s="14">
        <v>0.3298611111111111</v>
      </c>
      <c r="BA39" s="14"/>
      <c r="BB39" s="14"/>
      <c r="BC39" s="13"/>
      <c r="BD39" s="14"/>
      <c r="BE39" s="14"/>
      <c r="BF39" s="20"/>
      <c r="BG39" s="16">
        <v>0.16666666666666666</v>
      </c>
      <c r="BH39" s="17">
        <v>0.3298611111111111</v>
      </c>
      <c r="BI39" s="17"/>
      <c r="BJ39" s="17"/>
      <c r="BK39" s="17"/>
      <c r="BL39" s="17"/>
      <c r="BM39" s="17"/>
      <c r="BN39" s="18"/>
      <c r="BO39" s="13">
        <v>0.16666666666666666</v>
      </c>
      <c r="BP39" s="14">
        <v>0.3298611111111111</v>
      </c>
      <c r="BQ39" s="14"/>
      <c r="BR39" s="14"/>
      <c r="BS39" s="14"/>
      <c r="BT39" s="14"/>
      <c r="BU39" s="14"/>
      <c r="BV39" s="20"/>
      <c r="BW39" s="21">
        <f t="shared" si="3"/>
        <v>1</v>
      </c>
      <c r="BX39" s="2" t="str">
        <f t="shared" si="1"/>
        <v>X</v>
      </c>
      <c r="BY39" s="2">
        <f>+VLOOKUP(B39,GESEM!B:O,14,0)</f>
        <v>6751</v>
      </c>
      <c r="CG39"/>
      <c r="CH39"/>
    </row>
    <row r="40" spans="1:86" ht="12.75" customHeight="1" x14ac:dyDescent="0.2">
      <c r="A40" s="31">
        <f t="shared" si="2"/>
        <v>34</v>
      </c>
      <c r="B40" s="74">
        <v>74664380</v>
      </c>
      <c r="C40" s="61" t="str">
        <f>+VLOOKUP(J40,TURNO!P:Q,2,0)</f>
        <v xml:space="preserve">CHAT USER </v>
      </c>
      <c r="D40" s="61" t="str">
        <f>+VLOOKUP(N40,TURNO!B:D,3,0)</f>
        <v>Madrugada</v>
      </c>
      <c r="E40" s="75">
        <f>+VLOOKUP(B40,GESEM!B:R,12,0)</f>
        <v>45294</v>
      </c>
      <c r="F40" s="61" t="str">
        <f>+VLOOKUP(B40,GESEM!B:R,13,0)</f>
        <v>PART TIME</v>
      </c>
      <c r="G40" s="61"/>
      <c r="H40" s="96"/>
      <c r="I40" s="61" t="str">
        <f>+VLOOKUP(B40,GESEM!B:N,3,0)</f>
        <v>GONZALES ZAMORA MARIA ISABEL</v>
      </c>
      <c r="J40" s="61" t="s">
        <v>16</v>
      </c>
      <c r="K40" s="61" t="str">
        <f>+VLOOKUP(B40,GESEM!B:R,8,0)</f>
        <v>FLORES VELA PIERO ANGELO</v>
      </c>
      <c r="L40" s="61" t="str">
        <f>+VLOOKUP(B40,GESEM!B:R,17,0)</f>
        <v>ALONSO RAFAEL ALEJANDRO WLADIMIR</v>
      </c>
      <c r="M40" s="61" t="s">
        <v>97</v>
      </c>
      <c r="N40" s="13">
        <v>0.20833333333333334</v>
      </c>
      <c r="O40" s="14">
        <v>0.37152777777777779</v>
      </c>
      <c r="P40" s="13"/>
      <c r="Q40" s="14"/>
      <c r="R40" s="108" t="str">
        <f>+VLOOKUP(B40,GESEM!B:R,9,0)</f>
        <v>ACTIVO</v>
      </c>
      <c r="S40" s="19"/>
      <c r="T40" s="14"/>
      <c r="U40" s="14"/>
      <c r="V40" s="14"/>
      <c r="W40" s="13"/>
      <c r="X40" s="14"/>
      <c r="Y40" s="13"/>
      <c r="Z40" s="20"/>
      <c r="AA40" s="107">
        <v>0.20833333333333334</v>
      </c>
      <c r="AB40" s="17">
        <v>0.37152777777777779</v>
      </c>
      <c r="AC40" s="17"/>
      <c r="AD40" s="17"/>
      <c r="AE40" s="17"/>
      <c r="AF40" s="17"/>
      <c r="AG40" s="17"/>
      <c r="AH40" s="18"/>
      <c r="AI40" s="13">
        <v>0.20833333333333334</v>
      </c>
      <c r="AJ40" s="14">
        <v>0.37152777777777779</v>
      </c>
      <c r="AK40" s="14"/>
      <c r="AL40" s="14"/>
      <c r="AM40" s="13"/>
      <c r="AN40" s="14"/>
      <c r="AO40" s="14"/>
      <c r="AP40" s="20"/>
      <c r="AQ40" s="16">
        <v>0.20833333333333334</v>
      </c>
      <c r="AR40" s="17">
        <v>0.37152777777777779</v>
      </c>
      <c r="AS40" s="17"/>
      <c r="AT40" s="17"/>
      <c r="AU40" s="17"/>
      <c r="AV40" s="17"/>
      <c r="AW40" s="17"/>
      <c r="AX40" s="18"/>
      <c r="AY40" s="13">
        <v>0.20833333333333334</v>
      </c>
      <c r="AZ40" s="14">
        <v>0.37152777777777779</v>
      </c>
      <c r="BA40" s="14"/>
      <c r="BB40" s="14"/>
      <c r="BC40" s="13"/>
      <c r="BD40" s="14"/>
      <c r="BE40" s="14"/>
      <c r="BF40" s="20"/>
      <c r="BG40" s="16">
        <v>0.20833333333333334</v>
      </c>
      <c r="BH40" s="17">
        <v>0.37152777777777779</v>
      </c>
      <c r="BI40" s="17"/>
      <c r="BJ40" s="17"/>
      <c r="BK40" s="17"/>
      <c r="BL40" s="17"/>
      <c r="BM40" s="17"/>
      <c r="BN40" s="18"/>
      <c r="BO40" s="13">
        <v>0.20833333333333334</v>
      </c>
      <c r="BP40" s="14">
        <v>0.37152777777777779</v>
      </c>
      <c r="BQ40" s="14"/>
      <c r="BR40" s="14"/>
      <c r="BS40" s="14"/>
      <c r="BT40" s="14"/>
      <c r="BU40" s="14"/>
      <c r="BV40" s="20"/>
      <c r="BW40" s="21">
        <f t="shared" si="3"/>
        <v>1</v>
      </c>
      <c r="BX40" s="2" t="str">
        <f t="shared" si="1"/>
        <v>X</v>
      </c>
      <c r="BY40" s="2">
        <f>+VLOOKUP(B40,GESEM!B:O,14,0)</f>
        <v>6992</v>
      </c>
      <c r="CG40"/>
      <c r="CH40"/>
    </row>
    <row r="41" spans="1:86" ht="12.75" customHeight="1" x14ac:dyDescent="0.2">
      <c r="A41" s="31">
        <f t="shared" si="2"/>
        <v>35</v>
      </c>
      <c r="B41" s="74">
        <v>70897863</v>
      </c>
      <c r="C41" s="61" t="str">
        <f>+VLOOKUP(J41,TURNO!P:Q,2,0)</f>
        <v xml:space="preserve">CHAT USER </v>
      </c>
      <c r="D41" s="61" t="str">
        <f>+VLOOKUP(N41,TURNO!B:D,3,0)</f>
        <v>Madrugada</v>
      </c>
      <c r="E41" s="75">
        <f>+VLOOKUP(B41,GESEM!B:R,12,0)</f>
        <v>44544</v>
      </c>
      <c r="F41" s="61" t="str">
        <f>+VLOOKUP(B41,GESEM!B:R,13,0)</f>
        <v>PART TIME</v>
      </c>
      <c r="G41" s="61"/>
      <c r="H41" s="96"/>
      <c r="I41" s="61" t="str">
        <f>+VLOOKUP(B41,GESEM!B:N,3,0)</f>
        <v>MONTAÑO QUINTO CARLA MARIANA</v>
      </c>
      <c r="J41" s="61" t="s">
        <v>16</v>
      </c>
      <c r="K41" s="61" t="str">
        <f>+VLOOKUP(B41,GESEM!B:R,8,0)</f>
        <v>ABURTO TORRES LILIAN JERALDIN</v>
      </c>
      <c r="L41" s="61" t="str">
        <f>+VLOOKUP(B41,GESEM!B:R,17,0)</f>
        <v>ALONSO RAFAEL ALEJANDRO WLADIMIR</v>
      </c>
      <c r="M41" s="61" t="s">
        <v>98</v>
      </c>
      <c r="N41" s="13">
        <v>0.20833333333333334</v>
      </c>
      <c r="O41" s="14">
        <v>0.37152777777777779</v>
      </c>
      <c r="P41" s="13"/>
      <c r="Q41" s="14"/>
      <c r="R41" s="108" t="str">
        <f>+VLOOKUP(B41,GESEM!B:R,9,0)</f>
        <v>ACTIVO</v>
      </c>
      <c r="S41" s="19">
        <v>0.20833333333333334</v>
      </c>
      <c r="T41" s="14">
        <v>0.37152777777777779</v>
      </c>
      <c r="U41" s="14"/>
      <c r="V41" s="14"/>
      <c r="W41" s="13"/>
      <c r="X41" s="14"/>
      <c r="Y41" s="13"/>
      <c r="Z41" s="20"/>
      <c r="AA41" s="107"/>
      <c r="AB41" s="17"/>
      <c r="AC41" s="17"/>
      <c r="AD41" s="17"/>
      <c r="AE41" s="17"/>
      <c r="AF41" s="17"/>
      <c r="AG41" s="17"/>
      <c r="AH41" s="18"/>
      <c r="AI41" s="13">
        <v>0.20833333333333334</v>
      </c>
      <c r="AJ41" s="14">
        <v>0.37152777777777779</v>
      </c>
      <c r="AK41" s="14"/>
      <c r="AL41" s="14"/>
      <c r="AM41" s="13"/>
      <c r="AN41" s="14"/>
      <c r="AO41" s="14"/>
      <c r="AP41" s="20"/>
      <c r="AQ41" s="16">
        <v>0.20833333333333334</v>
      </c>
      <c r="AR41" s="17">
        <v>0.37152777777777779</v>
      </c>
      <c r="AS41" s="17"/>
      <c r="AT41" s="17"/>
      <c r="AU41" s="17"/>
      <c r="AV41" s="17"/>
      <c r="AW41" s="17"/>
      <c r="AX41" s="18"/>
      <c r="AY41" s="13">
        <v>0.20833333333333334</v>
      </c>
      <c r="AZ41" s="14">
        <v>0.37152777777777779</v>
      </c>
      <c r="BA41" s="14"/>
      <c r="BB41" s="14"/>
      <c r="BC41" s="13"/>
      <c r="BD41" s="14"/>
      <c r="BE41" s="14"/>
      <c r="BF41" s="20"/>
      <c r="BG41" s="16">
        <v>0.20833333333333334</v>
      </c>
      <c r="BH41" s="17">
        <v>0.37152777777777779</v>
      </c>
      <c r="BI41" s="17"/>
      <c r="BJ41" s="17"/>
      <c r="BK41" s="17"/>
      <c r="BL41" s="17"/>
      <c r="BM41" s="17"/>
      <c r="BN41" s="18"/>
      <c r="BO41" s="13">
        <v>0.20833333333333334</v>
      </c>
      <c r="BP41" s="14">
        <v>0.37152777777777779</v>
      </c>
      <c r="BQ41" s="14"/>
      <c r="BR41" s="14"/>
      <c r="BS41" s="14"/>
      <c r="BT41" s="14"/>
      <c r="BU41" s="14"/>
      <c r="BV41" s="20"/>
      <c r="BW41" s="21">
        <f t="shared" si="3"/>
        <v>1</v>
      </c>
      <c r="BX41" s="2" t="str">
        <f t="shared" si="1"/>
        <v>X</v>
      </c>
      <c r="BY41" s="2">
        <f>+VLOOKUP(B41,GESEM!B:O,14,0)</f>
        <v>2863</v>
      </c>
      <c r="CG41"/>
      <c r="CH41"/>
    </row>
    <row r="42" spans="1:86" ht="12.75" customHeight="1" x14ac:dyDescent="0.2">
      <c r="A42" s="31">
        <f t="shared" si="2"/>
        <v>36</v>
      </c>
      <c r="B42" s="74">
        <v>40039396</v>
      </c>
      <c r="C42" s="61" t="str">
        <f>+VLOOKUP(J42,TURNO!P:Q,2,0)</f>
        <v xml:space="preserve">CHAT USER </v>
      </c>
      <c r="D42" s="61" t="str">
        <f>+VLOOKUP(N42,TURNO!B:D,3,0)</f>
        <v>Madrugada</v>
      </c>
      <c r="E42" s="75">
        <f>+VLOOKUP(B42,GESEM!B:R,12,0)</f>
        <v>44897</v>
      </c>
      <c r="F42" s="61" t="str">
        <f>+VLOOKUP(B42,GESEM!B:R,13,0)</f>
        <v>PART TIME</v>
      </c>
      <c r="G42" s="61" t="s">
        <v>2218</v>
      </c>
      <c r="H42" s="96" t="s">
        <v>45</v>
      </c>
      <c r="I42" s="61" t="str">
        <f>+VLOOKUP(B42,GESEM!B:N,3,0)</f>
        <v>DURAND GUZMAN MILUSCHKA ANTUANETTE</v>
      </c>
      <c r="J42" s="61" t="s">
        <v>16</v>
      </c>
      <c r="K42" s="61" t="str">
        <f>+VLOOKUP(B42,GESEM!B:R,8,0)</f>
        <v>ABURTO TORRES LILIAN JERALDIN</v>
      </c>
      <c r="L42" s="61" t="str">
        <f>+VLOOKUP(B42,GESEM!B:R,17,0)</f>
        <v>ALONSO RAFAEL ALEJANDRO WLADIMIR</v>
      </c>
      <c r="M42" s="61" t="s">
        <v>99</v>
      </c>
      <c r="N42" s="13">
        <v>0.20833333333333334</v>
      </c>
      <c r="O42" s="14">
        <v>0.37152777777777779</v>
      </c>
      <c r="P42" s="13"/>
      <c r="Q42" s="14"/>
      <c r="R42" s="108" t="str">
        <f>+VLOOKUP(B42,GESEM!B:R,9,0)</f>
        <v>ACTIVO</v>
      </c>
      <c r="S42" s="19">
        <v>0.20833333333333334</v>
      </c>
      <c r="T42" s="14">
        <v>0.37152777777777779</v>
      </c>
      <c r="U42" s="14"/>
      <c r="V42" s="14"/>
      <c r="W42" s="13"/>
      <c r="X42" s="14"/>
      <c r="Y42" s="13"/>
      <c r="Z42" s="20"/>
      <c r="AA42" s="107">
        <v>0.20833333333333334</v>
      </c>
      <c r="AB42" s="17">
        <v>0.37152777777777779</v>
      </c>
      <c r="AC42" s="17"/>
      <c r="AD42" s="17"/>
      <c r="AE42" s="17"/>
      <c r="AF42" s="17"/>
      <c r="AG42" s="17"/>
      <c r="AH42" s="18"/>
      <c r="AI42" s="13"/>
      <c r="AJ42" s="14"/>
      <c r="AK42" s="14"/>
      <c r="AL42" s="14"/>
      <c r="AM42" s="13"/>
      <c r="AN42" s="14"/>
      <c r="AO42" s="14"/>
      <c r="AP42" s="20"/>
      <c r="AQ42" s="16">
        <v>0.20833333333333334</v>
      </c>
      <c r="AR42" s="17">
        <v>0.37152777777777779</v>
      </c>
      <c r="AS42" s="17"/>
      <c r="AT42" s="17"/>
      <c r="AU42" s="17"/>
      <c r="AV42" s="17"/>
      <c r="AW42" s="17"/>
      <c r="AX42" s="18"/>
      <c r="AY42" s="13">
        <v>0.20833333333333334</v>
      </c>
      <c r="AZ42" s="14">
        <v>0.37152777777777779</v>
      </c>
      <c r="BA42" s="14"/>
      <c r="BB42" s="14"/>
      <c r="BC42" s="13"/>
      <c r="BD42" s="14"/>
      <c r="BE42" s="14"/>
      <c r="BF42" s="20"/>
      <c r="BG42" s="16">
        <v>0.20833333333333334</v>
      </c>
      <c r="BH42" s="17">
        <v>0.37152777777777779</v>
      </c>
      <c r="BI42" s="17"/>
      <c r="BJ42" s="17"/>
      <c r="BK42" s="17"/>
      <c r="BL42" s="17"/>
      <c r="BM42" s="17"/>
      <c r="BN42" s="18"/>
      <c r="BO42" s="13">
        <v>0.20833333333333334</v>
      </c>
      <c r="BP42" s="14">
        <v>0.37152777777777779</v>
      </c>
      <c r="BQ42" s="14"/>
      <c r="BR42" s="14"/>
      <c r="BS42" s="14"/>
      <c r="BT42" s="14"/>
      <c r="BU42" s="14"/>
      <c r="BV42" s="20"/>
      <c r="BW42" s="21">
        <f t="shared" si="3"/>
        <v>1</v>
      </c>
      <c r="BX42" s="2" t="str">
        <f t="shared" si="1"/>
        <v>X</v>
      </c>
      <c r="BY42" s="2">
        <f>+VLOOKUP(B42,GESEM!B:O,14,0)</f>
        <v>5922</v>
      </c>
      <c r="CG42"/>
      <c r="CH42"/>
    </row>
    <row r="43" spans="1:86" ht="12.75" customHeight="1" x14ac:dyDescent="0.2">
      <c r="A43" s="31">
        <f t="shared" si="2"/>
        <v>37</v>
      </c>
      <c r="B43" s="74">
        <v>46729997</v>
      </c>
      <c r="C43" s="61" t="str">
        <f>+VLOOKUP(J43,TURNO!P:Q,2,0)</f>
        <v xml:space="preserve">CHAT USER </v>
      </c>
      <c r="D43" s="61" t="str">
        <f>+VLOOKUP(N43,TURNO!B:D,3,0)</f>
        <v>Madrugada</v>
      </c>
      <c r="E43" s="75">
        <f>+VLOOKUP(B43,GESEM!B:R,12,0)</f>
        <v>45170</v>
      </c>
      <c r="F43" s="61" t="str">
        <f>+VLOOKUP(B43,GESEM!B:R,13,0)</f>
        <v>PART TIME</v>
      </c>
      <c r="G43" s="61"/>
      <c r="H43" s="96"/>
      <c r="I43" s="61" t="str">
        <f>+VLOOKUP(B43,GESEM!B:N,3,0)</f>
        <v>MELLADO ZAMBRANO IVELIZ YASMINA</v>
      </c>
      <c r="J43" s="61" t="s">
        <v>16</v>
      </c>
      <c r="K43" s="61" t="str">
        <f>+VLOOKUP(B43,GESEM!B:R,8,0)</f>
        <v>ABURTO TORRES LILIAN JERALDIN</v>
      </c>
      <c r="L43" s="61" t="str">
        <f>+VLOOKUP(B43,GESEM!B:R,17,0)</f>
        <v>ALONSO RAFAEL ALEJANDRO WLADIMIR</v>
      </c>
      <c r="M43" s="61" t="s">
        <v>98</v>
      </c>
      <c r="N43" s="13">
        <v>0.20833333333333334</v>
      </c>
      <c r="O43" s="14">
        <v>0.37152777777777773</v>
      </c>
      <c r="P43" s="13"/>
      <c r="Q43" s="14"/>
      <c r="R43" s="108" t="str">
        <f>+VLOOKUP(B43,GESEM!B:R,9,0)</f>
        <v>ACTIVO</v>
      </c>
      <c r="S43" s="19">
        <v>0.20833333333333334</v>
      </c>
      <c r="T43" s="14">
        <v>0.37152777777777773</v>
      </c>
      <c r="U43" s="14"/>
      <c r="V43" s="14"/>
      <c r="W43" s="13"/>
      <c r="X43" s="14"/>
      <c r="Y43" s="13"/>
      <c r="Z43" s="20"/>
      <c r="AA43" s="107"/>
      <c r="AB43" s="17"/>
      <c r="AC43" s="17"/>
      <c r="AD43" s="17"/>
      <c r="AE43" s="17"/>
      <c r="AF43" s="17"/>
      <c r="AG43" s="17"/>
      <c r="AH43" s="18"/>
      <c r="AI43" s="13">
        <v>0.20833333333333334</v>
      </c>
      <c r="AJ43" s="14">
        <v>0.37152777777777773</v>
      </c>
      <c r="AK43" s="14"/>
      <c r="AL43" s="14"/>
      <c r="AM43" s="13"/>
      <c r="AN43" s="14"/>
      <c r="AO43" s="14"/>
      <c r="AP43" s="20"/>
      <c r="AQ43" s="16">
        <v>0.20833333333333334</v>
      </c>
      <c r="AR43" s="17">
        <v>0.37152777777777773</v>
      </c>
      <c r="AS43" s="17"/>
      <c r="AT43" s="17"/>
      <c r="AU43" s="17"/>
      <c r="AV43" s="17"/>
      <c r="AW43" s="17"/>
      <c r="AX43" s="18"/>
      <c r="AY43" s="13">
        <v>0.20833333333333334</v>
      </c>
      <c r="AZ43" s="14">
        <v>0.37152777777777773</v>
      </c>
      <c r="BA43" s="14"/>
      <c r="BB43" s="14"/>
      <c r="BC43" s="13"/>
      <c r="BD43" s="14"/>
      <c r="BE43" s="14"/>
      <c r="BF43" s="20"/>
      <c r="BG43" s="16">
        <v>0.20833333333333334</v>
      </c>
      <c r="BH43" s="17">
        <v>0.37152777777777773</v>
      </c>
      <c r="BI43" s="17"/>
      <c r="BJ43" s="17"/>
      <c r="BK43" s="17"/>
      <c r="BL43" s="17"/>
      <c r="BM43" s="17"/>
      <c r="BN43" s="18"/>
      <c r="BO43" s="13">
        <v>0.20833333333333334</v>
      </c>
      <c r="BP43" s="14">
        <v>0.37152777777777773</v>
      </c>
      <c r="BQ43" s="14"/>
      <c r="BR43" s="14"/>
      <c r="BS43" s="14"/>
      <c r="BT43" s="14"/>
      <c r="BU43" s="14"/>
      <c r="BV43" s="20"/>
      <c r="BW43" s="21">
        <f t="shared" si="3"/>
        <v>1</v>
      </c>
      <c r="BX43" s="2" t="str">
        <f t="shared" si="1"/>
        <v>X</v>
      </c>
      <c r="BY43" s="2">
        <f>+VLOOKUP(B43,GESEM!B:O,14,0)</f>
        <v>6618</v>
      </c>
      <c r="CG43"/>
      <c r="CH43"/>
    </row>
    <row r="44" spans="1:86" ht="12.75" customHeight="1" x14ac:dyDescent="0.2">
      <c r="A44" s="31">
        <f t="shared" si="2"/>
        <v>38</v>
      </c>
      <c r="B44" s="74">
        <v>71013596</v>
      </c>
      <c r="C44" s="61" t="str">
        <f>+VLOOKUP(J44,TURNO!P:Q,2,0)</f>
        <v xml:space="preserve">CHAT USER </v>
      </c>
      <c r="D44" s="61" t="str">
        <f>+VLOOKUP(N44,TURNO!B:D,3,0)</f>
        <v>Madrugada</v>
      </c>
      <c r="E44" s="75">
        <f>+VLOOKUP(B44,GESEM!B:R,12,0)</f>
        <v>44896</v>
      </c>
      <c r="F44" s="61" t="str">
        <f>+VLOOKUP(B44,GESEM!B:R,13,0)</f>
        <v>PART TIME</v>
      </c>
      <c r="G44" s="61"/>
      <c r="H44" s="96"/>
      <c r="I44" s="61" t="str">
        <f>+VLOOKUP(B44,GESEM!B:N,3,0)</f>
        <v>OLAVARRIA FERNANDEZ TAMARA ESTELITA</v>
      </c>
      <c r="J44" s="61" t="s">
        <v>16</v>
      </c>
      <c r="K44" s="61" t="str">
        <f>+VLOOKUP(B44,GESEM!B:R,8,0)</f>
        <v>FLORES VELA PIERO ANGELO</v>
      </c>
      <c r="L44" s="61" t="str">
        <f>+VLOOKUP(B44,GESEM!B:R,17,0)</f>
        <v>ALONSO RAFAEL ALEJANDRO WLADIMIR</v>
      </c>
      <c r="M44" s="61" t="s">
        <v>99</v>
      </c>
      <c r="N44" s="13">
        <v>8.3333333333333329E-2</v>
      </c>
      <c r="O44" s="14">
        <v>0.24652777777777779</v>
      </c>
      <c r="P44" s="13"/>
      <c r="Q44" s="14"/>
      <c r="R44" s="108" t="str">
        <f>+VLOOKUP(B44,GESEM!B:R,9,0)</f>
        <v>ACTIVO</v>
      </c>
      <c r="S44" s="19">
        <v>8.3333333333333329E-2</v>
      </c>
      <c r="T44" s="14">
        <v>0.24652777777777779</v>
      </c>
      <c r="U44" s="14"/>
      <c r="V44" s="14"/>
      <c r="W44" s="13"/>
      <c r="X44" s="14"/>
      <c r="Y44" s="13"/>
      <c r="Z44" s="20"/>
      <c r="AA44" s="107">
        <v>8.3333333333333329E-2</v>
      </c>
      <c r="AB44" s="17">
        <v>0.24652777777777779</v>
      </c>
      <c r="AC44" s="17"/>
      <c r="AD44" s="17"/>
      <c r="AE44" s="17"/>
      <c r="AF44" s="17"/>
      <c r="AG44" s="17"/>
      <c r="AH44" s="18"/>
      <c r="AI44" s="13"/>
      <c r="AJ44" s="14"/>
      <c r="AK44" s="14"/>
      <c r="AL44" s="14"/>
      <c r="AM44" s="13"/>
      <c r="AN44" s="14"/>
      <c r="AO44" s="14"/>
      <c r="AP44" s="20"/>
      <c r="AQ44" s="16">
        <v>8.3333333333333329E-2</v>
      </c>
      <c r="AR44" s="17">
        <v>0.24652777777777779</v>
      </c>
      <c r="AS44" s="17"/>
      <c r="AT44" s="17"/>
      <c r="AU44" s="17"/>
      <c r="AV44" s="17"/>
      <c r="AW44" s="17"/>
      <c r="AX44" s="18"/>
      <c r="AY44" s="13">
        <v>8.3333333333333329E-2</v>
      </c>
      <c r="AZ44" s="14">
        <v>0.24652777777777779</v>
      </c>
      <c r="BA44" s="14"/>
      <c r="BB44" s="14"/>
      <c r="BC44" s="13"/>
      <c r="BD44" s="14"/>
      <c r="BE44" s="14"/>
      <c r="BF44" s="20"/>
      <c r="BG44" s="16">
        <v>8.3333333333333329E-2</v>
      </c>
      <c r="BH44" s="17">
        <v>0.24652777777777779</v>
      </c>
      <c r="BI44" s="17"/>
      <c r="BJ44" s="17"/>
      <c r="BK44" s="17"/>
      <c r="BL44" s="17"/>
      <c r="BM44" s="17"/>
      <c r="BN44" s="18"/>
      <c r="BO44" s="13">
        <v>8.3333333333333329E-2</v>
      </c>
      <c r="BP44" s="14">
        <v>0.24652777777777779</v>
      </c>
      <c r="BQ44" s="14"/>
      <c r="BR44" s="14"/>
      <c r="BS44" s="14"/>
      <c r="BT44" s="14"/>
      <c r="BU44" s="14"/>
      <c r="BV44" s="20"/>
      <c r="BW44" s="21">
        <f t="shared" si="3"/>
        <v>1</v>
      </c>
      <c r="BX44" s="2" t="str">
        <f t="shared" si="1"/>
        <v>X</v>
      </c>
      <c r="BY44" s="2">
        <f>+VLOOKUP(B44,GESEM!B:O,14,0)</f>
        <v>5919</v>
      </c>
      <c r="CG44"/>
      <c r="CH44"/>
    </row>
    <row r="45" spans="1:86" ht="12.75" customHeight="1" x14ac:dyDescent="0.2">
      <c r="A45" s="31">
        <f t="shared" si="2"/>
        <v>39</v>
      </c>
      <c r="B45" s="74">
        <v>74433840</v>
      </c>
      <c r="C45" s="61" t="str">
        <f>+VLOOKUP(J45,TURNO!P:Q,2,0)</f>
        <v xml:space="preserve">CHAT USER </v>
      </c>
      <c r="D45" s="61" t="str">
        <f>+VLOOKUP(N45,TURNO!B:D,3,0)</f>
        <v>Madrugada</v>
      </c>
      <c r="E45" s="75">
        <f>+VLOOKUP(B45,GESEM!B:R,12,0)</f>
        <v>45092</v>
      </c>
      <c r="F45" s="61" t="str">
        <f>+VLOOKUP(B45,GESEM!B:R,13,0)</f>
        <v>FULL TIME</v>
      </c>
      <c r="G45" s="61" t="s">
        <v>2215</v>
      </c>
      <c r="H45" s="96" t="s">
        <v>2372</v>
      </c>
      <c r="I45" s="61" t="str">
        <f>+VLOOKUP(B45,GESEM!B:N,3,0)</f>
        <v>MALLQUI AYALA FIORELA YIMELA</v>
      </c>
      <c r="J45" s="61" t="s">
        <v>16</v>
      </c>
      <c r="K45" s="61" t="str">
        <f>+VLOOKUP(B45,GESEM!B:R,8,0)</f>
        <v>ABURTO TORRES LILIAN JERALDIN</v>
      </c>
      <c r="L45" s="61" t="str">
        <f>+VLOOKUP(B45,GESEM!B:R,17,0)</f>
        <v>ALONSO RAFAEL ALEJANDRO WLADIMIR</v>
      </c>
      <c r="M45" s="61" t="s">
        <v>99</v>
      </c>
      <c r="N45" s="13">
        <v>0.20833333333333334</v>
      </c>
      <c r="O45" s="14">
        <v>0.55208333333333337</v>
      </c>
      <c r="P45" s="13">
        <v>0.375</v>
      </c>
      <c r="Q45" s="14">
        <v>0.40625</v>
      </c>
      <c r="R45" s="108" t="str">
        <f>+VLOOKUP(B45,GESEM!B:R,9,0)</f>
        <v>ACTIVO</v>
      </c>
      <c r="S45" s="19">
        <v>0.20833333333333334</v>
      </c>
      <c r="T45" s="14">
        <v>0.55208333333333337</v>
      </c>
      <c r="U45" s="14"/>
      <c r="V45" s="14"/>
      <c r="W45" s="13">
        <v>0.5</v>
      </c>
      <c r="X45" s="14">
        <v>0.53125</v>
      </c>
      <c r="Y45" s="13"/>
      <c r="Z45" s="20"/>
      <c r="AA45" s="107">
        <v>0.20833333333333334</v>
      </c>
      <c r="AB45" s="17">
        <v>0.55208333333333337</v>
      </c>
      <c r="AC45" s="17"/>
      <c r="AD45" s="17"/>
      <c r="AE45" s="17">
        <v>0.375</v>
      </c>
      <c r="AF45" s="17">
        <v>0.40625</v>
      </c>
      <c r="AG45" s="17"/>
      <c r="AH45" s="18"/>
      <c r="AI45" s="13"/>
      <c r="AJ45" s="14"/>
      <c r="AK45" s="14"/>
      <c r="AL45" s="14"/>
      <c r="AM45" s="13"/>
      <c r="AN45" s="14"/>
      <c r="AO45" s="14"/>
      <c r="AP45" s="20"/>
      <c r="AQ45" s="16">
        <v>0.20833333333333334</v>
      </c>
      <c r="AR45" s="17">
        <v>0.55208333333333337</v>
      </c>
      <c r="AS45" s="17"/>
      <c r="AT45" s="17"/>
      <c r="AU45" s="17">
        <v>0.375</v>
      </c>
      <c r="AV45" s="17">
        <v>0.40625</v>
      </c>
      <c r="AW45" s="17"/>
      <c r="AX45" s="18"/>
      <c r="AY45" s="13">
        <v>0.20833333333333334</v>
      </c>
      <c r="AZ45" s="14">
        <v>0.55208333333333337</v>
      </c>
      <c r="BA45" s="14"/>
      <c r="BB45" s="14"/>
      <c r="BC45" s="13">
        <v>0.375</v>
      </c>
      <c r="BD45" s="14">
        <v>0.40625</v>
      </c>
      <c r="BE45" s="14"/>
      <c r="BF45" s="20"/>
      <c r="BG45" s="16">
        <v>0.20833333333333334</v>
      </c>
      <c r="BH45" s="17">
        <v>0.55208333333333337</v>
      </c>
      <c r="BI45" s="17"/>
      <c r="BJ45" s="17"/>
      <c r="BK45" s="17">
        <v>0.375</v>
      </c>
      <c r="BL45" s="17">
        <v>0.40625</v>
      </c>
      <c r="BM45" s="17"/>
      <c r="BN45" s="18"/>
      <c r="BO45" s="13">
        <v>0.20833333333333334</v>
      </c>
      <c r="BP45" s="14">
        <v>0.55208333333333337</v>
      </c>
      <c r="BQ45" s="14"/>
      <c r="BR45" s="14"/>
      <c r="BS45" s="14">
        <v>0.375</v>
      </c>
      <c r="BT45" s="14">
        <v>0.40625</v>
      </c>
      <c r="BU45" s="14"/>
      <c r="BV45" s="20"/>
      <c r="BW45" s="21">
        <f t="shared" si="3"/>
        <v>1</v>
      </c>
      <c r="BX45" s="2" t="str">
        <f t="shared" si="1"/>
        <v>X</v>
      </c>
      <c r="BY45" s="2">
        <f>+VLOOKUP(B45,GESEM!B:O,14,0)</f>
        <v>6418</v>
      </c>
      <c r="CG45"/>
      <c r="CH45"/>
    </row>
    <row r="46" spans="1:86" ht="12.75" customHeight="1" x14ac:dyDescent="0.2">
      <c r="A46" s="31">
        <f t="shared" si="2"/>
        <v>40</v>
      </c>
      <c r="B46" s="74">
        <v>71025370</v>
      </c>
      <c r="C46" s="61" t="str">
        <f>+VLOOKUP(J46,TURNO!P:Q,2,0)</f>
        <v xml:space="preserve">CHAT USER </v>
      </c>
      <c r="D46" s="61" t="str">
        <f>+VLOOKUP(N46,TURNO!B:D,3,0)</f>
        <v>Madrugada</v>
      </c>
      <c r="E46" s="75">
        <f>+VLOOKUP(B46,GESEM!B:R,12,0)</f>
        <v>44545</v>
      </c>
      <c r="F46" s="61" t="str">
        <f>+VLOOKUP(B46,GESEM!B:R,13,0)</f>
        <v>FULL TIME</v>
      </c>
      <c r="G46" s="61"/>
      <c r="H46" s="96"/>
      <c r="I46" s="61" t="str">
        <f>+VLOOKUP(B46,GESEM!B:N,3,0)</f>
        <v>ROJAS CCELLCCASCCA BRENDA LILIANA</v>
      </c>
      <c r="J46" s="61" t="s">
        <v>16</v>
      </c>
      <c r="K46" s="61" t="str">
        <f>+VLOOKUP(B46,GESEM!B:R,8,0)</f>
        <v>ABURTO TORRES LILIAN JERALDIN</v>
      </c>
      <c r="L46" s="61" t="str">
        <f>+VLOOKUP(B46,GESEM!B:R,17,0)</f>
        <v>ALONSO RAFAEL ALEJANDRO WLADIMIR</v>
      </c>
      <c r="M46" s="61" t="s">
        <v>99</v>
      </c>
      <c r="N46" s="13">
        <v>0.20833333333333334</v>
      </c>
      <c r="O46" s="14">
        <v>0.55208333333333337</v>
      </c>
      <c r="P46" s="13">
        <v>0.41666666666666669</v>
      </c>
      <c r="Q46" s="14">
        <v>0.44791666666666669</v>
      </c>
      <c r="R46" s="108" t="str">
        <f>+VLOOKUP(B46,GESEM!B:R,9,0)</f>
        <v>ACTIVO</v>
      </c>
      <c r="S46" s="19">
        <v>0.20833333333333334</v>
      </c>
      <c r="T46" s="14">
        <v>0.55208333333333337</v>
      </c>
      <c r="U46" s="14"/>
      <c r="V46" s="14"/>
      <c r="W46" s="13">
        <v>0.41666666666666669</v>
      </c>
      <c r="X46" s="14">
        <v>0.44791666666666669</v>
      </c>
      <c r="Y46" s="13"/>
      <c r="Z46" s="20"/>
      <c r="AA46" s="107">
        <v>0.20833333333333334</v>
      </c>
      <c r="AB46" s="17">
        <v>0.55208333333333337</v>
      </c>
      <c r="AC46" s="17"/>
      <c r="AD46" s="17"/>
      <c r="AE46" s="17">
        <v>0.41666666666666669</v>
      </c>
      <c r="AF46" s="17">
        <v>0.44791666666666669</v>
      </c>
      <c r="AG46" s="17"/>
      <c r="AH46" s="18"/>
      <c r="AI46" s="13"/>
      <c r="AJ46" s="14"/>
      <c r="AK46" s="14"/>
      <c r="AL46" s="14"/>
      <c r="AM46" s="13"/>
      <c r="AN46" s="14"/>
      <c r="AO46" s="14"/>
      <c r="AP46" s="20"/>
      <c r="AQ46" s="16">
        <v>0.20833333333333334</v>
      </c>
      <c r="AR46" s="17">
        <v>0.55208333333333337</v>
      </c>
      <c r="AS46" s="17"/>
      <c r="AT46" s="17"/>
      <c r="AU46" s="17">
        <v>0.41666666666666669</v>
      </c>
      <c r="AV46" s="17">
        <v>0.44791666666666669</v>
      </c>
      <c r="AW46" s="17"/>
      <c r="AX46" s="18"/>
      <c r="AY46" s="13">
        <v>0.20833333333333334</v>
      </c>
      <c r="AZ46" s="14">
        <v>0.55208333333333337</v>
      </c>
      <c r="BA46" s="14"/>
      <c r="BB46" s="14"/>
      <c r="BC46" s="13">
        <v>0.41666666666666669</v>
      </c>
      <c r="BD46" s="14">
        <v>0.44791666666666669</v>
      </c>
      <c r="BE46" s="14"/>
      <c r="BF46" s="20"/>
      <c r="BG46" s="16">
        <v>0.20833333333333334</v>
      </c>
      <c r="BH46" s="17">
        <v>0.55208333333333337</v>
      </c>
      <c r="BI46" s="17"/>
      <c r="BJ46" s="17"/>
      <c r="BK46" s="17">
        <v>0.41666666666666669</v>
      </c>
      <c r="BL46" s="17">
        <v>0.44791666666666669</v>
      </c>
      <c r="BM46" s="17"/>
      <c r="BN46" s="18"/>
      <c r="BO46" s="13">
        <v>0.20833333333333334</v>
      </c>
      <c r="BP46" s="14">
        <v>0.55208333333333337</v>
      </c>
      <c r="BQ46" s="14"/>
      <c r="BR46" s="14"/>
      <c r="BS46" s="14">
        <v>0.41666666666666669</v>
      </c>
      <c r="BT46" s="14">
        <v>0.44791666666666669</v>
      </c>
      <c r="BU46" s="14"/>
      <c r="BV46" s="20"/>
      <c r="BW46" s="21">
        <f t="shared" si="3"/>
        <v>1</v>
      </c>
      <c r="BX46" s="2" t="str">
        <f t="shared" si="1"/>
        <v>X</v>
      </c>
      <c r="BY46" s="2">
        <f>+VLOOKUP(B46,GESEM!B:O,14,0)</f>
        <v>2882</v>
      </c>
      <c r="CG46"/>
      <c r="CH46"/>
    </row>
    <row r="47" spans="1:86" ht="12.75" customHeight="1" x14ac:dyDescent="0.2">
      <c r="A47" s="31">
        <f t="shared" si="2"/>
        <v>41</v>
      </c>
      <c r="B47" s="74">
        <v>74742073</v>
      </c>
      <c r="C47" s="61" t="str">
        <f>+VLOOKUP(J47,TURNO!P:Q,2,0)</f>
        <v xml:space="preserve">CHAT USER </v>
      </c>
      <c r="D47" s="61" t="str">
        <f>+VLOOKUP(N47,TURNO!B:D,3,0)</f>
        <v>Madrugada</v>
      </c>
      <c r="E47" s="75">
        <f>+VLOOKUP(B47,GESEM!B:R,12,0)</f>
        <v>45566</v>
      </c>
      <c r="F47" s="61" t="str">
        <f>+VLOOKUP(B47,GESEM!B:R,13,0)</f>
        <v>PART TIME</v>
      </c>
      <c r="G47" s="61"/>
      <c r="H47" s="96"/>
      <c r="I47" s="61" t="str">
        <f>+VLOOKUP(B47,GESEM!B:N,3,0)</f>
        <v>HUERTA ESPIRITU ELSA KAREN</v>
      </c>
      <c r="J47" s="61" t="s">
        <v>16</v>
      </c>
      <c r="K47" s="61" t="str">
        <f>+VLOOKUP(B47,GESEM!B:R,8,0)</f>
        <v>APONTE COVEÑAS JOSELYN ANDREA</v>
      </c>
      <c r="L47" s="61" t="str">
        <f>+VLOOKUP(B47,GESEM!B:R,17,0)</f>
        <v>ALONSO RAFAEL ALEJANDRO WLADIMIR</v>
      </c>
      <c r="M47" s="61" t="s">
        <v>99</v>
      </c>
      <c r="N47" s="13">
        <v>0.20833333333333334</v>
      </c>
      <c r="O47" s="14">
        <v>0.37152777777777779</v>
      </c>
      <c r="P47" s="13"/>
      <c r="Q47" s="14"/>
      <c r="R47" s="108" t="str">
        <f>+VLOOKUP(B47,GESEM!B:R,9,0)</f>
        <v>ACTIVO</v>
      </c>
      <c r="S47" s="19">
        <v>0.20833333333333334</v>
      </c>
      <c r="T47" s="14">
        <v>0.37152777777777779</v>
      </c>
      <c r="U47" s="14"/>
      <c r="V47" s="14"/>
      <c r="W47" s="13"/>
      <c r="X47" s="14"/>
      <c r="Y47" s="13"/>
      <c r="Z47" s="20"/>
      <c r="AA47" s="107">
        <v>0.20833333333333334</v>
      </c>
      <c r="AB47" s="17">
        <v>0.37152777777777779</v>
      </c>
      <c r="AC47" s="17"/>
      <c r="AD47" s="17"/>
      <c r="AE47" s="17"/>
      <c r="AF47" s="17"/>
      <c r="AG47" s="17"/>
      <c r="AH47" s="18"/>
      <c r="AI47" s="13"/>
      <c r="AJ47" s="14"/>
      <c r="AK47" s="14"/>
      <c r="AL47" s="14"/>
      <c r="AM47" s="13"/>
      <c r="AN47" s="14"/>
      <c r="AO47" s="14"/>
      <c r="AP47" s="20"/>
      <c r="AQ47" s="16">
        <v>0.20833333333333334</v>
      </c>
      <c r="AR47" s="17">
        <v>0.37152777777777779</v>
      </c>
      <c r="AS47" s="17"/>
      <c r="AT47" s="17"/>
      <c r="AU47" s="17"/>
      <c r="AV47" s="17"/>
      <c r="AW47" s="17"/>
      <c r="AX47" s="18"/>
      <c r="AY47" s="13">
        <v>0.20833333333333334</v>
      </c>
      <c r="AZ47" s="14">
        <v>0.37152777777777779</v>
      </c>
      <c r="BA47" s="14"/>
      <c r="BB47" s="14"/>
      <c r="BC47" s="13"/>
      <c r="BD47" s="14"/>
      <c r="BE47" s="14"/>
      <c r="BF47" s="20"/>
      <c r="BG47" s="16">
        <v>0.20833333333333334</v>
      </c>
      <c r="BH47" s="17">
        <v>0.37152777777777779</v>
      </c>
      <c r="BI47" s="17"/>
      <c r="BJ47" s="17"/>
      <c r="BK47" s="17"/>
      <c r="BL47" s="17"/>
      <c r="BM47" s="17"/>
      <c r="BN47" s="18"/>
      <c r="BO47" s="13">
        <v>0.20833333333333334</v>
      </c>
      <c r="BP47" s="14">
        <v>0.37152777777777779</v>
      </c>
      <c r="BQ47" s="14"/>
      <c r="BR47" s="14"/>
      <c r="BS47" s="14"/>
      <c r="BT47" s="14"/>
      <c r="BU47" s="14"/>
      <c r="BV47" s="20"/>
      <c r="BW47" s="21">
        <f t="shared" si="3"/>
        <v>1</v>
      </c>
      <c r="BX47" s="2" t="str">
        <f t="shared" si="1"/>
        <v>X</v>
      </c>
      <c r="BY47" s="2">
        <f>+VLOOKUP(B47,GESEM!B:O,14,0)</f>
        <v>9794</v>
      </c>
      <c r="CG47"/>
      <c r="CH47"/>
    </row>
    <row r="48" spans="1:86" ht="12.75" customHeight="1" x14ac:dyDescent="0.2">
      <c r="A48" s="31">
        <f t="shared" si="2"/>
        <v>42</v>
      </c>
      <c r="B48" s="74">
        <v>46948356</v>
      </c>
      <c r="C48" s="61" t="str">
        <f>+VLOOKUP(J48,TURNO!P:Q,2,0)</f>
        <v xml:space="preserve">CHAT USER </v>
      </c>
      <c r="D48" s="61" t="str">
        <f>+VLOOKUP(N48,TURNO!B:D,3,0)</f>
        <v>Mañana</v>
      </c>
      <c r="E48" s="75">
        <f>+VLOOKUP(B48,GESEM!B:R,12,0)</f>
        <v>45051</v>
      </c>
      <c r="F48" s="61" t="str">
        <f>+VLOOKUP(B48,GESEM!B:R,13,0)</f>
        <v>PART TIME</v>
      </c>
      <c r="G48" s="61" t="s">
        <v>2218</v>
      </c>
      <c r="H48" s="96" t="s">
        <v>45</v>
      </c>
      <c r="I48" s="61" t="str">
        <f>+VLOOKUP(B48,GESEM!B:N,3,0)</f>
        <v>JAHNSEN VALDEZ ZIGRICK YOHANNY</v>
      </c>
      <c r="J48" s="61" t="s">
        <v>16</v>
      </c>
      <c r="K48" s="61" t="str">
        <f>+VLOOKUP(B48,GESEM!B:R,8,0)</f>
        <v>WAMPAGKIT LALANGUI SHINA CECILIA</v>
      </c>
      <c r="L48" s="61" t="str">
        <f>+VLOOKUP(B48,GESEM!B:R,17,0)</f>
        <v>ALONSO RAFAEL ALEJANDRO WLADIMIR</v>
      </c>
      <c r="M48" s="61" t="s">
        <v>98</v>
      </c>
      <c r="N48" s="13">
        <v>0.25</v>
      </c>
      <c r="O48" s="14">
        <v>0.41319444444444442</v>
      </c>
      <c r="P48" s="13"/>
      <c r="Q48" s="14"/>
      <c r="R48" s="108" t="str">
        <f>+VLOOKUP(B48,GESEM!B:R,9,0)</f>
        <v>ACTIVO</v>
      </c>
      <c r="S48" s="19">
        <v>0.25</v>
      </c>
      <c r="T48" s="14">
        <v>0.41319444444444442</v>
      </c>
      <c r="U48" s="14"/>
      <c r="V48" s="14"/>
      <c r="W48" s="13"/>
      <c r="X48" s="14"/>
      <c r="Y48" s="13"/>
      <c r="Z48" s="20"/>
      <c r="AA48" s="107"/>
      <c r="AB48" s="17"/>
      <c r="AC48" s="17"/>
      <c r="AD48" s="17"/>
      <c r="AE48" s="17"/>
      <c r="AF48" s="17"/>
      <c r="AG48" s="17"/>
      <c r="AH48" s="18"/>
      <c r="AI48" s="13">
        <v>0.25</v>
      </c>
      <c r="AJ48" s="14">
        <v>0.41319444444444442</v>
      </c>
      <c r="AK48" s="14"/>
      <c r="AL48" s="14"/>
      <c r="AM48" s="13"/>
      <c r="AN48" s="14"/>
      <c r="AO48" s="14"/>
      <c r="AP48" s="20"/>
      <c r="AQ48" s="16">
        <v>0.25</v>
      </c>
      <c r="AR48" s="17">
        <v>0.41319444444444442</v>
      </c>
      <c r="AS48" s="17"/>
      <c r="AT48" s="17"/>
      <c r="AU48" s="17"/>
      <c r="AV48" s="17"/>
      <c r="AW48" s="17"/>
      <c r="AX48" s="18"/>
      <c r="AY48" s="13">
        <v>0.25</v>
      </c>
      <c r="AZ48" s="14">
        <v>0.41319444444444442</v>
      </c>
      <c r="BA48" s="14"/>
      <c r="BB48" s="14"/>
      <c r="BC48" s="13"/>
      <c r="BD48" s="14"/>
      <c r="BE48" s="14"/>
      <c r="BF48" s="20"/>
      <c r="BG48" s="16">
        <v>0.25</v>
      </c>
      <c r="BH48" s="17">
        <v>0.41319444444444442</v>
      </c>
      <c r="BI48" s="17"/>
      <c r="BJ48" s="17"/>
      <c r="BK48" s="17"/>
      <c r="BL48" s="17"/>
      <c r="BM48" s="17"/>
      <c r="BN48" s="18"/>
      <c r="BO48" s="13">
        <v>0.25</v>
      </c>
      <c r="BP48" s="14">
        <v>0.41319444444444442</v>
      </c>
      <c r="BQ48" s="14"/>
      <c r="BR48" s="14"/>
      <c r="BS48" s="14"/>
      <c r="BT48" s="14"/>
      <c r="BU48" s="14"/>
      <c r="BV48" s="20"/>
      <c r="BW48" s="21">
        <f t="shared" si="3"/>
        <v>1</v>
      </c>
      <c r="BX48" s="2" t="str">
        <f t="shared" si="1"/>
        <v>X</v>
      </c>
      <c r="BY48" s="2">
        <f>+VLOOKUP(B48,GESEM!B:O,14,0)</f>
        <v>6263</v>
      </c>
      <c r="CG48"/>
      <c r="CH48"/>
    </row>
    <row r="49" spans="1:86" ht="12.75" customHeight="1" x14ac:dyDescent="0.2">
      <c r="A49" s="31">
        <f t="shared" si="2"/>
        <v>43</v>
      </c>
      <c r="B49" s="74">
        <v>75125900</v>
      </c>
      <c r="C49" s="61" t="str">
        <f>+VLOOKUP(J49,TURNO!P:Q,2,0)</f>
        <v xml:space="preserve">CHAT USER </v>
      </c>
      <c r="D49" s="61" t="str">
        <f>+VLOOKUP(N49,TURNO!B:D,3,0)</f>
        <v>Mañana</v>
      </c>
      <c r="E49" s="75">
        <f>+VLOOKUP(B49,GESEM!B:R,12,0)</f>
        <v>45177</v>
      </c>
      <c r="F49" s="61" t="str">
        <f>+VLOOKUP(B49,GESEM!B:R,13,0)</f>
        <v>FULL TIME</v>
      </c>
      <c r="G49" s="61" t="s">
        <v>2215</v>
      </c>
      <c r="H49" s="96" t="s">
        <v>2372</v>
      </c>
      <c r="I49" s="61" t="str">
        <f>+VLOOKUP(B49,GESEM!B:N,3,0)</f>
        <v>HUAMANI HUAMAN PAOLA</v>
      </c>
      <c r="J49" s="61" t="s">
        <v>16</v>
      </c>
      <c r="K49" s="61" t="str">
        <f>+VLOOKUP(B49,GESEM!B:R,8,0)</f>
        <v>LARICO ALARCON CHRISTIAN CARLOS</v>
      </c>
      <c r="L49" s="61" t="str">
        <f>+VLOOKUP(B49,GESEM!B:R,17,0)</f>
        <v>ALONSO RAFAEL ALEJANDRO WLADIMIR</v>
      </c>
      <c r="M49" s="61" t="s">
        <v>98</v>
      </c>
      <c r="N49" s="13">
        <v>0.25</v>
      </c>
      <c r="O49" s="14">
        <v>0.59375</v>
      </c>
      <c r="P49" s="13">
        <v>0.39583333333333331</v>
      </c>
      <c r="Q49" s="14">
        <v>0.42708333333333331</v>
      </c>
      <c r="R49" s="108" t="str">
        <f>+VLOOKUP(B49,GESEM!B:R,9,0)</f>
        <v>ACTIVO</v>
      </c>
      <c r="S49" s="19">
        <v>0.25</v>
      </c>
      <c r="T49" s="14">
        <v>0.59375</v>
      </c>
      <c r="U49" s="14"/>
      <c r="V49" s="14"/>
      <c r="W49" s="13">
        <v>0.29166666666666669</v>
      </c>
      <c r="X49" s="14">
        <v>0.32291666666666669</v>
      </c>
      <c r="Y49" s="13"/>
      <c r="Z49" s="20"/>
      <c r="AA49" s="107"/>
      <c r="AB49" s="17"/>
      <c r="AC49" s="17"/>
      <c r="AD49" s="17"/>
      <c r="AE49" s="17"/>
      <c r="AF49" s="17"/>
      <c r="AG49" s="17"/>
      <c r="AH49" s="18"/>
      <c r="AI49" s="13">
        <v>0.25</v>
      </c>
      <c r="AJ49" s="14">
        <v>0.59375</v>
      </c>
      <c r="AK49" s="14"/>
      <c r="AL49" s="14"/>
      <c r="AM49" s="13">
        <v>0.39583333333333331</v>
      </c>
      <c r="AN49" s="14">
        <v>0.42708333333333331</v>
      </c>
      <c r="AO49" s="14"/>
      <c r="AP49" s="20"/>
      <c r="AQ49" s="16">
        <v>0.25</v>
      </c>
      <c r="AR49" s="17">
        <v>0.59375</v>
      </c>
      <c r="AS49" s="17"/>
      <c r="AT49" s="17"/>
      <c r="AU49" s="17">
        <v>0.39583333333333331</v>
      </c>
      <c r="AV49" s="17">
        <v>0.42708333333333331</v>
      </c>
      <c r="AW49" s="17"/>
      <c r="AX49" s="18"/>
      <c r="AY49" s="13">
        <v>0.25</v>
      </c>
      <c r="AZ49" s="14">
        <v>0.59375</v>
      </c>
      <c r="BA49" s="14"/>
      <c r="BB49" s="14"/>
      <c r="BC49" s="13">
        <v>0.39583333333333331</v>
      </c>
      <c r="BD49" s="14">
        <v>0.42708333333333331</v>
      </c>
      <c r="BE49" s="14"/>
      <c r="BF49" s="20"/>
      <c r="BG49" s="16">
        <v>0.25</v>
      </c>
      <c r="BH49" s="17">
        <v>0.59375</v>
      </c>
      <c r="BI49" s="17"/>
      <c r="BJ49" s="17"/>
      <c r="BK49" s="17">
        <v>0.39583333333333331</v>
      </c>
      <c r="BL49" s="17">
        <v>0.42708333333333331</v>
      </c>
      <c r="BM49" s="17"/>
      <c r="BN49" s="18"/>
      <c r="BO49" s="13">
        <v>0.25</v>
      </c>
      <c r="BP49" s="14">
        <v>0.59375</v>
      </c>
      <c r="BQ49" s="14"/>
      <c r="BR49" s="14"/>
      <c r="BS49" s="14">
        <v>0.39583333333333331</v>
      </c>
      <c r="BT49" s="14">
        <v>0.42708333333333331</v>
      </c>
      <c r="BU49" s="14"/>
      <c r="BV49" s="20"/>
      <c r="BW49" s="21">
        <f t="shared" si="3"/>
        <v>1</v>
      </c>
      <c r="BX49" s="2" t="str">
        <f t="shared" si="1"/>
        <v>X</v>
      </c>
      <c r="BY49" s="2">
        <f>+VLOOKUP(B49,GESEM!B:O,14,0)</f>
        <v>6621</v>
      </c>
      <c r="CG49"/>
      <c r="CH49"/>
    </row>
    <row r="50" spans="1:86" ht="12.75" customHeight="1" x14ac:dyDescent="0.2">
      <c r="A50" s="31">
        <f t="shared" si="2"/>
        <v>44</v>
      </c>
      <c r="B50" s="74">
        <v>47813074</v>
      </c>
      <c r="C50" s="61" t="str">
        <f>+VLOOKUP(J50,TURNO!P:Q,2,0)</f>
        <v xml:space="preserve">CHAT USER </v>
      </c>
      <c r="D50" s="61" t="str">
        <f>+VLOOKUP(N50,TURNO!B:D,3,0)</f>
        <v>Mañana</v>
      </c>
      <c r="E50" s="75">
        <f>+VLOOKUP(B50,GESEM!B:R,12,0)</f>
        <v>45357</v>
      </c>
      <c r="F50" s="61" t="str">
        <f>+VLOOKUP(B50,GESEM!B:R,13,0)</f>
        <v>PART TIME</v>
      </c>
      <c r="G50" s="61"/>
      <c r="H50" s="96"/>
      <c r="I50" s="61" t="str">
        <f>+VLOOKUP(B50,GESEM!B:N,3,0)</f>
        <v>CHUNGA MANGOYALLE LOURDES GENOVEVA</v>
      </c>
      <c r="J50" s="61" t="s">
        <v>16</v>
      </c>
      <c r="K50" s="61" t="str">
        <f>+VLOOKUP(B50,GESEM!B:R,8,0)</f>
        <v>ABURTO TORRES LILIAN JERALDIN</v>
      </c>
      <c r="L50" s="61" t="str">
        <f>+VLOOKUP(B50,GESEM!B:R,17,0)</f>
        <v>ALONSO RAFAEL ALEJANDRO WLADIMIR</v>
      </c>
      <c r="M50" s="61" t="s">
        <v>98</v>
      </c>
      <c r="N50" s="13">
        <v>0.25</v>
      </c>
      <c r="O50" s="14">
        <v>0.41319444444444442</v>
      </c>
      <c r="P50" s="13"/>
      <c r="Q50" s="14"/>
      <c r="R50" s="108" t="str">
        <f>+VLOOKUP(B50,GESEM!B:R,9,0)</f>
        <v>ACTIVO</v>
      </c>
      <c r="S50" s="19">
        <v>0.25</v>
      </c>
      <c r="T50" s="14">
        <v>0.41319444444444442</v>
      </c>
      <c r="U50" s="14"/>
      <c r="V50" s="14"/>
      <c r="W50" s="13"/>
      <c r="X50" s="14"/>
      <c r="Y50" s="13"/>
      <c r="Z50" s="20"/>
      <c r="AA50" s="107"/>
      <c r="AB50" s="17"/>
      <c r="AC50" s="17"/>
      <c r="AD50" s="17"/>
      <c r="AE50" s="17"/>
      <c r="AF50" s="17"/>
      <c r="AG50" s="17"/>
      <c r="AH50" s="18"/>
      <c r="AI50" s="13">
        <v>0.25</v>
      </c>
      <c r="AJ50" s="14">
        <v>0.41319444444444442</v>
      </c>
      <c r="AK50" s="14"/>
      <c r="AL50" s="14"/>
      <c r="AM50" s="13"/>
      <c r="AN50" s="14"/>
      <c r="AO50" s="14"/>
      <c r="AP50" s="20"/>
      <c r="AQ50" s="16">
        <v>0.25</v>
      </c>
      <c r="AR50" s="17">
        <v>0.41319444444444442</v>
      </c>
      <c r="AS50" s="17"/>
      <c r="AT50" s="17"/>
      <c r="AU50" s="17"/>
      <c r="AV50" s="17"/>
      <c r="AW50" s="17"/>
      <c r="AX50" s="18"/>
      <c r="AY50" s="13">
        <v>0.25</v>
      </c>
      <c r="AZ50" s="14">
        <v>0.41319444444444442</v>
      </c>
      <c r="BA50" s="14"/>
      <c r="BB50" s="14"/>
      <c r="BC50" s="13"/>
      <c r="BD50" s="14"/>
      <c r="BE50" s="14"/>
      <c r="BF50" s="20"/>
      <c r="BG50" s="16">
        <v>0.25</v>
      </c>
      <c r="BH50" s="17">
        <v>0.41319444444444442</v>
      </c>
      <c r="BI50" s="17"/>
      <c r="BJ50" s="17"/>
      <c r="BK50" s="17"/>
      <c r="BL50" s="17"/>
      <c r="BM50" s="17"/>
      <c r="BN50" s="18"/>
      <c r="BO50" s="13">
        <v>0.25</v>
      </c>
      <c r="BP50" s="14">
        <v>0.41319444444444442</v>
      </c>
      <c r="BQ50" s="14"/>
      <c r="BR50" s="14"/>
      <c r="BS50" s="14"/>
      <c r="BT50" s="14"/>
      <c r="BU50" s="14"/>
      <c r="BV50" s="20"/>
      <c r="BW50" s="21">
        <f t="shared" si="3"/>
        <v>1</v>
      </c>
      <c r="BX50" s="2" t="str">
        <f t="shared" si="1"/>
        <v>X</v>
      </c>
      <c r="BY50" s="2">
        <f>+VLOOKUP(B50,GESEM!B:O,14,0)</f>
        <v>7106</v>
      </c>
      <c r="CG50"/>
      <c r="CH50"/>
    </row>
    <row r="51" spans="1:86" ht="12.75" customHeight="1" x14ac:dyDescent="0.2">
      <c r="A51" s="31">
        <f t="shared" si="2"/>
        <v>45</v>
      </c>
      <c r="B51" s="74">
        <v>77299030</v>
      </c>
      <c r="C51" s="61" t="str">
        <f>+VLOOKUP(J51,TURNO!P:Q,2,0)</f>
        <v xml:space="preserve">CHAT USER </v>
      </c>
      <c r="D51" s="61" t="str">
        <f>+VLOOKUP(N51,TURNO!B:D,3,0)</f>
        <v>Mañana</v>
      </c>
      <c r="E51" s="75">
        <f>+VLOOKUP(B51,GESEM!B:R,12,0)</f>
        <v>45192</v>
      </c>
      <c r="F51" s="61" t="str">
        <f>+VLOOKUP(B51,GESEM!B:R,13,0)</f>
        <v>PART TIME</v>
      </c>
      <c r="G51" s="61" t="s">
        <v>2218</v>
      </c>
      <c r="H51" s="96" t="s">
        <v>45</v>
      </c>
      <c r="I51" s="61" t="str">
        <f>+VLOOKUP(B51,GESEM!B:N,3,0)</f>
        <v>VALENCIA CONTRERAS KEILLY BRIGITTE</v>
      </c>
      <c r="J51" s="61" t="s">
        <v>16</v>
      </c>
      <c r="K51" s="61" t="str">
        <f>+VLOOKUP(B51,GESEM!B:R,8,0)</f>
        <v>LARICO ALARCON CHRISTIAN CARLOS</v>
      </c>
      <c r="L51" s="61" t="str">
        <f>+VLOOKUP(B51,GESEM!B:R,17,0)</f>
        <v>ALONSO RAFAEL ALEJANDRO WLADIMIR</v>
      </c>
      <c r="M51" s="61" t="s">
        <v>97</v>
      </c>
      <c r="N51" s="13">
        <v>0.29166666666666669</v>
      </c>
      <c r="O51" s="14">
        <v>0.4548611111111111</v>
      </c>
      <c r="P51" s="13"/>
      <c r="Q51" s="14"/>
      <c r="R51" s="108" t="str">
        <f>+VLOOKUP(B51,GESEM!B:R,9,0)</f>
        <v>ACTIVO</v>
      </c>
      <c r="S51" s="19"/>
      <c r="T51" s="14"/>
      <c r="U51" s="14"/>
      <c r="V51" s="14"/>
      <c r="W51" s="13"/>
      <c r="X51" s="14"/>
      <c r="Y51" s="13"/>
      <c r="Z51" s="20"/>
      <c r="AA51" s="107">
        <v>0.29166666666666669</v>
      </c>
      <c r="AB51" s="17">
        <v>0.4548611111111111</v>
      </c>
      <c r="AC51" s="17"/>
      <c r="AD51" s="17"/>
      <c r="AE51" s="17"/>
      <c r="AF51" s="17"/>
      <c r="AG51" s="17"/>
      <c r="AH51" s="18"/>
      <c r="AI51" s="13">
        <v>0.29166666666666669</v>
      </c>
      <c r="AJ51" s="14">
        <v>0.4548611111111111</v>
      </c>
      <c r="AK51" s="14"/>
      <c r="AL51" s="14"/>
      <c r="AM51" s="13"/>
      <c r="AN51" s="14"/>
      <c r="AO51" s="14"/>
      <c r="AP51" s="20"/>
      <c r="AQ51" s="16">
        <v>0.29166666666666669</v>
      </c>
      <c r="AR51" s="17">
        <v>0.4548611111111111</v>
      </c>
      <c r="AS51" s="17"/>
      <c r="AT51" s="17"/>
      <c r="AU51" s="17"/>
      <c r="AV51" s="17"/>
      <c r="AW51" s="17"/>
      <c r="AX51" s="18"/>
      <c r="AY51" s="13">
        <v>0.29166666666666669</v>
      </c>
      <c r="AZ51" s="14">
        <v>0.4548611111111111</v>
      </c>
      <c r="BA51" s="14"/>
      <c r="BB51" s="14"/>
      <c r="BC51" s="13"/>
      <c r="BD51" s="14"/>
      <c r="BE51" s="14"/>
      <c r="BF51" s="20"/>
      <c r="BG51" s="16">
        <v>0.29166666666666669</v>
      </c>
      <c r="BH51" s="17">
        <v>0.4548611111111111</v>
      </c>
      <c r="BI51" s="17"/>
      <c r="BJ51" s="17"/>
      <c r="BK51" s="17"/>
      <c r="BL51" s="17"/>
      <c r="BM51" s="17"/>
      <c r="BN51" s="18"/>
      <c r="BO51" s="13">
        <v>0.29166666666666669</v>
      </c>
      <c r="BP51" s="14">
        <v>0.4548611111111111</v>
      </c>
      <c r="BQ51" s="14"/>
      <c r="BR51" s="14"/>
      <c r="BS51" s="14"/>
      <c r="BT51" s="14"/>
      <c r="BU51" s="14"/>
      <c r="BV51" s="20"/>
      <c r="BW51" s="21">
        <f t="shared" si="3"/>
        <v>1</v>
      </c>
      <c r="BX51" s="2" t="str">
        <f t="shared" si="1"/>
        <v>X</v>
      </c>
      <c r="BY51" s="2">
        <f>+VLOOKUP(B51,GESEM!B:O,14,0)</f>
        <v>6670</v>
      </c>
      <c r="CG51"/>
      <c r="CH51"/>
    </row>
    <row r="52" spans="1:86" ht="12.75" customHeight="1" x14ac:dyDescent="0.2">
      <c r="A52" s="31">
        <f t="shared" si="2"/>
        <v>46</v>
      </c>
      <c r="B52" s="74">
        <v>9858098</v>
      </c>
      <c r="C52" s="61" t="str">
        <f>+VLOOKUP(J52,TURNO!P:Q,2,0)</f>
        <v xml:space="preserve">CHAT USER </v>
      </c>
      <c r="D52" s="61" t="str">
        <f>+VLOOKUP(N52,TURNO!B:D,3,0)</f>
        <v>Mañana</v>
      </c>
      <c r="E52" s="75">
        <f>+VLOOKUP(B52,GESEM!B:R,12,0)</f>
        <v>44897</v>
      </c>
      <c r="F52" s="61" t="str">
        <f>+VLOOKUP(B52,GESEM!B:R,13,0)</f>
        <v>FULL TIME</v>
      </c>
      <c r="G52" s="61"/>
      <c r="H52" s="96"/>
      <c r="I52" s="61" t="str">
        <f>+VLOOKUP(B52,GESEM!B:N,3,0)</f>
        <v>VILCHEZ TINEO YANET MILAGROS</v>
      </c>
      <c r="J52" s="61" t="s">
        <v>16</v>
      </c>
      <c r="K52" s="61" t="str">
        <f>+VLOOKUP(B52,GESEM!B:R,8,0)</f>
        <v>ABURTO TORRES LILIAN JERALDIN</v>
      </c>
      <c r="L52" s="61" t="str">
        <f>+VLOOKUP(B52,GESEM!B:R,17,0)</f>
        <v>ALONSO RAFAEL ALEJANDRO WLADIMIR</v>
      </c>
      <c r="M52" s="61" t="s">
        <v>105</v>
      </c>
      <c r="N52" s="13">
        <v>0.25</v>
      </c>
      <c r="O52" s="14">
        <v>0.59375</v>
      </c>
      <c r="P52" s="13">
        <v>0.54166666666666663</v>
      </c>
      <c r="Q52" s="14">
        <v>0.57291666666666663</v>
      </c>
      <c r="R52" s="108" t="str">
        <f>+VLOOKUP(B52,GESEM!B:R,9,0)</f>
        <v>ACTIVO</v>
      </c>
      <c r="S52" s="19"/>
      <c r="T52" s="14"/>
      <c r="U52" s="14"/>
      <c r="V52" s="14"/>
      <c r="W52" s="13"/>
      <c r="X52" s="14"/>
      <c r="Y52" s="13"/>
      <c r="Z52" s="20"/>
      <c r="AA52" s="107">
        <v>0.25</v>
      </c>
      <c r="AB52" s="17">
        <v>0.66666666666666663</v>
      </c>
      <c r="AC52" s="17"/>
      <c r="AD52" s="17"/>
      <c r="AE52" s="17">
        <v>0.54166666666666663</v>
      </c>
      <c r="AF52" s="17">
        <v>0.57291666666666663</v>
      </c>
      <c r="AG52" s="17"/>
      <c r="AH52" s="18"/>
      <c r="AI52" s="13"/>
      <c r="AJ52" s="14"/>
      <c r="AK52" s="14"/>
      <c r="AL52" s="14"/>
      <c r="AM52" s="13"/>
      <c r="AN52" s="14"/>
      <c r="AO52" s="14"/>
      <c r="AP52" s="20"/>
      <c r="AQ52" s="16">
        <v>0.25</v>
      </c>
      <c r="AR52" s="17">
        <v>0.64583333333333337</v>
      </c>
      <c r="AS52" s="17"/>
      <c r="AT52" s="17"/>
      <c r="AU52" s="17">
        <v>0.54166666666666663</v>
      </c>
      <c r="AV52" s="17">
        <v>0.57291666666666663</v>
      </c>
      <c r="AW52" s="17"/>
      <c r="AX52" s="18"/>
      <c r="AY52" s="13">
        <v>0.25</v>
      </c>
      <c r="AZ52" s="14">
        <v>0.66666666666666663</v>
      </c>
      <c r="BA52" s="14"/>
      <c r="BB52" s="14"/>
      <c r="BC52" s="13">
        <v>0.54166666666666663</v>
      </c>
      <c r="BD52" s="14">
        <v>0.57291666666666663</v>
      </c>
      <c r="BE52" s="14"/>
      <c r="BF52" s="20"/>
      <c r="BG52" s="16">
        <v>0.25</v>
      </c>
      <c r="BH52" s="17">
        <v>0.66666666666666663</v>
      </c>
      <c r="BI52" s="17"/>
      <c r="BJ52" s="17"/>
      <c r="BK52" s="17">
        <v>0.54166666666666663</v>
      </c>
      <c r="BL52" s="17">
        <v>0.57291666666666663</v>
      </c>
      <c r="BM52" s="17"/>
      <c r="BN52" s="18"/>
      <c r="BO52" s="13">
        <v>0.25</v>
      </c>
      <c r="BP52" s="14">
        <v>0.66666666666666663</v>
      </c>
      <c r="BQ52" s="14"/>
      <c r="BR52" s="14"/>
      <c r="BS52" s="14">
        <v>0.54166666666666663</v>
      </c>
      <c r="BT52" s="14">
        <v>0.57291666666666663</v>
      </c>
      <c r="BU52" s="14"/>
      <c r="BV52" s="20"/>
      <c r="BW52" s="21">
        <f t="shared" si="3"/>
        <v>2</v>
      </c>
      <c r="BX52" s="2" t="str">
        <f t="shared" si="1"/>
        <v>X</v>
      </c>
      <c r="BY52" s="2">
        <f>+VLOOKUP(B52,GESEM!B:O,14,0)</f>
        <v>5921</v>
      </c>
      <c r="CG52"/>
      <c r="CH52"/>
    </row>
    <row r="53" spans="1:86" ht="12.75" customHeight="1" x14ac:dyDescent="0.2">
      <c r="A53" s="31">
        <f t="shared" si="2"/>
        <v>47</v>
      </c>
      <c r="B53" s="74">
        <v>75317110</v>
      </c>
      <c r="C53" s="61" t="str">
        <f>+VLOOKUP(J53,TURNO!P:Q,2,0)</f>
        <v xml:space="preserve">CHAT USER </v>
      </c>
      <c r="D53" s="61" t="str">
        <f>+VLOOKUP(N53,TURNO!B:D,3,0)</f>
        <v>Mañana</v>
      </c>
      <c r="E53" s="75">
        <f>+VLOOKUP(B53,GESEM!B:R,12,0)</f>
        <v>45051</v>
      </c>
      <c r="F53" s="61" t="str">
        <f>+VLOOKUP(B53,GESEM!B:R,13,0)</f>
        <v>PART TIME</v>
      </c>
      <c r="G53" s="61"/>
      <c r="H53" s="96"/>
      <c r="I53" s="61" t="str">
        <f>+VLOOKUP(B53,GESEM!B:N,3,0)</f>
        <v>SOTO TROYA DAMARIS BRIGETTE</v>
      </c>
      <c r="J53" s="61" t="s">
        <v>16</v>
      </c>
      <c r="K53" s="61" t="str">
        <f>+VLOOKUP(B53,GESEM!B:R,8,0)</f>
        <v>ABURTO TORRES LILIAN JERALDIN</v>
      </c>
      <c r="L53" s="61" t="str">
        <f>+VLOOKUP(B53,GESEM!B:R,17,0)</f>
        <v>ALONSO RAFAEL ALEJANDRO WLADIMIR</v>
      </c>
      <c r="M53" s="61" t="s">
        <v>98</v>
      </c>
      <c r="N53" s="13">
        <v>0.25</v>
      </c>
      <c r="O53" s="14">
        <v>0.41319444444444442</v>
      </c>
      <c r="P53" s="13"/>
      <c r="Q53" s="14"/>
      <c r="R53" s="108" t="str">
        <f>+VLOOKUP(B53,GESEM!B:R,9,0)</f>
        <v>ACTIVO</v>
      </c>
      <c r="S53" s="19">
        <v>0.25</v>
      </c>
      <c r="T53" s="14">
        <v>0.41319444444444442</v>
      </c>
      <c r="U53" s="14"/>
      <c r="V53" s="14"/>
      <c r="W53" s="13"/>
      <c r="X53" s="14"/>
      <c r="Y53" s="13"/>
      <c r="Z53" s="20"/>
      <c r="AA53" s="107"/>
      <c r="AB53" s="17"/>
      <c r="AC53" s="17"/>
      <c r="AD53" s="17"/>
      <c r="AE53" s="17"/>
      <c r="AF53" s="17"/>
      <c r="AG53" s="17"/>
      <c r="AH53" s="18"/>
      <c r="AI53" s="13">
        <v>0.25</v>
      </c>
      <c r="AJ53" s="14">
        <v>0.41319444444444442</v>
      </c>
      <c r="AK53" s="14"/>
      <c r="AL53" s="14"/>
      <c r="AM53" s="13"/>
      <c r="AN53" s="14"/>
      <c r="AO53" s="14"/>
      <c r="AP53" s="20"/>
      <c r="AQ53" s="16">
        <v>0.25</v>
      </c>
      <c r="AR53" s="17">
        <v>0.41319444444444442</v>
      </c>
      <c r="AS53" s="17"/>
      <c r="AT53" s="17"/>
      <c r="AU53" s="17"/>
      <c r="AV53" s="17"/>
      <c r="AW53" s="17"/>
      <c r="AX53" s="18"/>
      <c r="AY53" s="13">
        <v>0.25</v>
      </c>
      <c r="AZ53" s="14">
        <v>0.41319444444444442</v>
      </c>
      <c r="BA53" s="14"/>
      <c r="BB53" s="14"/>
      <c r="BC53" s="13"/>
      <c r="BD53" s="14"/>
      <c r="BE53" s="14"/>
      <c r="BF53" s="20"/>
      <c r="BG53" s="16">
        <v>0.25</v>
      </c>
      <c r="BH53" s="17">
        <v>0.41319444444444442</v>
      </c>
      <c r="BI53" s="17"/>
      <c r="BJ53" s="17"/>
      <c r="BK53" s="17"/>
      <c r="BL53" s="17"/>
      <c r="BM53" s="17"/>
      <c r="BN53" s="18"/>
      <c r="BO53" s="13">
        <v>0.25</v>
      </c>
      <c r="BP53" s="14">
        <v>0.41319444444444442</v>
      </c>
      <c r="BQ53" s="14"/>
      <c r="BR53" s="14"/>
      <c r="BS53" s="14"/>
      <c r="BT53" s="14"/>
      <c r="BU53" s="14"/>
      <c r="BV53" s="20"/>
      <c r="BW53" s="21">
        <f t="shared" si="3"/>
        <v>1</v>
      </c>
      <c r="BX53" s="2" t="str">
        <f t="shared" si="1"/>
        <v>X</v>
      </c>
      <c r="BY53" s="2">
        <f>+VLOOKUP(B53,GESEM!B:O,14,0)</f>
        <v>6263</v>
      </c>
      <c r="CG53"/>
      <c r="CH53"/>
    </row>
    <row r="54" spans="1:86" ht="12.75" customHeight="1" x14ac:dyDescent="0.2">
      <c r="A54" s="31">
        <f t="shared" si="2"/>
        <v>48</v>
      </c>
      <c r="B54" s="74">
        <v>44675894</v>
      </c>
      <c r="C54" s="61" t="str">
        <f>+VLOOKUP(J54,TURNO!P:Q,2,0)</f>
        <v xml:space="preserve">CHAT USER </v>
      </c>
      <c r="D54" s="61" t="str">
        <f>+VLOOKUP(N54,TURNO!B:D,3,0)</f>
        <v>Mañana</v>
      </c>
      <c r="E54" s="75">
        <f>+VLOOKUP(B54,GESEM!B:R,12,0)</f>
        <v>45512</v>
      </c>
      <c r="F54" s="61" t="str">
        <f>+VLOOKUP(B54,GESEM!B:R,13,0)</f>
        <v>PART TIME</v>
      </c>
      <c r="G54" s="61"/>
      <c r="H54" s="96"/>
      <c r="I54" s="61" t="str">
        <f>+VLOOKUP(B54,GESEM!B:N,3,0)</f>
        <v>PICHIHUA PUSE MARTIN GERARDO</v>
      </c>
      <c r="J54" s="61" t="s">
        <v>16</v>
      </c>
      <c r="K54" s="61" t="str">
        <f>+VLOOKUP(B54,GESEM!B:R,8,0)</f>
        <v>WAMPAGKIT LALANGUI SHINA CECILIA</v>
      </c>
      <c r="L54" s="61" t="str">
        <f>+VLOOKUP(B54,GESEM!B:R,17,0)</f>
        <v>ALONSO RAFAEL ALEJANDRO WLADIMIR</v>
      </c>
      <c r="M54" s="61" t="s">
        <v>97</v>
      </c>
      <c r="N54" s="13">
        <v>0.25</v>
      </c>
      <c r="O54" s="14">
        <v>0.41319444444444442</v>
      </c>
      <c r="P54" s="13"/>
      <c r="Q54" s="14"/>
      <c r="R54" s="108" t="str">
        <f>+VLOOKUP(B54,GESEM!B:R,9,0)</f>
        <v>ACTIVO</v>
      </c>
      <c r="S54" s="19"/>
      <c r="T54" s="14"/>
      <c r="U54" s="14"/>
      <c r="V54" s="14"/>
      <c r="W54" s="13"/>
      <c r="X54" s="14"/>
      <c r="Y54" s="13"/>
      <c r="Z54" s="20"/>
      <c r="AA54" s="107">
        <v>0.25</v>
      </c>
      <c r="AB54" s="17">
        <v>0.41319444444444442</v>
      </c>
      <c r="AC54" s="17"/>
      <c r="AD54" s="17"/>
      <c r="AE54" s="17"/>
      <c r="AF54" s="17"/>
      <c r="AG54" s="17"/>
      <c r="AH54" s="18"/>
      <c r="AI54" s="13">
        <v>0.25</v>
      </c>
      <c r="AJ54" s="14">
        <v>0.41319444444444442</v>
      </c>
      <c r="AK54" s="14"/>
      <c r="AL54" s="14"/>
      <c r="AM54" s="13"/>
      <c r="AN54" s="14"/>
      <c r="AO54" s="14"/>
      <c r="AP54" s="20"/>
      <c r="AQ54" s="16">
        <v>0.25</v>
      </c>
      <c r="AR54" s="17">
        <v>0.41319444444444442</v>
      </c>
      <c r="AS54" s="17"/>
      <c r="AT54" s="17"/>
      <c r="AU54" s="17"/>
      <c r="AV54" s="17"/>
      <c r="AW54" s="17"/>
      <c r="AX54" s="18"/>
      <c r="AY54" s="13">
        <v>0.25</v>
      </c>
      <c r="AZ54" s="14">
        <v>0.41319444444444442</v>
      </c>
      <c r="BA54" s="14"/>
      <c r="BB54" s="14"/>
      <c r="BC54" s="13"/>
      <c r="BD54" s="14"/>
      <c r="BE54" s="14"/>
      <c r="BF54" s="20"/>
      <c r="BG54" s="16">
        <v>0.25</v>
      </c>
      <c r="BH54" s="17">
        <v>0.41319444444444442</v>
      </c>
      <c r="BI54" s="17"/>
      <c r="BJ54" s="17"/>
      <c r="BK54" s="17"/>
      <c r="BL54" s="17"/>
      <c r="BM54" s="17"/>
      <c r="BN54" s="18"/>
      <c r="BO54" s="13">
        <v>0.20833333333333334</v>
      </c>
      <c r="BP54" s="14">
        <v>0.37152777777777779</v>
      </c>
      <c r="BQ54" s="14"/>
      <c r="BR54" s="14"/>
      <c r="BS54" s="14"/>
      <c r="BT54" s="14"/>
      <c r="BU54" s="14"/>
      <c r="BV54" s="20"/>
      <c r="BW54" s="21">
        <f t="shared" si="3"/>
        <v>1</v>
      </c>
      <c r="BX54" s="2" t="str">
        <f t="shared" si="1"/>
        <v>X</v>
      </c>
      <c r="BY54" s="2">
        <f>+VLOOKUP(B54,GESEM!B:O,14,0)</f>
        <v>7515</v>
      </c>
      <c r="CG54"/>
      <c r="CH54"/>
    </row>
    <row r="55" spans="1:86" ht="12.75" customHeight="1" x14ac:dyDescent="0.2">
      <c r="A55" s="31">
        <f t="shared" si="2"/>
        <v>49</v>
      </c>
      <c r="B55" s="74">
        <v>75315039</v>
      </c>
      <c r="C55" s="61" t="str">
        <f>+VLOOKUP(J55,TURNO!P:Q,2,0)</f>
        <v xml:space="preserve">CHAT USER </v>
      </c>
      <c r="D55" s="61" t="str">
        <f>+VLOOKUP(N55,TURNO!B:D,3,0)</f>
        <v>Mañana</v>
      </c>
      <c r="E55" s="75">
        <f>+VLOOKUP(B55,GESEM!B:R,12,0)</f>
        <v>45588</v>
      </c>
      <c r="F55" s="61" t="str">
        <f>+VLOOKUP(B55,GESEM!B:R,13,0)</f>
        <v>PART TIME</v>
      </c>
      <c r="G55" s="61"/>
      <c r="H55" s="96"/>
      <c r="I55" s="61" t="str">
        <f>+VLOOKUP(B55,GESEM!B:N,3,0)</f>
        <v>CAMPOS AZAÑA ANDREA YSABEL</v>
      </c>
      <c r="J55" s="61" t="s">
        <v>16</v>
      </c>
      <c r="K55" s="61" t="str">
        <f>+VLOOKUP(B55,GESEM!B:R,8,0)</f>
        <v>WAMPAGKIT LALANGUI SHINA CECILIA</v>
      </c>
      <c r="L55" s="61" t="str">
        <f>+VLOOKUP(B55,GESEM!B:R,17,0)</f>
        <v>ALONSO RAFAEL ALEJANDRO WLADIMIR</v>
      </c>
      <c r="M55" s="61" t="s">
        <v>99</v>
      </c>
      <c r="N55" s="13">
        <v>0.25</v>
      </c>
      <c r="O55" s="14">
        <v>0.41319444444444442</v>
      </c>
      <c r="P55" s="13"/>
      <c r="Q55" s="14"/>
      <c r="R55" s="108" t="str">
        <f>+VLOOKUP(B55,GESEM!B:R,9,0)</f>
        <v>ACTIVO</v>
      </c>
      <c r="S55" s="19">
        <v>0.25</v>
      </c>
      <c r="T55" s="14">
        <v>0.41319444444444442</v>
      </c>
      <c r="U55" s="14"/>
      <c r="V55" s="14"/>
      <c r="W55" s="13"/>
      <c r="X55" s="14"/>
      <c r="Y55" s="13"/>
      <c r="Z55" s="20"/>
      <c r="AA55" s="107">
        <v>0.25</v>
      </c>
      <c r="AB55" s="17">
        <v>0.41319444444444442</v>
      </c>
      <c r="AC55" s="17"/>
      <c r="AD55" s="17"/>
      <c r="AE55" s="17"/>
      <c r="AF55" s="17"/>
      <c r="AG55" s="17"/>
      <c r="AH55" s="18"/>
      <c r="AI55" s="13"/>
      <c r="AJ55" s="14"/>
      <c r="AK55" s="14"/>
      <c r="AL55" s="14"/>
      <c r="AM55" s="13"/>
      <c r="AN55" s="14"/>
      <c r="AO55" s="14"/>
      <c r="AP55" s="20"/>
      <c r="AQ55" s="16">
        <v>0.25</v>
      </c>
      <c r="AR55" s="17">
        <v>0.41319444444444442</v>
      </c>
      <c r="AS55" s="17"/>
      <c r="AT55" s="17"/>
      <c r="AU55" s="17"/>
      <c r="AV55" s="17"/>
      <c r="AW55" s="17"/>
      <c r="AX55" s="18"/>
      <c r="AY55" s="13">
        <v>0.25</v>
      </c>
      <c r="AZ55" s="14">
        <v>0.41319444444444442</v>
      </c>
      <c r="BA55" s="14"/>
      <c r="BB55" s="14"/>
      <c r="BC55" s="13"/>
      <c r="BD55" s="14"/>
      <c r="BE55" s="14"/>
      <c r="BF55" s="20"/>
      <c r="BG55" s="16">
        <v>0.25</v>
      </c>
      <c r="BH55" s="17">
        <v>0.41319444444444442</v>
      </c>
      <c r="BI55" s="17"/>
      <c r="BJ55" s="17"/>
      <c r="BK55" s="17"/>
      <c r="BL55" s="17"/>
      <c r="BM55" s="17"/>
      <c r="BN55" s="18"/>
      <c r="BO55" s="13">
        <v>0.25</v>
      </c>
      <c r="BP55" s="14">
        <v>0.41319444444444442</v>
      </c>
      <c r="BQ55" s="14"/>
      <c r="BR55" s="14"/>
      <c r="BS55" s="14"/>
      <c r="BT55" s="14"/>
      <c r="BU55" s="14"/>
      <c r="BV55" s="20"/>
      <c r="BW55" s="21">
        <f t="shared" si="3"/>
        <v>1</v>
      </c>
      <c r="BX55" s="2" t="str">
        <f t="shared" si="1"/>
        <v>X</v>
      </c>
      <c r="BY55" s="2">
        <f>+VLOOKUP(B55,GESEM!B:O,14,0)</f>
        <v>9828</v>
      </c>
      <c r="CG55"/>
      <c r="CH55"/>
    </row>
    <row r="56" spans="1:86" ht="12.75" customHeight="1" x14ac:dyDescent="0.2">
      <c r="A56" s="31">
        <f t="shared" si="2"/>
        <v>50</v>
      </c>
      <c r="B56" s="74">
        <v>75265014</v>
      </c>
      <c r="C56" s="61" t="str">
        <f>+VLOOKUP(J56,TURNO!P:Q,2,0)</f>
        <v xml:space="preserve">CHAT USER </v>
      </c>
      <c r="D56" s="61" t="str">
        <f>+VLOOKUP(N56,TURNO!B:D,3,0)</f>
        <v>Mañana</v>
      </c>
      <c r="E56" s="75">
        <f>+VLOOKUP(B56,GESEM!B:R,12,0)</f>
        <v>45657</v>
      </c>
      <c r="F56" s="61" t="str">
        <f>+VLOOKUP(B56,GESEM!B:R,13,0)</f>
        <v>PART TIME</v>
      </c>
      <c r="G56" s="61"/>
      <c r="H56" s="96"/>
      <c r="I56" s="61" t="str">
        <f>+VLOOKUP(B56,GESEM!B:N,3,0)</f>
        <v>AGUIRRE GAVILAN BRIGITTE JHERALDINE</v>
      </c>
      <c r="J56" s="61" t="s">
        <v>16</v>
      </c>
      <c r="K56" s="61" t="str">
        <f>+VLOOKUP(B56,GESEM!B:R,8,0)</f>
        <v>WAMPAGKIT LALANGUI SHINA CECILIA</v>
      </c>
      <c r="L56" s="61" t="str">
        <f>+VLOOKUP(B56,GESEM!B:R,17,0)</f>
        <v>ALONSO RAFAEL ALEJANDRO WLADIMIR</v>
      </c>
      <c r="M56" s="61" t="s">
        <v>98</v>
      </c>
      <c r="N56" s="13">
        <v>0.33333333333333331</v>
      </c>
      <c r="O56" s="14">
        <v>0.49652777777777779</v>
      </c>
      <c r="P56" s="13"/>
      <c r="Q56" s="14"/>
      <c r="R56" s="108" t="str">
        <f>+VLOOKUP(B56,GESEM!B:R,9,0)</f>
        <v>ACTIVO</v>
      </c>
      <c r="S56" s="19">
        <v>0.33333333333333331</v>
      </c>
      <c r="T56" s="14">
        <v>0.49652777777777779</v>
      </c>
      <c r="U56" s="14"/>
      <c r="V56" s="14"/>
      <c r="W56" s="13"/>
      <c r="X56" s="14"/>
      <c r="Y56" s="13"/>
      <c r="Z56" s="20"/>
      <c r="AA56" s="107"/>
      <c r="AB56" s="17"/>
      <c r="AC56" s="17"/>
      <c r="AD56" s="17"/>
      <c r="AE56" s="17"/>
      <c r="AF56" s="17"/>
      <c r="AG56" s="17"/>
      <c r="AH56" s="18"/>
      <c r="AI56" s="13">
        <v>0.33333333333333331</v>
      </c>
      <c r="AJ56" s="14">
        <v>0.49652777777777779</v>
      </c>
      <c r="AK56" s="14"/>
      <c r="AL56" s="14"/>
      <c r="AM56" s="13"/>
      <c r="AN56" s="14"/>
      <c r="AO56" s="14"/>
      <c r="AP56" s="20"/>
      <c r="AQ56" s="16">
        <v>0.33333333333333331</v>
      </c>
      <c r="AR56" s="17">
        <v>0.49652777777777779</v>
      </c>
      <c r="AS56" s="17"/>
      <c r="AT56" s="17"/>
      <c r="AU56" s="17"/>
      <c r="AV56" s="17"/>
      <c r="AW56" s="17"/>
      <c r="AX56" s="18"/>
      <c r="AY56" s="13">
        <v>0.33333333333333331</v>
      </c>
      <c r="AZ56" s="14">
        <v>0.49652777777777779</v>
      </c>
      <c r="BA56" s="14"/>
      <c r="BB56" s="14"/>
      <c r="BC56" s="13"/>
      <c r="BD56" s="14"/>
      <c r="BE56" s="14"/>
      <c r="BF56" s="20"/>
      <c r="BG56" s="16">
        <v>0.33333333333333331</v>
      </c>
      <c r="BH56" s="17">
        <v>0.49652777777777779</v>
      </c>
      <c r="BI56" s="17"/>
      <c r="BJ56" s="17"/>
      <c r="BK56" s="17"/>
      <c r="BL56" s="17"/>
      <c r="BM56" s="17"/>
      <c r="BN56" s="18"/>
      <c r="BO56" s="13">
        <v>0.33333333333333331</v>
      </c>
      <c r="BP56" s="14">
        <v>0.49652777777777779</v>
      </c>
      <c r="BQ56" s="14"/>
      <c r="BR56" s="14"/>
      <c r="BS56" s="14"/>
      <c r="BT56" s="14"/>
      <c r="BU56" s="14"/>
      <c r="BV56" s="20"/>
      <c r="BW56" s="21">
        <f t="shared" si="3"/>
        <v>1</v>
      </c>
      <c r="BX56" s="2" t="str">
        <f t="shared" si="1"/>
        <v>X</v>
      </c>
      <c r="BY56" s="2" t="str">
        <f>+VLOOKUP(B56,GESEM!B:O,14,0)</f>
        <v>R1554808</v>
      </c>
      <c r="CG56"/>
      <c r="CH56"/>
    </row>
    <row r="57" spans="1:86" ht="12.75" customHeight="1" x14ac:dyDescent="0.2">
      <c r="A57" s="31">
        <f t="shared" si="2"/>
        <v>51</v>
      </c>
      <c r="B57" s="74">
        <v>77015885</v>
      </c>
      <c r="C57" s="61" t="str">
        <f>+VLOOKUP(J57,TURNO!P:Q,2,0)</f>
        <v xml:space="preserve">CHAT USER </v>
      </c>
      <c r="D57" s="61" t="str">
        <f>+VLOOKUP(N57,TURNO!B:D,3,0)</f>
        <v>Mañana</v>
      </c>
      <c r="E57" s="75">
        <f>+VLOOKUP(B57,GESEM!B:R,12,0)</f>
        <v>45657</v>
      </c>
      <c r="F57" s="61" t="str">
        <f>+VLOOKUP(B57,GESEM!B:R,13,0)</f>
        <v>PART TIME</v>
      </c>
      <c r="G57" s="61"/>
      <c r="H57" s="96"/>
      <c r="I57" s="61" t="str">
        <f>+VLOOKUP(B57,GESEM!B:N,3,0)</f>
        <v>ORBEZO SARZO MONICA MERCEDES</v>
      </c>
      <c r="J57" s="61" t="s">
        <v>16</v>
      </c>
      <c r="K57" s="61" t="str">
        <f>+VLOOKUP(B57,GESEM!B:R,8,0)</f>
        <v>WAMPAGKIT LALANGUI SHINA CECILIA</v>
      </c>
      <c r="L57" s="61" t="str">
        <f>+VLOOKUP(B57,GESEM!B:R,17,0)</f>
        <v>ALONSO RAFAEL ALEJANDRO WLADIMIR</v>
      </c>
      <c r="M57" s="61" t="s">
        <v>97</v>
      </c>
      <c r="N57" s="13">
        <v>0.25</v>
      </c>
      <c r="O57" s="14">
        <v>0.41319444444444442</v>
      </c>
      <c r="P57" s="13"/>
      <c r="Q57" s="14"/>
      <c r="R57" s="108" t="str">
        <f>+VLOOKUP(B57,GESEM!B:R,9,0)</f>
        <v>ACTIVO</v>
      </c>
      <c r="S57" s="19"/>
      <c r="T57" s="14"/>
      <c r="U57" s="14"/>
      <c r="V57" s="14"/>
      <c r="W57" s="13"/>
      <c r="X57" s="14"/>
      <c r="Y57" s="13"/>
      <c r="Z57" s="20"/>
      <c r="AA57" s="107">
        <v>0.25</v>
      </c>
      <c r="AB57" s="17">
        <v>0.41319444444444442</v>
      </c>
      <c r="AC57" s="17"/>
      <c r="AD57" s="17"/>
      <c r="AE57" s="17"/>
      <c r="AF57" s="17"/>
      <c r="AG57" s="17"/>
      <c r="AH57" s="18"/>
      <c r="AI57" s="13">
        <v>0.25</v>
      </c>
      <c r="AJ57" s="14">
        <v>0.41319444444444442</v>
      </c>
      <c r="AK57" s="14"/>
      <c r="AL57" s="14"/>
      <c r="AM57" s="13"/>
      <c r="AN57" s="14"/>
      <c r="AO57" s="14"/>
      <c r="AP57" s="20"/>
      <c r="AQ57" s="16">
        <v>0.25</v>
      </c>
      <c r="AR57" s="17">
        <v>0.41319444444444442</v>
      </c>
      <c r="AS57" s="17"/>
      <c r="AT57" s="17"/>
      <c r="AU57" s="17"/>
      <c r="AV57" s="17"/>
      <c r="AW57" s="17"/>
      <c r="AX57" s="18"/>
      <c r="AY57" s="13">
        <v>0.25</v>
      </c>
      <c r="AZ57" s="14">
        <v>0.41319444444444442</v>
      </c>
      <c r="BA57" s="14"/>
      <c r="BB57" s="14"/>
      <c r="BC57" s="13"/>
      <c r="BD57" s="14"/>
      <c r="BE57" s="14"/>
      <c r="BF57" s="20"/>
      <c r="BG57" s="16">
        <v>0.25</v>
      </c>
      <c r="BH57" s="17">
        <v>0.41319444444444442</v>
      </c>
      <c r="BI57" s="17"/>
      <c r="BJ57" s="17"/>
      <c r="BK57" s="17"/>
      <c r="BL57" s="17"/>
      <c r="BM57" s="17"/>
      <c r="BN57" s="18"/>
      <c r="BO57" s="13">
        <v>0.25</v>
      </c>
      <c r="BP57" s="14">
        <v>0.41319444444444442</v>
      </c>
      <c r="BQ57" s="14"/>
      <c r="BR57" s="14"/>
      <c r="BS57" s="14"/>
      <c r="BT57" s="14"/>
      <c r="BU57" s="14"/>
      <c r="BV57" s="20"/>
      <c r="BW57" s="21">
        <f t="shared" si="3"/>
        <v>1</v>
      </c>
      <c r="BX57" s="2" t="str">
        <f t="shared" si="1"/>
        <v>X</v>
      </c>
      <c r="BY57" s="2" t="str">
        <f>+VLOOKUP(B57,GESEM!B:O,14,0)</f>
        <v>R1554808</v>
      </c>
      <c r="CG57"/>
      <c r="CH57"/>
    </row>
    <row r="58" spans="1:86" ht="12.75" customHeight="1" x14ac:dyDescent="0.2">
      <c r="A58" s="31">
        <f t="shared" si="2"/>
        <v>52</v>
      </c>
      <c r="B58" s="74">
        <v>70013238</v>
      </c>
      <c r="C58" s="61" t="str">
        <f>+VLOOKUP(J58,TURNO!P:Q,2,0)</f>
        <v xml:space="preserve">CHAT USER </v>
      </c>
      <c r="D58" s="61" t="str">
        <f>+VLOOKUP(N58,TURNO!B:D,3,0)</f>
        <v>Mañana</v>
      </c>
      <c r="E58" s="75">
        <f>+VLOOKUP(B58,GESEM!B:R,12,0)</f>
        <v>45657</v>
      </c>
      <c r="F58" s="61" t="str">
        <f>+VLOOKUP(B58,GESEM!B:R,13,0)</f>
        <v>PART TIME</v>
      </c>
      <c r="G58" s="61"/>
      <c r="H58" s="96"/>
      <c r="I58" s="61" t="str">
        <f>+VLOOKUP(B58,GESEM!B:N,3,0)</f>
        <v>CAMPOS JIMENEZ FIORELLA RUBI</v>
      </c>
      <c r="J58" s="61" t="s">
        <v>16</v>
      </c>
      <c r="K58" s="61" t="str">
        <f>+VLOOKUP(B58,GESEM!B:R,8,0)</f>
        <v>WAMPAGKIT LALANGUI SHINA CECILIA</v>
      </c>
      <c r="L58" s="61" t="str">
        <f>+VLOOKUP(B58,GESEM!B:R,17,0)</f>
        <v>ALONSO RAFAEL ALEJANDRO WLADIMIR</v>
      </c>
      <c r="M58" s="61" t="s">
        <v>104</v>
      </c>
      <c r="N58" s="13">
        <v>0.25</v>
      </c>
      <c r="O58" s="14">
        <v>0.60763888888888884</v>
      </c>
      <c r="P58" s="13">
        <v>0.41666666666666669</v>
      </c>
      <c r="Q58" s="14">
        <v>0.44791666666666669</v>
      </c>
      <c r="R58" s="108" t="str">
        <f>+VLOOKUP(B58,GESEM!B:R,9,0)</f>
        <v>ACTIVO</v>
      </c>
      <c r="S58" s="19"/>
      <c r="T58" s="14"/>
      <c r="U58" s="14"/>
      <c r="V58" s="14"/>
      <c r="W58" s="13"/>
      <c r="X58" s="14"/>
      <c r="Y58" s="13"/>
      <c r="Z58" s="20"/>
      <c r="AA58" s="107"/>
      <c r="AB58" s="17"/>
      <c r="AC58" s="17"/>
      <c r="AD58" s="17"/>
      <c r="AE58" s="17"/>
      <c r="AF58" s="17"/>
      <c r="AG58" s="17"/>
      <c r="AH58" s="18"/>
      <c r="AI58" s="13"/>
      <c r="AJ58" s="14"/>
      <c r="AK58" s="14"/>
      <c r="AL58" s="14"/>
      <c r="AM58" s="13"/>
      <c r="AN58" s="14"/>
      <c r="AO58" s="14"/>
      <c r="AP58" s="20"/>
      <c r="AQ58" s="16"/>
      <c r="AR58" s="17"/>
      <c r="AS58" s="17"/>
      <c r="AT58" s="17"/>
      <c r="AU58" s="17"/>
      <c r="AV58" s="17"/>
      <c r="AW58" s="17"/>
      <c r="AX58" s="18"/>
      <c r="AY58" s="13">
        <v>0.25</v>
      </c>
      <c r="AZ58" s="14">
        <v>0.60763888888888884</v>
      </c>
      <c r="BA58" s="14"/>
      <c r="BB58" s="14"/>
      <c r="BC58" s="13">
        <v>0.41666666666666669</v>
      </c>
      <c r="BD58" s="14">
        <v>0.44791666666666669</v>
      </c>
      <c r="BE58" s="14"/>
      <c r="BF58" s="20"/>
      <c r="BG58" s="16">
        <v>0.25</v>
      </c>
      <c r="BH58" s="17">
        <v>0.60763888888888884</v>
      </c>
      <c r="BI58" s="17"/>
      <c r="BJ58" s="17"/>
      <c r="BK58" s="17">
        <v>0.41666666666666669</v>
      </c>
      <c r="BL58" s="17">
        <v>0.44791666666666669</v>
      </c>
      <c r="BM58" s="17"/>
      <c r="BN58" s="18"/>
      <c r="BO58" s="13">
        <v>0.25</v>
      </c>
      <c r="BP58" s="14">
        <v>0.60763888888888884</v>
      </c>
      <c r="BQ58" s="14"/>
      <c r="BR58" s="14"/>
      <c r="BS58" s="14">
        <v>0.41666666666666669</v>
      </c>
      <c r="BT58" s="14">
        <v>0.44791666666666669</v>
      </c>
      <c r="BU58" s="14"/>
      <c r="BV58" s="20"/>
      <c r="BW58" s="21">
        <f t="shared" si="3"/>
        <v>4</v>
      </c>
      <c r="BX58" s="2" t="str">
        <f t="shared" si="1"/>
        <v>X</v>
      </c>
      <c r="BY58" s="2" t="str">
        <f>+VLOOKUP(B58,GESEM!B:O,14,0)</f>
        <v>R1554808</v>
      </c>
      <c r="CG58"/>
      <c r="CH58"/>
    </row>
    <row r="59" spans="1:86" ht="12.75" customHeight="1" x14ac:dyDescent="0.2">
      <c r="A59" s="31">
        <f t="shared" si="2"/>
        <v>53</v>
      </c>
      <c r="B59" s="74">
        <v>76672874</v>
      </c>
      <c r="C59" s="61" t="str">
        <f>+VLOOKUP(J59,TURNO!P:Q,2,0)</f>
        <v xml:space="preserve">CHAT USER </v>
      </c>
      <c r="D59" s="61" t="str">
        <f>+VLOOKUP(N59,TURNO!B:D,3,0)</f>
        <v>Mañana</v>
      </c>
      <c r="E59" s="75">
        <f>+VLOOKUP(B59,GESEM!B:R,12,0)</f>
        <v>45657</v>
      </c>
      <c r="F59" s="61" t="str">
        <f>+VLOOKUP(B59,GESEM!B:R,13,0)</f>
        <v>PART TIME</v>
      </c>
      <c r="G59" s="61"/>
      <c r="H59" s="96"/>
      <c r="I59" s="61" t="str">
        <f>+VLOOKUP(B59,GESEM!B:N,3,0)</f>
        <v>AGUILAR SILVA ANA RUBI</v>
      </c>
      <c r="J59" s="61" t="s">
        <v>16</v>
      </c>
      <c r="K59" s="61" t="str">
        <f>+VLOOKUP(B59,GESEM!B:R,8,0)</f>
        <v>WAMPAGKIT LALANGUI SHINA CECILIA</v>
      </c>
      <c r="L59" s="61" t="str">
        <f>+VLOOKUP(B59,GESEM!B:R,17,0)</f>
        <v>ALONSO RAFAEL ALEJANDRO WLADIMIR</v>
      </c>
      <c r="M59" s="61" t="s">
        <v>104</v>
      </c>
      <c r="N59" s="13">
        <v>0.25</v>
      </c>
      <c r="O59" s="14">
        <v>0.60763888888888884</v>
      </c>
      <c r="P59" s="13">
        <v>0.41666666666666669</v>
      </c>
      <c r="Q59" s="14">
        <v>0.44791666666666669</v>
      </c>
      <c r="R59" s="108" t="str">
        <f>+VLOOKUP(B59,GESEM!B:R,9,0)</f>
        <v>ACTIVO</v>
      </c>
      <c r="S59" s="19"/>
      <c r="T59" s="14"/>
      <c r="U59" s="14"/>
      <c r="V59" s="14"/>
      <c r="W59" s="13"/>
      <c r="X59" s="14"/>
      <c r="Y59" s="13"/>
      <c r="Z59" s="20"/>
      <c r="AA59" s="107"/>
      <c r="AB59" s="17"/>
      <c r="AC59" s="17"/>
      <c r="AD59" s="17"/>
      <c r="AE59" s="17"/>
      <c r="AF59" s="17"/>
      <c r="AG59" s="17"/>
      <c r="AH59" s="18"/>
      <c r="AI59" s="13"/>
      <c r="AJ59" s="14"/>
      <c r="AK59" s="14"/>
      <c r="AL59" s="14"/>
      <c r="AM59" s="13"/>
      <c r="AN59" s="14"/>
      <c r="AO59" s="14"/>
      <c r="AP59" s="20"/>
      <c r="AQ59" s="16"/>
      <c r="AR59" s="17"/>
      <c r="AS59" s="17"/>
      <c r="AT59" s="17"/>
      <c r="AU59" s="17"/>
      <c r="AV59" s="17"/>
      <c r="AW59" s="17"/>
      <c r="AX59" s="18"/>
      <c r="AY59" s="13">
        <v>0.25</v>
      </c>
      <c r="AZ59" s="14">
        <v>0.60763888888888884</v>
      </c>
      <c r="BA59" s="14"/>
      <c r="BB59" s="14"/>
      <c r="BC59" s="13">
        <v>0.41666666666666669</v>
      </c>
      <c r="BD59" s="14">
        <v>0.44791666666666669</v>
      </c>
      <c r="BE59" s="14"/>
      <c r="BF59" s="20"/>
      <c r="BG59" s="16">
        <v>0.25</v>
      </c>
      <c r="BH59" s="17">
        <v>0.60763888888888884</v>
      </c>
      <c r="BI59" s="17"/>
      <c r="BJ59" s="17"/>
      <c r="BK59" s="17">
        <v>0.5</v>
      </c>
      <c r="BL59" s="17">
        <v>0.53125</v>
      </c>
      <c r="BM59" s="17"/>
      <c r="BN59" s="18"/>
      <c r="BO59" s="13">
        <v>0.25</v>
      </c>
      <c r="BP59" s="14">
        <v>0.60763888888888884</v>
      </c>
      <c r="BQ59" s="14"/>
      <c r="BR59" s="14"/>
      <c r="BS59" s="14">
        <v>0.41666666666666669</v>
      </c>
      <c r="BT59" s="14">
        <v>0.44791666666666669</v>
      </c>
      <c r="BU59" s="14"/>
      <c r="BV59" s="20"/>
      <c r="BW59" s="21">
        <f t="shared" si="3"/>
        <v>4</v>
      </c>
      <c r="BX59" s="2" t="str">
        <f t="shared" si="1"/>
        <v>X</v>
      </c>
      <c r="BY59" s="2" t="str">
        <f>+VLOOKUP(B59,GESEM!B:O,14,0)</f>
        <v>R1554808</v>
      </c>
      <c r="CG59"/>
      <c r="CH59"/>
    </row>
    <row r="60" spans="1:86" ht="12.75" customHeight="1" x14ac:dyDescent="0.2">
      <c r="A60" s="31">
        <f t="shared" si="2"/>
        <v>54</v>
      </c>
      <c r="B60" s="74">
        <v>76822239</v>
      </c>
      <c r="C60" s="61" t="str">
        <f>+VLOOKUP(J60,TURNO!P:Q,2,0)</f>
        <v xml:space="preserve">CHAT USER </v>
      </c>
      <c r="D60" s="61" t="str">
        <f>+VLOOKUP(N60,TURNO!B:D,3,0)</f>
        <v>Mañana</v>
      </c>
      <c r="E60" s="75">
        <f>+VLOOKUP(B60,GESEM!B:R,12,0)</f>
        <v>45657</v>
      </c>
      <c r="F60" s="61" t="str">
        <f>+VLOOKUP(B60,GESEM!B:R,13,0)</f>
        <v>PART TIME</v>
      </c>
      <c r="G60" s="61"/>
      <c r="H60" s="96"/>
      <c r="I60" s="61" t="str">
        <f>+VLOOKUP(B60,GESEM!B:N,3,0)</f>
        <v>CARMEN PALADINES BREYET ANTHONELE</v>
      </c>
      <c r="J60" s="61" t="s">
        <v>16</v>
      </c>
      <c r="K60" s="61" t="str">
        <f>+VLOOKUP(B60,GESEM!B:R,8,0)</f>
        <v>WAMPAGKIT LALANGUI SHINA CECILIA</v>
      </c>
      <c r="L60" s="61" t="str">
        <f>+VLOOKUP(B60,GESEM!B:R,17,0)</f>
        <v>ALONSO RAFAEL ALEJANDRO WLADIMIR</v>
      </c>
      <c r="M60" s="61" t="s">
        <v>104</v>
      </c>
      <c r="N60" s="13">
        <v>0.25</v>
      </c>
      <c r="O60" s="14">
        <v>0.60763888888888884</v>
      </c>
      <c r="P60" s="13">
        <v>0.45833333333333331</v>
      </c>
      <c r="Q60" s="14">
        <v>0.48958333333333331</v>
      </c>
      <c r="R60" s="108" t="str">
        <f>+VLOOKUP(B60,GESEM!B:R,9,0)</f>
        <v>ACTIVO</v>
      </c>
      <c r="S60" s="19"/>
      <c r="T60" s="14"/>
      <c r="U60" s="14"/>
      <c r="V60" s="14"/>
      <c r="W60" s="13"/>
      <c r="X60" s="14"/>
      <c r="Y60" s="13"/>
      <c r="Z60" s="20"/>
      <c r="AA60" s="107"/>
      <c r="AB60" s="17"/>
      <c r="AC60" s="17"/>
      <c r="AD60" s="17"/>
      <c r="AE60" s="17"/>
      <c r="AF60" s="17"/>
      <c r="AG60" s="17"/>
      <c r="AH60" s="18"/>
      <c r="AI60" s="13"/>
      <c r="AJ60" s="14"/>
      <c r="AK60" s="14"/>
      <c r="AL60" s="14"/>
      <c r="AM60" s="13"/>
      <c r="AN60" s="14"/>
      <c r="AO60" s="14"/>
      <c r="AP60" s="20"/>
      <c r="AQ60" s="16"/>
      <c r="AR60" s="17"/>
      <c r="AS60" s="17"/>
      <c r="AT60" s="17"/>
      <c r="AU60" s="17"/>
      <c r="AV60" s="17"/>
      <c r="AW60" s="17"/>
      <c r="AX60" s="18"/>
      <c r="AY60" s="13">
        <v>0.25</v>
      </c>
      <c r="AZ60" s="14">
        <v>0.60763888888888884</v>
      </c>
      <c r="BA60" s="14"/>
      <c r="BB60" s="14"/>
      <c r="BC60" s="13">
        <v>0.45833333333333331</v>
      </c>
      <c r="BD60" s="14">
        <v>0.48958333333333331</v>
      </c>
      <c r="BE60" s="14"/>
      <c r="BF60" s="20"/>
      <c r="BG60" s="16">
        <v>0.25</v>
      </c>
      <c r="BH60" s="17">
        <v>0.60763888888888884</v>
      </c>
      <c r="BI60" s="17"/>
      <c r="BJ60" s="17"/>
      <c r="BK60" s="17">
        <v>0.45833333333333331</v>
      </c>
      <c r="BL60" s="17">
        <v>0.48958333333333331</v>
      </c>
      <c r="BM60" s="17"/>
      <c r="BN60" s="18"/>
      <c r="BO60" s="13">
        <v>0.25</v>
      </c>
      <c r="BP60" s="14">
        <v>0.60763888888888884</v>
      </c>
      <c r="BQ60" s="14"/>
      <c r="BR60" s="14"/>
      <c r="BS60" s="14">
        <v>0.45833333333333331</v>
      </c>
      <c r="BT60" s="14">
        <v>0.48958333333333331</v>
      </c>
      <c r="BU60" s="14"/>
      <c r="BV60" s="20"/>
      <c r="BW60" s="21">
        <f t="shared" si="3"/>
        <v>4</v>
      </c>
      <c r="BX60" s="2" t="str">
        <f t="shared" si="1"/>
        <v>X</v>
      </c>
      <c r="BY60" s="2" t="str">
        <f>+VLOOKUP(B60,GESEM!B:O,14,0)</f>
        <v>R1554808</v>
      </c>
      <c r="CG60"/>
      <c r="CH60"/>
    </row>
    <row r="61" spans="1:86" ht="12.75" customHeight="1" x14ac:dyDescent="0.2">
      <c r="A61" s="31">
        <f t="shared" si="2"/>
        <v>55</v>
      </c>
      <c r="B61" s="74">
        <v>3691771</v>
      </c>
      <c r="C61" s="61" t="str">
        <f>+VLOOKUP(J61,TURNO!P:Q,2,0)</f>
        <v xml:space="preserve">CHAT USER </v>
      </c>
      <c r="D61" s="61" t="str">
        <f>+VLOOKUP(N61,TURNO!B:D,3,0)</f>
        <v>Mañana</v>
      </c>
      <c r="E61" s="75">
        <f>+VLOOKUP(B61,GESEM!B:R,12,0)</f>
        <v>45657</v>
      </c>
      <c r="F61" s="61" t="str">
        <f>+VLOOKUP(B61,GESEM!B:R,13,0)</f>
        <v>PART TIME</v>
      </c>
      <c r="G61" s="61"/>
      <c r="H61" s="96"/>
      <c r="I61" s="61" t="str">
        <f>+VLOOKUP(B61,GESEM!B:N,3,0)</f>
        <v>LEOPARDI PUERTA MARIA FERNANDA</v>
      </c>
      <c r="J61" s="61" t="s">
        <v>16</v>
      </c>
      <c r="K61" s="61" t="str">
        <f>+VLOOKUP(B61,GESEM!B:R,8,0)</f>
        <v>WAMPAGKIT LALANGUI SHINA CECILIA</v>
      </c>
      <c r="L61" s="61" t="str">
        <f>+VLOOKUP(B61,GESEM!B:R,17,0)</f>
        <v>ALONSO RAFAEL ALEJANDRO WLADIMIR</v>
      </c>
      <c r="M61" s="61" t="s">
        <v>104</v>
      </c>
      <c r="N61" s="13">
        <v>0.25</v>
      </c>
      <c r="O61" s="14">
        <v>0.60763888888888884</v>
      </c>
      <c r="P61" s="13">
        <v>0.45833333333333331</v>
      </c>
      <c r="Q61" s="14">
        <v>0.48958333333333331</v>
      </c>
      <c r="R61" s="108" t="str">
        <f>+VLOOKUP(B61,GESEM!B:R,9,0)</f>
        <v>ACTIVO</v>
      </c>
      <c r="S61" s="19"/>
      <c r="T61" s="14"/>
      <c r="U61" s="14"/>
      <c r="V61" s="14"/>
      <c r="W61" s="13"/>
      <c r="X61" s="14"/>
      <c r="Y61" s="13"/>
      <c r="Z61" s="20"/>
      <c r="AA61" s="107"/>
      <c r="AB61" s="17"/>
      <c r="AC61" s="17"/>
      <c r="AD61" s="17"/>
      <c r="AE61" s="17"/>
      <c r="AF61" s="17"/>
      <c r="AG61" s="17"/>
      <c r="AH61" s="18"/>
      <c r="AI61" s="13"/>
      <c r="AJ61" s="14"/>
      <c r="AK61" s="14"/>
      <c r="AL61" s="14"/>
      <c r="AM61" s="13"/>
      <c r="AN61" s="14"/>
      <c r="AO61" s="14"/>
      <c r="AP61" s="20"/>
      <c r="AQ61" s="16"/>
      <c r="AR61" s="17"/>
      <c r="AS61" s="17"/>
      <c r="AT61" s="17"/>
      <c r="AU61" s="17"/>
      <c r="AV61" s="17"/>
      <c r="AW61" s="17"/>
      <c r="AX61" s="18"/>
      <c r="AY61" s="13">
        <v>0.25</v>
      </c>
      <c r="AZ61" s="14">
        <v>0.60763888888888884</v>
      </c>
      <c r="BA61" s="14"/>
      <c r="BB61" s="14"/>
      <c r="BC61" s="13">
        <v>0.45833333333333331</v>
      </c>
      <c r="BD61" s="14">
        <v>0.48958333333333331</v>
      </c>
      <c r="BE61" s="14"/>
      <c r="BF61" s="20"/>
      <c r="BG61" s="16">
        <v>0.25</v>
      </c>
      <c r="BH61" s="17">
        <v>0.60763888888888884</v>
      </c>
      <c r="BI61" s="17"/>
      <c r="BJ61" s="17"/>
      <c r="BK61" s="17">
        <v>0.45833333333333331</v>
      </c>
      <c r="BL61" s="17">
        <v>0.48958333333333331</v>
      </c>
      <c r="BM61" s="17"/>
      <c r="BN61" s="18"/>
      <c r="BO61" s="13">
        <v>0.25</v>
      </c>
      <c r="BP61" s="14">
        <v>0.60763888888888884</v>
      </c>
      <c r="BQ61" s="14"/>
      <c r="BR61" s="14"/>
      <c r="BS61" s="14">
        <v>0.45833333333333331</v>
      </c>
      <c r="BT61" s="14">
        <v>0.48958333333333331</v>
      </c>
      <c r="BU61" s="14"/>
      <c r="BV61" s="20"/>
      <c r="BW61" s="21">
        <f t="shared" si="3"/>
        <v>4</v>
      </c>
      <c r="BX61" s="2" t="str">
        <f t="shared" si="1"/>
        <v>X</v>
      </c>
      <c r="BY61" s="2" t="str">
        <f>+VLOOKUP(B61,GESEM!B:O,14,0)</f>
        <v>R1554808</v>
      </c>
      <c r="CG61"/>
      <c r="CH61"/>
    </row>
    <row r="62" spans="1:86" ht="12.75" customHeight="1" x14ac:dyDescent="0.2">
      <c r="A62" s="31">
        <f t="shared" si="2"/>
        <v>56</v>
      </c>
      <c r="B62" s="74">
        <v>70050910</v>
      </c>
      <c r="C62" s="61" t="str">
        <f>+VLOOKUP(J62,TURNO!P:Q,2,0)</f>
        <v xml:space="preserve">CHAT USER </v>
      </c>
      <c r="D62" s="61" t="str">
        <f>+VLOOKUP(N62,TURNO!B:D,3,0)</f>
        <v>Madrugada</v>
      </c>
      <c r="E62" s="75">
        <f>+VLOOKUP(B62,GESEM!B:R,12,0)</f>
        <v>45657</v>
      </c>
      <c r="F62" s="61" t="str">
        <f>+VLOOKUP(B62,GESEM!B:R,13,0)</f>
        <v>PART TIME</v>
      </c>
      <c r="G62" s="61"/>
      <c r="H62" s="96"/>
      <c r="I62" s="61" t="str">
        <f>+VLOOKUP(B62,GESEM!B:N,3,0)</f>
        <v>DIAZ OSORIO PATRICIA CONSUELO</v>
      </c>
      <c r="J62" s="61" t="s">
        <v>16</v>
      </c>
      <c r="K62" s="61" t="str">
        <f>+VLOOKUP(B62,GESEM!B:R,8,0)</f>
        <v>WAMPAGKIT LALANGUI SHINA CECILIA</v>
      </c>
      <c r="L62" s="61" t="str">
        <f>+VLOOKUP(B62,GESEM!B:R,17,0)</f>
        <v>ALONSO RAFAEL ALEJANDRO WLADIMIR</v>
      </c>
      <c r="M62" s="61" t="s">
        <v>99</v>
      </c>
      <c r="N62" s="13">
        <v>0.20833333333333334</v>
      </c>
      <c r="O62" s="14">
        <v>0.37152777777777779</v>
      </c>
      <c r="P62" s="13"/>
      <c r="Q62" s="14"/>
      <c r="R62" s="108" t="str">
        <f>+VLOOKUP(B62,GESEM!B:R,9,0)</f>
        <v>ACTIVO</v>
      </c>
      <c r="S62" s="19">
        <v>0.20833333333333334</v>
      </c>
      <c r="T62" s="14">
        <v>0.37152777777777779</v>
      </c>
      <c r="U62" s="14"/>
      <c r="V62" s="14"/>
      <c r="W62" s="13"/>
      <c r="X62" s="14"/>
      <c r="Y62" s="13"/>
      <c r="Z62" s="20"/>
      <c r="AA62" s="107">
        <v>0.20833333333333334</v>
      </c>
      <c r="AB62" s="17">
        <v>0.37152777777777779</v>
      </c>
      <c r="AC62" s="17"/>
      <c r="AD62" s="17"/>
      <c r="AE62" s="17"/>
      <c r="AF62" s="17"/>
      <c r="AG62" s="17"/>
      <c r="AH62" s="18"/>
      <c r="AI62" s="13"/>
      <c r="AJ62" s="14"/>
      <c r="AK62" s="14"/>
      <c r="AL62" s="14"/>
      <c r="AM62" s="13"/>
      <c r="AN62" s="14"/>
      <c r="AO62" s="14"/>
      <c r="AP62" s="20"/>
      <c r="AQ62" s="16">
        <v>0.20833333333333334</v>
      </c>
      <c r="AR62" s="17">
        <v>0.37152777777777779</v>
      </c>
      <c r="AS62" s="17"/>
      <c r="AT62" s="17"/>
      <c r="AU62" s="17"/>
      <c r="AV62" s="17"/>
      <c r="AW62" s="17"/>
      <c r="AX62" s="18"/>
      <c r="AY62" s="13">
        <v>0.20833333333333334</v>
      </c>
      <c r="AZ62" s="14">
        <v>0.37152777777777779</v>
      </c>
      <c r="BA62" s="14"/>
      <c r="BB62" s="14"/>
      <c r="BC62" s="13"/>
      <c r="BD62" s="14"/>
      <c r="BE62" s="14"/>
      <c r="BF62" s="20"/>
      <c r="BG62" s="16">
        <v>0.20833333333333334</v>
      </c>
      <c r="BH62" s="17">
        <v>0.37152777777777779</v>
      </c>
      <c r="BI62" s="17"/>
      <c r="BJ62" s="17"/>
      <c r="BK62" s="17"/>
      <c r="BL62" s="17"/>
      <c r="BM62" s="17"/>
      <c r="BN62" s="18"/>
      <c r="BO62" s="13">
        <v>0.20833333333333334</v>
      </c>
      <c r="BP62" s="14">
        <v>0.37152777777777779</v>
      </c>
      <c r="BQ62" s="14"/>
      <c r="BR62" s="14"/>
      <c r="BS62" s="14"/>
      <c r="BT62" s="14"/>
      <c r="BU62" s="14"/>
      <c r="BV62" s="20"/>
      <c r="BW62" s="21">
        <f t="shared" si="3"/>
        <v>1</v>
      </c>
      <c r="BX62" s="2" t="str">
        <f t="shared" si="1"/>
        <v>X</v>
      </c>
      <c r="BY62" s="2" t="str">
        <f>+VLOOKUP(B62,GESEM!B:O,14,0)</f>
        <v>R1554808</v>
      </c>
      <c r="CG62"/>
      <c r="CH62"/>
    </row>
    <row r="63" spans="1:86" ht="12.75" customHeight="1" x14ac:dyDescent="0.2">
      <c r="A63" s="31">
        <f t="shared" si="2"/>
        <v>57</v>
      </c>
      <c r="B63" s="74">
        <v>47951478</v>
      </c>
      <c r="C63" s="61" t="str">
        <f>+VLOOKUP(J63,TURNO!P:Q,2,0)</f>
        <v xml:space="preserve">CHAT USER </v>
      </c>
      <c r="D63" s="61" t="str">
        <f>+VLOOKUP(N63,TURNO!B:D,3,0)</f>
        <v>Mañana</v>
      </c>
      <c r="E63" s="75">
        <f>+VLOOKUP(B63,GESEM!B:R,12,0)</f>
        <v>43803</v>
      </c>
      <c r="F63" s="61" t="str">
        <f>+VLOOKUP(B63,GESEM!B:R,13,0)</f>
        <v>FULL TIME</v>
      </c>
      <c r="G63" s="61" t="s">
        <v>2215</v>
      </c>
      <c r="H63" s="96" t="s">
        <v>2372</v>
      </c>
      <c r="I63" s="61" t="str">
        <f>+VLOOKUP(B63,GESEM!B:N,3,0)</f>
        <v>CHINGEL DELGADO CATERIN ESTHER</v>
      </c>
      <c r="J63" s="61" t="s">
        <v>16</v>
      </c>
      <c r="K63" s="61" t="str">
        <f>+VLOOKUP(B63,GESEM!B:R,8,0)</f>
        <v>ABURTO TORRES LILIAN JERALDIN</v>
      </c>
      <c r="L63" s="61" t="str">
        <f>+VLOOKUP(B63,GESEM!B:R,17,0)</f>
        <v>ALONSO RAFAEL ALEJANDRO WLADIMIR</v>
      </c>
      <c r="M63" s="61" t="s">
        <v>101</v>
      </c>
      <c r="N63" s="13">
        <v>0.25</v>
      </c>
      <c r="O63" s="14">
        <v>0.59375</v>
      </c>
      <c r="P63" s="13">
        <v>0.39583333333333331</v>
      </c>
      <c r="Q63" s="14">
        <v>0.42708333333333331</v>
      </c>
      <c r="R63" s="108" t="str">
        <f>+VLOOKUP(B63,GESEM!B:R,9,0)</f>
        <v>ACTIVO</v>
      </c>
      <c r="S63" s="19">
        <v>0.25</v>
      </c>
      <c r="T63" s="14">
        <v>0.59375</v>
      </c>
      <c r="U63" s="14"/>
      <c r="V63" s="14"/>
      <c r="W63" s="13">
        <v>0.39583333333333331</v>
      </c>
      <c r="X63" s="14">
        <v>0.42708333333333331</v>
      </c>
      <c r="Y63" s="13"/>
      <c r="Z63" s="20"/>
      <c r="AA63" s="107">
        <v>0.25</v>
      </c>
      <c r="AB63" s="17">
        <v>0.59375</v>
      </c>
      <c r="AC63" s="17"/>
      <c r="AD63" s="17"/>
      <c r="AE63" s="17">
        <v>0.39583333333333331</v>
      </c>
      <c r="AF63" s="17">
        <v>0.42708333333333331</v>
      </c>
      <c r="AG63" s="17"/>
      <c r="AH63" s="18"/>
      <c r="AI63" s="13">
        <v>0.25</v>
      </c>
      <c r="AJ63" s="14">
        <v>0.59375</v>
      </c>
      <c r="AK63" s="14"/>
      <c r="AL63" s="14"/>
      <c r="AM63" s="13">
        <v>0.39583333333333331</v>
      </c>
      <c r="AN63" s="14">
        <v>0.42708333333333331</v>
      </c>
      <c r="AO63" s="14"/>
      <c r="AP63" s="20"/>
      <c r="AQ63" s="16">
        <v>0.25</v>
      </c>
      <c r="AR63" s="17">
        <v>0.59375</v>
      </c>
      <c r="AS63" s="17"/>
      <c r="AT63" s="17"/>
      <c r="AU63" s="17">
        <v>0.39583333333333331</v>
      </c>
      <c r="AV63" s="17">
        <v>0.42708333333333331</v>
      </c>
      <c r="AW63" s="17"/>
      <c r="AX63" s="18"/>
      <c r="AY63" s="13"/>
      <c r="AZ63" s="14"/>
      <c r="BA63" s="14"/>
      <c r="BB63" s="14"/>
      <c r="BC63" s="13"/>
      <c r="BD63" s="14"/>
      <c r="BE63" s="14"/>
      <c r="BF63" s="20"/>
      <c r="BG63" s="16">
        <v>0.25</v>
      </c>
      <c r="BH63" s="17">
        <v>0.59375</v>
      </c>
      <c r="BI63" s="17"/>
      <c r="BJ63" s="17"/>
      <c r="BK63" s="17">
        <v>0.39583333333333331</v>
      </c>
      <c r="BL63" s="17">
        <v>0.42708333333333331</v>
      </c>
      <c r="BM63" s="17"/>
      <c r="BN63" s="18"/>
      <c r="BO63" s="13">
        <v>0.25</v>
      </c>
      <c r="BP63" s="14">
        <v>0.59375</v>
      </c>
      <c r="BQ63" s="14"/>
      <c r="BR63" s="14"/>
      <c r="BS63" s="14">
        <v>0.39583333333333331</v>
      </c>
      <c r="BT63" s="14">
        <v>0.42708333333333331</v>
      </c>
      <c r="BU63" s="14"/>
      <c r="BV63" s="20"/>
      <c r="BW63" s="21">
        <f t="shared" si="3"/>
        <v>1</v>
      </c>
      <c r="BX63" s="2" t="str">
        <f t="shared" si="1"/>
        <v>X</v>
      </c>
      <c r="BY63" s="2">
        <f>+VLOOKUP(B63,GESEM!B:O,14,0)</f>
        <v>445</v>
      </c>
      <c r="CG63"/>
      <c r="CH63"/>
    </row>
    <row r="64" spans="1:86" ht="12.75" customHeight="1" x14ac:dyDescent="0.2">
      <c r="A64" s="31">
        <f t="shared" si="2"/>
        <v>58</v>
      </c>
      <c r="B64" s="74">
        <v>44692475</v>
      </c>
      <c r="C64" s="61" t="str">
        <f>+VLOOKUP(J64,TURNO!P:Q,2,0)</f>
        <v xml:space="preserve">CHAT USER </v>
      </c>
      <c r="D64" s="61" t="str">
        <f>+VLOOKUP(N64,TURNO!B:D,3,0)</f>
        <v>Mañana</v>
      </c>
      <c r="E64" s="75">
        <f>+VLOOKUP(B64,GESEM!B:R,12,0)</f>
        <v>45209</v>
      </c>
      <c r="F64" s="61" t="str">
        <f>+VLOOKUP(B64,GESEM!B:R,13,0)</f>
        <v>FULL TIME</v>
      </c>
      <c r="G64" s="61"/>
      <c r="H64" s="96"/>
      <c r="I64" s="61" t="str">
        <f>+VLOOKUP(B64,GESEM!B:N,3,0)</f>
        <v>QUEZADA RUIZ JESUS MANUEL</v>
      </c>
      <c r="J64" s="61" t="s">
        <v>16</v>
      </c>
      <c r="K64" s="61" t="str">
        <f>+VLOOKUP(B64,GESEM!B:R,8,0)</f>
        <v>ABURTO TORRES LILIAN JERALDIN</v>
      </c>
      <c r="L64" s="61" t="str">
        <f>+VLOOKUP(B64,GESEM!B:R,17,0)</f>
        <v>ALONSO RAFAEL ALEJANDRO WLADIMIR</v>
      </c>
      <c r="M64" s="61" t="s">
        <v>99</v>
      </c>
      <c r="N64" s="13">
        <v>0.25</v>
      </c>
      <c r="O64" s="14">
        <v>0.59375</v>
      </c>
      <c r="P64" s="13">
        <v>0.5</v>
      </c>
      <c r="Q64" s="14">
        <v>0.53125</v>
      </c>
      <c r="R64" s="108" t="str">
        <f>+VLOOKUP(B64,GESEM!B:R,9,0)</f>
        <v>ACTIVO</v>
      </c>
      <c r="S64" s="19">
        <v>0.25</v>
      </c>
      <c r="T64" s="14">
        <v>0.59375</v>
      </c>
      <c r="U64" s="14"/>
      <c r="V64" s="14"/>
      <c r="W64" s="13">
        <v>0.5</v>
      </c>
      <c r="X64" s="14">
        <v>0.53125</v>
      </c>
      <c r="Y64" s="13"/>
      <c r="Z64" s="20"/>
      <c r="AA64" s="107">
        <v>0.25</v>
      </c>
      <c r="AB64" s="17">
        <v>0.59375</v>
      </c>
      <c r="AC64" s="17"/>
      <c r="AD64" s="17"/>
      <c r="AE64" s="17">
        <v>0.5</v>
      </c>
      <c r="AF64" s="17">
        <v>0.53125</v>
      </c>
      <c r="AG64" s="17"/>
      <c r="AH64" s="18"/>
      <c r="AI64" s="13"/>
      <c r="AJ64" s="14"/>
      <c r="AK64" s="14"/>
      <c r="AL64" s="14"/>
      <c r="AM64" s="13"/>
      <c r="AN64" s="14"/>
      <c r="AO64" s="14"/>
      <c r="AP64" s="20"/>
      <c r="AQ64" s="16">
        <v>0.25</v>
      </c>
      <c r="AR64" s="17">
        <v>0.59375</v>
      </c>
      <c r="AS64" s="17"/>
      <c r="AT64" s="17"/>
      <c r="AU64" s="17">
        <v>0.5</v>
      </c>
      <c r="AV64" s="17">
        <v>0.53125</v>
      </c>
      <c r="AW64" s="17"/>
      <c r="AX64" s="18"/>
      <c r="AY64" s="13">
        <v>0.25</v>
      </c>
      <c r="AZ64" s="14">
        <v>0.59375</v>
      </c>
      <c r="BA64" s="14"/>
      <c r="BB64" s="14"/>
      <c r="BC64" s="13">
        <v>0.5</v>
      </c>
      <c r="BD64" s="14">
        <v>0.53125</v>
      </c>
      <c r="BE64" s="14"/>
      <c r="BF64" s="20"/>
      <c r="BG64" s="16">
        <v>0.25</v>
      </c>
      <c r="BH64" s="17">
        <v>0.59375</v>
      </c>
      <c r="BI64" s="17"/>
      <c r="BJ64" s="17"/>
      <c r="BK64" s="17">
        <v>0.5</v>
      </c>
      <c r="BL64" s="17">
        <v>0.53125</v>
      </c>
      <c r="BM64" s="17"/>
      <c r="BN64" s="18"/>
      <c r="BO64" s="13">
        <v>0.25</v>
      </c>
      <c r="BP64" s="14">
        <v>0.59375</v>
      </c>
      <c r="BQ64" s="14"/>
      <c r="BR64" s="14"/>
      <c r="BS64" s="14">
        <v>0.5</v>
      </c>
      <c r="BT64" s="14">
        <v>0.53125</v>
      </c>
      <c r="BU64" s="14"/>
      <c r="BV64" s="20"/>
      <c r="BW64" s="21">
        <f t="shared" si="3"/>
        <v>1</v>
      </c>
      <c r="BX64" s="2" t="str">
        <f t="shared" si="1"/>
        <v>X</v>
      </c>
      <c r="BY64" s="2">
        <f>+VLOOKUP(B64,GESEM!B:O,14,0)</f>
        <v>6748</v>
      </c>
      <c r="CG64"/>
      <c r="CH64"/>
    </row>
    <row r="65" spans="1:86" ht="12.75" customHeight="1" x14ac:dyDescent="0.2">
      <c r="A65" s="31">
        <f t="shared" si="2"/>
        <v>59</v>
      </c>
      <c r="B65" s="74">
        <v>76569450</v>
      </c>
      <c r="C65" s="61" t="str">
        <f>+VLOOKUP(J65,TURNO!P:Q,2,0)</f>
        <v xml:space="preserve">CHAT USER </v>
      </c>
      <c r="D65" s="61" t="str">
        <f>+VLOOKUP(N65,TURNO!B:D,3,0)</f>
        <v>Mañana</v>
      </c>
      <c r="E65" s="75">
        <f>+VLOOKUP(B65,GESEM!B:R,12,0)</f>
        <v>43784</v>
      </c>
      <c r="F65" s="61" t="str">
        <f>+VLOOKUP(B65,GESEM!B:R,13,0)</f>
        <v>FULL TIME</v>
      </c>
      <c r="G65" s="61"/>
      <c r="H65" s="96"/>
      <c r="I65" s="61" t="str">
        <f>+VLOOKUP(B65,GESEM!B:N,3,0)</f>
        <v>DIAZ PALHUA HASSLER NIKOLAS</v>
      </c>
      <c r="J65" s="61" t="s">
        <v>16</v>
      </c>
      <c r="K65" s="61" t="str">
        <f>+VLOOKUP(B65,GESEM!B:R,8,0)</f>
        <v>WAMPAGKIT LALANGUI SHINA CECILIA</v>
      </c>
      <c r="L65" s="61" t="str">
        <f>+VLOOKUP(B65,GESEM!B:R,17,0)</f>
        <v>ALONSO RAFAEL ALEJANDRO WLADIMIR</v>
      </c>
      <c r="M65" s="61" t="s">
        <v>97</v>
      </c>
      <c r="N65" s="13">
        <v>0.25</v>
      </c>
      <c r="O65" s="14">
        <v>0.59375</v>
      </c>
      <c r="P65" s="13">
        <v>0.5</v>
      </c>
      <c r="Q65" s="14">
        <v>0.53125</v>
      </c>
      <c r="R65" s="108" t="str">
        <f>+VLOOKUP(B65,GESEM!B:R,9,0)</f>
        <v>ACTIVO</v>
      </c>
      <c r="S65" s="19"/>
      <c r="T65" s="14"/>
      <c r="U65" s="14"/>
      <c r="V65" s="14"/>
      <c r="W65" s="13"/>
      <c r="X65" s="14"/>
      <c r="Y65" s="13"/>
      <c r="Z65" s="20"/>
      <c r="AA65" s="107">
        <v>0.25</v>
      </c>
      <c r="AB65" s="17">
        <v>0.59375</v>
      </c>
      <c r="AC65" s="17"/>
      <c r="AD65" s="17"/>
      <c r="AE65" s="17">
        <v>0.5</v>
      </c>
      <c r="AF65" s="17">
        <v>0.53125</v>
      </c>
      <c r="AG65" s="17"/>
      <c r="AH65" s="18"/>
      <c r="AI65" s="13">
        <v>0.25</v>
      </c>
      <c r="AJ65" s="14">
        <v>0.59375</v>
      </c>
      <c r="AK65" s="14"/>
      <c r="AL65" s="14"/>
      <c r="AM65" s="13">
        <v>0.5</v>
      </c>
      <c r="AN65" s="14">
        <v>0.53125</v>
      </c>
      <c r="AO65" s="14"/>
      <c r="AP65" s="20"/>
      <c r="AQ65" s="16">
        <v>0.25</v>
      </c>
      <c r="AR65" s="17">
        <v>0.59375</v>
      </c>
      <c r="AS65" s="17"/>
      <c r="AT65" s="17"/>
      <c r="AU65" s="17">
        <v>0.5</v>
      </c>
      <c r="AV65" s="17">
        <v>0.53125</v>
      </c>
      <c r="AW65" s="17"/>
      <c r="AX65" s="18"/>
      <c r="AY65" s="13">
        <v>0.25</v>
      </c>
      <c r="AZ65" s="14">
        <v>0.59375</v>
      </c>
      <c r="BA65" s="14"/>
      <c r="BB65" s="14"/>
      <c r="BC65" s="13">
        <v>0.5</v>
      </c>
      <c r="BD65" s="14">
        <v>0.53125</v>
      </c>
      <c r="BE65" s="14"/>
      <c r="BF65" s="20"/>
      <c r="BG65" s="16">
        <v>0.25</v>
      </c>
      <c r="BH65" s="17">
        <v>0.59375</v>
      </c>
      <c r="BI65" s="17"/>
      <c r="BJ65" s="17"/>
      <c r="BK65" s="17">
        <v>0.5</v>
      </c>
      <c r="BL65" s="17">
        <v>0.53125</v>
      </c>
      <c r="BM65" s="17"/>
      <c r="BN65" s="18"/>
      <c r="BO65" s="13">
        <v>0.25</v>
      </c>
      <c r="BP65" s="14">
        <v>0.59375</v>
      </c>
      <c r="BQ65" s="14"/>
      <c r="BR65" s="14"/>
      <c r="BS65" s="14">
        <v>0.5</v>
      </c>
      <c r="BT65" s="14">
        <v>0.53125</v>
      </c>
      <c r="BU65" s="14"/>
      <c r="BV65" s="20"/>
      <c r="BW65" s="21">
        <f t="shared" si="3"/>
        <v>1</v>
      </c>
      <c r="BX65" s="2" t="str">
        <f t="shared" si="1"/>
        <v>X</v>
      </c>
      <c r="BY65" s="2">
        <f>+VLOOKUP(B65,GESEM!B:O,14,0)</f>
        <v>424</v>
      </c>
      <c r="CG65"/>
      <c r="CH65"/>
    </row>
    <row r="66" spans="1:86" ht="12.75" customHeight="1" x14ac:dyDescent="0.2">
      <c r="A66" s="31">
        <f t="shared" si="2"/>
        <v>60</v>
      </c>
      <c r="B66" s="74">
        <v>47774179</v>
      </c>
      <c r="C66" s="61" t="str">
        <f>+VLOOKUP(J66,TURNO!P:Q,2,0)</f>
        <v xml:space="preserve">CHAT USER </v>
      </c>
      <c r="D66" s="61" t="str">
        <f>+VLOOKUP(N66,TURNO!B:D,3,0)</f>
        <v>Mañana</v>
      </c>
      <c r="E66" s="75">
        <f>+VLOOKUP(B66,GESEM!B:R,12,0)</f>
        <v>44882</v>
      </c>
      <c r="F66" s="61" t="str">
        <f>+VLOOKUP(B66,GESEM!B:R,13,0)</f>
        <v>FULL TIME</v>
      </c>
      <c r="G66" s="61"/>
      <c r="H66" s="96"/>
      <c r="I66" s="61" t="str">
        <f>+VLOOKUP(B66,GESEM!B:N,3,0)</f>
        <v>YUPANQUI REYSANCHEZ YURI</v>
      </c>
      <c r="J66" s="61" t="s">
        <v>16</v>
      </c>
      <c r="K66" s="61" t="str">
        <f>+VLOOKUP(B66,GESEM!B:R,8,0)</f>
        <v>LARICO ALARCON CHRISTIAN CARLOS</v>
      </c>
      <c r="L66" s="61" t="str">
        <f>+VLOOKUP(B66,GESEM!B:R,17,0)</f>
        <v>ALONSO RAFAEL ALEJANDRO WLADIMIR</v>
      </c>
      <c r="M66" s="61" t="s">
        <v>97</v>
      </c>
      <c r="N66" s="13">
        <v>0.29166666666666669</v>
      </c>
      <c r="O66" s="14">
        <v>0.63541666666666663</v>
      </c>
      <c r="P66" s="13">
        <v>0.54166666666666663</v>
      </c>
      <c r="Q66" s="14">
        <v>0.57291666666666663</v>
      </c>
      <c r="R66" s="108" t="str">
        <f>+VLOOKUP(B66,GESEM!B:R,9,0)</f>
        <v>ACTIVO</v>
      </c>
      <c r="S66" s="19"/>
      <c r="T66" s="14"/>
      <c r="U66" s="14"/>
      <c r="V66" s="14"/>
      <c r="W66" s="13"/>
      <c r="X66" s="14"/>
      <c r="Y66" s="13"/>
      <c r="Z66" s="20"/>
      <c r="AA66" s="107">
        <v>0.29166666666666669</v>
      </c>
      <c r="AB66" s="17">
        <v>0.63541666666666663</v>
      </c>
      <c r="AC66" s="17"/>
      <c r="AD66" s="17"/>
      <c r="AE66" s="17">
        <v>0.54166666666666663</v>
      </c>
      <c r="AF66" s="17">
        <v>0.57291666666666663</v>
      </c>
      <c r="AG66" s="17"/>
      <c r="AH66" s="18"/>
      <c r="AI66" s="13">
        <v>0.29166666666666669</v>
      </c>
      <c r="AJ66" s="14">
        <v>0.63541666666666663</v>
      </c>
      <c r="AK66" s="14"/>
      <c r="AL66" s="14"/>
      <c r="AM66" s="13">
        <v>0.54166666666666663</v>
      </c>
      <c r="AN66" s="14">
        <v>0.57291666666666663</v>
      </c>
      <c r="AO66" s="14"/>
      <c r="AP66" s="20"/>
      <c r="AQ66" s="16">
        <v>0.29166666666666669</v>
      </c>
      <c r="AR66" s="17">
        <v>0.63541666666666663</v>
      </c>
      <c r="AS66" s="17"/>
      <c r="AT66" s="17"/>
      <c r="AU66" s="17">
        <v>0.54166666666666663</v>
      </c>
      <c r="AV66" s="17">
        <v>0.57291666666666663</v>
      </c>
      <c r="AW66" s="17"/>
      <c r="AX66" s="18"/>
      <c r="AY66" s="13">
        <v>0.29166666666666669</v>
      </c>
      <c r="AZ66" s="14">
        <v>0.63541666666666663</v>
      </c>
      <c r="BA66" s="14"/>
      <c r="BB66" s="14"/>
      <c r="BC66" s="13">
        <v>0.54166666666666663</v>
      </c>
      <c r="BD66" s="14">
        <v>0.57291666666666663</v>
      </c>
      <c r="BE66" s="14"/>
      <c r="BF66" s="20"/>
      <c r="BG66" s="16">
        <v>0.29166666666666669</v>
      </c>
      <c r="BH66" s="17">
        <v>0.63541666666666663</v>
      </c>
      <c r="BI66" s="17"/>
      <c r="BJ66" s="17"/>
      <c r="BK66" s="17">
        <v>0.54166666666666663</v>
      </c>
      <c r="BL66" s="17">
        <v>0.57291666666666663</v>
      </c>
      <c r="BM66" s="17"/>
      <c r="BN66" s="18"/>
      <c r="BO66" s="13">
        <v>0.29166666666666669</v>
      </c>
      <c r="BP66" s="14">
        <v>0.63541666666666663</v>
      </c>
      <c r="BQ66" s="14"/>
      <c r="BR66" s="14"/>
      <c r="BS66" s="14">
        <v>0.54166666666666663</v>
      </c>
      <c r="BT66" s="14">
        <v>0.57291666666666663</v>
      </c>
      <c r="BU66" s="14"/>
      <c r="BV66" s="20"/>
      <c r="BW66" s="21">
        <f t="shared" ref="BW66:BW129" si="4">COUNTBLANK(S66)+COUNTBLANK(AA66)+COUNTBLANK(AI66)+COUNTBLANK(AQ66)+COUNTBLANK(AY66)+COUNTBLANK(BG66)+COUNTBLANK(BO66)</f>
        <v>1</v>
      </c>
      <c r="BX66" s="2" t="str">
        <f t="shared" si="1"/>
        <v>X</v>
      </c>
      <c r="BY66" s="2">
        <f>+VLOOKUP(B66,GESEM!B:O,14,0)</f>
        <v>5854</v>
      </c>
      <c r="CG66"/>
      <c r="CH66"/>
    </row>
    <row r="67" spans="1:86" ht="12.75" customHeight="1" x14ac:dyDescent="0.2">
      <c r="A67" s="31">
        <f t="shared" si="2"/>
        <v>61</v>
      </c>
      <c r="B67" s="74">
        <v>70800781</v>
      </c>
      <c r="C67" s="61" t="str">
        <f>+VLOOKUP(J67,TURNO!P:Q,2,0)</f>
        <v xml:space="preserve">CHAT USER </v>
      </c>
      <c r="D67" s="61" t="str">
        <f>+VLOOKUP(N67,TURNO!B:D,3,0)</f>
        <v>Mañana</v>
      </c>
      <c r="E67" s="75">
        <f>+VLOOKUP(B67,GESEM!B:R,12,0)</f>
        <v>44238</v>
      </c>
      <c r="F67" s="61" t="str">
        <f>+VLOOKUP(B67,GESEM!B:R,13,0)</f>
        <v>FULL TIME</v>
      </c>
      <c r="G67" s="61" t="s">
        <v>2218</v>
      </c>
      <c r="H67" s="96" t="s">
        <v>2317</v>
      </c>
      <c r="I67" s="61" t="str">
        <f>+VLOOKUP(B67,GESEM!B:N,3,0)</f>
        <v>VERGARAY VILLAFANA EDWIN MIGUEL</v>
      </c>
      <c r="J67" s="61" t="s">
        <v>16</v>
      </c>
      <c r="K67" s="61" t="str">
        <f>+VLOOKUP(B67,GESEM!B:R,8,0)</f>
        <v>WAMPAGKIT LALANGUI SHINA CECILIA</v>
      </c>
      <c r="L67" s="61" t="str">
        <f>+VLOOKUP(B67,GESEM!B:R,17,0)</f>
        <v>ALONSO RAFAEL ALEJANDRO WLADIMIR</v>
      </c>
      <c r="M67" s="61" t="s">
        <v>97</v>
      </c>
      <c r="N67" s="13">
        <v>0.25</v>
      </c>
      <c r="O67" s="14">
        <v>0.59375</v>
      </c>
      <c r="P67" s="13">
        <v>0.54166666666666663</v>
      </c>
      <c r="Q67" s="14">
        <v>0.57291666666666663</v>
      </c>
      <c r="R67" s="108" t="str">
        <f>+VLOOKUP(B67,GESEM!B:R,9,0)</f>
        <v>ACTIVO</v>
      </c>
      <c r="S67" s="19"/>
      <c r="T67" s="14"/>
      <c r="U67" s="14"/>
      <c r="V67" s="14"/>
      <c r="W67" s="13"/>
      <c r="X67" s="14"/>
      <c r="Y67" s="13"/>
      <c r="Z67" s="20"/>
      <c r="AA67" s="107">
        <v>0.25</v>
      </c>
      <c r="AB67" s="17">
        <v>0.59375</v>
      </c>
      <c r="AC67" s="17"/>
      <c r="AD67" s="17"/>
      <c r="AE67" s="17">
        <v>0.54166666666666663</v>
      </c>
      <c r="AF67" s="17">
        <v>0.57291666666666663</v>
      </c>
      <c r="AG67" s="17"/>
      <c r="AH67" s="18"/>
      <c r="AI67" s="13">
        <v>0.25</v>
      </c>
      <c r="AJ67" s="14">
        <v>0.59375</v>
      </c>
      <c r="AK67" s="14"/>
      <c r="AL67" s="14"/>
      <c r="AM67" s="13">
        <v>0.54166666666666663</v>
      </c>
      <c r="AN67" s="14">
        <v>0.57291666666666663</v>
      </c>
      <c r="AO67" s="14"/>
      <c r="AP67" s="20"/>
      <c r="AQ67" s="16">
        <v>0.25</v>
      </c>
      <c r="AR67" s="17">
        <v>0.59375</v>
      </c>
      <c r="AS67" s="17"/>
      <c r="AT67" s="17"/>
      <c r="AU67" s="17">
        <v>0.54166666666666663</v>
      </c>
      <c r="AV67" s="17">
        <v>0.57291666666666663</v>
      </c>
      <c r="AW67" s="17"/>
      <c r="AX67" s="18"/>
      <c r="AY67" s="13">
        <v>0.25</v>
      </c>
      <c r="AZ67" s="14">
        <v>0.59375</v>
      </c>
      <c r="BA67" s="14"/>
      <c r="BB67" s="14"/>
      <c r="BC67" s="13">
        <v>0.54166666666666663</v>
      </c>
      <c r="BD67" s="14">
        <v>0.57291666666666663</v>
      </c>
      <c r="BE67" s="14"/>
      <c r="BF67" s="20"/>
      <c r="BG67" s="16">
        <v>0.25</v>
      </c>
      <c r="BH67" s="17">
        <v>0.59375</v>
      </c>
      <c r="BI67" s="17"/>
      <c r="BJ67" s="17"/>
      <c r="BK67" s="17">
        <v>0.54166666666666663</v>
      </c>
      <c r="BL67" s="17">
        <v>0.57291666666666663</v>
      </c>
      <c r="BM67" s="17"/>
      <c r="BN67" s="18"/>
      <c r="BO67" s="13">
        <v>0.25</v>
      </c>
      <c r="BP67" s="14">
        <v>0.59375</v>
      </c>
      <c r="BQ67" s="14"/>
      <c r="BR67" s="14"/>
      <c r="BS67" s="14">
        <v>0.41666666666666669</v>
      </c>
      <c r="BT67" s="14">
        <v>0.44791666666666669</v>
      </c>
      <c r="BU67" s="14"/>
      <c r="BV67" s="20"/>
      <c r="BW67" s="21">
        <f t="shared" si="4"/>
        <v>1</v>
      </c>
      <c r="BX67" s="2" t="str">
        <f t="shared" si="1"/>
        <v>X</v>
      </c>
      <c r="BY67" s="2">
        <f>+VLOOKUP(B67,GESEM!B:O,14,0)</f>
        <v>2234</v>
      </c>
      <c r="CG67"/>
      <c r="CH67"/>
    </row>
    <row r="68" spans="1:86" ht="12.75" customHeight="1" x14ac:dyDescent="0.2">
      <c r="A68" s="31">
        <f t="shared" si="2"/>
        <v>62</v>
      </c>
      <c r="B68" s="74">
        <v>41392591</v>
      </c>
      <c r="C68" s="61" t="str">
        <f>+VLOOKUP(J68,TURNO!P:Q,2,0)</f>
        <v xml:space="preserve">CHAT USER </v>
      </c>
      <c r="D68" s="61" t="str">
        <f>+VLOOKUP(N68,TURNO!B:D,3,0)</f>
        <v>Mañana</v>
      </c>
      <c r="E68" s="75">
        <f>+VLOOKUP(B68,GESEM!B:R,12,0)</f>
        <v>44900</v>
      </c>
      <c r="F68" s="61" t="str">
        <f>+VLOOKUP(B68,GESEM!B:R,13,0)</f>
        <v>FULL TIME</v>
      </c>
      <c r="G68" s="61"/>
      <c r="H68" s="96"/>
      <c r="I68" s="61" t="str">
        <f>+VLOOKUP(B68,GESEM!B:N,3,0)</f>
        <v>RIMAC BELTRAN ALFREDO</v>
      </c>
      <c r="J68" s="61" t="s">
        <v>16</v>
      </c>
      <c r="K68" s="61" t="str">
        <f>+VLOOKUP(B68,GESEM!B:R,8,0)</f>
        <v>LARICO ALARCON CHRISTIAN CARLOS</v>
      </c>
      <c r="L68" s="61" t="str">
        <f>+VLOOKUP(B68,GESEM!B:R,17,0)</f>
        <v>ALONSO RAFAEL ALEJANDRO WLADIMIR</v>
      </c>
      <c r="M68" s="61" t="s">
        <v>98</v>
      </c>
      <c r="N68" s="13">
        <v>0.25</v>
      </c>
      <c r="O68" s="14">
        <v>0.59375</v>
      </c>
      <c r="P68" s="13">
        <v>0.375</v>
      </c>
      <c r="Q68" s="14">
        <v>0.40625</v>
      </c>
      <c r="R68" s="108" t="str">
        <f>+VLOOKUP(B68,GESEM!B:R,9,0)</f>
        <v>ACTIVO</v>
      </c>
      <c r="S68" s="19">
        <v>0.25</v>
      </c>
      <c r="T68" s="14">
        <v>0.59375</v>
      </c>
      <c r="U68" s="14"/>
      <c r="V68" s="14"/>
      <c r="W68" s="13">
        <v>0.375</v>
      </c>
      <c r="X68" s="14">
        <v>0.40625</v>
      </c>
      <c r="Y68" s="13"/>
      <c r="Z68" s="20"/>
      <c r="AA68" s="107"/>
      <c r="AB68" s="17"/>
      <c r="AC68" s="17"/>
      <c r="AD68" s="17"/>
      <c r="AE68" s="17"/>
      <c r="AF68" s="17"/>
      <c r="AG68" s="17"/>
      <c r="AH68" s="18"/>
      <c r="AI68" s="13">
        <v>0.25</v>
      </c>
      <c r="AJ68" s="14">
        <v>0.59375</v>
      </c>
      <c r="AK68" s="14"/>
      <c r="AL68" s="14"/>
      <c r="AM68" s="13">
        <v>0.375</v>
      </c>
      <c r="AN68" s="14">
        <v>0.40625</v>
      </c>
      <c r="AO68" s="14"/>
      <c r="AP68" s="20"/>
      <c r="AQ68" s="16">
        <v>0.25</v>
      </c>
      <c r="AR68" s="17">
        <v>0.59375</v>
      </c>
      <c r="AS68" s="17"/>
      <c r="AT68" s="17"/>
      <c r="AU68" s="17">
        <v>0.375</v>
      </c>
      <c r="AV68" s="17">
        <v>0.40625</v>
      </c>
      <c r="AW68" s="17"/>
      <c r="AX68" s="18"/>
      <c r="AY68" s="13">
        <v>0.25</v>
      </c>
      <c r="AZ68" s="14">
        <v>0.59375</v>
      </c>
      <c r="BA68" s="14"/>
      <c r="BB68" s="14"/>
      <c r="BC68" s="13">
        <v>0.375</v>
      </c>
      <c r="BD68" s="14">
        <v>0.40625</v>
      </c>
      <c r="BE68" s="14"/>
      <c r="BF68" s="20"/>
      <c r="BG68" s="16">
        <v>0.25</v>
      </c>
      <c r="BH68" s="17">
        <v>0.59375</v>
      </c>
      <c r="BI68" s="17"/>
      <c r="BJ68" s="17"/>
      <c r="BK68" s="17">
        <v>0.375</v>
      </c>
      <c r="BL68" s="17">
        <v>0.40625</v>
      </c>
      <c r="BM68" s="17"/>
      <c r="BN68" s="18"/>
      <c r="BO68" s="13">
        <v>0.25</v>
      </c>
      <c r="BP68" s="14">
        <v>0.59375</v>
      </c>
      <c r="BQ68" s="14"/>
      <c r="BR68" s="14"/>
      <c r="BS68" s="14">
        <v>0.375</v>
      </c>
      <c r="BT68" s="14">
        <v>0.40625</v>
      </c>
      <c r="BU68" s="14"/>
      <c r="BV68" s="20"/>
      <c r="BW68" s="21">
        <f t="shared" si="4"/>
        <v>1</v>
      </c>
      <c r="BX68" s="2" t="str">
        <f t="shared" si="1"/>
        <v>X</v>
      </c>
      <c r="BY68" s="2">
        <f>+VLOOKUP(B68,GESEM!B:O,14,0)</f>
        <v>5931</v>
      </c>
      <c r="CG68"/>
      <c r="CH68"/>
    </row>
    <row r="69" spans="1:86" ht="12.75" customHeight="1" x14ac:dyDescent="0.2">
      <c r="A69" s="31">
        <f t="shared" si="2"/>
        <v>63</v>
      </c>
      <c r="B69" s="74">
        <v>74379249</v>
      </c>
      <c r="C69" s="61" t="str">
        <f>+VLOOKUP(J69,TURNO!P:Q,2,0)</f>
        <v xml:space="preserve">CHAT USER </v>
      </c>
      <c r="D69" s="61" t="str">
        <f>+VLOOKUP(N69,TURNO!B:D,3,0)</f>
        <v>Mañana</v>
      </c>
      <c r="E69" s="75">
        <f>+VLOOKUP(B69,GESEM!B:R,12,0)</f>
        <v>44744</v>
      </c>
      <c r="F69" s="61" t="str">
        <f>+VLOOKUP(B69,GESEM!B:R,13,0)</f>
        <v>FULL TIME</v>
      </c>
      <c r="G69" s="61" t="s">
        <v>2215</v>
      </c>
      <c r="H69" s="96" t="s">
        <v>2372</v>
      </c>
      <c r="I69" s="61" t="str">
        <f>+VLOOKUP(B69,GESEM!B:N,3,0)</f>
        <v>HENRIQUEZ QUEIPO NICOLE XIMENA</v>
      </c>
      <c r="J69" s="61" t="s">
        <v>16</v>
      </c>
      <c r="K69" s="61" t="str">
        <f>+VLOOKUP(B69,GESEM!B:R,8,0)</f>
        <v>WAMPAGKIT LALANGUI SHINA CECILIA</v>
      </c>
      <c r="L69" s="61" t="str">
        <f>+VLOOKUP(B69,GESEM!B:R,17,0)</f>
        <v>ALONSO RAFAEL ALEJANDRO WLADIMIR</v>
      </c>
      <c r="M69" s="61" t="s">
        <v>97</v>
      </c>
      <c r="N69" s="13">
        <v>0.25</v>
      </c>
      <c r="O69" s="14">
        <v>0.59375</v>
      </c>
      <c r="P69" s="13">
        <v>0.5</v>
      </c>
      <c r="Q69" s="14">
        <v>0.53125</v>
      </c>
      <c r="R69" s="108" t="str">
        <f>+VLOOKUP(B69,GESEM!B:R,9,0)</f>
        <v>ACTIVO</v>
      </c>
      <c r="S69" s="19"/>
      <c r="T69" s="14"/>
      <c r="U69" s="14"/>
      <c r="V69" s="14"/>
      <c r="W69" s="13"/>
      <c r="X69" s="14"/>
      <c r="Y69" s="13"/>
      <c r="Z69" s="20"/>
      <c r="AA69" s="107">
        <v>0.25</v>
      </c>
      <c r="AB69" s="17">
        <v>0.59375</v>
      </c>
      <c r="AC69" s="17"/>
      <c r="AD69" s="17"/>
      <c r="AE69" s="17">
        <v>0.5</v>
      </c>
      <c r="AF69" s="17">
        <v>0.53125</v>
      </c>
      <c r="AG69" s="17"/>
      <c r="AH69" s="18"/>
      <c r="AI69" s="13">
        <v>0.25</v>
      </c>
      <c r="AJ69" s="14">
        <v>0.59375</v>
      </c>
      <c r="AK69" s="14"/>
      <c r="AL69" s="14"/>
      <c r="AM69" s="13">
        <v>0.5</v>
      </c>
      <c r="AN69" s="14">
        <v>0.53125</v>
      </c>
      <c r="AO69" s="14"/>
      <c r="AP69" s="20"/>
      <c r="AQ69" s="16">
        <v>0.25</v>
      </c>
      <c r="AR69" s="17">
        <v>0.59375</v>
      </c>
      <c r="AS69" s="17"/>
      <c r="AT69" s="17"/>
      <c r="AU69" s="17">
        <v>0.5</v>
      </c>
      <c r="AV69" s="17">
        <v>0.53125</v>
      </c>
      <c r="AW69" s="17"/>
      <c r="AX69" s="18"/>
      <c r="AY69" s="13">
        <v>0.25</v>
      </c>
      <c r="AZ69" s="14">
        <v>0.59375</v>
      </c>
      <c r="BA69" s="14"/>
      <c r="BB69" s="14"/>
      <c r="BC69" s="13">
        <v>0.5</v>
      </c>
      <c r="BD69" s="14">
        <v>0.53125</v>
      </c>
      <c r="BE69" s="14"/>
      <c r="BF69" s="20"/>
      <c r="BG69" s="16">
        <v>0.25</v>
      </c>
      <c r="BH69" s="17">
        <v>0.59375</v>
      </c>
      <c r="BI69" s="17"/>
      <c r="BJ69" s="17"/>
      <c r="BK69" s="17">
        <v>0.5</v>
      </c>
      <c r="BL69" s="17">
        <v>0.53125</v>
      </c>
      <c r="BM69" s="17"/>
      <c r="BN69" s="18"/>
      <c r="BO69" s="13">
        <v>0.25</v>
      </c>
      <c r="BP69" s="14">
        <v>0.59375</v>
      </c>
      <c r="BQ69" s="14"/>
      <c r="BR69" s="14"/>
      <c r="BS69" s="14">
        <v>0.5</v>
      </c>
      <c r="BT69" s="14">
        <v>0.53125</v>
      </c>
      <c r="BU69" s="14"/>
      <c r="BV69" s="20"/>
      <c r="BW69" s="21">
        <f t="shared" si="4"/>
        <v>1</v>
      </c>
      <c r="BX69" s="2" t="str">
        <f t="shared" si="1"/>
        <v>X</v>
      </c>
      <c r="BY69" s="2">
        <f>+VLOOKUP(B69,GESEM!B:O,14,0)</f>
        <v>3362</v>
      </c>
      <c r="CG69"/>
      <c r="CH69"/>
    </row>
    <row r="70" spans="1:86" ht="12.75" customHeight="1" x14ac:dyDescent="0.2">
      <c r="A70" s="31">
        <f t="shared" si="2"/>
        <v>64</v>
      </c>
      <c r="B70" s="74">
        <v>75351436</v>
      </c>
      <c r="C70" s="61" t="str">
        <f>+VLOOKUP(J70,TURNO!P:Q,2,0)</f>
        <v xml:space="preserve">CHAT USER </v>
      </c>
      <c r="D70" s="61" t="str">
        <f>+VLOOKUP(N70,TURNO!B:D,3,0)</f>
        <v>Mañana</v>
      </c>
      <c r="E70" s="75">
        <f>+VLOOKUP(B70,GESEM!B:R,12,0)</f>
        <v>45546</v>
      </c>
      <c r="F70" s="61" t="str">
        <f>+VLOOKUP(B70,GESEM!B:R,13,0)</f>
        <v>PART TIME</v>
      </c>
      <c r="G70" s="61" t="s">
        <v>2215</v>
      </c>
      <c r="H70" s="96" t="s">
        <v>2372</v>
      </c>
      <c r="I70" s="61" t="str">
        <f>+VLOOKUP(B70,GESEM!B:N,3,0)</f>
        <v>ALEJOS GRANDA MILAGROS DEL JESUS</v>
      </c>
      <c r="J70" s="61" t="s">
        <v>16</v>
      </c>
      <c r="K70" s="61" t="str">
        <f>+VLOOKUP(B70,GESEM!B:R,8,0)</f>
        <v>WAMPAGKIT LALANGUI SHINA CECILIA</v>
      </c>
      <c r="L70" s="61" t="str">
        <f>+VLOOKUP(B70,GESEM!B:R,17,0)</f>
        <v>ALONSO RAFAEL ALEJANDRO WLADIMIR</v>
      </c>
      <c r="M70" s="61" t="s">
        <v>99</v>
      </c>
      <c r="N70" s="13">
        <v>0.25</v>
      </c>
      <c r="O70" s="14">
        <v>0.41319444444444442</v>
      </c>
      <c r="P70" s="13"/>
      <c r="Q70" s="14"/>
      <c r="R70" s="108" t="str">
        <f>+VLOOKUP(B70,GESEM!B:R,9,0)</f>
        <v>ACTIVO</v>
      </c>
      <c r="S70" s="19">
        <v>0.25</v>
      </c>
      <c r="T70" s="14">
        <v>0.41319444444444442</v>
      </c>
      <c r="U70" s="14"/>
      <c r="V70" s="14"/>
      <c r="W70" s="13"/>
      <c r="X70" s="14"/>
      <c r="Y70" s="13"/>
      <c r="Z70" s="20"/>
      <c r="AA70" s="107">
        <v>0.25</v>
      </c>
      <c r="AB70" s="17">
        <v>0.41319444444444442</v>
      </c>
      <c r="AC70" s="17"/>
      <c r="AD70" s="17"/>
      <c r="AE70" s="17"/>
      <c r="AF70" s="17"/>
      <c r="AG70" s="17"/>
      <c r="AH70" s="18"/>
      <c r="AI70" s="13"/>
      <c r="AJ70" s="14"/>
      <c r="AK70" s="14"/>
      <c r="AL70" s="14"/>
      <c r="AM70" s="13"/>
      <c r="AN70" s="14"/>
      <c r="AO70" s="14"/>
      <c r="AP70" s="20"/>
      <c r="AQ70" s="16">
        <v>0.25</v>
      </c>
      <c r="AR70" s="17">
        <v>0.41319444444444442</v>
      </c>
      <c r="AS70" s="17"/>
      <c r="AT70" s="17"/>
      <c r="AU70" s="17"/>
      <c r="AV70" s="17"/>
      <c r="AW70" s="17"/>
      <c r="AX70" s="18"/>
      <c r="AY70" s="13">
        <v>0.25</v>
      </c>
      <c r="AZ70" s="14">
        <v>0.41319444444444442</v>
      </c>
      <c r="BA70" s="14"/>
      <c r="BB70" s="14"/>
      <c r="BC70" s="13"/>
      <c r="BD70" s="14"/>
      <c r="BE70" s="14"/>
      <c r="BF70" s="20"/>
      <c r="BG70" s="16">
        <v>0.25</v>
      </c>
      <c r="BH70" s="17">
        <v>0.41319444444444442</v>
      </c>
      <c r="BI70" s="17"/>
      <c r="BJ70" s="17"/>
      <c r="BK70" s="17"/>
      <c r="BL70" s="17"/>
      <c r="BM70" s="17"/>
      <c r="BN70" s="18"/>
      <c r="BO70" s="13">
        <v>0.25</v>
      </c>
      <c r="BP70" s="14">
        <v>0.41319444444444442</v>
      </c>
      <c r="BQ70" s="14"/>
      <c r="BR70" s="14"/>
      <c r="BS70" s="14"/>
      <c r="BT70" s="14"/>
      <c r="BU70" s="14"/>
      <c r="BV70" s="20"/>
      <c r="BW70" s="21">
        <f t="shared" si="4"/>
        <v>1</v>
      </c>
      <c r="BX70" s="2" t="str">
        <f t="shared" ref="BX70:BX133" si="5">IF(I70="NESTING","OK",IF(AND(K70="full time",BW70=1),"OK",IF(AND(K70="Part time",BW70=2),"OK",IF(AND(K70="Part Time2",BW70=1),"OK",IF(AND(K70="Part Time3",BW70=4),"OK","X")))))</f>
        <v>X</v>
      </c>
      <c r="BY70" s="2">
        <f>+VLOOKUP(B70,GESEM!B:O,14,0)</f>
        <v>9661</v>
      </c>
      <c r="CG70"/>
      <c r="CH70"/>
    </row>
    <row r="71" spans="1:86" ht="12.75" customHeight="1" x14ac:dyDescent="0.2">
      <c r="A71" s="31">
        <f t="shared" si="2"/>
        <v>65</v>
      </c>
      <c r="B71" s="74">
        <v>73228860</v>
      </c>
      <c r="C71" s="61" t="str">
        <f>+VLOOKUP(J71,TURNO!P:Q,2,0)</f>
        <v xml:space="preserve">CHAT USER </v>
      </c>
      <c r="D71" s="61" t="str">
        <f>+VLOOKUP(N71,TURNO!B:D,3,0)</f>
        <v>Mañana</v>
      </c>
      <c r="E71" s="75">
        <f>+VLOOKUP(B71,GESEM!B:R,12,0)</f>
        <v>44875</v>
      </c>
      <c r="F71" s="61" t="str">
        <f>+VLOOKUP(B71,GESEM!B:R,13,0)</f>
        <v>FULL TIME</v>
      </c>
      <c r="G71" s="61"/>
      <c r="H71" s="96"/>
      <c r="I71" s="61" t="str">
        <f>+VLOOKUP(B71,GESEM!B:N,3,0)</f>
        <v>ZARATE TEMPLE RENZO DAVID</v>
      </c>
      <c r="J71" s="61" t="s">
        <v>16</v>
      </c>
      <c r="K71" s="61" t="str">
        <f>+VLOOKUP(B71,GESEM!B:R,8,0)</f>
        <v>WAMPAGKIT LALANGUI SHINA CECILIA</v>
      </c>
      <c r="L71" s="61" t="str">
        <f>+VLOOKUP(B71,GESEM!B:R,17,0)</f>
        <v>ALONSO RAFAEL ALEJANDRO WLADIMIR</v>
      </c>
      <c r="M71" s="61" t="s">
        <v>98</v>
      </c>
      <c r="N71" s="13">
        <v>0.25</v>
      </c>
      <c r="O71" s="14">
        <v>0.59375</v>
      </c>
      <c r="P71" s="13">
        <v>0.54166666666666663</v>
      </c>
      <c r="Q71" s="14">
        <v>0.57291666666666663</v>
      </c>
      <c r="R71" s="108" t="str">
        <f>+VLOOKUP(B71,GESEM!B:R,9,0)</f>
        <v>ACTIVO</v>
      </c>
      <c r="S71" s="19">
        <v>0.25</v>
      </c>
      <c r="T71" s="14">
        <v>0.59375</v>
      </c>
      <c r="U71" s="14"/>
      <c r="V71" s="14"/>
      <c r="W71" s="13">
        <v>0.54166666666666663</v>
      </c>
      <c r="X71" s="14">
        <v>0.57291666666666663</v>
      </c>
      <c r="Y71" s="13"/>
      <c r="Z71" s="20"/>
      <c r="AA71" s="107"/>
      <c r="AB71" s="17"/>
      <c r="AC71" s="17"/>
      <c r="AD71" s="17"/>
      <c r="AE71" s="17"/>
      <c r="AF71" s="17"/>
      <c r="AG71" s="17"/>
      <c r="AH71" s="18"/>
      <c r="AI71" s="13">
        <v>0.25</v>
      </c>
      <c r="AJ71" s="14">
        <v>0.59375</v>
      </c>
      <c r="AK71" s="14"/>
      <c r="AL71" s="14"/>
      <c r="AM71" s="13">
        <v>0.54166666666666663</v>
      </c>
      <c r="AN71" s="14">
        <v>0.57291666666666663</v>
      </c>
      <c r="AO71" s="14"/>
      <c r="AP71" s="20"/>
      <c r="AQ71" s="16">
        <v>0.25</v>
      </c>
      <c r="AR71" s="17">
        <v>0.59375</v>
      </c>
      <c r="AS71" s="17"/>
      <c r="AT71" s="17"/>
      <c r="AU71" s="17">
        <v>0.54166666666666663</v>
      </c>
      <c r="AV71" s="17">
        <v>0.57291666666666663</v>
      </c>
      <c r="AW71" s="17"/>
      <c r="AX71" s="18"/>
      <c r="AY71" s="13">
        <v>0.25</v>
      </c>
      <c r="AZ71" s="14">
        <v>0.59375</v>
      </c>
      <c r="BA71" s="14"/>
      <c r="BB71" s="14"/>
      <c r="BC71" s="13">
        <v>0.54166666666666663</v>
      </c>
      <c r="BD71" s="14">
        <v>0.57291666666666663</v>
      </c>
      <c r="BE71" s="14"/>
      <c r="BF71" s="20"/>
      <c r="BG71" s="16">
        <v>0.25</v>
      </c>
      <c r="BH71" s="17">
        <v>0.59375</v>
      </c>
      <c r="BI71" s="17"/>
      <c r="BJ71" s="17"/>
      <c r="BK71" s="17">
        <v>0.54166666666666663</v>
      </c>
      <c r="BL71" s="17">
        <v>0.57291666666666663</v>
      </c>
      <c r="BM71" s="17"/>
      <c r="BN71" s="18"/>
      <c r="BO71" s="13">
        <v>0.25</v>
      </c>
      <c r="BP71" s="14">
        <v>0.59375</v>
      </c>
      <c r="BQ71" s="14"/>
      <c r="BR71" s="14"/>
      <c r="BS71" s="14">
        <v>0.5</v>
      </c>
      <c r="BT71" s="14">
        <v>0.53125</v>
      </c>
      <c r="BU71" s="14"/>
      <c r="BV71" s="20"/>
      <c r="BW71" s="21">
        <f t="shared" si="4"/>
        <v>1</v>
      </c>
      <c r="BX71" s="2" t="str">
        <f t="shared" si="5"/>
        <v>X</v>
      </c>
      <c r="BY71" s="2">
        <f>+VLOOKUP(B71,GESEM!B:O,14,0)</f>
        <v>5849</v>
      </c>
      <c r="CG71"/>
      <c r="CH71"/>
    </row>
    <row r="72" spans="1:86" ht="12.75" customHeight="1" x14ac:dyDescent="0.2">
      <c r="A72" s="31">
        <f t="shared" ref="A72:A135" si="6">+A71+1</f>
        <v>66</v>
      </c>
      <c r="B72" s="74">
        <v>76691605</v>
      </c>
      <c r="C72" s="61" t="str">
        <f>+VLOOKUP(J72,TURNO!P:Q,2,0)</f>
        <v xml:space="preserve">CHAT USER </v>
      </c>
      <c r="D72" s="61" t="str">
        <f>+VLOOKUP(N72,TURNO!B:D,3,0)</f>
        <v>Mañana</v>
      </c>
      <c r="E72" s="75">
        <f>+VLOOKUP(B72,GESEM!B:R,12,0)</f>
        <v>45541</v>
      </c>
      <c r="F72" s="61" t="str">
        <f>+VLOOKUP(B72,GESEM!B:R,13,0)</f>
        <v>PART TIME</v>
      </c>
      <c r="G72" s="61"/>
      <c r="H72" s="96"/>
      <c r="I72" s="61" t="str">
        <f>+VLOOKUP(B72,GESEM!B:N,3,0)</f>
        <v>TUESTA REVALO ROBERT STHILL</v>
      </c>
      <c r="J72" s="61" t="s">
        <v>16</v>
      </c>
      <c r="K72" s="61" t="str">
        <f>+VLOOKUP(B72,GESEM!B:R,8,0)</f>
        <v>WAMPAGKIT LALANGUI SHINA CECILIA</v>
      </c>
      <c r="L72" s="61" t="str">
        <f>+VLOOKUP(B72,GESEM!B:R,17,0)</f>
        <v>ALONSO RAFAEL ALEJANDRO WLADIMIR</v>
      </c>
      <c r="M72" s="61" t="s">
        <v>98</v>
      </c>
      <c r="N72" s="13">
        <v>0.29166666666666669</v>
      </c>
      <c r="O72" s="14">
        <v>0.4548611111111111</v>
      </c>
      <c r="P72" s="13"/>
      <c r="Q72" s="14"/>
      <c r="R72" s="108" t="str">
        <f>+VLOOKUP(B72,GESEM!B:R,9,0)</f>
        <v>ACTIVO</v>
      </c>
      <c r="S72" s="19">
        <v>0.29166666666666669</v>
      </c>
      <c r="T72" s="14">
        <v>0.4548611111111111</v>
      </c>
      <c r="U72" s="14"/>
      <c r="V72" s="14"/>
      <c r="W72" s="13"/>
      <c r="X72" s="14"/>
      <c r="Y72" s="13"/>
      <c r="Z72" s="20"/>
      <c r="AA72" s="107"/>
      <c r="AB72" s="17"/>
      <c r="AC72" s="17"/>
      <c r="AD72" s="17"/>
      <c r="AE72" s="17"/>
      <c r="AF72" s="17"/>
      <c r="AG72" s="17"/>
      <c r="AH72" s="18"/>
      <c r="AI72" s="13">
        <v>0.29166666666666669</v>
      </c>
      <c r="AJ72" s="14">
        <v>0.4548611111111111</v>
      </c>
      <c r="AK72" s="14"/>
      <c r="AL72" s="14"/>
      <c r="AM72" s="13"/>
      <c r="AN72" s="14"/>
      <c r="AO72" s="14"/>
      <c r="AP72" s="20"/>
      <c r="AQ72" s="16">
        <v>0.29166666666666669</v>
      </c>
      <c r="AR72" s="17">
        <v>0.4548611111111111</v>
      </c>
      <c r="AS72" s="17"/>
      <c r="AT72" s="17"/>
      <c r="AU72" s="17"/>
      <c r="AV72" s="17"/>
      <c r="AW72" s="17"/>
      <c r="AX72" s="18"/>
      <c r="AY72" s="13">
        <v>0.29166666666666669</v>
      </c>
      <c r="AZ72" s="14">
        <v>0.4548611111111111</v>
      </c>
      <c r="BA72" s="14"/>
      <c r="BB72" s="14"/>
      <c r="BC72" s="13"/>
      <c r="BD72" s="14"/>
      <c r="BE72" s="14"/>
      <c r="BF72" s="20"/>
      <c r="BG72" s="16">
        <v>0.29166666666666669</v>
      </c>
      <c r="BH72" s="17">
        <v>0.4548611111111111</v>
      </c>
      <c r="BI72" s="17"/>
      <c r="BJ72" s="17"/>
      <c r="BK72" s="17"/>
      <c r="BL72" s="17"/>
      <c r="BM72" s="17"/>
      <c r="BN72" s="18"/>
      <c r="BO72" s="13">
        <v>0.29166666666666669</v>
      </c>
      <c r="BP72" s="14">
        <v>0.4548611111111111</v>
      </c>
      <c r="BQ72" s="14"/>
      <c r="BR72" s="14"/>
      <c r="BS72" s="14"/>
      <c r="BT72" s="14"/>
      <c r="BU72" s="14"/>
      <c r="BV72" s="20"/>
      <c r="BW72" s="21">
        <f t="shared" si="4"/>
        <v>1</v>
      </c>
      <c r="BX72" s="2" t="str">
        <f t="shared" si="5"/>
        <v>X</v>
      </c>
      <c r="BY72" s="2">
        <f>+VLOOKUP(B72,GESEM!B:O,14,0)</f>
        <v>9691</v>
      </c>
      <c r="CG72"/>
      <c r="CH72"/>
    </row>
    <row r="73" spans="1:86" ht="12.75" customHeight="1" x14ac:dyDescent="0.2">
      <c r="A73" s="31">
        <f t="shared" si="6"/>
        <v>67</v>
      </c>
      <c r="B73" s="74">
        <v>75698877</v>
      </c>
      <c r="C73" s="61" t="str">
        <f>+VLOOKUP(J73,TURNO!P:Q,2,0)</f>
        <v xml:space="preserve">CHAT USER </v>
      </c>
      <c r="D73" s="61" t="str">
        <f>+VLOOKUP(N73,TURNO!B:D,3,0)</f>
        <v>Mañana</v>
      </c>
      <c r="E73" s="75">
        <f>+VLOOKUP(B73,GESEM!B:R,12,0)</f>
        <v>45227</v>
      </c>
      <c r="F73" s="61" t="str">
        <f>+VLOOKUP(B73,GESEM!B:R,13,0)</f>
        <v>PART TIME</v>
      </c>
      <c r="G73" s="61"/>
      <c r="H73" s="96"/>
      <c r="I73" s="61" t="str">
        <f>+VLOOKUP(B73,GESEM!B:N,3,0)</f>
        <v>NAPAN BERNAOLA ELOY JEFFERSON</v>
      </c>
      <c r="J73" s="61" t="s">
        <v>16</v>
      </c>
      <c r="K73" s="61" t="str">
        <f>+VLOOKUP(B73,GESEM!B:R,8,0)</f>
        <v>ALMEYDA BECERRA YOKO MARGARITA</v>
      </c>
      <c r="L73" s="61" t="str">
        <f>+VLOOKUP(B73,GESEM!B:R,17,0)</f>
        <v>ALONSO RAFAEL ALEJANDRO WLADIMIR</v>
      </c>
      <c r="M73" s="61" t="s">
        <v>97</v>
      </c>
      <c r="N73" s="13">
        <v>0.29166666666666669</v>
      </c>
      <c r="O73" s="14">
        <v>0.4548611111111111</v>
      </c>
      <c r="P73" s="13"/>
      <c r="Q73" s="14"/>
      <c r="R73" s="108" t="str">
        <f>+VLOOKUP(B73,GESEM!B:R,9,0)</f>
        <v>ACTIVO</v>
      </c>
      <c r="S73" s="19"/>
      <c r="T73" s="14"/>
      <c r="U73" s="14"/>
      <c r="V73" s="14"/>
      <c r="W73" s="13"/>
      <c r="X73" s="14"/>
      <c r="Y73" s="13"/>
      <c r="Z73" s="20"/>
      <c r="AA73" s="107">
        <v>0.29166666666666669</v>
      </c>
      <c r="AB73" s="17">
        <v>0.4548611111111111</v>
      </c>
      <c r="AC73" s="17"/>
      <c r="AD73" s="17"/>
      <c r="AE73" s="17"/>
      <c r="AF73" s="17"/>
      <c r="AG73" s="17"/>
      <c r="AH73" s="18"/>
      <c r="AI73" s="13">
        <v>0.29166666666666669</v>
      </c>
      <c r="AJ73" s="14">
        <v>0.4548611111111111</v>
      </c>
      <c r="AK73" s="14"/>
      <c r="AL73" s="14"/>
      <c r="AM73" s="13"/>
      <c r="AN73" s="14"/>
      <c r="AO73" s="14"/>
      <c r="AP73" s="20"/>
      <c r="AQ73" s="16">
        <v>0.29166666666666669</v>
      </c>
      <c r="AR73" s="17">
        <v>0.4548611111111111</v>
      </c>
      <c r="AS73" s="17"/>
      <c r="AT73" s="17"/>
      <c r="AU73" s="17"/>
      <c r="AV73" s="17"/>
      <c r="AW73" s="17"/>
      <c r="AX73" s="18"/>
      <c r="AY73" s="13">
        <v>0.29166666666666669</v>
      </c>
      <c r="AZ73" s="14">
        <v>0.4548611111111111</v>
      </c>
      <c r="BA73" s="14"/>
      <c r="BB73" s="14"/>
      <c r="BC73" s="13"/>
      <c r="BD73" s="14"/>
      <c r="BE73" s="14"/>
      <c r="BF73" s="20"/>
      <c r="BG73" s="16">
        <v>0.29166666666666669</v>
      </c>
      <c r="BH73" s="17">
        <v>0.4548611111111111</v>
      </c>
      <c r="BI73" s="17"/>
      <c r="BJ73" s="17"/>
      <c r="BK73" s="17"/>
      <c r="BL73" s="17"/>
      <c r="BM73" s="17"/>
      <c r="BN73" s="18"/>
      <c r="BO73" s="13">
        <v>0.29166666666666669</v>
      </c>
      <c r="BP73" s="14">
        <v>0.4548611111111111</v>
      </c>
      <c r="BQ73" s="14"/>
      <c r="BR73" s="14"/>
      <c r="BS73" s="14"/>
      <c r="BT73" s="14"/>
      <c r="BU73" s="14"/>
      <c r="BV73" s="20"/>
      <c r="BW73" s="21">
        <f t="shared" si="4"/>
        <v>1</v>
      </c>
      <c r="BX73" s="2" t="str">
        <f t="shared" si="5"/>
        <v>X</v>
      </c>
      <c r="BY73" s="2">
        <f>+VLOOKUP(B73,GESEM!B:O,14,0)</f>
        <v>6751</v>
      </c>
      <c r="CG73"/>
      <c r="CH73"/>
    </row>
    <row r="74" spans="1:86" ht="12.75" customHeight="1" x14ac:dyDescent="0.2">
      <c r="A74" s="31">
        <f t="shared" si="6"/>
        <v>68</v>
      </c>
      <c r="B74" s="74">
        <v>45360102</v>
      </c>
      <c r="C74" s="61" t="str">
        <f>+VLOOKUP(J74,TURNO!P:Q,2,0)</f>
        <v xml:space="preserve">CHAT USER </v>
      </c>
      <c r="D74" s="61" t="str">
        <f>+VLOOKUP(N74,TURNO!B:D,3,0)</f>
        <v>Mañana</v>
      </c>
      <c r="E74" s="75">
        <f>+VLOOKUP(B74,GESEM!B:R,12,0)</f>
        <v>45546</v>
      </c>
      <c r="F74" s="61" t="str">
        <f>+VLOOKUP(B74,GESEM!B:R,13,0)</f>
        <v>PART TIME</v>
      </c>
      <c r="G74" s="61"/>
      <c r="H74" s="96"/>
      <c r="I74" s="61" t="str">
        <f>+VLOOKUP(B74,GESEM!B:N,3,0)</f>
        <v>ANCAJIMA FLORES INES ISABEL</v>
      </c>
      <c r="J74" s="61" t="s">
        <v>16</v>
      </c>
      <c r="K74" s="61" t="str">
        <f>+VLOOKUP(B74,GESEM!B:R,8,0)</f>
        <v>LARICO ALARCON CHRISTIAN CARLOS</v>
      </c>
      <c r="L74" s="61" t="str">
        <f>+VLOOKUP(B74,GESEM!B:R,17,0)</f>
        <v>ALONSO RAFAEL ALEJANDRO WLADIMIR</v>
      </c>
      <c r="M74" s="61" t="s">
        <v>97</v>
      </c>
      <c r="N74" s="13">
        <v>0.29166666666666669</v>
      </c>
      <c r="O74" s="14">
        <v>0.4548611111111111</v>
      </c>
      <c r="P74" s="13"/>
      <c r="Q74" s="14"/>
      <c r="R74" s="108" t="str">
        <f>+VLOOKUP(B74,GESEM!B:R,9,0)</f>
        <v>ACTIVO</v>
      </c>
      <c r="S74" s="19"/>
      <c r="T74" s="14"/>
      <c r="U74" s="14"/>
      <c r="V74" s="14"/>
      <c r="W74" s="13"/>
      <c r="X74" s="14"/>
      <c r="Y74" s="13"/>
      <c r="Z74" s="20"/>
      <c r="AA74" s="107">
        <v>0.29166666666666669</v>
      </c>
      <c r="AB74" s="17">
        <v>0.4548611111111111</v>
      </c>
      <c r="AC74" s="17"/>
      <c r="AD74" s="17"/>
      <c r="AE74" s="17"/>
      <c r="AF74" s="17"/>
      <c r="AG74" s="17"/>
      <c r="AH74" s="18"/>
      <c r="AI74" s="13">
        <v>0.29166666666666669</v>
      </c>
      <c r="AJ74" s="14">
        <v>0.4548611111111111</v>
      </c>
      <c r="AK74" s="14"/>
      <c r="AL74" s="14"/>
      <c r="AM74" s="13"/>
      <c r="AN74" s="14"/>
      <c r="AO74" s="14"/>
      <c r="AP74" s="20"/>
      <c r="AQ74" s="16">
        <v>0.29166666666666669</v>
      </c>
      <c r="AR74" s="17">
        <v>0.4548611111111111</v>
      </c>
      <c r="AS74" s="17"/>
      <c r="AT74" s="17"/>
      <c r="AU74" s="17"/>
      <c r="AV74" s="17"/>
      <c r="AW74" s="17"/>
      <c r="AX74" s="18"/>
      <c r="AY74" s="13">
        <v>0.29166666666666669</v>
      </c>
      <c r="AZ74" s="14">
        <v>0.4548611111111111</v>
      </c>
      <c r="BA74" s="14"/>
      <c r="BB74" s="14"/>
      <c r="BC74" s="13"/>
      <c r="BD74" s="14"/>
      <c r="BE74" s="14"/>
      <c r="BF74" s="20"/>
      <c r="BG74" s="16">
        <v>0.29166666666666669</v>
      </c>
      <c r="BH74" s="17">
        <v>0.4548611111111111</v>
      </c>
      <c r="BI74" s="17"/>
      <c r="BJ74" s="17"/>
      <c r="BK74" s="17"/>
      <c r="BL74" s="17"/>
      <c r="BM74" s="17"/>
      <c r="BN74" s="18"/>
      <c r="BO74" s="13">
        <v>0.29166666666666669</v>
      </c>
      <c r="BP74" s="14">
        <v>0.4548611111111111</v>
      </c>
      <c r="BQ74" s="14"/>
      <c r="BR74" s="14"/>
      <c r="BS74" s="14"/>
      <c r="BT74" s="14"/>
      <c r="BU74" s="14"/>
      <c r="BV74" s="20"/>
      <c r="BW74" s="21">
        <f t="shared" si="4"/>
        <v>1</v>
      </c>
      <c r="BX74" s="2" t="str">
        <f t="shared" si="5"/>
        <v>X</v>
      </c>
      <c r="BY74" s="2">
        <f>+VLOOKUP(B74,GESEM!B:O,14,0)</f>
        <v>9661</v>
      </c>
      <c r="CG74"/>
      <c r="CH74"/>
    </row>
    <row r="75" spans="1:86" ht="12.75" customHeight="1" x14ac:dyDescent="0.2">
      <c r="A75" s="31">
        <f t="shared" si="6"/>
        <v>69</v>
      </c>
      <c r="B75" s="74">
        <v>47843223</v>
      </c>
      <c r="C75" s="61" t="str">
        <f>+VLOOKUP(J75,TURNO!P:Q,2,0)</f>
        <v xml:space="preserve">CHAT USER </v>
      </c>
      <c r="D75" s="61" t="str">
        <f>+VLOOKUP(N75,TURNO!B:D,3,0)</f>
        <v>Mañana</v>
      </c>
      <c r="E75" s="75">
        <f>+VLOOKUP(B75,GESEM!B:R,12,0)</f>
        <v>45546</v>
      </c>
      <c r="F75" s="61" t="str">
        <f>+VLOOKUP(B75,GESEM!B:R,13,0)</f>
        <v>PART TIME</v>
      </c>
      <c r="G75" s="61"/>
      <c r="H75" s="96"/>
      <c r="I75" s="61" t="str">
        <f>+VLOOKUP(B75,GESEM!B:N,3,0)</f>
        <v>LA MATTA RUIZ GIANFRANCO</v>
      </c>
      <c r="J75" s="61" t="s">
        <v>16</v>
      </c>
      <c r="K75" s="61" t="str">
        <f>+VLOOKUP(B75,GESEM!B:R,8,0)</f>
        <v>LARICO ALARCON CHRISTIAN CARLOS</v>
      </c>
      <c r="L75" s="61" t="str">
        <f>+VLOOKUP(B75,GESEM!B:R,17,0)</f>
        <v>ALONSO RAFAEL ALEJANDRO WLADIMIR</v>
      </c>
      <c r="M75" s="61" t="s">
        <v>97</v>
      </c>
      <c r="N75" s="13">
        <v>0.29166666666666669</v>
      </c>
      <c r="O75" s="14">
        <v>0.4548611111111111</v>
      </c>
      <c r="P75" s="13"/>
      <c r="Q75" s="14"/>
      <c r="R75" s="108" t="str">
        <f>+VLOOKUP(B75,GESEM!B:R,9,0)</f>
        <v>ACTIVO</v>
      </c>
      <c r="S75" s="19"/>
      <c r="T75" s="14"/>
      <c r="U75" s="14"/>
      <c r="V75" s="14"/>
      <c r="W75" s="13"/>
      <c r="X75" s="14"/>
      <c r="Y75" s="13"/>
      <c r="Z75" s="20"/>
      <c r="AA75" s="107">
        <v>0.29166666666666669</v>
      </c>
      <c r="AB75" s="17">
        <v>0.4548611111111111</v>
      </c>
      <c r="AC75" s="17"/>
      <c r="AD75" s="17"/>
      <c r="AE75" s="17"/>
      <c r="AF75" s="17"/>
      <c r="AG75" s="17"/>
      <c r="AH75" s="18"/>
      <c r="AI75" s="13">
        <v>0.29166666666666669</v>
      </c>
      <c r="AJ75" s="14">
        <v>0.4548611111111111</v>
      </c>
      <c r="AK75" s="14"/>
      <c r="AL75" s="14"/>
      <c r="AM75" s="13"/>
      <c r="AN75" s="14"/>
      <c r="AO75" s="14"/>
      <c r="AP75" s="20"/>
      <c r="AQ75" s="16">
        <v>0.29166666666666669</v>
      </c>
      <c r="AR75" s="17">
        <v>0.4548611111111111</v>
      </c>
      <c r="AS75" s="17"/>
      <c r="AT75" s="17"/>
      <c r="AU75" s="17"/>
      <c r="AV75" s="17"/>
      <c r="AW75" s="17"/>
      <c r="AX75" s="18"/>
      <c r="AY75" s="13">
        <v>0.29166666666666669</v>
      </c>
      <c r="AZ75" s="14">
        <v>0.4548611111111111</v>
      </c>
      <c r="BA75" s="14"/>
      <c r="BB75" s="14"/>
      <c r="BC75" s="13"/>
      <c r="BD75" s="14"/>
      <c r="BE75" s="14"/>
      <c r="BF75" s="20"/>
      <c r="BG75" s="16">
        <v>0.29166666666666669</v>
      </c>
      <c r="BH75" s="17">
        <v>0.4548611111111111</v>
      </c>
      <c r="BI75" s="17"/>
      <c r="BJ75" s="17"/>
      <c r="BK75" s="17"/>
      <c r="BL75" s="17"/>
      <c r="BM75" s="17"/>
      <c r="BN75" s="18"/>
      <c r="BO75" s="13">
        <v>0.29166666666666669</v>
      </c>
      <c r="BP75" s="14">
        <v>0.4548611111111111</v>
      </c>
      <c r="BQ75" s="14"/>
      <c r="BR75" s="14"/>
      <c r="BS75" s="14"/>
      <c r="BT75" s="14"/>
      <c r="BU75" s="14"/>
      <c r="BV75" s="20"/>
      <c r="BW75" s="21">
        <f t="shared" si="4"/>
        <v>1</v>
      </c>
      <c r="BX75" s="2" t="str">
        <f t="shared" si="5"/>
        <v>X</v>
      </c>
      <c r="BY75" s="2">
        <f>+VLOOKUP(B75,GESEM!B:O,14,0)</f>
        <v>9661</v>
      </c>
      <c r="CG75"/>
      <c r="CH75"/>
    </row>
    <row r="76" spans="1:86" ht="12.75" customHeight="1" x14ac:dyDescent="0.2">
      <c r="A76" s="31">
        <f t="shared" si="6"/>
        <v>70</v>
      </c>
      <c r="B76" s="74">
        <v>75150251</v>
      </c>
      <c r="C76" s="61" t="str">
        <f>+VLOOKUP(J76,TURNO!P:Q,2,0)</f>
        <v xml:space="preserve">CHAT USER </v>
      </c>
      <c r="D76" s="61" t="str">
        <f>+VLOOKUP(N76,TURNO!B:D,3,0)</f>
        <v>Mañana</v>
      </c>
      <c r="E76" s="75">
        <f>+VLOOKUP(B76,GESEM!B:R,12,0)</f>
        <v>45546</v>
      </c>
      <c r="F76" s="61" t="str">
        <f>+VLOOKUP(B76,GESEM!B:R,13,0)</f>
        <v>PART TIME</v>
      </c>
      <c r="G76" s="61" t="s">
        <v>2216</v>
      </c>
      <c r="H76" s="96" t="s">
        <v>2327</v>
      </c>
      <c r="I76" s="61" t="str">
        <f>+VLOOKUP(B76,GESEM!B:N,3,0)</f>
        <v>CUROTTO VASQUEZ NICOLE STHEFANIE</v>
      </c>
      <c r="J76" s="61" t="s">
        <v>16</v>
      </c>
      <c r="K76" s="61" t="str">
        <f>+VLOOKUP(B76,GESEM!B:R,8,0)</f>
        <v>LARICO ALARCON CHRISTIAN CARLOS</v>
      </c>
      <c r="L76" s="61" t="str">
        <f>+VLOOKUP(B76,GESEM!B:R,17,0)</f>
        <v>ALONSO RAFAEL ALEJANDRO WLADIMIR</v>
      </c>
      <c r="M76" s="61" t="s">
        <v>98</v>
      </c>
      <c r="N76" s="13">
        <v>0.29166666666666669</v>
      </c>
      <c r="O76" s="14">
        <v>0.41319444444444442</v>
      </c>
      <c r="P76" s="13"/>
      <c r="Q76" s="14"/>
      <c r="R76" s="108" t="str">
        <f>+VLOOKUP(B76,GESEM!B:R,9,0)</f>
        <v>ACTIVO</v>
      </c>
      <c r="S76" s="19">
        <v>0.29166666666666669</v>
      </c>
      <c r="T76" s="14">
        <v>0.41319444444444442</v>
      </c>
      <c r="U76" s="14"/>
      <c r="V76" s="14"/>
      <c r="W76" s="13"/>
      <c r="X76" s="14"/>
      <c r="Y76" s="13"/>
      <c r="Z76" s="20"/>
      <c r="AA76" s="107"/>
      <c r="AB76" s="17"/>
      <c r="AC76" s="17"/>
      <c r="AD76" s="17"/>
      <c r="AE76" s="17"/>
      <c r="AF76" s="17"/>
      <c r="AG76" s="17"/>
      <c r="AH76" s="18"/>
      <c r="AI76" s="13">
        <v>0.29166666666666669</v>
      </c>
      <c r="AJ76" s="14">
        <v>0.41319444444444442</v>
      </c>
      <c r="AK76" s="14"/>
      <c r="AL76" s="14"/>
      <c r="AM76" s="13"/>
      <c r="AN76" s="14"/>
      <c r="AO76" s="14"/>
      <c r="AP76" s="20"/>
      <c r="AQ76" s="16">
        <v>0.29166666666666669</v>
      </c>
      <c r="AR76" s="17">
        <v>0.41319444444444442</v>
      </c>
      <c r="AS76" s="17"/>
      <c r="AT76" s="17"/>
      <c r="AU76" s="17"/>
      <c r="AV76" s="17"/>
      <c r="AW76" s="17"/>
      <c r="AX76" s="18"/>
      <c r="AY76" s="13">
        <v>0.29166666666666669</v>
      </c>
      <c r="AZ76" s="14">
        <v>0.41319444444444442</v>
      </c>
      <c r="BA76" s="14"/>
      <c r="BB76" s="14"/>
      <c r="BC76" s="13"/>
      <c r="BD76" s="14"/>
      <c r="BE76" s="14"/>
      <c r="BF76" s="20"/>
      <c r="BG76" s="16">
        <v>0.29166666666666669</v>
      </c>
      <c r="BH76" s="17">
        <v>0.41319444444444442</v>
      </c>
      <c r="BI76" s="17"/>
      <c r="BJ76" s="17"/>
      <c r="BK76" s="17"/>
      <c r="BL76" s="17"/>
      <c r="BM76" s="17"/>
      <c r="BN76" s="18"/>
      <c r="BO76" s="13">
        <v>0.29166666666666669</v>
      </c>
      <c r="BP76" s="14">
        <v>0.41319444444444442</v>
      </c>
      <c r="BQ76" s="14"/>
      <c r="BR76" s="14"/>
      <c r="BS76" s="14"/>
      <c r="BT76" s="14"/>
      <c r="BU76" s="14"/>
      <c r="BV76" s="20"/>
      <c r="BW76" s="21">
        <f t="shared" si="4"/>
        <v>1</v>
      </c>
      <c r="BX76" s="2" t="str">
        <f t="shared" si="5"/>
        <v>X</v>
      </c>
      <c r="BY76" s="2">
        <f>+VLOOKUP(B76,GESEM!B:O,14,0)</f>
        <v>9661</v>
      </c>
      <c r="CG76"/>
      <c r="CH76"/>
    </row>
    <row r="77" spans="1:86" ht="12.75" customHeight="1" x14ac:dyDescent="0.2">
      <c r="A77" s="31">
        <f t="shared" si="6"/>
        <v>71</v>
      </c>
      <c r="B77" s="74">
        <v>73817318</v>
      </c>
      <c r="C77" s="61" t="str">
        <f>+VLOOKUP(J77,TURNO!P:Q,2,0)</f>
        <v xml:space="preserve">CHAT USER </v>
      </c>
      <c r="D77" s="61" t="str">
        <f>+VLOOKUP(N77,TURNO!B:D,3,0)</f>
        <v>Mañana</v>
      </c>
      <c r="E77" s="75">
        <f>+VLOOKUP(B77,GESEM!B:R,12,0)</f>
        <v>45657</v>
      </c>
      <c r="F77" s="61" t="str">
        <f>+VLOOKUP(B77,GESEM!B:R,13,0)</f>
        <v>PART TIME</v>
      </c>
      <c r="G77" s="61"/>
      <c r="H77" s="96"/>
      <c r="I77" s="61" t="str">
        <f>+VLOOKUP(B77,GESEM!B:N,3,0)</f>
        <v>HUAMANI CALLE BRYAN ELVIS</v>
      </c>
      <c r="J77" s="61" t="s">
        <v>16</v>
      </c>
      <c r="K77" s="61" t="str">
        <f>+VLOOKUP(B77,GESEM!B:R,8,0)</f>
        <v>APONTE COVEÑAS JOSELYN ANDREA</v>
      </c>
      <c r="L77" s="61" t="str">
        <f>+VLOOKUP(B77,GESEM!B:R,17,0)</f>
        <v>ALONSO RAFAEL ALEJANDRO WLADIMIR</v>
      </c>
      <c r="M77" s="61" t="s">
        <v>104</v>
      </c>
      <c r="N77" s="13">
        <v>0.29166666666666669</v>
      </c>
      <c r="O77" s="14">
        <v>0.64930555555555558</v>
      </c>
      <c r="P77" s="13">
        <v>0.4375</v>
      </c>
      <c r="Q77" s="14">
        <v>0.46875</v>
      </c>
      <c r="R77" s="108" t="str">
        <f>+VLOOKUP(B77,GESEM!B:R,9,0)</f>
        <v>ACTIVO</v>
      </c>
      <c r="S77" s="19"/>
      <c r="T77" s="14"/>
      <c r="U77" s="14"/>
      <c r="V77" s="14"/>
      <c r="W77" s="13"/>
      <c r="X77" s="14"/>
      <c r="Y77" s="13"/>
      <c r="Z77" s="20"/>
      <c r="AA77" s="107"/>
      <c r="AB77" s="17"/>
      <c r="AC77" s="17"/>
      <c r="AD77" s="17"/>
      <c r="AE77" s="17"/>
      <c r="AF77" s="17"/>
      <c r="AG77" s="17"/>
      <c r="AH77" s="18"/>
      <c r="AI77" s="13"/>
      <c r="AJ77" s="14"/>
      <c r="AK77" s="14"/>
      <c r="AL77" s="14"/>
      <c r="AM77" s="13"/>
      <c r="AN77" s="14"/>
      <c r="AO77" s="14"/>
      <c r="AP77" s="20"/>
      <c r="AQ77" s="16"/>
      <c r="AR77" s="17"/>
      <c r="AS77" s="17"/>
      <c r="AT77" s="17"/>
      <c r="AU77" s="17"/>
      <c r="AV77" s="17"/>
      <c r="AW77" s="17"/>
      <c r="AX77" s="18"/>
      <c r="AY77" s="13">
        <v>0.29166666666666669</v>
      </c>
      <c r="AZ77" s="14">
        <v>0.64930555555555558</v>
      </c>
      <c r="BA77" s="14"/>
      <c r="BB77" s="14"/>
      <c r="BC77" s="13">
        <v>0.4375</v>
      </c>
      <c r="BD77" s="14">
        <v>0.46875</v>
      </c>
      <c r="BE77" s="14"/>
      <c r="BF77" s="20"/>
      <c r="BG77" s="16">
        <v>0.29166666666666669</v>
      </c>
      <c r="BH77" s="17">
        <v>0.64930555555555558</v>
      </c>
      <c r="BI77" s="17"/>
      <c r="BJ77" s="17"/>
      <c r="BK77" s="17">
        <v>0.4375</v>
      </c>
      <c r="BL77" s="17">
        <v>0.46875</v>
      </c>
      <c r="BM77" s="17"/>
      <c r="BN77" s="18"/>
      <c r="BO77" s="13">
        <v>0.29166666666666669</v>
      </c>
      <c r="BP77" s="14">
        <v>0.64930555555555558</v>
      </c>
      <c r="BQ77" s="14"/>
      <c r="BR77" s="14"/>
      <c r="BS77" s="14">
        <v>0.4375</v>
      </c>
      <c r="BT77" s="14">
        <v>0.46875</v>
      </c>
      <c r="BU77" s="14"/>
      <c r="BV77" s="20"/>
      <c r="BW77" s="21">
        <f t="shared" si="4"/>
        <v>4</v>
      </c>
      <c r="BX77" s="2" t="str">
        <f t="shared" si="5"/>
        <v>X</v>
      </c>
      <c r="BY77" s="2" t="str">
        <f>+VLOOKUP(B77,GESEM!B:O,14,0)</f>
        <v>R1554808</v>
      </c>
      <c r="CG77"/>
      <c r="CH77"/>
    </row>
    <row r="78" spans="1:86" ht="12.75" customHeight="1" x14ac:dyDescent="0.2">
      <c r="A78" s="31">
        <f t="shared" si="6"/>
        <v>72</v>
      </c>
      <c r="B78" s="74">
        <v>72794677</v>
      </c>
      <c r="C78" s="61" t="str">
        <f>+VLOOKUP(J78,TURNO!P:Q,2,0)</f>
        <v xml:space="preserve">CHAT USER </v>
      </c>
      <c r="D78" s="61" t="str">
        <f>+VLOOKUP(N78,TURNO!B:D,3,0)</f>
        <v>Mañana</v>
      </c>
      <c r="E78" s="75">
        <f>+VLOOKUP(B78,GESEM!B:R,12,0)</f>
        <v>45549</v>
      </c>
      <c r="F78" s="61" t="str">
        <f>+VLOOKUP(B78,GESEM!B:R,13,0)</f>
        <v>PART TIME</v>
      </c>
      <c r="G78" s="61"/>
      <c r="H78" s="96"/>
      <c r="I78" s="61" t="str">
        <f>+VLOOKUP(B78,GESEM!B:N,3,0)</f>
        <v>VELASQUEZ CAPCHA CAMILA JOANNA</v>
      </c>
      <c r="J78" s="61" t="s">
        <v>16</v>
      </c>
      <c r="K78" s="61" t="str">
        <f>+VLOOKUP(B78,GESEM!B:R,8,0)</f>
        <v>LARICO ALARCON CHRISTIAN CARLOS</v>
      </c>
      <c r="L78" s="61" t="str">
        <f>+VLOOKUP(B78,GESEM!B:R,17,0)</f>
        <v>ALONSO RAFAEL ALEJANDRO WLADIMIR</v>
      </c>
      <c r="M78" s="61" t="s">
        <v>98</v>
      </c>
      <c r="N78" s="13">
        <v>0.29166666666666669</v>
      </c>
      <c r="O78" s="14">
        <v>0.4548611111111111</v>
      </c>
      <c r="P78" s="13"/>
      <c r="Q78" s="14"/>
      <c r="R78" s="108" t="str">
        <f>+VLOOKUP(B78,GESEM!B:R,9,0)</f>
        <v>ACTIVO</v>
      </c>
      <c r="S78" s="19">
        <v>0.29166666666666669</v>
      </c>
      <c r="T78" s="14">
        <v>0.4548611111111111</v>
      </c>
      <c r="U78" s="14"/>
      <c r="V78" s="14"/>
      <c r="W78" s="13"/>
      <c r="X78" s="14"/>
      <c r="Y78" s="13"/>
      <c r="Z78" s="20"/>
      <c r="AA78" s="107"/>
      <c r="AB78" s="17"/>
      <c r="AC78" s="17"/>
      <c r="AD78" s="17"/>
      <c r="AE78" s="17"/>
      <c r="AF78" s="17"/>
      <c r="AG78" s="17"/>
      <c r="AH78" s="18"/>
      <c r="AI78" s="13">
        <v>0.29166666666666669</v>
      </c>
      <c r="AJ78" s="14">
        <v>0.4548611111111111</v>
      </c>
      <c r="AK78" s="14"/>
      <c r="AL78" s="14"/>
      <c r="AM78" s="13"/>
      <c r="AN78" s="14"/>
      <c r="AO78" s="14"/>
      <c r="AP78" s="20"/>
      <c r="AQ78" s="16">
        <v>0.29166666666666669</v>
      </c>
      <c r="AR78" s="17">
        <v>0.4548611111111111</v>
      </c>
      <c r="AS78" s="17"/>
      <c r="AT78" s="17"/>
      <c r="AU78" s="17"/>
      <c r="AV78" s="17"/>
      <c r="AW78" s="17"/>
      <c r="AX78" s="18"/>
      <c r="AY78" s="13">
        <v>0.29166666666666669</v>
      </c>
      <c r="AZ78" s="14">
        <v>0.4548611111111111</v>
      </c>
      <c r="BA78" s="14"/>
      <c r="BB78" s="14"/>
      <c r="BC78" s="13"/>
      <c r="BD78" s="14"/>
      <c r="BE78" s="14"/>
      <c r="BF78" s="20"/>
      <c r="BG78" s="16">
        <v>0.29166666666666669</v>
      </c>
      <c r="BH78" s="17">
        <v>0.4548611111111111</v>
      </c>
      <c r="BI78" s="17"/>
      <c r="BJ78" s="17"/>
      <c r="BK78" s="17"/>
      <c r="BL78" s="17"/>
      <c r="BM78" s="17"/>
      <c r="BN78" s="18"/>
      <c r="BO78" s="13">
        <v>0.29166666666666669</v>
      </c>
      <c r="BP78" s="14">
        <v>0.4548611111111111</v>
      </c>
      <c r="BQ78" s="14"/>
      <c r="BR78" s="14"/>
      <c r="BS78" s="14"/>
      <c r="BT78" s="14"/>
      <c r="BU78" s="14"/>
      <c r="BV78" s="20"/>
      <c r="BW78" s="21">
        <f t="shared" si="4"/>
        <v>1</v>
      </c>
      <c r="BX78" s="2" t="str">
        <f t="shared" si="5"/>
        <v>X</v>
      </c>
      <c r="BY78" s="2">
        <f>+VLOOKUP(B78,GESEM!B:O,14,0)</f>
        <v>9661</v>
      </c>
      <c r="CG78"/>
      <c r="CH78"/>
    </row>
    <row r="79" spans="1:86" ht="12.75" customHeight="1" x14ac:dyDescent="0.2">
      <c r="A79" s="31">
        <f t="shared" si="6"/>
        <v>73</v>
      </c>
      <c r="B79" s="74">
        <v>44326240</v>
      </c>
      <c r="C79" s="61" t="str">
        <f>+VLOOKUP(J79,TURNO!P:Q,2,0)</f>
        <v xml:space="preserve">CHAT USER </v>
      </c>
      <c r="D79" s="61" t="str">
        <f>+VLOOKUP(N79,TURNO!B:D,3,0)</f>
        <v>Mañana</v>
      </c>
      <c r="E79" s="75">
        <f>+VLOOKUP(B79,GESEM!B:R,12,0)</f>
        <v>45549</v>
      </c>
      <c r="F79" s="61" t="str">
        <f>+VLOOKUP(B79,GESEM!B:R,13,0)</f>
        <v>PART TIME</v>
      </c>
      <c r="G79" s="61"/>
      <c r="H79" s="96"/>
      <c r="I79" s="61" t="str">
        <f>+VLOOKUP(B79,GESEM!B:N,3,0)</f>
        <v>OLIVARES YLIANES CYNTHIA PAMELA</v>
      </c>
      <c r="J79" s="61" t="s">
        <v>16</v>
      </c>
      <c r="K79" s="61" t="str">
        <f>+VLOOKUP(B79,GESEM!B:R,8,0)</f>
        <v>LARICO ALARCON CHRISTIAN CARLOS</v>
      </c>
      <c r="L79" s="61" t="str">
        <f>+VLOOKUP(B79,GESEM!B:R,17,0)</f>
        <v>ALONSO RAFAEL ALEJANDRO WLADIMIR</v>
      </c>
      <c r="M79" s="61" t="s">
        <v>98</v>
      </c>
      <c r="N79" s="13">
        <v>0.29166666666666669</v>
      </c>
      <c r="O79" s="14">
        <v>0.4548611111111111</v>
      </c>
      <c r="P79" s="13"/>
      <c r="Q79" s="14"/>
      <c r="R79" s="108" t="str">
        <f>+VLOOKUP(B79,GESEM!B:R,9,0)</f>
        <v>ACTIVO</v>
      </c>
      <c r="S79" s="19">
        <v>0.29166666666666669</v>
      </c>
      <c r="T79" s="14">
        <v>0.4548611111111111</v>
      </c>
      <c r="U79" s="14"/>
      <c r="V79" s="14"/>
      <c r="W79" s="13"/>
      <c r="X79" s="14"/>
      <c r="Y79" s="13"/>
      <c r="Z79" s="20"/>
      <c r="AA79" s="107"/>
      <c r="AB79" s="17"/>
      <c r="AC79" s="17"/>
      <c r="AD79" s="17"/>
      <c r="AE79" s="17"/>
      <c r="AF79" s="17"/>
      <c r="AG79" s="17"/>
      <c r="AH79" s="18"/>
      <c r="AI79" s="13">
        <v>0.29166666666666669</v>
      </c>
      <c r="AJ79" s="14">
        <v>0.4548611111111111</v>
      </c>
      <c r="AK79" s="14"/>
      <c r="AL79" s="14"/>
      <c r="AM79" s="13"/>
      <c r="AN79" s="14"/>
      <c r="AO79" s="14"/>
      <c r="AP79" s="20"/>
      <c r="AQ79" s="16">
        <v>0.29166666666666669</v>
      </c>
      <c r="AR79" s="17">
        <v>0.4548611111111111</v>
      </c>
      <c r="AS79" s="17"/>
      <c r="AT79" s="17"/>
      <c r="AU79" s="17"/>
      <c r="AV79" s="17"/>
      <c r="AW79" s="17"/>
      <c r="AX79" s="18"/>
      <c r="AY79" s="13">
        <v>0.29166666666666669</v>
      </c>
      <c r="AZ79" s="14">
        <v>0.4548611111111111</v>
      </c>
      <c r="BA79" s="14"/>
      <c r="BB79" s="14"/>
      <c r="BC79" s="13"/>
      <c r="BD79" s="14"/>
      <c r="BE79" s="14"/>
      <c r="BF79" s="20"/>
      <c r="BG79" s="16">
        <v>0.29166666666666669</v>
      </c>
      <c r="BH79" s="17">
        <v>0.4548611111111111</v>
      </c>
      <c r="BI79" s="17"/>
      <c r="BJ79" s="17"/>
      <c r="BK79" s="17"/>
      <c r="BL79" s="17"/>
      <c r="BM79" s="17"/>
      <c r="BN79" s="18"/>
      <c r="BO79" s="13">
        <v>0.29166666666666669</v>
      </c>
      <c r="BP79" s="14">
        <v>0.4548611111111111</v>
      </c>
      <c r="BQ79" s="14"/>
      <c r="BR79" s="14"/>
      <c r="BS79" s="14"/>
      <c r="BT79" s="14"/>
      <c r="BU79" s="14"/>
      <c r="BV79" s="20"/>
      <c r="BW79" s="21">
        <f t="shared" si="4"/>
        <v>1</v>
      </c>
      <c r="BX79" s="2" t="str">
        <f t="shared" si="5"/>
        <v>X</v>
      </c>
      <c r="BY79" s="2">
        <f>+VLOOKUP(B79,GESEM!B:O,14,0)</f>
        <v>9661</v>
      </c>
      <c r="CG79"/>
      <c r="CH79"/>
    </row>
    <row r="80" spans="1:86" ht="12.75" customHeight="1" x14ac:dyDescent="0.2">
      <c r="A80" s="31">
        <f t="shared" si="6"/>
        <v>74</v>
      </c>
      <c r="B80" s="74">
        <v>43888663</v>
      </c>
      <c r="C80" s="61" t="str">
        <f>+VLOOKUP(J80,TURNO!P:Q,2,0)</f>
        <v xml:space="preserve">CHAT USER </v>
      </c>
      <c r="D80" s="61" t="str">
        <f>+VLOOKUP(N80,TURNO!B:D,3,0)</f>
        <v>Mañana</v>
      </c>
      <c r="E80" s="75">
        <f>+VLOOKUP(B80,GESEM!B:R,12,0)</f>
        <v>45566</v>
      </c>
      <c r="F80" s="61" t="str">
        <f>+VLOOKUP(B80,GESEM!B:R,13,0)</f>
        <v>PART TIME</v>
      </c>
      <c r="G80" s="61"/>
      <c r="H80" s="96"/>
      <c r="I80" s="61" t="str">
        <f>+VLOOKUP(B80,GESEM!B:N,3,0)</f>
        <v>CORASI SILVA SANDRA KARINA</v>
      </c>
      <c r="J80" s="61" t="s">
        <v>16</v>
      </c>
      <c r="K80" s="61" t="str">
        <f>+VLOOKUP(B80,GESEM!B:R,8,0)</f>
        <v>WAMPAGKIT LALANGUI SHINA CECILIA</v>
      </c>
      <c r="L80" s="61" t="str">
        <f>+VLOOKUP(B80,GESEM!B:R,17,0)</f>
        <v>ALONSO RAFAEL ALEJANDRO WLADIMIR</v>
      </c>
      <c r="M80" s="61" t="s">
        <v>99</v>
      </c>
      <c r="N80" s="13">
        <v>0.25</v>
      </c>
      <c r="O80" s="14">
        <v>0.41319444444444442</v>
      </c>
      <c r="P80" s="13"/>
      <c r="Q80" s="14"/>
      <c r="R80" s="108" t="str">
        <f>+VLOOKUP(B80,GESEM!B:R,9,0)</f>
        <v>ACTIVO</v>
      </c>
      <c r="S80" s="19">
        <v>0.25</v>
      </c>
      <c r="T80" s="14">
        <v>0.41319444444444442</v>
      </c>
      <c r="U80" s="14"/>
      <c r="V80" s="14"/>
      <c r="W80" s="13"/>
      <c r="X80" s="14"/>
      <c r="Y80" s="13"/>
      <c r="Z80" s="20"/>
      <c r="AA80" s="107">
        <v>0.25</v>
      </c>
      <c r="AB80" s="17">
        <v>0.41319444444444442</v>
      </c>
      <c r="AC80" s="17"/>
      <c r="AD80" s="17"/>
      <c r="AE80" s="17"/>
      <c r="AF80" s="17"/>
      <c r="AG80" s="17"/>
      <c r="AH80" s="18"/>
      <c r="AI80" s="13"/>
      <c r="AJ80" s="14"/>
      <c r="AK80" s="14"/>
      <c r="AL80" s="14"/>
      <c r="AM80" s="13"/>
      <c r="AN80" s="14"/>
      <c r="AO80" s="14"/>
      <c r="AP80" s="20"/>
      <c r="AQ80" s="16">
        <v>0.25</v>
      </c>
      <c r="AR80" s="17">
        <v>0.41319444444444442</v>
      </c>
      <c r="AS80" s="17"/>
      <c r="AT80" s="17"/>
      <c r="AU80" s="17"/>
      <c r="AV80" s="17"/>
      <c r="AW80" s="17"/>
      <c r="AX80" s="18"/>
      <c r="AY80" s="13">
        <v>0.25</v>
      </c>
      <c r="AZ80" s="14">
        <v>0.41319444444444442</v>
      </c>
      <c r="BA80" s="14"/>
      <c r="BB80" s="14"/>
      <c r="BC80" s="13"/>
      <c r="BD80" s="14"/>
      <c r="BE80" s="14"/>
      <c r="BF80" s="20"/>
      <c r="BG80" s="16">
        <v>0.25</v>
      </c>
      <c r="BH80" s="17">
        <v>0.41319444444444442</v>
      </c>
      <c r="BI80" s="17"/>
      <c r="BJ80" s="17"/>
      <c r="BK80" s="17"/>
      <c r="BL80" s="17"/>
      <c r="BM80" s="17"/>
      <c r="BN80" s="18"/>
      <c r="BO80" s="13">
        <v>0.25</v>
      </c>
      <c r="BP80" s="14">
        <v>0.41319444444444442</v>
      </c>
      <c r="BQ80" s="14"/>
      <c r="BR80" s="14"/>
      <c r="BS80" s="14"/>
      <c r="BT80" s="14"/>
      <c r="BU80" s="14"/>
      <c r="BV80" s="20"/>
      <c r="BW80" s="21">
        <f t="shared" si="4"/>
        <v>1</v>
      </c>
      <c r="BX80" s="2" t="str">
        <f t="shared" si="5"/>
        <v>X</v>
      </c>
      <c r="BY80" s="2">
        <f>+VLOOKUP(B80,GESEM!B:O,14,0)</f>
        <v>9794</v>
      </c>
      <c r="CG80"/>
      <c r="CH80"/>
    </row>
    <row r="81" spans="1:86" ht="12.75" customHeight="1" x14ac:dyDescent="0.2">
      <c r="A81" s="31">
        <f t="shared" si="6"/>
        <v>75</v>
      </c>
      <c r="B81" s="74">
        <v>46989657</v>
      </c>
      <c r="C81" s="61" t="str">
        <f>+VLOOKUP(J81,TURNO!P:Q,2,0)</f>
        <v xml:space="preserve">CHAT USER </v>
      </c>
      <c r="D81" s="61" t="str">
        <f>+VLOOKUP(N81,TURNO!B:D,3,0)</f>
        <v>Mañana</v>
      </c>
      <c r="E81" s="75">
        <f>+VLOOKUP(B81,GESEM!B:R,12,0)</f>
        <v>45541</v>
      </c>
      <c r="F81" s="61" t="str">
        <f>+VLOOKUP(B81,GESEM!B:R,13,0)</f>
        <v>PART TIME</v>
      </c>
      <c r="G81" s="61"/>
      <c r="H81" s="96"/>
      <c r="I81" s="61" t="str">
        <f>+VLOOKUP(B81,GESEM!B:N,3,0)</f>
        <v>TARAZONA SACRAMENTO JAVIER</v>
      </c>
      <c r="J81" s="61" t="s">
        <v>16</v>
      </c>
      <c r="K81" s="61" t="str">
        <f>+VLOOKUP(B81,GESEM!B:R,8,0)</f>
        <v>LARICO ALARCON CHRISTIAN CARLOS</v>
      </c>
      <c r="L81" s="61" t="str">
        <f>+VLOOKUP(B81,GESEM!B:R,17,0)</f>
        <v>ALONSO RAFAEL ALEJANDRO WLADIMIR</v>
      </c>
      <c r="M81" s="61" t="s">
        <v>98</v>
      </c>
      <c r="N81" s="13">
        <v>0.29166666666666669</v>
      </c>
      <c r="O81" s="14">
        <v>0.4548611111111111</v>
      </c>
      <c r="P81" s="13"/>
      <c r="Q81" s="14"/>
      <c r="R81" s="108" t="str">
        <f>+VLOOKUP(B81,GESEM!B:R,9,0)</f>
        <v>ACTIVO</v>
      </c>
      <c r="S81" s="19">
        <v>0.29166666666666669</v>
      </c>
      <c r="T81" s="14">
        <v>0.4548611111111111</v>
      </c>
      <c r="U81" s="14"/>
      <c r="V81" s="14"/>
      <c r="W81" s="13"/>
      <c r="X81" s="14"/>
      <c r="Y81" s="13"/>
      <c r="Z81" s="20"/>
      <c r="AA81" s="107"/>
      <c r="AB81" s="17"/>
      <c r="AC81" s="17"/>
      <c r="AD81" s="17"/>
      <c r="AE81" s="17"/>
      <c r="AF81" s="17"/>
      <c r="AG81" s="17"/>
      <c r="AH81" s="18"/>
      <c r="AI81" s="13">
        <v>0.29166666666666669</v>
      </c>
      <c r="AJ81" s="14">
        <v>0.4548611111111111</v>
      </c>
      <c r="AK81" s="14"/>
      <c r="AL81" s="14"/>
      <c r="AM81" s="13"/>
      <c r="AN81" s="14"/>
      <c r="AO81" s="14"/>
      <c r="AP81" s="20"/>
      <c r="AQ81" s="16">
        <v>0.29166666666666669</v>
      </c>
      <c r="AR81" s="17">
        <v>0.4548611111111111</v>
      </c>
      <c r="AS81" s="17"/>
      <c r="AT81" s="17"/>
      <c r="AU81" s="17"/>
      <c r="AV81" s="17"/>
      <c r="AW81" s="17"/>
      <c r="AX81" s="18"/>
      <c r="AY81" s="13">
        <v>0.29166666666666669</v>
      </c>
      <c r="AZ81" s="14">
        <v>0.4548611111111111</v>
      </c>
      <c r="BA81" s="14"/>
      <c r="BB81" s="14"/>
      <c r="BC81" s="13"/>
      <c r="BD81" s="14"/>
      <c r="BE81" s="14"/>
      <c r="BF81" s="20"/>
      <c r="BG81" s="16">
        <v>0.29166666666666669</v>
      </c>
      <c r="BH81" s="17">
        <v>0.4548611111111111</v>
      </c>
      <c r="BI81" s="17"/>
      <c r="BJ81" s="17"/>
      <c r="BK81" s="17"/>
      <c r="BL81" s="17"/>
      <c r="BM81" s="17"/>
      <c r="BN81" s="18"/>
      <c r="BO81" s="13">
        <v>0.29166666666666669</v>
      </c>
      <c r="BP81" s="14">
        <v>0.4548611111111111</v>
      </c>
      <c r="BQ81" s="14"/>
      <c r="BR81" s="14"/>
      <c r="BS81" s="14"/>
      <c r="BT81" s="14"/>
      <c r="BU81" s="14"/>
      <c r="BV81" s="20"/>
      <c r="BW81" s="21">
        <f t="shared" si="4"/>
        <v>1</v>
      </c>
      <c r="BX81" s="2" t="str">
        <f t="shared" si="5"/>
        <v>X</v>
      </c>
      <c r="BY81" s="2">
        <f>+VLOOKUP(B81,GESEM!B:O,14,0)</f>
        <v>9691</v>
      </c>
      <c r="CG81"/>
      <c r="CH81"/>
    </row>
    <row r="82" spans="1:86" ht="12.75" customHeight="1" x14ac:dyDescent="0.2">
      <c r="A82" s="31">
        <f t="shared" si="6"/>
        <v>76</v>
      </c>
      <c r="B82" s="74">
        <v>70462214</v>
      </c>
      <c r="C82" s="61" t="str">
        <f>+VLOOKUP(J82,TURNO!P:Q,2,0)</f>
        <v xml:space="preserve">CHAT USER </v>
      </c>
      <c r="D82" s="61" t="str">
        <f>+VLOOKUP(N82,TURNO!B:D,3,0)</f>
        <v>Mañana</v>
      </c>
      <c r="E82" s="75">
        <f>+VLOOKUP(B82,GESEM!B:R,12,0)</f>
        <v>45561</v>
      </c>
      <c r="F82" s="61" t="str">
        <f>+VLOOKUP(B82,GESEM!B:R,13,0)</f>
        <v>PART TIME</v>
      </c>
      <c r="G82" s="61"/>
      <c r="H82" s="96"/>
      <c r="I82" s="61" t="str">
        <f>+VLOOKUP(B82,GESEM!B:N,3,0)</f>
        <v>CASTRO HUAMAN JAMILE YAJAHIRA</v>
      </c>
      <c r="J82" s="61" t="s">
        <v>16</v>
      </c>
      <c r="K82" s="61" t="str">
        <f>+VLOOKUP(B82,GESEM!B:R,8,0)</f>
        <v>APONTE COVEÑAS JOSELYN ANDREA</v>
      </c>
      <c r="L82" s="61" t="str">
        <f>+VLOOKUP(B82,GESEM!B:R,17,0)</f>
        <v>ALONSO RAFAEL ALEJANDRO WLADIMIR</v>
      </c>
      <c r="M82" s="61" t="s">
        <v>98</v>
      </c>
      <c r="N82" s="13">
        <v>0.29166666666666669</v>
      </c>
      <c r="O82" s="14">
        <v>0.4548611111111111</v>
      </c>
      <c r="P82" s="13"/>
      <c r="Q82" s="14"/>
      <c r="R82" s="108" t="str">
        <f>+VLOOKUP(B82,GESEM!B:R,9,0)</f>
        <v>ACTIVO</v>
      </c>
      <c r="S82" s="19">
        <v>0.29166666666666669</v>
      </c>
      <c r="T82" s="14">
        <v>0.4548611111111111</v>
      </c>
      <c r="U82" s="14"/>
      <c r="V82" s="14"/>
      <c r="W82" s="13"/>
      <c r="X82" s="14"/>
      <c r="Y82" s="13"/>
      <c r="Z82" s="20"/>
      <c r="AA82" s="107"/>
      <c r="AB82" s="17"/>
      <c r="AC82" s="17"/>
      <c r="AD82" s="17"/>
      <c r="AE82" s="17"/>
      <c r="AF82" s="17"/>
      <c r="AG82" s="17"/>
      <c r="AH82" s="18"/>
      <c r="AI82" s="13">
        <v>0.29166666666666669</v>
      </c>
      <c r="AJ82" s="14">
        <v>0.4548611111111111</v>
      </c>
      <c r="AK82" s="14"/>
      <c r="AL82" s="14"/>
      <c r="AM82" s="13"/>
      <c r="AN82" s="14"/>
      <c r="AO82" s="14"/>
      <c r="AP82" s="20"/>
      <c r="AQ82" s="16">
        <v>0.29166666666666669</v>
      </c>
      <c r="AR82" s="17">
        <v>0.4548611111111111</v>
      </c>
      <c r="AS82" s="17"/>
      <c r="AT82" s="17"/>
      <c r="AU82" s="17"/>
      <c r="AV82" s="17"/>
      <c r="AW82" s="17"/>
      <c r="AX82" s="18"/>
      <c r="AY82" s="13">
        <v>0.29166666666666669</v>
      </c>
      <c r="AZ82" s="14">
        <v>0.4548611111111111</v>
      </c>
      <c r="BA82" s="14"/>
      <c r="BB82" s="14"/>
      <c r="BC82" s="13"/>
      <c r="BD82" s="14"/>
      <c r="BE82" s="14"/>
      <c r="BF82" s="20"/>
      <c r="BG82" s="16">
        <v>0.29166666666666669</v>
      </c>
      <c r="BH82" s="17">
        <v>0.4548611111111111</v>
      </c>
      <c r="BI82" s="17"/>
      <c r="BJ82" s="17"/>
      <c r="BK82" s="17"/>
      <c r="BL82" s="17"/>
      <c r="BM82" s="17"/>
      <c r="BN82" s="18"/>
      <c r="BO82" s="13">
        <v>0.29166666666666669</v>
      </c>
      <c r="BP82" s="14">
        <v>0.4548611111111111</v>
      </c>
      <c r="BQ82" s="14"/>
      <c r="BR82" s="14"/>
      <c r="BS82" s="14"/>
      <c r="BT82" s="14"/>
      <c r="BU82" s="14"/>
      <c r="BV82" s="20"/>
      <c r="BW82" s="21">
        <f t="shared" si="4"/>
        <v>1</v>
      </c>
      <c r="BX82" s="2" t="str">
        <f t="shared" si="5"/>
        <v>X</v>
      </c>
      <c r="BY82" s="2">
        <f>+VLOOKUP(B82,GESEM!B:O,14,0)</f>
        <v>9692</v>
      </c>
      <c r="CG82"/>
      <c r="CH82"/>
    </row>
    <row r="83" spans="1:86" ht="12.75" customHeight="1" x14ac:dyDescent="0.2">
      <c r="A83" s="31">
        <f t="shared" si="6"/>
        <v>77</v>
      </c>
      <c r="B83" s="74">
        <v>47850841</v>
      </c>
      <c r="C83" s="61" t="str">
        <f>+VLOOKUP(J83,TURNO!P:Q,2,0)</f>
        <v xml:space="preserve">CHAT USER </v>
      </c>
      <c r="D83" s="61" t="str">
        <f>+VLOOKUP(N83,TURNO!B:D,3,0)</f>
        <v>Mañana</v>
      </c>
      <c r="E83" s="75">
        <f>+VLOOKUP(B83,GESEM!B:R,12,0)</f>
        <v>45180</v>
      </c>
      <c r="F83" s="61" t="str">
        <f>+VLOOKUP(B83,GESEM!B:R,13,0)</f>
        <v>PART TIME</v>
      </c>
      <c r="G83" s="61"/>
      <c r="H83" s="96"/>
      <c r="I83" s="61" t="str">
        <f>+VLOOKUP(B83,GESEM!B:N,3,0)</f>
        <v>TORRES MURGA LADY JEAN</v>
      </c>
      <c r="J83" s="61" t="s">
        <v>16</v>
      </c>
      <c r="K83" s="61" t="str">
        <f>+VLOOKUP(B83,GESEM!B:R,8,0)</f>
        <v>LARICO ALARCON CHRISTIAN CARLOS</v>
      </c>
      <c r="L83" s="61" t="str">
        <f>+VLOOKUP(B83,GESEM!B:R,17,0)</f>
        <v>ALONSO RAFAEL ALEJANDRO WLADIMIR</v>
      </c>
      <c r="M83" s="61" t="s">
        <v>101</v>
      </c>
      <c r="N83" s="13">
        <v>0.29166666666666669</v>
      </c>
      <c r="O83" s="14">
        <v>0.4548611111111111</v>
      </c>
      <c r="P83" s="13"/>
      <c r="Q83" s="14"/>
      <c r="R83" s="108" t="str">
        <f>+VLOOKUP(B83,GESEM!B:R,9,0)</f>
        <v>ACTIVO</v>
      </c>
      <c r="S83" s="19">
        <v>0.29166666666666669</v>
      </c>
      <c r="T83" s="14">
        <v>0.4548611111111111</v>
      </c>
      <c r="U83" s="14"/>
      <c r="V83" s="14"/>
      <c r="W83" s="13"/>
      <c r="X83" s="14"/>
      <c r="Y83" s="13"/>
      <c r="Z83" s="20"/>
      <c r="AA83" s="107">
        <v>0.29166666666666669</v>
      </c>
      <c r="AB83" s="17">
        <v>0.4548611111111111</v>
      </c>
      <c r="AC83" s="17"/>
      <c r="AD83" s="17"/>
      <c r="AE83" s="17"/>
      <c r="AF83" s="17"/>
      <c r="AG83" s="17"/>
      <c r="AH83" s="18"/>
      <c r="AI83" s="13">
        <v>0.29166666666666669</v>
      </c>
      <c r="AJ83" s="14">
        <v>0.4548611111111111</v>
      </c>
      <c r="AK83" s="14"/>
      <c r="AL83" s="14"/>
      <c r="AM83" s="13"/>
      <c r="AN83" s="14"/>
      <c r="AO83" s="14"/>
      <c r="AP83" s="20"/>
      <c r="AQ83" s="16">
        <v>0.29166666666666669</v>
      </c>
      <c r="AR83" s="17">
        <v>0.4548611111111111</v>
      </c>
      <c r="AS83" s="17"/>
      <c r="AT83" s="17"/>
      <c r="AU83" s="17"/>
      <c r="AV83" s="17"/>
      <c r="AW83" s="17"/>
      <c r="AX83" s="18"/>
      <c r="AY83" s="13"/>
      <c r="AZ83" s="14"/>
      <c r="BA83" s="14"/>
      <c r="BB83" s="14"/>
      <c r="BC83" s="13"/>
      <c r="BD83" s="14"/>
      <c r="BE83" s="14"/>
      <c r="BF83" s="20"/>
      <c r="BG83" s="16">
        <v>0.29166666666666669</v>
      </c>
      <c r="BH83" s="17">
        <v>0.4548611111111111</v>
      </c>
      <c r="BI83" s="17"/>
      <c r="BJ83" s="17"/>
      <c r="BK83" s="17"/>
      <c r="BL83" s="17"/>
      <c r="BM83" s="17"/>
      <c r="BN83" s="18"/>
      <c r="BO83" s="13">
        <v>0.29166666666666669</v>
      </c>
      <c r="BP83" s="14">
        <v>0.4548611111111111</v>
      </c>
      <c r="BQ83" s="14"/>
      <c r="BR83" s="14"/>
      <c r="BS83" s="14"/>
      <c r="BT83" s="14"/>
      <c r="BU83" s="14"/>
      <c r="BV83" s="20"/>
      <c r="BW83" s="21">
        <f t="shared" si="4"/>
        <v>1</v>
      </c>
      <c r="BX83" s="2" t="str">
        <f t="shared" si="5"/>
        <v>X</v>
      </c>
      <c r="BY83" s="2">
        <f>+VLOOKUP(B83,GESEM!B:O,14,0)</f>
        <v>6620</v>
      </c>
      <c r="CG83"/>
      <c r="CH83"/>
    </row>
    <row r="84" spans="1:86" ht="12.75" customHeight="1" x14ac:dyDescent="0.2">
      <c r="A84" s="31">
        <f t="shared" si="6"/>
        <v>78</v>
      </c>
      <c r="B84" s="74">
        <v>73066617</v>
      </c>
      <c r="C84" s="61" t="str">
        <f>+VLOOKUP(J84,TURNO!P:Q,2,0)</f>
        <v xml:space="preserve">CHAT USER </v>
      </c>
      <c r="D84" s="61" t="str">
        <f>+VLOOKUP(N84,TURNO!B:D,3,0)</f>
        <v>Mañana</v>
      </c>
      <c r="E84" s="75">
        <f>+VLOOKUP(B84,GESEM!B:R,12,0)</f>
        <v>45201</v>
      </c>
      <c r="F84" s="61" t="str">
        <f>+VLOOKUP(B84,GESEM!B:R,13,0)</f>
        <v>PART TIME</v>
      </c>
      <c r="G84" s="61" t="s">
        <v>2218</v>
      </c>
      <c r="H84" s="96" t="s">
        <v>45</v>
      </c>
      <c r="I84" s="61" t="str">
        <f>+VLOOKUP(B84,GESEM!B:N,3,0)</f>
        <v>TANG BERNILLA ANA</v>
      </c>
      <c r="J84" s="61" t="s">
        <v>16</v>
      </c>
      <c r="K84" s="61" t="str">
        <f>+VLOOKUP(B84,GESEM!B:R,8,0)</f>
        <v>WAMPAGKIT LALANGUI SHINA CECILIA</v>
      </c>
      <c r="L84" s="61" t="str">
        <f>+VLOOKUP(B84,GESEM!B:R,17,0)</f>
        <v>ALONSO RAFAEL ALEJANDRO WLADIMIR</v>
      </c>
      <c r="M84" s="61" t="s">
        <v>99</v>
      </c>
      <c r="N84" s="13">
        <v>0.29166666666666669</v>
      </c>
      <c r="O84" s="14">
        <v>0.4548611111111111</v>
      </c>
      <c r="P84" s="13"/>
      <c r="Q84" s="14"/>
      <c r="R84" s="108" t="str">
        <f>+VLOOKUP(B84,GESEM!B:R,9,0)</f>
        <v>ACTIVO</v>
      </c>
      <c r="S84" s="19">
        <v>0.29166666666666669</v>
      </c>
      <c r="T84" s="14">
        <v>0.4548611111111111</v>
      </c>
      <c r="U84" s="14"/>
      <c r="V84" s="14"/>
      <c r="W84" s="13"/>
      <c r="X84" s="14"/>
      <c r="Y84" s="13"/>
      <c r="Z84" s="20"/>
      <c r="AA84" s="107">
        <v>0.29166666666666669</v>
      </c>
      <c r="AB84" s="17">
        <v>0.4548611111111111</v>
      </c>
      <c r="AC84" s="17"/>
      <c r="AD84" s="17"/>
      <c r="AE84" s="17"/>
      <c r="AF84" s="17"/>
      <c r="AG84" s="17"/>
      <c r="AH84" s="18"/>
      <c r="AI84" s="13"/>
      <c r="AJ84" s="14"/>
      <c r="AK84" s="14"/>
      <c r="AL84" s="14"/>
      <c r="AM84" s="13"/>
      <c r="AN84" s="14"/>
      <c r="AO84" s="14"/>
      <c r="AP84" s="20"/>
      <c r="AQ84" s="16">
        <v>0.29166666666666669</v>
      </c>
      <c r="AR84" s="17">
        <v>0.4548611111111111</v>
      </c>
      <c r="AS84" s="17"/>
      <c r="AT84" s="17"/>
      <c r="AU84" s="17"/>
      <c r="AV84" s="17"/>
      <c r="AW84" s="17"/>
      <c r="AX84" s="18"/>
      <c r="AY84" s="13">
        <v>0.29166666666666669</v>
      </c>
      <c r="AZ84" s="14">
        <v>0.4548611111111111</v>
      </c>
      <c r="BA84" s="14"/>
      <c r="BB84" s="14"/>
      <c r="BC84" s="13"/>
      <c r="BD84" s="14"/>
      <c r="BE84" s="14"/>
      <c r="BF84" s="20"/>
      <c r="BG84" s="16">
        <v>0.29166666666666669</v>
      </c>
      <c r="BH84" s="17">
        <v>0.4548611111111111</v>
      </c>
      <c r="BI84" s="17"/>
      <c r="BJ84" s="17"/>
      <c r="BK84" s="17"/>
      <c r="BL84" s="17"/>
      <c r="BM84" s="17"/>
      <c r="BN84" s="18"/>
      <c r="BO84" s="13">
        <v>0.29166666666666669</v>
      </c>
      <c r="BP84" s="14">
        <v>0.4548611111111111</v>
      </c>
      <c r="BQ84" s="14"/>
      <c r="BR84" s="14"/>
      <c r="BS84" s="14"/>
      <c r="BT84" s="14"/>
      <c r="BU84" s="14"/>
      <c r="BV84" s="20"/>
      <c r="BW84" s="21">
        <f t="shared" si="4"/>
        <v>1</v>
      </c>
      <c r="BX84" s="2" t="str">
        <f t="shared" si="5"/>
        <v>X</v>
      </c>
      <c r="BY84" s="2">
        <f>+VLOOKUP(B84,GESEM!B:O,14,0)</f>
        <v>6669</v>
      </c>
      <c r="CG84"/>
      <c r="CH84"/>
    </row>
    <row r="85" spans="1:86" ht="12.75" customHeight="1" x14ac:dyDescent="0.2">
      <c r="A85" s="31">
        <f t="shared" si="6"/>
        <v>79</v>
      </c>
      <c r="B85" s="74">
        <v>73123709</v>
      </c>
      <c r="C85" s="61" t="str">
        <f>+VLOOKUP(J85,TURNO!P:Q,2,0)</f>
        <v xml:space="preserve">CHAT USER </v>
      </c>
      <c r="D85" s="61" t="str">
        <f>+VLOOKUP(N85,TURNO!B:D,3,0)</f>
        <v>Mañana</v>
      </c>
      <c r="E85" s="75">
        <f>+VLOOKUP(B85,GESEM!B:R,12,0)</f>
        <v>44856</v>
      </c>
      <c r="F85" s="61" t="str">
        <f>+VLOOKUP(B85,GESEM!B:R,13,0)</f>
        <v>FULL TIME</v>
      </c>
      <c r="G85" s="61"/>
      <c r="H85" s="96"/>
      <c r="I85" s="61" t="str">
        <f>+VLOOKUP(B85,GESEM!B:N,3,0)</f>
        <v>MEDINA CARBAJAL AXEL MAURICIO</v>
      </c>
      <c r="J85" s="61" t="s">
        <v>16</v>
      </c>
      <c r="K85" s="61" t="str">
        <f>+VLOOKUP(B85,GESEM!B:R,8,0)</f>
        <v>WAMPAGKIT LALANGUI SHINA CECILIA</v>
      </c>
      <c r="L85" s="61" t="str">
        <f>+VLOOKUP(B85,GESEM!B:R,17,0)</f>
        <v>ALONSO RAFAEL ALEJANDRO WLADIMIR</v>
      </c>
      <c r="M85" s="61" t="s">
        <v>98</v>
      </c>
      <c r="N85" s="13">
        <v>0.25</v>
      </c>
      <c r="O85" s="14">
        <v>0.59375</v>
      </c>
      <c r="P85" s="13">
        <v>0.39583333333333331</v>
      </c>
      <c r="Q85" s="14">
        <v>0.42708333333333331</v>
      </c>
      <c r="R85" s="108" t="str">
        <f>+VLOOKUP(B85,GESEM!B:R,9,0)</f>
        <v>ACTIVO</v>
      </c>
      <c r="S85" s="19">
        <v>0.25</v>
      </c>
      <c r="T85" s="14">
        <v>0.59375</v>
      </c>
      <c r="U85" s="14"/>
      <c r="V85" s="14"/>
      <c r="W85" s="13">
        <v>0.39583333333333331</v>
      </c>
      <c r="X85" s="14">
        <v>0.42708333333333331</v>
      </c>
      <c r="Y85" s="13"/>
      <c r="Z85" s="20"/>
      <c r="AA85" s="107"/>
      <c r="AB85" s="17"/>
      <c r="AC85" s="17"/>
      <c r="AD85" s="17"/>
      <c r="AE85" s="17"/>
      <c r="AF85" s="17"/>
      <c r="AG85" s="17"/>
      <c r="AH85" s="18"/>
      <c r="AI85" s="13">
        <v>0.25</v>
      </c>
      <c r="AJ85" s="14">
        <v>0.59375</v>
      </c>
      <c r="AK85" s="14"/>
      <c r="AL85" s="14"/>
      <c r="AM85" s="13">
        <v>0.39583333333333331</v>
      </c>
      <c r="AN85" s="14">
        <v>0.42708333333333331</v>
      </c>
      <c r="AO85" s="14"/>
      <c r="AP85" s="20"/>
      <c r="AQ85" s="16">
        <v>0.25</v>
      </c>
      <c r="AR85" s="17">
        <v>0.59375</v>
      </c>
      <c r="AS85" s="17"/>
      <c r="AT85" s="17"/>
      <c r="AU85" s="17">
        <v>0.39583333333333331</v>
      </c>
      <c r="AV85" s="17">
        <v>0.42708333333333331</v>
      </c>
      <c r="AW85" s="17"/>
      <c r="AX85" s="18"/>
      <c r="AY85" s="13">
        <v>0.25</v>
      </c>
      <c r="AZ85" s="14">
        <v>0.59375</v>
      </c>
      <c r="BA85" s="14"/>
      <c r="BB85" s="14"/>
      <c r="BC85" s="13">
        <v>0.39583333333333331</v>
      </c>
      <c r="BD85" s="14">
        <v>0.42708333333333331</v>
      </c>
      <c r="BE85" s="14"/>
      <c r="BF85" s="20"/>
      <c r="BG85" s="16">
        <v>0.25</v>
      </c>
      <c r="BH85" s="17">
        <v>0.59375</v>
      </c>
      <c r="BI85" s="17"/>
      <c r="BJ85" s="17"/>
      <c r="BK85" s="17">
        <v>0.39583333333333331</v>
      </c>
      <c r="BL85" s="17">
        <v>0.42708333333333331</v>
      </c>
      <c r="BM85" s="17"/>
      <c r="BN85" s="18"/>
      <c r="BO85" s="13">
        <v>0.25</v>
      </c>
      <c r="BP85" s="14">
        <v>0.59375</v>
      </c>
      <c r="BQ85" s="14"/>
      <c r="BR85" s="14"/>
      <c r="BS85" s="14">
        <v>0.39583333333333331</v>
      </c>
      <c r="BT85" s="14">
        <v>0.42708333333333331</v>
      </c>
      <c r="BU85" s="14"/>
      <c r="BV85" s="20"/>
      <c r="BW85" s="21">
        <f t="shared" si="4"/>
        <v>1</v>
      </c>
      <c r="BX85" s="2" t="str">
        <f t="shared" si="5"/>
        <v>X</v>
      </c>
      <c r="BY85" s="2">
        <f>+VLOOKUP(B85,GESEM!B:O,14,0)</f>
        <v>5915</v>
      </c>
      <c r="CG85"/>
      <c r="CH85"/>
    </row>
    <row r="86" spans="1:86" ht="12.75" customHeight="1" x14ac:dyDescent="0.2">
      <c r="A86" s="31">
        <f t="shared" si="6"/>
        <v>80</v>
      </c>
      <c r="B86" s="74">
        <v>73013150</v>
      </c>
      <c r="C86" s="61" t="str">
        <f>+VLOOKUP(J86,TURNO!P:Q,2,0)</f>
        <v xml:space="preserve">CHAT USER </v>
      </c>
      <c r="D86" s="61" t="str">
        <f>+VLOOKUP(N86,TURNO!B:D,3,0)</f>
        <v>Mañana</v>
      </c>
      <c r="E86" s="75">
        <f>+VLOOKUP(B86,GESEM!B:R,12,0)</f>
        <v>44870</v>
      </c>
      <c r="F86" s="61" t="str">
        <f>+VLOOKUP(B86,GESEM!B:R,13,0)</f>
        <v>FULL TIME</v>
      </c>
      <c r="G86" s="61"/>
      <c r="H86" s="96"/>
      <c r="I86" s="61" t="str">
        <f>+VLOOKUP(B86,GESEM!B:N,3,0)</f>
        <v>GALLOSO TICONA GABRIELA IVON</v>
      </c>
      <c r="J86" s="61" t="s">
        <v>16</v>
      </c>
      <c r="K86" s="61" t="str">
        <f>+VLOOKUP(B86,GESEM!B:R,8,0)</f>
        <v>LARICO ALARCON CHRISTIAN CARLOS</v>
      </c>
      <c r="L86" s="61" t="str">
        <f>+VLOOKUP(B86,GESEM!B:R,17,0)</f>
        <v>ALONSO RAFAEL ALEJANDRO WLADIMIR</v>
      </c>
      <c r="M86" s="61" t="s">
        <v>98</v>
      </c>
      <c r="N86" s="13">
        <v>0.25</v>
      </c>
      <c r="O86" s="14">
        <v>0.59375</v>
      </c>
      <c r="P86" s="13">
        <v>0.375</v>
      </c>
      <c r="Q86" s="14">
        <v>0.40625</v>
      </c>
      <c r="R86" s="108" t="str">
        <f>+VLOOKUP(B86,GESEM!B:R,9,0)</f>
        <v>ACTIVO</v>
      </c>
      <c r="S86" s="19">
        <v>0.25</v>
      </c>
      <c r="T86" s="14">
        <v>0.59375</v>
      </c>
      <c r="U86" s="14"/>
      <c r="V86" s="14"/>
      <c r="W86" s="13">
        <v>0.375</v>
      </c>
      <c r="X86" s="14">
        <v>0.40625</v>
      </c>
      <c r="Y86" s="13"/>
      <c r="Z86" s="20"/>
      <c r="AA86" s="107"/>
      <c r="AB86" s="17"/>
      <c r="AC86" s="17"/>
      <c r="AD86" s="17"/>
      <c r="AE86" s="17"/>
      <c r="AF86" s="17"/>
      <c r="AG86" s="17"/>
      <c r="AH86" s="18"/>
      <c r="AI86" s="13">
        <v>0.25</v>
      </c>
      <c r="AJ86" s="14">
        <v>0.59375</v>
      </c>
      <c r="AK86" s="14"/>
      <c r="AL86" s="14"/>
      <c r="AM86" s="13">
        <v>0.375</v>
      </c>
      <c r="AN86" s="14">
        <v>0.40625</v>
      </c>
      <c r="AO86" s="14"/>
      <c r="AP86" s="20"/>
      <c r="AQ86" s="16">
        <v>0.25</v>
      </c>
      <c r="AR86" s="17">
        <v>0.59375</v>
      </c>
      <c r="AS86" s="17"/>
      <c r="AT86" s="17"/>
      <c r="AU86" s="17">
        <v>0.375</v>
      </c>
      <c r="AV86" s="17">
        <v>0.40625</v>
      </c>
      <c r="AW86" s="17"/>
      <c r="AX86" s="18"/>
      <c r="AY86" s="13">
        <v>0.25</v>
      </c>
      <c r="AZ86" s="14">
        <v>0.59375</v>
      </c>
      <c r="BA86" s="14"/>
      <c r="BB86" s="14"/>
      <c r="BC86" s="13">
        <v>0.375</v>
      </c>
      <c r="BD86" s="14">
        <v>0.40625</v>
      </c>
      <c r="BE86" s="14"/>
      <c r="BF86" s="20"/>
      <c r="BG86" s="16">
        <v>0.25</v>
      </c>
      <c r="BH86" s="17">
        <v>0.59375</v>
      </c>
      <c r="BI86" s="17"/>
      <c r="BJ86" s="17"/>
      <c r="BK86" s="17">
        <v>0.375</v>
      </c>
      <c r="BL86" s="17">
        <v>0.40625</v>
      </c>
      <c r="BM86" s="17"/>
      <c r="BN86" s="18"/>
      <c r="BO86" s="13">
        <v>0.25</v>
      </c>
      <c r="BP86" s="14">
        <v>0.59375</v>
      </c>
      <c r="BQ86" s="14"/>
      <c r="BR86" s="14"/>
      <c r="BS86" s="14">
        <v>0.375</v>
      </c>
      <c r="BT86" s="14">
        <v>0.40625</v>
      </c>
      <c r="BU86" s="14"/>
      <c r="BV86" s="20"/>
      <c r="BW86" s="21">
        <f t="shared" si="4"/>
        <v>1</v>
      </c>
      <c r="BX86" s="2" t="str">
        <f t="shared" si="5"/>
        <v>X</v>
      </c>
      <c r="BY86" s="2">
        <f>+VLOOKUP(B86,GESEM!B:O,14,0)</f>
        <v>4819</v>
      </c>
      <c r="CG86"/>
      <c r="CH86"/>
    </row>
    <row r="87" spans="1:86" ht="12.75" customHeight="1" x14ac:dyDescent="0.2">
      <c r="A87" s="31">
        <f t="shared" si="6"/>
        <v>81</v>
      </c>
      <c r="B87" s="74">
        <v>5699722</v>
      </c>
      <c r="C87" s="61" t="str">
        <f>+VLOOKUP(J87,TURNO!P:Q,2,0)</f>
        <v xml:space="preserve">CHAT USER </v>
      </c>
      <c r="D87" s="61" t="str">
        <f>+VLOOKUP(N87,TURNO!B:D,3,0)</f>
        <v>Mañana</v>
      </c>
      <c r="E87" s="75">
        <f>+VLOOKUP(B87,GESEM!B:R,12,0)</f>
        <v>45541</v>
      </c>
      <c r="F87" s="61" t="str">
        <f>+VLOOKUP(B87,GESEM!B:R,13,0)</f>
        <v>PART TIME</v>
      </c>
      <c r="G87" s="61"/>
      <c r="H87" s="96"/>
      <c r="I87" s="61" t="str">
        <f>+VLOOKUP(B87,GESEM!B:N,3,0)</f>
        <v>TOTESAUT MENDOZA MARY JOHANA</v>
      </c>
      <c r="J87" s="61" t="s">
        <v>16</v>
      </c>
      <c r="K87" s="61" t="str">
        <f>+VLOOKUP(B87,GESEM!B:R,8,0)</f>
        <v>APONTE COVEÑAS JOSELYN ANDREA</v>
      </c>
      <c r="L87" s="61" t="str">
        <f>+VLOOKUP(B87,GESEM!B:R,17,0)</f>
        <v>ALONSO RAFAEL ALEJANDRO WLADIMIR</v>
      </c>
      <c r="M87" s="61" t="s">
        <v>99</v>
      </c>
      <c r="N87" s="13">
        <v>0.29166666666666669</v>
      </c>
      <c r="O87" s="14">
        <v>0.4548611111111111</v>
      </c>
      <c r="P87" s="13"/>
      <c r="Q87" s="14"/>
      <c r="R87" s="108" t="str">
        <f>+VLOOKUP(B87,GESEM!B:R,9,0)</f>
        <v>ACTIVO</v>
      </c>
      <c r="S87" s="19">
        <v>0.29166666666666669</v>
      </c>
      <c r="T87" s="14">
        <v>0.4548611111111111</v>
      </c>
      <c r="U87" s="14"/>
      <c r="V87" s="14"/>
      <c r="W87" s="13"/>
      <c r="X87" s="14"/>
      <c r="Y87" s="13"/>
      <c r="Z87" s="20"/>
      <c r="AA87" s="107">
        <v>0.29166666666666669</v>
      </c>
      <c r="AB87" s="17">
        <v>0.4548611111111111</v>
      </c>
      <c r="AC87" s="17"/>
      <c r="AD87" s="17"/>
      <c r="AE87" s="17"/>
      <c r="AF87" s="17"/>
      <c r="AG87" s="17"/>
      <c r="AH87" s="18"/>
      <c r="AI87" s="13"/>
      <c r="AJ87" s="14"/>
      <c r="AK87" s="14"/>
      <c r="AL87" s="14"/>
      <c r="AM87" s="13"/>
      <c r="AN87" s="14"/>
      <c r="AO87" s="14"/>
      <c r="AP87" s="20"/>
      <c r="AQ87" s="16">
        <v>0.29166666666666669</v>
      </c>
      <c r="AR87" s="17">
        <v>0.4548611111111111</v>
      </c>
      <c r="AS87" s="17"/>
      <c r="AT87" s="17"/>
      <c r="AU87" s="17"/>
      <c r="AV87" s="17"/>
      <c r="AW87" s="17"/>
      <c r="AX87" s="18"/>
      <c r="AY87" s="13">
        <v>0.29166666666666669</v>
      </c>
      <c r="AZ87" s="14">
        <v>0.4548611111111111</v>
      </c>
      <c r="BA87" s="14"/>
      <c r="BB87" s="14"/>
      <c r="BC87" s="13"/>
      <c r="BD87" s="14"/>
      <c r="BE87" s="14"/>
      <c r="BF87" s="20"/>
      <c r="BG87" s="16">
        <v>0.29166666666666669</v>
      </c>
      <c r="BH87" s="17">
        <v>0.4548611111111111</v>
      </c>
      <c r="BI87" s="17"/>
      <c r="BJ87" s="17"/>
      <c r="BK87" s="17"/>
      <c r="BL87" s="17"/>
      <c r="BM87" s="17"/>
      <c r="BN87" s="18"/>
      <c r="BO87" s="13">
        <v>0.29166666666666669</v>
      </c>
      <c r="BP87" s="14">
        <v>0.4548611111111111</v>
      </c>
      <c r="BQ87" s="14"/>
      <c r="BR87" s="14"/>
      <c r="BS87" s="14"/>
      <c r="BT87" s="14"/>
      <c r="BU87" s="14"/>
      <c r="BV87" s="20"/>
      <c r="BW87" s="21">
        <f t="shared" si="4"/>
        <v>1</v>
      </c>
      <c r="BX87" s="2" t="str">
        <f t="shared" si="5"/>
        <v>X</v>
      </c>
      <c r="BY87" s="2">
        <f>+VLOOKUP(B87,GESEM!B:O,14,0)</f>
        <v>9691</v>
      </c>
      <c r="CG87"/>
      <c r="CH87"/>
    </row>
    <row r="88" spans="1:86" ht="12.75" customHeight="1" x14ac:dyDescent="0.2">
      <c r="A88" s="31">
        <f t="shared" si="6"/>
        <v>82</v>
      </c>
      <c r="B88" s="74">
        <v>74844412</v>
      </c>
      <c r="C88" s="61" t="str">
        <f>+VLOOKUP(J88,TURNO!P:Q,2,0)</f>
        <v xml:space="preserve">CHAT USER </v>
      </c>
      <c r="D88" s="61" t="str">
        <f>+VLOOKUP(N88,TURNO!B:D,3,0)</f>
        <v>Mañana</v>
      </c>
      <c r="E88" s="75">
        <f>+VLOOKUP(B88,GESEM!B:R,12,0)</f>
        <v>44410</v>
      </c>
      <c r="F88" s="61" t="str">
        <f>+VLOOKUP(B88,GESEM!B:R,13,0)</f>
        <v>FULL TIME</v>
      </c>
      <c r="G88" s="61" t="s">
        <v>2215</v>
      </c>
      <c r="H88" s="96" t="s">
        <v>2372</v>
      </c>
      <c r="I88" s="61" t="str">
        <f>+VLOOKUP(B88,GESEM!B:N,3,0)</f>
        <v>MUÑANTE MARCHENA NAYELI KIMBERLY</v>
      </c>
      <c r="J88" s="61" t="s">
        <v>16</v>
      </c>
      <c r="K88" s="61" t="str">
        <f>+VLOOKUP(B88,GESEM!B:R,8,0)</f>
        <v>APONTE COVEÑAS JOSELYN ANDREA</v>
      </c>
      <c r="L88" s="61" t="str">
        <f>+VLOOKUP(B88,GESEM!B:R,17,0)</f>
        <v>ALONSO RAFAEL ALEJANDRO WLADIMIR</v>
      </c>
      <c r="M88" s="61" t="s">
        <v>98</v>
      </c>
      <c r="N88" s="13">
        <v>0.29166666666666669</v>
      </c>
      <c r="O88" s="14">
        <v>0.63541666666666663</v>
      </c>
      <c r="P88" s="13">
        <v>0.54166666666666663</v>
      </c>
      <c r="Q88" s="14">
        <v>0.57291666666666663</v>
      </c>
      <c r="R88" s="108" t="str">
        <f>+VLOOKUP(B88,GESEM!B:R,9,0)</f>
        <v>ACTIVO</v>
      </c>
      <c r="S88" s="19">
        <v>0.29166666666666669</v>
      </c>
      <c r="T88" s="14">
        <v>0.63541666666666663</v>
      </c>
      <c r="U88" s="14"/>
      <c r="V88" s="14"/>
      <c r="W88" s="13">
        <v>0.54166666666666663</v>
      </c>
      <c r="X88" s="14">
        <v>0.57291666666666663</v>
      </c>
      <c r="Y88" s="13"/>
      <c r="Z88" s="20"/>
      <c r="AA88" s="107"/>
      <c r="AB88" s="17"/>
      <c r="AC88" s="17"/>
      <c r="AD88" s="17"/>
      <c r="AE88" s="17"/>
      <c r="AF88" s="17"/>
      <c r="AG88" s="17"/>
      <c r="AH88" s="18"/>
      <c r="AI88" s="13">
        <v>0.29166666666666669</v>
      </c>
      <c r="AJ88" s="14">
        <v>0.63541666666666663</v>
      </c>
      <c r="AK88" s="14"/>
      <c r="AL88" s="14"/>
      <c r="AM88" s="13">
        <v>0.54166666666666663</v>
      </c>
      <c r="AN88" s="14">
        <v>0.57291666666666663</v>
      </c>
      <c r="AO88" s="14"/>
      <c r="AP88" s="20"/>
      <c r="AQ88" s="16">
        <v>0.29166666666666669</v>
      </c>
      <c r="AR88" s="17">
        <v>0.63541666666666663</v>
      </c>
      <c r="AS88" s="17"/>
      <c r="AT88" s="17"/>
      <c r="AU88" s="17">
        <v>0.54166666666666663</v>
      </c>
      <c r="AV88" s="17">
        <v>0.57291666666666663</v>
      </c>
      <c r="AW88" s="17"/>
      <c r="AX88" s="18"/>
      <c r="AY88" s="13">
        <v>0.29166666666666669</v>
      </c>
      <c r="AZ88" s="14">
        <v>0.63541666666666663</v>
      </c>
      <c r="BA88" s="14"/>
      <c r="BB88" s="14"/>
      <c r="BC88" s="13">
        <v>0.54166666666666663</v>
      </c>
      <c r="BD88" s="14">
        <v>0.57291666666666663</v>
      </c>
      <c r="BE88" s="14"/>
      <c r="BF88" s="20"/>
      <c r="BG88" s="16">
        <v>0.29166666666666669</v>
      </c>
      <c r="BH88" s="17">
        <v>0.63541666666666663</v>
      </c>
      <c r="BI88" s="17"/>
      <c r="BJ88" s="17"/>
      <c r="BK88" s="17">
        <v>0.54166666666666663</v>
      </c>
      <c r="BL88" s="17">
        <v>0.57291666666666663</v>
      </c>
      <c r="BM88" s="17"/>
      <c r="BN88" s="18"/>
      <c r="BO88" s="13">
        <v>0.29166666666666669</v>
      </c>
      <c r="BP88" s="14">
        <v>0.63541666666666663</v>
      </c>
      <c r="BQ88" s="14"/>
      <c r="BR88" s="14"/>
      <c r="BS88" s="14">
        <v>0.54166666666666663</v>
      </c>
      <c r="BT88" s="14">
        <v>0.57291666666666663</v>
      </c>
      <c r="BU88" s="14"/>
      <c r="BV88" s="20"/>
      <c r="BW88" s="21">
        <f t="shared" si="4"/>
        <v>1</v>
      </c>
      <c r="BX88" s="2" t="str">
        <f t="shared" si="5"/>
        <v>X</v>
      </c>
      <c r="BY88" s="2">
        <f>+VLOOKUP(B88,GESEM!B:O,14,0)</f>
        <v>2517</v>
      </c>
      <c r="CG88"/>
      <c r="CH88"/>
    </row>
    <row r="89" spans="1:86" ht="12.75" customHeight="1" x14ac:dyDescent="0.2">
      <c r="A89" s="31">
        <f t="shared" si="6"/>
        <v>83</v>
      </c>
      <c r="B89" s="74">
        <v>40770306</v>
      </c>
      <c r="C89" s="61" t="str">
        <f>+VLOOKUP(J89,TURNO!P:Q,2,0)</f>
        <v xml:space="preserve">CHAT USER </v>
      </c>
      <c r="D89" s="61" t="str">
        <f>+VLOOKUP(N89,TURNO!B:D,3,0)</f>
        <v>Mañana</v>
      </c>
      <c r="E89" s="75">
        <f>+VLOOKUP(B89,GESEM!B:R,12,0)</f>
        <v>45414</v>
      </c>
      <c r="F89" s="61" t="str">
        <f>+VLOOKUP(B89,GESEM!B:R,13,0)</f>
        <v>PART TIME</v>
      </c>
      <c r="G89" s="61"/>
      <c r="H89" s="96"/>
      <c r="I89" s="61" t="str">
        <f>+VLOOKUP(B89,GESEM!B:N,3,0)</f>
        <v>LEGUA LUNA LUZ LISETTE</v>
      </c>
      <c r="J89" s="61" t="s">
        <v>16</v>
      </c>
      <c r="K89" s="61" t="str">
        <f>+VLOOKUP(B89,GESEM!B:R,8,0)</f>
        <v>SANEZ DESCALZI SUSAN HEYDI</v>
      </c>
      <c r="L89" s="61" t="str">
        <f>+VLOOKUP(B89,GESEM!B:R,17,0)</f>
        <v>SANCHEZ GRADOS JEAN PIERRE JOAQUIN</v>
      </c>
      <c r="M89" s="61" t="s">
        <v>97</v>
      </c>
      <c r="N89" s="13">
        <v>0.29166666666666669</v>
      </c>
      <c r="O89" s="14">
        <v>0.4548611111111111</v>
      </c>
      <c r="P89" s="13"/>
      <c r="Q89" s="14"/>
      <c r="R89" s="108" t="str">
        <f>+VLOOKUP(B89,GESEM!B:R,9,0)</f>
        <v>ACTIVO</v>
      </c>
      <c r="S89" s="19"/>
      <c r="T89" s="14"/>
      <c r="U89" s="14"/>
      <c r="V89" s="14"/>
      <c r="W89" s="13"/>
      <c r="X89" s="14"/>
      <c r="Y89" s="13"/>
      <c r="Z89" s="20"/>
      <c r="AA89" s="107">
        <v>0.29166666666666669</v>
      </c>
      <c r="AB89" s="17">
        <v>0.4548611111111111</v>
      </c>
      <c r="AC89" s="17"/>
      <c r="AD89" s="17"/>
      <c r="AE89" s="17"/>
      <c r="AF89" s="17"/>
      <c r="AG89" s="17"/>
      <c r="AH89" s="18"/>
      <c r="AI89" s="13">
        <v>0.29166666666666669</v>
      </c>
      <c r="AJ89" s="14">
        <v>0.4548611111111111</v>
      </c>
      <c r="AK89" s="14"/>
      <c r="AL89" s="14"/>
      <c r="AM89" s="13"/>
      <c r="AN89" s="14"/>
      <c r="AO89" s="14"/>
      <c r="AP89" s="20"/>
      <c r="AQ89" s="16">
        <v>0.29166666666666669</v>
      </c>
      <c r="AR89" s="17">
        <v>0.4548611111111111</v>
      </c>
      <c r="AS89" s="17"/>
      <c r="AT89" s="17"/>
      <c r="AU89" s="17"/>
      <c r="AV89" s="17"/>
      <c r="AW89" s="17"/>
      <c r="AX89" s="18"/>
      <c r="AY89" s="13">
        <v>0.29166666666666669</v>
      </c>
      <c r="AZ89" s="14">
        <v>0.4548611111111111</v>
      </c>
      <c r="BA89" s="14"/>
      <c r="BB89" s="14"/>
      <c r="BC89" s="13"/>
      <c r="BD89" s="14"/>
      <c r="BE89" s="14"/>
      <c r="BF89" s="20"/>
      <c r="BG89" s="16">
        <v>0.29166666666666669</v>
      </c>
      <c r="BH89" s="17">
        <v>0.4548611111111111</v>
      </c>
      <c r="BI89" s="17"/>
      <c r="BJ89" s="17"/>
      <c r="BK89" s="17"/>
      <c r="BL89" s="17"/>
      <c r="BM89" s="17"/>
      <c r="BN89" s="18"/>
      <c r="BO89" s="13">
        <v>0.29166666666666669</v>
      </c>
      <c r="BP89" s="14">
        <v>0.4548611111111111</v>
      </c>
      <c r="BQ89" s="14"/>
      <c r="BR89" s="14"/>
      <c r="BS89" s="14"/>
      <c r="BT89" s="14"/>
      <c r="BU89" s="14"/>
      <c r="BV89" s="20"/>
      <c r="BW89" s="21">
        <f t="shared" si="4"/>
        <v>1</v>
      </c>
      <c r="BX89" s="2" t="str">
        <f t="shared" si="5"/>
        <v>X</v>
      </c>
      <c r="BY89" s="2">
        <f>+VLOOKUP(B89,GESEM!B:O,14,0)</f>
        <v>7243</v>
      </c>
      <c r="CG89"/>
      <c r="CH89"/>
    </row>
    <row r="90" spans="1:86" ht="12.75" customHeight="1" x14ac:dyDescent="0.2">
      <c r="A90" s="31">
        <f t="shared" si="6"/>
        <v>84</v>
      </c>
      <c r="B90" s="74">
        <v>47006125</v>
      </c>
      <c r="C90" s="61" t="str">
        <f>+VLOOKUP(J90,TURNO!P:Q,2,0)</f>
        <v xml:space="preserve">CHAT USER </v>
      </c>
      <c r="D90" s="61" t="str">
        <f>+VLOOKUP(N90,TURNO!B:D,3,0)</f>
        <v>Mañana</v>
      </c>
      <c r="E90" s="75">
        <f>+VLOOKUP(B90,GESEM!B:R,12,0)</f>
        <v>45454</v>
      </c>
      <c r="F90" s="61" t="str">
        <f>+VLOOKUP(B90,GESEM!B:R,13,0)</f>
        <v>PART TIME</v>
      </c>
      <c r="G90" s="61"/>
      <c r="H90" s="96"/>
      <c r="I90" s="61" t="str">
        <f>+VLOOKUP(B90,GESEM!B:N,3,0)</f>
        <v>LOZANO GAVINO YULIANA ISABEL</v>
      </c>
      <c r="J90" s="61" t="s">
        <v>16</v>
      </c>
      <c r="K90" s="61" t="str">
        <f>+VLOOKUP(B90,GESEM!B:R,8,0)</f>
        <v>SANEZ DESCALZI SUSAN HEYDI</v>
      </c>
      <c r="L90" s="61" t="str">
        <f>+VLOOKUP(B90,GESEM!B:R,17,0)</f>
        <v>SANCHEZ GRADOS JEAN PIERRE JOAQUIN</v>
      </c>
      <c r="M90" s="61" t="s">
        <v>98</v>
      </c>
      <c r="N90" s="13">
        <v>0.29166666666666669</v>
      </c>
      <c r="O90" s="14">
        <v>0.4548611111111111</v>
      </c>
      <c r="P90" s="13"/>
      <c r="Q90" s="14"/>
      <c r="R90" s="108" t="str">
        <f>+VLOOKUP(B90,GESEM!B:R,9,0)</f>
        <v>ACTIVO</v>
      </c>
      <c r="S90" s="19">
        <v>0.29166666666666669</v>
      </c>
      <c r="T90" s="14">
        <v>0.4548611111111111</v>
      </c>
      <c r="U90" s="14"/>
      <c r="V90" s="14"/>
      <c r="W90" s="13"/>
      <c r="X90" s="14"/>
      <c r="Y90" s="13"/>
      <c r="Z90" s="20"/>
      <c r="AA90" s="107"/>
      <c r="AB90" s="17"/>
      <c r="AC90" s="17"/>
      <c r="AD90" s="17"/>
      <c r="AE90" s="17"/>
      <c r="AF90" s="17"/>
      <c r="AG90" s="17"/>
      <c r="AH90" s="18"/>
      <c r="AI90" s="13">
        <v>0.29166666666666669</v>
      </c>
      <c r="AJ90" s="14">
        <v>0.4548611111111111</v>
      </c>
      <c r="AK90" s="14"/>
      <c r="AL90" s="14"/>
      <c r="AM90" s="13"/>
      <c r="AN90" s="14"/>
      <c r="AO90" s="14"/>
      <c r="AP90" s="20"/>
      <c r="AQ90" s="16">
        <v>0.29166666666666669</v>
      </c>
      <c r="AR90" s="17">
        <v>0.4548611111111111</v>
      </c>
      <c r="AS90" s="17"/>
      <c r="AT90" s="17"/>
      <c r="AU90" s="17"/>
      <c r="AV90" s="17"/>
      <c r="AW90" s="17"/>
      <c r="AX90" s="18"/>
      <c r="AY90" s="13">
        <v>0.29166666666666669</v>
      </c>
      <c r="AZ90" s="14">
        <v>0.4548611111111111</v>
      </c>
      <c r="BA90" s="14"/>
      <c r="BB90" s="14"/>
      <c r="BC90" s="13"/>
      <c r="BD90" s="14"/>
      <c r="BE90" s="14"/>
      <c r="BF90" s="20"/>
      <c r="BG90" s="16">
        <v>0.29166666666666669</v>
      </c>
      <c r="BH90" s="17">
        <v>0.4548611111111111</v>
      </c>
      <c r="BI90" s="17"/>
      <c r="BJ90" s="17"/>
      <c r="BK90" s="17"/>
      <c r="BL90" s="17"/>
      <c r="BM90" s="17"/>
      <c r="BN90" s="18"/>
      <c r="BO90" s="13">
        <v>0.29166666666666669</v>
      </c>
      <c r="BP90" s="14">
        <v>0.4548611111111111</v>
      </c>
      <c r="BQ90" s="14"/>
      <c r="BR90" s="14"/>
      <c r="BS90" s="14"/>
      <c r="BT90" s="14"/>
      <c r="BU90" s="14"/>
      <c r="BV90" s="20"/>
      <c r="BW90" s="21">
        <f t="shared" si="4"/>
        <v>1</v>
      </c>
      <c r="BX90" s="2" t="str">
        <f t="shared" si="5"/>
        <v>X</v>
      </c>
      <c r="BY90" s="2">
        <f>+VLOOKUP(B90,GESEM!B:O,14,0)</f>
        <v>7418</v>
      </c>
      <c r="CG90"/>
      <c r="CH90"/>
    </row>
    <row r="91" spans="1:86" ht="12.75" customHeight="1" x14ac:dyDescent="0.2">
      <c r="A91" s="31">
        <f t="shared" si="6"/>
        <v>85</v>
      </c>
      <c r="B91" s="74">
        <v>74225480</v>
      </c>
      <c r="C91" s="61" t="str">
        <f>+VLOOKUP(J91,TURNO!P:Q,2,0)</f>
        <v xml:space="preserve">CHAT USER </v>
      </c>
      <c r="D91" s="61" t="str">
        <f>+VLOOKUP(N91,TURNO!B:D,3,0)</f>
        <v>Mañana</v>
      </c>
      <c r="E91" s="75">
        <f>+VLOOKUP(B91,GESEM!B:R,12,0)</f>
        <v>45454</v>
      </c>
      <c r="F91" s="61" t="str">
        <f>+VLOOKUP(B91,GESEM!B:R,13,0)</f>
        <v>PART TIME</v>
      </c>
      <c r="G91" s="61" t="s">
        <v>2215</v>
      </c>
      <c r="H91" s="96" t="s">
        <v>2373</v>
      </c>
      <c r="I91" s="61" t="str">
        <f>+VLOOKUP(B91,GESEM!B:N,3,0)</f>
        <v>LOPEZ SOSA ARIANO ABDEL</v>
      </c>
      <c r="J91" s="61" t="s">
        <v>16</v>
      </c>
      <c r="K91" s="61" t="str">
        <f>+VLOOKUP(B91,GESEM!B:R,8,0)</f>
        <v>SANEZ DESCALZI SUSAN HEYDI</v>
      </c>
      <c r="L91" s="61" t="str">
        <f>+VLOOKUP(B91,GESEM!B:R,17,0)</f>
        <v>SANCHEZ GRADOS JEAN PIERRE JOAQUIN</v>
      </c>
      <c r="M91" s="61" t="s">
        <v>99</v>
      </c>
      <c r="N91" s="13">
        <v>0.29166666666666669</v>
      </c>
      <c r="O91" s="14">
        <v>0.4548611111111111</v>
      </c>
      <c r="P91" s="13"/>
      <c r="Q91" s="14"/>
      <c r="R91" s="108" t="str">
        <f>+VLOOKUP(B91,GESEM!B:R,9,0)</f>
        <v>ACTIVO</v>
      </c>
      <c r="S91" s="19">
        <v>0.29166666666666669</v>
      </c>
      <c r="T91" s="14">
        <v>0.4548611111111111</v>
      </c>
      <c r="U91" s="14"/>
      <c r="V91" s="14"/>
      <c r="W91" s="13"/>
      <c r="X91" s="14"/>
      <c r="Y91" s="13"/>
      <c r="Z91" s="20"/>
      <c r="AA91" s="107">
        <v>0.29166666666666669</v>
      </c>
      <c r="AB91" s="17">
        <v>0.4548611111111111</v>
      </c>
      <c r="AC91" s="17"/>
      <c r="AD91" s="17"/>
      <c r="AE91" s="17"/>
      <c r="AF91" s="17"/>
      <c r="AG91" s="17"/>
      <c r="AH91" s="18"/>
      <c r="AI91" s="13"/>
      <c r="AJ91" s="14"/>
      <c r="AK91" s="14"/>
      <c r="AL91" s="14"/>
      <c r="AM91" s="13"/>
      <c r="AN91" s="14"/>
      <c r="AO91" s="14"/>
      <c r="AP91" s="20"/>
      <c r="AQ91" s="16">
        <v>0.29166666666666669</v>
      </c>
      <c r="AR91" s="17">
        <v>0.4548611111111111</v>
      </c>
      <c r="AS91" s="17"/>
      <c r="AT91" s="17"/>
      <c r="AU91" s="17"/>
      <c r="AV91" s="17"/>
      <c r="AW91" s="17"/>
      <c r="AX91" s="18"/>
      <c r="AY91" s="13">
        <v>0.29166666666666669</v>
      </c>
      <c r="AZ91" s="14">
        <v>0.4548611111111111</v>
      </c>
      <c r="BA91" s="14"/>
      <c r="BB91" s="14"/>
      <c r="BC91" s="13"/>
      <c r="BD91" s="14"/>
      <c r="BE91" s="14"/>
      <c r="BF91" s="20"/>
      <c r="BG91" s="16">
        <v>0.29166666666666669</v>
      </c>
      <c r="BH91" s="17">
        <v>0.4548611111111111</v>
      </c>
      <c r="BI91" s="17"/>
      <c r="BJ91" s="17"/>
      <c r="BK91" s="17"/>
      <c r="BL91" s="17"/>
      <c r="BM91" s="17"/>
      <c r="BN91" s="18"/>
      <c r="BO91" s="13">
        <v>0.29166666666666669</v>
      </c>
      <c r="BP91" s="14">
        <v>0.4548611111111111</v>
      </c>
      <c r="BQ91" s="14"/>
      <c r="BR91" s="14"/>
      <c r="BS91" s="14"/>
      <c r="BT91" s="14"/>
      <c r="BU91" s="14"/>
      <c r="BV91" s="20"/>
      <c r="BW91" s="21">
        <f t="shared" si="4"/>
        <v>1</v>
      </c>
      <c r="BX91" s="2" t="str">
        <f t="shared" si="5"/>
        <v>X</v>
      </c>
      <c r="BY91" s="2">
        <f>+VLOOKUP(B91,GESEM!B:O,14,0)</f>
        <v>7419</v>
      </c>
      <c r="CG91"/>
      <c r="CH91"/>
    </row>
    <row r="92" spans="1:86" ht="12.75" customHeight="1" x14ac:dyDescent="0.2">
      <c r="A92" s="31">
        <f t="shared" si="6"/>
        <v>86</v>
      </c>
      <c r="B92" s="74">
        <v>45109680</v>
      </c>
      <c r="C92" s="61" t="str">
        <f>+VLOOKUP(J92,TURNO!P:Q,2,0)</f>
        <v xml:space="preserve">CHAT USER </v>
      </c>
      <c r="D92" s="61" t="str">
        <f>+VLOOKUP(N92,TURNO!B:D,3,0)</f>
        <v>Mañana</v>
      </c>
      <c r="E92" s="75">
        <f>+VLOOKUP(B92,GESEM!B:R,12,0)</f>
        <v>45090</v>
      </c>
      <c r="F92" s="61" t="str">
        <f>+VLOOKUP(B92,GESEM!B:R,13,0)</f>
        <v>PART TIME</v>
      </c>
      <c r="G92" s="61"/>
      <c r="H92" s="96"/>
      <c r="I92" s="61" t="str">
        <f>+VLOOKUP(B92,GESEM!B:N,3,0)</f>
        <v>GUERRERO BAZÁN DIEGO ENRIQUE</v>
      </c>
      <c r="J92" s="61" t="s">
        <v>16</v>
      </c>
      <c r="K92" s="61" t="str">
        <f>+VLOOKUP(B92,GESEM!B:R,8,0)</f>
        <v>SANEZ DESCALZI SUSAN HEYDI</v>
      </c>
      <c r="L92" s="61" t="str">
        <f>+VLOOKUP(B92,GESEM!B:R,17,0)</f>
        <v>SANCHEZ GRADOS JEAN PIERRE JOAQUIN</v>
      </c>
      <c r="M92" s="61" t="s">
        <v>100</v>
      </c>
      <c r="N92" s="13">
        <v>0.29166666666666669</v>
      </c>
      <c r="O92" s="14">
        <v>0.4548611111111111</v>
      </c>
      <c r="P92" s="13"/>
      <c r="Q92" s="14"/>
      <c r="R92" s="108" t="str">
        <f>+VLOOKUP(B92,GESEM!B:R,9,0)</f>
        <v>ACTIVO</v>
      </c>
      <c r="S92" s="19">
        <v>0.29166666666666669</v>
      </c>
      <c r="T92" s="14">
        <v>0.4548611111111111</v>
      </c>
      <c r="U92" s="14"/>
      <c r="V92" s="14"/>
      <c r="W92" s="13"/>
      <c r="X92" s="14"/>
      <c r="Y92" s="13"/>
      <c r="Z92" s="20"/>
      <c r="AA92" s="107">
        <v>0.29166666666666669</v>
      </c>
      <c r="AB92" s="17">
        <v>0.4548611111111111</v>
      </c>
      <c r="AC92" s="17"/>
      <c r="AD92" s="17"/>
      <c r="AE92" s="17"/>
      <c r="AF92" s="17"/>
      <c r="AG92" s="17"/>
      <c r="AH92" s="18"/>
      <c r="AI92" s="13">
        <v>0.29166666666666669</v>
      </c>
      <c r="AJ92" s="14">
        <v>0.4548611111111111</v>
      </c>
      <c r="AK92" s="14"/>
      <c r="AL92" s="14"/>
      <c r="AM92" s="13"/>
      <c r="AN92" s="14"/>
      <c r="AO92" s="14"/>
      <c r="AP92" s="20"/>
      <c r="AQ92" s="16"/>
      <c r="AR92" s="17"/>
      <c r="AS92" s="17"/>
      <c r="AT92" s="17"/>
      <c r="AU92" s="17"/>
      <c r="AV92" s="17"/>
      <c r="AW92" s="17"/>
      <c r="AX92" s="18"/>
      <c r="AY92" s="13">
        <v>0.29166666666666669</v>
      </c>
      <c r="AZ92" s="14">
        <v>0.4548611111111111</v>
      </c>
      <c r="BA92" s="14"/>
      <c r="BB92" s="14"/>
      <c r="BC92" s="13"/>
      <c r="BD92" s="14"/>
      <c r="BE92" s="14"/>
      <c r="BF92" s="20"/>
      <c r="BG92" s="16">
        <v>0.29166666666666669</v>
      </c>
      <c r="BH92" s="17">
        <v>0.4548611111111111</v>
      </c>
      <c r="BI92" s="17"/>
      <c r="BJ92" s="17"/>
      <c r="BK92" s="17"/>
      <c r="BL92" s="17"/>
      <c r="BM92" s="17"/>
      <c r="BN92" s="18"/>
      <c r="BO92" s="13">
        <v>0.29166666666666669</v>
      </c>
      <c r="BP92" s="14">
        <v>0.4548611111111111</v>
      </c>
      <c r="BQ92" s="14"/>
      <c r="BR92" s="14"/>
      <c r="BS92" s="14"/>
      <c r="BT92" s="14"/>
      <c r="BU92" s="14"/>
      <c r="BV92" s="20"/>
      <c r="BW92" s="21">
        <f t="shared" si="4"/>
        <v>1</v>
      </c>
      <c r="BX92" s="2" t="str">
        <f t="shared" si="5"/>
        <v>X</v>
      </c>
      <c r="BY92" s="2">
        <f>+VLOOKUP(B92,GESEM!B:O,14,0)</f>
        <v>6348</v>
      </c>
      <c r="CG92"/>
      <c r="CH92"/>
    </row>
    <row r="93" spans="1:86" ht="12.75" customHeight="1" x14ac:dyDescent="0.2">
      <c r="A93" s="31">
        <f t="shared" si="6"/>
        <v>87</v>
      </c>
      <c r="B93" s="74">
        <v>73456674</v>
      </c>
      <c r="C93" s="61" t="str">
        <f>+VLOOKUP(J93,TURNO!P:Q,2,0)</f>
        <v xml:space="preserve">CHAT USER </v>
      </c>
      <c r="D93" s="61" t="str">
        <f>+VLOOKUP(N93,TURNO!B:D,3,0)</f>
        <v>Mañana</v>
      </c>
      <c r="E93" s="75">
        <f>+VLOOKUP(B93,GESEM!B:R,12,0)</f>
        <v>45265</v>
      </c>
      <c r="F93" s="61" t="str">
        <f>+VLOOKUP(B93,GESEM!B:R,13,0)</f>
        <v>PART TIME</v>
      </c>
      <c r="G93" s="61"/>
      <c r="H93" s="96"/>
      <c r="I93" s="61" t="str">
        <f>+VLOOKUP(B93,GESEM!B:N,3,0)</f>
        <v>AYALA QUISPE FABRICIO ELOY</v>
      </c>
      <c r="J93" s="61" t="s">
        <v>16</v>
      </c>
      <c r="K93" s="61" t="str">
        <f>+VLOOKUP(B93,GESEM!B:R,8,0)</f>
        <v>SANEZ DESCALZI SUSAN HEYDI</v>
      </c>
      <c r="L93" s="61" t="str">
        <f>+VLOOKUP(B93,GESEM!B:R,17,0)</f>
        <v>SANCHEZ GRADOS JEAN PIERRE JOAQUIN</v>
      </c>
      <c r="M93" s="61" t="s">
        <v>98</v>
      </c>
      <c r="N93" s="13">
        <v>0.25</v>
      </c>
      <c r="O93" s="14">
        <v>0.41319444444444442</v>
      </c>
      <c r="P93" s="13"/>
      <c r="Q93" s="14"/>
      <c r="R93" s="108" t="str">
        <f>+VLOOKUP(B93,GESEM!B:R,9,0)</f>
        <v>ACTIVO</v>
      </c>
      <c r="S93" s="19">
        <v>0.25</v>
      </c>
      <c r="T93" s="14">
        <v>0.41319444444444442</v>
      </c>
      <c r="U93" s="14"/>
      <c r="V93" s="14"/>
      <c r="W93" s="13"/>
      <c r="X93" s="14"/>
      <c r="Y93" s="13"/>
      <c r="Z93" s="20"/>
      <c r="AA93" s="107"/>
      <c r="AB93" s="17"/>
      <c r="AC93" s="17"/>
      <c r="AD93" s="17"/>
      <c r="AE93" s="17"/>
      <c r="AF93" s="17"/>
      <c r="AG93" s="17"/>
      <c r="AH93" s="18"/>
      <c r="AI93" s="13">
        <v>0.25</v>
      </c>
      <c r="AJ93" s="14">
        <v>0.41319444444444442</v>
      </c>
      <c r="AK93" s="14"/>
      <c r="AL93" s="14"/>
      <c r="AM93" s="13"/>
      <c r="AN93" s="14"/>
      <c r="AO93" s="14"/>
      <c r="AP93" s="20"/>
      <c r="AQ93" s="16">
        <v>0.25</v>
      </c>
      <c r="AR93" s="17">
        <v>0.41319444444444442</v>
      </c>
      <c r="AS93" s="17"/>
      <c r="AT93" s="17"/>
      <c r="AU93" s="17"/>
      <c r="AV93" s="17"/>
      <c r="AW93" s="17"/>
      <c r="AX93" s="18"/>
      <c r="AY93" s="13">
        <v>0.25</v>
      </c>
      <c r="AZ93" s="14">
        <v>0.41319444444444442</v>
      </c>
      <c r="BA93" s="14"/>
      <c r="BB93" s="14"/>
      <c r="BC93" s="13"/>
      <c r="BD93" s="14"/>
      <c r="BE93" s="14"/>
      <c r="BF93" s="20"/>
      <c r="BG93" s="16">
        <v>0.25</v>
      </c>
      <c r="BH93" s="17">
        <v>0.41319444444444442</v>
      </c>
      <c r="BI93" s="17"/>
      <c r="BJ93" s="17"/>
      <c r="BK93" s="17"/>
      <c r="BL93" s="17"/>
      <c r="BM93" s="17"/>
      <c r="BN93" s="18"/>
      <c r="BO93" s="13">
        <v>0.25</v>
      </c>
      <c r="BP93" s="14">
        <v>0.41319444444444442</v>
      </c>
      <c r="BQ93" s="14"/>
      <c r="BR93" s="14"/>
      <c r="BS93" s="14"/>
      <c r="BT93" s="14"/>
      <c r="BU93" s="14"/>
      <c r="BV93" s="20"/>
      <c r="BW93" s="21">
        <f t="shared" si="4"/>
        <v>1</v>
      </c>
      <c r="BX93" s="2" t="str">
        <f t="shared" si="5"/>
        <v>X</v>
      </c>
      <c r="BY93" s="2">
        <f>+VLOOKUP(B93,GESEM!B:O,14,0)</f>
        <v>6849</v>
      </c>
      <c r="CG93"/>
      <c r="CH93"/>
    </row>
    <row r="94" spans="1:86" ht="12.75" customHeight="1" x14ac:dyDescent="0.2">
      <c r="A94" s="31">
        <f t="shared" si="6"/>
        <v>88</v>
      </c>
      <c r="B94" s="74">
        <v>73046411</v>
      </c>
      <c r="C94" s="61" t="str">
        <f>+VLOOKUP(J94,TURNO!P:Q,2,0)</f>
        <v xml:space="preserve">CHAT USER </v>
      </c>
      <c r="D94" s="61" t="str">
        <f>+VLOOKUP(N94,TURNO!B:D,3,0)</f>
        <v>Mañana</v>
      </c>
      <c r="E94" s="75">
        <f>+VLOOKUP(B94,GESEM!B:R,12,0)</f>
        <v>45352</v>
      </c>
      <c r="F94" s="61" t="str">
        <f>+VLOOKUP(B94,GESEM!B:R,13,0)</f>
        <v>PART TIME</v>
      </c>
      <c r="G94" s="61"/>
      <c r="H94" s="96"/>
      <c r="I94" s="61" t="str">
        <f>+VLOOKUP(B94,GESEM!B:N,3,0)</f>
        <v>HUAMANI QUISPE ELIZABETH RAQUEL</v>
      </c>
      <c r="J94" s="61" t="s">
        <v>16</v>
      </c>
      <c r="K94" s="61" t="str">
        <f>+VLOOKUP(B94,GESEM!B:R,8,0)</f>
        <v>SANEZ DESCALZI SUSAN HEYDI</v>
      </c>
      <c r="L94" s="61" t="str">
        <f>+VLOOKUP(B94,GESEM!B:R,17,0)</f>
        <v>SANCHEZ GRADOS JEAN PIERRE JOAQUIN</v>
      </c>
      <c r="M94" s="61" t="s">
        <v>97</v>
      </c>
      <c r="N94" s="13">
        <v>0.29166666666666669</v>
      </c>
      <c r="O94" s="14">
        <v>0.4548611111111111</v>
      </c>
      <c r="P94" s="13"/>
      <c r="Q94" s="14"/>
      <c r="R94" s="108" t="str">
        <f>+VLOOKUP(B94,GESEM!B:R,9,0)</f>
        <v>ACTIVO</v>
      </c>
      <c r="S94" s="19"/>
      <c r="T94" s="14"/>
      <c r="U94" s="14"/>
      <c r="V94" s="14"/>
      <c r="W94" s="13"/>
      <c r="X94" s="14"/>
      <c r="Y94" s="13"/>
      <c r="Z94" s="20"/>
      <c r="AA94" s="107">
        <v>0.29166666666666669</v>
      </c>
      <c r="AB94" s="17">
        <v>0.4548611111111111</v>
      </c>
      <c r="AC94" s="17"/>
      <c r="AD94" s="17"/>
      <c r="AE94" s="17"/>
      <c r="AF94" s="17"/>
      <c r="AG94" s="17"/>
      <c r="AH94" s="18"/>
      <c r="AI94" s="13">
        <v>0.29166666666666669</v>
      </c>
      <c r="AJ94" s="14">
        <v>0.4548611111111111</v>
      </c>
      <c r="AK94" s="14"/>
      <c r="AL94" s="14"/>
      <c r="AM94" s="13"/>
      <c r="AN94" s="14"/>
      <c r="AO94" s="14"/>
      <c r="AP94" s="20"/>
      <c r="AQ94" s="16">
        <v>0.29166666666666669</v>
      </c>
      <c r="AR94" s="17">
        <v>0.4548611111111111</v>
      </c>
      <c r="AS94" s="17"/>
      <c r="AT94" s="17"/>
      <c r="AU94" s="17"/>
      <c r="AV94" s="17"/>
      <c r="AW94" s="17"/>
      <c r="AX94" s="18"/>
      <c r="AY94" s="13">
        <v>0.29166666666666669</v>
      </c>
      <c r="AZ94" s="14">
        <v>0.4548611111111111</v>
      </c>
      <c r="BA94" s="14"/>
      <c r="BB94" s="14"/>
      <c r="BC94" s="13"/>
      <c r="BD94" s="14"/>
      <c r="BE94" s="14"/>
      <c r="BF94" s="20"/>
      <c r="BG94" s="16">
        <v>0.29166666666666669</v>
      </c>
      <c r="BH94" s="17">
        <v>0.4548611111111111</v>
      </c>
      <c r="BI94" s="17"/>
      <c r="BJ94" s="17"/>
      <c r="BK94" s="17"/>
      <c r="BL94" s="17"/>
      <c r="BM94" s="17"/>
      <c r="BN94" s="18"/>
      <c r="BO94" s="13">
        <v>0.29166666666666669</v>
      </c>
      <c r="BP94" s="14">
        <v>0.4548611111111111</v>
      </c>
      <c r="BQ94" s="14"/>
      <c r="BR94" s="14"/>
      <c r="BS94" s="14"/>
      <c r="BT94" s="14"/>
      <c r="BU94" s="14"/>
      <c r="BV94" s="20"/>
      <c r="BW94" s="21">
        <f t="shared" si="4"/>
        <v>1</v>
      </c>
      <c r="BX94" s="2" t="str">
        <f t="shared" si="5"/>
        <v>X</v>
      </c>
      <c r="BY94" s="2">
        <f>+VLOOKUP(B94,GESEM!B:O,14,0)</f>
        <v>7104</v>
      </c>
      <c r="CG94"/>
      <c r="CH94"/>
    </row>
    <row r="95" spans="1:86" ht="12.75" customHeight="1" x14ac:dyDescent="0.2">
      <c r="A95" s="31">
        <f t="shared" si="6"/>
        <v>89</v>
      </c>
      <c r="B95" s="74">
        <v>45644430</v>
      </c>
      <c r="C95" s="61" t="str">
        <f>+VLOOKUP(J95,TURNO!P:Q,2,0)</f>
        <v xml:space="preserve">CHAT USER </v>
      </c>
      <c r="D95" s="61" t="str">
        <f>+VLOOKUP(N95,TURNO!B:D,3,0)</f>
        <v>Mañana</v>
      </c>
      <c r="E95" s="75">
        <f>+VLOOKUP(B95,GESEM!B:R,12,0)</f>
        <v>45352</v>
      </c>
      <c r="F95" s="61" t="str">
        <f>+VLOOKUP(B95,GESEM!B:R,13,0)</f>
        <v>PART TIME</v>
      </c>
      <c r="G95" s="61"/>
      <c r="H95" s="96"/>
      <c r="I95" s="61" t="str">
        <f>+VLOOKUP(B95,GESEM!B:N,3,0)</f>
        <v>CUENTAS HUMPIRE JESIBETT ALEJANDRA</v>
      </c>
      <c r="J95" s="61" t="s">
        <v>16</v>
      </c>
      <c r="K95" s="61" t="str">
        <f>+VLOOKUP(B95,GESEM!B:R,8,0)</f>
        <v>SANEZ DESCALZI SUSAN HEYDI</v>
      </c>
      <c r="L95" s="61" t="str">
        <f>+VLOOKUP(B95,GESEM!B:R,17,0)</f>
        <v>SANCHEZ GRADOS JEAN PIERRE JOAQUIN</v>
      </c>
      <c r="M95" s="61" t="s">
        <v>97</v>
      </c>
      <c r="N95" s="13">
        <v>0.29166666666666669</v>
      </c>
      <c r="O95" s="14">
        <v>0.4548611111111111</v>
      </c>
      <c r="P95" s="13"/>
      <c r="Q95" s="14"/>
      <c r="R95" s="108" t="str">
        <f>+VLOOKUP(B95,GESEM!B:R,9,0)</f>
        <v>ACTIVO</v>
      </c>
      <c r="S95" s="19"/>
      <c r="T95" s="14"/>
      <c r="U95" s="14"/>
      <c r="V95" s="14"/>
      <c r="W95" s="13"/>
      <c r="X95" s="14"/>
      <c r="Y95" s="13"/>
      <c r="Z95" s="20"/>
      <c r="AA95" s="107">
        <v>0.29166666666666669</v>
      </c>
      <c r="AB95" s="17">
        <v>0.4548611111111111</v>
      </c>
      <c r="AC95" s="17"/>
      <c r="AD95" s="17"/>
      <c r="AE95" s="17"/>
      <c r="AF95" s="17"/>
      <c r="AG95" s="17"/>
      <c r="AH95" s="18"/>
      <c r="AI95" s="13">
        <v>0.29166666666666669</v>
      </c>
      <c r="AJ95" s="14">
        <v>0.4548611111111111</v>
      </c>
      <c r="AK95" s="14"/>
      <c r="AL95" s="14"/>
      <c r="AM95" s="13"/>
      <c r="AN95" s="14"/>
      <c r="AO95" s="14"/>
      <c r="AP95" s="20"/>
      <c r="AQ95" s="16">
        <v>0.29166666666666669</v>
      </c>
      <c r="AR95" s="17">
        <v>0.4548611111111111</v>
      </c>
      <c r="AS95" s="17"/>
      <c r="AT95" s="17"/>
      <c r="AU95" s="17"/>
      <c r="AV95" s="17"/>
      <c r="AW95" s="17"/>
      <c r="AX95" s="18"/>
      <c r="AY95" s="13">
        <v>0.29166666666666669</v>
      </c>
      <c r="AZ95" s="14">
        <v>0.4548611111111111</v>
      </c>
      <c r="BA95" s="14"/>
      <c r="BB95" s="14"/>
      <c r="BC95" s="13"/>
      <c r="BD95" s="14"/>
      <c r="BE95" s="14"/>
      <c r="BF95" s="20"/>
      <c r="BG95" s="16">
        <v>0.29166666666666669</v>
      </c>
      <c r="BH95" s="17">
        <v>0.4548611111111111</v>
      </c>
      <c r="BI95" s="17"/>
      <c r="BJ95" s="17"/>
      <c r="BK95" s="17"/>
      <c r="BL95" s="17"/>
      <c r="BM95" s="17"/>
      <c r="BN95" s="18"/>
      <c r="BO95" s="13">
        <v>0.29166666666666669</v>
      </c>
      <c r="BP95" s="14">
        <v>0.4548611111111111</v>
      </c>
      <c r="BQ95" s="14"/>
      <c r="BR95" s="14"/>
      <c r="BS95" s="14"/>
      <c r="BT95" s="14"/>
      <c r="BU95" s="14"/>
      <c r="BV95" s="20"/>
      <c r="BW95" s="21">
        <f t="shared" si="4"/>
        <v>1</v>
      </c>
      <c r="BX95" s="2" t="str">
        <f t="shared" si="5"/>
        <v>X</v>
      </c>
      <c r="BY95" s="2">
        <f>+VLOOKUP(B95,GESEM!B:O,14,0)</f>
        <v>7104</v>
      </c>
      <c r="CG95"/>
      <c r="CH95"/>
    </row>
    <row r="96" spans="1:86" ht="12.75" customHeight="1" x14ac:dyDescent="0.2">
      <c r="A96" s="31">
        <f t="shared" si="6"/>
        <v>90</v>
      </c>
      <c r="B96" s="74">
        <v>72430420</v>
      </c>
      <c r="C96" s="61" t="str">
        <f>+VLOOKUP(J96,TURNO!P:Q,2,0)</f>
        <v xml:space="preserve">CHAT USER </v>
      </c>
      <c r="D96" s="61" t="str">
        <f>+VLOOKUP(N96,TURNO!B:D,3,0)</f>
        <v>Mañana</v>
      </c>
      <c r="E96" s="75">
        <f>+VLOOKUP(B96,GESEM!B:R,12,0)</f>
        <v>45454</v>
      </c>
      <c r="F96" s="61" t="str">
        <f>+VLOOKUP(B96,GESEM!B:R,13,0)</f>
        <v>PART TIME</v>
      </c>
      <c r="G96" s="61"/>
      <c r="H96" s="96"/>
      <c r="I96" s="61" t="str">
        <f>+VLOOKUP(B96,GESEM!B:N,3,0)</f>
        <v>MOLINA CACERES VALERIE YURIKO APOLONIA</v>
      </c>
      <c r="J96" s="61" t="s">
        <v>16</v>
      </c>
      <c r="K96" s="61" t="str">
        <f>+VLOOKUP(B96,GESEM!B:R,8,0)</f>
        <v>SANEZ DESCALZI SUSAN HEYDI</v>
      </c>
      <c r="L96" s="61" t="str">
        <f>+VLOOKUP(B96,GESEM!B:R,17,0)</f>
        <v>SANCHEZ GRADOS JEAN PIERRE JOAQUIN</v>
      </c>
      <c r="M96" s="61" t="s">
        <v>100</v>
      </c>
      <c r="N96" s="13">
        <v>0.29166666666666669</v>
      </c>
      <c r="O96" s="14">
        <v>0.4548611111111111</v>
      </c>
      <c r="P96" s="13"/>
      <c r="Q96" s="14"/>
      <c r="R96" s="108" t="str">
        <f>+VLOOKUP(B96,GESEM!B:R,9,0)</f>
        <v>ACTIVO</v>
      </c>
      <c r="S96" s="19">
        <v>0.29166666666666669</v>
      </c>
      <c r="T96" s="14">
        <v>0.4548611111111111</v>
      </c>
      <c r="U96" s="14"/>
      <c r="V96" s="14"/>
      <c r="W96" s="13"/>
      <c r="X96" s="14"/>
      <c r="Y96" s="13"/>
      <c r="Z96" s="20"/>
      <c r="AA96" s="107">
        <v>0.29166666666666669</v>
      </c>
      <c r="AB96" s="17">
        <v>0.4548611111111111</v>
      </c>
      <c r="AC96" s="17"/>
      <c r="AD96" s="17"/>
      <c r="AE96" s="17"/>
      <c r="AF96" s="17"/>
      <c r="AG96" s="17"/>
      <c r="AH96" s="18"/>
      <c r="AI96" s="13">
        <v>0.29166666666666669</v>
      </c>
      <c r="AJ96" s="14">
        <v>0.4548611111111111</v>
      </c>
      <c r="AK96" s="14"/>
      <c r="AL96" s="14"/>
      <c r="AM96" s="13"/>
      <c r="AN96" s="14"/>
      <c r="AO96" s="14"/>
      <c r="AP96" s="20"/>
      <c r="AQ96" s="16"/>
      <c r="AR96" s="17"/>
      <c r="AS96" s="17"/>
      <c r="AT96" s="17"/>
      <c r="AU96" s="17"/>
      <c r="AV96" s="17"/>
      <c r="AW96" s="17"/>
      <c r="AX96" s="18"/>
      <c r="AY96" s="13">
        <v>0.29166666666666669</v>
      </c>
      <c r="AZ96" s="14">
        <v>0.4548611111111111</v>
      </c>
      <c r="BA96" s="14"/>
      <c r="BB96" s="14"/>
      <c r="BC96" s="13"/>
      <c r="BD96" s="14"/>
      <c r="BE96" s="14"/>
      <c r="BF96" s="20"/>
      <c r="BG96" s="16">
        <v>0.29166666666666669</v>
      </c>
      <c r="BH96" s="17">
        <v>0.4548611111111111</v>
      </c>
      <c r="BI96" s="17"/>
      <c r="BJ96" s="17"/>
      <c r="BK96" s="17"/>
      <c r="BL96" s="17"/>
      <c r="BM96" s="17"/>
      <c r="BN96" s="18"/>
      <c r="BO96" s="13">
        <v>0.29166666666666669</v>
      </c>
      <c r="BP96" s="14">
        <v>0.4548611111111111</v>
      </c>
      <c r="BQ96" s="14"/>
      <c r="BR96" s="14"/>
      <c r="BS96" s="14"/>
      <c r="BT96" s="14"/>
      <c r="BU96" s="14"/>
      <c r="BV96" s="20"/>
      <c r="BW96" s="21">
        <f t="shared" si="4"/>
        <v>1</v>
      </c>
      <c r="BX96" s="2" t="str">
        <f t="shared" si="5"/>
        <v>X</v>
      </c>
      <c r="BY96" s="2">
        <f>+VLOOKUP(B96,GESEM!B:O,14,0)</f>
        <v>7418</v>
      </c>
      <c r="CG96"/>
      <c r="CH96"/>
    </row>
    <row r="97" spans="1:86" ht="12.75" customHeight="1" x14ac:dyDescent="0.2">
      <c r="A97" s="31">
        <f t="shared" si="6"/>
        <v>91</v>
      </c>
      <c r="B97" s="74">
        <v>71478774</v>
      </c>
      <c r="C97" s="61" t="str">
        <f>+VLOOKUP(J97,TURNO!P:Q,2,0)</f>
        <v xml:space="preserve">CHAT USER </v>
      </c>
      <c r="D97" s="61" t="str">
        <f>+VLOOKUP(N97,TURNO!B:D,3,0)</f>
        <v>Mañana</v>
      </c>
      <c r="E97" s="75">
        <f>+VLOOKUP(B97,GESEM!B:R,12,0)</f>
        <v>45223</v>
      </c>
      <c r="F97" s="61" t="str">
        <f>+VLOOKUP(B97,GESEM!B:R,13,0)</f>
        <v>PART TIME</v>
      </c>
      <c r="G97" s="61"/>
      <c r="H97" s="96"/>
      <c r="I97" s="61" t="str">
        <f>+VLOOKUP(B97,GESEM!B:N,3,0)</f>
        <v>CARRILLO ESPINOZA JOSE ANTONIO</v>
      </c>
      <c r="J97" s="61" t="s">
        <v>16</v>
      </c>
      <c r="K97" s="61" t="str">
        <f>+VLOOKUP(B97,GESEM!B:R,8,0)</f>
        <v>SANEZ DESCALZI SUSAN HEYDI</v>
      </c>
      <c r="L97" s="61" t="str">
        <f>+VLOOKUP(B97,GESEM!B:R,17,0)</f>
        <v>SANCHEZ GRADOS JEAN PIERRE JOAQUIN</v>
      </c>
      <c r="M97" s="61" t="s">
        <v>98</v>
      </c>
      <c r="N97" s="13">
        <v>0.29166666666666669</v>
      </c>
      <c r="O97" s="14">
        <v>0.4548611111111111</v>
      </c>
      <c r="P97" s="13"/>
      <c r="Q97" s="14"/>
      <c r="R97" s="108" t="str">
        <f>+VLOOKUP(B97,GESEM!B:R,9,0)</f>
        <v>ACTIVO</v>
      </c>
      <c r="S97" s="19">
        <v>0.29166666666666669</v>
      </c>
      <c r="T97" s="14">
        <v>0.4548611111111111</v>
      </c>
      <c r="U97" s="14"/>
      <c r="V97" s="14"/>
      <c r="W97" s="13"/>
      <c r="X97" s="14"/>
      <c r="Y97" s="13"/>
      <c r="Z97" s="20"/>
      <c r="AA97" s="107"/>
      <c r="AB97" s="17"/>
      <c r="AC97" s="17"/>
      <c r="AD97" s="17"/>
      <c r="AE97" s="17"/>
      <c r="AF97" s="17"/>
      <c r="AG97" s="17"/>
      <c r="AH97" s="18"/>
      <c r="AI97" s="13">
        <v>0.29166666666666669</v>
      </c>
      <c r="AJ97" s="14">
        <v>0.4548611111111111</v>
      </c>
      <c r="AK97" s="14"/>
      <c r="AL97" s="14"/>
      <c r="AM97" s="13"/>
      <c r="AN97" s="14"/>
      <c r="AO97" s="14"/>
      <c r="AP97" s="20"/>
      <c r="AQ97" s="16">
        <v>0.29166666666666669</v>
      </c>
      <c r="AR97" s="17">
        <v>0.4548611111111111</v>
      </c>
      <c r="AS97" s="17"/>
      <c r="AT97" s="17"/>
      <c r="AU97" s="17"/>
      <c r="AV97" s="17"/>
      <c r="AW97" s="17"/>
      <c r="AX97" s="18"/>
      <c r="AY97" s="13">
        <v>0.29166666666666669</v>
      </c>
      <c r="AZ97" s="14">
        <v>0.4548611111111111</v>
      </c>
      <c r="BA97" s="14"/>
      <c r="BB97" s="14"/>
      <c r="BC97" s="13"/>
      <c r="BD97" s="14"/>
      <c r="BE97" s="14"/>
      <c r="BF97" s="20"/>
      <c r="BG97" s="16">
        <v>0.29166666666666669</v>
      </c>
      <c r="BH97" s="17">
        <v>0.4548611111111111</v>
      </c>
      <c r="BI97" s="17"/>
      <c r="BJ97" s="17"/>
      <c r="BK97" s="17"/>
      <c r="BL97" s="17"/>
      <c r="BM97" s="17"/>
      <c r="BN97" s="18"/>
      <c r="BO97" s="13">
        <v>0.29166666666666669</v>
      </c>
      <c r="BP97" s="14">
        <v>0.4548611111111111</v>
      </c>
      <c r="BQ97" s="14"/>
      <c r="BR97" s="14"/>
      <c r="BS97" s="14"/>
      <c r="BT97" s="14"/>
      <c r="BU97" s="14"/>
      <c r="BV97" s="20"/>
      <c r="BW97" s="21">
        <f t="shared" si="4"/>
        <v>1</v>
      </c>
      <c r="BX97" s="2" t="str">
        <f t="shared" si="5"/>
        <v>X</v>
      </c>
      <c r="BY97" s="2">
        <f>+VLOOKUP(B97,GESEM!B:O,14,0)</f>
        <v>6747</v>
      </c>
      <c r="CG97"/>
      <c r="CH97"/>
    </row>
    <row r="98" spans="1:86" ht="12.75" customHeight="1" x14ac:dyDescent="0.2">
      <c r="A98" s="31">
        <f t="shared" si="6"/>
        <v>92</v>
      </c>
      <c r="B98" s="74">
        <v>74093301</v>
      </c>
      <c r="C98" s="61" t="str">
        <f>+VLOOKUP(J98,TURNO!P:Q,2,0)</f>
        <v xml:space="preserve">CHAT USER </v>
      </c>
      <c r="D98" s="61" t="str">
        <f>+VLOOKUP(N98,TURNO!B:D,3,0)</f>
        <v>Mañana</v>
      </c>
      <c r="E98" s="75">
        <f>+VLOOKUP(B98,GESEM!B:R,12,0)</f>
        <v>45478</v>
      </c>
      <c r="F98" s="61" t="str">
        <f>+VLOOKUP(B98,GESEM!B:R,13,0)</f>
        <v>PART TIME</v>
      </c>
      <c r="G98" s="61"/>
      <c r="H98" s="96"/>
      <c r="I98" s="61" t="str">
        <f>+VLOOKUP(B98,GESEM!B:N,3,0)</f>
        <v>CARHUAYAL SUAREZ JOAN SALVADOR</v>
      </c>
      <c r="J98" s="61" t="s">
        <v>16</v>
      </c>
      <c r="K98" s="61" t="str">
        <f>+VLOOKUP(B98,GESEM!B:R,8,0)</f>
        <v>SANEZ DESCALZI SUSAN HEYDI</v>
      </c>
      <c r="L98" s="61" t="str">
        <f>+VLOOKUP(B98,GESEM!B:R,17,0)</f>
        <v>SANCHEZ GRADOS JEAN PIERRE JOAQUIN</v>
      </c>
      <c r="M98" s="61" t="s">
        <v>101</v>
      </c>
      <c r="N98" s="13">
        <v>0.29166666666666669</v>
      </c>
      <c r="O98" s="14">
        <v>0.4548611111111111</v>
      </c>
      <c r="P98" s="13"/>
      <c r="Q98" s="14"/>
      <c r="R98" s="108" t="str">
        <f>+VLOOKUP(B98,GESEM!B:R,9,0)</f>
        <v>ACTIVO</v>
      </c>
      <c r="S98" s="19">
        <v>0.29166666666666669</v>
      </c>
      <c r="T98" s="14">
        <v>0.4548611111111111</v>
      </c>
      <c r="U98" s="14"/>
      <c r="V98" s="14"/>
      <c r="W98" s="13"/>
      <c r="X98" s="14"/>
      <c r="Y98" s="13"/>
      <c r="Z98" s="20"/>
      <c r="AA98" s="107">
        <v>0.29166666666666669</v>
      </c>
      <c r="AB98" s="17">
        <v>0.4548611111111111</v>
      </c>
      <c r="AC98" s="17"/>
      <c r="AD98" s="17"/>
      <c r="AE98" s="17"/>
      <c r="AF98" s="17"/>
      <c r="AG98" s="17"/>
      <c r="AH98" s="18"/>
      <c r="AI98" s="13">
        <v>0.29166666666666669</v>
      </c>
      <c r="AJ98" s="14">
        <v>0.4548611111111111</v>
      </c>
      <c r="AK98" s="14"/>
      <c r="AL98" s="14"/>
      <c r="AM98" s="13"/>
      <c r="AN98" s="14"/>
      <c r="AO98" s="14"/>
      <c r="AP98" s="20"/>
      <c r="AQ98" s="16">
        <v>0.29166666666666669</v>
      </c>
      <c r="AR98" s="17">
        <v>0.4548611111111111</v>
      </c>
      <c r="AS98" s="17"/>
      <c r="AT98" s="17"/>
      <c r="AU98" s="17"/>
      <c r="AV98" s="17"/>
      <c r="AW98" s="17"/>
      <c r="AX98" s="18"/>
      <c r="AY98" s="13"/>
      <c r="AZ98" s="14"/>
      <c r="BA98" s="14"/>
      <c r="BB98" s="14"/>
      <c r="BC98" s="13"/>
      <c r="BD98" s="14"/>
      <c r="BE98" s="14"/>
      <c r="BF98" s="20"/>
      <c r="BG98" s="16">
        <v>0.29166666666666669</v>
      </c>
      <c r="BH98" s="17">
        <v>0.4548611111111111</v>
      </c>
      <c r="BI98" s="17"/>
      <c r="BJ98" s="17"/>
      <c r="BK98" s="17"/>
      <c r="BL98" s="17"/>
      <c r="BM98" s="17"/>
      <c r="BN98" s="18"/>
      <c r="BO98" s="13">
        <v>0.29166666666666669</v>
      </c>
      <c r="BP98" s="14">
        <v>0.4548611111111111</v>
      </c>
      <c r="BQ98" s="14"/>
      <c r="BR98" s="14"/>
      <c r="BS98" s="14"/>
      <c r="BT98" s="14"/>
      <c r="BU98" s="14"/>
      <c r="BV98" s="20"/>
      <c r="BW98" s="21">
        <f t="shared" si="4"/>
        <v>1</v>
      </c>
      <c r="BX98" s="2" t="str">
        <f t="shared" si="5"/>
        <v>X</v>
      </c>
      <c r="BY98" s="2">
        <f>+VLOOKUP(B98,GESEM!B:O,14,0)</f>
        <v>7377</v>
      </c>
      <c r="CG98"/>
      <c r="CH98"/>
    </row>
    <row r="99" spans="1:86" ht="12.75" customHeight="1" x14ac:dyDescent="0.2">
      <c r="A99" s="31">
        <f t="shared" si="6"/>
        <v>93</v>
      </c>
      <c r="B99" s="74">
        <v>70084067</v>
      </c>
      <c r="C99" s="61" t="str">
        <f>+VLOOKUP(J99,TURNO!P:Q,2,0)</f>
        <v xml:space="preserve">CHAT USER </v>
      </c>
      <c r="D99" s="61" t="str">
        <f>+VLOOKUP(N99,TURNO!B:D,3,0)</f>
        <v>Mañana</v>
      </c>
      <c r="E99" s="75">
        <f>+VLOOKUP(B99,GESEM!B:R,12,0)</f>
        <v>45541</v>
      </c>
      <c r="F99" s="61" t="str">
        <f>+VLOOKUP(B99,GESEM!B:R,13,0)</f>
        <v>PART TIME</v>
      </c>
      <c r="G99" s="61"/>
      <c r="H99" s="96"/>
      <c r="I99" s="61" t="str">
        <f>+VLOOKUP(B99,GESEM!B:N,3,0)</f>
        <v>BARRIAL PAITAMALA DYLAN ROY</v>
      </c>
      <c r="J99" s="61" t="s">
        <v>16</v>
      </c>
      <c r="K99" s="61" t="str">
        <f>+VLOOKUP(B99,GESEM!B:R,8,0)</f>
        <v>SANEZ DESCALZI SUSAN HEYDI</v>
      </c>
      <c r="L99" s="61" t="str">
        <f>+VLOOKUP(B99,GESEM!B:R,17,0)</f>
        <v>SANCHEZ GRADOS JEAN PIERRE JOAQUIN</v>
      </c>
      <c r="M99" s="61" t="s">
        <v>103</v>
      </c>
      <c r="N99" s="13">
        <v>0.29166666666666669</v>
      </c>
      <c r="O99" s="14">
        <v>0.4548611111111111</v>
      </c>
      <c r="P99" s="13"/>
      <c r="Q99" s="14"/>
      <c r="R99" s="108" t="str">
        <f>+VLOOKUP(B99,GESEM!B:R,9,0)</f>
        <v>ACTIVO</v>
      </c>
      <c r="S99" s="19">
        <v>0.29166666666666669</v>
      </c>
      <c r="T99" s="14">
        <v>0.4548611111111111</v>
      </c>
      <c r="U99" s="14"/>
      <c r="V99" s="14"/>
      <c r="W99" s="13"/>
      <c r="X99" s="14"/>
      <c r="Y99" s="13"/>
      <c r="Z99" s="20"/>
      <c r="AA99" s="107">
        <v>0.29166666666666669</v>
      </c>
      <c r="AB99" s="17">
        <v>0.4548611111111111</v>
      </c>
      <c r="AC99" s="17"/>
      <c r="AD99" s="17"/>
      <c r="AE99" s="17"/>
      <c r="AF99" s="17"/>
      <c r="AG99" s="17"/>
      <c r="AH99" s="18"/>
      <c r="AI99" s="13">
        <v>0.29166666666666669</v>
      </c>
      <c r="AJ99" s="14">
        <v>0.4548611111111111</v>
      </c>
      <c r="AK99" s="14"/>
      <c r="AL99" s="14"/>
      <c r="AM99" s="13"/>
      <c r="AN99" s="14"/>
      <c r="AO99" s="14"/>
      <c r="AP99" s="20"/>
      <c r="AQ99" s="16">
        <v>0.29166666666666669</v>
      </c>
      <c r="AR99" s="17">
        <v>0.4548611111111111</v>
      </c>
      <c r="AS99" s="17"/>
      <c r="AT99" s="17"/>
      <c r="AU99" s="17"/>
      <c r="AV99" s="17"/>
      <c r="AW99" s="17"/>
      <c r="AX99" s="18"/>
      <c r="AY99" s="13">
        <v>0.29166666666666669</v>
      </c>
      <c r="AZ99" s="14">
        <v>0.4548611111111111</v>
      </c>
      <c r="BA99" s="14"/>
      <c r="BB99" s="14"/>
      <c r="BC99" s="13"/>
      <c r="BD99" s="14"/>
      <c r="BE99" s="14"/>
      <c r="BF99" s="20"/>
      <c r="BG99" s="16">
        <v>0.29166666666666669</v>
      </c>
      <c r="BH99" s="17">
        <v>0.4548611111111111</v>
      </c>
      <c r="BI99" s="17"/>
      <c r="BJ99" s="17"/>
      <c r="BK99" s="17"/>
      <c r="BL99" s="17"/>
      <c r="BM99" s="17"/>
      <c r="BN99" s="18"/>
      <c r="BO99" s="13"/>
      <c r="BP99" s="14"/>
      <c r="BQ99" s="14"/>
      <c r="BR99" s="14"/>
      <c r="BS99" s="14"/>
      <c r="BT99" s="14"/>
      <c r="BU99" s="14"/>
      <c r="BV99" s="20"/>
      <c r="BW99" s="21">
        <f t="shared" si="4"/>
        <v>1</v>
      </c>
      <c r="BX99" s="2" t="str">
        <f t="shared" si="5"/>
        <v>X</v>
      </c>
      <c r="BY99" s="2">
        <f>+VLOOKUP(B99,GESEM!B:O,14,0)</f>
        <v>9664</v>
      </c>
      <c r="CG99"/>
      <c r="CH99"/>
    </row>
    <row r="100" spans="1:86" ht="12.75" customHeight="1" x14ac:dyDescent="0.2">
      <c r="A100" s="31">
        <f t="shared" si="6"/>
        <v>94</v>
      </c>
      <c r="B100" s="74">
        <v>44553410</v>
      </c>
      <c r="C100" s="61" t="str">
        <f>+VLOOKUP(J100,TURNO!P:Q,2,0)</f>
        <v xml:space="preserve">CHAT USER </v>
      </c>
      <c r="D100" s="61" t="str">
        <f>+VLOOKUP(N100,TURNO!B:D,3,0)</f>
        <v>Mañana</v>
      </c>
      <c r="E100" s="75">
        <f>+VLOOKUP(B100,GESEM!B:R,12,0)</f>
        <v>45541</v>
      </c>
      <c r="F100" s="61" t="str">
        <f>+VLOOKUP(B100,GESEM!B:R,13,0)</f>
        <v>PART TIME</v>
      </c>
      <c r="G100" s="61"/>
      <c r="H100" s="96"/>
      <c r="I100" s="61" t="str">
        <f>+VLOOKUP(B100,GESEM!B:N,3,0)</f>
        <v>UBILLUS DIAZ JAHAYRA ELIZETH</v>
      </c>
      <c r="J100" s="61" t="s">
        <v>16</v>
      </c>
      <c r="K100" s="61" t="str">
        <f>+VLOOKUP(B100,GESEM!B:R,8,0)</f>
        <v>SANEZ DESCALZI SUSAN HEYDI</v>
      </c>
      <c r="L100" s="61" t="str">
        <f>+VLOOKUP(B100,GESEM!B:R,17,0)</f>
        <v>SANCHEZ GRADOS JEAN PIERRE JOAQUIN</v>
      </c>
      <c r="M100" s="61" t="s">
        <v>100</v>
      </c>
      <c r="N100" s="13">
        <v>0.29166666666666669</v>
      </c>
      <c r="O100" s="14">
        <v>0.4548611111111111</v>
      </c>
      <c r="P100" s="13"/>
      <c r="Q100" s="14"/>
      <c r="R100" s="108" t="str">
        <f>+VLOOKUP(B100,GESEM!B:R,9,0)</f>
        <v>ACTIVO</v>
      </c>
      <c r="S100" s="19">
        <v>0.29166666666666669</v>
      </c>
      <c r="T100" s="14">
        <v>0.4548611111111111</v>
      </c>
      <c r="U100" s="14"/>
      <c r="V100" s="14"/>
      <c r="W100" s="13"/>
      <c r="X100" s="14"/>
      <c r="Y100" s="13"/>
      <c r="Z100" s="20"/>
      <c r="AA100" s="107">
        <v>0.29166666666666669</v>
      </c>
      <c r="AB100" s="17">
        <v>0.4548611111111111</v>
      </c>
      <c r="AC100" s="17"/>
      <c r="AD100" s="17"/>
      <c r="AE100" s="17"/>
      <c r="AF100" s="17"/>
      <c r="AG100" s="17"/>
      <c r="AH100" s="18"/>
      <c r="AI100" s="13">
        <v>0.29166666666666669</v>
      </c>
      <c r="AJ100" s="14">
        <v>0.4548611111111111</v>
      </c>
      <c r="AK100" s="14"/>
      <c r="AL100" s="14"/>
      <c r="AM100" s="13"/>
      <c r="AN100" s="14"/>
      <c r="AO100" s="14"/>
      <c r="AP100" s="20"/>
      <c r="AQ100" s="16"/>
      <c r="AR100" s="17"/>
      <c r="AS100" s="17"/>
      <c r="AT100" s="17"/>
      <c r="AU100" s="17"/>
      <c r="AV100" s="17"/>
      <c r="AW100" s="17"/>
      <c r="AX100" s="18"/>
      <c r="AY100" s="13">
        <v>0.29166666666666669</v>
      </c>
      <c r="AZ100" s="14">
        <v>0.4548611111111111</v>
      </c>
      <c r="BA100" s="14"/>
      <c r="BB100" s="14"/>
      <c r="BC100" s="13"/>
      <c r="BD100" s="14"/>
      <c r="BE100" s="14"/>
      <c r="BF100" s="20"/>
      <c r="BG100" s="16">
        <v>0.29166666666666669</v>
      </c>
      <c r="BH100" s="17">
        <v>0.4548611111111111</v>
      </c>
      <c r="BI100" s="17"/>
      <c r="BJ100" s="17"/>
      <c r="BK100" s="17"/>
      <c r="BL100" s="17"/>
      <c r="BM100" s="17"/>
      <c r="BN100" s="18"/>
      <c r="BO100" s="13">
        <v>0.29166666666666669</v>
      </c>
      <c r="BP100" s="14">
        <v>0.4548611111111111</v>
      </c>
      <c r="BQ100" s="14"/>
      <c r="BR100" s="14"/>
      <c r="BS100" s="14"/>
      <c r="BT100" s="14"/>
      <c r="BU100" s="14"/>
      <c r="BV100" s="20"/>
      <c r="BW100" s="21">
        <f t="shared" si="4"/>
        <v>1</v>
      </c>
      <c r="BX100" s="2" t="str">
        <f t="shared" si="5"/>
        <v>X</v>
      </c>
      <c r="BY100" s="2">
        <f>+VLOOKUP(B100,GESEM!B:O,14,0)</f>
        <v>9664</v>
      </c>
      <c r="CG100"/>
      <c r="CH100"/>
    </row>
    <row r="101" spans="1:86" ht="12.75" customHeight="1" x14ac:dyDescent="0.2">
      <c r="A101" s="31">
        <f t="shared" si="6"/>
        <v>95</v>
      </c>
      <c r="B101" s="74">
        <v>47560586</v>
      </c>
      <c r="C101" s="61" t="str">
        <f>+VLOOKUP(J101,TURNO!P:Q,2,0)</f>
        <v xml:space="preserve">CHAT USER </v>
      </c>
      <c r="D101" s="61" t="str">
        <f>+VLOOKUP(N101,TURNO!B:D,3,0)</f>
        <v>Mañana</v>
      </c>
      <c r="E101" s="75">
        <f>+VLOOKUP(B101,GESEM!B:R,12,0)</f>
        <v>45541</v>
      </c>
      <c r="F101" s="61" t="str">
        <f>+VLOOKUP(B101,GESEM!B:R,13,0)</f>
        <v>PART TIME</v>
      </c>
      <c r="G101" s="61"/>
      <c r="H101" s="96"/>
      <c r="I101" s="61" t="str">
        <f>+VLOOKUP(B101,GESEM!B:N,3,0)</f>
        <v>ORMEÑO ALEJOS MERCEDES DEL ROSARIO</v>
      </c>
      <c r="J101" s="61" t="s">
        <v>16</v>
      </c>
      <c r="K101" s="61" t="str">
        <f>+VLOOKUP(B101,GESEM!B:R,8,0)</f>
        <v>SANEZ DESCALZI SUSAN HEYDI</v>
      </c>
      <c r="L101" s="61" t="str">
        <f>+VLOOKUP(B101,GESEM!B:R,17,0)</f>
        <v>SANCHEZ GRADOS JEAN PIERRE JOAQUIN</v>
      </c>
      <c r="M101" s="61" t="s">
        <v>100</v>
      </c>
      <c r="N101" s="13">
        <v>0.29166666666666669</v>
      </c>
      <c r="O101" s="14">
        <v>0.4548611111111111</v>
      </c>
      <c r="P101" s="13"/>
      <c r="Q101" s="14"/>
      <c r="R101" s="108" t="str">
        <f>+VLOOKUP(B101,GESEM!B:R,9,0)</f>
        <v>ACTIVO</v>
      </c>
      <c r="S101" s="19">
        <v>0.29166666666666669</v>
      </c>
      <c r="T101" s="14">
        <v>0.4548611111111111</v>
      </c>
      <c r="U101" s="14"/>
      <c r="V101" s="14"/>
      <c r="W101" s="13"/>
      <c r="X101" s="14"/>
      <c r="Y101" s="13"/>
      <c r="Z101" s="20"/>
      <c r="AA101" s="107">
        <v>0.29166666666666669</v>
      </c>
      <c r="AB101" s="17">
        <v>0.4548611111111111</v>
      </c>
      <c r="AC101" s="17"/>
      <c r="AD101" s="17"/>
      <c r="AE101" s="17"/>
      <c r="AF101" s="17"/>
      <c r="AG101" s="17"/>
      <c r="AH101" s="18"/>
      <c r="AI101" s="13">
        <v>0.29166666666666669</v>
      </c>
      <c r="AJ101" s="14">
        <v>0.4548611111111111</v>
      </c>
      <c r="AK101" s="14"/>
      <c r="AL101" s="14"/>
      <c r="AM101" s="13"/>
      <c r="AN101" s="14"/>
      <c r="AO101" s="14"/>
      <c r="AP101" s="20"/>
      <c r="AQ101" s="16"/>
      <c r="AR101" s="17"/>
      <c r="AS101" s="17"/>
      <c r="AT101" s="17"/>
      <c r="AU101" s="17"/>
      <c r="AV101" s="17"/>
      <c r="AW101" s="17"/>
      <c r="AX101" s="18"/>
      <c r="AY101" s="13">
        <v>0.29166666666666669</v>
      </c>
      <c r="AZ101" s="14">
        <v>0.4548611111111111</v>
      </c>
      <c r="BA101" s="14"/>
      <c r="BB101" s="14"/>
      <c r="BC101" s="13"/>
      <c r="BD101" s="14"/>
      <c r="BE101" s="14"/>
      <c r="BF101" s="20"/>
      <c r="BG101" s="16">
        <v>0.29166666666666669</v>
      </c>
      <c r="BH101" s="17">
        <v>0.4548611111111111</v>
      </c>
      <c r="BI101" s="17"/>
      <c r="BJ101" s="17"/>
      <c r="BK101" s="17"/>
      <c r="BL101" s="17"/>
      <c r="BM101" s="17"/>
      <c r="BN101" s="18"/>
      <c r="BO101" s="13">
        <v>0.29166666666666669</v>
      </c>
      <c r="BP101" s="14">
        <v>0.4548611111111111</v>
      </c>
      <c r="BQ101" s="14"/>
      <c r="BR101" s="14"/>
      <c r="BS101" s="14"/>
      <c r="BT101" s="14"/>
      <c r="BU101" s="14"/>
      <c r="BV101" s="20"/>
      <c r="BW101" s="21">
        <f t="shared" si="4"/>
        <v>1</v>
      </c>
      <c r="BX101" s="2" t="str">
        <f t="shared" si="5"/>
        <v>X</v>
      </c>
      <c r="BY101" s="2">
        <f>+VLOOKUP(B101,GESEM!B:O,14,0)</f>
        <v>9664</v>
      </c>
      <c r="CG101"/>
      <c r="CH101"/>
    </row>
    <row r="102" spans="1:86" ht="12.75" customHeight="1" x14ac:dyDescent="0.2">
      <c r="A102" s="31">
        <f t="shared" si="6"/>
        <v>96</v>
      </c>
      <c r="B102" s="74">
        <v>47218276</v>
      </c>
      <c r="C102" s="61" t="str">
        <f>+VLOOKUP(J102,TURNO!P:Q,2,0)</f>
        <v xml:space="preserve">CHAT USER </v>
      </c>
      <c r="D102" s="61" t="str">
        <f>+VLOOKUP(N102,TURNO!B:D,3,0)</f>
        <v>Mañana</v>
      </c>
      <c r="E102" s="75">
        <f>+VLOOKUP(B102,GESEM!B:R,12,0)</f>
        <v>45541</v>
      </c>
      <c r="F102" s="61" t="str">
        <f>+VLOOKUP(B102,GESEM!B:R,13,0)</f>
        <v>PART TIME</v>
      </c>
      <c r="G102" s="61"/>
      <c r="H102" s="96"/>
      <c r="I102" s="61" t="str">
        <f>+VLOOKUP(B102,GESEM!B:N,3,0)</f>
        <v>ALVAREZ AMARO ANTONELLA YANIS</v>
      </c>
      <c r="J102" s="61" t="s">
        <v>16</v>
      </c>
      <c r="K102" s="61" t="str">
        <f>+VLOOKUP(B102,GESEM!B:R,8,0)</f>
        <v>SANEZ DESCALZI SUSAN HEYDI</v>
      </c>
      <c r="L102" s="61" t="str">
        <f>+VLOOKUP(B102,GESEM!B:R,17,0)</f>
        <v>SANCHEZ GRADOS JEAN PIERRE JOAQUIN</v>
      </c>
      <c r="M102" s="61" t="s">
        <v>98</v>
      </c>
      <c r="N102" s="13">
        <v>0.29166666666666669</v>
      </c>
      <c r="O102" s="14">
        <v>0.4548611111111111</v>
      </c>
      <c r="P102" s="13"/>
      <c r="Q102" s="14"/>
      <c r="R102" s="108" t="str">
        <f>+VLOOKUP(B102,GESEM!B:R,9,0)</f>
        <v>ACTIVO</v>
      </c>
      <c r="S102" s="19">
        <v>0.29166666666666669</v>
      </c>
      <c r="T102" s="14">
        <v>0.4548611111111111</v>
      </c>
      <c r="U102" s="14"/>
      <c r="V102" s="14"/>
      <c r="W102" s="13"/>
      <c r="X102" s="14"/>
      <c r="Y102" s="13"/>
      <c r="Z102" s="20"/>
      <c r="AA102" s="107"/>
      <c r="AB102" s="17"/>
      <c r="AC102" s="17"/>
      <c r="AD102" s="17"/>
      <c r="AE102" s="17"/>
      <c r="AF102" s="17"/>
      <c r="AG102" s="17"/>
      <c r="AH102" s="18"/>
      <c r="AI102" s="13">
        <v>0.29166666666666669</v>
      </c>
      <c r="AJ102" s="14">
        <v>0.4548611111111111</v>
      </c>
      <c r="AK102" s="14"/>
      <c r="AL102" s="14"/>
      <c r="AM102" s="13"/>
      <c r="AN102" s="14"/>
      <c r="AO102" s="14"/>
      <c r="AP102" s="20"/>
      <c r="AQ102" s="16">
        <v>0.29166666666666669</v>
      </c>
      <c r="AR102" s="17">
        <v>0.4548611111111111</v>
      </c>
      <c r="AS102" s="17"/>
      <c r="AT102" s="17"/>
      <c r="AU102" s="17"/>
      <c r="AV102" s="17"/>
      <c r="AW102" s="17"/>
      <c r="AX102" s="18"/>
      <c r="AY102" s="13">
        <v>0.29166666666666669</v>
      </c>
      <c r="AZ102" s="14">
        <v>0.4548611111111111</v>
      </c>
      <c r="BA102" s="14"/>
      <c r="BB102" s="14"/>
      <c r="BC102" s="13"/>
      <c r="BD102" s="14"/>
      <c r="BE102" s="14"/>
      <c r="BF102" s="20"/>
      <c r="BG102" s="16">
        <v>0.29166666666666669</v>
      </c>
      <c r="BH102" s="17">
        <v>0.4548611111111111</v>
      </c>
      <c r="BI102" s="17"/>
      <c r="BJ102" s="17"/>
      <c r="BK102" s="17"/>
      <c r="BL102" s="17"/>
      <c r="BM102" s="17"/>
      <c r="BN102" s="18"/>
      <c r="BO102" s="13">
        <v>0.29166666666666669</v>
      </c>
      <c r="BP102" s="14">
        <v>0.4548611111111111</v>
      </c>
      <c r="BQ102" s="14"/>
      <c r="BR102" s="14"/>
      <c r="BS102" s="14"/>
      <c r="BT102" s="14"/>
      <c r="BU102" s="14"/>
      <c r="BV102" s="20"/>
      <c r="BW102" s="21">
        <f t="shared" si="4"/>
        <v>1</v>
      </c>
      <c r="BX102" s="2" t="str">
        <f t="shared" si="5"/>
        <v>X</v>
      </c>
      <c r="BY102" s="2">
        <f>+VLOOKUP(B102,GESEM!B:O,14,0)</f>
        <v>9664</v>
      </c>
      <c r="CG102"/>
      <c r="CH102"/>
    </row>
    <row r="103" spans="1:86" ht="12.75" customHeight="1" x14ac:dyDescent="0.2">
      <c r="A103" s="31">
        <f t="shared" si="6"/>
        <v>97</v>
      </c>
      <c r="B103" s="74">
        <v>75259654</v>
      </c>
      <c r="C103" s="61" t="str">
        <f>+VLOOKUP(J103,TURNO!P:Q,2,0)</f>
        <v xml:space="preserve">CHAT USER </v>
      </c>
      <c r="D103" s="61" t="str">
        <f>+VLOOKUP(N103,TURNO!B:D,3,0)</f>
        <v>Mañana</v>
      </c>
      <c r="E103" s="75">
        <f>+VLOOKUP(B103,GESEM!B:R,12,0)</f>
        <v>45209</v>
      </c>
      <c r="F103" s="61" t="str">
        <f>+VLOOKUP(B103,GESEM!B:R,13,0)</f>
        <v>PART TIME</v>
      </c>
      <c r="G103" s="61"/>
      <c r="H103" s="96"/>
      <c r="I103" s="61" t="str">
        <f>+VLOOKUP(B103,GESEM!B:N,3,0)</f>
        <v>CARRUITERO PANGALIMA AMY</v>
      </c>
      <c r="J103" s="61" t="s">
        <v>16</v>
      </c>
      <c r="K103" s="61" t="str">
        <f>+VLOOKUP(B103,GESEM!B:R,8,0)</f>
        <v>LARICO ALARCON CHRISTIAN CARLOS</v>
      </c>
      <c r="L103" s="61" t="str">
        <f>+VLOOKUP(B103,GESEM!B:R,17,0)</f>
        <v>ALONSO RAFAEL ALEJANDRO WLADIMIR</v>
      </c>
      <c r="M103" s="61" t="s">
        <v>98</v>
      </c>
      <c r="N103" s="13">
        <v>0.29166666666666669</v>
      </c>
      <c r="O103" s="14">
        <v>0.4548611111111111</v>
      </c>
      <c r="P103" s="13"/>
      <c r="Q103" s="14"/>
      <c r="R103" s="108" t="str">
        <f>+VLOOKUP(B103,GESEM!B:R,9,0)</f>
        <v>ACTIVO</v>
      </c>
      <c r="S103" s="19">
        <v>0.29166666666666669</v>
      </c>
      <c r="T103" s="14">
        <v>0.4548611111111111</v>
      </c>
      <c r="U103" s="14"/>
      <c r="V103" s="14"/>
      <c r="W103" s="13"/>
      <c r="X103" s="14"/>
      <c r="Y103" s="13"/>
      <c r="Z103" s="20"/>
      <c r="AA103" s="107"/>
      <c r="AB103" s="17"/>
      <c r="AC103" s="17"/>
      <c r="AD103" s="17"/>
      <c r="AE103" s="17"/>
      <c r="AF103" s="17"/>
      <c r="AG103" s="17"/>
      <c r="AH103" s="18"/>
      <c r="AI103" s="13">
        <v>0.29166666666666669</v>
      </c>
      <c r="AJ103" s="14">
        <v>0.4548611111111111</v>
      </c>
      <c r="AK103" s="14"/>
      <c r="AL103" s="14"/>
      <c r="AM103" s="13"/>
      <c r="AN103" s="14"/>
      <c r="AO103" s="14"/>
      <c r="AP103" s="20"/>
      <c r="AQ103" s="16">
        <v>0.29166666666666669</v>
      </c>
      <c r="AR103" s="17">
        <v>0.4548611111111111</v>
      </c>
      <c r="AS103" s="17"/>
      <c r="AT103" s="17"/>
      <c r="AU103" s="17"/>
      <c r="AV103" s="17"/>
      <c r="AW103" s="17"/>
      <c r="AX103" s="18"/>
      <c r="AY103" s="13">
        <v>0.29166666666666669</v>
      </c>
      <c r="AZ103" s="14">
        <v>0.4548611111111111</v>
      </c>
      <c r="BA103" s="14"/>
      <c r="BB103" s="14"/>
      <c r="BC103" s="13"/>
      <c r="BD103" s="14"/>
      <c r="BE103" s="14"/>
      <c r="BF103" s="20"/>
      <c r="BG103" s="16">
        <v>0.29166666666666669</v>
      </c>
      <c r="BH103" s="17">
        <v>0.4548611111111111</v>
      </c>
      <c r="BI103" s="17"/>
      <c r="BJ103" s="17"/>
      <c r="BK103" s="17"/>
      <c r="BL103" s="17"/>
      <c r="BM103" s="17"/>
      <c r="BN103" s="18"/>
      <c r="BO103" s="13">
        <v>0.29166666666666669</v>
      </c>
      <c r="BP103" s="14">
        <v>0.4548611111111111</v>
      </c>
      <c r="BQ103" s="14"/>
      <c r="BR103" s="14"/>
      <c r="BS103" s="14"/>
      <c r="BT103" s="14"/>
      <c r="BU103" s="14"/>
      <c r="BV103" s="20"/>
      <c r="BW103" s="21">
        <f t="shared" si="4"/>
        <v>1</v>
      </c>
      <c r="BX103" s="2" t="str">
        <f t="shared" si="5"/>
        <v>X</v>
      </c>
      <c r="BY103" s="2">
        <f>+VLOOKUP(B103,GESEM!B:O,14,0)</f>
        <v>6748</v>
      </c>
      <c r="CG103"/>
      <c r="CH103"/>
    </row>
    <row r="104" spans="1:86" ht="12.75" customHeight="1" x14ac:dyDescent="0.2">
      <c r="A104" s="31">
        <f t="shared" si="6"/>
        <v>98</v>
      </c>
      <c r="B104" s="74">
        <v>45103199</v>
      </c>
      <c r="C104" s="61" t="str">
        <f>+VLOOKUP(J104,TURNO!P:Q,2,0)</f>
        <v xml:space="preserve">CHAT USER </v>
      </c>
      <c r="D104" s="61" t="str">
        <f>+VLOOKUP(N104,TURNO!B:D,3,0)</f>
        <v>Mañana</v>
      </c>
      <c r="E104" s="75">
        <f>+VLOOKUP(B104,GESEM!B:R,12,0)</f>
        <v>44503</v>
      </c>
      <c r="F104" s="61" t="str">
        <f>+VLOOKUP(B104,GESEM!B:R,13,0)</f>
        <v>PART TIME</v>
      </c>
      <c r="G104" s="61"/>
      <c r="H104" s="96"/>
      <c r="I104" s="61" t="str">
        <f>+VLOOKUP(B104,GESEM!B:N,3,0)</f>
        <v>PARI PINEDO JULIANA ROSMERY</v>
      </c>
      <c r="J104" s="61" t="s">
        <v>16</v>
      </c>
      <c r="K104" s="61" t="str">
        <f>+VLOOKUP(B104,GESEM!B:R,8,0)</f>
        <v>ABURTO TORRES LILIAN JERALDIN</v>
      </c>
      <c r="L104" s="61" t="str">
        <f>+VLOOKUP(B104,GESEM!B:R,17,0)</f>
        <v>ALONSO RAFAEL ALEJANDRO WLADIMIR</v>
      </c>
      <c r="M104" s="61" t="s">
        <v>98</v>
      </c>
      <c r="N104" s="13">
        <v>0.29166666666666669</v>
      </c>
      <c r="O104" s="14">
        <v>0.4548611111111111</v>
      </c>
      <c r="P104" s="13"/>
      <c r="Q104" s="14"/>
      <c r="R104" s="108" t="str">
        <f>+VLOOKUP(B104,GESEM!B:R,9,0)</f>
        <v>ACTIVO</v>
      </c>
      <c r="S104" s="19">
        <v>0.29166666666666669</v>
      </c>
      <c r="T104" s="14">
        <v>0.4548611111111111</v>
      </c>
      <c r="U104" s="14"/>
      <c r="V104" s="14"/>
      <c r="W104" s="13"/>
      <c r="X104" s="14"/>
      <c r="Y104" s="13"/>
      <c r="Z104" s="20"/>
      <c r="AA104" s="107"/>
      <c r="AB104" s="17"/>
      <c r="AC104" s="17"/>
      <c r="AD104" s="17"/>
      <c r="AE104" s="17"/>
      <c r="AF104" s="17"/>
      <c r="AG104" s="17"/>
      <c r="AH104" s="18"/>
      <c r="AI104" s="13">
        <v>0.29166666666666669</v>
      </c>
      <c r="AJ104" s="14">
        <v>0.4548611111111111</v>
      </c>
      <c r="AK104" s="14"/>
      <c r="AL104" s="14"/>
      <c r="AM104" s="13"/>
      <c r="AN104" s="14"/>
      <c r="AO104" s="14"/>
      <c r="AP104" s="20"/>
      <c r="AQ104" s="16">
        <v>0.29166666666666669</v>
      </c>
      <c r="AR104" s="17">
        <v>0.4548611111111111</v>
      </c>
      <c r="AS104" s="17"/>
      <c r="AT104" s="17"/>
      <c r="AU104" s="17"/>
      <c r="AV104" s="17"/>
      <c r="AW104" s="17"/>
      <c r="AX104" s="18"/>
      <c r="AY104" s="13">
        <v>0.29166666666666669</v>
      </c>
      <c r="AZ104" s="14">
        <v>0.4548611111111111</v>
      </c>
      <c r="BA104" s="14"/>
      <c r="BB104" s="14"/>
      <c r="BC104" s="13"/>
      <c r="BD104" s="14"/>
      <c r="BE104" s="14"/>
      <c r="BF104" s="20"/>
      <c r="BG104" s="16">
        <v>0.29166666666666669</v>
      </c>
      <c r="BH104" s="17">
        <v>0.4548611111111111</v>
      </c>
      <c r="BI104" s="17"/>
      <c r="BJ104" s="17"/>
      <c r="BK104" s="17"/>
      <c r="BL104" s="17"/>
      <c r="BM104" s="17"/>
      <c r="BN104" s="18"/>
      <c r="BO104" s="13">
        <v>0.29166666666666669</v>
      </c>
      <c r="BP104" s="14">
        <v>0.4548611111111111</v>
      </c>
      <c r="BQ104" s="14"/>
      <c r="BR104" s="14"/>
      <c r="BS104" s="14"/>
      <c r="BT104" s="14"/>
      <c r="BU104" s="14"/>
      <c r="BV104" s="20"/>
      <c r="BW104" s="21">
        <f t="shared" si="4"/>
        <v>1</v>
      </c>
      <c r="BX104" s="2" t="str">
        <f t="shared" si="5"/>
        <v>X</v>
      </c>
      <c r="BY104" s="2">
        <f>+VLOOKUP(B104,GESEM!B:O,14,0)</f>
        <v>2738</v>
      </c>
      <c r="CG104"/>
      <c r="CH104"/>
    </row>
    <row r="105" spans="1:86" ht="12.75" customHeight="1" x14ac:dyDescent="0.2">
      <c r="A105" s="31">
        <f t="shared" si="6"/>
        <v>99</v>
      </c>
      <c r="B105" s="74">
        <v>46463705</v>
      </c>
      <c r="C105" s="61" t="str">
        <f>+VLOOKUP(J105,TURNO!P:Q,2,0)</f>
        <v xml:space="preserve">CHAT USER </v>
      </c>
      <c r="D105" s="61" t="str">
        <f>+VLOOKUP(N105,TURNO!B:D,3,0)</f>
        <v>Mañana</v>
      </c>
      <c r="E105" s="75">
        <f>+VLOOKUP(B105,GESEM!B:R,12,0)</f>
        <v>44875</v>
      </c>
      <c r="F105" s="61" t="str">
        <f>+VLOOKUP(B105,GESEM!B:R,13,0)</f>
        <v>PART TIME</v>
      </c>
      <c r="G105" s="61"/>
      <c r="H105" s="96"/>
      <c r="I105" s="61" t="str">
        <f>+VLOOKUP(B105,GESEM!B:N,3,0)</f>
        <v>GAMONAL GUEVARA DAGNIA ROSANA</v>
      </c>
      <c r="J105" s="61" t="s">
        <v>16</v>
      </c>
      <c r="K105" s="61" t="str">
        <f>+VLOOKUP(B105,GESEM!B:R,8,0)</f>
        <v>ABURTO TORRES LILIAN JERALDIN</v>
      </c>
      <c r="L105" s="61" t="str">
        <f>+VLOOKUP(B105,GESEM!B:R,17,0)</f>
        <v>ALONSO RAFAEL ALEJANDRO WLADIMIR</v>
      </c>
      <c r="M105" s="61" t="s">
        <v>99</v>
      </c>
      <c r="N105" s="13">
        <v>0.29166666666666669</v>
      </c>
      <c r="O105" s="14">
        <v>0.4548611111111111</v>
      </c>
      <c r="P105" s="13"/>
      <c r="Q105" s="14"/>
      <c r="R105" s="108" t="str">
        <f>+VLOOKUP(B105,GESEM!B:R,9,0)</f>
        <v>ACTIVO</v>
      </c>
      <c r="S105" s="19">
        <v>0.29166666666666669</v>
      </c>
      <c r="T105" s="14">
        <v>0.4548611111111111</v>
      </c>
      <c r="U105" s="14"/>
      <c r="V105" s="14"/>
      <c r="W105" s="13"/>
      <c r="X105" s="14"/>
      <c r="Y105" s="13"/>
      <c r="Z105" s="20"/>
      <c r="AA105" s="107">
        <v>0.29166666666666669</v>
      </c>
      <c r="AB105" s="17">
        <v>0.4548611111111111</v>
      </c>
      <c r="AC105" s="17"/>
      <c r="AD105" s="17"/>
      <c r="AE105" s="17"/>
      <c r="AF105" s="17"/>
      <c r="AG105" s="17"/>
      <c r="AH105" s="18"/>
      <c r="AI105" s="13"/>
      <c r="AJ105" s="14"/>
      <c r="AK105" s="14"/>
      <c r="AL105" s="14"/>
      <c r="AM105" s="13"/>
      <c r="AN105" s="14"/>
      <c r="AO105" s="14"/>
      <c r="AP105" s="20"/>
      <c r="AQ105" s="16">
        <v>0.29166666666666669</v>
      </c>
      <c r="AR105" s="17">
        <v>0.4548611111111111</v>
      </c>
      <c r="AS105" s="17"/>
      <c r="AT105" s="17"/>
      <c r="AU105" s="17"/>
      <c r="AV105" s="17"/>
      <c r="AW105" s="17"/>
      <c r="AX105" s="18"/>
      <c r="AY105" s="13">
        <v>0.29166666666666669</v>
      </c>
      <c r="AZ105" s="14">
        <v>0.4548611111111111</v>
      </c>
      <c r="BA105" s="14"/>
      <c r="BB105" s="14"/>
      <c r="BC105" s="13"/>
      <c r="BD105" s="14"/>
      <c r="BE105" s="14"/>
      <c r="BF105" s="20"/>
      <c r="BG105" s="16">
        <v>0.29166666666666669</v>
      </c>
      <c r="BH105" s="17">
        <v>0.4548611111111111</v>
      </c>
      <c r="BI105" s="17"/>
      <c r="BJ105" s="17"/>
      <c r="BK105" s="17"/>
      <c r="BL105" s="17"/>
      <c r="BM105" s="17"/>
      <c r="BN105" s="18"/>
      <c r="BO105" s="13">
        <v>0.29166666666666669</v>
      </c>
      <c r="BP105" s="14">
        <v>0.4548611111111111</v>
      </c>
      <c r="BQ105" s="14"/>
      <c r="BR105" s="14"/>
      <c r="BS105" s="14"/>
      <c r="BT105" s="14"/>
      <c r="BU105" s="14"/>
      <c r="BV105" s="20"/>
      <c r="BW105" s="21">
        <f t="shared" si="4"/>
        <v>1</v>
      </c>
      <c r="BX105" s="2" t="str">
        <f t="shared" si="5"/>
        <v>X</v>
      </c>
      <c r="BY105" s="2">
        <f>+VLOOKUP(B105,GESEM!B:O,14,0)</f>
        <v>5850</v>
      </c>
      <c r="CG105"/>
      <c r="CH105"/>
    </row>
    <row r="106" spans="1:86" ht="12.75" customHeight="1" x14ac:dyDescent="0.2">
      <c r="A106" s="31">
        <f t="shared" si="6"/>
        <v>100</v>
      </c>
      <c r="B106" s="74">
        <v>76042727</v>
      </c>
      <c r="C106" s="61" t="str">
        <f>+VLOOKUP(J106,TURNO!P:Q,2,0)</f>
        <v xml:space="preserve">CHAT USER </v>
      </c>
      <c r="D106" s="61" t="str">
        <f>+VLOOKUP(N106,TURNO!B:D,3,0)</f>
        <v>Mañana</v>
      </c>
      <c r="E106" s="75">
        <f>+VLOOKUP(B106,GESEM!B:R,12,0)</f>
        <v>43952</v>
      </c>
      <c r="F106" s="61" t="str">
        <f>+VLOOKUP(B106,GESEM!B:R,13,0)</f>
        <v>FULL TIME</v>
      </c>
      <c r="G106" s="61"/>
      <c r="H106" s="96"/>
      <c r="I106" s="61" t="str">
        <f>+VLOOKUP(B106,GESEM!B:N,3,0)</f>
        <v>GARCIA USURIN ANGIE REBECA</v>
      </c>
      <c r="J106" s="61" t="s">
        <v>16</v>
      </c>
      <c r="K106" s="61" t="str">
        <f>+VLOOKUP(B106,GESEM!B:R,8,0)</f>
        <v>APONTE COVEÑAS JOSELYN ANDREA</v>
      </c>
      <c r="L106" s="61" t="str">
        <f>+VLOOKUP(B106,GESEM!B:R,17,0)</f>
        <v>ALONSO RAFAEL ALEJANDRO WLADIMIR</v>
      </c>
      <c r="M106" s="61" t="s">
        <v>98</v>
      </c>
      <c r="N106" s="13">
        <v>0.29166666666666669</v>
      </c>
      <c r="O106" s="14">
        <v>0.63541666666666663</v>
      </c>
      <c r="P106" s="13">
        <v>0.33333333333333331</v>
      </c>
      <c r="Q106" s="14">
        <v>0.36458333333333331</v>
      </c>
      <c r="R106" s="108" t="str">
        <f>+VLOOKUP(B106,GESEM!B:R,9,0)</f>
        <v>ACTIVO</v>
      </c>
      <c r="S106" s="19">
        <v>0.29166666666666669</v>
      </c>
      <c r="T106" s="14">
        <v>0.63541666666666663</v>
      </c>
      <c r="U106" s="14"/>
      <c r="V106" s="14"/>
      <c r="W106" s="13">
        <v>0.33333333333333331</v>
      </c>
      <c r="X106" s="14">
        <v>0.36458333333333331</v>
      </c>
      <c r="Y106" s="13"/>
      <c r="Z106" s="20"/>
      <c r="AA106" s="107"/>
      <c r="AB106" s="17"/>
      <c r="AC106" s="17"/>
      <c r="AD106" s="17"/>
      <c r="AE106" s="17"/>
      <c r="AF106" s="17"/>
      <c r="AG106" s="17"/>
      <c r="AH106" s="18"/>
      <c r="AI106" s="13">
        <v>0.29166666666666669</v>
      </c>
      <c r="AJ106" s="14">
        <v>0.63541666666666663</v>
      </c>
      <c r="AK106" s="14"/>
      <c r="AL106" s="14"/>
      <c r="AM106" s="13">
        <v>0.33333333333333331</v>
      </c>
      <c r="AN106" s="14">
        <v>0.36458333333333331</v>
      </c>
      <c r="AO106" s="14"/>
      <c r="AP106" s="20"/>
      <c r="AQ106" s="16">
        <v>0.29166666666666669</v>
      </c>
      <c r="AR106" s="17">
        <v>0.63541666666666663</v>
      </c>
      <c r="AS106" s="17"/>
      <c r="AT106" s="17"/>
      <c r="AU106" s="17">
        <v>0.33333333333333331</v>
      </c>
      <c r="AV106" s="17">
        <v>0.36458333333333331</v>
      </c>
      <c r="AW106" s="17"/>
      <c r="AX106" s="18"/>
      <c r="AY106" s="13">
        <v>0.29166666666666669</v>
      </c>
      <c r="AZ106" s="14">
        <v>0.63541666666666663</v>
      </c>
      <c r="BA106" s="14"/>
      <c r="BB106" s="14"/>
      <c r="BC106" s="13">
        <v>0.33333333333333331</v>
      </c>
      <c r="BD106" s="14">
        <v>0.36458333333333331</v>
      </c>
      <c r="BE106" s="14"/>
      <c r="BF106" s="20"/>
      <c r="BG106" s="16">
        <v>0.29166666666666669</v>
      </c>
      <c r="BH106" s="17">
        <v>0.63541666666666663</v>
      </c>
      <c r="BI106" s="17"/>
      <c r="BJ106" s="17"/>
      <c r="BK106" s="17">
        <v>0.33333333333333331</v>
      </c>
      <c r="BL106" s="17">
        <v>0.36458333333333331</v>
      </c>
      <c r="BM106" s="17"/>
      <c r="BN106" s="18"/>
      <c r="BO106" s="13">
        <v>0.29166666666666669</v>
      </c>
      <c r="BP106" s="14">
        <v>0.63541666666666663</v>
      </c>
      <c r="BQ106" s="14"/>
      <c r="BR106" s="14"/>
      <c r="BS106" s="14">
        <v>0.33333333333333331</v>
      </c>
      <c r="BT106" s="14">
        <v>0.36458333333333331</v>
      </c>
      <c r="BU106" s="14"/>
      <c r="BV106" s="20"/>
      <c r="BW106" s="21">
        <f t="shared" si="4"/>
        <v>1</v>
      </c>
      <c r="BX106" s="2" t="str">
        <f t="shared" si="5"/>
        <v>X</v>
      </c>
      <c r="BY106" s="2">
        <f>+VLOOKUP(B106,GESEM!B:O,14,0)</f>
        <v>1378</v>
      </c>
      <c r="CG106"/>
      <c r="CH106"/>
    </row>
    <row r="107" spans="1:86" ht="12.75" customHeight="1" x14ac:dyDescent="0.2">
      <c r="A107" s="31">
        <f t="shared" si="6"/>
        <v>101</v>
      </c>
      <c r="B107" s="74">
        <v>74105868</v>
      </c>
      <c r="C107" s="61" t="str">
        <f>+VLOOKUP(J107,TURNO!P:Q,2,0)</f>
        <v xml:space="preserve">CHAT USER </v>
      </c>
      <c r="D107" s="61" t="str">
        <f>+VLOOKUP(N107,TURNO!B:D,3,0)</f>
        <v>Mañana</v>
      </c>
      <c r="E107" s="75">
        <f>+VLOOKUP(B107,GESEM!B:R,12,0)</f>
        <v>43735</v>
      </c>
      <c r="F107" s="61" t="str">
        <f>+VLOOKUP(B107,GESEM!B:R,13,0)</f>
        <v>PART TIME</v>
      </c>
      <c r="G107" s="61"/>
      <c r="H107" s="96"/>
      <c r="I107" s="61" t="str">
        <f>+VLOOKUP(B107,GESEM!B:N,3,0)</f>
        <v>ACUÑA VALDERRAMA GLENDA RICARDINA</v>
      </c>
      <c r="J107" s="61" t="s">
        <v>16</v>
      </c>
      <c r="K107" s="61" t="str">
        <f>+VLOOKUP(B107,GESEM!B:R,8,0)</f>
        <v>ABURTO TORRES LILIAN JERALDIN</v>
      </c>
      <c r="L107" s="61" t="str">
        <f>+VLOOKUP(B107,GESEM!B:R,17,0)</f>
        <v>ALONSO RAFAEL ALEJANDRO WLADIMIR</v>
      </c>
      <c r="M107" s="61" t="s">
        <v>104</v>
      </c>
      <c r="N107" s="13">
        <v>0.29166666666666669</v>
      </c>
      <c r="O107" s="14">
        <v>0.61805555555555558</v>
      </c>
      <c r="P107" s="13"/>
      <c r="Q107" s="14"/>
      <c r="R107" s="108" t="str">
        <f>+VLOOKUP(B107,GESEM!B:R,9,0)</f>
        <v>ACTIVO</v>
      </c>
      <c r="S107" s="19"/>
      <c r="T107" s="14"/>
      <c r="U107" s="14"/>
      <c r="V107" s="14"/>
      <c r="W107" s="13"/>
      <c r="X107" s="14"/>
      <c r="Y107" s="13"/>
      <c r="Z107" s="20"/>
      <c r="AA107" s="107"/>
      <c r="AB107" s="17"/>
      <c r="AC107" s="17"/>
      <c r="AD107" s="17"/>
      <c r="AE107" s="17"/>
      <c r="AF107" s="17"/>
      <c r="AG107" s="17"/>
      <c r="AH107" s="18"/>
      <c r="AI107" s="13"/>
      <c r="AJ107" s="14"/>
      <c r="AK107" s="14"/>
      <c r="AL107" s="14"/>
      <c r="AM107" s="13"/>
      <c r="AN107" s="14"/>
      <c r="AO107" s="14"/>
      <c r="AP107" s="20"/>
      <c r="AQ107" s="16"/>
      <c r="AR107" s="17"/>
      <c r="AS107" s="17"/>
      <c r="AT107" s="17"/>
      <c r="AU107" s="17"/>
      <c r="AV107" s="17"/>
      <c r="AW107" s="17"/>
      <c r="AX107" s="18"/>
      <c r="AY107" s="13">
        <v>0.29166666666666669</v>
      </c>
      <c r="AZ107" s="14">
        <v>0.61805555555555558</v>
      </c>
      <c r="BA107" s="14"/>
      <c r="BB107" s="14"/>
      <c r="BC107" s="13"/>
      <c r="BD107" s="14"/>
      <c r="BE107" s="14"/>
      <c r="BF107" s="20"/>
      <c r="BG107" s="16">
        <v>0.29166666666666669</v>
      </c>
      <c r="BH107" s="17">
        <v>0.61805555555555558</v>
      </c>
      <c r="BI107" s="17"/>
      <c r="BJ107" s="17"/>
      <c r="BK107" s="17"/>
      <c r="BL107" s="17"/>
      <c r="BM107" s="17"/>
      <c r="BN107" s="18"/>
      <c r="BO107" s="13">
        <v>0.29166666666666669</v>
      </c>
      <c r="BP107" s="14">
        <v>0.61805555555555558</v>
      </c>
      <c r="BQ107" s="14"/>
      <c r="BR107" s="14"/>
      <c r="BS107" s="14"/>
      <c r="BT107" s="14"/>
      <c r="BU107" s="14"/>
      <c r="BV107" s="20"/>
      <c r="BW107" s="21">
        <f t="shared" si="4"/>
        <v>4</v>
      </c>
      <c r="BX107" s="2" t="str">
        <f t="shared" si="5"/>
        <v>X</v>
      </c>
      <c r="BY107" s="2">
        <f>+VLOOKUP(B107,GESEM!B:O,14,0)</f>
        <v>379</v>
      </c>
      <c r="CG107"/>
      <c r="CH107"/>
    </row>
    <row r="108" spans="1:86" ht="12.75" customHeight="1" x14ac:dyDescent="0.2">
      <c r="A108" s="31">
        <f t="shared" si="6"/>
        <v>102</v>
      </c>
      <c r="B108" s="74">
        <v>70369403</v>
      </c>
      <c r="C108" s="61" t="str">
        <f>+VLOOKUP(J108,TURNO!P:Q,2,0)</f>
        <v xml:space="preserve">CHAT USER </v>
      </c>
      <c r="D108" s="61" t="str">
        <f>+VLOOKUP(N108,TURNO!B:D,3,0)</f>
        <v>Mañana</v>
      </c>
      <c r="E108" s="75">
        <f>+VLOOKUP(B108,GESEM!B:R,12,0)</f>
        <v>45209</v>
      </c>
      <c r="F108" s="61" t="str">
        <f>+VLOOKUP(B108,GESEM!B:R,13,0)</f>
        <v>PART TIME</v>
      </c>
      <c r="G108" s="61"/>
      <c r="H108" s="96"/>
      <c r="I108" s="61" t="str">
        <f>+VLOOKUP(B108,GESEM!B:N,3,0)</f>
        <v>RENTERIA CHE MISER GUILLERMO</v>
      </c>
      <c r="J108" s="61" t="s">
        <v>16</v>
      </c>
      <c r="K108" s="61" t="str">
        <f>+VLOOKUP(B108,GESEM!B:R,8,0)</f>
        <v>ABURTO TORRES LILIAN JERALDIN</v>
      </c>
      <c r="L108" s="61" t="str">
        <f>+VLOOKUP(B108,GESEM!B:R,17,0)</f>
        <v>ALONSO RAFAEL ALEJANDRO WLADIMIR</v>
      </c>
      <c r="M108" s="61" t="s">
        <v>99</v>
      </c>
      <c r="N108" s="13">
        <v>0.29166666666666669</v>
      </c>
      <c r="O108" s="14">
        <v>0.4548611111111111</v>
      </c>
      <c r="P108" s="13"/>
      <c r="Q108" s="14"/>
      <c r="R108" s="108" t="str">
        <f>+VLOOKUP(B108,GESEM!B:R,9,0)</f>
        <v>ACTIVO</v>
      </c>
      <c r="S108" s="19">
        <v>0.29166666666666669</v>
      </c>
      <c r="T108" s="14">
        <v>0.4548611111111111</v>
      </c>
      <c r="U108" s="14"/>
      <c r="V108" s="14"/>
      <c r="W108" s="13"/>
      <c r="X108" s="14"/>
      <c r="Y108" s="13"/>
      <c r="Z108" s="20"/>
      <c r="AA108" s="107">
        <v>0.29166666666666669</v>
      </c>
      <c r="AB108" s="17">
        <v>0.4548611111111111</v>
      </c>
      <c r="AC108" s="17"/>
      <c r="AD108" s="17"/>
      <c r="AE108" s="17"/>
      <c r="AF108" s="17"/>
      <c r="AG108" s="17"/>
      <c r="AH108" s="18"/>
      <c r="AI108" s="13"/>
      <c r="AJ108" s="14"/>
      <c r="AK108" s="14"/>
      <c r="AL108" s="14"/>
      <c r="AM108" s="13"/>
      <c r="AN108" s="14"/>
      <c r="AO108" s="14"/>
      <c r="AP108" s="20"/>
      <c r="AQ108" s="16">
        <v>0.29166666666666669</v>
      </c>
      <c r="AR108" s="17">
        <v>0.4548611111111111</v>
      </c>
      <c r="AS108" s="17"/>
      <c r="AT108" s="17"/>
      <c r="AU108" s="17"/>
      <c r="AV108" s="17"/>
      <c r="AW108" s="17"/>
      <c r="AX108" s="18"/>
      <c r="AY108" s="13">
        <v>0.29166666666666669</v>
      </c>
      <c r="AZ108" s="14">
        <v>0.4548611111111111</v>
      </c>
      <c r="BA108" s="14"/>
      <c r="BB108" s="14"/>
      <c r="BC108" s="13"/>
      <c r="BD108" s="14"/>
      <c r="BE108" s="14"/>
      <c r="BF108" s="20"/>
      <c r="BG108" s="16">
        <v>0.29166666666666669</v>
      </c>
      <c r="BH108" s="17">
        <v>0.4548611111111111</v>
      </c>
      <c r="BI108" s="17"/>
      <c r="BJ108" s="17"/>
      <c r="BK108" s="17"/>
      <c r="BL108" s="17"/>
      <c r="BM108" s="17"/>
      <c r="BN108" s="18"/>
      <c r="BO108" s="13">
        <v>0.29166666666666669</v>
      </c>
      <c r="BP108" s="14">
        <v>0.4548611111111111</v>
      </c>
      <c r="BQ108" s="14"/>
      <c r="BR108" s="14"/>
      <c r="BS108" s="14"/>
      <c r="BT108" s="14"/>
      <c r="BU108" s="14"/>
      <c r="BV108" s="20"/>
      <c r="BW108" s="21">
        <f t="shared" si="4"/>
        <v>1</v>
      </c>
      <c r="BX108" s="2" t="str">
        <f t="shared" si="5"/>
        <v>X</v>
      </c>
      <c r="BY108" s="2">
        <f>+VLOOKUP(B108,GESEM!B:O,14,0)</f>
        <v>6748</v>
      </c>
      <c r="CG108"/>
      <c r="CH108"/>
    </row>
    <row r="109" spans="1:86" ht="12.75" customHeight="1" x14ac:dyDescent="0.2">
      <c r="A109" s="31">
        <f t="shared" si="6"/>
        <v>103</v>
      </c>
      <c r="B109" s="74">
        <v>76377895</v>
      </c>
      <c r="C109" s="61" t="str">
        <f>+VLOOKUP(J109,TURNO!P:Q,2,0)</f>
        <v xml:space="preserve">CHAT USER </v>
      </c>
      <c r="D109" s="61" t="str">
        <f>+VLOOKUP(N109,TURNO!B:D,3,0)</f>
        <v>Mañana</v>
      </c>
      <c r="E109" s="75">
        <f>+VLOOKUP(B109,GESEM!B:R,12,0)</f>
        <v>45192</v>
      </c>
      <c r="F109" s="61" t="str">
        <f>+VLOOKUP(B109,GESEM!B:R,13,0)</f>
        <v>PART TIME</v>
      </c>
      <c r="G109" s="61"/>
      <c r="H109" s="96"/>
      <c r="I109" s="61" t="str">
        <f>+VLOOKUP(B109,GESEM!B:N,3,0)</f>
        <v>GUEVARA YATACO LUIS STWART</v>
      </c>
      <c r="J109" s="61" t="s">
        <v>16</v>
      </c>
      <c r="K109" s="61" t="str">
        <f>+VLOOKUP(B109,GESEM!B:R,8,0)</f>
        <v>APONTE COVEÑAS JOSELYN ANDREA</v>
      </c>
      <c r="L109" s="61" t="str">
        <f>+VLOOKUP(B109,GESEM!B:R,17,0)</f>
        <v>ALONSO RAFAEL ALEJANDRO WLADIMIR</v>
      </c>
      <c r="M109" s="61" t="s">
        <v>99</v>
      </c>
      <c r="N109" s="13">
        <v>0.3125</v>
      </c>
      <c r="O109" s="14">
        <v>0.47569444444444442</v>
      </c>
      <c r="P109" s="13"/>
      <c r="Q109" s="14"/>
      <c r="R109" s="108" t="str">
        <f>+VLOOKUP(B109,GESEM!B:R,9,0)</f>
        <v>ACTIVO</v>
      </c>
      <c r="S109" s="19">
        <v>0.3125</v>
      </c>
      <c r="T109" s="14">
        <v>0.47569444444444442</v>
      </c>
      <c r="U109" s="14"/>
      <c r="V109" s="14"/>
      <c r="W109" s="13"/>
      <c r="X109" s="14"/>
      <c r="Y109" s="13"/>
      <c r="Z109" s="20"/>
      <c r="AA109" s="107">
        <v>0.3125</v>
      </c>
      <c r="AB109" s="17">
        <v>0.47569444444444442</v>
      </c>
      <c r="AC109" s="17"/>
      <c r="AD109" s="17"/>
      <c r="AE109" s="17"/>
      <c r="AF109" s="17"/>
      <c r="AG109" s="17"/>
      <c r="AH109" s="18"/>
      <c r="AI109" s="13"/>
      <c r="AJ109" s="14"/>
      <c r="AK109" s="14"/>
      <c r="AL109" s="14"/>
      <c r="AM109" s="13"/>
      <c r="AN109" s="14"/>
      <c r="AO109" s="14"/>
      <c r="AP109" s="20"/>
      <c r="AQ109" s="16">
        <v>0.3125</v>
      </c>
      <c r="AR109" s="17">
        <v>0.47569444444444442</v>
      </c>
      <c r="AS109" s="17"/>
      <c r="AT109" s="17"/>
      <c r="AU109" s="17"/>
      <c r="AV109" s="17"/>
      <c r="AW109" s="17"/>
      <c r="AX109" s="18"/>
      <c r="AY109" s="13">
        <v>0.3125</v>
      </c>
      <c r="AZ109" s="14">
        <v>0.47569444444444442</v>
      </c>
      <c r="BA109" s="14"/>
      <c r="BB109" s="14"/>
      <c r="BC109" s="13"/>
      <c r="BD109" s="14"/>
      <c r="BE109" s="14"/>
      <c r="BF109" s="20"/>
      <c r="BG109" s="16">
        <v>0.3125</v>
      </c>
      <c r="BH109" s="17">
        <v>0.47569444444444442</v>
      </c>
      <c r="BI109" s="17"/>
      <c r="BJ109" s="17"/>
      <c r="BK109" s="17"/>
      <c r="BL109" s="17"/>
      <c r="BM109" s="17"/>
      <c r="BN109" s="18"/>
      <c r="BO109" s="13">
        <v>0.3125</v>
      </c>
      <c r="BP109" s="14">
        <v>0.47569444444444442</v>
      </c>
      <c r="BQ109" s="14"/>
      <c r="BR109" s="14"/>
      <c r="BS109" s="14"/>
      <c r="BT109" s="14"/>
      <c r="BU109" s="14"/>
      <c r="BV109" s="20"/>
      <c r="BW109" s="21">
        <f t="shared" si="4"/>
        <v>1</v>
      </c>
      <c r="BX109" s="2" t="str">
        <f t="shared" si="5"/>
        <v>X</v>
      </c>
      <c r="BY109" s="2">
        <f>+VLOOKUP(B109,GESEM!B:O,14,0)</f>
        <v>6670</v>
      </c>
      <c r="CG109"/>
      <c r="CH109"/>
    </row>
    <row r="110" spans="1:86" ht="12.75" customHeight="1" x14ac:dyDescent="0.2">
      <c r="A110" s="31">
        <f t="shared" si="6"/>
        <v>104</v>
      </c>
      <c r="B110" s="74">
        <v>43555466</v>
      </c>
      <c r="C110" s="61" t="str">
        <f>+VLOOKUP(J110,TURNO!P:Q,2,0)</f>
        <v xml:space="preserve">CHAT USER </v>
      </c>
      <c r="D110" s="61" t="str">
        <f>+VLOOKUP(N110,TURNO!B:D,3,0)</f>
        <v>Mañana</v>
      </c>
      <c r="E110" s="75">
        <f>+VLOOKUP(B110,GESEM!B:R,12,0)</f>
        <v>45357</v>
      </c>
      <c r="F110" s="61" t="str">
        <f>+VLOOKUP(B110,GESEM!B:R,13,0)</f>
        <v>PART TIME</v>
      </c>
      <c r="G110" s="61" t="s">
        <v>2218</v>
      </c>
      <c r="H110" s="96" t="s">
        <v>2317</v>
      </c>
      <c r="I110" s="61" t="str">
        <f>+VLOOKUP(B110,GESEM!B:N,3,0)</f>
        <v>QUIJANO BRAVO CATHERINE MILUSKA</v>
      </c>
      <c r="J110" s="61" t="s">
        <v>16</v>
      </c>
      <c r="K110" s="61" t="str">
        <f>+VLOOKUP(B110,GESEM!B:R,8,0)</f>
        <v>LARICO ALARCON CHRISTIAN CARLOS</v>
      </c>
      <c r="L110" s="61" t="str">
        <f>+VLOOKUP(B110,GESEM!B:R,17,0)</f>
        <v>ALONSO RAFAEL ALEJANDRO WLADIMIR</v>
      </c>
      <c r="M110" s="61" t="s">
        <v>102</v>
      </c>
      <c r="N110" s="13">
        <v>0.33333333333333331</v>
      </c>
      <c r="O110" s="14">
        <v>0.49652777777777779</v>
      </c>
      <c r="P110" s="13"/>
      <c r="Q110" s="14"/>
      <c r="R110" s="108" t="str">
        <f>+VLOOKUP(B110,GESEM!B:R,9,0)</f>
        <v>ACTIVO</v>
      </c>
      <c r="S110" s="19">
        <v>0.33333333333333331</v>
      </c>
      <c r="T110" s="14">
        <v>0.49652777777777779</v>
      </c>
      <c r="U110" s="14"/>
      <c r="V110" s="14"/>
      <c r="W110" s="13"/>
      <c r="X110" s="14"/>
      <c r="Y110" s="13"/>
      <c r="Z110" s="20"/>
      <c r="AA110" s="107">
        <v>0.33333333333333331</v>
      </c>
      <c r="AB110" s="17">
        <v>0.49652777777777779</v>
      </c>
      <c r="AC110" s="17"/>
      <c r="AD110" s="17"/>
      <c r="AE110" s="17"/>
      <c r="AF110" s="17"/>
      <c r="AG110" s="17"/>
      <c r="AH110" s="18"/>
      <c r="AI110" s="13">
        <v>0.33333333333333331</v>
      </c>
      <c r="AJ110" s="14">
        <v>0.49652777777777779</v>
      </c>
      <c r="AK110" s="14"/>
      <c r="AL110" s="14"/>
      <c r="AM110" s="13"/>
      <c r="AN110" s="14"/>
      <c r="AO110" s="14"/>
      <c r="AP110" s="20"/>
      <c r="AQ110" s="16">
        <v>0.33333333333333331</v>
      </c>
      <c r="AR110" s="17">
        <v>0.49652777777777779</v>
      </c>
      <c r="AS110" s="17"/>
      <c r="AT110" s="17"/>
      <c r="AU110" s="17"/>
      <c r="AV110" s="17"/>
      <c r="AW110" s="17"/>
      <c r="AX110" s="18"/>
      <c r="AY110" s="13">
        <v>0.33333333333333331</v>
      </c>
      <c r="AZ110" s="14">
        <v>0.49652777777777779</v>
      </c>
      <c r="BA110" s="14"/>
      <c r="BB110" s="14"/>
      <c r="BC110" s="13"/>
      <c r="BD110" s="14"/>
      <c r="BE110" s="14"/>
      <c r="BF110" s="20"/>
      <c r="BG110" s="16"/>
      <c r="BH110" s="17"/>
      <c r="BI110" s="17"/>
      <c r="BJ110" s="17"/>
      <c r="BK110" s="17"/>
      <c r="BL110" s="17"/>
      <c r="BM110" s="17"/>
      <c r="BN110" s="18"/>
      <c r="BO110" s="13">
        <v>0.33333333333333331</v>
      </c>
      <c r="BP110" s="14">
        <v>0.49652777777777779</v>
      </c>
      <c r="BQ110" s="14"/>
      <c r="BR110" s="14"/>
      <c r="BS110" s="14"/>
      <c r="BT110" s="14"/>
      <c r="BU110" s="14"/>
      <c r="BV110" s="20"/>
      <c r="BW110" s="21">
        <f t="shared" si="4"/>
        <v>1</v>
      </c>
      <c r="BX110" s="2" t="str">
        <f t="shared" si="5"/>
        <v>X</v>
      </c>
      <c r="BY110" s="2">
        <f>+VLOOKUP(B110,GESEM!B:O,14,0)</f>
        <v>7106</v>
      </c>
      <c r="CG110"/>
      <c r="CH110"/>
    </row>
    <row r="111" spans="1:86" ht="12.75" customHeight="1" x14ac:dyDescent="0.2">
      <c r="A111" s="31">
        <f t="shared" si="6"/>
        <v>105</v>
      </c>
      <c r="B111" s="74">
        <v>76050878</v>
      </c>
      <c r="C111" s="61" t="str">
        <f>+VLOOKUP(J111,TURNO!P:Q,2,0)</f>
        <v xml:space="preserve">CHAT USER </v>
      </c>
      <c r="D111" s="61" t="str">
        <f>+VLOOKUP(N111,TURNO!B:D,3,0)</f>
        <v>Mañana</v>
      </c>
      <c r="E111" s="75">
        <f>+VLOOKUP(B111,GESEM!B:R,12,0)</f>
        <v>45545</v>
      </c>
      <c r="F111" s="61" t="str">
        <f>+VLOOKUP(B111,GESEM!B:R,13,0)</f>
        <v>PART TIME</v>
      </c>
      <c r="G111" s="61"/>
      <c r="H111" s="96"/>
      <c r="I111" s="61" t="str">
        <f>+VLOOKUP(B111,GESEM!B:N,3,0)</f>
        <v>OCHOA AYLAS PAMELA</v>
      </c>
      <c r="J111" s="61" t="s">
        <v>16</v>
      </c>
      <c r="K111" s="61" t="str">
        <f>+VLOOKUP(B111,GESEM!B:R,8,0)</f>
        <v>APONTE COVEÑAS JOSELYN ANDREA</v>
      </c>
      <c r="L111" s="61" t="str">
        <f>+VLOOKUP(B111,GESEM!B:R,17,0)</f>
        <v>ALONSO RAFAEL ALEJANDRO WLADIMIR</v>
      </c>
      <c r="M111" s="61" t="s">
        <v>102</v>
      </c>
      <c r="N111" s="13">
        <v>0.29166666666666669</v>
      </c>
      <c r="O111" s="14">
        <v>0.4548611111111111</v>
      </c>
      <c r="P111" s="13"/>
      <c r="Q111" s="14"/>
      <c r="R111" s="108" t="str">
        <f>+VLOOKUP(B111,GESEM!B:R,9,0)</f>
        <v>ACTIVO</v>
      </c>
      <c r="S111" s="19">
        <v>0.29166666666666669</v>
      </c>
      <c r="T111" s="14">
        <v>0.4548611111111111</v>
      </c>
      <c r="U111" s="14"/>
      <c r="V111" s="14"/>
      <c r="W111" s="13"/>
      <c r="X111" s="14"/>
      <c r="Y111" s="13"/>
      <c r="Z111" s="20"/>
      <c r="AA111" s="107">
        <v>0.29166666666666669</v>
      </c>
      <c r="AB111" s="17">
        <v>0.4548611111111111</v>
      </c>
      <c r="AC111" s="17"/>
      <c r="AD111" s="17"/>
      <c r="AE111" s="17"/>
      <c r="AF111" s="17"/>
      <c r="AG111" s="17"/>
      <c r="AH111" s="18"/>
      <c r="AI111" s="13">
        <v>0.29166666666666669</v>
      </c>
      <c r="AJ111" s="14">
        <v>0.4548611111111111</v>
      </c>
      <c r="AK111" s="14"/>
      <c r="AL111" s="14"/>
      <c r="AM111" s="13"/>
      <c r="AN111" s="14"/>
      <c r="AO111" s="14"/>
      <c r="AP111" s="20"/>
      <c r="AQ111" s="16">
        <v>0.29166666666666669</v>
      </c>
      <c r="AR111" s="17">
        <v>0.4548611111111111</v>
      </c>
      <c r="AS111" s="17"/>
      <c r="AT111" s="17"/>
      <c r="AU111" s="17"/>
      <c r="AV111" s="17"/>
      <c r="AW111" s="17"/>
      <c r="AX111" s="18"/>
      <c r="AY111" s="13">
        <v>0.29166666666666669</v>
      </c>
      <c r="AZ111" s="14">
        <v>0.4548611111111111</v>
      </c>
      <c r="BA111" s="14"/>
      <c r="BB111" s="14"/>
      <c r="BC111" s="13"/>
      <c r="BD111" s="14"/>
      <c r="BE111" s="14"/>
      <c r="BF111" s="20"/>
      <c r="BG111" s="16"/>
      <c r="BH111" s="17"/>
      <c r="BI111" s="17"/>
      <c r="BJ111" s="17"/>
      <c r="BK111" s="17"/>
      <c r="BL111" s="17"/>
      <c r="BM111" s="17"/>
      <c r="BN111" s="18"/>
      <c r="BO111" s="13">
        <v>0.29166666666666669</v>
      </c>
      <c r="BP111" s="14">
        <v>0.4548611111111111</v>
      </c>
      <c r="BQ111" s="14"/>
      <c r="BR111" s="14"/>
      <c r="BS111" s="14"/>
      <c r="BT111" s="14"/>
      <c r="BU111" s="14"/>
      <c r="BV111" s="20"/>
      <c r="BW111" s="21">
        <f t="shared" si="4"/>
        <v>1</v>
      </c>
      <c r="BX111" s="2" t="str">
        <f t="shared" si="5"/>
        <v>X</v>
      </c>
      <c r="BY111" s="2">
        <f>+VLOOKUP(B111,GESEM!B:O,14,0)</f>
        <v>9691</v>
      </c>
      <c r="CG111"/>
      <c r="CH111"/>
    </row>
    <row r="112" spans="1:86" ht="12.75" customHeight="1" x14ac:dyDescent="0.2">
      <c r="A112" s="31">
        <f t="shared" si="6"/>
        <v>106</v>
      </c>
      <c r="B112" s="74">
        <v>48481370</v>
      </c>
      <c r="C112" s="61" t="str">
        <f>+VLOOKUP(J112,TURNO!P:Q,2,0)</f>
        <v xml:space="preserve">CHAT USER </v>
      </c>
      <c r="D112" s="61" t="str">
        <f>+VLOOKUP(N112,TURNO!B:D,3,0)</f>
        <v>Mañana</v>
      </c>
      <c r="E112" s="75">
        <f>+VLOOKUP(B112,GESEM!B:R,12,0)</f>
        <v>45561</v>
      </c>
      <c r="F112" s="61" t="str">
        <f>+VLOOKUP(B112,GESEM!B:R,13,0)</f>
        <v>PART TIME</v>
      </c>
      <c r="G112" s="61"/>
      <c r="H112" s="96"/>
      <c r="I112" s="61" t="str">
        <f>+VLOOKUP(B112,GESEM!B:N,3,0)</f>
        <v>PUJALLA FRANCO GIANINA ELIZA ROSARIO</v>
      </c>
      <c r="J112" s="61" t="s">
        <v>16</v>
      </c>
      <c r="K112" s="61" t="str">
        <f>+VLOOKUP(B112,GESEM!B:R,8,0)</f>
        <v>APONTE COVEÑAS JOSELYN ANDREA</v>
      </c>
      <c r="L112" s="61" t="str">
        <f>+VLOOKUP(B112,GESEM!B:R,17,0)</f>
        <v>ALONSO RAFAEL ALEJANDRO WLADIMIR</v>
      </c>
      <c r="M112" s="61" t="s">
        <v>99</v>
      </c>
      <c r="N112" s="13">
        <v>0.29166666666666669</v>
      </c>
      <c r="O112" s="14">
        <v>0.4548611111111111</v>
      </c>
      <c r="P112" s="13"/>
      <c r="Q112" s="14"/>
      <c r="R112" s="108" t="str">
        <f>+VLOOKUP(B112,GESEM!B:R,9,0)</f>
        <v>ACTIVO</v>
      </c>
      <c r="S112" s="19">
        <v>0.29166666666666669</v>
      </c>
      <c r="T112" s="14">
        <v>0.4548611111111111</v>
      </c>
      <c r="U112" s="14"/>
      <c r="V112" s="14"/>
      <c r="W112" s="13"/>
      <c r="X112" s="14"/>
      <c r="Y112" s="13"/>
      <c r="Z112" s="20"/>
      <c r="AA112" s="107">
        <v>0.29166666666666669</v>
      </c>
      <c r="AB112" s="17">
        <v>0.4548611111111111</v>
      </c>
      <c r="AC112" s="17"/>
      <c r="AD112" s="17"/>
      <c r="AE112" s="17"/>
      <c r="AF112" s="17"/>
      <c r="AG112" s="17"/>
      <c r="AH112" s="18"/>
      <c r="AI112" s="13"/>
      <c r="AJ112" s="14"/>
      <c r="AK112" s="14"/>
      <c r="AL112" s="14"/>
      <c r="AM112" s="13"/>
      <c r="AN112" s="14"/>
      <c r="AO112" s="14"/>
      <c r="AP112" s="20"/>
      <c r="AQ112" s="16">
        <v>0.29166666666666669</v>
      </c>
      <c r="AR112" s="17">
        <v>0.4548611111111111</v>
      </c>
      <c r="AS112" s="17"/>
      <c r="AT112" s="17"/>
      <c r="AU112" s="17"/>
      <c r="AV112" s="17"/>
      <c r="AW112" s="17"/>
      <c r="AX112" s="18"/>
      <c r="AY112" s="13">
        <v>0.29166666666666669</v>
      </c>
      <c r="AZ112" s="14">
        <v>0.4548611111111111</v>
      </c>
      <c r="BA112" s="14"/>
      <c r="BB112" s="14"/>
      <c r="BC112" s="13"/>
      <c r="BD112" s="14"/>
      <c r="BE112" s="14"/>
      <c r="BF112" s="20"/>
      <c r="BG112" s="16">
        <v>0.29166666666666669</v>
      </c>
      <c r="BH112" s="17">
        <v>0.4548611111111111</v>
      </c>
      <c r="BI112" s="17"/>
      <c r="BJ112" s="17"/>
      <c r="BK112" s="17"/>
      <c r="BL112" s="17"/>
      <c r="BM112" s="17"/>
      <c r="BN112" s="18"/>
      <c r="BO112" s="13">
        <v>0.29166666666666669</v>
      </c>
      <c r="BP112" s="14">
        <v>0.4548611111111111</v>
      </c>
      <c r="BQ112" s="14"/>
      <c r="BR112" s="14"/>
      <c r="BS112" s="14"/>
      <c r="BT112" s="14"/>
      <c r="BU112" s="14"/>
      <c r="BV112" s="20"/>
      <c r="BW112" s="21">
        <f t="shared" si="4"/>
        <v>1</v>
      </c>
      <c r="BX112" s="2" t="str">
        <f t="shared" si="5"/>
        <v>X</v>
      </c>
      <c r="BY112" s="2">
        <f>+VLOOKUP(B112,GESEM!B:O,14,0)</f>
        <v>9692</v>
      </c>
      <c r="CG112"/>
      <c r="CH112"/>
    </row>
    <row r="113" spans="1:86" ht="12.75" customHeight="1" x14ac:dyDescent="0.2">
      <c r="A113" s="31">
        <f t="shared" si="6"/>
        <v>107</v>
      </c>
      <c r="B113" s="74">
        <v>70881318</v>
      </c>
      <c r="C113" s="61" t="str">
        <f>+VLOOKUP(J113,TURNO!P:Q,2,0)</f>
        <v xml:space="preserve">CHAT USER </v>
      </c>
      <c r="D113" s="61" t="str">
        <f>+VLOOKUP(N113,TURNO!B:D,3,0)</f>
        <v>Mañana</v>
      </c>
      <c r="E113" s="75">
        <f>+VLOOKUP(B113,GESEM!B:R,12,0)</f>
        <v>45583</v>
      </c>
      <c r="F113" s="61" t="str">
        <f>+VLOOKUP(B113,GESEM!B:R,13,0)</f>
        <v>PART TIME</v>
      </c>
      <c r="G113" s="61"/>
      <c r="H113" s="96"/>
      <c r="I113" s="61" t="str">
        <f>+VLOOKUP(B113,GESEM!B:N,3,0)</f>
        <v>COBEÑAS ACUÑA VIOLETA JANETH</v>
      </c>
      <c r="J113" s="61" t="s">
        <v>16</v>
      </c>
      <c r="K113" s="61" t="str">
        <f>+VLOOKUP(B113,GESEM!B:R,8,0)</f>
        <v>LARICO ALARCON CHRISTIAN CARLOS</v>
      </c>
      <c r="L113" s="61" t="str">
        <f>+VLOOKUP(B113,GESEM!B:R,17,0)</f>
        <v>ALONSO RAFAEL ALEJANDRO WLADIMIR</v>
      </c>
      <c r="M113" s="61" t="s">
        <v>98</v>
      </c>
      <c r="N113" s="13">
        <v>0.35416666666666669</v>
      </c>
      <c r="O113" s="14">
        <v>0.51736111111111116</v>
      </c>
      <c r="P113" s="13"/>
      <c r="Q113" s="14"/>
      <c r="R113" s="108" t="str">
        <f>+VLOOKUP(B113,GESEM!B:R,9,0)</f>
        <v>ACTIVO</v>
      </c>
      <c r="S113" s="19">
        <v>0.35416666666666669</v>
      </c>
      <c r="T113" s="14">
        <v>0.51736111111111116</v>
      </c>
      <c r="U113" s="14"/>
      <c r="V113" s="14"/>
      <c r="W113" s="13"/>
      <c r="X113" s="14"/>
      <c r="Y113" s="13"/>
      <c r="Z113" s="20"/>
      <c r="AA113" s="107"/>
      <c r="AB113" s="17"/>
      <c r="AC113" s="17"/>
      <c r="AD113" s="17"/>
      <c r="AE113" s="17"/>
      <c r="AF113" s="17"/>
      <c r="AG113" s="17"/>
      <c r="AH113" s="18"/>
      <c r="AI113" s="13">
        <v>0.35416666666666669</v>
      </c>
      <c r="AJ113" s="14">
        <v>0.51736111111111116</v>
      </c>
      <c r="AK113" s="14"/>
      <c r="AL113" s="14"/>
      <c r="AM113" s="13"/>
      <c r="AN113" s="14"/>
      <c r="AO113" s="14"/>
      <c r="AP113" s="20"/>
      <c r="AQ113" s="16">
        <v>0.35416666666666669</v>
      </c>
      <c r="AR113" s="17">
        <v>0.51736111111111116</v>
      </c>
      <c r="AS113" s="17"/>
      <c r="AT113" s="17"/>
      <c r="AU113" s="17"/>
      <c r="AV113" s="17"/>
      <c r="AW113" s="17"/>
      <c r="AX113" s="18"/>
      <c r="AY113" s="13">
        <v>0.35416666666666669</v>
      </c>
      <c r="AZ113" s="14">
        <v>0.51736111111111116</v>
      </c>
      <c r="BA113" s="14"/>
      <c r="BB113" s="14"/>
      <c r="BC113" s="13"/>
      <c r="BD113" s="14"/>
      <c r="BE113" s="14"/>
      <c r="BF113" s="20"/>
      <c r="BG113" s="16">
        <v>0.35416666666666669</v>
      </c>
      <c r="BH113" s="17">
        <v>0.51736111111111116</v>
      </c>
      <c r="BI113" s="17"/>
      <c r="BJ113" s="17"/>
      <c r="BK113" s="17"/>
      <c r="BL113" s="17"/>
      <c r="BM113" s="17"/>
      <c r="BN113" s="18"/>
      <c r="BO113" s="13">
        <v>0.35416666666666669</v>
      </c>
      <c r="BP113" s="14">
        <v>0.51736111111111116</v>
      </c>
      <c r="BQ113" s="14"/>
      <c r="BR113" s="14"/>
      <c r="BS113" s="14"/>
      <c r="BT113" s="14"/>
      <c r="BU113" s="14"/>
      <c r="BV113" s="20"/>
      <c r="BW113" s="21">
        <f t="shared" si="4"/>
        <v>1</v>
      </c>
      <c r="BX113" s="2" t="str">
        <f t="shared" si="5"/>
        <v>X</v>
      </c>
      <c r="BY113" s="2">
        <f>+VLOOKUP(B113,GESEM!B:O,14,0)</f>
        <v>9785</v>
      </c>
      <c r="CG113"/>
      <c r="CH113"/>
    </row>
    <row r="114" spans="1:86" ht="12.75" customHeight="1" x14ac:dyDescent="0.2">
      <c r="A114" s="31">
        <f t="shared" si="6"/>
        <v>108</v>
      </c>
      <c r="B114" s="74">
        <v>60428069</v>
      </c>
      <c r="C114" s="61" t="str">
        <f>+VLOOKUP(J114,TURNO!P:Q,2,0)</f>
        <v xml:space="preserve">CHAT USER </v>
      </c>
      <c r="D114" s="61" t="str">
        <f>+VLOOKUP(N114,TURNO!B:D,3,0)</f>
        <v>Mañana</v>
      </c>
      <c r="E114" s="75">
        <f>+VLOOKUP(B114,GESEM!B:R,12,0)</f>
        <v>45538</v>
      </c>
      <c r="F114" s="61" t="str">
        <f>+VLOOKUP(B114,GESEM!B:R,13,0)</f>
        <v>PART TIME</v>
      </c>
      <c r="G114" s="61"/>
      <c r="H114" s="96"/>
      <c r="I114" s="61" t="str">
        <f>+VLOOKUP(B114,GESEM!B:N,3,0)</f>
        <v>MUÑANTE MARCHENA ANHELIN SOLANGE</v>
      </c>
      <c r="J114" s="61" t="s">
        <v>16</v>
      </c>
      <c r="K114" s="61" t="str">
        <f>+VLOOKUP(B114,GESEM!B:R,8,0)</f>
        <v>SANEZ DESCALZI SUSAN HEYDI</v>
      </c>
      <c r="L114" s="61" t="str">
        <f>+VLOOKUP(B114,GESEM!B:R,17,0)</f>
        <v>SANCHEZ GRADOS JEAN PIERRE JOAQUIN</v>
      </c>
      <c r="M114" s="61" t="s">
        <v>99</v>
      </c>
      <c r="N114" s="13">
        <v>0.29166666666666669</v>
      </c>
      <c r="O114" s="14">
        <v>0.4548611111111111</v>
      </c>
      <c r="P114" s="13"/>
      <c r="Q114" s="14"/>
      <c r="R114" s="108" t="str">
        <f>+VLOOKUP(B114,GESEM!B:R,9,0)</f>
        <v>ACTIVO</v>
      </c>
      <c r="S114" s="19">
        <v>0.29166666666666669</v>
      </c>
      <c r="T114" s="14">
        <v>0.4548611111111111</v>
      </c>
      <c r="U114" s="14"/>
      <c r="V114" s="14"/>
      <c r="W114" s="13"/>
      <c r="X114" s="14"/>
      <c r="Y114" s="13"/>
      <c r="Z114" s="20"/>
      <c r="AA114" s="107">
        <v>0.29166666666666669</v>
      </c>
      <c r="AB114" s="17">
        <v>0.4548611111111111</v>
      </c>
      <c r="AC114" s="17"/>
      <c r="AD114" s="17"/>
      <c r="AE114" s="17"/>
      <c r="AF114" s="17"/>
      <c r="AG114" s="17"/>
      <c r="AH114" s="18"/>
      <c r="AI114" s="13"/>
      <c r="AJ114" s="14"/>
      <c r="AK114" s="14"/>
      <c r="AL114" s="14"/>
      <c r="AM114" s="13"/>
      <c r="AN114" s="14"/>
      <c r="AO114" s="14"/>
      <c r="AP114" s="20"/>
      <c r="AQ114" s="16">
        <v>0.29166666666666669</v>
      </c>
      <c r="AR114" s="17">
        <v>0.4548611111111111</v>
      </c>
      <c r="AS114" s="17"/>
      <c r="AT114" s="17"/>
      <c r="AU114" s="17"/>
      <c r="AV114" s="17"/>
      <c r="AW114" s="17"/>
      <c r="AX114" s="18"/>
      <c r="AY114" s="13">
        <v>0.29166666666666669</v>
      </c>
      <c r="AZ114" s="14">
        <v>0.4548611111111111</v>
      </c>
      <c r="BA114" s="14"/>
      <c r="BB114" s="14"/>
      <c r="BC114" s="13"/>
      <c r="BD114" s="14"/>
      <c r="BE114" s="14"/>
      <c r="BF114" s="20"/>
      <c r="BG114" s="16">
        <v>0.29166666666666669</v>
      </c>
      <c r="BH114" s="17">
        <v>0.4548611111111111</v>
      </c>
      <c r="BI114" s="17"/>
      <c r="BJ114" s="17"/>
      <c r="BK114" s="17"/>
      <c r="BL114" s="17"/>
      <c r="BM114" s="17"/>
      <c r="BN114" s="18"/>
      <c r="BO114" s="13">
        <v>0.29166666666666669</v>
      </c>
      <c r="BP114" s="14">
        <v>0.4548611111111111</v>
      </c>
      <c r="BQ114" s="14"/>
      <c r="BR114" s="14"/>
      <c r="BS114" s="14"/>
      <c r="BT114" s="14"/>
      <c r="BU114" s="14"/>
      <c r="BV114" s="20"/>
      <c r="BW114" s="21">
        <f t="shared" si="4"/>
        <v>1</v>
      </c>
      <c r="BX114" s="2" t="str">
        <f t="shared" si="5"/>
        <v>X</v>
      </c>
      <c r="BY114" s="2">
        <f>+VLOOKUP(B114,GESEM!B:O,14,0)</f>
        <v>9662</v>
      </c>
      <c r="CG114"/>
      <c r="CH114"/>
    </row>
    <row r="115" spans="1:86" ht="12.75" customHeight="1" x14ac:dyDescent="0.2">
      <c r="A115" s="31">
        <f t="shared" si="6"/>
        <v>109</v>
      </c>
      <c r="B115" s="74">
        <v>73594249</v>
      </c>
      <c r="C115" s="61" t="str">
        <f>+VLOOKUP(J115,TURNO!P:Q,2,0)</f>
        <v xml:space="preserve">CHAT USER </v>
      </c>
      <c r="D115" s="61" t="str">
        <f>+VLOOKUP(N115,TURNO!B:D,3,0)</f>
        <v>Mañana</v>
      </c>
      <c r="E115" s="75">
        <f>+VLOOKUP(B115,GESEM!B:R,12,0)</f>
        <v>45657</v>
      </c>
      <c r="F115" s="61" t="str">
        <f>+VLOOKUP(B115,GESEM!B:R,13,0)</f>
        <v>PART TIME</v>
      </c>
      <c r="G115" s="61"/>
      <c r="H115" s="96"/>
      <c r="I115" s="61" t="str">
        <f>+VLOOKUP(B115,GESEM!B:N,3,0)</f>
        <v>MARCHENA PIRCA BRYAN CARLOS</v>
      </c>
      <c r="J115" s="61" t="s">
        <v>16</v>
      </c>
      <c r="K115" s="61" t="str">
        <f>+VLOOKUP(B115,GESEM!B:R,8,0)</f>
        <v>APONTE COVEÑAS JOSELYN ANDREA</v>
      </c>
      <c r="L115" s="61" t="str">
        <f>+VLOOKUP(B115,GESEM!B:R,17,0)</f>
        <v>ALONSO RAFAEL ALEJANDRO WLADIMIR</v>
      </c>
      <c r="M115" s="61" t="s">
        <v>104</v>
      </c>
      <c r="N115" s="13">
        <v>0.33333333333333331</v>
      </c>
      <c r="O115" s="14">
        <v>0.69097222222222221</v>
      </c>
      <c r="P115" s="13">
        <v>0.4375</v>
      </c>
      <c r="Q115" s="14">
        <v>0.46875</v>
      </c>
      <c r="R115" s="108" t="str">
        <f>+VLOOKUP(B115,GESEM!B:R,9,0)</f>
        <v>ACTIVO</v>
      </c>
      <c r="S115" s="19"/>
      <c r="T115" s="14"/>
      <c r="U115" s="14"/>
      <c r="V115" s="14"/>
      <c r="W115" s="13"/>
      <c r="X115" s="14"/>
      <c r="Y115" s="13"/>
      <c r="Z115" s="20"/>
      <c r="AA115" s="107"/>
      <c r="AB115" s="17"/>
      <c r="AC115" s="17"/>
      <c r="AD115" s="17"/>
      <c r="AE115" s="17"/>
      <c r="AF115" s="17"/>
      <c r="AG115" s="17"/>
      <c r="AH115" s="18"/>
      <c r="AI115" s="13"/>
      <c r="AJ115" s="14"/>
      <c r="AK115" s="14"/>
      <c r="AL115" s="14"/>
      <c r="AM115" s="13"/>
      <c r="AN115" s="14"/>
      <c r="AO115" s="14"/>
      <c r="AP115" s="20"/>
      <c r="AQ115" s="16"/>
      <c r="AR115" s="17"/>
      <c r="AS115" s="17"/>
      <c r="AT115" s="17"/>
      <c r="AU115" s="17"/>
      <c r="AV115" s="17"/>
      <c r="AW115" s="17"/>
      <c r="AX115" s="18"/>
      <c r="AY115" s="13">
        <v>0.33333333333333331</v>
      </c>
      <c r="AZ115" s="14">
        <v>0.69097222222222221</v>
      </c>
      <c r="BA115" s="14"/>
      <c r="BB115" s="14"/>
      <c r="BC115" s="13">
        <v>0.4375</v>
      </c>
      <c r="BD115" s="14">
        <v>0.46875</v>
      </c>
      <c r="BE115" s="14"/>
      <c r="BF115" s="20"/>
      <c r="BG115" s="16">
        <v>0.33333333333333331</v>
      </c>
      <c r="BH115" s="17">
        <v>0.69097222222222221</v>
      </c>
      <c r="BI115" s="17"/>
      <c r="BJ115" s="17"/>
      <c r="BK115" s="17">
        <v>0.4375</v>
      </c>
      <c r="BL115" s="17">
        <v>0.46875</v>
      </c>
      <c r="BM115" s="17"/>
      <c r="BN115" s="18"/>
      <c r="BO115" s="13">
        <v>0.33333333333333331</v>
      </c>
      <c r="BP115" s="14">
        <v>0.69097222222222221</v>
      </c>
      <c r="BQ115" s="14"/>
      <c r="BR115" s="14"/>
      <c r="BS115" s="14">
        <v>0.4375</v>
      </c>
      <c r="BT115" s="14">
        <v>0.46875</v>
      </c>
      <c r="BU115" s="14"/>
      <c r="BV115" s="20"/>
      <c r="BW115" s="21">
        <f t="shared" si="4"/>
        <v>4</v>
      </c>
      <c r="BX115" s="2" t="str">
        <f t="shared" si="5"/>
        <v>X</v>
      </c>
      <c r="BY115" s="2" t="str">
        <f>+VLOOKUP(B115,GESEM!B:O,14,0)</f>
        <v>R1554808</v>
      </c>
      <c r="CG115"/>
      <c r="CH115"/>
    </row>
    <row r="116" spans="1:86" ht="12.75" customHeight="1" x14ac:dyDescent="0.2">
      <c r="A116" s="31">
        <f t="shared" si="6"/>
        <v>110</v>
      </c>
      <c r="B116" s="74">
        <v>76990543</v>
      </c>
      <c r="C116" s="61" t="str">
        <f>+VLOOKUP(J116,TURNO!P:Q,2,0)</f>
        <v xml:space="preserve">CHAT USER </v>
      </c>
      <c r="D116" s="61" t="str">
        <f>+VLOOKUP(N116,TURNO!B:D,3,0)</f>
        <v>Mañana</v>
      </c>
      <c r="E116" s="75">
        <f>+VLOOKUP(B116,GESEM!B:R,12,0)</f>
        <v>44896</v>
      </c>
      <c r="F116" s="61" t="str">
        <f>+VLOOKUP(B116,GESEM!B:R,13,0)</f>
        <v>FULL TIME</v>
      </c>
      <c r="G116" s="61"/>
      <c r="H116" s="96"/>
      <c r="I116" s="61" t="str">
        <f>+VLOOKUP(B116,GESEM!B:N,3,0)</f>
        <v>BACILIO MENDOZA JORGE BRIAN</v>
      </c>
      <c r="J116" s="61" t="s">
        <v>16</v>
      </c>
      <c r="K116" s="61" t="str">
        <f>+VLOOKUP(B116,GESEM!B:R,8,0)</f>
        <v>LARICO ALARCON CHRISTIAN CARLOS</v>
      </c>
      <c r="L116" s="61" t="str">
        <f>+VLOOKUP(B116,GESEM!B:R,17,0)</f>
        <v>ALONSO RAFAEL ALEJANDRO WLADIMIR</v>
      </c>
      <c r="M116" s="61" t="s">
        <v>98</v>
      </c>
      <c r="N116" s="13">
        <v>0.33333333333333331</v>
      </c>
      <c r="O116" s="14">
        <v>0.67708333333333337</v>
      </c>
      <c r="P116" s="13">
        <v>0.5</v>
      </c>
      <c r="Q116" s="14">
        <v>0.53125</v>
      </c>
      <c r="R116" s="108" t="str">
        <f>+VLOOKUP(B116,GESEM!B:R,9,0)</f>
        <v>ACTIVO</v>
      </c>
      <c r="S116" s="19">
        <v>0.33333333333333331</v>
      </c>
      <c r="T116" s="14">
        <v>0.67708333333333337</v>
      </c>
      <c r="U116" s="14"/>
      <c r="V116" s="14"/>
      <c r="W116" s="13">
        <v>0.5</v>
      </c>
      <c r="X116" s="14">
        <v>0.53125</v>
      </c>
      <c r="Y116" s="13"/>
      <c r="Z116" s="20"/>
      <c r="AA116" s="107"/>
      <c r="AB116" s="17"/>
      <c r="AC116" s="17"/>
      <c r="AD116" s="17"/>
      <c r="AE116" s="17"/>
      <c r="AF116" s="17"/>
      <c r="AG116" s="17"/>
      <c r="AH116" s="18"/>
      <c r="AI116" s="13">
        <v>0.33333333333333331</v>
      </c>
      <c r="AJ116" s="14">
        <v>0.67708333333333337</v>
      </c>
      <c r="AK116" s="14"/>
      <c r="AL116" s="14"/>
      <c r="AM116" s="13">
        <v>0.5</v>
      </c>
      <c r="AN116" s="14">
        <v>0.53125</v>
      </c>
      <c r="AO116" s="14"/>
      <c r="AP116" s="20"/>
      <c r="AQ116" s="16">
        <v>0.33333333333333331</v>
      </c>
      <c r="AR116" s="17">
        <v>0.67708333333333337</v>
      </c>
      <c r="AS116" s="17"/>
      <c r="AT116" s="17"/>
      <c r="AU116" s="17">
        <v>0.5</v>
      </c>
      <c r="AV116" s="17">
        <v>0.53125</v>
      </c>
      <c r="AW116" s="17"/>
      <c r="AX116" s="18"/>
      <c r="AY116" s="13">
        <v>0.33333333333333331</v>
      </c>
      <c r="AZ116" s="14">
        <v>0.67708333333333337</v>
      </c>
      <c r="BA116" s="14"/>
      <c r="BB116" s="14"/>
      <c r="BC116" s="13">
        <v>0.5</v>
      </c>
      <c r="BD116" s="14">
        <v>0.53125</v>
      </c>
      <c r="BE116" s="14"/>
      <c r="BF116" s="20"/>
      <c r="BG116" s="16">
        <v>0.33333333333333331</v>
      </c>
      <c r="BH116" s="17">
        <v>0.67708333333333337</v>
      </c>
      <c r="BI116" s="17"/>
      <c r="BJ116" s="17"/>
      <c r="BK116" s="17">
        <v>0.5</v>
      </c>
      <c r="BL116" s="17">
        <v>0.53125</v>
      </c>
      <c r="BM116" s="17"/>
      <c r="BN116" s="18"/>
      <c r="BO116" s="13">
        <v>0.33333333333333331</v>
      </c>
      <c r="BP116" s="14">
        <v>0.67708333333333337</v>
      </c>
      <c r="BQ116" s="14"/>
      <c r="BR116" s="14"/>
      <c r="BS116" s="14">
        <v>0.5</v>
      </c>
      <c r="BT116" s="14">
        <v>0.53125</v>
      </c>
      <c r="BU116" s="14"/>
      <c r="BV116" s="20"/>
      <c r="BW116" s="21">
        <f t="shared" si="4"/>
        <v>1</v>
      </c>
      <c r="BX116" s="2" t="str">
        <f t="shared" si="5"/>
        <v>X</v>
      </c>
      <c r="BY116" s="2">
        <f>+VLOOKUP(B116,GESEM!B:O,14,0)</f>
        <v>5920</v>
      </c>
      <c r="CG116"/>
      <c r="CH116"/>
    </row>
    <row r="117" spans="1:86" ht="12.75" customHeight="1" x14ac:dyDescent="0.2">
      <c r="A117" s="31">
        <f t="shared" si="6"/>
        <v>111</v>
      </c>
      <c r="B117" s="74">
        <v>74641680</v>
      </c>
      <c r="C117" s="61" t="str">
        <f>+VLOOKUP(J117,TURNO!P:Q,2,0)</f>
        <v xml:space="preserve">CHAT USER </v>
      </c>
      <c r="D117" s="61" t="str">
        <f>+VLOOKUP(N117,TURNO!B:D,3,0)</f>
        <v>Mañana</v>
      </c>
      <c r="E117" s="75">
        <f>+VLOOKUP(B117,GESEM!B:R,12,0)</f>
        <v>45096</v>
      </c>
      <c r="F117" s="61" t="str">
        <f>+VLOOKUP(B117,GESEM!B:R,13,0)</f>
        <v>FULL TIME</v>
      </c>
      <c r="G117" s="61"/>
      <c r="H117" s="96"/>
      <c r="I117" s="61" t="str">
        <f>+VLOOKUP(B117,GESEM!B:N,3,0)</f>
        <v>ONOFRE PARI EDUARDO</v>
      </c>
      <c r="J117" s="61" t="s">
        <v>16</v>
      </c>
      <c r="K117" s="61" t="str">
        <f>+VLOOKUP(B117,GESEM!B:R,8,0)</f>
        <v>LARICO ALARCON CHRISTIAN CARLOS</v>
      </c>
      <c r="L117" s="61" t="str">
        <f>+VLOOKUP(B117,GESEM!B:R,17,0)</f>
        <v>ALONSO RAFAEL ALEJANDRO WLADIMIR</v>
      </c>
      <c r="M117" s="61" t="s">
        <v>98</v>
      </c>
      <c r="N117" s="13">
        <v>0.33333333333333331</v>
      </c>
      <c r="O117" s="14">
        <v>0.67708333333333337</v>
      </c>
      <c r="P117" s="13">
        <v>0.54166666666666663</v>
      </c>
      <c r="Q117" s="14">
        <v>0.57291666666666663</v>
      </c>
      <c r="R117" s="108" t="str">
        <f>+VLOOKUP(B117,GESEM!B:R,9,0)</f>
        <v>ACTIVO</v>
      </c>
      <c r="S117" s="19">
        <v>0.33333333333333331</v>
      </c>
      <c r="T117" s="14">
        <v>0.67708333333333337</v>
      </c>
      <c r="U117" s="14"/>
      <c r="V117" s="14"/>
      <c r="W117" s="13">
        <v>0.54166666666666663</v>
      </c>
      <c r="X117" s="14">
        <v>0.57291666666666663</v>
      </c>
      <c r="Y117" s="13"/>
      <c r="Z117" s="20"/>
      <c r="AA117" s="107"/>
      <c r="AB117" s="17"/>
      <c r="AC117" s="17"/>
      <c r="AD117" s="17"/>
      <c r="AE117" s="17"/>
      <c r="AF117" s="17"/>
      <c r="AG117" s="17"/>
      <c r="AH117" s="18"/>
      <c r="AI117" s="13">
        <v>0.33333333333333331</v>
      </c>
      <c r="AJ117" s="14">
        <v>0.67708333333333337</v>
      </c>
      <c r="AK117" s="14"/>
      <c r="AL117" s="14"/>
      <c r="AM117" s="13">
        <v>0.54166666666666663</v>
      </c>
      <c r="AN117" s="14">
        <v>0.57291666666666663</v>
      </c>
      <c r="AO117" s="14"/>
      <c r="AP117" s="20"/>
      <c r="AQ117" s="16">
        <v>0.33333333333333331</v>
      </c>
      <c r="AR117" s="17">
        <v>0.67708333333333337</v>
      </c>
      <c r="AS117" s="17"/>
      <c r="AT117" s="17"/>
      <c r="AU117" s="17">
        <v>0.54166666666666663</v>
      </c>
      <c r="AV117" s="17">
        <v>0.57291666666666663</v>
      </c>
      <c r="AW117" s="17"/>
      <c r="AX117" s="18"/>
      <c r="AY117" s="13">
        <v>0.33333333333333331</v>
      </c>
      <c r="AZ117" s="14">
        <v>0.67708333333333337</v>
      </c>
      <c r="BA117" s="14"/>
      <c r="BB117" s="14"/>
      <c r="BC117" s="13">
        <v>0.54166666666666663</v>
      </c>
      <c r="BD117" s="14">
        <v>0.57291666666666663</v>
      </c>
      <c r="BE117" s="14"/>
      <c r="BF117" s="20"/>
      <c r="BG117" s="16">
        <v>0.33333333333333331</v>
      </c>
      <c r="BH117" s="17">
        <v>0.67708333333333337</v>
      </c>
      <c r="BI117" s="17"/>
      <c r="BJ117" s="17"/>
      <c r="BK117" s="17">
        <v>0.54166666666666663</v>
      </c>
      <c r="BL117" s="17">
        <v>0.57291666666666663</v>
      </c>
      <c r="BM117" s="17"/>
      <c r="BN117" s="18"/>
      <c r="BO117" s="13">
        <v>0.33333333333333331</v>
      </c>
      <c r="BP117" s="14">
        <v>0.67708333333333337</v>
      </c>
      <c r="BQ117" s="14"/>
      <c r="BR117" s="14"/>
      <c r="BS117" s="14">
        <v>0.54166666666666663</v>
      </c>
      <c r="BT117" s="14">
        <v>0.57291666666666663</v>
      </c>
      <c r="BU117" s="14"/>
      <c r="BV117" s="20"/>
      <c r="BW117" s="21">
        <f t="shared" si="4"/>
        <v>1</v>
      </c>
      <c r="BX117" s="2" t="str">
        <f t="shared" si="5"/>
        <v>X</v>
      </c>
      <c r="BY117" s="2">
        <f>+VLOOKUP(B117,GESEM!B:O,14,0)</f>
        <v>6421</v>
      </c>
      <c r="CG117"/>
      <c r="CH117"/>
    </row>
    <row r="118" spans="1:86" ht="12.75" customHeight="1" x14ac:dyDescent="0.2">
      <c r="A118" s="31">
        <f t="shared" si="6"/>
        <v>112</v>
      </c>
      <c r="B118" s="74">
        <v>74929326</v>
      </c>
      <c r="C118" s="61" t="str">
        <f>+VLOOKUP(J118,TURNO!P:Q,2,0)</f>
        <v xml:space="preserve">CHAT USER </v>
      </c>
      <c r="D118" s="61" t="str">
        <f>+VLOOKUP(N118,TURNO!B:D,3,0)</f>
        <v>Mañana</v>
      </c>
      <c r="E118" s="75">
        <f>+VLOOKUP(B118,GESEM!B:R,12,0)</f>
        <v>45183</v>
      </c>
      <c r="F118" s="61" t="str">
        <f>+VLOOKUP(B118,GESEM!B:R,13,0)</f>
        <v>FULL TIME</v>
      </c>
      <c r="G118" s="61"/>
      <c r="H118" s="96"/>
      <c r="I118" s="61" t="str">
        <f>+VLOOKUP(B118,GESEM!B:N,3,0)</f>
        <v>SILVESTRE SALINAS NATALIE XIOMARA</v>
      </c>
      <c r="J118" s="61" t="s">
        <v>16</v>
      </c>
      <c r="K118" s="61" t="str">
        <f>+VLOOKUP(B118,GESEM!B:R,8,0)</f>
        <v>APONTE COVEÑAS JOSELYN ANDREA</v>
      </c>
      <c r="L118" s="61" t="str">
        <f>+VLOOKUP(B118,GESEM!B:R,17,0)</f>
        <v>ALONSO RAFAEL ALEJANDRO WLADIMIR</v>
      </c>
      <c r="M118" s="61" t="s">
        <v>99</v>
      </c>
      <c r="N118" s="13">
        <v>0.33333333333333331</v>
      </c>
      <c r="O118" s="14">
        <v>0.67708333333333337</v>
      </c>
      <c r="P118" s="13">
        <v>0.54166666666666663</v>
      </c>
      <c r="Q118" s="14">
        <v>0.57291666666666663</v>
      </c>
      <c r="R118" s="108" t="str">
        <f>+VLOOKUP(B118,GESEM!B:R,9,0)</f>
        <v>ACTIVO</v>
      </c>
      <c r="S118" s="19">
        <v>0.33333333333333331</v>
      </c>
      <c r="T118" s="14">
        <v>0.67708333333333337</v>
      </c>
      <c r="U118" s="14"/>
      <c r="V118" s="14"/>
      <c r="W118" s="13">
        <v>0.54166666666666663</v>
      </c>
      <c r="X118" s="14">
        <v>0.57291666666666663</v>
      </c>
      <c r="Y118" s="13"/>
      <c r="Z118" s="20"/>
      <c r="AA118" s="107">
        <v>0.33333333333333331</v>
      </c>
      <c r="AB118" s="17">
        <v>0.67708333333333337</v>
      </c>
      <c r="AC118" s="17"/>
      <c r="AD118" s="17"/>
      <c r="AE118" s="17">
        <v>0.54166666666666663</v>
      </c>
      <c r="AF118" s="17">
        <v>0.57291666666666663</v>
      </c>
      <c r="AG118" s="17"/>
      <c r="AH118" s="18"/>
      <c r="AI118" s="13"/>
      <c r="AJ118" s="14"/>
      <c r="AK118" s="14"/>
      <c r="AL118" s="14"/>
      <c r="AM118" s="13"/>
      <c r="AN118" s="14"/>
      <c r="AO118" s="14"/>
      <c r="AP118" s="20"/>
      <c r="AQ118" s="16">
        <v>0.33333333333333331</v>
      </c>
      <c r="AR118" s="17">
        <v>0.67708333333333337</v>
      </c>
      <c r="AS118" s="17"/>
      <c r="AT118" s="17"/>
      <c r="AU118" s="17">
        <v>0.54166666666666663</v>
      </c>
      <c r="AV118" s="17">
        <v>0.57291666666666663</v>
      </c>
      <c r="AW118" s="17"/>
      <c r="AX118" s="18"/>
      <c r="AY118" s="13">
        <v>0.33333333333333331</v>
      </c>
      <c r="AZ118" s="14">
        <v>0.67708333333333337</v>
      </c>
      <c r="BA118" s="14"/>
      <c r="BB118" s="14"/>
      <c r="BC118" s="13">
        <v>0.54166666666666663</v>
      </c>
      <c r="BD118" s="14">
        <v>0.57291666666666663</v>
      </c>
      <c r="BE118" s="14"/>
      <c r="BF118" s="20"/>
      <c r="BG118" s="16">
        <v>0.33333333333333331</v>
      </c>
      <c r="BH118" s="17">
        <v>0.67708333333333337</v>
      </c>
      <c r="BI118" s="17"/>
      <c r="BJ118" s="17"/>
      <c r="BK118" s="17">
        <v>0.54166666666666663</v>
      </c>
      <c r="BL118" s="17">
        <v>0.57291666666666663</v>
      </c>
      <c r="BM118" s="17"/>
      <c r="BN118" s="18"/>
      <c r="BO118" s="13">
        <v>0.33333333333333331</v>
      </c>
      <c r="BP118" s="14">
        <v>0.67708333333333337</v>
      </c>
      <c r="BQ118" s="14"/>
      <c r="BR118" s="14"/>
      <c r="BS118" s="14">
        <v>0.54166666666666663</v>
      </c>
      <c r="BT118" s="14">
        <v>0.57291666666666663</v>
      </c>
      <c r="BU118" s="14"/>
      <c r="BV118" s="20"/>
      <c r="BW118" s="21">
        <f t="shared" si="4"/>
        <v>1</v>
      </c>
      <c r="BX118" s="2" t="str">
        <f t="shared" si="5"/>
        <v>X</v>
      </c>
      <c r="BY118" s="2">
        <f>+VLOOKUP(B118,GESEM!B:O,14,0)</f>
        <v>6622</v>
      </c>
      <c r="CG118"/>
      <c r="CH118"/>
    </row>
    <row r="119" spans="1:86" ht="12.75" customHeight="1" x14ac:dyDescent="0.2">
      <c r="A119" s="31">
        <f t="shared" si="6"/>
        <v>113</v>
      </c>
      <c r="B119" s="74">
        <v>43407219</v>
      </c>
      <c r="C119" s="61" t="str">
        <f>+VLOOKUP(J119,TURNO!P:Q,2,0)</f>
        <v xml:space="preserve">CHAT USER </v>
      </c>
      <c r="D119" s="61" t="str">
        <f>+VLOOKUP(N119,TURNO!B:D,3,0)</f>
        <v>Mañana</v>
      </c>
      <c r="E119" s="75">
        <f>+VLOOKUP(B119,GESEM!B:R,12,0)</f>
        <v>45623</v>
      </c>
      <c r="F119" s="61" t="str">
        <f>+VLOOKUP(B119,GESEM!B:R,13,0)</f>
        <v>PART TIME</v>
      </c>
      <c r="G119" s="61"/>
      <c r="H119" s="96"/>
      <c r="I119" s="61" t="str">
        <f>+VLOOKUP(B119,GESEM!B:N,3,0)</f>
        <v>NIMA ACOSTA JANET JOANA</v>
      </c>
      <c r="J119" s="61" t="s">
        <v>16</v>
      </c>
      <c r="K119" s="61" t="str">
        <f>+VLOOKUP(B119,GESEM!B:R,8,0)</f>
        <v>APONTE COVEÑAS JOSELYN ANDREA</v>
      </c>
      <c r="L119" s="61" t="str">
        <f>+VLOOKUP(B119,GESEM!B:R,17,0)</f>
        <v>ALONSO RAFAEL ALEJANDRO WLADIMIR</v>
      </c>
      <c r="M119" s="61" t="s">
        <v>97</v>
      </c>
      <c r="N119" s="13">
        <v>0.33333333333333331</v>
      </c>
      <c r="O119" s="14">
        <v>0.49652777777777779</v>
      </c>
      <c r="P119" s="13"/>
      <c r="Q119" s="14"/>
      <c r="R119" s="108" t="str">
        <f>+VLOOKUP(B119,GESEM!B:R,9,0)</f>
        <v>ACTIVO</v>
      </c>
      <c r="S119" s="19"/>
      <c r="T119" s="14"/>
      <c r="U119" s="14"/>
      <c r="V119" s="14"/>
      <c r="W119" s="13"/>
      <c r="X119" s="14"/>
      <c r="Y119" s="13"/>
      <c r="Z119" s="20"/>
      <c r="AA119" s="107">
        <v>0.33333333333333331</v>
      </c>
      <c r="AB119" s="17">
        <v>0.49652777777777779</v>
      </c>
      <c r="AC119" s="17"/>
      <c r="AD119" s="17"/>
      <c r="AE119" s="17"/>
      <c r="AF119" s="17"/>
      <c r="AG119" s="17"/>
      <c r="AH119" s="18"/>
      <c r="AI119" s="13">
        <v>0.33333333333333331</v>
      </c>
      <c r="AJ119" s="14">
        <v>0.49652777777777779</v>
      </c>
      <c r="AK119" s="14"/>
      <c r="AL119" s="14"/>
      <c r="AM119" s="13"/>
      <c r="AN119" s="14"/>
      <c r="AO119" s="14"/>
      <c r="AP119" s="20"/>
      <c r="AQ119" s="16">
        <v>0.33333333333333331</v>
      </c>
      <c r="AR119" s="17">
        <v>0.49652777777777779</v>
      </c>
      <c r="AS119" s="17"/>
      <c r="AT119" s="17"/>
      <c r="AU119" s="17"/>
      <c r="AV119" s="17"/>
      <c r="AW119" s="17"/>
      <c r="AX119" s="18"/>
      <c r="AY119" s="13">
        <v>0.33333333333333331</v>
      </c>
      <c r="AZ119" s="14">
        <v>0.49652777777777779</v>
      </c>
      <c r="BA119" s="14"/>
      <c r="BB119" s="14"/>
      <c r="BC119" s="13"/>
      <c r="BD119" s="14"/>
      <c r="BE119" s="14"/>
      <c r="BF119" s="20"/>
      <c r="BG119" s="16">
        <v>0.33333333333333331</v>
      </c>
      <c r="BH119" s="17">
        <v>0.49652777777777779</v>
      </c>
      <c r="BI119" s="17"/>
      <c r="BJ119" s="17"/>
      <c r="BK119" s="17"/>
      <c r="BL119" s="17"/>
      <c r="BM119" s="17"/>
      <c r="BN119" s="18"/>
      <c r="BO119" s="13">
        <v>0.33333333333333331</v>
      </c>
      <c r="BP119" s="14">
        <v>0.49652777777777779</v>
      </c>
      <c r="BQ119" s="14"/>
      <c r="BR119" s="14"/>
      <c r="BS119" s="14"/>
      <c r="BT119" s="14"/>
      <c r="BU119" s="14"/>
      <c r="BV119" s="20"/>
      <c r="BW119" s="21">
        <f t="shared" si="4"/>
        <v>1</v>
      </c>
      <c r="BX119" s="2" t="str">
        <f t="shared" si="5"/>
        <v>X</v>
      </c>
      <c r="BY119" s="2">
        <f>+VLOOKUP(B119,GESEM!B:O,14,0)</f>
        <v>10897</v>
      </c>
      <c r="CG119"/>
      <c r="CH119"/>
    </row>
    <row r="120" spans="1:86" ht="12.75" customHeight="1" x14ac:dyDescent="0.2">
      <c r="A120" s="31">
        <f t="shared" si="6"/>
        <v>114</v>
      </c>
      <c r="B120" s="74">
        <v>71276346</v>
      </c>
      <c r="C120" s="61" t="str">
        <f>+VLOOKUP(J120,TURNO!P:Q,2,0)</f>
        <v xml:space="preserve">CHAT USER </v>
      </c>
      <c r="D120" s="61" t="str">
        <f>+VLOOKUP(N120,TURNO!B:D,3,0)</f>
        <v>Mañana</v>
      </c>
      <c r="E120" s="75">
        <f>+VLOOKUP(B120,GESEM!B:R,12,0)</f>
        <v>43742</v>
      </c>
      <c r="F120" s="61" t="str">
        <f>+VLOOKUP(B120,GESEM!B:R,13,0)</f>
        <v>FULL TIME</v>
      </c>
      <c r="G120" s="61"/>
      <c r="H120" s="96"/>
      <c r="I120" s="61" t="str">
        <f>+VLOOKUP(B120,GESEM!B:N,3,0)</f>
        <v>HUAMAN ROJAS MARIANA ISABEL</v>
      </c>
      <c r="J120" s="61" t="s">
        <v>16</v>
      </c>
      <c r="K120" s="61" t="str">
        <f>+VLOOKUP(B120,GESEM!B:R,8,0)</f>
        <v>LARICO ALARCON CHRISTIAN CARLOS</v>
      </c>
      <c r="L120" s="61" t="str">
        <f>+VLOOKUP(B120,GESEM!B:R,17,0)</f>
        <v>ALONSO RAFAEL ALEJANDRO WLADIMIR</v>
      </c>
      <c r="M120" s="61" t="s">
        <v>103</v>
      </c>
      <c r="N120" s="13">
        <v>0.33333333333333331</v>
      </c>
      <c r="O120" s="14">
        <v>0.67708333333333337</v>
      </c>
      <c r="P120" s="13">
        <v>0.45833333333333331</v>
      </c>
      <c r="Q120" s="14">
        <v>0.48958333333333331</v>
      </c>
      <c r="R120" s="108" t="str">
        <f>+VLOOKUP(B120,GESEM!B:R,9,0)</f>
        <v>ACTIVO</v>
      </c>
      <c r="S120" s="19">
        <v>0.33333333333333331</v>
      </c>
      <c r="T120" s="14">
        <v>0.67708333333333337</v>
      </c>
      <c r="U120" s="14"/>
      <c r="V120" s="14"/>
      <c r="W120" s="13">
        <v>0.45833333333333331</v>
      </c>
      <c r="X120" s="14">
        <v>0.48958333333333331</v>
      </c>
      <c r="Y120" s="13"/>
      <c r="Z120" s="20"/>
      <c r="AA120" s="107">
        <v>0.33333333333333331</v>
      </c>
      <c r="AB120" s="17">
        <v>0.67708333333333337</v>
      </c>
      <c r="AC120" s="17"/>
      <c r="AD120" s="17"/>
      <c r="AE120" s="17">
        <v>0.45833333333333331</v>
      </c>
      <c r="AF120" s="17">
        <v>0.48958333333333331</v>
      </c>
      <c r="AG120" s="17"/>
      <c r="AH120" s="18"/>
      <c r="AI120" s="13">
        <v>0.33333333333333331</v>
      </c>
      <c r="AJ120" s="14">
        <v>0.67708333333333337</v>
      </c>
      <c r="AK120" s="14"/>
      <c r="AL120" s="14"/>
      <c r="AM120" s="13">
        <v>0.45833333333333331</v>
      </c>
      <c r="AN120" s="14">
        <v>0.48958333333333331</v>
      </c>
      <c r="AO120" s="14"/>
      <c r="AP120" s="20"/>
      <c r="AQ120" s="16">
        <v>0.33333333333333331</v>
      </c>
      <c r="AR120" s="17">
        <v>0.67708333333333337</v>
      </c>
      <c r="AS120" s="17"/>
      <c r="AT120" s="17"/>
      <c r="AU120" s="17">
        <v>0.45833333333333331</v>
      </c>
      <c r="AV120" s="17">
        <v>0.48958333333333331</v>
      </c>
      <c r="AW120" s="17"/>
      <c r="AX120" s="18"/>
      <c r="AY120" s="13">
        <v>0.33333333333333331</v>
      </c>
      <c r="AZ120" s="14">
        <v>0.67708333333333337</v>
      </c>
      <c r="BA120" s="14"/>
      <c r="BB120" s="14"/>
      <c r="BC120" s="13">
        <v>0.45833333333333331</v>
      </c>
      <c r="BD120" s="14">
        <v>0.48958333333333331</v>
      </c>
      <c r="BE120" s="14"/>
      <c r="BF120" s="20"/>
      <c r="BG120" s="16">
        <v>0.33333333333333331</v>
      </c>
      <c r="BH120" s="17">
        <v>0.67708333333333337</v>
      </c>
      <c r="BI120" s="17"/>
      <c r="BJ120" s="17"/>
      <c r="BK120" s="17">
        <v>0.45833333333333331</v>
      </c>
      <c r="BL120" s="17">
        <v>0.48958333333333331</v>
      </c>
      <c r="BM120" s="17"/>
      <c r="BN120" s="18"/>
      <c r="BO120" s="13"/>
      <c r="BP120" s="14"/>
      <c r="BQ120" s="14"/>
      <c r="BR120" s="14"/>
      <c r="BS120" s="14"/>
      <c r="BT120" s="14"/>
      <c r="BU120" s="14"/>
      <c r="BV120" s="20"/>
      <c r="BW120" s="21">
        <f t="shared" si="4"/>
        <v>1</v>
      </c>
      <c r="BX120" s="2" t="str">
        <f t="shared" si="5"/>
        <v>X</v>
      </c>
      <c r="BY120" s="2">
        <f>+VLOOKUP(B120,GESEM!B:O,14,0)</f>
        <v>368</v>
      </c>
      <c r="CG120"/>
      <c r="CH120"/>
    </row>
    <row r="121" spans="1:86" ht="12.75" customHeight="1" x14ac:dyDescent="0.2">
      <c r="A121" s="31">
        <f t="shared" si="6"/>
        <v>115</v>
      </c>
      <c r="B121" s="74">
        <v>74472503</v>
      </c>
      <c r="C121" s="61" t="str">
        <f>+VLOOKUP(J121,TURNO!P:Q,2,0)</f>
        <v xml:space="preserve">CHAT USER </v>
      </c>
      <c r="D121" s="61" t="str">
        <f>+VLOOKUP(N121,TURNO!B:D,3,0)</f>
        <v>Mañana</v>
      </c>
      <c r="E121" s="75">
        <f>+VLOOKUP(B121,GESEM!B:R,12,0)</f>
        <v>45546</v>
      </c>
      <c r="F121" s="61" t="str">
        <f>+VLOOKUP(B121,GESEM!B:R,13,0)</f>
        <v>PART TIME</v>
      </c>
      <c r="G121" s="61"/>
      <c r="H121" s="96"/>
      <c r="I121" s="61" t="str">
        <f>+VLOOKUP(B121,GESEM!B:N,3,0)</f>
        <v>GONZALES SILVA HAROLD JUAN</v>
      </c>
      <c r="J121" s="61" t="s">
        <v>16</v>
      </c>
      <c r="K121" s="61" t="str">
        <f>+VLOOKUP(B121,GESEM!B:R,8,0)</f>
        <v>LARICO ALARCON CHRISTIAN CARLOS</v>
      </c>
      <c r="L121" s="61" t="str">
        <f>+VLOOKUP(B121,GESEM!B:R,17,0)</f>
        <v>ALONSO RAFAEL ALEJANDRO WLADIMIR</v>
      </c>
      <c r="M121" s="61" t="s">
        <v>99</v>
      </c>
      <c r="N121" s="13">
        <v>0.35416666666666669</v>
      </c>
      <c r="O121" s="14">
        <v>0.51736111111111116</v>
      </c>
      <c r="P121" s="13"/>
      <c r="Q121" s="14"/>
      <c r="R121" s="108" t="str">
        <f>+VLOOKUP(B121,GESEM!B:R,9,0)</f>
        <v>ACTIVO</v>
      </c>
      <c r="S121" s="19">
        <v>0.35416666666666669</v>
      </c>
      <c r="T121" s="14">
        <v>0.51736111111111116</v>
      </c>
      <c r="U121" s="14"/>
      <c r="V121" s="14"/>
      <c r="W121" s="13"/>
      <c r="X121" s="14"/>
      <c r="Y121" s="13"/>
      <c r="Z121" s="20"/>
      <c r="AA121" s="107">
        <v>0.35416666666666669</v>
      </c>
      <c r="AB121" s="17">
        <v>0.51736111111111116</v>
      </c>
      <c r="AC121" s="17"/>
      <c r="AD121" s="17"/>
      <c r="AE121" s="17"/>
      <c r="AF121" s="17"/>
      <c r="AG121" s="17"/>
      <c r="AH121" s="18"/>
      <c r="AI121" s="13"/>
      <c r="AJ121" s="14"/>
      <c r="AK121" s="14"/>
      <c r="AL121" s="14"/>
      <c r="AM121" s="13"/>
      <c r="AN121" s="14"/>
      <c r="AO121" s="14"/>
      <c r="AP121" s="20"/>
      <c r="AQ121" s="16">
        <v>0.35416666666666669</v>
      </c>
      <c r="AR121" s="17">
        <v>0.51736111111111116</v>
      </c>
      <c r="AS121" s="17"/>
      <c r="AT121" s="17"/>
      <c r="AU121" s="17"/>
      <c r="AV121" s="17"/>
      <c r="AW121" s="17"/>
      <c r="AX121" s="18"/>
      <c r="AY121" s="13">
        <v>0.35416666666666669</v>
      </c>
      <c r="AZ121" s="14">
        <v>0.51736111111111116</v>
      </c>
      <c r="BA121" s="14"/>
      <c r="BB121" s="14"/>
      <c r="BC121" s="13"/>
      <c r="BD121" s="14"/>
      <c r="BE121" s="14"/>
      <c r="BF121" s="20"/>
      <c r="BG121" s="16">
        <v>0.35416666666666669</v>
      </c>
      <c r="BH121" s="17">
        <v>0.51736111111111116</v>
      </c>
      <c r="BI121" s="17"/>
      <c r="BJ121" s="17"/>
      <c r="BK121" s="17"/>
      <c r="BL121" s="17"/>
      <c r="BM121" s="17"/>
      <c r="BN121" s="18"/>
      <c r="BO121" s="13">
        <v>0.35416666666666669</v>
      </c>
      <c r="BP121" s="14">
        <v>0.51736111111111116</v>
      </c>
      <c r="BQ121" s="14"/>
      <c r="BR121" s="14"/>
      <c r="BS121" s="14"/>
      <c r="BT121" s="14"/>
      <c r="BU121" s="14"/>
      <c r="BV121" s="20"/>
      <c r="BW121" s="21">
        <f t="shared" si="4"/>
        <v>1</v>
      </c>
      <c r="BX121" s="2" t="str">
        <f t="shared" si="5"/>
        <v>X</v>
      </c>
      <c r="BY121" s="2">
        <f>+VLOOKUP(B121,GESEM!B:O,14,0)</f>
        <v>9661</v>
      </c>
      <c r="CG121"/>
      <c r="CH121"/>
    </row>
    <row r="122" spans="1:86" ht="12.75" customHeight="1" x14ac:dyDescent="0.2">
      <c r="A122" s="31">
        <f t="shared" si="6"/>
        <v>116</v>
      </c>
      <c r="B122" s="74">
        <v>75005486</v>
      </c>
      <c r="C122" s="61" t="str">
        <f>+VLOOKUP(J122,TURNO!P:Q,2,0)</f>
        <v xml:space="preserve">CHAT USER </v>
      </c>
      <c r="D122" s="61" t="str">
        <f>+VLOOKUP(N122,TURNO!B:D,3,0)</f>
        <v>Mañana</v>
      </c>
      <c r="E122" s="75">
        <f>+VLOOKUP(B122,GESEM!B:R,12,0)</f>
        <v>45071</v>
      </c>
      <c r="F122" s="61" t="str">
        <f>+VLOOKUP(B122,GESEM!B:R,13,0)</f>
        <v>PART TIME</v>
      </c>
      <c r="G122" s="61"/>
      <c r="H122" s="96"/>
      <c r="I122" s="61" t="str">
        <f>+VLOOKUP(B122,GESEM!B:N,3,0)</f>
        <v>GARCÍA ESQUIVEL ANDREA ALEILE</v>
      </c>
      <c r="J122" s="61" t="s">
        <v>16</v>
      </c>
      <c r="K122" s="61" t="str">
        <f>+VLOOKUP(B122,GESEM!B:R,8,0)</f>
        <v>WAMPAGKIT LALANGUI SHINA CECILIA</v>
      </c>
      <c r="L122" s="61" t="str">
        <f>+VLOOKUP(B122,GESEM!B:R,17,0)</f>
        <v>ALONSO RAFAEL ALEJANDRO WLADIMIR</v>
      </c>
      <c r="M122" s="61" t="s">
        <v>99</v>
      </c>
      <c r="N122" s="13">
        <v>0.35416666666666669</v>
      </c>
      <c r="O122" s="14">
        <v>0.51736111111111116</v>
      </c>
      <c r="P122" s="13"/>
      <c r="Q122" s="14"/>
      <c r="R122" s="108" t="str">
        <f>+VLOOKUP(B122,GESEM!B:R,9,0)</f>
        <v>ACTIVO</v>
      </c>
      <c r="S122" s="19">
        <v>0.35416666666666669</v>
      </c>
      <c r="T122" s="14">
        <v>0.51736111111111116</v>
      </c>
      <c r="U122" s="14"/>
      <c r="V122" s="14"/>
      <c r="W122" s="13"/>
      <c r="X122" s="14"/>
      <c r="Y122" s="13"/>
      <c r="Z122" s="20"/>
      <c r="AA122" s="107">
        <v>0.35416666666666669</v>
      </c>
      <c r="AB122" s="17">
        <v>0.51736111111111116</v>
      </c>
      <c r="AC122" s="17"/>
      <c r="AD122" s="17"/>
      <c r="AE122" s="17"/>
      <c r="AF122" s="17"/>
      <c r="AG122" s="17"/>
      <c r="AH122" s="18"/>
      <c r="AI122" s="13"/>
      <c r="AJ122" s="14"/>
      <c r="AK122" s="14"/>
      <c r="AL122" s="14"/>
      <c r="AM122" s="13"/>
      <c r="AN122" s="14"/>
      <c r="AO122" s="14"/>
      <c r="AP122" s="20"/>
      <c r="AQ122" s="16">
        <v>0.35416666666666669</v>
      </c>
      <c r="AR122" s="17">
        <v>0.51736111111111116</v>
      </c>
      <c r="AS122" s="17"/>
      <c r="AT122" s="17"/>
      <c r="AU122" s="17"/>
      <c r="AV122" s="17"/>
      <c r="AW122" s="17"/>
      <c r="AX122" s="18"/>
      <c r="AY122" s="13">
        <v>0.35416666666666669</v>
      </c>
      <c r="AZ122" s="14">
        <v>0.51736111111111116</v>
      </c>
      <c r="BA122" s="14"/>
      <c r="BB122" s="14"/>
      <c r="BC122" s="13"/>
      <c r="BD122" s="14"/>
      <c r="BE122" s="14"/>
      <c r="BF122" s="20"/>
      <c r="BG122" s="16">
        <v>0.20833333333333334</v>
      </c>
      <c r="BH122" s="17">
        <v>0.37152777777777779</v>
      </c>
      <c r="BI122" s="17"/>
      <c r="BJ122" s="17"/>
      <c r="BK122" s="17"/>
      <c r="BL122" s="17"/>
      <c r="BM122" s="17"/>
      <c r="BN122" s="18"/>
      <c r="BO122" s="13">
        <v>0.35416666666666669</v>
      </c>
      <c r="BP122" s="14">
        <v>0.51736111111111116</v>
      </c>
      <c r="BQ122" s="14"/>
      <c r="BR122" s="14"/>
      <c r="BS122" s="14"/>
      <c r="BT122" s="14"/>
      <c r="BU122" s="14"/>
      <c r="BV122" s="20"/>
      <c r="BW122" s="21">
        <f t="shared" si="4"/>
        <v>1</v>
      </c>
      <c r="BX122" s="2" t="str">
        <f t="shared" si="5"/>
        <v>X</v>
      </c>
      <c r="BY122" s="2">
        <f>+VLOOKUP(B122,GESEM!B:O,14,0)</f>
        <v>6350</v>
      </c>
      <c r="CG122"/>
      <c r="CH122"/>
    </row>
    <row r="123" spans="1:86" ht="12.75" customHeight="1" x14ac:dyDescent="0.2">
      <c r="A123" s="31">
        <f t="shared" si="6"/>
        <v>117</v>
      </c>
      <c r="B123" s="74">
        <v>76139353</v>
      </c>
      <c r="C123" s="61" t="str">
        <f>+VLOOKUP(J123,TURNO!P:Q,2,0)</f>
        <v xml:space="preserve">CHAT USER </v>
      </c>
      <c r="D123" s="61" t="str">
        <f>+VLOOKUP(N123,TURNO!B:D,3,0)</f>
        <v>Mañana</v>
      </c>
      <c r="E123" s="75">
        <f>+VLOOKUP(B123,GESEM!B:R,12,0)</f>
        <v>44897</v>
      </c>
      <c r="F123" s="61" t="str">
        <f>+VLOOKUP(B123,GESEM!B:R,13,0)</f>
        <v>PART TIME</v>
      </c>
      <c r="G123" s="61" t="s">
        <v>2216</v>
      </c>
      <c r="H123" s="96" t="s">
        <v>2220</v>
      </c>
      <c r="I123" s="61" t="str">
        <f>+VLOOKUP(B123,GESEM!B:N,3,0)</f>
        <v>CASTERNOQUE TAPULLIMA KAIRA SARAI</v>
      </c>
      <c r="J123" s="61" t="s">
        <v>16</v>
      </c>
      <c r="K123" s="61" t="str">
        <f>+VLOOKUP(B123,GESEM!B:R,8,0)</f>
        <v>APONTE COVEÑAS JOSELYN ANDREA</v>
      </c>
      <c r="L123" s="61" t="str">
        <f>+VLOOKUP(B123,GESEM!B:R,17,0)</f>
        <v>ALONSO RAFAEL ALEJANDRO WLADIMIR</v>
      </c>
      <c r="M123" s="61" t="s">
        <v>98</v>
      </c>
      <c r="N123" s="13">
        <v>0.35416666666666669</v>
      </c>
      <c r="O123" s="14">
        <v>0.47569444444444442</v>
      </c>
      <c r="P123" s="13"/>
      <c r="Q123" s="14"/>
      <c r="R123" s="108" t="str">
        <f>+VLOOKUP(B123,GESEM!B:R,9,0)</f>
        <v>ACTIVO</v>
      </c>
      <c r="S123" s="19">
        <v>0.35416666666666669</v>
      </c>
      <c r="T123" s="14">
        <v>0.47569444444444442</v>
      </c>
      <c r="U123" s="14"/>
      <c r="V123" s="14"/>
      <c r="W123" s="13"/>
      <c r="X123" s="14"/>
      <c r="Y123" s="13"/>
      <c r="Z123" s="20"/>
      <c r="AA123" s="107"/>
      <c r="AB123" s="17"/>
      <c r="AC123" s="17"/>
      <c r="AD123" s="17"/>
      <c r="AE123" s="17"/>
      <c r="AF123" s="17"/>
      <c r="AG123" s="17"/>
      <c r="AH123" s="18"/>
      <c r="AI123" s="13">
        <v>0.35416666666666669</v>
      </c>
      <c r="AJ123" s="14">
        <v>0.47569444444444442</v>
      </c>
      <c r="AK123" s="14"/>
      <c r="AL123" s="14"/>
      <c r="AM123" s="13"/>
      <c r="AN123" s="14"/>
      <c r="AO123" s="14"/>
      <c r="AP123" s="20"/>
      <c r="AQ123" s="16">
        <v>0.35416666666666669</v>
      </c>
      <c r="AR123" s="17">
        <v>0.47569444444444442</v>
      </c>
      <c r="AS123" s="17"/>
      <c r="AT123" s="17"/>
      <c r="AU123" s="17"/>
      <c r="AV123" s="17"/>
      <c r="AW123" s="17"/>
      <c r="AX123" s="18"/>
      <c r="AY123" s="13">
        <v>0.35416666666666669</v>
      </c>
      <c r="AZ123" s="14">
        <v>0.47569444444444442</v>
      </c>
      <c r="BA123" s="14"/>
      <c r="BB123" s="14"/>
      <c r="BC123" s="13"/>
      <c r="BD123" s="14"/>
      <c r="BE123" s="14"/>
      <c r="BF123" s="20"/>
      <c r="BG123" s="16">
        <v>0.35416666666666669</v>
      </c>
      <c r="BH123" s="17">
        <v>0.47569444444444442</v>
      </c>
      <c r="BI123" s="17"/>
      <c r="BJ123" s="17"/>
      <c r="BK123" s="17"/>
      <c r="BL123" s="17"/>
      <c r="BM123" s="17"/>
      <c r="BN123" s="18"/>
      <c r="BO123" s="13">
        <v>0.35416666666666669</v>
      </c>
      <c r="BP123" s="14">
        <v>0.47569444444444442</v>
      </c>
      <c r="BQ123" s="14"/>
      <c r="BR123" s="14"/>
      <c r="BS123" s="14"/>
      <c r="BT123" s="14"/>
      <c r="BU123" s="14"/>
      <c r="BV123" s="20"/>
      <c r="BW123" s="21">
        <f t="shared" si="4"/>
        <v>1</v>
      </c>
      <c r="BX123" s="2" t="str">
        <f t="shared" si="5"/>
        <v>X</v>
      </c>
      <c r="BY123" s="2">
        <f>+VLOOKUP(B123,GESEM!B:O,14,0)</f>
        <v>5922</v>
      </c>
      <c r="CG123"/>
      <c r="CH123"/>
    </row>
    <row r="124" spans="1:86" ht="12.75" customHeight="1" x14ac:dyDescent="0.2">
      <c r="A124" s="31">
        <f t="shared" si="6"/>
        <v>118</v>
      </c>
      <c r="B124" s="74">
        <v>70876602</v>
      </c>
      <c r="C124" s="61" t="str">
        <f>+VLOOKUP(J124,TURNO!P:Q,2,0)</f>
        <v xml:space="preserve">CHAT USER </v>
      </c>
      <c r="D124" s="61" t="str">
        <f>+VLOOKUP(N124,TURNO!B:D,3,0)</f>
        <v>Mañana</v>
      </c>
      <c r="E124" s="75">
        <f>+VLOOKUP(B124,GESEM!B:R,12,0)</f>
        <v>45561</v>
      </c>
      <c r="F124" s="61" t="str">
        <f>+VLOOKUP(B124,GESEM!B:R,13,0)</f>
        <v>PART TIME</v>
      </c>
      <c r="G124" s="61" t="s">
        <v>2219</v>
      </c>
      <c r="H124" s="96" t="s">
        <v>2221</v>
      </c>
      <c r="I124" s="61" t="str">
        <f>+VLOOKUP(B124,GESEM!B:N,3,0)</f>
        <v>AYSANOA MEJIA LOLA HIERME</v>
      </c>
      <c r="J124" s="61" t="s">
        <v>16</v>
      </c>
      <c r="K124" s="61" t="str">
        <f>+VLOOKUP(B124,GESEM!B:R,8,0)</f>
        <v>APONTE COVEÑAS JOSELYN ANDREA</v>
      </c>
      <c r="L124" s="61" t="str">
        <f>+VLOOKUP(B124,GESEM!B:R,17,0)</f>
        <v>ALONSO RAFAEL ALEJANDRO WLADIMIR</v>
      </c>
      <c r="M124" s="61" t="s">
        <v>99</v>
      </c>
      <c r="N124" s="13">
        <v>0.41666666666666669</v>
      </c>
      <c r="O124" s="14">
        <v>0.57986111111111116</v>
      </c>
      <c r="P124" s="13"/>
      <c r="Q124" s="14"/>
      <c r="R124" s="108" t="str">
        <f>+VLOOKUP(B124,GESEM!B:R,9,0)</f>
        <v>ACTIVO</v>
      </c>
      <c r="S124" s="19">
        <v>0.41666666666666669</v>
      </c>
      <c r="T124" s="14">
        <v>0.57986111111111116</v>
      </c>
      <c r="U124" s="14"/>
      <c r="V124" s="14"/>
      <c r="W124" s="13"/>
      <c r="X124" s="14"/>
      <c r="Y124" s="13"/>
      <c r="Z124" s="20"/>
      <c r="AA124" s="107">
        <v>0.41666666666666669</v>
      </c>
      <c r="AB124" s="17">
        <v>0.57986111111111116</v>
      </c>
      <c r="AC124" s="17"/>
      <c r="AD124" s="17"/>
      <c r="AE124" s="17"/>
      <c r="AF124" s="17"/>
      <c r="AG124" s="17"/>
      <c r="AH124" s="18"/>
      <c r="AI124" s="13"/>
      <c r="AJ124" s="14"/>
      <c r="AK124" s="14"/>
      <c r="AL124" s="14"/>
      <c r="AM124" s="13"/>
      <c r="AN124" s="14"/>
      <c r="AO124" s="14"/>
      <c r="AP124" s="20"/>
      <c r="AQ124" s="16">
        <v>0.41666666666666669</v>
      </c>
      <c r="AR124" s="17">
        <v>0.57986111111111116</v>
      </c>
      <c r="AS124" s="17"/>
      <c r="AT124" s="17"/>
      <c r="AU124" s="17"/>
      <c r="AV124" s="17"/>
      <c r="AW124" s="17"/>
      <c r="AX124" s="18"/>
      <c r="AY124" s="13">
        <v>0.41666666666666669</v>
      </c>
      <c r="AZ124" s="14">
        <v>0.57986111111111116</v>
      </c>
      <c r="BA124" s="14"/>
      <c r="BB124" s="14"/>
      <c r="BC124" s="13"/>
      <c r="BD124" s="14"/>
      <c r="BE124" s="14"/>
      <c r="BF124" s="20"/>
      <c r="BG124" s="16">
        <v>0.41666666666666669</v>
      </c>
      <c r="BH124" s="17">
        <v>0.57986111111111116</v>
      </c>
      <c r="BI124" s="17"/>
      <c r="BJ124" s="17"/>
      <c r="BK124" s="17"/>
      <c r="BL124" s="17"/>
      <c r="BM124" s="17"/>
      <c r="BN124" s="18"/>
      <c r="BO124" s="13">
        <v>0.41666666666666669</v>
      </c>
      <c r="BP124" s="14">
        <v>0.57986111111111116</v>
      </c>
      <c r="BQ124" s="14"/>
      <c r="BR124" s="14"/>
      <c r="BS124" s="14"/>
      <c r="BT124" s="14"/>
      <c r="BU124" s="14"/>
      <c r="BV124" s="20"/>
      <c r="BW124" s="21">
        <f t="shared" si="4"/>
        <v>1</v>
      </c>
      <c r="BX124" s="2" t="str">
        <f t="shared" si="5"/>
        <v>X</v>
      </c>
      <c r="BY124" s="2">
        <f>+VLOOKUP(B124,GESEM!B:O,14,0)</f>
        <v>9692</v>
      </c>
      <c r="CG124"/>
      <c r="CH124"/>
    </row>
    <row r="125" spans="1:86" ht="12.75" customHeight="1" x14ac:dyDescent="0.2">
      <c r="A125" s="31">
        <f t="shared" si="6"/>
        <v>119</v>
      </c>
      <c r="B125" s="74">
        <v>73076555</v>
      </c>
      <c r="C125" s="61" t="str">
        <f>+VLOOKUP(J125,TURNO!P:Q,2,0)</f>
        <v xml:space="preserve">CHAT USER </v>
      </c>
      <c r="D125" s="61" t="str">
        <f>+VLOOKUP(N125,TURNO!B:D,3,0)</f>
        <v>Mañana</v>
      </c>
      <c r="E125" s="75">
        <f>+VLOOKUP(B125,GESEM!B:R,12,0)</f>
        <v>45206</v>
      </c>
      <c r="F125" s="61" t="str">
        <f>+VLOOKUP(B125,GESEM!B:R,13,0)</f>
        <v>PART TIME</v>
      </c>
      <c r="G125" s="61"/>
      <c r="H125" s="96"/>
      <c r="I125" s="61" t="str">
        <f>+VLOOKUP(B125,GESEM!B:N,3,0)</f>
        <v>GUERRERO ACUÑA JOHAN JIDSON</v>
      </c>
      <c r="J125" s="61" t="s">
        <v>16</v>
      </c>
      <c r="K125" s="61" t="str">
        <f>+VLOOKUP(B125,GESEM!B:R,8,0)</f>
        <v>SANEZ DESCALZI SUSAN HEYDI</v>
      </c>
      <c r="L125" s="61" t="str">
        <f>+VLOOKUP(B125,GESEM!B:R,17,0)</f>
        <v>SANCHEZ GRADOS JEAN PIERRE JOAQUIN</v>
      </c>
      <c r="M125" s="61" t="s">
        <v>103</v>
      </c>
      <c r="N125" s="13">
        <v>0.41666666666666669</v>
      </c>
      <c r="O125" s="14">
        <v>0.57986111111111116</v>
      </c>
      <c r="P125" s="13"/>
      <c r="Q125" s="14"/>
      <c r="R125" s="108" t="str">
        <f>+VLOOKUP(B125,GESEM!B:R,9,0)</f>
        <v>ACTIVO</v>
      </c>
      <c r="S125" s="19">
        <v>0.41666666666666669</v>
      </c>
      <c r="T125" s="14">
        <v>0.57986111111111116</v>
      </c>
      <c r="U125" s="14"/>
      <c r="V125" s="14"/>
      <c r="W125" s="13"/>
      <c r="X125" s="14"/>
      <c r="Y125" s="13"/>
      <c r="Z125" s="20"/>
      <c r="AA125" s="107">
        <v>0.41666666666666669</v>
      </c>
      <c r="AB125" s="17">
        <v>0.57986111111111116</v>
      </c>
      <c r="AC125" s="17"/>
      <c r="AD125" s="17"/>
      <c r="AE125" s="17"/>
      <c r="AF125" s="17"/>
      <c r="AG125" s="17"/>
      <c r="AH125" s="18"/>
      <c r="AI125" s="13">
        <v>0.41666666666666669</v>
      </c>
      <c r="AJ125" s="14">
        <v>0.57986111111111116</v>
      </c>
      <c r="AK125" s="14"/>
      <c r="AL125" s="14"/>
      <c r="AM125" s="13"/>
      <c r="AN125" s="14"/>
      <c r="AO125" s="14"/>
      <c r="AP125" s="20"/>
      <c r="AQ125" s="16">
        <v>0.41666666666666669</v>
      </c>
      <c r="AR125" s="17">
        <v>0.57986111111111116</v>
      </c>
      <c r="AS125" s="17"/>
      <c r="AT125" s="17"/>
      <c r="AU125" s="17"/>
      <c r="AV125" s="17"/>
      <c r="AW125" s="17"/>
      <c r="AX125" s="18"/>
      <c r="AY125" s="13">
        <v>0.41666666666666669</v>
      </c>
      <c r="AZ125" s="14">
        <v>0.57986111111111116</v>
      </c>
      <c r="BA125" s="14"/>
      <c r="BB125" s="14"/>
      <c r="BC125" s="13"/>
      <c r="BD125" s="14"/>
      <c r="BE125" s="14"/>
      <c r="BF125" s="20"/>
      <c r="BG125" s="16">
        <v>0.41666666666666669</v>
      </c>
      <c r="BH125" s="17">
        <v>0.57986111111111116</v>
      </c>
      <c r="BI125" s="17"/>
      <c r="BJ125" s="17"/>
      <c r="BK125" s="17"/>
      <c r="BL125" s="17"/>
      <c r="BM125" s="17"/>
      <c r="BN125" s="18"/>
      <c r="BO125" s="13"/>
      <c r="BP125" s="14"/>
      <c r="BQ125" s="14"/>
      <c r="BR125" s="14"/>
      <c r="BS125" s="14"/>
      <c r="BT125" s="14"/>
      <c r="BU125" s="14"/>
      <c r="BV125" s="20"/>
      <c r="BW125" s="21">
        <f t="shared" si="4"/>
        <v>1</v>
      </c>
      <c r="BX125" s="2" t="str">
        <f t="shared" si="5"/>
        <v>X</v>
      </c>
      <c r="BY125" s="2">
        <f>+VLOOKUP(B125,GESEM!B:O,14,0)</f>
        <v>6671</v>
      </c>
      <c r="CG125"/>
      <c r="CH125"/>
    </row>
    <row r="126" spans="1:86" ht="12.75" customHeight="1" x14ac:dyDescent="0.2">
      <c r="A126" s="31">
        <f t="shared" si="6"/>
        <v>120</v>
      </c>
      <c r="B126" s="74">
        <v>42689179</v>
      </c>
      <c r="C126" s="61" t="str">
        <f>+VLOOKUP(J126,TURNO!P:Q,2,0)</f>
        <v xml:space="preserve">CHAT USER </v>
      </c>
      <c r="D126" s="61" t="str">
        <f>+VLOOKUP(N126,TURNO!B:D,3,0)</f>
        <v>Tarde</v>
      </c>
      <c r="E126" s="75">
        <f>+VLOOKUP(B126,GESEM!B:R,12,0)</f>
        <v>45209</v>
      </c>
      <c r="F126" s="61" t="str">
        <f>+VLOOKUP(B126,GESEM!B:R,13,0)</f>
        <v>PART TIME</v>
      </c>
      <c r="G126" s="61"/>
      <c r="H126" s="96"/>
      <c r="I126" s="61" t="str">
        <f>+VLOOKUP(B126,GESEM!B:N,3,0)</f>
        <v>AMES MORALES LUIS ENRIQUE</v>
      </c>
      <c r="J126" s="61" t="s">
        <v>16</v>
      </c>
      <c r="K126" s="61" t="str">
        <f>+VLOOKUP(B126,GESEM!B:R,8,0)</f>
        <v>MORALES MAMANI BRADEN SAMUEL</v>
      </c>
      <c r="L126" s="61" t="str">
        <f>+VLOOKUP(B126,GESEM!B:R,17,0)</f>
        <v>PORTILLA REYES YOHANA ARACELLI</v>
      </c>
      <c r="M126" s="61" t="s">
        <v>98</v>
      </c>
      <c r="N126" s="13">
        <v>0.54166666666666663</v>
      </c>
      <c r="O126" s="14">
        <v>0.70486111111111116</v>
      </c>
      <c r="P126" s="13"/>
      <c r="Q126" s="14"/>
      <c r="R126" s="108" t="str">
        <f>+VLOOKUP(B126,GESEM!B:R,9,0)</f>
        <v>ACTIVO</v>
      </c>
      <c r="S126" s="19">
        <v>0.54166666666666663</v>
      </c>
      <c r="T126" s="14">
        <v>0.70486111111111116</v>
      </c>
      <c r="U126" s="14"/>
      <c r="V126" s="14"/>
      <c r="W126" s="13"/>
      <c r="X126" s="14"/>
      <c r="Y126" s="13"/>
      <c r="Z126" s="20"/>
      <c r="AA126" s="107"/>
      <c r="AB126" s="17"/>
      <c r="AC126" s="17"/>
      <c r="AD126" s="17"/>
      <c r="AE126" s="17"/>
      <c r="AF126" s="17"/>
      <c r="AG126" s="17"/>
      <c r="AH126" s="18"/>
      <c r="AI126" s="13">
        <v>0.54166666666666663</v>
      </c>
      <c r="AJ126" s="14">
        <v>0.70486111111111116</v>
      </c>
      <c r="AK126" s="14"/>
      <c r="AL126" s="14"/>
      <c r="AM126" s="13"/>
      <c r="AN126" s="14"/>
      <c r="AO126" s="14"/>
      <c r="AP126" s="20"/>
      <c r="AQ126" s="16">
        <v>0.54166666666666663</v>
      </c>
      <c r="AR126" s="17">
        <v>0.70486111111111116</v>
      </c>
      <c r="AS126" s="17"/>
      <c r="AT126" s="17"/>
      <c r="AU126" s="17"/>
      <c r="AV126" s="17"/>
      <c r="AW126" s="17"/>
      <c r="AX126" s="18"/>
      <c r="AY126" s="13">
        <v>0.54166666666666663</v>
      </c>
      <c r="AZ126" s="14">
        <v>0.70486111111111116</v>
      </c>
      <c r="BA126" s="14"/>
      <c r="BB126" s="14"/>
      <c r="BC126" s="13"/>
      <c r="BD126" s="14"/>
      <c r="BE126" s="14"/>
      <c r="BF126" s="20"/>
      <c r="BG126" s="16">
        <v>0.54166666666666663</v>
      </c>
      <c r="BH126" s="17">
        <v>0.70486111111111116</v>
      </c>
      <c r="BI126" s="17"/>
      <c r="BJ126" s="17"/>
      <c r="BK126" s="17"/>
      <c r="BL126" s="17"/>
      <c r="BM126" s="17"/>
      <c r="BN126" s="18"/>
      <c r="BO126" s="13">
        <v>0.54166666666666663</v>
      </c>
      <c r="BP126" s="14">
        <v>0.70486111111111116</v>
      </c>
      <c r="BQ126" s="14"/>
      <c r="BR126" s="14"/>
      <c r="BS126" s="14"/>
      <c r="BT126" s="14"/>
      <c r="BU126" s="14"/>
      <c r="BV126" s="20"/>
      <c r="BW126" s="21">
        <f t="shared" si="4"/>
        <v>1</v>
      </c>
      <c r="BX126" s="2" t="str">
        <f t="shared" si="5"/>
        <v>X</v>
      </c>
      <c r="BY126" s="2">
        <f>+VLOOKUP(B126,GESEM!B:O,14,0)</f>
        <v>6760</v>
      </c>
      <c r="CG126"/>
      <c r="CH126"/>
    </row>
    <row r="127" spans="1:86" ht="12.75" customHeight="1" x14ac:dyDescent="0.2">
      <c r="A127" s="31">
        <f t="shared" si="6"/>
        <v>121</v>
      </c>
      <c r="B127" s="74">
        <v>76893241</v>
      </c>
      <c r="C127" s="61" t="str">
        <f>+VLOOKUP(J127,TURNO!P:Q,2,0)</f>
        <v xml:space="preserve">CHAT USER </v>
      </c>
      <c r="D127" s="61" t="str">
        <f>+VLOOKUP(N127,TURNO!B:D,3,0)</f>
        <v>Mañana</v>
      </c>
      <c r="E127" s="75">
        <f>+VLOOKUP(B127,GESEM!B:R,12,0)</f>
        <v>44734</v>
      </c>
      <c r="F127" s="61" t="str">
        <f>+VLOOKUP(B127,GESEM!B:R,13,0)</f>
        <v>FULL TIME</v>
      </c>
      <c r="G127" s="61"/>
      <c r="H127" s="96"/>
      <c r="I127" s="61" t="str">
        <f>+VLOOKUP(B127,GESEM!B:N,3,0)</f>
        <v>SANTAMARIA CHASNAMOTE BETHEL BRISSET</v>
      </c>
      <c r="J127" s="61" t="s">
        <v>16</v>
      </c>
      <c r="K127" s="61" t="str">
        <f>+VLOOKUP(B127,GESEM!B:R,8,0)</f>
        <v>TORRES BARRIOS YAZURI YARUMI</v>
      </c>
      <c r="L127" s="61" t="str">
        <f>+VLOOKUP(B127,GESEM!B:R,17,0)</f>
        <v>SANCHEZ GRADOS JEAN PIERRE JOAQUIN</v>
      </c>
      <c r="M127" s="61" t="s">
        <v>99</v>
      </c>
      <c r="N127" s="13">
        <v>0.41666666666666669</v>
      </c>
      <c r="O127" s="14">
        <v>0.76041666666666663</v>
      </c>
      <c r="P127" s="13">
        <v>0.5625</v>
      </c>
      <c r="Q127" s="14">
        <v>0.59375</v>
      </c>
      <c r="R127" s="108" t="str">
        <f>+VLOOKUP(B127,GESEM!B:R,9,0)</f>
        <v>ACTIVO</v>
      </c>
      <c r="S127" s="19">
        <v>0.41666666666666669</v>
      </c>
      <c r="T127" s="14">
        <v>0.76041666666666663</v>
      </c>
      <c r="U127" s="14"/>
      <c r="V127" s="14"/>
      <c r="W127" s="13">
        <v>0.5625</v>
      </c>
      <c r="X127" s="14">
        <v>0.59375</v>
      </c>
      <c r="Y127" s="13"/>
      <c r="Z127" s="20"/>
      <c r="AA127" s="107">
        <v>0.41666666666666669</v>
      </c>
      <c r="AB127" s="17">
        <v>0.76041666666666663</v>
      </c>
      <c r="AC127" s="17"/>
      <c r="AD127" s="17"/>
      <c r="AE127" s="17">
        <v>0.5625</v>
      </c>
      <c r="AF127" s="17">
        <v>0.59375</v>
      </c>
      <c r="AG127" s="17"/>
      <c r="AH127" s="18"/>
      <c r="AI127" s="13"/>
      <c r="AJ127" s="14"/>
      <c r="AK127" s="14"/>
      <c r="AL127" s="14"/>
      <c r="AM127" s="13"/>
      <c r="AN127" s="14"/>
      <c r="AO127" s="14"/>
      <c r="AP127" s="20"/>
      <c r="AQ127" s="16">
        <v>0.41666666666666669</v>
      </c>
      <c r="AR127" s="17">
        <v>0.76041666666666663</v>
      </c>
      <c r="AS127" s="17"/>
      <c r="AT127" s="17"/>
      <c r="AU127" s="17">
        <v>0.5625</v>
      </c>
      <c r="AV127" s="17">
        <v>0.59375</v>
      </c>
      <c r="AW127" s="17"/>
      <c r="AX127" s="18"/>
      <c r="AY127" s="13">
        <v>0.41666666666666669</v>
      </c>
      <c r="AZ127" s="14">
        <v>0.76041666666666663</v>
      </c>
      <c r="BA127" s="14"/>
      <c r="BB127" s="14"/>
      <c r="BC127" s="13">
        <v>0.5625</v>
      </c>
      <c r="BD127" s="14">
        <v>0.59375</v>
      </c>
      <c r="BE127" s="14"/>
      <c r="BF127" s="20"/>
      <c r="BG127" s="16">
        <v>0.41666666666666669</v>
      </c>
      <c r="BH127" s="17">
        <v>0.76041666666666663</v>
      </c>
      <c r="BI127" s="17"/>
      <c r="BJ127" s="17"/>
      <c r="BK127" s="17">
        <v>0.5625</v>
      </c>
      <c r="BL127" s="17">
        <v>0.59375</v>
      </c>
      <c r="BM127" s="17"/>
      <c r="BN127" s="18"/>
      <c r="BO127" s="13">
        <v>0.41666666666666669</v>
      </c>
      <c r="BP127" s="14">
        <v>0.76041666666666663</v>
      </c>
      <c r="BQ127" s="14"/>
      <c r="BR127" s="14"/>
      <c r="BS127" s="14">
        <v>0.5625</v>
      </c>
      <c r="BT127" s="14">
        <v>0.59375</v>
      </c>
      <c r="BU127" s="14"/>
      <c r="BV127" s="20"/>
      <c r="BW127" s="21">
        <f t="shared" si="4"/>
        <v>1</v>
      </c>
      <c r="BX127" s="2" t="str">
        <f t="shared" si="5"/>
        <v>X</v>
      </c>
      <c r="BY127" s="2">
        <f>+VLOOKUP(B127,GESEM!B:O,14,0)</f>
        <v>3364</v>
      </c>
      <c r="CG127"/>
      <c r="CH127"/>
    </row>
    <row r="128" spans="1:86" ht="12.75" customHeight="1" x14ac:dyDescent="0.2">
      <c r="A128" s="31">
        <f t="shared" si="6"/>
        <v>122</v>
      </c>
      <c r="B128" s="74">
        <v>78632262</v>
      </c>
      <c r="C128" s="61" t="str">
        <f>+VLOOKUP(J128,TURNO!P:Q,2,0)</f>
        <v xml:space="preserve">CHAT USER </v>
      </c>
      <c r="D128" s="61" t="str">
        <f>+VLOOKUP(N128,TURNO!B:D,3,0)</f>
        <v>Mañana</v>
      </c>
      <c r="E128" s="75">
        <f>+VLOOKUP(B128,GESEM!B:R,12,0)</f>
        <v>45561</v>
      </c>
      <c r="F128" s="61" t="str">
        <f>+VLOOKUP(B128,GESEM!B:R,13,0)</f>
        <v>PART TIME</v>
      </c>
      <c r="G128" s="61" t="s">
        <v>2218</v>
      </c>
      <c r="H128" s="96" t="s">
        <v>45</v>
      </c>
      <c r="I128" s="61" t="str">
        <f>+VLOOKUP(B128,GESEM!B:N,3,0)</f>
        <v>SANCHEZ BANDA LUIS ANGEL</v>
      </c>
      <c r="J128" s="61" t="s">
        <v>16</v>
      </c>
      <c r="K128" s="61" t="str">
        <f>+VLOOKUP(B128,GESEM!B:R,8,0)</f>
        <v>LARICO ALARCON CHRISTIAN CARLOS</v>
      </c>
      <c r="L128" s="61" t="str">
        <f>+VLOOKUP(B128,GESEM!B:R,17,0)</f>
        <v>ALONSO RAFAEL ALEJANDRO WLADIMIR</v>
      </c>
      <c r="M128" s="61" t="s">
        <v>99</v>
      </c>
      <c r="N128" s="13">
        <v>0.45833333333333331</v>
      </c>
      <c r="O128" s="14">
        <v>0.62152777777777779</v>
      </c>
      <c r="P128" s="13"/>
      <c r="Q128" s="14"/>
      <c r="R128" s="108" t="str">
        <f>+VLOOKUP(B128,GESEM!B:R,9,0)</f>
        <v>ACTIVO</v>
      </c>
      <c r="S128" s="19">
        <v>0.45833333333333331</v>
      </c>
      <c r="T128" s="14">
        <v>0.62152777777777779</v>
      </c>
      <c r="U128" s="14"/>
      <c r="V128" s="14"/>
      <c r="W128" s="13"/>
      <c r="X128" s="14"/>
      <c r="Y128" s="13"/>
      <c r="Z128" s="20"/>
      <c r="AA128" s="107">
        <v>0.45833333333333331</v>
      </c>
      <c r="AB128" s="17">
        <v>0.62152777777777779</v>
      </c>
      <c r="AC128" s="17"/>
      <c r="AD128" s="17"/>
      <c r="AE128" s="17"/>
      <c r="AF128" s="17"/>
      <c r="AG128" s="17"/>
      <c r="AH128" s="18"/>
      <c r="AI128" s="13"/>
      <c r="AJ128" s="14"/>
      <c r="AK128" s="14"/>
      <c r="AL128" s="14"/>
      <c r="AM128" s="13"/>
      <c r="AN128" s="14"/>
      <c r="AO128" s="14"/>
      <c r="AP128" s="20"/>
      <c r="AQ128" s="16">
        <v>0.45833333333333331</v>
      </c>
      <c r="AR128" s="17">
        <v>0.62152777777777779</v>
      </c>
      <c r="AS128" s="17"/>
      <c r="AT128" s="17"/>
      <c r="AU128" s="17"/>
      <c r="AV128" s="17"/>
      <c r="AW128" s="17"/>
      <c r="AX128" s="18"/>
      <c r="AY128" s="13">
        <v>0.45833333333333331</v>
      </c>
      <c r="AZ128" s="14">
        <v>0.62152777777777779</v>
      </c>
      <c r="BA128" s="14"/>
      <c r="BB128" s="14"/>
      <c r="BC128" s="13"/>
      <c r="BD128" s="14"/>
      <c r="BE128" s="14"/>
      <c r="BF128" s="20"/>
      <c r="BG128" s="16">
        <v>0.45833333333333331</v>
      </c>
      <c r="BH128" s="17">
        <v>0.62152777777777779</v>
      </c>
      <c r="BI128" s="17"/>
      <c r="BJ128" s="17"/>
      <c r="BK128" s="17"/>
      <c r="BL128" s="17"/>
      <c r="BM128" s="17"/>
      <c r="BN128" s="18"/>
      <c r="BO128" s="13">
        <v>0.45833333333333331</v>
      </c>
      <c r="BP128" s="14">
        <v>0.62152777777777779</v>
      </c>
      <c r="BQ128" s="14"/>
      <c r="BR128" s="14"/>
      <c r="BS128" s="14"/>
      <c r="BT128" s="14"/>
      <c r="BU128" s="14"/>
      <c r="BV128" s="20"/>
      <c r="BW128" s="21">
        <f t="shared" si="4"/>
        <v>1</v>
      </c>
      <c r="BX128" s="2" t="str">
        <f t="shared" si="5"/>
        <v>X</v>
      </c>
      <c r="BY128" s="2">
        <f>+VLOOKUP(B128,GESEM!B:O,14,0)</f>
        <v>9692</v>
      </c>
      <c r="CG128"/>
      <c r="CH128"/>
    </row>
    <row r="129" spans="1:86" ht="12.75" customHeight="1" x14ac:dyDescent="0.2">
      <c r="A129" s="31">
        <f t="shared" si="6"/>
        <v>123</v>
      </c>
      <c r="B129" s="74">
        <v>72674272</v>
      </c>
      <c r="C129" s="61" t="str">
        <f>+VLOOKUP(J129,TURNO!P:Q,2,0)</f>
        <v xml:space="preserve">CHAT USER </v>
      </c>
      <c r="D129" s="61" t="str">
        <f>+VLOOKUP(N129,TURNO!B:D,3,0)</f>
        <v>Mañana</v>
      </c>
      <c r="E129" s="75">
        <f>+VLOOKUP(B129,GESEM!B:R,12,0)</f>
        <v>45561</v>
      </c>
      <c r="F129" s="61" t="str">
        <f>+VLOOKUP(B129,GESEM!B:R,13,0)</f>
        <v>PART TIME</v>
      </c>
      <c r="G129" s="61"/>
      <c r="H129" s="96"/>
      <c r="I129" s="61" t="str">
        <f>+VLOOKUP(B129,GESEM!B:N,3,0)</f>
        <v>RIOS OLIVERO NICOLAS ARTURO</v>
      </c>
      <c r="J129" s="61" t="s">
        <v>16</v>
      </c>
      <c r="K129" s="61" t="str">
        <f>+VLOOKUP(B129,GESEM!B:R,8,0)</f>
        <v>LARICO ALARCON CHRISTIAN CARLOS</v>
      </c>
      <c r="L129" s="61" t="str">
        <f>+VLOOKUP(B129,GESEM!B:R,17,0)</f>
        <v>ALONSO RAFAEL ALEJANDRO WLADIMIR</v>
      </c>
      <c r="M129" s="61" t="s">
        <v>99</v>
      </c>
      <c r="N129" s="13">
        <v>0.45833333333333331</v>
      </c>
      <c r="O129" s="14">
        <v>0.62152777777777779</v>
      </c>
      <c r="P129" s="13"/>
      <c r="Q129" s="14"/>
      <c r="R129" s="108" t="str">
        <f>+VLOOKUP(B129,GESEM!B:R,9,0)</f>
        <v>ACTIVO</v>
      </c>
      <c r="S129" s="19">
        <v>0.45833333333333331</v>
      </c>
      <c r="T129" s="14">
        <v>0.62152777777777779</v>
      </c>
      <c r="U129" s="14"/>
      <c r="V129" s="14"/>
      <c r="W129" s="13"/>
      <c r="X129" s="14"/>
      <c r="Y129" s="13"/>
      <c r="Z129" s="20"/>
      <c r="AA129" s="107">
        <v>0.45833333333333331</v>
      </c>
      <c r="AB129" s="17">
        <v>0.62152777777777779</v>
      </c>
      <c r="AC129" s="17"/>
      <c r="AD129" s="17"/>
      <c r="AE129" s="17"/>
      <c r="AF129" s="17"/>
      <c r="AG129" s="17"/>
      <c r="AH129" s="18"/>
      <c r="AI129" s="13"/>
      <c r="AJ129" s="14"/>
      <c r="AK129" s="14"/>
      <c r="AL129" s="14"/>
      <c r="AM129" s="13"/>
      <c r="AN129" s="14"/>
      <c r="AO129" s="14"/>
      <c r="AP129" s="20"/>
      <c r="AQ129" s="16">
        <v>0.45833333333333331</v>
      </c>
      <c r="AR129" s="17">
        <v>0.62152777777777779</v>
      </c>
      <c r="AS129" s="17"/>
      <c r="AT129" s="17"/>
      <c r="AU129" s="17"/>
      <c r="AV129" s="17"/>
      <c r="AW129" s="17"/>
      <c r="AX129" s="18"/>
      <c r="AY129" s="13">
        <v>0.45833333333333331</v>
      </c>
      <c r="AZ129" s="14">
        <v>0.62152777777777779</v>
      </c>
      <c r="BA129" s="14"/>
      <c r="BB129" s="14"/>
      <c r="BC129" s="13"/>
      <c r="BD129" s="14"/>
      <c r="BE129" s="14"/>
      <c r="BF129" s="20"/>
      <c r="BG129" s="16">
        <v>0.45833333333333331</v>
      </c>
      <c r="BH129" s="17">
        <v>0.62152777777777779</v>
      </c>
      <c r="BI129" s="17"/>
      <c r="BJ129" s="17"/>
      <c r="BK129" s="17"/>
      <c r="BL129" s="17"/>
      <c r="BM129" s="17"/>
      <c r="BN129" s="18"/>
      <c r="BO129" s="13">
        <v>0.45833333333333331</v>
      </c>
      <c r="BP129" s="14">
        <v>0.62152777777777779</v>
      </c>
      <c r="BQ129" s="14"/>
      <c r="BR129" s="14"/>
      <c r="BS129" s="14"/>
      <c r="BT129" s="14"/>
      <c r="BU129" s="14"/>
      <c r="BV129" s="20"/>
      <c r="BW129" s="21">
        <f t="shared" si="4"/>
        <v>1</v>
      </c>
      <c r="BX129" s="2" t="str">
        <f t="shared" si="5"/>
        <v>X</v>
      </c>
      <c r="BY129" s="2">
        <f>+VLOOKUP(B129,GESEM!B:O,14,0)</f>
        <v>9692</v>
      </c>
      <c r="CG129"/>
      <c r="CH129"/>
    </row>
    <row r="130" spans="1:86" ht="12.75" customHeight="1" x14ac:dyDescent="0.2">
      <c r="A130" s="31">
        <f t="shared" si="6"/>
        <v>124</v>
      </c>
      <c r="B130" s="74">
        <v>73045787</v>
      </c>
      <c r="C130" s="61" t="str">
        <f>+VLOOKUP(J130,TURNO!P:Q,2,0)</f>
        <v xml:space="preserve">CHAT USER </v>
      </c>
      <c r="D130" s="61" t="str">
        <f>+VLOOKUP(N130,TURNO!B:D,3,0)</f>
        <v>Mañana</v>
      </c>
      <c r="E130" s="75">
        <f>+VLOOKUP(B130,GESEM!B:R,12,0)</f>
        <v>44621</v>
      </c>
      <c r="F130" s="61" t="str">
        <f>+VLOOKUP(B130,GESEM!B:R,13,0)</f>
        <v>PART TIME</v>
      </c>
      <c r="G130" s="61"/>
      <c r="H130" s="96"/>
      <c r="I130" s="61" t="str">
        <f>+VLOOKUP(B130,GESEM!B:N,3,0)</f>
        <v>ESPINOZA MEZA YESSICA ROSMERI</v>
      </c>
      <c r="J130" s="61" t="s">
        <v>16</v>
      </c>
      <c r="K130" s="61" t="str">
        <f>+VLOOKUP(B130,GESEM!B:R,8,0)</f>
        <v>TORRES BARRIOS YAZURI YARUMI</v>
      </c>
      <c r="L130" s="61" t="str">
        <f>+VLOOKUP(B130,GESEM!B:R,17,0)</f>
        <v>SANCHEZ GRADOS JEAN PIERRE JOAQUIN</v>
      </c>
      <c r="M130" s="61" t="s">
        <v>98</v>
      </c>
      <c r="N130" s="13">
        <v>0.41666666666666669</v>
      </c>
      <c r="O130" s="14">
        <v>0.57986111111111116</v>
      </c>
      <c r="P130" s="13"/>
      <c r="Q130" s="14"/>
      <c r="R130" s="108" t="str">
        <f>+VLOOKUP(B130,GESEM!B:R,9,0)</f>
        <v>ACTIVO</v>
      </c>
      <c r="S130" s="19">
        <v>0.41666666666666669</v>
      </c>
      <c r="T130" s="14">
        <v>0.57986111111111116</v>
      </c>
      <c r="U130" s="14"/>
      <c r="V130" s="14"/>
      <c r="W130" s="13"/>
      <c r="X130" s="14"/>
      <c r="Y130" s="13"/>
      <c r="Z130" s="20"/>
      <c r="AA130" s="107"/>
      <c r="AB130" s="17"/>
      <c r="AC130" s="17"/>
      <c r="AD130" s="17"/>
      <c r="AE130" s="17"/>
      <c r="AF130" s="17"/>
      <c r="AG130" s="17"/>
      <c r="AH130" s="18"/>
      <c r="AI130" s="13">
        <v>0.41666666666666669</v>
      </c>
      <c r="AJ130" s="14">
        <v>0.57986111111111116</v>
      </c>
      <c r="AK130" s="14"/>
      <c r="AL130" s="14"/>
      <c r="AM130" s="13"/>
      <c r="AN130" s="14"/>
      <c r="AO130" s="14"/>
      <c r="AP130" s="20"/>
      <c r="AQ130" s="16">
        <v>0.41666666666666669</v>
      </c>
      <c r="AR130" s="17">
        <v>0.57986111111111116</v>
      </c>
      <c r="AS130" s="17"/>
      <c r="AT130" s="17"/>
      <c r="AU130" s="17"/>
      <c r="AV130" s="17"/>
      <c r="AW130" s="17"/>
      <c r="AX130" s="18"/>
      <c r="AY130" s="13">
        <v>0.41666666666666669</v>
      </c>
      <c r="AZ130" s="14">
        <v>0.57986111111111116</v>
      </c>
      <c r="BA130" s="14"/>
      <c r="BB130" s="14"/>
      <c r="BC130" s="13"/>
      <c r="BD130" s="14"/>
      <c r="BE130" s="14"/>
      <c r="BF130" s="20"/>
      <c r="BG130" s="16">
        <v>0.41666666666666669</v>
      </c>
      <c r="BH130" s="17">
        <v>0.57986111111111116</v>
      </c>
      <c r="BI130" s="17"/>
      <c r="BJ130" s="17"/>
      <c r="BK130" s="17"/>
      <c r="BL130" s="17"/>
      <c r="BM130" s="17"/>
      <c r="BN130" s="18"/>
      <c r="BO130" s="13">
        <v>0.41666666666666669</v>
      </c>
      <c r="BP130" s="14">
        <v>0.57986111111111116</v>
      </c>
      <c r="BQ130" s="14"/>
      <c r="BR130" s="14"/>
      <c r="BS130" s="14"/>
      <c r="BT130" s="14"/>
      <c r="BU130" s="14"/>
      <c r="BV130" s="20"/>
      <c r="BW130" s="21">
        <f t="shared" ref="BW130:BW190" si="7">COUNTBLANK(S130)+COUNTBLANK(AA130)+COUNTBLANK(AI130)+COUNTBLANK(AQ130)+COUNTBLANK(AY130)+COUNTBLANK(BG130)+COUNTBLANK(BO130)</f>
        <v>1</v>
      </c>
      <c r="BX130" s="2" t="str">
        <f t="shared" si="5"/>
        <v>X</v>
      </c>
      <c r="BY130" s="2">
        <f>+VLOOKUP(B130,GESEM!B:O,14,0)</f>
        <v>2999</v>
      </c>
      <c r="CG130"/>
      <c r="CH130"/>
    </row>
    <row r="131" spans="1:86" ht="12.75" customHeight="1" x14ac:dyDescent="0.2">
      <c r="A131" s="31">
        <f t="shared" si="6"/>
        <v>125</v>
      </c>
      <c r="B131" s="74">
        <v>77207474</v>
      </c>
      <c r="C131" s="61" t="str">
        <f>+VLOOKUP(J131,TURNO!P:Q,2,0)</f>
        <v xml:space="preserve">CHAT USER </v>
      </c>
      <c r="D131" s="61" t="str">
        <f>+VLOOKUP(N131,TURNO!B:D,3,0)</f>
        <v>Mañana</v>
      </c>
      <c r="E131" s="75">
        <f>+VLOOKUP(B131,GESEM!B:R,12,0)</f>
        <v>45545</v>
      </c>
      <c r="F131" s="61" t="str">
        <f>+VLOOKUP(B131,GESEM!B:R,13,0)</f>
        <v>PART TIME</v>
      </c>
      <c r="G131" s="61"/>
      <c r="H131" s="96"/>
      <c r="I131" s="61" t="str">
        <f>+VLOOKUP(B131,GESEM!B:N,3,0)</f>
        <v>SANCHEZ YUPANQUI YOMIRA ZOILA</v>
      </c>
      <c r="J131" s="61" t="s">
        <v>16</v>
      </c>
      <c r="K131" s="61" t="str">
        <f>+VLOOKUP(B131,GESEM!B:R,8,0)</f>
        <v>APONTE COVEÑAS JOSELYN ANDREA</v>
      </c>
      <c r="L131" s="61" t="str">
        <f>+VLOOKUP(B131,GESEM!B:R,17,0)</f>
        <v>ALONSO RAFAEL ALEJANDRO WLADIMIR</v>
      </c>
      <c r="M131" s="61" t="s">
        <v>99</v>
      </c>
      <c r="N131" s="13">
        <v>0.41666666666666669</v>
      </c>
      <c r="O131" s="14">
        <v>0.57986111111111116</v>
      </c>
      <c r="P131" s="13"/>
      <c r="Q131" s="14"/>
      <c r="R131" s="108" t="str">
        <f>+VLOOKUP(B131,GESEM!B:R,9,0)</f>
        <v>ACTIVO</v>
      </c>
      <c r="S131" s="19">
        <v>0.41666666666666669</v>
      </c>
      <c r="T131" s="14">
        <v>0.57986111111111116</v>
      </c>
      <c r="U131" s="14"/>
      <c r="V131" s="14"/>
      <c r="W131" s="13"/>
      <c r="X131" s="14"/>
      <c r="Y131" s="13"/>
      <c r="Z131" s="20"/>
      <c r="AA131" s="107">
        <v>0.41666666666666669</v>
      </c>
      <c r="AB131" s="17">
        <v>0.57986111111111116</v>
      </c>
      <c r="AC131" s="17"/>
      <c r="AD131" s="17"/>
      <c r="AE131" s="17"/>
      <c r="AF131" s="17"/>
      <c r="AG131" s="17"/>
      <c r="AH131" s="18"/>
      <c r="AI131" s="13"/>
      <c r="AJ131" s="14"/>
      <c r="AK131" s="14"/>
      <c r="AL131" s="14"/>
      <c r="AM131" s="13"/>
      <c r="AN131" s="14"/>
      <c r="AO131" s="14"/>
      <c r="AP131" s="20"/>
      <c r="AQ131" s="16">
        <v>0.41666666666666669</v>
      </c>
      <c r="AR131" s="17">
        <v>0.57986111111111116</v>
      </c>
      <c r="AS131" s="17"/>
      <c r="AT131" s="17"/>
      <c r="AU131" s="17"/>
      <c r="AV131" s="17"/>
      <c r="AW131" s="17"/>
      <c r="AX131" s="18"/>
      <c r="AY131" s="13">
        <v>0.41666666666666669</v>
      </c>
      <c r="AZ131" s="14">
        <v>0.57986111111111116</v>
      </c>
      <c r="BA131" s="14"/>
      <c r="BB131" s="14"/>
      <c r="BC131" s="13"/>
      <c r="BD131" s="14"/>
      <c r="BE131" s="14"/>
      <c r="BF131" s="20"/>
      <c r="BG131" s="16">
        <v>0.41666666666666669</v>
      </c>
      <c r="BH131" s="17">
        <v>0.57986111111111116</v>
      </c>
      <c r="BI131" s="17"/>
      <c r="BJ131" s="17"/>
      <c r="BK131" s="17"/>
      <c r="BL131" s="17"/>
      <c r="BM131" s="17"/>
      <c r="BN131" s="18"/>
      <c r="BO131" s="13">
        <v>0.41666666666666669</v>
      </c>
      <c r="BP131" s="14">
        <v>0.57986111111111116</v>
      </c>
      <c r="BQ131" s="14"/>
      <c r="BR131" s="14"/>
      <c r="BS131" s="14"/>
      <c r="BT131" s="14"/>
      <c r="BU131" s="14"/>
      <c r="BV131" s="20"/>
      <c r="BW131" s="21">
        <f t="shared" si="7"/>
        <v>1</v>
      </c>
      <c r="BX131" s="2" t="str">
        <f t="shared" si="5"/>
        <v>X</v>
      </c>
      <c r="BY131" s="2">
        <f>+VLOOKUP(B131,GESEM!B:O,14,0)</f>
        <v>9691</v>
      </c>
      <c r="CG131"/>
      <c r="CH131"/>
    </row>
    <row r="132" spans="1:86" ht="12.75" customHeight="1" x14ac:dyDescent="0.2">
      <c r="A132" s="31">
        <f t="shared" si="6"/>
        <v>126</v>
      </c>
      <c r="B132" s="74">
        <v>76303462</v>
      </c>
      <c r="C132" s="61" t="str">
        <f>+VLOOKUP(J132,TURNO!P:Q,2,0)</f>
        <v xml:space="preserve">CHAT USER </v>
      </c>
      <c r="D132" s="61" t="str">
        <f>+VLOOKUP(N132,TURNO!B:D,3,0)</f>
        <v>Mañana</v>
      </c>
      <c r="E132" s="75">
        <f>+VLOOKUP(B132,GESEM!B:R,12,0)</f>
        <v>45261</v>
      </c>
      <c r="F132" s="61" t="str">
        <f>+VLOOKUP(B132,GESEM!B:R,13,0)</f>
        <v>PART TIME</v>
      </c>
      <c r="G132" s="61"/>
      <c r="H132" s="96"/>
      <c r="I132" s="61" t="str">
        <f>+VLOOKUP(B132,GESEM!B:N,3,0)</f>
        <v>SEGURA GARCIA PATRICIA MADELEINE</v>
      </c>
      <c r="J132" s="61" t="s">
        <v>16</v>
      </c>
      <c r="K132" s="61" t="str">
        <f>+VLOOKUP(B132,GESEM!B:R,8,0)</f>
        <v>TORRES BARRIOS YAZURI YARUMI</v>
      </c>
      <c r="L132" s="61" t="str">
        <f>+VLOOKUP(B132,GESEM!B:R,17,0)</f>
        <v>SANCHEZ GRADOS JEAN PIERRE JOAQUIN</v>
      </c>
      <c r="M132" s="61" t="s">
        <v>99</v>
      </c>
      <c r="N132" s="13">
        <v>0.45833333333333331</v>
      </c>
      <c r="O132" s="14">
        <v>0.62152777777777779</v>
      </c>
      <c r="P132" s="13"/>
      <c r="Q132" s="14"/>
      <c r="R132" s="108" t="str">
        <f>+VLOOKUP(B132,GESEM!B:R,9,0)</f>
        <v>ACTIVO</v>
      </c>
      <c r="S132" s="19">
        <v>0.45833333333333331</v>
      </c>
      <c r="T132" s="14">
        <v>0.62152777777777779</v>
      </c>
      <c r="U132" s="14"/>
      <c r="V132" s="14"/>
      <c r="W132" s="13"/>
      <c r="X132" s="14"/>
      <c r="Y132" s="13"/>
      <c r="Z132" s="20"/>
      <c r="AA132" s="107">
        <v>0.45833333333333331</v>
      </c>
      <c r="AB132" s="17">
        <v>0.62152777777777779</v>
      </c>
      <c r="AC132" s="17"/>
      <c r="AD132" s="17"/>
      <c r="AE132" s="17"/>
      <c r="AF132" s="17"/>
      <c r="AG132" s="17"/>
      <c r="AH132" s="18"/>
      <c r="AI132" s="13"/>
      <c r="AJ132" s="14"/>
      <c r="AK132" s="14"/>
      <c r="AL132" s="14"/>
      <c r="AM132" s="13"/>
      <c r="AN132" s="14"/>
      <c r="AO132" s="14"/>
      <c r="AP132" s="20"/>
      <c r="AQ132" s="16">
        <v>0.45833333333333331</v>
      </c>
      <c r="AR132" s="17">
        <v>0.62152777777777779</v>
      </c>
      <c r="AS132" s="17"/>
      <c r="AT132" s="17"/>
      <c r="AU132" s="17"/>
      <c r="AV132" s="17"/>
      <c r="AW132" s="17"/>
      <c r="AX132" s="18"/>
      <c r="AY132" s="13">
        <v>0.45833333333333331</v>
      </c>
      <c r="AZ132" s="14">
        <v>0.62152777777777779</v>
      </c>
      <c r="BA132" s="14"/>
      <c r="BB132" s="14"/>
      <c r="BC132" s="13"/>
      <c r="BD132" s="14"/>
      <c r="BE132" s="14"/>
      <c r="BF132" s="20"/>
      <c r="BG132" s="16">
        <v>0.45833333333333331</v>
      </c>
      <c r="BH132" s="17">
        <v>0.62152777777777779</v>
      </c>
      <c r="BI132" s="17"/>
      <c r="BJ132" s="17"/>
      <c r="BK132" s="17"/>
      <c r="BL132" s="17"/>
      <c r="BM132" s="17"/>
      <c r="BN132" s="18"/>
      <c r="BO132" s="13">
        <v>0.45833333333333331</v>
      </c>
      <c r="BP132" s="14">
        <v>0.62152777777777779</v>
      </c>
      <c r="BQ132" s="14"/>
      <c r="BR132" s="14"/>
      <c r="BS132" s="14"/>
      <c r="BT132" s="14"/>
      <c r="BU132" s="14"/>
      <c r="BV132" s="20"/>
      <c r="BW132" s="21">
        <f t="shared" si="7"/>
        <v>1</v>
      </c>
      <c r="BX132" s="2" t="str">
        <f t="shared" si="5"/>
        <v>X</v>
      </c>
      <c r="BY132" s="2">
        <f>+VLOOKUP(B132,GESEM!B:O,14,0)</f>
        <v>6843</v>
      </c>
      <c r="CG132"/>
      <c r="CH132"/>
    </row>
    <row r="133" spans="1:86" ht="12.75" customHeight="1" x14ac:dyDescent="0.2">
      <c r="A133" s="31">
        <f t="shared" si="6"/>
        <v>127</v>
      </c>
      <c r="B133" s="74">
        <v>2589357</v>
      </c>
      <c r="C133" s="61" t="str">
        <f>+VLOOKUP(J133,TURNO!P:Q,2,0)</f>
        <v xml:space="preserve">CHAT USER </v>
      </c>
      <c r="D133" s="61" t="str">
        <f>+VLOOKUP(N133,TURNO!B:D,3,0)</f>
        <v>Mañana</v>
      </c>
      <c r="E133" s="75">
        <f>+VLOOKUP(B133,GESEM!B:R,12,0)</f>
        <v>45266</v>
      </c>
      <c r="F133" s="61" t="str">
        <f>+VLOOKUP(B133,GESEM!B:R,13,0)</f>
        <v>PART TIME</v>
      </c>
      <c r="G133" s="61"/>
      <c r="H133" s="96"/>
      <c r="I133" s="61" t="str">
        <f>+VLOOKUP(B133,GESEM!B:N,3,0)</f>
        <v>NUÑEZ LAYA ESTEFANY CECILIA</v>
      </c>
      <c r="J133" s="61" t="s">
        <v>16</v>
      </c>
      <c r="K133" s="61" t="str">
        <f>+VLOOKUP(B133,GESEM!B:R,8,0)</f>
        <v>TORRES BARRIOS YAZURI YARUMI</v>
      </c>
      <c r="L133" s="61" t="str">
        <f>+VLOOKUP(B133,GESEM!B:R,17,0)</f>
        <v>SANCHEZ GRADOS JEAN PIERRE JOAQUIN</v>
      </c>
      <c r="M133" s="61" t="s">
        <v>98</v>
      </c>
      <c r="N133" s="13">
        <v>0.45833333333333331</v>
      </c>
      <c r="O133" s="14">
        <v>0.62152777777777779</v>
      </c>
      <c r="P133" s="13"/>
      <c r="Q133" s="14"/>
      <c r="R133" s="108" t="str">
        <f>+VLOOKUP(B133,GESEM!B:R,9,0)</f>
        <v>ACTIVO</v>
      </c>
      <c r="S133" s="19">
        <v>0.45833333333333331</v>
      </c>
      <c r="T133" s="14">
        <v>0.62152777777777779</v>
      </c>
      <c r="U133" s="14"/>
      <c r="V133" s="14"/>
      <c r="W133" s="13"/>
      <c r="X133" s="14"/>
      <c r="Y133" s="13"/>
      <c r="Z133" s="20"/>
      <c r="AA133" s="107"/>
      <c r="AB133" s="17"/>
      <c r="AC133" s="17"/>
      <c r="AD133" s="17"/>
      <c r="AE133" s="17"/>
      <c r="AF133" s="17"/>
      <c r="AG133" s="17"/>
      <c r="AH133" s="18"/>
      <c r="AI133" s="13">
        <v>0.45833333333333331</v>
      </c>
      <c r="AJ133" s="14">
        <v>0.62152777777777779</v>
      </c>
      <c r="AK133" s="14"/>
      <c r="AL133" s="14"/>
      <c r="AM133" s="13"/>
      <c r="AN133" s="14"/>
      <c r="AO133" s="14"/>
      <c r="AP133" s="20"/>
      <c r="AQ133" s="16">
        <v>0.45833333333333331</v>
      </c>
      <c r="AR133" s="17">
        <v>0.62152777777777779</v>
      </c>
      <c r="AS133" s="17"/>
      <c r="AT133" s="17"/>
      <c r="AU133" s="17"/>
      <c r="AV133" s="17"/>
      <c r="AW133" s="17"/>
      <c r="AX133" s="18"/>
      <c r="AY133" s="13">
        <v>0.45833333333333331</v>
      </c>
      <c r="AZ133" s="14">
        <v>0.62152777777777779</v>
      </c>
      <c r="BA133" s="14"/>
      <c r="BB133" s="14"/>
      <c r="BC133" s="13"/>
      <c r="BD133" s="14"/>
      <c r="BE133" s="14"/>
      <c r="BF133" s="20"/>
      <c r="BG133" s="16">
        <v>0.45833333333333331</v>
      </c>
      <c r="BH133" s="17">
        <v>0.62152777777777779</v>
      </c>
      <c r="BI133" s="17"/>
      <c r="BJ133" s="17"/>
      <c r="BK133" s="17"/>
      <c r="BL133" s="17"/>
      <c r="BM133" s="17"/>
      <c r="BN133" s="18"/>
      <c r="BO133" s="13">
        <v>0.45833333333333331</v>
      </c>
      <c r="BP133" s="14">
        <v>0.62152777777777779</v>
      </c>
      <c r="BQ133" s="14"/>
      <c r="BR133" s="14"/>
      <c r="BS133" s="14"/>
      <c r="BT133" s="14"/>
      <c r="BU133" s="14"/>
      <c r="BV133" s="20"/>
      <c r="BW133" s="21">
        <f t="shared" si="7"/>
        <v>1</v>
      </c>
      <c r="BX133" s="2" t="str">
        <f t="shared" si="5"/>
        <v>X</v>
      </c>
      <c r="BY133" s="2">
        <f>+VLOOKUP(B133,GESEM!B:O,14,0)</f>
        <v>6845</v>
      </c>
      <c r="CG133"/>
      <c r="CH133"/>
    </row>
    <row r="134" spans="1:86" ht="12.75" customHeight="1" x14ac:dyDescent="0.2">
      <c r="A134" s="31">
        <f t="shared" si="6"/>
        <v>128</v>
      </c>
      <c r="B134" s="74">
        <v>74903262</v>
      </c>
      <c r="C134" s="61" t="str">
        <f>+VLOOKUP(J134,TURNO!P:Q,2,0)</f>
        <v xml:space="preserve">CHAT USER </v>
      </c>
      <c r="D134" s="61" t="str">
        <f>+VLOOKUP(N134,TURNO!B:D,3,0)</f>
        <v>Mañana</v>
      </c>
      <c r="E134" s="75">
        <f>+VLOOKUP(B134,GESEM!B:R,12,0)</f>
        <v>45419</v>
      </c>
      <c r="F134" s="61" t="str">
        <f>+VLOOKUP(B134,GESEM!B:R,13,0)</f>
        <v>PART TIME</v>
      </c>
      <c r="G134" s="61"/>
      <c r="H134" s="96"/>
      <c r="I134" s="61" t="str">
        <f>+VLOOKUP(B134,GESEM!B:N,3,0)</f>
        <v>BALDEON GUTIERREZ LESLI FIORELA</v>
      </c>
      <c r="J134" s="61" t="s">
        <v>16</v>
      </c>
      <c r="K134" s="61" t="str">
        <f>+VLOOKUP(B134,GESEM!B:R,8,0)</f>
        <v>TORRES BARRIOS YAZURI YARUMI</v>
      </c>
      <c r="L134" s="61" t="str">
        <f>+VLOOKUP(B134,GESEM!B:R,17,0)</f>
        <v>SANCHEZ GRADOS JEAN PIERRE JOAQUIN</v>
      </c>
      <c r="M134" s="61" t="s">
        <v>98</v>
      </c>
      <c r="N134" s="13">
        <v>0.45833333333333331</v>
      </c>
      <c r="O134" s="14">
        <v>0.62152777777777779</v>
      </c>
      <c r="P134" s="13"/>
      <c r="Q134" s="14"/>
      <c r="R134" s="108" t="str">
        <f>+VLOOKUP(B134,GESEM!B:R,9,0)</f>
        <v>ACTIVO</v>
      </c>
      <c r="S134" s="19">
        <v>0.45833333333333331</v>
      </c>
      <c r="T134" s="14">
        <v>0.62152777777777779</v>
      </c>
      <c r="U134" s="14"/>
      <c r="V134" s="14"/>
      <c r="W134" s="13"/>
      <c r="X134" s="14"/>
      <c r="Y134" s="13"/>
      <c r="Z134" s="20"/>
      <c r="AA134" s="107"/>
      <c r="AB134" s="17"/>
      <c r="AC134" s="17"/>
      <c r="AD134" s="17"/>
      <c r="AE134" s="17"/>
      <c r="AF134" s="17"/>
      <c r="AG134" s="17"/>
      <c r="AH134" s="18"/>
      <c r="AI134" s="13">
        <v>0.45833333333333331</v>
      </c>
      <c r="AJ134" s="14">
        <v>0.62152777777777779</v>
      </c>
      <c r="AK134" s="14"/>
      <c r="AL134" s="14"/>
      <c r="AM134" s="13"/>
      <c r="AN134" s="14"/>
      <c r="AO134" s="14"/>
      <c r="AP134" s="20"/>
      <c r="AQ134" s="16">
        <v>0.45833333333333331</v>
      </c>
      <c r="AR134" s="17">
        <v>0.62152777777777779</v>
      </c>
      <c r="AS134" s="17"/>
      <c r="AT134" s="17"/>
      <c r="AU134" s="17"/>
      <c r="AV134" s="17"/>
      <c r="AW134" s="17"/>
      <c r="AX134" s="18"/>
      <c r="AY134" s="13">
        <v>0.45833333333333331</v>
      </c>
      <c r="AZ134" s="14">
        <v>0.62152777777777779</v>
      </c>
      <c r="BA134" s="14"/>
      <c r="BB134" s="14"/>
      <c r="BC134" s="13"/>
      <c r="BD134" s="14"/>
      <c r="BE134" s="14"/>
      <c r="BF134" s="20"/>
      <c r="BG134" s="16">
        <v>0.45833333333333331</v>
      </c>
      <c r="BH134" s="17">
        <v>0.62152777777777779</v>
      </c>
      <c r="BI134" s="17"/>
      <c r="BJ134" s="17"/>
      <c r="BK134" s="17"/>
      <c r="BL134" s="17"/>
      <c r="BM134" s="17"/>
      <c r="BN134" s="18"/>
      <c r="BO134" s="13">
        <v>0.45833333333333331</v>
      </c>
      <c r="BP134" s="14">
        <v>0.62152777777777779</v>
      </c>
      <c r="BQ134" s="14"/>
      <c r="BR134" s="14"/>
      <c r="BS134" s="14"/>
      <c r="BT134" s="14"/>
      <c r="BU134" s="14"/>
      <c r="BV134" s="20"/>
      <c r="BW134" s="21">
        <f t="shared" si="7"/>
        <v>1</v>
      </c>
      <c r="BX134" s="2" t="str">
        <f t="shared" ref="BX134:BX197" si="8">IF(I134="NESTING","OK",IF(AND(K134="full time",BW134=1),"OK",IF(AND(K134="Part time",BW134=2),"OK",IF(AND(K134="Part Time2",BW134=1),"OK",IF(AND(K134="Part Time3",BW134=4),"OK","X")))))</f>
        <v>X</v>
      </c>
      <c r="BY134" s="2">
        <f>+VLOOKUP(B134,GESEM!B:O,14,0)</f>
        <v>7264</v>
      </c>
      <c r="CG134"/>
      <c r="CH134"/>
    </row>
    <row r="135" spans="1:86" ht="12.75" customHeight="1" x14ac:dyDescent="0.2">
      <c r="A135" s="31">
        <f t="shared" si="6"/>
        <v>129</v>
      </c>
      <c r="B135" s="74">
        <v>75113053</v>
      </c>
      <c r="C135" s="61" t="str">
        <f>+VLOOKUP(J135,TURNO!P:Q,2,0)</f>
        <v xml:space="preserve">CHAT USER </v>
      </c>
      <c r="D135" s="61" t="str">
        <f>+VLOOKUP(N135,TURNO!B:D,3,0)</f>
        <v>Mañana</v>
      </c>
      <c r="E135" s="75">
        <f>+VLOOKUP(B135,GESEM!B:R,12,0)</f>
        <v>45180</v>
      </c>
      <c r="F135" s="61" t="str">
        <f>+VLOOKUP(B135,GESEM!B:R,13,0)</f>
        <v>PART TIME</v>
      </c>
      <c r="G135" s="61"/>
      <c r="H135" s="96"/>
      <c r="I135" s="61" t="str">
        <f>+VLOOKUP(B135,GESEM!B:N,3,0)</f>
        <v>VALLADARES BEDOYA ANTON SALOMON</v>
      </c>
      <c r="J135" s="61" t="s">
        <v>16</v>
      </c>
      <c r="K135" s="61" t="str">
        <f>+VLOOKUP(B135,GESEM!B:R,8,0)</f>
        <v>TORRES BARRIOS YAZURI YARUMI</v>
      </c>
      <c r="L135" s="61" t="str">
        <f>+VLOOKUP(B135,GESEM!B:R,17,0)</f>
        <v>SANCHEZ GRADOS JEAN PIERRE JOAQUIN</v>
      </c>
      <c r="M135" s="61" t="s">
        <v>99</v>
      </c>
      <c r="N135" s="13">
        <v>0.45833333333333331</v>
      </c>
      <c r="O135" s="14">
        <v>0.62152777777777779</v>
      </c>
      <c r="P135" s="13"/>
      <c r="Q135" s="14"/>
      <c r="R135" s="108" t="str">
        <f>+VLOOKUP(B135,GESEM!B:R,9,0)</f>
        <v>ACTIVO</v>
      </c>
      <c r="S135" s="19">
        <v>0.45833333333333331</v>
      </c>
      <c r="T135" s="14">
        <v>0.62152777777777779</v>
      </c>
      <c r="U135" s="14"/>
      <c r="V135" s="14"/>
      <c r="W135" s="13"/>
      <c r="X135" s="14"/>
      <c r="Y135" s="13"/>
      <c r="Z135" s="20"/>
      <c r="AA135" s="107">
        <v>0.45833333333333331</v>
      </c>
      <c r="AB135" s="17">
        <v>0.62152777777777779</v>
      </c>
      <c r="AC135" s="17"/>
      <c r="AD135" s="17"/>
      <c r="AE135" s="17"/>
      <c r="AF135" s="17"/>
      <c r="AG135" s="17"/>
      <c r="AH135" s="18"/>
      <c r="AI135" s="13"/>
      <c r="AJ135" s="14"/>
      <c r="AK135" s="14"/>
      <c r="AL135" s="14"/>
      <c r="AM135" s="13"/>
      <c r="AN135" s="14"/>
      <c r="AO135" s="14"/>
      <c r="AP135" s="20"/>
      <c r="AQ135" s="16">
        <v>0.45833333333333331</v>
      </c>
      <c r="AR135" s="17">
        <v>0.62152777777777779</v>
      </c>
      <c r="AS135" s="17"/>
      <c r="AT135" s="17"/>
      <c r="AU135" s="17"/>
      <c r="AV135" s="17"/>
      <c r="AW135" s="17"/>
      <c r="AX135" s="18"/>
      <c r="AY135" s="13">
        <v>0.45833333333333331</v>
      </c>
      <c r="AZ135" s="14">
        <v>0.62152777777777779</v>
      </c>
      <c r="BA135" s="14"/>
      <c r="BB135" s="14"/>
      <c r="BC135" s="13"/>
      <c r="BD135" s="14"/>
      <c r="BE135" s="14"/>
      <c r="BF135" s="20"/>
      <c r="BG135" s="16">
        <v>0.45833333333333331</v>
      </c>
      <c r="BH135" s="17">
        <v>0.62152777777777779</v>
      </c>
      <c r="BI135" s="17"/>
      <c r="BJ135" s="17"/>
      <c r="BK135" s="17"/>
      <c r="BL135" s="17"/>
      <c r="BM135" s="17"/>
      <c r="BN135" s="18"/>
      <c r="BO135" s="13">
        <v>0.45833333333333331</v>
      </c>
      <c r="BP135" s="14">
        <v>0.62152777777777779</v>
      </c>
      <c r="BQ135" s="14"/>
      <c r="BR135" s="14"/>
      <c r="BS135" s="14"/>
      <c r="BT135" s="14"/>
      <c r="BU135" s="14"/>
      <c r="BV135" s="20"/>
      <c r="BW135" s="21">
        <f t="shared" si="7"/>
        <v>1</v>
      </c>
      <c r="BX135" s="2" t="str">
        <f t="shared" si="8"/>
        <v>X</v>
      </c>
      <c r="BY135" s="2">
        <f>+VLOOKUP(B135,GESEM!B:O,14,0)</f>
        <v>6620</v>
      </c>
      <c r="CG135"/>
      <c r="CH135"/>
    </row>
    <row r="136" spans="1:86" ht="12.75" customHeight="1" x14ac:dyDescent="0.2">
      <c r="A136" s="31">
        <f t="shared" ref="A136:A199" si="9">+A135+1</f>
        <v>130</v>
      </c>
      <c r="B136" s="74">
        <v>74742176</v>
      </c>
      <c r="C136" s="61" t="str">
        <f>+VLOOKUP(J136,TURNO!P:Q,2,0)</f>
        <v xml:space="preserve">CHAT USER </v>
      </c>
      <c r="D136" s="61" t="str">
        <f>+VLOOKUP(N136,TURNO!B:D,3,0)</f>
        <v>Mañana</v>
      </c>
      <c r="E136" s="75">
        <f>+VLOOKUP(B136,GESEM!B:R,12,0)</f>
        <v>45352</v>
      </c>
      <c r="F136" s="61" t="str">
        <f>+VLOOKUP(B136,GESEM!B:R,13,0)</f>
        <v>PART TIME</v>
      </c>
      <c r="G136" s="61"/>
      <c r="H136" s="96"/>
      <c r="I136" s="61" t="str">
        <f>+VLOOKUP(B136,GESEM!B:N,3,0)</f>
        <v>BENAVIDES SILVERA ANDREA DEL</v>
      </c>
      <c r="J136" s="61" t="s">
        <v>16</v>
      </c>
      <c r="K136" s="61" t="str">
        <f>+VLOOKUP(B136,GESEM!B:R,8,0)</f>
        <v>TORRES BARRIOS YAZURI YARUMI</v>
      </c>
      <c r="L136" s="61" t="str">
        <f>+VLOOKUP(B136,GESEM!B:R,17,0)</f>
        <v>SANCHEZ GRADOS JEAN PIERRE JOAQUIN</v>
      </c>
      <c r="M136" s="61" t="s">
        <v>99</v>
      </c>
      <c r="N136" s="13">
        <v>0.45833333333333331</v>
      </c>
      <c r="O136" s="14">
        <v>0.62152777777777779</v>
      </c>
      <c r="P136" s="13"/>
      <c r="Q136" s="14"/>
      <c r="R136" s="108" t="str">
        <f>+VLOOKUP(B136,GESEM!B:R,9,0)</f>
        <v>ACTIVO</v>
      </c>
      <c r="S136" s="19">
        <v>0.45833333333333331</v>
      </c>
      <c r="T136" s="14">
        <v>0.62152777777777779</v>
      </c>
      <c r="U136" s="14"/>
      <c r="V136" s="14"/>
      <c r="W136" s="13"/>
      <c r="X136" s="14"/>
      <c r="Y136" s="13"/>
      <c r="Z136" s="20"/>
      <c r="AA136" s="107">
        <v>0.54166666666666663</v>
      </c>
      <c r="AB136" s="17">
        <v>0.70486111111111116</v>
      </c>
      <c r="AC136" s="17"/>
      <c r="AD136" s="17"/>
      <c r="AE136" s="17"/>
      <c r="AF136" s="17"/>
      <c r="AG136" s="17"/>
      <c r="AH136" s="18"/>
      <c r="AI136" s="13"/>
      <c r="AJ136" s="14"/>
      <c r="AK136" s="14"/>
      <c r="AL136" s="14"/>
      <c r="AM136" s="13"/>
      <c r="AN136" s="14"/>
      <c r="AO136" s="14"/>
      <c r="AP136" s="20"/>
      <c r="AQ136" s="16">
        <v>0.54166666666666663</v>
      </c>
      <c r="AR136" s="17">
        <v>0.70486111111111116</v>
      </c>
      <c r="AS136" s="17"/>
      <c r="AT136" s="17"/>
      <c r="AU136" s="17"/>
      <c r="AV136" s="17"/>
      <c r="AW136" s="17"/>
      <c r="AX136" s="18"/>
      <c r="AY136" s="13">
        <v>0.54166666666666663</v>
      </c>
      <c r="AZ136" s="14">
        <v>0.70486111111111116</v>
      </c>
      <c r="BA136" s="14"/>
      <c r="BB136" s="14"/>
      <c r="BC136" s="13"/>
      <c r="BD136" s="14"/>
      <c r="BE136" s="14"/>
      <c r="BF136" s="20"/>
      <c r="BG136" s="16">
        <v>0.45833333333333331</v>
      </c>
      <c r="BH136" s="17">
        <v>0.62152777777777779</v>
      </c>
      <c r="BI136" s="17"/>
      <c r="BJ136" s="17"/>
      <c r="BK136" s="17"/>
      <c r="BL136" s="17"/>
      <c r="BM136" s="17"/>
      <c r="BN136" s="18"/>
      <c r="BO136" s="13">
        <v>0.45833333333333331</v>
      </c>
      <c r="BP136" s="14">
        <v>0.62152777777777779</v>
      </c>
      <c r="BQ136" s="14"/>
      <c r="BR136" s="14"/>
      <c r="BS136" s="14"/>
      <c r="BT136" s="14"/>
      <c r="BU136" s="14"/>
      <c r="BV136" s="20"/>
      <c r="BW136" s="21">
        <f t="shared" si="7"/>
        <v>1</v>
      </c>
      <c r="BX136" s="2" t="str">
        <f t="shared" si="8"/>
        <v>X</v>
      </c>
      <c r="BY136" s="2">
        <f>+VLOOKUP(B136,GESEM!B:O,14,0)</f>
        <v>7104</v>
      </c>
      <c r="CG136"/>
      <c r="CH136"/>
    </row>
    <row r="137" spans="1:86" ht="12.75" customHeight="1" x14ac:dyDescent="0.2">
      <c r="A137" s="31">
        <f t="shared" si="9"/>
        <v>131</v>
      </c>
      <c r="B137" s="74">
        <v>70328053</v>
      </c>
      <c r="C137" s="61" t="str">
        <f>+VLOOKUP(J137,TURNO!P:Q,2,0)</f>
        <v xml:space="preserve">CHAT USER </v>
      </c>
      <c r="D137" s="61" t="str">
        <f>+VLOOKUP(N137,TURNO!B:D,3,0)</f>
        <v>Mañana</v>
      </c>
      <c r="E137" s="75">
        <f>+VLOOKUP(B137,GESEM!B:R,12,0)</f>
        <v>44873</v>
      </c>
      <c r="F137" s="61" t="str">
        <f>+VLOOKUP(B137,GESEM!B:R,13,0)</f>
        <v>PART TIME</v>
      </c>
      <c r="G137" s="61"/>
      <c r="H137" s="96"/>
      <c r="I137" s="61" t="str">
        <f>+VLOOKUP(B137,GESEM!B:N,3,0)</f>
        <v>YNOUYE CELIS DEISSY MITZUKO</v>
      </c>
      <c r="J137" s="61" t="s">
        <v>16</v>
      </c>
      <c r="K137" s="61" t="str">
        <f>+VLOOKUP(B137,GESEM!B:R,8,0)</f>
        <v>TORRES BARRIOS YAZURI YARUMI</v>
      </c>
      <c r="L137" s="61" t="str">
        <f>+VLOOKUP(B137,GESEM!B:R,17,0)</f>
        <v>SANCHEZ GRADOS JEAN PIERRE JOAQUIN</v>
      </c>
      <c r="M137" s="61" t="s">
        <v>99</v>
      </c>
      <c r="N137" s="13">
        <v>0.45833333333333331</v>
      </c>
      <c r="O137" s="14">
        <v>0.62152777777777779</v>
      </c>
      <c r="P137" s="13"/>
      <c r="Q137" s="14"/>
      <c r="R137" s="108" t="str">
        <f>+VLOOKUP(B137,GESEM!B:R,9,0)</f>
        <v>ACTIVO</v>
      </c>
      <c r="S137" s="19">
        <v>0.45833333333333331</v>
      </c>
      <c r="T137" s="14">
        <v>0.62152777777777779</v>
      </c>
      <c r="U137" s="14"/>
      <c r="V137" s="14"/>
      <c r="W137" s="13"/>
      <c r="X137" s="14"/>
      <c r="Y137" s="13"/>
      <c r="Z137" s="20"/>
      <c r="AA137" s="107">
        <v>0.45833333333333331</v>
      </c>
      <c r="AB137" s="17">
        <v>0.62152777777777779</v>
      </c>
      <c r="AC137" s="17"/>
      <c r="AD137" s="17"/>
      <c r="AE137" s="17"/>
      <c r="AF137" s="17"/>
      <c r="AG137" s="17"/>
      <c r="AH137" s="18"/>
      <c r="AI137" s="13"/>
      <c r="AJ137" s="14"/>
      <c r="AK137" s="14"/>
      <c r="AL137" s="14"/>
      <c r="AM137" s="13"/>
      <c r="AN137" s="14"/>
      <c r="AO137" s="14"/>
      <c r="AP137" s="20"/>
      <c r="AQ137" s="16">
        <v>0.45833333333333331</v>
      </c>
      <c r="AR137" s="17">
        <v>0.62152777777777779</v>
      </c>
      <c r="AS137" s="17"/>
      <c r="AT137" s="17"/>
      <c r="AU137" s="17"/>
      <c r="AV137" s="17"/>
      <c r="AW137" s="17"/>
      <c r="AX137" s="18"/>
      <c r="AY137" s="13">
        <v>0.45833333333333331</v>
      </c>
      <c r="AZ137" s="14">
        <v>0.62152777777777779</v>
      </c>
      <c r="BA137" s="14"/>
      <c r="BB137" s="14"/>
      <c r="BC137" s="13"/>
      <c r="BD137" s="14"/>
      <c r="BE137" s="14"/>
      <c r="BF137" s="20"/>
      <c r="BG137" s="16">
        <v>0.45833333333333331</v>
      </c>
      <c r="BH137" s="17">
        <v>0.62152777777777779</v>
      </c>
      <c r="BI137" s="17"/>
      <c r="BJ137" s="17"/>
      <c r="BK137" s="17"/>
      <c r="BL137" s="17"/>
      <c r="BM137" s="17"/>
      <c r="BN137" s="18"/>
      <c r="BO137" s="13">
        <v>0.45833333333333331</v>
      </c>
      <c r="BP137" s="14">
        <v>0.62152777777777779</v>
      </c>
      <c r="BQ137" s="14"/>
      <c r="BR137" s="14"/>
      <c r="BS137" s="14"/>
      <c r="BT137" s="14"/>
      <c r="BU137" s="14"/>
      <c r="BV137" s="20"/>
      <c r="BW137" s="21">
        <f t="shared" si="7"/>
        <v>1</v>
      </c>
      <c r="BX137" s="2" t="str">
        <f t="shared" si="8"/>
        <v>X</v>
      </c>
      <c r="BY137" s="2">
        <f>+VLOOKUP(B137,GESEM!B:O,14,0)</f>
        <v>4829</v>
      </c>
      <c r="CG137"/>
      <c r="CH137"/>
    </row>
    <row r="138" spans="1:86" ht="12.75" customHeight="1" x14ac:dyDescent="0.2">
      <c r="A138" s="31">
        <f t="shared" si="9"/>
        <v>132</v>
      </c>
      <c r="B138" s="74">
        <v>48137891</v>
      </c>
      <c r="C138" s="61" t="str">
        <f>+VLOOKUP(J138,TURNO!P:Q,2,0)</f>
        <v xml:space="preserve">CHAT USER </v>
      </c>
      <c r="D138" s="61" t="str">
        <f>+VLOOKUP(N138,TURNO!B:D,3,0)</f>
        <v>Mañana</v>
      </c>
      <c r="E138" s="75">
        <f>+VLOOKUP(B138,GESEM!B:R,12,0)</f>
        <v>45386</v>
      </c>
      <c r="F138" s="61" t="str">
        <f>+VLOOKUP(B138,GESEM!B:R,13,0)</f>
        <v>PART TIME</v>
      </c>
      <c r="G138" s="61"/>
      <c r="H138" s="96"/>
      <c r="I138" s="61" t="str">
        <f>+VLOOKUP(B138,GESEM!B:N,3,0)</f>
        <v>VASQUEZ ZAVALA JACQUELINE FIORELLA</v>
      </c>
      <c r="J138" s="61" t="s">
        <v>16</v>
      </c>
      <c r="K138" s="61" t="str">
        <f>+VLOOKUP(B138,GESEM!B:R,8,0)</f>
        <v>TORRES BARRIOS YAZURI YARUMI</v>
      </c>
      <c r="L138" s="61" t="str">
        <f>+VLOOKUP(B138,GESEM!B:R,17,0)</f>
        <v>SANCHEZ GRADOS JEAN PIERRE JOAQUIN</v>
      </c>
      <c r="M138" s="61" t="s">
        <v>99</v>
      </c>
      <c r="N138" s="13">
        <v>0.45833333333333331</v>
      </c>
      <c r="O138" s="14">
        <v>0.62152777777777779</v>
      </c>
      <c r="P138" s="13"/>
      <c r="Q138" s="14"/>
      <c r="R138" s="108" t="str">
        <f>+VLOOKUP(B138,GESEM!B:R,9,0)</f>
        <v>ACTIVO</v>
      </c>
      <c r="S138" s="19">
        <v>0.45833333333333331</v>
      </c>
      <c r="T138" s="14">
        <v>0.62152777777777779</v>
      </c>
      <c r="U138" s="14"/>
      <c r="V138" s="14"/>
      <c r="W138" s="13"/>
      <c r="X138" s="14"/>
      <c r="Y138" s="13"/>
      <c r="Z138" s="20"/>
      <c r="AA138" s="107">
        <v>0.45833333333333331</v>
      </c>
      <c r="AB138" s="17">
        <v>0.62152777777777779</v>
      </c>
      <c r="AC138" s="17"/>
      <c r="AD138" s="17"/>
      <c r="AE138" s="17"/>
      <c r="AF138" s="17"/>
      <c r="AG138" s="17"/>
      <c r="AH138" s="18"/>
      <c r="AI138" s="13"/>
      <c r="AJ138" s="14"/>
      <c r="AK138" s="14"/>
      <c r="AL138" s="14"/>
      <c r="AM138" s="13"/>
      <c r="AN138" s="14"/>
      <c r="AO138" s="14"/>
      <c r="AP138" s="20"/>
      <c r="AQ138" s="16">
        <v>0.45833333333333331</v>
      </c>
      <c r="AR138" s="17">
        <v>0.62152777777777779</v>
      </c>
      <c r="AS138" s="17"/>
      <c r="AT138" s="17"/>
      <c r="AU138" s="17"/>
      <c r="AV138" s="17"/>
      <c r="AW138" s="17"/>
      <c r="AX138" s="18"/>
      <c r="AY138" s="13">
        <v>0.45833333333333331</v>
      </c>
      <c r="AZ138" s="14">
        <v>0.62152777777777779</v>
      </c>
      <c r="BA138" s="14"/>
      <c r="BB138" s="14"/>
      <c r="BC138" s="13"/>
      <c r="BD138" s="14"/>
      <c r="BE138" s="14"/>
      <c r="BF138" s="20"/>
      <c r="BG138" s="16">
        <v>0.45833333333333331</v>
      </c>
      <c r="BH138" s="17">
        <v>0.62152777777777779</v>
      </c>
      <c r="BI138" s="17"/>
      <c r="BJ138" s="17"/>
      <c r="BK138" s="17"/>
      <c r="BL138" s="17"/>
      <c r="BM138" s="17"/>
      <c r="BN138" s="18"/>
      <c r="BO138" s="13">
        <v>0.45833333333333331</v>
      </c>
      <c r="BP138" s="14">
        <v>0.62152777777777779</v>
      </c>
      <c r="BQ138" s="14"/>
      <c r="BR138" s="14"/>
      <c r="BS138" s="14"/>
      <c r="BT138" s="14"/>
      <c r="BU138" s="14"/>
      <c r="BV138" s="20"/>
      <c r="BW138" s="21">
        <f t="shared" si="7"/>
        <v>1</v>
      </c>
      <c r="BX138" s="2" t="str">
        <f t="shared" si="8"/>
        <v>X</v>
      </c>
      <c r="BY138" s="2">
        <f>+VLOOKUP(B138,GESEM!B:O,14,0)</f>
        <v>7232</v>
      </c>
      <c r="CG138"/>
      <c r="CH138"/>
    </row>
    <row r="139" spans="1:86" ht="12.75" customHeight="1" x14ac:dyDescent="0.2">
      <c r="A139" s="31">
        <f t="shared" si="9"/>
        <v>133</v>
      </c>
      <c r="B139" s="74">
        <v>72484281</v>
      </c>
      <c r="C139" s="61" t="str">
        <f>+VLOOKUP(J139,TURNO!P:Q,2,0)</f>
        <v xml:space="preserve">CHAT USER </v>
      </c>
      <c r="D139" s="61" t="str">
        <f>+VLOOKUP(N139,TURNO!B:D,3,0)</f>
        <v>Mañana</v>
      </c>
      <c r="E139" s="75">
        <f>+VLOOKUP(B139,GESEM!B:R,12,0)</f>
        <v>45176</v>
      </c>
      <c r="F139" s="61" t="str">
        <f>+VLOOKUP(B139,GESEM!B:R,13,0)</f>
        <v>FULL TIME</v>
      </c>
      <c r="G139" s="61"/>
      <c r="H139" s="96"/>
      <c r="I139" s="61" t="str">
        <f>+VLOOKUP(B139,GESEM!B:N,3,0)</f>
        <v>PAUCAR QUISPE STEPHANY LIZET</v>
      </c>
      <c r="J139" s="61" t="s">
        <v>16</v>
      </c>
      <c r="K139" s="61" t="str">
        <f>+VLOOKUP(B139,GESEM!B:R,8,0)</f>
        <v>QUISPE ACUÑA ALVARO ROBERT</v>
      </c>
      <c r="L139" s="61" t="str">
        <f>+VLOOKUP(B139,GESEM!B:R,17,0)</f>
        <v>SANCHEZ GRADOS JEAN PIERRE JOAQUIN</v>
      </c>
      <c r="M139" s="61" t="s">
        <v>100</v>
      </c>
      <c r="N139" s="13">
        <v>0.45833333333333331</v>
      </c>
      <c r="O139" s="14">
        <v>0.80208333333333337</v>
      </c>
      <c r="P139" s="13">
        <v>0.58333333333333337</v>
      </c>
      <c r="Q139" s="14">
        <v>0.61458333333333337</v>
      </c>
      <c r="R139" s="108" t="str">
        <f>+VLOOKUP(B139,GESEM!B:R,9,0)</f>
        <v>ACTIVO</v>
      </c>
      <c r="S139" s="19">
        <v>0.45833333333333331</v>
      </c>
      <c r="T139" s="14">
        <v>0.80208333333333337</v>
      </c>
      <c r="U139" s="14"/>
      <c r="V139" s="14"/>
      <c r="W139" s="13">
        <v>0.58333333333333337</v>
      </c>
      <c r="X139" s="14">
        <v>0.61458333333333337</v>
      </c>
      <c r="Y139" s="13"/>
      <c r="Z139" s="20"/>
      <c r="AA139" s="107">
        <v>0.45833333333333331</v>
      </c>
      <c r="AB139" s="17">
        <v>0.80208333333333337</v>
      </c>
      <c r="AC139" s="17"/>
      <c r="AD139" s="17"/>
      <c r="AE139" s="17">
        <v>0.58333333333333337</v>
      </c>
      <c r="AF139" s="17">
        <v>0.61458333333333337</v>
      </c>
      <c r="AG139" s="17"/>
      <c r="AH139" s="18"/>
      <c r="AI139" s="13">
        <v>0.45833333333333331</v>
      </c>
      <c r="AJ139" s="14">
        <v>0.80208333333333337</v>
      </c>
      <c r="AK139" s="14"/>
      <c r="AL139" s="14"/>
      <c r="AM139" s="13">
        <v>0.58333333333333337</v>
      </c>
      <c r="AN139" s="14">
        <v>0.61458333333333337</v>
      </c>
      <c r="AO139" s="14"/>
      <c r="AP139" s="20"/>
      <c r="AQ139" s="16"/>
      <c r="AR139" s="17"/>
      <c r="AS139" s="17"/>
      <c r="AT139" s="17"/>
      <c r="AU139" s="17"/>
      <c r="AV139" s="17"/>
      <c r="AW139" s="17"/>
      <c r="AX139" s="18"/>
      <c r="AY139" s="13">
        <v>0.45833333333333331</v>
      </c>
      <c r="AZ139" s="14">
        <v>0.80208333333333337</v>
      </c>
      <c r="BA139" s="14"/>
      <c r="BB139" s="14"/>
      <c r="BC139" s="13">
        <v>0.58333333333333337</v>
      </c>
      <c r="BD139" s="14">
        <v>0.61458333333333337</v>
      </c>
      <c r="BE139" s="14"/>
      <c r="BF139" s="20"/>
      <c r="BG139" s="16">
        <v>0.45833333333333331</v>
      </c>
      <c r="BH139" s="17">
        <v>0.80208333333333337</v>
      </c>
      <c r="BI139" s="17"/>
      <c r="BJ139" s="17"/>
      <c r="BK139" s="17">
        <v>0.58333333333333337</v>
      </c>
      <c r="BL139" s="17">
        <v>0.61458333333333337</v>
      </c>
      <c r="BM139" s="17"/>
      <c r="BN139" s="18"/>
      <c r="BO139" s="13">
        <v>0.45833333333333331</v>
      </c>
      <c r="BP139" s="14">
        <v>0.80208333333333337</v>
      </c>
      <c r="BQ139" s="14"/>
      <c r="BR139" s="14"/>
      <c r="BS139" s="14">
        <v>0.58333333333333337</v>
      </c>
      <c r="BT139" s="14">
        <v>0.61458333333333337</v>
      </c>
      <c r="BU139" s="14"/>
      <c r="BV139" s="20"/>
      <c r="BW139" s="21">
        <f t="shared" si="7"/>
        <v>1</v>
      </c>
      <c r="BX139" s="2" t="str">
        <f t="shared" si="8"/>
        <v>X</v>
      </c>
      <c r="BY139" s="2">
        <f>+VLOOKUP(B139,GESEM!B:O,14,0)</f>
        <v>6620</v>
      </c>
      <c r="CG139"/>
      <c r="CH139"/>
    </row>
    <row r="140" spans="1:86" ht="12.75" customHeight="1" x14ac:dyDescent="0.2">
      <c r="A140" s="31">
        <f t="shared" si="9"/>
        <v>134</v>
      </c>
      <c r="B140" s="74">
        <v>77392755</v>
      </c>
      <c r="C140" s="61" t="str">
        <f>+VLOOKUP(J140,TURNO!P:Q,2,0)</f>
        <v xml:space="preserve">CHAT USER </v>
      </c>
      <c r="D140" s="61" t="str">
        <f>+VLOOKUP(N140,TURNO!B:D,3,0)</f>
        <v>Tarde</v>
      </c>
      <c r="E140" s="75">
        <f>+VLOOKUP(B140,GESEM!B:R,12,0)</f>
        <v>45143</v>
      </c>
      <c r="F140" s="61" t="str">
        <f>+VLOOKUP(B140,GESEM!B:R,13,0)</f>
        <v>PART TIME</v>
      </c>
      <c r="G140" s="61"/>
      <c r="H140" s="96" t="s">
        <v>162</v>
      </c>
      <c r="I140" s="61" t="str">
        <f>+VLOOKUP(B140,GESEM!B:N,3,0)</f>
        <v>AMBROSIO SILVA LUCERO ESTEFANI</v>
      </c>
      <c r="J140" s="61" t="s">
        <v>16</v>
      </c>
      <c r="K140" s="61" t="str">
        <f>+VLOOKUP(B140,GESEM!B:R,8,0)</f>
        <v>QUISPE ACUÑA ALVARO ROBERT</v>
      </c>
      <c r="L140" s="61" t="str">
        <f>+VLOOKUP(B140,GESEM!B:R,17,0)</f>
        <v>SANCHEZ GRADOS JEAN PIERRE JOAQUIN</v>
      </c>
      <c r="M140" s="61" t="s">
        <v>101</v>
      </c>
      <c r="N140" s="13">
        <v>0.54166666666666663</v>
      </c>
      <c r="O140" s="14">
        <v>0.70486111111111116</v>
      </c>
      <c r="P140" s="13"/>
      <c r="Q140" s="14"/>
      <c r="R140" s="108" t="str">
        <f>+VLOOKUP(B140,GESEM!B:R,9,0)</f>
        <v>ACTIVO</v>
      </c>
      <c r="S140" s="19">
        <v>0.54166666666666663</v>
      </c>
      <c r="T140" s="14">
        <v>0.70486111111111116</v>
      </c>
      <c r="U140" s="14"/>
      <c r="V140" s="14"/>
      <c r="W140" s="13"/>
      <c r="X140" s="14"/>
      <c r="Y140" s="13"/>
      <c r="Z140" s="20"/>
      <c r="AA140" s="107">
        <v>0.54166666666666663</v>
      </c>
      <c r="AB140" s="17">
        <v>0.70486111111111116</v>
      </c>
      <c r="AC140" s="17"/>
      <c r="AD140" s="17"/>
      <c r="AE140" s="17"/>
      <c r="AF140" s="17"/>
      <c r="AG140" s="17"/>
      <c r="AH140" s="18"/>
      <c r="AI140" s="13">
        <v>0.54166666666666663</v>
      </c>
      <c r="AJ140" s="14">
        <v>0.70486111111111116</v>
      </c>
      <c r="AK140" s="14"/>
      <c r="AL140" s="14"/>
      <c r="AM140" s="13"/>
      <c r="AN140" s="14"/>
      <c r="AO140" s="14"/>
      <c r="AP140" s="20"/>
      <c r="AQ140" s="16">
        <v>0.54166666666666663</v>
      </c>
      <c r="AR140" s="17">
        <v>0.70486111111111116</v>
      </c>
      <c r="AS140" s="17"/>
      <c r="AT140" s="17"/>
      <c r="AU140" s="17"/>
      <c r="AV140" s="17"/>
      <c r="AW140" s="17"/>
      <c r="AX140" s="18"/>
      <c r="AY140" s="13"/>
      <c r="AZ140" s="14"/>
      <c r="BA140" s="14"/>
      <c r="BB140" s="14"/>
      <c r="BC140" s="13"/>
      <c r="BD140" s="14"/>
      <c r="BE140" s="14"/>
      <c r="BF140" s="20"/>
      <c r="BG140" s="16">
        <v>0.54166666666666663</v>
      </c>
      <c r="BH140" s="17">
        <v>0.70486111111111116</v>
      </c>
      <c r="BI140" s="17"/>
      <c r="BJ140" s="17"/>
      <c r="BK140" s="17"/>
      <c r="BL140" s="17"/>
      <c r="BM140" s="17"/>
      <c r="BN140" s="18"/>
      <c r="BO140" s="13">
        <v>0.54166666666666663</v>
      </c>
      <c r="BP140" s="14">
        <v>0.70486111111111116</v>
      </c>
      <c r="BQ140" s="14"/>
      <c r="BR140" s="14"/>
      <c r="BS140" s="14"/>
      <c r="BT140" s="14"/>
      <c r="BU140" s="14"/>
      <c r="BV140" s="20"/>
      <c r="BW140" s="21">
        <f t="shared" si="7"/>
        <v>1</v>
      </c>
      <c r="BX140" s="2" t="str">
        <f t="shared" si="8"/>
        <v>X</v>
      </c>
      <c r="BY140" s="2">
        <f>+VLOOKUP(B140,GESEM!B:O,14,0)</f>
        <v>6516</v>
      </c>
      <c r="CG140"/>
      <c r="CH140"/>
    </row>
    <row r="141" spans="1:86" ht="12.75" customHeight="1" x14ac:dyDescent="0.2">
      <c r="A141" s="31">
        <f t="shared" si="9"/>
        <v>135</v>
      </c>
      <c r="B141" s="74">
        <v>75103924</v>
      </c>
      <c r="C141" s="61" t="str">
        <f>+VLOOKUP(J141,TURNO!P:Q,2,0)</f>
        <v xml:space="preserve">CHAT USER </v>
      </c>
      <c r="D141" s="61" t="str">
        <f>+VLOOKUP(N141,TURNO!B:D,3,0)</f>
        <v>Mañana</v>
      </c>
      <c r="E141" s="75">
        <f>+VLOOKUP(B141,GESEM!B:R,12,0)</f>
        <v>45323</v>
      </c>
      <c r="F141" s="61" t="str">
        <f>+VLOOKUP(B141,GESEM!B:R,13,0)</f>
        <v>PART TIME</v>
      </c>
      <c r="G141" s="61"/>
      <c r="H141" s="96"/>
      <c r="I141" s="61" t="str">
        <f>+VLOOKUP(B141,GESEM!B:N,3,0)</f>
        <v>PAIRAZAMAN MATYSEK ASHLY NAOMI</v>
      </c>
      <c r="J141" s="61" t="s">
        <v>16</v>
      </c>
      <c r="K141" s="61" t="str">
        <f>+VLOOKUP(B141,GESEM!B:R,8,0)</f>
        <v>QUISPE ACUÑA ALVARO ROBERT</v>
      </c>
      <c r="L141" s="61" t="str">
        <f>+VLOOKUP(B141,GESEM!B:R,17,0)</f>
        <v>SANCHEZ GRADOS JEAN PIERRE JOAQUIN</v>
      </c>
      <c r="M141" s="61" t="s">
        <v>98</v>
      </c>
      <c r="N141" s="13">
        <v>0.45833333333333331</v>
      </c>
      <c r="O141" s="14">
        <v>0.62152777777777779</v>
      </c>
      <c r="P141" s="13"/>
      <c r="Q141" s="14"/>
      <c r="R141" s="108" t="str">
        <f>+VLOOKUP(B141,GESEM!B:R,9,0)</f>
        <v>ACTIVO</v>
      </c>
      <c r="S141" s="19">
        <v>0.45833333333333331</v>
      </c>
      <c r="T141" s="14">
        <v>0.62152777777777779</v>
      </c>
      <c r="U141" s="14"/>
      <c r="V141" s="14"/>
      <c r="W141" s="13"/>
      <c r="X141" s="14"/>
      <c r="Y141" s="13"/>
      <c r="Z141" s="20"/>
      <c r="AA141" s="107"/>
      <c r="AB141" s="17"/>
      <c r="AC141" s="17"/>
      <c r="AD141" s="17"/>
      <c r="AE141" s="17"/>
      <c r="AF141" s="17"/>
      <c r="AG141" s="17"/>
      <c r="AH141" s="18"/>
      <c r="AI141" s="13">
        <v>0.45833333333333331</v>
      </c>
      <c r="AJ141" s="14">
        <v>0.62152777777777779</v>
      </c>
      <c r="AK141" s="14"/>
      <c r="AL141" s="14"/>
      <c r="AM141" s="13"/>
      <c r="AN141" s="14"/>
      <c r="AO141" s="14"/>
      <c r="AP141" s="20"/>
      <c r="AQ141" s="16">
        <v>0.45833333333333331</v>
      </c>
      <c r="AR141" s="17">
        <v>0.62152777777777779</v>
      </c>
      <c r="AS141" s="17"/>
      <c r="AT141" s="17"/>
      <c r="AU141" s="17"/>
      <c r="AV141" s="17"/>
      <c r="AW141" s="17"/>
      <c r="AX141" s="18"/>
      <c r="AY141" s="13">
        <v>0.45833333333333331</v>
      </c>
      <c r="AZ141" s="14">
        <v>0.62152777777777779</v>
      </c>
      <c r="BA141" s="14"/>
      <c r="BB141" s="14"/>
      <c r="BC141" s="13"/>
      <c r="BD141" s="14"/>
      <c r="BE141" s="14"/>
      <c r="BF141" s="20"/>
      <c r="BG141" s="16">
        <v>0.45833333333333331</v>
      </c>
      <c r="BH141" s="17">
        <v>0.62152777777777779</v>
      </c>
      <c r="BI141" s="17"/>
      <c r="BJ141" s="17"/>
      <c r="BK141" s="17"/>
      <c r="BL141" s="17"/>
      <c r="BM141" s="17"/>
      <c r="BN141" s="18"/>
      <c r="BO141" s="13">
        <v>0.45833333333333331</v>
      </c>
      <c r="BP141" s="14">
        <v>0.62152777777777779</v>
      </c>
      <c r="BQ141" s="14"/>
      <c r="BR141" s="14"/>
      <c r="BS141" s="14"/>
      <c r="BT141" s="14"/>
      <c r="BU141" s="14"/>
      <c r="BV141" s="20"/>
      <c r="BW141" s="21">
        <f t="shared" si="7"/>
        <v>1</v>
      </c>
      <c r="BX141" s="2" t="str">
        <f t="shared" si="8"/>
        <v>X</v>
      </c>
      <c r="BY141" s="2">
        <f>+VLOOKUP(B141,GESEM!B:O,14,0)</f>
        <v>7053</v>
      </c>
      <c r="CG141"/>
      <c r="CH141"/>
    </row>
    <row r="142" spans="1:86" ht="12.75" customHeight="1" x14ac:dyDescent="0.2">
      <c r="A142" s="31">
        <f t="shared" si="9"/>
        <v>136</v>
      </c>
      <c r="B142" s="74">
        <v>76277042</v>
      </c>
      <c r="C142" s="61" t="str">
        <f>+VLOOKUP(J142,TURNO!P:Q,2,0)</f>
        <v xml:space="preserve">CHAT USER </v>
      </c>
      <c r="D142" s="61" t="str">
        <f>+VLOOKUP(N142,TURNO!B:D,3,0)</f>
        <v>Mañana</v>
      </c>
      <c r="E142" s="75">
        <f>+VLOOKUP(B142,GESEM!B:R,12,0)</f>
        <v>45134</v>
      </c>
      <c r="F142" s="61" t="str">
        <f>+VLOOKUP(B142,GESEM!B:R,13,0)</f>
        <v>FULL TIME</v>
      </c>
      <c r="G142" s="61"/>
      <c r="H142" s="96"/>
      <c r="I142" s="61" t="str">
        <f>+VLOOKUP(B142,GESEM!B:N,3,0)</f>
        <v>ALVARADO LLIUYA JAMES DERBYS</v>
      </c>
      <c r="J142" s="61" t="s">
        <v>16</v>
      </c>
      <c r="K142" s="61" t="str">
        <f>+VLOOKUP(B142,GESEM!B:R,8,0)</f>
        <v>QUISPE ACUÑA ALVARO ROBERT</v>
      </c>
      <c r="L142" s="61" t="str">
        <f>+VLOOKUP(B142,GESEM!B:R,17,0)</f>
        <v>SANCHEZ GRADOS JEAN PIERRE JOAQUIN</v>
      </c>
      <c r="M142" s="61" t="s">
        <v>99</v>
      </c>
      <c r="N142" s="13">
        <v>0.45833333333333331</v>
      </c>
      <c r="O142" s="14">
        <v>0.80208333333333337</v>
      </c>
      <c r="P142" s="13">
        <v>0.625</v>
      </c>
      <c r="Q142" s="14">
        <v>0.65625</v>
      </c>
      <c r="R142" s="108" t="str">
        <f>+VLOOKUP(B142,GESEM!B:R,9,0)</f>
        <v>ACTIVO</v>
      </c>
      <c r="S142" s="19">
        <v>0.45833333333333331</v>
      </c>
      <c r="T142" s="14">
        <v>0.80208333333333337</v>
      </c>
      <c r="U142" s="14"/>
      <c r="V142" s="14"/>
      <c r="W142" s="13">
        <v>0.625</v>
      </c>
      <c r="X142" s="14">
        <v>0.65625</v>
      </c>
      <c r="Y142" s="13"/>
      <c r="Z142" s="20"/>
      <c r="AA142" s="107">
        <v>0.45833333333333331</v>
      </c>
      <c r="AB142" s="17">
        <v>0.80208333333333337</v>
      </c>
      <c r="AC142" s="17"/>
      <c r="AD142" s="17"/>
      <c r="AE142" s="17">
        <v>0.625</v>
      </c>
      <c r="AF142" s="17">
        <v>0.65625</v>
      </c>
      <c r="AG142" s="17"/>
      <c r="AH142" s="18"/>
      <c r="AI142" s="13"/>
      <c r="AJ142" s="14"/>
      <c r="AK142" s="14"/>
      <c r="AL142" s="14"/>
      <c r="AM142" s="13"/>
      <c r="AN142" s="14"/>
      <c r="AO142" s="14"/>
      <c r="AP142" s="20"/>
      <c r="AQ142" s="16">
        <v>0.45833333333333331</v>
      </c>
      <c r="AR142" s="17">
        <v>0.80208333333333337</v>
      </c>
      <c r="AS142" s="17"/>
      <c r="AT142" s="17"/>
      <c r="AU142" s="17">
        <v>0.625</v>
      </c>
      <c r="AV142" s="17">
        <v>0.65625</v>
      </c>
      <c r="AW142" s="17"/>
      <c r="AX142" s="18"/>
      <c r="AY142" s="13">
        <v>0.45833333333333331</v>
      </c>
      <c r="AZ142" s="14">
        <v>0.80208333333333337</v>
      </c>
      <c r="BA142" s="14"/>
      <c r="BB142" s="14"/>
      <c r="BC142" s="13">
        <v>0.625</v>
      </c>
      <c r="BD142" s="14">
        <v>0.65625</v>
      </c>
      <c r="BE142" s="14"/>
      <c r="BF142" s="20"/>
      <c r="BG142" s="16">
        <v>0.45833333333333331</v>
      </c>
      <c r="BH142" s="17">
        <v>0.80208333333333337</v>
      </c>
      <c r="BI142" s="17"/>
      <c r="BJ142" s="17"/>
      <c r="BK142" s="17">
        <v>0.625</v>
      </c>
      <c r="BL142" s="17">
        <v>0.65625</v>
      </c>
      <c r="BM142" s="17"/>
      <c r="BN142" s="18"/>
      <c r="BO142" s="13">
        <v>0.45833333333333331</v>
      </c>
      <c r="BP142" s="14">
        <v>0.80208333333333337</v>
      </c>
      <c r="BQ142" s="14"/>
      <c r="BR142" s="14"/>
      <c r="BS142" s="14">
        <v>0.625</v>
      </c>
      <c r="BT142" s="14">
        <v>0.65625</v>
      </c>
      <c r="BU142" s="14"/>
      <c r="BV142" s="20"/>
      <c r="BW142" s="21">
        <f t="shared" si="7"/>
        <v>1</v>
      </c>
      <c r="BX142" s="2" t="str">
        <f t="shared" si="8"/>
        <v>X</v>
      </c>
      <c r="BY142" s="2">
        <f>+VLOOKUP(B142,GESEM!B:O,14,0)</f>
        <v>6517</v>
      </c>
      <c r="CG142"/>
      <c r="CH142"/>
    </row>
    <row r="143" spans="1:86" ht="12.75" customHeight="1" x14ac:dyDescent="0.2">
      <c r="A143" s="31">
        <f t="shared" si="9"/>
        <v>137</v>
      </c>
      <c r="B143" s="74">
        <v>40448971</v>
      </c>
      <c r="C143" s="61" t="str">
        <f>+VLOOKUP(J143,TURNO!P:Q,2,0)</f>
        <v xml:space="preserve">CHAT USER </v>
      </c>
      <c r="D143" s="61" t="str">
        <f>+VLOOKUP(N143,TURNO!B:D,3,0)</f>
        <v>Tarde</v>
      </c>
      <c r="E143" s="75">
        <f>+VLOOKUP(B143,GESEM!B:R,12,0)</f>
        <v>44896</v>
      </c>
      <c r="F143" s="61" t="str">
        <f>+VLOOKUP(B143,GESEM!B:R,13,0)</f>
        <v>FULL TIME</v>
      </c>
      <c r="G143" s="61" t="s">
        <v>2215</v>
      </c>
      <c r="H143" s="96" t="s">
        <v>2374</v>
      </c>
      <c r="I143" s="61" t="str">
        <f>+VLOOKUP(B143,GESEM!B:N,3,0)</f>
        <v>VASQUEZ FERNANDEZ ANA CECILIA</v>
      </c>
      <c r="J143" s="61" t="s">
        <v>16</v>
      </c>
      <c r="K143" s="61" t="str">
        <f>+VLOOKUP(B143,GESEM!B:R,8,0)</f>
        <v>NOVOA VILLAR JULIANA MELISSA</v>
      </c>
      <c r="L143" s="61" t="str">
        <f>+VLOOKUP(B143,GESEM!B:R,17,0)</f>
        <v>PORTILLA REYES YOHANA ARACELLI</v>
      </c>
      <c r="M143" s="61" t="s">
        <v>97</v>
      </c>
      <c r="N143" s="13">
        <v>0.5</v>
      </c>
      <c r="O143" s="14">
        <v>0.84375</v>
      </c>
      <c r="P143" s="13">
        <v>0.625</v>
      </c>
      <c r="Q143" s="14">
        <v>0.65625</v>
      </c>
      <c r="R143" s="108" t="str">
        <f>+VLOOKUP(B143,GESEM!B:R,9,0)</f>
        <v>ACTIVO</v>
      </c>
      <c r="S143" s="19"/>
      <c r="T143" s="14"/>
      <c r="U143" s="14"/>
      <c r="V143" s="14"/>
      <c r="W143" s="13"/>
      <c r="X143" s="14"/>
      <c r="Y143" s="13"/>
      <c r="Z143" s="20"/>
      <c r="AA143" s="107">
        <v>0.5</v>
      </c>
      <c r="AB143" s="17">
        <v>0.84375</v>
      </c>
      <c r="AC143" s="17"/>
      <c r="AD143" s="17"/>
      <c r="AE143" s="17">
        <v>0.625</v>
      </c>
      <c r="AF143" s="17">
        <v>0.65625</v>
      </c>
      <c r="AG143" s="17"/>
      <c r="AH143" s="18"/>
      <c r="AI143" s="13">
        <v>0.5</v>
      </c>
      <c r="AJ143" s="14">
        <v>0.84375</v>
      </c>
      <c r="AK143" s="14"/>
      <c r="AL143" s="14"/>
      <c r="AM143" s="13">
        <v>0.625</v>
      </c>
      <c r="AN143" s="14">
        <v>0.65625</v>
      </c>
      <c r="AO143" s="14"/>
      <c r="AP143" s="20"/>
      <c r="AQ143" s="16">
        <v>0.5</v>
      </c>
      <c r="AR143" s="17">
        <v>0.84375</v>
      </c>
      <c r="AS143" s="17"/>
      <c r="AT143" s="17"/>
      <c r="AU143" s="17">
        <v>0.625</v>
      </c>
      <c r="AV143" s="17">
        <v>0.65625</v>
      </c>
      <c r="AW143" s="17"/>
      <c r="AX143" s="18"/>
      <c r="AY143" s="13">
        <v>0.5</v>
      </c>
      <c r="AZ143" s="14">
        <v>0.84375</v>
      </c>
      <c r="BA143" s="14"/>
      <c r="BB143" s="14"/>
      <c r="BC143" s="13">
        <v>0.625</v>
      </c>
      <c r="BD143" s="14">
        <v>0.65625</v>
      </c>
      <c r="BE143" s="14"/>
      <c r="BF143" s="20"/>
      <c r="BG143" s="16">
        <v>0.5</v>
      </c>
      <c r="BH143" s="17">
        <v>0.84375</v>
      </c>
      <c r="BI143" s="17"/>
      <c r="BJ143" s="17"/>
      <c r="BK143" s="17">
        <v>0.625</v>
      </c>
      <c r="BL143" s="17">
        <v>0.65625</v>
      </c>
      <c r="BM143" s="17"/>
      <c r="BN143" s="18"/>
      <c r="BO143" s="13">
        <v>0.5</v>
      </c>
      <c r="BP143" s="14">
        <v>0.84375</v>
      </c>
      <c r="BQ143" s="14"/>
      <c r="BR143" s="14"/>
      <c r="BS143" s="14">
        <v>0.625</v>
      </c>
      <c r="BT143" s="14">
        <v>0.65625</v>
      </c>
      <c r="BU143" s="14"/>
      <c r="BV143" s="20"/>
      <c r="BW143" s="21">
        <f t="shared" si="7"/>
        <v>1</v>
      </c>
      <c r="BX143" s="2" t="str">
        <f t="shared" si="8"/>
        <v>X</v>
      </c>
      <c r="BY143" s="2">
        <f>+VLOOKUP(B143,GESEM!B:O,14,0)</f>
        <v>5910</v>
      </c>
      <c r="CG143"/>
      <c r="CH143"/>
    </row>
    <row r="144" spans="1:86" ht="12.75" customHeight="1" x14ac:dyDescent="0.2">
      <c r="A144" s="31">
        <f t="shared" si="9"/>
        <v>138</v>
      </c>
      <c r="B144" s="74">
        <v>72600259</v>
      </c>
      <c r="C144" s="61" t="str">
        <f>+VLOOKUP(J144,TURNO!P:Q,2,0)</f>
        <v xml:space="preserve">CHAT USER </v>
      </c>
      <c r="D144" s="61" t="str">
        <f>+VLOOKUP(N144,TURNO!B:D,3,0)</f>
        <v>Tarde</v>
      </c>
      <c r="E144" s="75">
        <f>+VLOOKUP(B144,GESEM!B:R,12,0)</f>
        <v>45089</v>
      </c>
      <c r="F144" s="61" t="str">
        <f>+VLOOKUP(B144,GESEM!B:R,13,0)</f>
        <v>FULL TIME</v>
      </c>
      <c r="G144" s="61"/>
      <c r="H144" s="96"/>
      <c r="I144" s="61" t="str">
        <f>+VLOOKUP(B144,GESEM!B:N,3,0)</f>
        <v>DÍAZ MEDINA NOELIA MILAGROS</v>
      </c>
      <c r="J144" s="61" t="s">
        <v>16</v>
      </c>
      <c r="K144" s="61" t="str">
        <f>+VLOOKUP(B144,GESEM!B:R,8,0)</f>
        <v>MORALES MAMANI BRADEN SAMUEL</v>
      </c>
      <c r="L144" s="61" t="str">
        <f>+VLOOKUP(B144,GESEM!B:R,17,0)</f>
        <v>PORTILLA REYES YOHANA ARACELLI</v>
      </c>
      <c r="M144" s="61" t="s">
        <v>98</v>
      </c>
      <c r="N144" s="13">
        <v>0.5</v>
      </c>
      <c r="O144" s="14">
        <v>0.84375</v>
      </c>
      <c r="P144" s="13">
        <v>0.6875</v>
      </c>
      <c r="Q144" s="14">
        <v>0.71875</v>
      </c>
      <c r="R144" s="108" t="str">
        <f>+VLOOKUP(B144,GESEM!B:R,9,0)</f>
        <v>ACTIVO</v>
      </c>
      <c r="S144" s="19">
        <v>0.5</v>
      </c>
      <c r="T144" s="14">
        <v>0.84375</v>
      </c>
      <c r="U144" s="14"/>
      <c r="V144" s="14"/>
      <c r="W144" s="13">
        <v>0.6875</v>
      </c>
      <c r="X144" s="14">
        <v>0.71875</v>
      </c>
      <c r="Y144" s="13"/>
      <c r="Z144" s="20"/>
      <c r="AA144" s="107"/>
      <c r="AB144" s="17"/>
      <c r="AC144" s="17"/>
      <c r="AD144" s="17"/>
      <c r="AE144" s="17"/>
      <c r="AF144" s="17"/>
      <c r="AG144" s="17"/>
      <c r="AH144" s="18"/>
      <c r="AI144" s="13">
        <v>0.5</v>
      </c>
      <c r="AJ144" s="14">
        <v>0.84375</v>
      </c>
      <c r="AK144" s="14"/>
      <c r="AL144" s="14"/>
      <c r="AM144" s="13">
        <v>0.6875</v>
      </c>
      <c r="AN144" s="14">
        <v>0.71875</v>
      </c>
      <c r="AO144" s="14"/>
      <c r="AP144" s="20"/>
      <c r="AQ144" s="16">
        <v>0.5</v>
      </c>
      <c r="AR144" s="17">
        <v>0.84375</v>
      </c>
      <c r="AS144" s="17"/>
      <c r="AT144" s="17"/>
      <c r="AU144" s="17">
        <v>0.6875</v>
      </c>
      <c r="AV144" s="17">
        <v>0.71875</v>
      </c>
      <c r="AW144" s="17"/>
      <c r="AX144" s="18"/>
      <c r="AY144" s="13">
        <v>0.5</v>
      </c>
      <c r="AZ144" s="14">
        <v>0.84375</v>
      </c>
      <c r="BA144" s="14"/>
      <c r="BB144" s="14"/>
      <c r="BC144" s="13">
        <v>0.6875</v>
      </c>
      <c r="BD144" s="14">
        <v>0.71875</v>
      </c>
      <c r="BE144" s="14"/>
      <c r="BF144" s="20"/>
      <c r="BG144" s="16">
        <v>0.5</v>
      </c>
      <c r="BH144" s="17">
        <v>0.84375</v>
      </c>
      <c r="BI144" s="17"/>
      <c r="BJ144" s="17"/>
      <c r="BK144" s="17">
        <v>0.6875</v>
      </c>
      <c r="BL144" s="17">
        <v>0.71875</v>
      </c>
      <c r="BM144" s="17"/>
      <c r="BN144" s="18"/>
      <c r="BO144" s="13">
        <v>0.5</v>
      </c>
      <c r="BP144" s="14">
        <v>0.84375</v>
      </c>
      <c r="BQ144" s="14"/>
      <c r="BR144" s="14"/>
      <c r="BS144" s="14">
        <v>0.6875</v>
      </c>
      <c r="BT144" s="14">
        <v>0.71875</v>
      </c>
      <c r="BU144" s="14"/>
      <c r="BV144" s="20"/>
      <c r="BW144" s="21">
        <f t="shared" si="7"/>
        <v>1</v>
      </c>
      <c r="BX144" s="2" t="str">
        <f t="shared" si="8"/>
        <v>X</v>
      </c>
      <c r="BY144" s="2">
        <f>+VLOOKUP(B144,GESEM!B:O,14,0)</f>
        <v>6400</v>
      </c>
      <c r="CG144"/>
      <c r="CH144"/>
    </row>
    <row r="145" spans="1:86" ht="12.75" customHeight="1" x14ac:dyDescent="0.2">
      <c r="A145" s="31">
        <f t="shared" si="9"/>
        <v>139</v>
      </c>
      <c r="B145" s="74">
        <v>40815448</v>
      </c>
      <c r="C145" s="61" t="str">
        <f>+VLOOKUP(J145,TURNO!P:Q,2,0)</f>
        <v xml:space="preserve">CHAT USER </v>
      </c>
      <c r="D145" s="61" t="str">
        <f>+VLOOKUP(N145,TURNO!B:D,3,0)</f>
        <v>Tarde</v>
      </c>
      <c r="E145" s="75">
        <f>+VLOOKUP(B145,GESEM!B:R,12,0)</f>
        <v>45089</v>
      </c>
      <c r="F145" s="61" t="str">
        <f>+VLOOKUP(B145,GESEM!B:R,13,0)</f>
        <v>FULL TIME</v>
      </c>
      <c r="G145" s="61" t="s">
        <v>2215</v>
      </c>
      <c r="H145" s="96" t="s">
        <v>2374</v>
      </c>
      <c r="I145" s="61" t="str">
        <f>+VLOOKUP(B145,GESEM!B:N,3,0)</f>
        <v>LUNA FLORES DAVID CHRISTIAN</v>
      </c>
      <c r="J145" s="61" t="s">
        <v>16</v>
      </c>
      <c r="K145" s="61" t="str">
        <f>+VLOOKUP(B145,GESEM!B:R,8,0)</f>
        <v>NOVOA VILLAR JULIANA MELISSA</v>
      </c>
      <c r="L145" s="61" t="str">
        <f>+VLOOKUP(B145,GESEM!B:R,17,0)</f>
        <v>PORTILLA REYES YOHANA ARACELLI</v>
      </c>
      <c r="M145" s="61" t="s">
        <v>97</v>
      </c>
      <c r="N145" s="13">
        <v>0.5</v>
      </c>
      <c r="O145" s="14">
        <v>0.84375</v>
      </c>
      <c r="P145" s="13">
        <v>0.6875</v>
      </c>
      <c r="Q145" s="14">
        <v>0.71875</v>
      </c>
      <c r="R145" s="108" t="str">
        <f>+VLOOKUP(B145,GESEM!B:R,9,0)</f>
        <v>ACTIVO</v>
      </c>
      <c r="S145" s="19"/>
      <c r="T145" s="14"/>
      <c r="U145" s="14"/>
      <c r="V145" s="14"/>
      <c r="W145" s="13"/>
      <c r="X145" s="14"/>
      <c r="Y145" s="13"/>
      <c r="Z145" s="20"/>
      <c r="AA145" s="107">
        <v>0.5</v>
      </c>
      <c r="AB145" s="17">
        <v>0.84375</v>
      </c>
      <c r="AC145" s="17"/>
      <c r="AD145" s="17"/>
      <c r="AE145" s="17">
        <v>0.6875</v>
      </c>
      <c r="AF145" s="17">
        <v>0.71875</v>
      </c>
      <c r="AG145" s="17"/>
      <c r="AH145" s="18"/>
      <c r="AI145" s="13">
        <v>0.5</v>
      </c>
      <c r="AJ145" s="14">
        <v>0.84375</v>
      </c>
      <c r="AK145" s="14"/>
      <c r="AL145" s="14"/>
      <c r="AM145" s="13">
        <v>0.6875</v>
      </c>
      <c r="AN145" s="14">
        <v>0.71875</v>
      </c>
      <c r="AO145" s="14"/>
      <c r="AP145" s="20"/>
      <c r="AQ145" s="16">
        <v>0.5</v>
      </c>
      <c r="AR145" s="17">
        <v>0.84375</v>
      </c>
      <c r="AS145" s="17"/>
      <c r="AT145" s="17"/>
      <c r="AU145" s="17">
        <v>0.6875</v>
      </c>
      <c r="AV145" s="17">
        <v>0.71875</v>
      </c>
      <c r="AW145" s="17"/>
      <c r="AX145" s="18"/>
      <c r="AY145" s="13">
        <v>0.5</v>
      </c>
      <c r="AZ145" s="14">
        <v>0.84375</v>
      </c>
      <c r="BA145" s="14"/>
      <c r="BB145" s="14"/>
      <c r="BC145" s="13">
        <v>0.6875</v>
      </c>
      <c r="BD145" s="14">
        <v>0.71875</v>
      </c>
      <c r="BE145" s="14"/>
      <c r="BF145" s="20"/>
      <c r="BG145" s="16">
        <v>0.5</v>
      </c>
      <c r="BH145" s="17">
        <v>0.84375</v>
      </c>
      <c r="BI145" s="17"/>
      <c r="BJ145" s="17"/>
      <c r="BK145" s="17">
        <v>0.6875</v>
      </c>
      <c r="BL145" s="17">
        <v>0.71875</v>
      </c>
      <c r="BM145" s="17"/>
      <c r="BN145" s="18"/>
      <c r="BO145" s="13">
        <v>0.5</v>
      </c>
      <c r="BP145" s="14">
        <v>0.84375</v>
      </c>
      <c r="BQ145" s="14"/>
      <c r="BR145" s="14"/>
      <c r="BS145" s="14">
        <v>0.6875</v>
      </c>
      <c r="BT145" s="14">
        <v>0.71875</v>
      </c>
      <c r="BU145" s="14"/>
      <c r="BV145" s="20"/>
      <c r="BW145" s="21">
        <f t="shared" si="7"/>
        <v>1</v>
      </c>
      <c r="BX145" s="2" t="str">
        <f t="shared" si="8"/>
        <v>X</v>
      </c>
      <c r="BY145" s="2">
        <f>+VLOOKUP(B145,GESEM!B:O,14,0)</f>
        <v>6400</v>
      </c>
      <c r="CG145"/>
      <c r="CH145"/>
    </row>
    <row r="146" spans="1:86" ht="12.75" customHeight="1" x14ac:dyDescent="0.2">
      <c r="A146" s="31">
        <f t="shared" si="9"/>
        <v>140</v>
      </c>
      <c r="B146" s="74">
        <v>74494691</v>
      </c>
      <c r="C146" s="61" t="str">
        <f>+VLOOKUP(J146,TURNO!P:Q,2,0)</f>
        <v xml:space="preserve">CHAT USER </v>
      </c>
      <c r="D146" s="61" t="str">
        <f>+VLOOKUP(N146,TURNO!B:D,3,0)</f>
        <v>Tarde</v>
      </c>
      <c r="E146" s="75">
        <f>+VLOOKUP(B146,GESEM!B:R,12,0)</f>
        <v>44896</v>
      </c>
      <c r="F146" s="61" t="str">
        <f>+VLOOKUP(B146,GESEM!B:R,13,0)</f>
        <v>PART TIME</v>
      </c>
      <c r="G146" s="61"/>
      <c r="H146" s="96"/>
      <c r="I146" s="61" t="str">
        <f>+VLOOKUP(B146,GESEM!B:N,3,0)</f>
        <v>ZAMBRANO PEDRAZA VERONICA KARINA</v>
      </c>
      <c r="J146" s="61" t="s">
        <v>16</v>
      </c>
      <c r="K146" s="61" t="str">
        <f>+VLOOKUP(B146,GESEM!B:R,8,0)</f>
        <v>HUARANGA SABOYA GABRIELA ESTHER</v>
      </c>
      <c r="L146" s="61" t="str">
        <f>+VLOOKUP(B146,GESEM!B:R,17,0)</f>
        <v>PORTILLA REYES YOHANA ARACELLI</v>
      </c>
      <c r="M146" s="61" t="s">
        <v>97</v>
      </c>
      <c r="N146" s="13">
        <v>0.5</v>
      </c>
      <c r="O146" s="14">
        <v>0.66319444444444442</v>
      </c>
      <c r="P146" s="13"/>
      <c r="Q146" s="14"/>
      <c r="R146" s="108" t="str">
        <f>+VLOOKUP(B146,GESEM!B:R,9,0)</f>
        <v>ACTIVO</v>
      </c>
      <c r="S146" s="19"/>
      <c r="T146" s="14"/>
      <c r="U146" s="14"/>
      <c r="V146" s="14"/>
      <c r="W146" s="13"/>
      <c r="X146" s="14"/>
      <c r="Y146" s="13"/>
      <c r="Z146" s="20"/>
      <c r="AA146" s="107">
        <v>0.5</v>
      </c>
      <c r="AB146" s="17">
        <v>0.66319444444444442</v>
      </c>
      <c r="AC146" s="17"/>
      <c r="AD146" s="17"/>
      <c r="AE146" s="17"/>
      <c r="AF146" s="17"/>
      <c r="AG146" s="17"/>
      <c r="AH146" s="18"/>
      <c r="AI146" s="13">
        <v>0.5</v>
      </c>
      <c r="AJ146" s="14">
        <v>0.66319444444444442</v>
      </c>
      <c r="AK146" s="14"/>
      <c r="AL146" s="14"/>
      <c r="AM146" s="13"/>
      <c r="AN146" s="14"/>
      <c r="AO146" s="14"/>
      <c r="AP146" s="20"/>
      <c r="AQ146" s="16">
        <v>0.5</v>
      </c>
      <c r="AR146" s="17">
        <v>0.66319444444444442</v>
      </c>
      <c r="AS146" s="17"/>
      <c r="AT146" s="17"/>
      <c r="AU146" s="17"/>
      <c r="AV146" s="17"/>
      <c r="AW146" s="17"/>
      <c r="AX146" s="18"/>
      <c r="AY146" s="13">
        <v>0.5</v>
      </c>
      <c r="AZ146" s="14">
        <v>0.66319444444444442</v>
      </c>
      <c r="BA146" s="14"/>
      <c r="BB146" s="14"/>
      <c r="BC146" s="13"/>
      <c r="BD146" s="14"/>
      <c r="BE146" s="14"/>
      <c r="BF146" s="20"/>
      <c r="BG146" s="16">
        <v>0.5</v>
      </c>
      <c r="BH146" s="17">
        <v>0.66319444444444442</v>
      </c>
      <c r="BI146" s="17"/>
      <c r="BJ146" s="17"/>
      <c r="BK146" s="17"/>
      <c r="BL146" s="17"/>
      <c r="BM146" s="17"/>
      <c r="BN146" s="18"/>
      <c r="BO146" s="13">
        <v>0.5</v>
      </c>
      <c r="BP146" s="14">
        <v>0.66319444444444442</v>
      </c>
      <c r="BQ146" s="14"/>
      <c r="BR146" s="14"/>
      <c r="BS146" s="14"/>
      <c r="BT146" s="14"/>
      <c r="BU146" s="14"/>
      <c r="BV146" s="20"/>
      <c r="BW146" s="21">
        <f t="shared" si="7"/>
        <v>1</v>
      </c>
      <c r="BX146" s="2" t="str">
        <f t="shared" si="8"/>
        <v>X</v>
      </c>
      <c r="BY146" s="2">
        <f>+VLOOKUP(B146,GESEM!B:O,14,0)</f>
        <v>5910</v>
      </c>
      <c r="CG146"/>
      <c r="CH146"/>
    </row>
    <row r="147" spans="1:86" ht="12.75" customHeight="1" x14ac:dyDescent="0.2">
      <c r="A147" s="31">
        <f t="shared" si="9"/>
        <v>141</v>
      </c>
      <c r="B147" s="74">
        <v>74744298</v>
      </c>
      <c r="C147" s="61" t="str">
        <f>+VLOOKUP(J147,TURNO!P:Q,2,0)</f>
        <v xml:space="preserve">CHAT USER </v>
      </c>
      <c r="D147" s="61" t="str">
        <f>+VLOOKUP(N147,TURNO!B:D,3,0)</f>
        <v>Tarde</v>
      </c>
      <c r="E147" s="75">
        <f>+VLOOKUP(B147,GESEM!B:R,12,0)</f>
        <v>44869</v>
      </c>
      <c r="F147" s="61" t="str">
        <f>+VLOOKUP(B147,GESEM!B:R,13,0)</f>
        <v>PART TIME</v>
      </c>
      <c r="G147" s="61" t="s">
        <v>2292</v>
      </c>
      <c r="H147" s="96" t="s">
        <v>2367</v>
      </c>
      <c r="I147" s="61" t="str">
        <f>+VLOOKUP(B147,GESEM!B:N,3,0)</f>
        <v>MORAN OLIVERA NATHALY FRANSCESCA</v>
      </c>
      <c r="J147" s="61" t="s">
        <v>16</v>
      </c>
      <c r="K147" s="61" t="str">
        <f>+VLOOKUP(B147,GESEM!B:R,8,0)</f>
        <v>NOVOA VILLAR JULIANA MELISSA</v>
      </c>
      <c r="L147" s="61" t="str">
        <f>+VLOOKUP(B147,GESEM!B:R,17,0)</f>
        <v>PORTILLA REYES YOHANA ARACELLI</v>
      </c>
      <c r="M147" s="61" t="s">
        <v>101</v>
      </c>
      <c r="N147" s="13">
        <v>0.5625</v>
      </c>
      <c r="O147" s="14">
        <v>0.90625</v>
      </c>
      <c r="P147" s="13">
        <v>0.70833333333333337</v>
      </c>
      <c r="Q147" s="14">
        <v>0.73958333333333337</v>
      </c>
      <c r="R147" s="108" t="str">
        <f>+VLOOKUP(B147,GESEM!B:R,9,0)</f>
        <v>ACTIVO</v>
      </c>
      <c r="S147" s="19">
        <v>0.5625</v>
      </c>
      <c r="T147" s="14">
        <v>0.90625</v>
      </c>
      <c r="U147" s="14"/>
      <c r="V147" s="14"/>
      <c r="W147" s="13">
        <v>0.70833333333333337</v>
      </c>
      <c r="X147" s="14">
        <v>0.73958333333333337</v>
      </c>
      <c r="Y147" s="13"/>
      <c r="Z147" s="20"/>
      <c r="AA147" s="107">
        <v>0.5625</v>
      </c>
      <c r="AB147" s="17">
        <v>0.90625</v>
      </c>
      <c r="AC147" s="17"/>
      <c r="AD147" s="17"/>
      <c r="AE147" s="17">
        <v>0.70833333333333337</v>
      </c>
      <c r="AF147" s="17">
        <v>0.73958333333333337</v>
      </c>
      <c r="AG147" s="17"/>
      <c r="AH147" s="18"/>
      <c r="AI147" s="13">
        <v>0.5625</v>
      </c>
      <c r="AJ147" s="14">
        <v>0.90625</v>
      </c>
      <c r="AK147" s="14"/>
      <c r="AL147" s="14"/>
      <c r="AM147" s="13">
        <v>0.70833333333333337</v>
      </c>
      <c r="AN147" s="14">
        <v>0.73958333333333337</v>
      </c>
      <c r="AO147" s="14"/>
      <c r="AP147" s="20"/>
      <c r="AQ147" s="16">
        <v>0.5625</v>
      </c>
      <c r="AR147" s="17">
        <v>0.90625</v>
      </c>
      <c r="AS147" s="17"/>
      <c r="AT147" s="17"/>
      <c r="AU147" s="17">
        <v>0.70833333333333337</v>
      </c>
      <c r="AV147" s="17">
        <v>0.73958333333333337</v>
      </c>
      <c r="AW147" s="17"/>
      <c r="AX147" s="18"/>
      <c r="AY147" s="13"/>
      <c r="AZ147" s="14"/>
      <c r="BA147" s="14"/>
      <c r="BB147" s="14"/>
      <c r="BC147" s="13"/>
      <c r="BD147" s="14"/>
      <c r="BE147" s="14"/>
      <c r="BF147" s="20"/>
      <c r="BG147" s="16">
        <v>0.5625</v>
      </c>
      <c r="BH147" s="17">
        <v>0.90625</v>
      </c>
      <c r="BI147" s="17"/>
      <c r="BJ147" s="17"/>
      <c r="BK147" s="17">
        <v>0.70833333333333337</v>
      </c>
      <c r="BL147" s="17">
        <v>0.73958333333333337</v>
      </c>
      <c r="BM147" s="17"/>
      <c r="BN147" s="18"/>
      <c r="BO147" s="13">
        <v>0.5625</v>
      </c>
      <c r="BP147" s="14">
        <v>0.90625</v>
      </c>
      <c r="BQ147" s="14"/>
      <c r="BR147" s="14"/>
      <c r="BS147" s="14">
        <v>0.70833333333333337</v>
      </c>
      <c r="BT147" s="14">
        <v>0.73958333333333337</v>
      </c>
      <c r="BU147" s="14"/>
      <c r="BV147" s="20"/>
      <c r="BW147" s="21">
        <f t="shared" si="7"/>
        <v>1</v>
      </c>
      <c r="BX147" s="2" t="str">
        <f t="shared" si="8"/>
        <v>X</v>
      </c>
      <c r="BY147" s="2">
        <f>+VLOOKUP(B147,GESEM!B:O,14,0)</f>
        <v>4817</v>
      </c>
      <c r="CG147"/>
      <c r="CH147"/>
    </row>
    <row r="148" spans="1:86" ht="12.75" customHeight="1" x14ac:dyDescent="0.2">
      <c r="A148" s="31">
        <f t="shared" si="9"/>
        <v>142</v>
      </c>
      <c r="B148" s="74">
        <v>72452178</v>
      </c>
      <c r="C148" s="61" t="str">
        <f>+VLOOKUP(J148,TURNO!P:Q,2,0)</f>
        <v xml:space="preserve">CHAT USER </v>
      </c>
      <c r="D148" s="61" t="str">
        <f>+VLOOKUP(N148,TURNO!B:D,3,0)</f>
        <v>Tarde</v>
      </c>
      <c r="E148" s="75">
        <f>+VLOOKUP(B148,GESEM!B:R,12,0)</f>
        <v>45051</v>
      </c>
      <c r="F148" s="61" t="str">
        <f>+VLOOKUP(B148,GESEM!B:R,13,0)</f>
        <v>PART TIME</v>
      </c>
      <c r="G148" s="61"/>
      <c r="H148" s="96"/>
      <c r="I148" s="61" t="str">
        <f>+VLOOKUP(B148,GESEM!B:N,3,0)</f>
        <v>HURTADO CHACO LIZ ANDREA</v>
      </c>
      <c r="J148" s="61" t="s">
        <v>16</v>
      </c>
      <c r="K148" s="61" t="str">
        <f>+VLOOKUP(B148,GESEM!B:R,8,0)</f>
        <v>HUAMAN PALOMINO SULLY MARIEL</v>
      </c>
      <c r="L148" s="61" t="str">
        <f>+VLOOKUP(B148,GESEM!B:R,17,0)</f>
        <v>SANCHEZ GRADOS JEAN PIERRE JOAQUIN</v>
      </c>
      <c r="M148" s="61" t="s">
        <v>104</v>
      </c>
      <c r="N148" s="13">
        <v>0.5</v>
      </c>
      <c r="O148" s="14">
        <v>0.85763888888888884</v>
      </c>
      <c r="P148" s="13">
        <v>0.58333333333333337</v>
      </c>
      <c r="Q148" s="14">
        <v>0.61458333333333337</v>
      </c>
      <c r="R148" s="108" t="str">
        <f>+VLOOKUP(B148,GESEM!B:R,9,0)</f>
        <v>ACTIVO</v>
      </c>
      <c r="S148" s="19"/>
      <c r="T148" s="14"/>
      <c r="U148" s="14"/>
      <c r="V148" s="14"/>
      <c r="W148" s="13"/>
      <c r="X148" s="14"/>
      <c r="Y148" s="13"/>
      <c r="Z148" s="20"/>
      <c r="AA148" s="107"/>
      <c r="AB148" s="17"/>
      <c r="AC148" s="17"/>
      <c r="AD148" s="17"/>
      <c r="AE148" s="17"/>
      <c r="AF148" s="17"/>
      <c r="AG148" s="17"/>
      <c r="AH148" s="18"/>
      <c r="AI148" s="13"/>
      <c r="AJ148" s="14"/>
      <c r="AK148" s="14"/>
      <c r="AL148" s="14"/>
      <c r="AM148" s="13"/>
      <c r="AN148" s="14"/>
      <c r="AO148" s="14"/>
      <c r="AP148" s="20"/>
      <c r="AQ148" s="16"/>
      <c r="AR148" s="17"/>
      <c r="AS148" s="17"/>
      <c r="AT148" s="17"/>
      <c r="AU148" s="17"/>
      <c r="AV148" s="17"/>
      <c r="AW148" s="17"/>
      <c r="AX148" s="18"/>
      <c r="AY148" s="13">
        <v>0.5</v>
      </c>
      <c r="AZ148" s="14">
        <v>0.85763888888888884</v>
      </c>
      <c r="BA148" s="14"/>
      <c r="BB148" s="14"/>
      <c r="BC148" s="13">
        <v>0.58333333333333337</v>
      </c>
      <c r="BD148" s="14">
        <v>0.61458333333333337</v>
      </c>
      <c r="BE148" s="14"/>
      <c r="BF148" s="20"/>
      <c r="BG148" s="16">
        <v>0.5</v>
      </c>
      <c r="BH148" s="17">
        <v>0.85763888888888884</v>
      </c>
      <c r="BI148" s="17"/>
      <c r="BJ148" s="17"/>
      <c r="BK148" s="17">
        <v>0.58333333333333337</v>
      </c>
      <c r="BL148" s="17">
        <v>0.61458333333333337</v>
      </c>
      <c r="BM148" s="17"/>
      <c r="BN148" s="18"/>
      <c r="BO148" s="13">
        <v>0.5</v>
      </c>
      <c r="BP148" s="14">
        <v>0.85763888888888884</v>
      </c>
      <c r="BQ148" s="14"/>
      <c r="BR148" s="14"/>
      <c r="BS148" s="14">
        <v>0.58333333333333337</v>
      </c>
      <c r="BT148" s="14">
        <v>0.61458333333333337</v>
      </c>
      <c r="BU148" s="14"/>
      <c r="BV148" s="20"/>
      <c r="BW148" s="21">
        <f t="shared" si="7"/>
        <v>4</v>
      </c>
      <c r="BX148" s="2" t="str">
        <f t="shared" si="8"/>
        <v>X</v>
      </c>
      <c r="BY148" s="2">
        <f>+VLOOKUP(B148,GESEM!B:O,14,0)</f>
        <v>6263</v>
      </c>
      <c r="CG148"/>
      <c r="CH148"/>
    </row>
    <row r="149" spans="1:86" ht="12.75" customHeight="1" x14ac:dyDescent="0.2">
      <c r="A149" s="31">
        <f t="shared" si="9"/>
        <v>143</v>
      </c>
      <c r="B149" s="74">
        <v>70864273</v>
      </c>
      <c r="C149" s="61" t="str">
        <f>+VLOOKUP(J149,TURNO!P:Q,2,0)</f>
        <v xml:space="preserve">CHAT USER </v>
      </c>
      <c r="D149" s="61" t="str">
        <f>+VLOOKUP(N149,TURNO!B:D,3,0)</f>
        <v>Tarde</v>
      </c>
      <c r="E149" s="75">
        <f>+VLOOKUP(B149,GESEM!B:R,12,0)</f>
        <v>45402</v>
      </c>
      <c r="F149" s="61" t="str">
        <f>+VLOOKUP(B149,GESEM!B:R,13,0)</f>
        <v>FULL TIME</v>
      </c>
      <c r="G149" s="61"/>
      <c r="H149" s="96"/>
      <c r="I149" s="61" t="str">
        <f>+VLOOKUP(B149,GESEM!B:N,3,0)</f>
        <v>PAZ DE LA CRUZ FRANK ALBERTO</v>
      </c>
      <c r="J149" s="61" t="s">
        <v>16</v>
      </c>
      <c r="K149" s="61" t="str">
        <f>+VLOOKUP(B149,GESEM!B:R,8,0)</f>
        <v>NOVOA VILLAR JULIANA MELISSA</v>
      </c>
      <c r="L149" s="61" t="str">
        <f>+VLOOKUP(B149,GESEM!B:R,17,0)</f>
        <v>PORTILLA REYES YOHANA ARACELLI</v>
      </c>
      <c r="M149" s="61" t="s">
        <v>99</v>
      </c>
      <c r="N149" s="13">
        <v>0.5</v>
      </c>
      <c r="O149" s="14">
        <v>0.84375</v>
      </c>
      <c r="P149" s="13">
        <v>0.77083333333333337</v>
      </c>
      <c r="Q149" s="14">
        <v>0.80208333333333337</v>
      </c>
      <c r="R149" s="108" t="str">
        <f>+VLOOKUP(B149,GESEM!B:R,9,0)</f>
        <v>ACTIVO</v>
      </c>
      <c r="S149" s="19">
        <v>0.5</v>
      </c>
      <c r="T149" s="14">
        <v>0.84375</v>
      </c>
      <c r="U149" s="14"/>
      <c r="V149" s="14"/>
      <c r="W149" s="13">
        <v>0.77083333333333337</v>
      </c>
      <c r="X149" s="14">
        <v>0.80208333333333337</v>
      </c>
      <c r="Y149" s="13"/>
      <c r="Z149" s="20"/>
      <c r="AA149" s="107">
        <v>0.5</v>
      </c>
      <c r="AB149" s="17">
        <v>0.84375</v>
      </c>
      <c r="AC149" s="17"/>
      <c r="AD149" s="17"/>
      <c r="AE149" s="17">
        <v>0.77083333333333337</v>
      </c>
      <c r="AF149" s="17">
        <v>0.80208333333333337</v>
      </c>
      <c r="AG149" s="17"/>
      <c r="AH149" s="18"/>
      <c r="AI149" s="13"/>
      <c r="AJ149" s="14"/>
      <c r="AK149" s="14"/>
      <c r="AL149" s="14"/>
      <c r="AM149" s="13"/>
      <c r="AN149" s="14"/>
      <c r="AO149" s="14"/>
      <c r="AP149" s="20"/>
      <c r="AQ149" s="16">
        <v>0.5</v>
      </c>
      <c r="AR149" s="17">
        <v>0.84375</v>
      </c>
      <c r="AS149" s="17"/>
      <c r="AT149" s="17"/>
      <c r="AU149" s="17">
        <v>0.77083333333333337</v>
      </c>
      <c r="AV149" s="17">
        <v>0.80208333333333337</v>
      </c>
      <c r="AW149" s="17"/>
      <c r="AX149" s="18"/>
      <c r="AY149" s="13">
        <v>0.5</v>
      </c>
      <c r="AZ149" s="14">
        <v>0.84375</v>
      </c>
      <c r="BA149" s="14"/>
      <c r="BB149" s="14"/>
      <c r="BC149" s="13">
        <v>0.77083333333333337</v>
      </c>
      <c r="BD149" s="14">
        <v>0.80208333333333337</v>
      </c>
      <c r="BE149" s="14"/>
      <c r="BF149" s="20"/>
      <c r="BG149" s="16">
        <v>0.5</v>
      </c>
      <c r="BH149" s="17">
        <v>0.84375</v>
      </c>
      <c r="BI149" s="17"/>
      <c r="BJ149" s="17"/>
      <c r="BK149" s="17">
        <v>0.77083333333333337</v>
      </c>
      <c r="BL149" s="17">
        <v>0.80208333333333337</v>
      </c>
      <c r="BM149" s="17"/>
      <c r="BN149" s="18"/>
      <c r="BO149" s="13">
        <v>0.5</v>
      </c>
      <c r="BP149" s="14">
        <v>0.84375</v>
      </c>
      <c r="BQ149" s="14"/>
      <c r="BR149" s="14"/>
      <c r="BS149" s="14">
        <v>0.77083333333333337</v>
      </c>
      <c r="BT149" s="14">
        <v>0.80208333333333337</v>
      </c>
      <c r="BU149" s="14"/>
      <c r="BV149" s="20"/>
      <c r="BW149" s="21">
        <f t="shared" si="7"/>
        <v>1</v>
      </c>
      <c r="BX149" s="2" t="str">
        <f t="shared" si="8"/>
        <v>X</v>
      </c>
      <c r="BY149" s="2">
        <f>+VLOOKUP(B149,GESEM!B:O,14,0)</f>
        <v>7265</v>
      </c>
      <c r="CG149"/>
      <c r="CH149"/>
    </row>
    <row r="150" spans="1:86" ht="12.75" customHeight="1" x14ac:dyDescent="0.2">
      <c r="A150" s="31">
        <f t="shared" si="9"/>
        <v>144</v>
      </c>
      <c r="B150" s="74">
        <v>73877196</v>
      </c>
      <c r="C150" s="61" t="str">
        <f>+VLOOKUP(J150,TURNO!P:Q,2,0)</f>
        <v xml:space="preserve">CHAT USER </v>
      </c>
      <c r="D150" s="61" t="str">
        <f>+VLOOKUP(N150,TURNO!B:D,3,0)</f>
        <v>Tarde</v>
      </c>
      <c r="E150" s="75">
        <f>+VLOOKUP(B150,GESEM!B:R,12,0)</f>
        <v>45623</v>
      </c>
      <c r="F150" s="61" t="str">
        <f>+VLOOKUP(B150,GESEM!B:R,13,0)</f>
        <v>FULL TIME</v>
      </c>
      <c r="G150" s="61" t="s">
        <v>2215</v>
      </c>
      <c r="H150" s="96"/>
      <c r="I150" s="61" t="str">
        <f>+VLOOKUP(B150,GESEM!B:N,3,0)</f>
        <v>COLLANTES LLUNCOR DIANA CAROLINA</v>
      </c>
      <c r="J150" s="61" t="s">
        <v>16</v>
      </c>
      <c r="K150" s="61" t="str">
        <f>+VLOOKUP(B150,GESEM!B:R,8,0)</f>
        <v>ROQUE GOMEZ FRANK PIERCE</v>
      </c>
      <c r="L150" s="61" t="str">
        <f>+VLOOKUP(B150,GESEM!B:R,17,0)</f>
        <v>PORTILLA REYES YOHANA ARACELLI</v>
      </c>
      <c r="M150" s="61" t="s">
        <v>100</v>
      </c>
      <c r="N150" s="13">
        <v>0.5</v>
      </c>
      <c r="O150" s="14">
        <v>0.84375</v>
      </c>
      <c r="P150" s="13">
        <v>0.75</v>
      </c>
      <c r="Q150" s="14">
        <v>0.78125</v>
      </c>
      <c r="R150" s="108" t="str">
        <f>+VLOOKUP(B150,GESEM!B:R,9,0)</f>
        <v>ACTIVO</v>
      </c>
      <c r="S150" s="19">
        <v>0.5</v>
      </c>
      <c r="T150" s="14">
        <v>0.84375</v>
      </c>
      <c r="U150" s="14"/>
      <c r="V150" s="14"/>
      <c r="W150" s="13">
        <v>0.75</v>
      </c>
      <c r="X150" s="14">
        <v>0.78125</v>
      </c>
      <c r="Y150" s="13"/>
      <c r="Z150" s="20"/>
      <c r="AA150" s="107">
        <v>0.5</v>
      </c>
      <c r="AB150" s="17">
        <v>0.84375</v>
      </c>
      <c r="AC150" s="17"/>
      <c r="AD150" s="17"/>
      <c r="AE150" s="17">
        <v>0.75</v>
      </c>
      <c r="AF150" s="17">
        <v>0.78125</v>
      </c>
      <c r="AG150" s="17"/>
      <c r="AH150" s="18"/>
      <c r="AI150" s="13">
        <v>0.5</v>
      </c>
      <c r="AJ150" s="14">
        <v>0.84375</v>
      </c>
      <c r="AK150" s="14"/>
      <c r="AL150" s="14"/>
      <c r="AM150" s="13">
        <v>0.75</v>
      </c>
      <c r="AN150" s="14">
        <v>0.78125</v>
      </c>
      <c r="AO150" s="14"/>
      <c r="AP150" s="20"/>
      <c r="AQ150" s="16"/>
      <c r="AR150" s="17"/>
      <c r="AS150" s="17"/>
      <c r="AT150" s="17"/>
      <c r="AU150" s="17"/>
      <c r="AV150" s="17"/>
      <c r="AW150" s="17"/>
      <c r="AX150" s="18"/>
      <c r="AY150" s="13">
        <v>0.5</v>
      </c>
      <c r="AZ150" s="14">
        <v>0.84375</v>
      </c>
      <c r="BA150" s="14"/>
      <c r="BB150" s="14"/>
      <c r="BC150" s="13">
        <v>0.75</v>
      </c>
      <c r="BD150" s="14">
        <v>0.78125</v>
      </c>
      <c r="BE150" s="14"/>
      <c r="BF150" s="20"/>
      <c r="BG150" s="16">
        <v>0.5</v>
      </c>
      <c r="BH150" s="17">
        <v>0.84375</v>
      </c>
      <c r="BI150" s="17"/>
      <c r="BJ150" s="17"/>
      <c r="BK150" s="17">
        <v>0.75</v>
      </c>
      <c r="BL150" s="17">
        <v>0.78125</v>
      </c>
      <c r="BM150" s="17"/>
      <c r="BN150" s="18"/>
      <c r="BO150" s="13">
        <v>0.5</v>
      </c>
      <c r="BP150" s="14">
        <v>0.84375</v>
      </c>
      <c r="BQ150" s="14"/>
      <c r="BR150" s="14"/>
      <c r="BS150" s="14">
        <v>0.75</v>
      </c>
      <c r="BT150" s="14">
        <v>0.78125</v>
      </c>
      <c r="BU150" s="14"/>
      <c r="BV150" s="20"/>
      <c r="BW150" s="21">
        <f t="shared" si="7"/>
        <v>1</v>
      </c>
      <c r="BX150" s="2" t="str">
        <f t="shared" si="8"/>
        <v>X</v>
      </c>
      <c r="BY150" s="2">
        <f>+VLOOKUP(B150,GESEM!B:O,14,0)</f>
        <v>10896</v>
      </c>
      <c r="CG150"/>
      <c r="CH150"/>
    </row>
    <row r="151" spans="1:86" ht="12.75" customHeight="1" x14ac:dyDescent="0.2">
      <c r="A151" s="31">
        <f t="shared" si="9"/>
        <v>145</v>
      </c>
      <c r="B151" s="74">
        <v>74698130</v>
      </c>
      <c r="C151" s="61" t="str">
        <f>+VLOOKUP(J151,TURNO!P:Q,2,0)</f>
        <v xml:space="preserve">CHAT USER </v>
      </c>
      <c r="D151" s="61" t="str">
        <f>+VLOOKUP(N151,TURNO!B:D,3,0)</f>
        <v>Tarde</v>
      </c>
      <c r="E151" s="75">
        <f>+VLOOKUP(B151,GESEM!B:R,12,0)</f>
        <v>45701</v>
      </c>
      <c r="F151" s="61" t="str">
        <f>+VLOOKUP(B151,GESEM!B:R,13,0)</f>
        <v>PART TIME</v>
      </c>
      <c r="G151" s="61"/>
      <c r="H151" s="96"/>
      <c r="I151" s="61" t="str">
        <f>+VLOOKUP(B151,GESEM!B:N,3,0)</f>
        <v>CABRERA MORON JODIE ASHLEY</v>
      </c>
      <c r="J151" s="61" t="s">
        <v>16</v>
      </c>
      <c r="K151" s="61" t="str">
        <f>+VLOOKUP(B151,GESEM!B:R,8,0)</f>
        <v>HUAMAN PALOMINO SULLY MARIEL</v>
      </c>
      <c r="L151" s="61" t="str">
        <f>+VLOOKUP(B151,GESEM!B:R,17,0)</f>
        <v>SANCHEZ GRADOS JEAN PIERRE JOAQUIN</v>
      </c>
      <c r="M151" s="61" t="s">
        <v>104</v>
      </c>
      <c r="N151" s="13">
        <v>0.54166666666666663</v>
      </c>
      <c r="O151" s="14">
        <v>0.89930555555555558</v>
      </c>
      <c r="P151" s="13">
        <v>0.70833333333333337</v>
      </c>
      <c r="Q151" s="14">
        <v>0.73958333333333337</v>
      </c>
      <c r="R151" s="108" t="str">
        <f>+VLOOKUP(B151,GESEM!B:R,9,0)</f>
        <v>ACTIVO</v>
      </c>
      <c r="S151" s="19"/>
      <c r="T151" s="14"/>
      <c r="U151" s="14"/>
      <c r="V151" s="14"/>
      <c r="W151" s="13"/>
      <c r="X151" s="14"/>
      <c r="Y151" s="13"/>
      <c r="Z151" s="20"/>
      <c r="AA151" s="107"/>
      <c r="AB151" s="17"/>
      <c r="AC151" s="17"/>
      <c r="AD151" s="17"/>
      <c r="AE151" s="17"/>
      <c r="AF151" s="17"/>
      <c r="AG151" s="17"/>
      <c r="AH151" s="18"/>
      <c r="AI151" s="13"/>
      <c r="AJ151" s="14"/>
      <c r="AK151" s="14"/>
      <c r="AL151" s="14"/>
      <c r="AM151" s="13"/>
      <c r="AN151" s="14"/>
      <c r="AO151" s="14"/>
      <c r="AP151" s="20"/>
      <c r="AQ151" s="16"/>
      <c r="AR151" s="17"/>
      <c r="AS151" s="17"/>
      <c r="AT151" s="17"/>
      <c r="AU151" s="17"/>
      <c r="AV151" s="17"/>
      <c r="AW151" s="17"/>
      <c r="AX151" s="18"/>
      <c r="AY151" s="13">
        <v>0.54166666666666663</v>
      </c>
      <c r="AZ151" s="14">
        <v>0.89930555555555558</v>
      </c>
      <c r="BA151" s="14"/>
      <c r="BB151" s="14"/>
      <c r="BC151" s="13">
        <v>0.70833333333333337</v>
      </c>
      <c r="BD151" s="14">
        <v>0.73958333333333337</v>
      </c>
      <c r="BE151" s="14"/>
      <c r="BF151" s="20"/>
      <c r="BG151" s="16">
        <v>0.54166666666666663</v>
      </c>
      <c r="BH151" s="17">
        <v>0.89930555555555558</v>
      </c>
      <c r="BI151" s="17"/>
      <c r="BJ151" s="17"/>
      <c r="BK151" s="17">
        <v>0.70833333333333337</v>
      </c>
      <c r="BL151" s="17">
        <v>0.73958333333333337</v>
      </c>
      <c r="BM151" s="17"/>
      <c r="BN151" s="18"/>
      <c r="BO151" s="13">
        <v>0.54166666666666663</v>
      </c>
      <c r="BP151" s="14">
        <v>0.89930555555555558</v>
      </c>
      <c r="BQ151" s="14"/>
      <c r="BR151" s="14"/>
      <c r="BS151" s="14">
        <v>0.70833333333333337</v>
      </c>
      <c r="BT151" s="14">
        <v>0.73958333333333337</v>
      </c>
      <c r="BU151" s="14"/>
      <c r="BV151" s="20"/>
      <c r="BW151" s="21">
        <f t="shared" si="7"/>
        <v>4</v>
      </c>
      <c r="BX151" s="2" t="str">
        <f t="shared" si="8"/>
        <v>X</v>
      </c>
      <c r="BY151" s="2" t="str">
        <f>+VLOOKUP(B151,GESEM!B:O,14,0)</f>
        <v>R1571854</v>
      </c>
      <c r="CG151"/>
      <c r="CH151"/>
    </row>
    <row r="152" spans="1:86" ht="12.75" customHeight="1" x14ac:dyDescent="0.2">
      <c r="A152" s="31">
        <f t="shared" si="9"/>
        <v>146</v>
      </c>
      <c r="B152" s="74">
        <v>45173300</v>
      </c>
      <c r="C152" s="61" t="str">
        <f>+VLOOKUP(J152,TURNO!P:Q,2,0)</f>
        <v xml:space="preserve">CHAT USER </v>
      </c>
      <c r="D152" s="61" t="str">
        <f>+VLOOKUP(N152,TURNO!B:D,3,0)</f>
        <v>Tarde</v>
      </c>
      <c r="E152" s="75">
        <f>+VLOOKUP(B152,GESEM!B:R,12,0)</f>
        <v>45701</v>
      </c>
      <c r="F152" s="61" t="str">
        <f>+VLOOKUP(B152,GESEM!B:R,13,0)</f>
        <v>PART TIME</v>
      </c>
      <c r="G152" s="61"/>
      <c r="H152" s="96"/>
      <c r="I152" s="61" t="str">
        <f>+VLOOKUP(B152,GESEM!B:N,3,0)</f>
        <v>CASTILLO BERROSPI ROXANA</v>
      </c>
      <c r="J152" s="61" t="s">
        <v>16</v>
      </c>
      <c r="K152" s="61" t="str">
        <f>+VLOOKUP(B152,GESEM!B:R,8,0)</f>
        <v>CANCHARI ARILUZ JOSH JUAN</v>
      </c>
      <c r="L152" s="61" t="str">
        <f>+VLOOKUP(B152,GESEM!B:R,17,0)</f>
        <v>SANCHEZ GRADOS JEAN PIERRE JOAQUIN</v>
      </c>
      <c r="M152" s="61" t="s">
        <v>104</v>
      </c>
      <c r="N152" s="13">
        <v>0.54166666666666663</v>
      </c>
      <c r="O152" s="14">
        <v>0.89930555555555558</v>
      </c>
      <c r="P152" s="13">
        <v>0.70833333333333337</v>
      </c>
      <c r="Q152" s="14">
        <v>0.73958333333333337</v>
      </c>
      <c r="R152" s="108" t="str">
        <f>+VLOOKUP(B152,GESEM!B:R,9,0)</f>
        <v>ACTIVO</v>
      </c>
      <c r="S152" s="19"/>
      <c r="T152" s="14"/>
      <c r="U152" s="14"/>
      <c r="V152" s="14"/>
      <c r="W152" s="13"/>
      <c r="X152" s="14"/>
      <c r="Y152" s="13"/>
      <c r="Z152" s="20"/>
      <c r="AA152" s="107"/>
      <c r="AB152" s="17"/>
      <c r="AC152" s="17"/>
      <c r="AD152" s="17"/>
      <c r="AE152" s="17"/>
      <c r="AF152" s="17"/>
      <c r="AG152" s="17"/>
      <c r="AH152" s="18"/>
      <c r="AI152" s="13"/>
      <c r="AJ152" s="14"/>
      <c r="AK152" s="14"/>
      <c r="AL152" s="14"/>
      <c r="AM152" s="13"/>
      <c r="AN152" s="14"/>
      <c r="AO152" s="14"/>
      <c r="AP152" s="20"/>
      <c r="AQ152" s="16"/>
      <c r="AR152" s="17"/>
      <c r="AS152" s="17"/>
      <c r="AT152" s="17"/>
      <c r="AU152" s="17"/>
      <c r="AV152" s="17"/>
      <c r="AW152" s="17"/>
      <c r="AX152" s="18"/>
      <c r="AY152" s="13">
        <v>0.54166666666666663</v>
      </c>
      <c r="AZ152" s="14">
        <v>0.89930555555555558</v>
      </c>
      <c r="BA152" s="14"/>
      <c r="BB152" s="14"/>
      <c r="BC152" s="13">
        <v>0.70833333333333337</v>
      </c>
      <c r="BD152" s="14">
        <v>0.73958333333333337</v>
      </c>
      <c r="BE152" s="14"/>
      <c r="BF152" s="20"/>
      <c r="BG152" s="16">
        <v>0.54166666666666663</v>
      </c>
      <c r="BH152" s="17">
        <v>0.89930555555555558</v>
      </c>
      <c r="BI152" s="17"/>
      <c r="BJ152" s="17"/>
      <c r="BK152" s="17">
        <v>0.70833333333333337</v>
      </c>
      <c r="BL152" s="17">
        <v>0.73958333333333337</v>
      </c>
      <c r="BM152" s="17"/>
      <c r="BN152" s="18"/>
      <c r="BO152" s="13">
        <v>0.54166666666666663</v>
      </c>
      <c r="BP152" s="14">
        <v>0.89930555555555558</v>
      </c>
      <c r="BQ152" s="14"/>
      <c r="BR152" s="14"/>
      <c r="BS152" s="14">
        <v>0.70833333333333337</v>
      </c>
      <c r="BT152" s="14">
        <v>0.73958333333333337</v>
      </c>
      <c r="BU152" s="14"/>
      <c r="BV152" s="20"/>
      <c r="BW152" s="21">
        <f t="shared" si="7"/>
        <v>4</v>
      </c>
      <c r="BX152" s="2" t="str">
        <f t="shared" si="8"/>
        <v>X</v>
      </c>
      <c r="BY152" s="2" t="str">
        <f>+VLOOKUP(B152,GESEM!B:O,14,0)</f>
        <v>R1571854</v>
      </c>
      <c r="CG152"/>
      <c r="CH152"/>
    </row>
    <row r="153" spans="1:86" ht="12.75" customHeight="1" x14ac:dyDescent="0.2">
      <c r="A153" s="31">
        <f t="shared" si="9"/>
        <v>147</v>
      </c>
      <c r="B153" s="74">
        <v>72578489</v>
      </c>
      <c r="C153" s="61" t="str">
        <f>+VLOOKUP(J153,TURNO!P:Q,2,0)</f>
        <v xml:space="preserve">CHAT USER </v>
      </c>
      <c r="D153" s="61" t="str">
        <f>+VLOOKUP(N153,TURNO!B:D,3,0)</f>
        <v>Tarde</v>
      </c>
      <c r="E153" s="75">
        <f>+VLOOKUP(B153,GESEM!B:R,12,0)</f>
        <v>45701</v>
      </c>
      <c r="F153" s="61" t="str">
        <f>+VLOOKUP(B153,GESEM!B:R,13,0)</f>
        <v>PART TIME</v>
      </c>
      <c r="G153" s="61"/>
      <c r="H153" s="96"/>
      <c r="I153" s="61" t="str">
        <f>+VLOOKUP(B153,GESEM!B:N,3,0)</f>
        <v>ESCUDERO PANDO YESENIA DESIRE</v>
      </c>
      <c r="J153" s="61" t="s">
        <v>16</v>
      </c>
      <c r="K153" s="61" t="str">
        <f>+VLOOKUP(B153,GESEM!B:R,8,0)</f>
        <v>CANCHARI ARILUZ JOSH JUAN</v>
      </c>
      <c r="L153" s="61" t="str">
        <f>+VLOOKUP(B153,GESEM!B:R,17,0)</f>
        <v>SANCHEZ GRADOS JEAN PIERRE JOAQUIN</v>
      </c>
      <c r="M153" s="61" t="s">
        <v>104</v>
      </c>
      <c r="N153" s="13">
        <v>0.54166666666666663</v>
      </c>
      <c r="O153" s="14">
        <v>0.89930555555555558</v>
      </c>
      <c r="P153" s="13">
        <v>0.72916666666666663</v>
      </c>
      <c r="Q153" s="14">
        <v>0.76041666666666663</v>
      </c>
      <c r="R153" s="108" t="str">
        <f>+VLOOKUP(B153,GESEM!B:R,9,0)</f>
        <v>ACTIVO</v>
      </c>
      <c r="S153" s="19"/>
      <c r="T153" s="14"/>
      <c r="U153" s="14"/>
      <c r="V153" s="14"/>
      <c r="W153" s="13"/>
      <c r="X153" s="14"/>
      <c r="Y153" s="13"/>
      <c r="Z153" s="20"/>
      <c r="AA153" s="107"/>
      <c r="AB153" s="17"/>
      <c r="AC153" s="17"/>
      <c r="AD153" s="17"/>
      <c r="AE153" s="17"/>
      <c r="AF153" s="17"/>
      <c r="AG153" s="17"/>
      <c r="AH153" s="18"/>
      <c r="AI153" s="13"/>
      <c r="AJ153" s="14"/>
      <c r="AK153" s="14"/>
      <c r="AL153" s="14"/>
      <c r="AM153" s="13"/>
      <c r="AN153" s="14"/>
      <c r="AO153" s="14"/>
      <c r="AP153" s="20"/>
      <c r="AQ153" s="16"/>
      <c r="AR153" s="17"/>
      <c r="AS153" s="17"/>
      <c r="AT153" s="17"/>
      <c r="AU153" s="17"/>
      <c r="AV153" s="17"/>
      <c r="AW153" s="17"/>
      <c r="AX153" s="18"/>
      <c r="AY153" s="13">
        <v>0.54166666666666663</v>
      </c>
      <c r="AZ153" s="14">
        <v>0.89930555555555558</v>
      </c>
      <c r="BA153" s="14"/>
      <c r="BB153" s="14"/>
      <c r="BC153" s="13">
        <v>0.72916666666666663</v>
      </c>
      <c r="BD153" s="14">
        <v>0.76041666666666663</v>
      </c>
      <c r="BE153" s="14"/>
      <c r="BF153" s="20"/>
      <c r="BG153" s="16">
        <v>0.54166666666666663</v>
      </c>
      <c r="BH153" s="17">
        <v>0.89930555555555558</v>
      </c>
      <c r="BI153" s="17"/>
      <c r="BJ153" s="17"/>
      <c r="BK153" s="17">
        <v>0.72916666666666663</v>
      </c>
      <c r="BL153" s="17">
        <v>0.76041666666666663</v>
      </c>
      <c r="BM153" s="17"/>
      <c r="BN153" s="18"/>
      <c r="BO153" s="13">
        <v>0.54166666666666663</v>
      </c>
      <c r="BP153" s="14">
        <v>0.89930555555555558</v>
      </c>
      <c r="BQ153" s="14"/>
      <c r="BR153" s="14"/>
      <c r="BS153" s="14">
        <v>0.72916666666666663</v>
      </c>
      <c r="BT153" s="14">
        <v>0.76041666666666663</v>
      </c>
      <c r="BU153" s="14"/>
      <c r="BV153" s="20"/>
      <c r="BW153" s="21">
        <f t="shared" si="7"/>
        <v>4</v>
      </c>
      <c r="BX153" s="2" t="str">
        <f t="shared" si="8"/>
        <v>X</v>
      </c>
      <c r="BY153" s="2" t="str">
        <f>+VLOOKUP(B153,GESEM!B:O,14,0)</f>
        <v>R1571854</v>
      </c>
      <c r="CG153"/>
      <c r="CH153"/>
    </row>
    <row r="154" spans="1:86" ht="12.75" customHeight="1" x14ac:dyDescent="0.2">
      <c r="A154" s="31">
        <f t="shared" si="9"/>
        <v>148</v>
      </c>
      <c r="B154" s="74">
        <v>45541679</v>
      </c>
      <c r="C154" s="61" t="str">
        <f>+VLOOKUP(J154,TURNO!P:Q,2,0)</f>
        <v xml:space="preserve">CHAT USER </v>
      </c>
      <c r="D154" s="61" t="str">
        <f>+VLOOKUP(N154,TURNO!B:D,3,0)</f>
        <v>Tarde</v>
      </c>
      <c r="E154" s="75">
        <f>+VLOOKUP(B154,GESEM!B:R,12,0)</f>
        <v>45701</v>
      </c>
      <c r="F154" s="61" t="str">
        <f>+VLOOKUP(B154,GESEM!B:R,13,0)</f>
        <v>PART TIME</v>
      </c>
      <c r="G154" s="61"/>
      <c r="H154" s="96"/>
      <c r="I154" s="61" t="str">
        <f>+VLOOKUP(B154,GESEM!B:N,3,0)</f>
        <v>SALAS GREY CATHERINE</v>
      </c>
      <c r="J154" s="61" t="s">
        <v>16</v>
      </c>
      <c r="K154" s="61" t="str">
        <f>+VLOOKUP(B154,GESEM!B:R,8,0)</f>
        <v>HUAMAN PALOMINO SULLY MARIEL</v>
      </c>
      <c r="L154" s="61" t="str">
        <f>+VLOOKUP(B154,GESEM!B:R,17,0)</f>
        <v>SANCHEZ GRADOS JEAN PIERRE JOAQUIN</v>
      </c>
      <c r="M154" s="61" t="s">
        <v>104</v>
      </c>
      <c r="N154" s="13">
        <v>0.54166666666666663</v>
      </c>
      <c r="O154" s="14">
        <v>0.89930555555555558</v>
      </c>
      <c r="P154" s="13">
        <v>0.72916666666666663</v>
      </c>
      <c r="Q154" s="14">
        <v>0.76041666666666663</v>
      </c>
      <c r="R154" s="108" t="str">
        <f>+VLOOKUP(B154,GESEM!B:R,9,0)</f>
        <v>ACTIVO</v>
      </c>
      <c r="S154" s="19"/>
      <c r="T154" s="14"/>
      <c r="U154" s="14"/>
      <c r="V154" s="14"/>
      <c r="W154" s="13"/>
      <c r="X154" s="14"/>
      <c r="Y154" s="13"/>
      <c r="Z154" s="20"/>
      <c r="AA154" s="107"/>
      <c r="AB154" s="17"/>
      <c r="AC154" s="17"/>
      <c r="AD154" s="17"/>
      <c r="AE154" s="17"/>
      <c r="AF154" s="17"/>
      <c r="AG154" s="17"/>
      <c r="AH154" s="18"/>
      <c r="AI154" s="13"/>
      <c r="AJ154" s="14"/>
      <c r="AK154" s="14"/>
      <c r="AL154" s="14"/>
      <c r="AM154" s="13"/>
      <c r="AN154" s="14"/>
      <c r="AO154" s="14"/>
      <c r="AP154" s="20"/>
      <c r="AQ154" s="16"/>
      <c r="AR154" s="17"/>
      <c r="AS154" s="17"/>
      <c r="AT154" s="17"/>
      <c r="AU154" s="17"/>
      <c r="AV154" s="17"/>
      <c r="AW154" s="17"/>
      <c r="AX154" s="18"/>
      <c r="AY154" s="13">
        <v>0.54166666666666663</v>
      </c>
      <c r="AZ154" s="14">
        <v>0.89930555555555558</v>
      </c>
      <c r="BA154" s="14"/>
      <c r="BB154" s="14"/>
      <c r="BC154" s="13">
        <v>0.72916666666666663</v>
      </c>
      <c r="BD154" s="14">
        <v>0.76041666666666663</v>
      </c>
      <c r="BE154" s="14"/>
      <c r="BF154" s="20"/>
      <c r="BG154" s="16">
        <v>0.54166666666666663</v>
      </c>
      <c r="BH154" s="17">
        <v>0.89930555555555558</v>
      </c>
      <c r="BI154" s="17"/>
      <c r="BJ154" s="17"/>
      <c r="BK154" s="17">
        <v>0.72916666666666663</v>
      </c>
      <c r="BL154" s="17">
        <v>0.76041666666666663</v>
      </c>
      <c r="BM154" s="17"/>
      <c r="BN154" s="18"/>
      <c r="BO154" s="13">
        <v>0.54166666666666663</v>
      </c>
      <c r="BP154" s="14">
        <v>0.89930555555555558</v>
      </c>
      <c r="BQ154" s="14"/>
      <c r="BR154" s="14"/>
      <c r="BS154" s="14">
        <v>0.72916666666666663</v>
      </c>
      <c r="BT154" s="14">
        <v>0.76041666666666663</v>
      </c>
      <c r="BU154" s="14"/>
      <c r="BV154" s="20"/>
      <c r="BW154" s="21">
        <f t="shared" si="7"/>
        <v>4</v>
      </c>
      <c r="BX154" s="2" t="str">
        <f t="shared" si="8"/>
        <v>X</v>
      </c>
      <c r="BY154" s="2" t="str">
        <f>+VLOOKUP(B154,GESEM!B:O,14,0)</f>
        <v>R1571854</v>
      </c>
      <c r="CG154"/>
      <c r="CH154"/>
    </row>
    <row r="155" spans="1:86" ht="12.75" customHeight="1" x14ac:dyDescent="0.2">
      <c r="A155" s="31">
        <f t="shared" si="9"/>
        <v>149</v>
      </c>
      <c r="B155" s="74">
        <v>48074216</v>
      </c>
      <c r="C155" s="61" t="str">
        <f>+VLOOKUP(J155,TURNO!P:Q,2,0)</f>
        <v xml:space="preserve">CHAT USER </v>
      </c>
      <c r="D155" s="61" t="str">
        <f>+VLOOKUP(N155,TURNO!B:D,3,0)</f>
        <v>Tarde</v>
      </c>
      <c r="E155" s="75">
        <f>+VLOOKUP(B155,GESEM!B:R,12,0)</f>
        <v>45701</v>
      </c>
      <c r="F155" s="61" t="str">
        <f>+VLOOKUP(B155,GESEM!B:R,13,0)</f>
        <v>PART TIME</v>
      </c>
      <c r="G155" s="61"/>
      <c r="H155" s="96"/>
      <c r="I155" s="61" t="str">
        <f>+VLOOKUP(B155,GESEM!B:N,3,0)</f>
        <v>FERMINI LAZO ALEJANDRA CARLA</v>
      </c>
      <c r="J155" s="61" t="s">
        <v>16</v>
      </c>
      <c r="K155" s="61" t="str">
        <f>+VLOOKUP(B155,GESEM!B:R,8,0)</f>
        <v>HUAMAN PALOMINO SULLY MARIEL</v>
      </c>
      <c r="L155" s="61" t="str">
        <f>+VLOOKUP(B155,GESEM!B:R,17,0)</f>
        <v>SANCHEZ GRADOS JEAN PIERRE JOAQUIN</v>
      </c>
      <c r="M155" s="61" t="s">
        <v>104</v>
      </c>
      <c r="N155" s="13">
        <v>0.54166666666666663</v>
      </c>
      <c r="O155" s="14">
        <v>0.89930555555555558</v>
      </c>
      <c r="P155" s="13">
        <v>0.75</v>
      </c>
      <c r="Q155" s="14">
        <v>0.78125</v>
      </c>
      <c r="R155" s="108" t="str">
        <f>+VLOOKUP(B155,GESEM!B:R,9,0)</f>
        <v>ACTIVO</v>
      </c>
      <c r="S155" s="19"/>
      <c r="T155" s="14"/>
      <c r="U155" s="14"/>
      <c r="V155" s="14"/>
      <c r="W155" s="13"/>
      <c r="X155" s="14"/>
      <c r="Y155" s="13"/>
      <c r="Z155" s="20"/>
      <c r="AA155" s="107"/>
      <c r="AB155" s="17"/>
      <c r="AC155" s="17"/>
      <c r="AD155" s="17"/>
      <c r="AE155" s="17"/>
      <c r="AF155" s="17"/>
      <c r="AG155" s="17"/>
      <c r="AH155" s="18"/>
      <c r="AI155" s="13"/>
      <c r="AJ155" s="14"/>
      <c r="AK155" s="14"/>
      <c r="AL155" s="14"/>
      <c r="AM155" s="13"/>
      <c r="AN155" s="14"/>
      <c r="AO155" s="14"/>
      <c r="AP155" s="20"/>
      <c r="AQ155" s="16"/>
      <c r="AR155" s="17"/>
      <c r="AS155" s="17"/>
      <c r="AT155" s="17"/>
      <c r="AU155" s="17"/>
      <c r="AV155" s="17"/>
      <c r="AW155" s="17"/>
      <c r="AX155" s="18"/>
      <c r="AY155" s="13">
        <v>0.54166666666666663</v>
      </c>
      <c r="AZ155" s="14">
        <v>0.89930555555555558</v>
      </c>
      <c r="BA155" s="14"/>
      <c r="BB155" s="14"/>
      <c r="BC155" s="13">
        <v>0.75</v>
      </c>
      <c r="BD155" s="14">
        <v>0.78125</v>
      </c>
      <c r="BE155" s="14"/>
      <c r="BF155" s="20"/>
      <c r="BG155" s="16">
        <v>0.54166666666666663</v>
      </c>
      <c r="BH155" s="17">
        <v>0.89930555555555558</v>
      </c>
      <c r="BI155" s="17"/>
      <c r="BJ155" s="17"/>
      <c r="BK155" s="17">
        <v>0.75</v>
      </c>
      <c r="BL155" s="17">
        <v>0.78125</v>
      </c>
      <c r="BM155" s="17"/>
      <c r="BN155" s="18"/>
      <c r="BO155" s="13">
        <v>0.54166666666666663</v>
      </c>
      <c r="BP155" s="14">
        <v>0.89930555555555558</v>
      </c>
      <c r="BQ155" s="14"/>
      <c r="BR155" s="14"/>
      <c r="BS155" s="14">
        <v>0.75</v>
      </c>
      <c r="BT155" s="14">
        <v>0.78125</v>
      </c>
      <c r="BU155" s="14"/>
      <c r="BV155" s="20"/>
      <c r="BW155" s="21">
        <f t="shared" si="7"/>
        <v>4</v>
      </c>
      <c r="BX155" s="2" t="str">
        <f t="shared" si="8"/>
        <v>X</v>
      </c>
      <c r="BY155" s="2" t="str">
        <f>+VLOOKUP(B155,GESEM!B:O,14,0)</f>
        <v>R1571854</v>
      </c>
      <c r="CG155"/>
      <c r="CH155"/>
    </row>
    <row r="156" spans="1:86" ht="12.75" customHeight="1" x14ac:dyDescent="0.2">
      <c r="A156" s="31">
        <f t="shared" si="9"/>
        <v>150</v>
      </c>
      <c r="B156" s="74">
        <v>48153999</v>
      </c>
      <c r="C156" s="61" t="str">
        <f>+VLOOKUP(J156,TURNO!P:Q,2,0)</f>
        <v xml:space="preserve">CHAT USER </v>
      </c>
      <c r="D156" s="61" t="str">
        <f>+VLOOKUP(N156,TURNO!B:D,3,0)</f>
        <v>Tarde</v>
      </c>
      <c r="E156" s="75">
        <f>+VLOOKUP(B156,GESEM!B:R,12,0)</f>
        <v>45701</v>
      </c>
      <c r="F156" s="61" t="str">
        <f>+VLOOKUP(B156,GESEM!B:R,13,0)</f>
        <v>PART TIME</v>
      </c>
      <c r="G156" s="61"/>
      <c r="H156" s="96"/>
      <c r="I156" s="61" t="str">
        <f>+VLOOKUP(B156,GESEM!B:N,3,0)</f>
        <v>DEL AGUILA MORANTE ELIZABETH</v>
      </c>
      <c r="J156" s="61" t="s">
        <v>16</v>
      </c>
      <c r="K156" s="61" t="str">
        <f>+VLOOKUP(B156,GESEM!B:R,8,0)</f>
        <v>CANCHARI ARILUZ JOSH JUAN</v>
      </c>
      <c r="L156" s="61" t="str">
        <f>+VLOOKUP(B156,GESEM!B:R,17,0)</f>
        <v>SANCHEZ GRADOS JEAN PIERRE JOAQUIN</v>
      </c>
      <c r="M156" s="61" t="s">
        <v>104</v>
      </c>
      <c r="N156" s="13">
        <v>0.54166666666666663</v>
      </c>
      <c r="O156" s="14">
        <v>0.89930555555555558</v>
      </c>
      <c r="P156" s="13">
        <v>0.75</v>
      </c>
      <c r="Q156" s="14">
        <v>0.78125</v>
      </c>
      <c r="R156" s="108" t="str">
        <f>+VLOOKUP(B156,GESEM!B:R,9,0)</f>
        <v>ACTIVO</v>
      </c>
      <c r="S156" s="19"/>
      <c r="T156" s="14"/>
      <c r="U156" s="14"/>
      <c r="V156" s="14"/>
      <c r="W156" s="13"/>
      <c r="X156" s="14"/>
      <c r="Y156" s="13"/>
      <c r="Z156" s="20"/>
      <c r="AA156" s="107"/>
      <c r="AB156" s="17"/>
      <c r="AC156" s="17"/>
      <c r="AD156" s="17"/>
      <c r="AE156" s="17"/>
      <c r="AF156" s="17"/>
      <c r="AG156" s="17"/>
      <c r="AH156" s="18"/>
      <c r="AI156" s="13"/>
      <c r="AJ156" s="14"/>
      <c r="AK156" s="14"/>
      <c r="AL156" s="14"/>
      <c r="AM156" s="13"/>
      <c r="AN156" s="14"/>
      <c r="AO156" s="14"/>
      <c r="AP156" s="20"/>
      <c r="AQ156" s="16"/>
      <c r="AR156" s="17"/>
      <c r="AS156" s="17"/>
      <c r="AT156" s="17"/>
      <c r="AU156" s="17"/>
      <c r="AV156" s="17"/>
      <c r="AW156" s="17"/>
      <c r="AX156" s="18"/>
      <c r="AY156" s="13">
        <v>0.54166666666666663</v>
      </c>
      <c r="AZ156" s="14">
        <v>0.89930555555555558</v>
      </c>
      <c r="BA156" s="14"/>
      <c r="BB156" s="14"/>
      <c r="BC156" s="13">
        <v>0.75</v>
      </c>
      <c r="BD156" s="14">
        <v>0.78125</v>
      </c>
      <c r="BE156" s="14"/>
      <c r="BF156" s="20"/>
      <c r="BG156" s="16">
        <v>0.54166666666666663</v>
      </c>
      <c r="BH156" s="17">
        <v>0.89930555555555558</v>
      </c>
      <c r="BI156" s="17"/>
      <c r="BJ156" s="17"/>
      <c r="BK156" s="17">
        <v>0.75</v>
      </c>
      <c r="BL156" s="17">
        <v>0.78125</v>
      </c>
      <c r="BM156" s="17"/>
      <c r="BN156" s="18"/>
      <c r="BO156" s="13">
        <v>0.54166666666666663</v>
      </c>
      <c r="BP156" s="14">
        <v>0.89930555555555558</v>
      </c>
      <c r="BQ156" s="14"/>
      <c r="BR156" s="14"/>
      <c r="BS156" s="14">
        <v>0.75</v>
      </c>
      <c r="BT156" s="14">
        <v>0.78125</v>
      </c>
      <c r="BU156" s="14"/>
      <c r="BV156" s="20"/>
      <c r="BW156" s="21">
        <f t="shared" si="7"/>
        <v>4</v>
      </c>
      <c r="BX156" s="2" t="str">
        <f t="shared" si="8"/>
        <v>X</v>
      </c>
      <c r="BY156" s="2" t="str">
        <f>+VLOOKUP(B156,GESEM!B:O,14,0)</f>
        <v>R1571854</v>
      </c>
      <c r="CG156"/>
      <c r="CH156"/>
    </row>
    <row r="157" spans="1:86" ht="12.75" customHeight="1" x14ac:dyDescent="0.2">
      <c r="A157" s="31">
        <f t="shared" si="9"/>
        <v>151</v>
      </c>
      <c r="B157" s="74">
        <v>74993832</v>
      </c>
      <c r="C157" s="61" t="str">
        <f>+VLOOKUP(J157,TURNO!P:Q,2,0)</f>
        <v xml:space="preserve">CHAT USER </v>
      </c>
      <c r="D157" s="61" t="str">
        <f>+VLOOKUP(N157,TURNO!B:D,3,0)</f>
        <v>Tarde</v>
      </c>
      <c r="E157" s="75">
        <f>+VLOOKUP(B157,GESEM!B:R,12,0)</f>
        <v>45701</v>
      </c>
      <c r="F157" s="61" t="str">
        <f>+VLOOKUP(B157,GESEM!B:R,13,0)</f>
        <v>PART TIME</v>
      </c>
      <c r="G157" s="61"/>
      <c r="H157" s="96"/>
      <c r="I157" s="61" t="str">
        <f>+VLOOKUP(B157,GESEM!B:N,3,0)</f>
        <v>TORRES MARQUEZ MIRELLA ELIZABETH</v>
      </c>
      <c r="J157" s="61" t="s">
        <v>16</v>
      </c>
      <c r="K157" s="61" t="str">
        <f>+VLOOKUP(B157,GESEM!B:R,8,0)</f>
        <v>CANCHARI ARILUZ JOSH JUAN</v>
      </c>
      <c r="L157" s="61" t="str">
        <f>+VLOOKUP(B157,GESEM!B:R,17,0)</f>
        <v>SANCHEZ GRADOS JEAN PIERRE JOAQUIN</v>
      </c>
      <c r="M157" s="61" t="s">
        <v>104</v>
      </c>
      <c r="N157" s="13">
        <v>0.54166666666666663</v>
      </c>
      <c r="O157" s="14">
        <v>0.89930555555555558</v>
      </c>
      <c r="P157" s="13">
        <v>0.75</v>
      </c>
      <c r="Q157" s="14">
        <v>0.78125</v>
      </c>
      <c r="R157" s="108" t="str">
        <f>+VLOOKUP(B157,GESEM!B:R,9,0)</f>
        <v>ACTIVO</v>
      </c>
      <c r="S157" s="19"/>
      <c r="T157" s="14"/>
      <c r="U157" s="14"/>
      <c r="V157" s="14"/>
      <c r="W157" s="13"/>
      <c r="X157" s="14"/>
      <c r="Y157" s="13"/>
      <c r="Z157" s="20"/>
      <c r="AA157" s="107"/>
      <c r="AB157" s="17"/>
      <c r="AC157" s="17"/>
      <c r="AD157" s="17"/>
      <c r="AE157" s="17"/>
      <c r="AF157" s="17"/>
      <c r="AG157" s="17"/>
      <c r="AH157" s="18"/>
      <c r="AI157" s="13"/>
      <c r="AJ157" s="14"/>
      <c r="AK157" s="14"/>
      <c r="AL157" s="14"/>
      <c r="AM157" s="13"/>
      <c r="AN157" s="14"/>
      <c r="AO157" s="14"/>
      <c r="AP157" s="20"/>
      <c r="AQ157" s="16"/>
      <c r="AR157" s="17"/>
      <c r="AS157" s="17"/>
      <c r="AT157" s="17"/>
      <c r="AU157" s="17"/>
      <c r="AV157" s="17"/>
      <c r="AW157" s="17"/>
      <c r="AX157" s="18"/>
      <c r="AY157" s="13">
        <v>0.54166666666666663</v>
      </c>
      <c r="AZ157" s="14">
        <v>0.89930555555555558</v>
      </c>
      <c r="BA157" s="14"/>
      <c r="BB157" s="14"/>
      <c r="BC157" s="13">
        <v>0.75</v>
      </c>
      <c r="BD157" s="14">
        <v>0.78125</v>
      </c>
      <c r="BE157" s="14"/>
      <c r="BF157" s="20"/>
      <c r="BG157" s="16">
        <v>0.54166666666666663</v>
      </c>
      <c r="BH157" s="17">
        <v>0.89930555555555558</v>
      </c>
      <c r="BI157" s="17"/>
      <c r="BJ157" s="17"/>
      <c r="BK157" s="17">
        <v>0.75</v>
      </c>
      <c r="BL157" s="17">
        <v>0.78125</v>
      </c>
      <c r="BM157" s="17"/>
      <c r="BN157" s="18"/>
      <c r="BO157" s="13">
        <v>0.54166666666666663</v>
      </c>
      <c r="BP157" s="14">
        <v>0.89930555555555558</v>
      </c>
      <c r="BQ157" s="14"/>
      <c r="BR157" s="14"/>
      <c r="BS157" s="14">
        <v>0.75</v>
      </c>
      <c r="BT157" s="14">
        <v>0.78125</v>
      </c>
      <c r="BU157" s="14"/>
      <c r="BV157" s="20"/>
      <c r="BW157" s="21">
        <f t="shared" si="7"/>
        <v>4</v>
      </c>
      <c r="BX157" s="2" t="str">
        <f t="shared" si="8"/>
        <v>X</v>
      </c>
      <c r="BY157" s="2" t="str">
        <f>+VLOOKUP(B157,GESEM!B:O,14,0)</f>
        <v>R1571854</v>
      </c>
      <c r="CG157"/>
      <c r="CH157"/>
    </row>
    <row r="158" spans="1:86" ht="12.75" customHeight="1" x14ac:dyDescent="0.2">
      <c r="A158" s="31">
        <f t="shared" si="9"/>
        <v>152</v>
      </c>
      <c r="B158" s="74">
        <v>78200787</v>
      </c>
      <c r="C158" s="61" t="str">
        <f>+VLOOKUP(J158,TURNO!P:Q,2,0)</f>
        <v xml:space="preserve">CHAT USER </v>
      </c>
      <c r="D158" s="61" t="str">
        <f>+VLOOKUP(N158,TURNO!B:D,3,0)</f>
        <v>Tarde</v>
      </c>
      <c r="E158" s="75">
        <f>+VLOOKUP(B158,GESEM!B:R,12,0)</f>
        <v>45701</v>
      </c>
      <c r="F158" s="61" t="str">
        <f>+VLOOKUP(B158,GESEM!B:R,13,0)</f>
        <v>PART TIME</v>
      </c>
      <c r="G158" s="61"/>
      <c r="H158" s="96"/>
      <c r="I158" s="61" t="str">
        <f>+VLOOKUP(B158,GESEM!B:N,3,0)</f>
        <v>RODRIGUEZ ESTRELLA RUTH</v>
      </c>
      <c r="J158" s="61" t="s">
        <v>16</v>
      </c>
      <c r="K158" s="61" t="str">
        <f>+VLOOKUP(B158,GESEM!B:R,8,0)</f>
        <v>HUAMAN PALOMINO SULLY MARIEL</v>
      </c>
      <c r="L158" s="61" t="str">
        <f>+VLOOKUP(B158,GESEM!B:R,17,0)</f>
        <v>SANCHEZ GRADOS JEAN PIERRE JOAQUIN</v>
      </c>
      <c r="M158" s="61" t="s">
        <v>104</v>
      </c>
      <c r="N158" s="13">
        <v>0.54166666666666663</v>
      </c>
      <c r="O158" s="14">
        <v>0.89930555555555558</v>
      </c>
      <c r="P158" s="13">
        <v>0.75</v>
      </c>
      <c r="Q158" s="14">
        <v>0.78125</v>
      </c>
      <c r="R158" s="108" t="str">
        <f>+VLOOKUP(B158,GESEM!B:R,9,0)</f>
        <v>ACTIVO</v>
      </c>
      <c r="S158" s="19"/>
      <c r="T158" s="14"/>
      <c r="U158" s="14"/>
      <c r="V158" s="14"/>
      <c r="W158" s="13"/>
      <c r="X158" s="14"/>
      <c r="Y158" s="13"/>
      <c r="Z158" s="20"/>
      <c r="AA158" s="107"/>
      <c r="AB158" s="17"/>
      <c r="AC158" s="17"/>
      <c r="AD158" s="17"/>
      <c r="AE158" s="17"/>
      <c r="AF158" s="17"/>
      <c r="AG158" s="17"/>
      <c r="AH158" s="18"/>
      <c r="AI158" s="13"/>
      <c r="AJ158" s="14"/>
      <c r="AK158" s="14"/>
      <c r="AL158" s="14"/>
      <c r="AM158" s="13"/>
      <c r="AN158" s="14"/>
      <c r="AO158" s="14"/>
      <c r="AP158" s="20"/>
      <c r="AQ158" s="16"/>
      <c r="AR158" s="17"/>
      <c r="AS158" s="17"/>
      <c r="AT158" s="17"/>
      <c r="AU158" s="17"/>
      <c r="AV158" s="17"/>
      <c r="AW158" s="17"/>
      <c r="AX158" s="18"/>
      <c r="AY158" s="13">
        <v>0.54166666666666663</v>
      </c>
      <c r="AZ158" s="14">
        <v>0.89930555555555558</v>
      </c>
      <c r="BA158" s="14"/>
      <c r="BB158" s="14"/>
      <c r="BC158" s="13">
        <v>0.75</v>
      </c>
      <c r="BD158" s="14">
        <v>0.78125</v>
      </c>
      <c r="BE158" s="14"/>
      <c r="BF158" s="20"/>
      <c r="BG158" s="16">
        <v>0.54166666666666663</v>
      </c>
      <c r="BH158" s="17">
        <v>0.89930555555555558</v>
      </c>
      <c r="BI158" s="17"/>
      <c r="BJ158" s="17"/>
      <c r="BK158" s="17">
        <v>0.75</v>
      </c>
      <c r="BL158" s="17">
        <v>0.78125</v>
      </c>
      <c r="BM158" s="17"/>
      <c r="BN158" s="18"/>
      <c r="BO158" s="13">
        <v>0.54166666666666663</v>
      </c>
      <c r="BP158" s="14">
        <v>0.89930555555555558</v>
      </c>
      <c r="BQ158" s="14"/>
      <c r="BR158" s="14"/>
      <c r="BS158" s="14">
        <v>0.75</v>
      </c>
      <c r="BT158" s="14">
        <v>0.78125</v>
      </c>
      <c r="BU158" s="14"/>
      <c r="BV158" s="20"/>
      <c r="BW158" s="21">
        <f t="shared" si="7"/>
        <v>4</v>
      </c>
      <c r="BX158" s="2" t="str">
        <f t="shared" si="8"/>
        <v>X</v>
      </c>
      <c r="BY158" s="2" t="str">
        <f>+VLOOKUP(B158,GESEM!B:O,14,0)</f>
        <v>R1571854</v>
      </c>
      <c r="CG158"/>
      <c r="CH158"/>
    </row>
    <row r="159" spans="1:86" ht="12.75" customHeight="1" x14ac:dyDescent="0.2">
      <c r="A159" s="31">
        <f t="shared" si="9"/>
        <v>153</v>
      </c>
      <c r="B159" s="74">
        <v>47454981</v>
      </c>
      <c r="C159" s="61" t="str">
        <f>+VLOOKUP(J159,TURNO!P:Q,2,0)</f>
        <v xml:space="preserve">CHAT USER </v>
      </c>
      <c r="D159" s="61" t="str">
        <f>+VLOOKUP(N159,TURNO!B:D,3,0)</f>
        <v>Tarde</v>
      </c>
      <c r="E159" s="75">
        <f>+VLOOKUP(B159,GESEM!B:R,12,0)</f>
        <v>45701</v>
      </c>
      <c r="F159" s="61" t="str">
        <f>+VLOOKUP(B159,GESEM!B:R,13,0)</f>
        <v>PART TIME</v>
      </c>
      <c r="G159" s="61"/>
      <c r="H159" s="96"/>
      <c r="I159" s="61" t="str">
        <f>+VLOOKUP(B159,GESEM!B:N,3,0)</f>
        <v>VALLE ARENAS JANNET NELLY</v>
      </c>
      <c r="J159" s="61" t="s">
        <v>16</v>
      </c>
      <c r="K159" s="61" t="str">
        <f>+VLOOKUP(B159,GESEM!B:R,8,0)</f>
        <v>CANCHARI ARILUZ JOSH JUAN</v>
      </c>
      <c r="L159" s="61" t="str">
        <f>+VLOOKUP(B159,GESEM!B:R,17,0)</f>
        <v>SANCHEZ GRADOS JEAN PIERRE JOAQUIN</v>
      </c>
      <c r="M159" s="61" t="s">
        <v>104</v>
      </c>
      <c r="N159" s="13">
        <v>0.54166666666666663</v>
      </c>
      <c r="O159" s="14">
        <v>0.89930555555555558</v>
      </c>
      <c r="P159" s="13">
        <v>0.75</v>
      </c>
      <c r="Q159" s="14">
        <v>0.78125</v>
      </c>
      <c r="R159" s="108" t="str">
        <f>+VLOOKUP(B159,GESEM!B:R,9,0)</f>
        <v>ACTIVO</v>
      </c>
      <c r="S159" s="19"/>
      <c r="T159" s="14"/>
      <c r="U159" s="14"/>
      <c r="V159" s="14"/>
      <c r="W159" s="13"/>
      <c r="X159" s="14"/>
      <c r="Y159" s="13"/>
      <c r="Z159" s="20"/>
      <c r="AA159" s="107"/>
      <c r="AB159" s="17"/>
      <c r="AC159" s="17"/>
      <c r="AD159" s="17"/>
      <c r="AE159" s="17"/>
      <c r="AF159" s="17"/>
      <c r="AG159" s="17"/>
      <c r="AH159" s="18"/>
      <c r="AI159" s="13"/>
      <c r="AJ159" s="14"/>
      <c r="AK159" s="14"/>
      <c r="AL159" s="14"/>
      <c r="AM159" s="13"/>
      <c r="AN159" s="14"/>
      <c r="AO159" s="14"/>
      <c r="AP159" s="20"/>
      <c r="AQ159" s="16"/>
      <c r="AR159" s="17"/>
      <c r="AS159" s="17"/>
      <c r="AT159" s="17"/>
      <c r="AU159" s="17"/>
      <c r="AV159" s="17"/>
      <c r="AW159" s="17"/>
      <c r="AX159" s="18"/>
      <c r="AY159" s="13">
        <v>0.54166666666666663</v>
      </c>
      <c r="AZ159" s="14">
        <v>0.89930555555555558</v>
      </c>
      <c r="BA159" s="14"/>
      <c r="BB159" s="14"/>
      <c r="BC159" s="13">
        <v>0.75</v>
      </c>
      <c r="BD159" s="14">
        <v>0.78125</v>
      </c>
      <c r="BE159" s="14"/>
      <c r="BF159" s="20"/>
      <c r="BG159" s="16">
        <v>0.54166666666666663</v>
      </c>
      <c r="BH159" s="17">
        <v>0.89930555555555558</v>
      </c>
      <c r="BI159" s="17"/>
      <c r="BJ159" s="17"/>
      <c r="BK159" s="17">
        <v>0.75</v>
      </c>
      <c r="BL159" s="17">
        <v>0.78125</v>
      </c>
      <c r="BM159" s="17"/>
      <c r="BN159" s="18"/>
      <c r="BO159" s="13">
        <v>0.54166666666666663</v>
      </c>
      <c r="BP159" s="14">
        <v>0.89930555555555558</v>
      </c>
      <c r="BQ159" s="14"/>
      <c r="BR159" s="14"/>
      <c r="BS159" s="14">
        <v>0.75</v>
      </c>
      <c r="BT159" s="14">
        <v>0.78125</v>
      </c>
      <c r="BU159" s="14"/>
      <c r="BV159" s="20"/>
      <c r="BW159" s="21">
        <f t="shared" si="7"/>
        <v>4</v>
      </c>
      <c r="BX159" s="2" t="str">
        <f t="shared" si="8"/>
        <v>X</v>
      </c>
      <c r="BY159" s="2" t="str">
        <f>+VLOOKUP(B159,GESEM!B:O,14,0)</f>
        <v>R1571854</v>
      </c>
      <c r="CG159"/>
      <c r="CH159"/>
    </row>
    <row r="160" spans="1:86" ht="12.75" customHeight="1" x14ac:dyDescent="0.2">
      <c r="A160" s="31">
        <f t="shared" si="9"/>
        <v>154</v>
      </c>
      <c r="B160" s="74">
        <v>77281555</v>
      </c>
      <c r="C160" s="61" t="str">
        <f>+VLOOKUP(J160,TURNO!P:Q,2,0)</f>
        <v xml:space="preserve">CHAT USER </v>
      </c>
      <c r="D160" s="61" t="str">
        <f>+VLOOKUP(N160,TURNO!B:D,3,0)</f>
        <v>Tarde</v>
      </c>
      <c r="E160" s="75">
        <f>+VLOOKUP(B160,GESEM!B:R,12,0)</f>
        <v>45701</v>
      </c>
      <c r="F160" s="61" t="str">
        <f>+VLOOKUP(B160,GESEM!B:R,13,0)</f>
        <v>PART TIME</v>
      </c>
      <c r="G160" s="61"/>
      <c r="H160" s="96"/>
      <c r="I160" s="61" t="str">
        <f>+VLOOKUP(B160,GESEM!B:N,3,0)</f>
        <v>CASAS ZAVALETA MARJORIE GISELLA</v>
      </c>
      <c r="J160" s="61" t="s">
        <v>16</v>
      </c>
      <c r="K160" s="61" t="str">
        <f>+VLOOKUP(B160,GESEM!B:R,8,0)</f>
        <v>MELLO CORDOVA LUIS ENRIQUE</v>
      </c>
      <c r="L160" s="61" t="str">
        <f>+VLOOKUP(B160,GESEM!B:R,17,0)</f>
        <v>SANCHEZ GRADOS JEAN PIERRE JOAQUIN</v>
      </c>
      <c r="M160" s="61" t="s">
        <v>104</v>
      </c>
      <c r="N160" s="13">
        <v>0.54166666666666663</v>
      </c>
      <c r="O160" s="14">
        <v>0.89930555555555558</v>
      </c>
      <c r="P160" s="13">
        <v>0.75</v>
      </c>
      <c r="Q160" s="14">
        <v>0.78125</v>
      </c>
      <c r="R160" s="108" t="str">
        <f>+VLOOKUP(B160,GESEM!B:R,9,0)</f>
        <v>ACTIVO</v>
      </c>
      <c r="S160" s="19"/>
      <c r="T160" s="14"/>
      <c r="U160" s="14"/>
      <c r="V160" s="14"/>
      <c r="W160" s="13"/>
      <c r="X160" s="14"/>
      <c r="Y160" s="13"/>
      <c r="Z160" s="20"/>
      <c r="AA160" s="107"/>
      <c r="AB160" s="17"/>
      <c r="AC160" s="17"/>
      <c r="AD160" s="17"/>
      <c r="AE160" s="17"/>
      <c r="AF160" s="17"/>
      <c r="AG160" s="17"/>
      <c r="AH160" s="18"/>
      <c r="AI160" s="13"/>
      <c r="AJ160" s="14"/>
      <c r="AK160" s="14"/>
      <c r="AL160" s="14"/>
      <c r="AM160" s="13"/>
      <c r="AN160" s="14"/>
      <c r="AO160" s="14"/>
      <c r="AP160" s="20"/>
      <c r="AQ160" s="16"/>
      <c r="AR160" s="17"/>
      <c r="AS160" s="17"/>
      <c r="AT160" s="17"/>
      <c r="AU160" s="17"/>
      <c r="AV160" s="17"/>
      <c r="AW160" s="17"/>
      <c r="AX160" s="18"/>
      <c r="AY160" s="13">
        <v>0.54166666666666663</v>
      </c>
      <c r="AZ160" s="14">
        <v>0.89930555555555558</v>
      </c>
      <c r="BA160" s="14"/>
      <c r="BB160" s="14"/>
      <c r="BC160" s="13">
        <v>0.75</v>
      </c>
      <c r="BD160" s="14">
        <v>0.78125</v>
      </c>
      <c r="BE160" s="14"/>
      <c r="BF160" s="20"/>
      <c r="BG160" s="16">
        <v>0.54166666666666663</v>
      </c>
      <c r="BH160" s="17">
        <v>0.89930555555555558</v>
      </c>
      <c r="BI160" s="17"/>
      <c r="BJ160" s="17"/>
      <c r="BK160" s="17">
        <v>0.75</v>
      </c>
      <c r="BL160" s="17">
        <v>0.78125</v>
      </c>
      <c r="BM160" s="17"/>
      <c r="BN160" s="18"/>
      <c r="BO160" s="13">
        <v>0.54166666666666663</v>
      </c>
      <c r="BP160" s="14">
        <v>0.89930555555555558</v>
      </c>
      <c r="BQ160" s="14"/>
      <c r="BR160" s="14"/>
      <c r="BS160" s="14">
        <v>0.75</v>
      </c>
      <c r="BT160" s="14">
        <v>0.78125</v>
      </c>
      <c r="BU160" s="14"/>
      <c r="BV160" s="20"/>
      <c r="BW160" s="21">
        <f t="shared" si="7"/>
        <v>4</v>
      </c>
      <c r="BX160" s="2" t="str">
        <f t="shared" si="8"/>
        <v>X</v>
      </c>
      <c r="BY160" s="2" t="str">
        <f>+VLOOKUP(B160,GESEM!B:O,14,0)</f>
        <v>R1571854</v>
      </c>
      <c r="CG160"/>
      <c r="CH160"/>
    </row>
    <row r="161" spans="1:86" ht="12.75" customHeight="1" x14ac:dyDescent="0.2">
      <c r="A161" s="31">
        <f t="shared" si="9"/>
        <v>155</v>
      </c>
      <c r="B161" s="74">
        <v>43657473</v>
      </c>
      <c r="C161" s="61" t="str">
        <f>+VLOOKUP(J161,TURNO!P:Q,2,0)</f>
        <v xml:space="preserve">CHAT USER </v>
      </c>
      <c r="D161" s="61" t="str">
        <f>+VLOOKUP(N161,TURNO!B:D,3,0)</f>
        <v>Tarde</v>
      </c>
      <c r="E161" s="75">
        <f>+VLOOKUP(B161,GESEM!B:R,12,0)</f>
        <v>45701</v>
      </c>
      <c r="F161" s="61" t="str">
        <f>+VLOOKUP(B161,GESEM!B:R,13,0)</f>
        <v>PART TIME</v>
      </c>
      <c r="G161" s="61"/>
      <c r="H161" s="96"/>
      <c r="I161" s="61" t="str">
        <f>+VLOOKUP(B161,GESEM!B:N,3,0)</f>
        <v>DIAZ HIDALGO CIRABEL JANET</v>
      </c>
      <c r="J161" s="61" t="s">
        <v>16</v>
      </c>
      <c r="K161" s="61" t="str">
        <f>+VLOOKUP(B161,GESEM!B:R,8,0)</f>
        <v>CANCHARI ARILUZ JOSH JUAN</v>
      </c>
      <c r="L161" s="61" t="str">
        <f>+VLOOKUP(B161,GESEM!B:R,17,0)</f>
        <v>SANCHEZ GRADOS JEAN PIERRE JOAQUIN</v>
      </c>
      <c r="M161" s="61" t="s">
        <v>104</v>
      </c>
      <c r="N161" s="13">
        <v>0.5</v>
      </c>
      <c r="O161" s="14">
        <v>0.85763888888888884</v>
      </c>
      <c r="P161" s="13">
        <v>0.75</v>
      </c>
      <c r="Q161" s="14">
        <v>0.78125</v>
      </c>
      <c r="R161" s="108" t="str">
        <f>+VLOOKUP(B161,GESEM!B:R,9,0)</f>
        <v>ACTIVO</v>
      </c>
      <c r="S161" s="19"/>
      <c r="T161" s="14"/>
      <c r="U161" s="14"/>
      <c r="V161" s="14"/>
      <c r="W161" s="13"/>
      <c r="X161" s="14"/>
      <c r="Y161" s="13"/>
      <c r="Z161" s="20"/>
      <c r="AA161" s="107"/>
      <c r="AB161" s="17"/>
      <c r="AC161" s="17"/>
      <c r="AD161" s="17"/>
      <c r="AE161" s="17"/>
      <c r="AF161" s="17"/>
      <c r="AG161" s="17"/>
      <c r="AH161" s="18"/>
      <c r="AI161" s="13"/>
      <c r="AJ161" s="14"/>
      <c r="AK161" s="14"/>
      <c r="AL161" s="14"/>
      <c r="AM161" s="13"/>
      <c r="AN161" s="14"/>
      <c r="AO161" s="14"/>
      <c r="AP161" s="20"/>
      <c r="AQ161" s="16"/>
      <c r="AR161" s="17"/>
      <c r="AS161" s="17"/>
      <c r="AT161" s="17"/>
      <c r="AU161" s="17"/>
      <c r="AV161" s="17"/>
      <c r="AW161" s="17"/>
      <c r="AX161" s="18"/>
      <c r="AY161" s="13">
        <v>0.5</v>
      </c>
      <c r="AZ161" s="14">
        <v>0.85763888888888884</v>
      </c>
      <c r="BA161" s="14"/>
      <c r="BB161" s="14"/>
      <c r="BC161" s="13">
        <v>0.75</v>
      </c>
      <c r="BD161" s="14">
        <v>0.78125</v>
      </c>
      <c r="BE161" s="14"/>
      <c r="BF161" s="20"/>
      <c r="BG161" s="16">
        <v>0.5</v>
      </c>
      <c r="BH161" s="17">
        <v>0.85763888888888884</v>
      </c>
      <c r="BI161" s="17"/>
      <c r="BJ161" s="17"/>
      <c r="BK161" s="17">
        <v>0.75</v>
      </c>
      <c r="BL161" s="17">
        <v>0.78125</v>
      </c>
      <c r="BM161" s="17"/>
      <c r="BN161" s="18"/>
      <c r="BO161" s="13">
        <v>0.5</v>
      </c>
      <c r="BP161" s="14">
        <v>0.85763888888888884</v>
      </c>
      <c r="BQ161" s="14"/>
      <c r="BR161" s="14"/>
      <c r="BS161" s="14">
        <v>0.75</v>
      </c>
      <c r="BT161" s="14">
        <v>0.78125</v>
      </c>
      <c r="BU161" s="14"/>
      <c r="BV161" s="20"/>
      <c r="BW161" s="21">
        <f t="shared" si="7"/>
        <v>4</v>
      </c>
      <c r="BX161" s="2" t="str">
        <f t="shared" si="8"/>
        <v>X</v>
      </c>
      <c r="BY161" s="2" t="str">
        <f>+VLOOKUP(B161,GESEM!B:O,14,0)</f>
        <v>R1571854</v>
      </c>
      <c r="CG161"/>
      <c r="CH161"/>
    </row>
    <row r="162" spans="1:86" ht="12.75" customHeight="1" x14ac:dyDescent="0.2">
      <c r="A162" s="31">
        <f t="shared" si="9"/>
        <v>156</v>
      </c>
      <c r="B162" s="74">
        <v>47565911</v>
      </c>
      <c r="C162" s="61" t="str">
        <f>+VLOOKUP(J162,TURNO!P:Q,2,0)</f>
        <v xml:space="preserve">CHAT USER </v>
      </c>
      <c r="D162" s="61" t="str">
        <f>+VLOOKUP(N162,TURNO!B:D,3,0)</f>
        <v>Tarde</v>
      </c>
      <c r="E162" s="75">
        <f>+VLOOKUP(B162,GESEM!B:R,12,0)</f>
        <v>45419</v>
      </c>
      <c r="F162" s="61" t="str">
        <f>+VLOOKUP(B162,GESEM!B:R,13,0)</f>
        <v>PART TIME</v>
      </c>
      <c r="G162" s="61"/>
      <c r="H162" s="96"/>
      <c r="I162" s="61" t="str">
        <f>+VLOOKUP(B162,GESEM!B:N,3,0)</f>
        <v>TULLUME ANCO NOEMI EDITH</v>
      </c>
      <c r="J162" s="61" t="s">
        <v>16</v>
      </c>
      <c r="K162" s="61" t="str">
        <f>+VLOOKUP(B162,GESEM!B:R,8,0)</f>
        <v>NOVOA VILLAR JULIANA MELISSA</v>
      </c>
      <c r="L162" s="61" t="str">
        <f>+VLOOKUP(B162,GESEM!B:R,17,0)</f>
        <v>PORTILLA REYES YOHANA ARACELLI</v>
      </c>
      <c r="M162" s="61" t="s">
        <v>103</v>
      </c>
      <c r="N162" s="13">
        <v>0.5</v>
      </c>
      <c r="O162" s="14">
        <v>0.66319444444444442</v>
      </c>
      <c r="P162" s="13"/>
      <c r="Q162" s="14"/>
      <c r="R162" s="108" t="str">
        <f>+VLOOKUP(B162,GESEM!B:R,9,0)</f>
        <v>ACTIVO</v>
      </c>
      <c r="S162" s="19">
        <v>0.5</v>
      </c>
      <c r="T162" s="14">
        <v>0.66319444444444442</v>
      </c>
      <c r="U162" s="14"/>
      <c r="V162" s="14"/>
      <c r="W162" s="13"/>
      <c r="X162" s="14"/>
      <c r="Y162" s="13"/>
      <c r="Z162" s="20"/>
      <c r="AA162" s="107">
        <v>0.5</v>
      </c>
      <c r="AB162" s="17">
        <v>0.66319444444444442</v>
      </c>
      <c r="AC162" s="17"/>
      <c r="AD162" s="17"/>
      <c r="AE162" s="17"/>
      <c r="AF162" s="17"/>
      <c r="AG162" s="17"/>
      <c r="AH162" s="18"/>
      <c r="AI162" s="13">
        <v>0.5</v>
      </c>
      <c r="AJ162" s="14">
        <v>0.66319444444444442</v>
      </c>
      <c r="AK162" s="14"/>
      <c r="AL162" s="14"/>
      <c r="AM162" s="13"/>
      <c r="AN162" s="14"/>
      <c r="AO162" s="14"/>
      <c r="AP162" s="20"/>
      <c r="AQ162" s="16">
        <v>0.5</v>
      </c>
      <c r="AR162" s="17">
        <v>0.66319444444444442</v>
      </c>
      <c r="AS162" s="17"/>
      <c r="AT162" s="17"/>
      <c r="AU162" s="17"/>
      <c r="AV162" s="17"/>
      <c r="AW162" s="17"/>
      <c r="AX162" s="18"/>
      <c r="AY162" s="13">
        <v>0.5</v>
      </c>
      <c r="AZ162" s="14">
        <v>0.66319444444444442</v>
      </c>
      <c r="BA162" s="14"/>
      <c r="BB162" s="14"/>
      <c r="BC162" s="13"/>
      <c r="BD162" s="14"/>
      <c r="BE162" s="14"/>
      <c r="BF162" s="20"/>
      <c r="BG162" s="16">
        <v>0.5</v>
      </c>
      <c r="BH162" s="17">
        <v>0.66319444444444442</v>
      </c>
      <c r="BI162" s="17"/>
      <c r="BJ162" s="17"/>
      <c r="BK162" s="17"/>
      <c r="BL162" s="17"/>
      <c r="BM162" s="17"/>
      <c r="BN162" s="18"/>
      <c r="BO162" s="13"/>
      <c r="BP162" s="14"/>
      <c r="BQ162" s="14"/>
      <c r="BR162" s="14"/>
      <c r="BS162" s="14"/>
      <c r="BT162" s="14"/>
      <c r="BU162" s="14"/>
      <c r="BV162" s="20"/>
      <c r="BW162" s="21">
        <f t="shared" si="7"/>
        <v>1</v>
      </c>
      <c r="BX162" s="2" t="str">
        <f t="shared" si="8"/>
        <v>X</v>
      </c>
      <c r="BY162" s="2">
        <f>+VLOOKUP(B162,GESEM!B:O,14,0)</f>
        <v>7264</v>
      </c>
      <c r="CG162"/>
      <c r="CH162"/>
    </row>
    <row r="163" spans="1:86" ht="12.75" customHeight="1" x14ac:dyDescent="0.2">
      <c r="A163" s="31">
        <f t="shared" si="9"/>
        <v>157</v>
      </c>
      <c r="B163" s="74">
        <v>74579723</v>
      </c>
      <c r="C163" s="61" t="str">
        <f>+VLOOKUP(J163,TURNO!P:Q,2,0)</f>
        <v xml:space="preserve">CHAT USER </v>
      </c>
      <c r="D163" s="61" t="str">
        <f>+VLOOKUP(N163,TURNO!B:D,3,0)</f>
        <v>Tarde</v>
      </c>
      <c r="E163" s="75">
        <f>+VLOOKUP(B163,GESEM!B:R,12,0)</f>
        <v>45588</v>
      </c>
      <c r="F163" s="61" t="str">
        <f>+VLOOKUP(B163,GESEM!B:R,13,0)</f>
        <v>PART TIME</v>
      </c>
      <c r="G163" s="61"/>
      <c r="H163" s="96"/>
      <c r="I163" s="61" t="str">
        <f>+VLOOKUP(B163,GESEM!B:N,3,0)</f>
        <v>QUISPE SALDARRIAGA BRISSA NICOLE</v>
      </c>
      <c r="J163" s="61" t="s">
        <v>16</v>
      </c>
      <c r="K163" s="61" t="str">
        <f>+VLOOKUP(B163,GESEM!B:R,8,0)</f>
        <v>ROQUE GOMEZ FRANK PIERCE</v>
      </c>
      <c r="L163" s="61" t="str">
        <f>+VLOOKUP(B163,GESEM!B:R,17,0)</f>
        <v>PORTILLA REYES YOHANA ARACELLI</v>
      </c>
      <c r="M163" s="61" t="s">
        <v>100</v>
      </c>
      <c r="N163" s="13">
        <v>0.5</v>
      </c>
      <c r="O163" s="14">
        <v>0.66319444444444442</v>
      </c>
      <c r="P163" s="13"/>
      <c r="Q163" s="14"/>
      <c r="R163" s="108" t="str">
        <f>+VLOOKUP(B163,GESEM!B:R,9,0)</f>
        <v>ACTIVO</v>
      </c>
      <c r="S163" s="19">
        <v>0.60416666666666663</v>
      </c>
      <c r="T163" s="14">
        <v>0.76736111111111116</v>
      </c>
      <c r="U163" s="14"/>
      <c r="V163" s="14"/>
      <c r="W163" s="13"/>
      <c r="X163" s="14"/>
      <c r="Y163" s="13"/>
      <c r="Z163" s="20"/>
      <c r="AA163" s="107">
        <v>0.5</v>
      </c>
      <c r="AB163" s="17">
        <v>0.66319444444444442</v>
      </c>
      <c r="AC163" s="17"/>
      <c r="AD163" s="17"/>
      <c r="AE163" s="17"/>
      <c r="AF163" s="17"/>
      <c r="AG163" s="17"/>
      <c r="AH163" s="18"/>
      <c r="AI163" s="13">
        <v>0.5</v>
      </c>
      <c r="AJ163" s="14">
        <v>0.66319444444444442</v>
      </c>
      <c r="AK163" s="14"/>
      <c r="AL163" s="14"/>
      <c r="AM163" s="13"/>
      <c r="AN163" s="14"/>
      <c r="AO163" s="14"/>
      <c r="AP163" s="20"/>
      <c r="AQ163" s="16"/>
      <c r="AR163" s="17"/>
      <c r="AS163" s="17"/>
      <c r="AT163" s="17"/>
      <c r="AU163" s="17"/>
      <c r="AV163" s="17"/>
      <c r="AW163" s="17"/>
      <c r="AX163" s="18"/>
      <c r="AY163" s="13">
        <v>0.5</v>
      </c>
      <c r="AZ163" s="14">
        <v>0.66319444444444442</v>
      </c>
      <c r="BA163" s="14"/>
      <c r="BB163" s="14"/>
      <c r="BC163" s="13"/>
      <c r="BD163" s="14"/>
      <c r="BE163" s="14"/>
      <c r="BF163" s="20"/>
      <c r="BG163" s="16">
        <v>0.5</v>
      </c>
      <c r="BH163" s="17">
        <v>0.66319444444444442</v>
      </c>
      <c r="BI163" s="17"/>
      <c r="BJ163" s="17"/>
      <c r="BK163" s="17"/>
      <c r="BL163" s="17"/>
      <c r="BM163" s="17"/>
      <c r="BN163" s="18"/>
      <c r="BO163" s="13">
        <v>0.5</v>
      </c>
      <c r="BP163" s="14">
        <v>0.66319444444444442</v>
      </c>
      <c r="BQ163" s="14"/>
      <c r="BR163" s="14"/>
      <c r="BS163" s="14"/>
      <c r="BT163" s="14"/>
      <c r="BU163" s="14"/>
      <c r="BV163" s="20"/>
      <c r="BW163" s="21">
        <f t="shared" si="7"/>
        <v>1</v>
      </c>
      <c r="BX163" s="2" t="str">
        <f t="shared" si="8"/>
        <v>X</v>
      </c>
      <c r="BY163" s="2">
        <f>+VLOOKUP(B163,GESEM!B:O,14,0)</f>
        <v>9827</v>
      </c>
      <c r="CG163"/>
      <c r="CH163"/>
    </row>
    <row r="164" spans="1:86" ht="12.75" customHeight="1" x14ac:dyDescent="0.2">
      <c r="A164" s="31">
        <f t="shared" si="9"/>
        <v>158</v>
      </c>
      <c r="B164" s="74">
        <v>75038898</v>
      </c>
      <c r="C164" s="61" t="str">
        <f>+VLOOKUP(J164,TURNO!P:Q,2,0)</f>
        <v xml:space="preserve">CHAT USER </v>
      </c>
      <c r="D164" s="61" t="str">
        <f>+VLOOKUP(N164,TURNO!B:D,3,0)</f>
        <v>Tarde</v>
      </c>
      <c r="E164" s="75">
        <f>+VLOOKUP(B164,GESEM!B:R,12,0)</f>
        <v>45583</v>
      </c>
      <c r="F164" s="61" t="str">
        <f>+VLOOKUP(B164,GESEM!B:R,13,0)</f>
        <v>PART TIME</v>
      </c>
      <c r="G164" s="61"/>
      <c r="H164" s="96"/>
      <c r="I164" s="61" t="str">
        <f>+VLOOKUP(B164,GESEM!B:N,3,0)</f>
        <v>CORTEZ CCONOVILCA PAOLA SUSANA</v>
      </c>
      <c r="J164" s="61" t="s">
        <v>16</v>
      </c>
      <c r="K164" s="61" t="str">
        <f>+VLOOKUP(B164,GESEM!B:R,8,0)</f>
        <v>VILLAVICENCIO OBANDO ARTURO JOSE</v>
      </c>
      <c r="L164" s="61" t="str">
        <f>+VLOOKUP(B164,GESEM!B:R,17,0)</f>
        <v>PORTILLA REYES YOHANA ARACELLI</v>
      </c>
      <c r="M164" s="61" t="s">
        <v>101</v>
      </c>
      <c r="N164" s="13">
        <v>0.5</v>
      </c>
      <c r="O164" s="14">
        <v>0.66319444444444442</v>
      </c>
      <c r="P164" s="13"/>
      <c r="Q164" s="14"/>
      <c r="R164" s="108" t="str">
        <f>+VLOOKUP(B164,GESEM!B:R,9,0)</f>
        <v>ACTIVO</v>
      </c>
      <c r="S164" s="19">
        <v>0.5</v>
      </c>
      <c r="T164" s="14">
        <v>0.66319444444444442</v>
      </c>
      <c r="U164" s="14"/>
      <c r="V164" s="14"/>
      <c r="W164" s="13"/>
      <c r="X164" s="14"/>
      <c r="Y164" s="13"/>
      <c r="Z164" s="20"/>
      <c r="AA164" s="107">
        <v>0.5</v>
      </c>
      <c r="AB164" s="17">
        <v>0.66319444444444442</v>
      </c>
      <c r="AC164" s="17"/>
      <c r="AD164" s="17"/>
      <c r="AE164" s="17"/>
      <c r="AF164" s="17"/>
      <c r="AG164" s="17"/>
      <c r="AH164" s="18"/>
      <c r="AI164" s="13">
        <v>0.5</v>
      </c>
      <c r="AJ164" s="14">
        <v>0.66319444444444442</v>
      </c>
      <c r="AK164" s="14"/>
      <c r="AL164" s="14"/>
      <c r="AM164" s="13"/>
      <c r="AN164" s="14"/>
      <c r="AO164" s="14"/>
      <c r="AP164" s="20"/>
      <c r="AQ164" s="16">
        <v>0.5</v>
      </c>
      <c r="AR164" s="17">
        <v>0.66319444444444442</v>
      </c>
      <c r="AS164" s="17"/>
      <c r="AT164" s="17"/>
      <c r="AU164" s="17"/>
      <c r="AV164" s="17"/>
      <c r="AW164" s="17"/>
      <c r="AX164" s="18"/>
      <c r="AY164" s="13"/>
      <c r="AZ164" s="14"/>
      <c r="BA164" s="14"/>
      <c r="BB164" s="14"/>
      <c r="BC164" s="13"/>
      <c r="BD164" s="14"/>
      <c r="BE164" s="14"/>
      <c r="BF164" s="20"/>
      <c r="BG164" s="16">
        <v>0.5</v>
      </c>
      <c r="BH164" s="17">
        <v>0.66319444444444442</v>
      </c>
      <c r="BI164" s="17"/>
      <c r="BJ164" s="17"/>
      <c r="BK164" s="17"/>
      <c r="BL164" s="17"/>
      <c r="BM164" s="17"/>
      <c r="BN164" s="18"/>
      <c r="BO164" s="13">
        <v>0.5</v>
      </c>
      <c r="BP164" s="14">
        <v>0.66319444444444442</v>
      </c>
      <c r="BQ164" s="14"/>
      <c r="BR164" s="14"/>
      <c r="BS164" s="14"/>
      <c r="BT164" s="14"/>
      <c r="BU164" s="14"/>
      <c r="BV164" s="20"/>
      <c r="BW164" s="21">
        <f t="shared" si="7"/>
        <v>1</v>
      </c>
      <c r="BX164" s="2" t="str">
        <f t="shared" si="8"/>
        <v>X</v>
      </c>
      <c r="BY164" s="2">
        <f>+VLOOKUP(B164,GESEM!B:O,14,0)</f>
        <v>9785</v>
      </c>
      <c r="CG164"/>
      <c r="CH164"/>
    </row>
    <row r="165" spans="1:86" ht="12.75" customHeight="1" x14ac:dyDescent="0.2">
      <c r="A165" s="31">
        <f t="shared" si="9"/>
        <v>159</v>
      </c>
      <c r="B165" s="74">
        <v>47246205</v>
      </c>
      <c r="C165" s="61" t="str">
        <f>+VLOOKUP(J165,TURNO!P:Q,2,0)</f>
        <v xml:space="preserve">CHAT USER </v>
      </c>
      <c r="D165" s="61" t="str">
        <f>+VLOOKUP(N165,TURNO!B:D,3,0)</f>
        <v>Tarde</v>
      </c>
      <c r="E165" s="75">
        <f>+VLOOKUP(B165,GESEM!B:R,12,0)</f>
        <v>45323</v>
      </c>
      <c r="F165" s="61" t="str">
        <f>+VLOOKUP(B165,GESEM!B:R,13,0)</f>
        <v>PART TIME</v>
      </c>
      <c r="G165" s="61"/>
      <c r="H165" s="96"/>
      <c r="I165" s="61" t="str">
        <f>+VLOOKUP(B165,GESEM!B:N,3,0)</f>
        <v>HURTADO AYALA LETICIA</v>
      </c>
      <c r="J165" s="61" t="s">
        <v>16</v>
      </c>
      <c r="K165" s="61" t="str">
        <f>+VLOOKUP(B165,GESEM!B:R,8,0)</f>
        <v>TORRES BARRIOS YAZURI YARUMI</v>
      </c>
      <c r="L165" s="61" t="str">
        <f>+VLOOKUP(B165,GESEM!B:R,17,0)</f>
        <v>SANCHEZ GRADOS JEAN PIERRE JOAQUIN</v>
      </c>
      <c r="M165" s="61" t="s">
        <v>100</v>
      </c>
      <c r="N165" s="13">
        <v>0.5</v>
      </c>
      <c r="O165" s="14">
        <v>0.66319444444444442</v>
      </c>
      <c r="P165" s="13"/>
      <c r="Q165" s="14"/>
      <c r="R165" s="108" t="str">
        <f>+VLOOKUP(B165,GESEM!B:R,9,0)</f>
        <v>ACTIVO</v>
      </c>
      <c r="S165" s="19">
        <v>0.5</v>
      </c>
      <c r="T165" s="14">
        <v>0.66319444444444442</v>
      </c>
      <c r="U165" s="14"/>
      <c r="V165" s="14"/>
      <c r="W165" s="13"/>
      <c r="X165" s="14"/>
      <c r="Y165" s="13"/>
      <c r="Z165" s="20"/>
      <c r="AA165" s="107">
        <v>0.54166666666666663</v>
      </c>
      <c r="AB165" s="17">
        <v>0.70486111111111116</v>
      </c>
      <c r="AC165" s="17"/>
      <c r="AD165" s="17"/>
      <c r="AE165" s="17"/>
      <c r="AF165" s="17"/>
      <c r="AG165" s="17"/>
      <c r="AH165" s="18"/>
      <c r="AI165" s="13">
        <v>0.33333333333333331</v>
      </c>
      <c r="AJ165" s="14">
        <v>0.49652777777777779</v>
      </c>
      <c r="AK165" s="14"/>
      <c r="AL165" s="14"/>
      <c r="AM165" s="13"/>
      <c r="AN165" s="14"/>
      <c r="AO165" s="14"/>
      <c r="AP165" s="20"/>
      <c r="AQ165" s="16"/>
      <c r="AR165" s="17"/>
      <c r="AS165" s="17"/>
      <c r="AT165" s="17"/>
      <c r="AU165" s="17"/>
      <c r="AV165" s="17"/>
      <c r="AW165" s="17"/>
      <c r="AX165" s="18"/>
      <c r="AY165" s="13">
        <v>0.375</v>
      </c>
      <c r="AZ165" s="14">
        <v>0.53819444444444442</v>
      </c>
      <c r="BA165" s="14"/>
      <c r="BB165" s="14"/>
      <c r="BC165" s="13"/>
      <c r="BD165" s="14"/>
      <c r="BE165" s="14"/>
      <c r="BF165" s="20"/>
      <c r="BG165" s="16">
        <v>0.58333333333333337</v>
      </c>
      <c r="BH165" s="17">
        <v>0.74652777777777779</v>
      </c>
      <c r="BI165" s="17"/>
      <c r="BJ165" s="17"/>
      <c r="BK165" s="17"/>
      <c r="BL165" s="17"/>
      <c r="BM165" s="17"/>
      <c r="BN165" s="18"/>
      <c r="BO165" s="13">
        <v>0.5</v>
      </c>
      <c r="BP165" s="14">
        <v>0.66319444444444442</v>
      </c>
      <c r="BQ165" s="14"/>
      <c r="BR165" s="14"/>
      <c r="BS165" s="14"/>
      <c r="BT165" s="14"/>
      <c r="BU165" s="14"/>
      <c r="BV165" s="20"/>
      <c r="BW165" s="21">
        <f t="shared" si="7"/>
        <v>1</v>
      </c>
      <c r="BX165" s="2" t="str">
        <f t="shared" si="8"/>
        <v>X</v>
      </c>
      <c r="BY165" s="2">
        <f>+VLOOKUP(B165,GESEM!B:O,14,0)</f>
        <v>7053</v>
      </c>
      <c r="CG165"/>
      <c r="CH165"/>
    </row>
    <row r="166" spans="1:86" ht="12.75" customHeight="1" x14ac:dyDescent="0.2">
      <c r="A166" s="31">
        <f t="shared" si="9"/>
        <v>160</v>
      </c>
      <c r="B166" s="74">
        <v>43735640</v>
      </c>
      <c r="C166" s="61" t="str">
        <f>+VLOOKUP(J166,TURNO!P:Q,2,0)</f>
        <v xml:space="preserve">CHAT USER </v>
      </c>
      <c r="D166" s="61" t="str">
        <f>+VLOOKUP(N166,TURNO!B:D,3,0)</f>
        <v>Tarde</v>
      </c>
      <c r="E166" s="75">
        <f>+VLOOKUP(B166,GESEM!B:R,12,0)</f>
        <v>45323</v>
      </c>
      <c r="F166" s="61" t="str">
        <f>+VLOOKUP(B166,GESEM!B:R,13,0)</f>
        <v>PART TIME</v>
      </c>
      <c r="G166" s="61"/>
      <c r="H166" s="96"/>
      <c r="I166" s="61" t="str">
        <f>+VLOOKUP(B166,GESEM!B:N,3,0)</f>
        <v>VILLENA FLORES DEISY SUNITA</v>
      </c>
      <c r="J166" s="61" t="s">
        <v>16</v>
      </c>
      <c r="K166" s="61" t="str">
        <f>+VLOOKUP(B166,GESEM!B:R,8,0)</f>
        <v>QUISPE ACUÑA ALVARO ROBERT</v>
      </c>
      <c r="L166" s="61" t="str">
        <f>+VLOOKUP(B166,GESEM!B:R,17,0)</f>
        <v>SANCHEZ GRADOS JEAN PIERRE JOAQUIN</v>
      </c>
      <c r="M166" s="61" t="s">
        <v>101</v>
      </c>
      <c r="N166" s="13">
        <v>0.5</v>
      </c>
      <c r="O166" s="14">
        <v>0.66319444444444442</v>
      </c>
      <c r="P166" s="13"/>
      <c r="Q166" s="14"/>
      <c r="R166" s="108" t="str">
        <f>+VLOOKUP(B166,GESEM!B:R,9,0)</f>
        <v>ACTIVO</v>
      </c>
      <c r="S166" s="19">
        <v>0.45833333333333331</v>
      </c>
      <c r="T166" s="14">
        <v>0.62152777777777779</v>
      </c>
      <c r="U166" s="14"/>
      <c r="V166" s="14"/>
      <c r="W166" s="13"/>
      <c r="X166" s="14"/>
      <c r="Y166" s="13"/>
      <c r="Z166" s="20"/>
      <c r="AA166" s="107">
        <v>0.5625</v>
      </c>
      <c r="AB166" s="17">
        <v>0.72569444444444442</v>
      </c>
      <c r="AC166" s="17"/>
      <c r="AD166" s="17"/>
      <c r="AE166" s="17"/>
      <c r="AF166" s="17"/>
      <c r="AG166" s="17"/>
      <c r="AH166" s="18"/>
      <c r="AI166" s="13">
        <v>0.625</v>
      </c>
      <c r="AJ166" s="14">
        <v>0.78819444444444442</v>
      </c>
      <c r="AK166" s="14"/>
      <c r="AL166" s="14"/>
      <c r="AM166" s="13"/>
      <c r="AN166" s="14"/>
      <c r="AO166" s="14"/>
      <c r="AP166" s="20"/>
      <c r="AQ166" s="16">
        <v>0.5</v>
      </c>
      <c r="AR166" s="17">
        <v>0.66319444444444442</v>
      </c>
      <c r="AS166" s="17"/>
      <c r="AT166" s="17"/>
      <c r="AU166" s="17"/>
      <c r="AV166" s="17"/>
      <c r="AW166" s="17"/>
      <c r="AX166" s="18"/>
      <c r="AY166" s="13"/>
      <c r="AZ166" s="14"/>
      <c r="BA166" s="14"/>
      <c r="BB166" s="14"/>
      <c r="BC166" s="13"/>
      <c r="BD166" s="14"/>
      <c r="BE166" s="14"/>
      <c r="BF166" s="20"/>
      <c r="BG166" s="16">
        <v>0.5</v>
      </c>
      <c r="BH166" s="17">
        <v>0.66319444444444442</v>
      </c>
      <c r="BI166" s="17"/>
      <c r="BJ166" s="17"/>
      <c r="BK166" s="17"/>
      <c r="BL166" s="17"/>
      <c r="BM166" s="17"/>
      <c r="BN166" s="18"/>
      <c r="BO166" s="13">
        <v>0.5</v>
      </c>
      <c r="BP166" s="14">
        <v>0.66319444444444442</v>
      </c>
      <c r="BQ166" s="14"/>
      <c r="BR166" s="14"/>
      <c r="BS166" s="14"/>
      <c r="BT166" s="14"/>
      <c r="BU166" s="14"/>
      <c r="BV166" s="20"/>
      <c r="BW166" s="21">
        <f t="shared" si="7"/>
        <v>1</v>
      </c>
      <c r="BX166" s="2" t="str">
        <f t="shared" si="8"/>
        <v>X</v>
      </c>
      <c r="BY166" s="2">
        <f>+VLOOKUP(B166,GESEM!B:O,14,0)</f>
        <v>7053</v>
      </c>
      <c r="CG166"/>
      <c r="CH166"/>
    </row>
    <row r="167" spans="1:86" ht="12.75" customHeight="1" x14ac:dyDescent="0.2">
      <c r="A167" s="31">
        <f t="shared" si="9"/>
        <v>161</v>
      </c>
      <c r="B167" s="74">
        <v>74433836</v>
      </c>
      <c r="C167" s="61" t="str">
        <f>+VLOOKUP(J167,TURNO!P:Q,2,0)</f>
        <v xml:space="preserve">CHAT USER </v>
      </c>
      <c r="D167" s="61" t="str">
        <f>+VLOOKUP(N167,TURNO!B:D,3,0)</f>
        <v>Tarde</v>
      </c>
      <c r="E167" s="75">
        <f>+VLOOKUP(B167,GESEM!B:R,12,0)</f>
        <v>45715</v>
      </c>
      <c r="F167" s="61" t="str">
        <f>+VLOOKUP(B167,GESEM!B:R,13,0)</f>
        <v>PART TIME</v>
      </c>
      <c r="G167" s="61"/>
      <c r="H167" s="96"/>
      <c r="I167" s="61" t="str">
        <f>+VLOOKUP(B167,GESEM!B:N,3,0)</f>
        <v>MALLQUI AYALA AYDE</v>
      </c>
      <c r="J167" s="61" t="s">
        <v>16</v>
      </c>
      <c r="K167" s="61" t="str">
        <f>+VLOOKUP(B167,GESEM!B:R,8,0)</f>
        <v>VILLAVICENCIO OBANDO ARTURO JOSE</v>
      </c>
      <c r="L167" s="61" t="str">
        <f>+VLOOKUP(B167,GESEM!B:R,17,0)</f>
        <v>PORTILLA REYES YOHANA ARACELLI</v>
      </c>
      <c r="M167" s="61" t="s">
        <v>104</v>
      </c>
      <c r="N167" s="13">
        <v>0.5</v>
      </c>
      <c r="O167" s="14">
        <v>0.85763888888888884</v>
      </c>
      <c r="P167" s="13">
        <v>0.58333333333333337</v>
      </c>
      <c r="Q167" s="14">
        <v>0.61458333333333337</v>
      </c>
      <c r="R167" s="108" t="str">
        <f>+VLOOKUP(B167,GESEM!B:R,9,0)</f>
        <v>ACTIVO</v>
      </c>
      <c r="S167" s="19"/>
      <c r="T167" s="14"/>
      <c r="U167" s="14"/>
      <c r="V167" s="14"/>
      <c r="W167" s="13"/>
      <c r="X167" s="14"/>
      <c r="Y167" s="13"/>
      <c r="Z167" s="20"/>
      <c r="AA167" s="107"/>
      <c r="AB167" s="17"/>
      <c r="AC167" s="17"/>
      <c r="AD167" s="17"/>
      <c r="AE167" s="17"/>
      <c r="AF167" s="17"/>
      <c r="AG167" s="17"/>
      <c r="AH167" s="18"/>
      <c r="AI167" s="13"/>
      <c r="AJ167" s="14"/>
      <c r="AK167" s="14"/>
      <c r="AL167" s="14"/>
      <c r="AM167" s="13"/>
      <c r="AN167" s="14"/>
      <c r="AO167" s="14"/>
      <c r="AP167" s="20"/>
      <c r="AQ167" s="16"/>
      <c r="AR167" s="17"/>
      <c r="AS167" s="17"/>
      <c r="AT167" s="17"/>
      <c r="AU167" s="17"/>
      <c r="AV167" s="17"/>
      <c r="AW167" s="17"/>
      <c r="AX167" s="18"/>
      <c r="AY167" s="13">
        <v>0.5</v>
      </c>
      <c r="AZ167" s="14">
        <v>0.85763888888888884</v>
      </c>
      <c r="BA167" s="14"/>
      <c r="BB167" s="14"/>
      <c r="BC167" s="13">
        <v>0.58333333333333337</v>
      </c>
      <c r="BD167" s="14">
        <v>0.61458333333333337</v>
      </c>
      <c r="BE167" s="14"/>
      <c r="BF167" s="20"/>
      <c r="BG167" s="16">
        <v>0.5</v>
      </c>
      <c r="BH167" s="17">
        <v>0.85763888888888884</v>
      </c>
      <c r="BI167" s="17"/>
      <c r="BJ167" s="17"/>
      <c r="BK167" s="17">
        <v>0.58333333333333337</v>
      </c>
      <c r="BL167" s="17">
        <v>0.61458333333333337</v>
      </c>
      <c r="BM167" s="17"/>
      <c r="BN167" s="18"/>
      <c r="BO167" s="13">
        <v>0.5</v>
      </c>
      <c r="BP167" s="14">
        <v>0.85763888888888884</v>
      </c>
      <c r="BQ167" s="14"/>
      <c r="BR167" s="14"/>
      <c r="BS167" s="14">
        <v>0.58333333333333337</v>
      </c>
      <c r="BT167" s="14">
        <v>0.61458333333333337</v>
      </c>
      <c r="BU167" s="14"/>
      <c r="BV167" s="20"/>
      <c r="BW167" s="21">
        <f t="shared" si="7"/>
        <v>4</v>
      </c>
      <c r="BX167" s="2" t="str">
        <f t="shared" si="8"/>
        <v>X</v>
      </c>
      <c r="BY167" s="2" t="str">
        <f>+VLOOKUP(B167,GESEM!B:O,14,0)</f>
        <v xml:space="preserve">R1579251 </v>
      </c>
      <c r="CG167"/>
      <c r="CH167"/>
    </row>
    <row r="168" spans="1:86" ht="12.75" customHeight="1" x14ac:dyDescent="0.2">
      <c r="A168" s="31">
        <f t="shared" si="9"/>
        <v>162</v>
      </c>
      <c r="B168" s="74">
        <v>70476201</v>
      </c>
      <c r="C168" s="61" t="str">
        <f>+VLOOKUP(J168,TURNO!P:Q,2,0)</f>
        <v xml:space="preserve">CHAT USER </v>
      </c>
      <c r="D168" s="61" t="str">
        <f>+VLOOKUP(N168,TURNO!B:D,3,0)</f>
        <v>Tarde</v>
      </c>
      <c r="E168" s="75">
        <f>+VLOOKUP(B168,GESEM!B:R,12,0)</f>
        <v>45715</v>
      </c>
      <c r="F168" s="61" t="str">
        <f>+VLOOKUP(B168,GESEM!B:R,13,0)</f>
        <v>PART TIME</v>
      </c>
      <c r="G168" s="61"/>
      <c r="H168" s="96"/>
      <c r="I168" s="61" t="str">
        <f>+VLOOKUP(B168,GESEM!B:N,3,0)</f>
        <v>TICONA CUEVA MARCELA ALEXANDRA</v>
      </c>
      <c r="J168" s="61" t="s">
        <v>16</v>
      </c>
      <c r="K168" s="61" t="str">
        <f>+VLOOKUP(B168,GESEM!B:R,8,0)</f>
        <v>VILLAVICENCIO OBANDO ARTURO JOSE</v>
      </c>
      <c r="L168" s="61" t="str">
        <f>+VLOOKUP(B168,GESEM!B:R,17,0)</f>
        <v>PORTILLA REYES YOHANA ARACELLI</v>
      </c>
      <c r="M168" s="61" t="s">
        <v>104</v>
      </c>
      <c r="N168" s="13">
        <v>0.5</v>
      </c>
      <c r="O168" s="14">
        <v>0.85763888888888884</v>
      </c>
      <c r="P168" s="13">
        <v>0.58333333333333337</v>
      </c>
      <c r="Q168" s="14">
        <v>0.61458333333333337</v>
      </c>
      <c r="R168" s="108" t="str">
        <f>+VLOOKUP(B168,GESEM!B:R,9,0)</f>
        <v>ACTIVO</v>
      </c>
      <c r="S168" s="19"/>
      <c r="T168" s="14"/>
      <c r="U168" s="14"/>
      <c r="V168" s="14"/>
      <c r="W168" s="13"/>
      <c r="X168" s="14"/>
      <c r="Y168" s="13"/>
      <c r="Z168" s="20"/>
      <c r="AA168" s="107"/>
      <c r="AB168" s="17"/>
      <c r="AC168" s="17"/>
      <c r="AD168" s="17"/>
      <c r="AE168" s="17"/>
      <c r="AF168" s="17"/>
      <c r="AG168" s="17"/>
      <c r="AH168" s="18"/>
      <c r="AI168" s="13"/>
      <c r="AJ168" s="14"/>
      <c r="AK168" s="14"/>
      <c r="AL168" s="14"/>
      <c r="AM168" s="13"/>
      <c r="AN168" s="14"/>
      <c r="AO168" s="14"/>
      <c r="AP168" s="20"/>
      <c r="AQ168" s="16"/>
      <c r="AR168" s="17"/>
      <c r="AS168" s="17"/>
      <c r="AT168" s="17"/>
      <c r="AU168" s="17"/>
      <c r="AV168" s="17"/>
      <c r="AW168" s="17"/>
      <c r="AX168" s="18"/>
      <c r="AY168" s="13">
        <v>0.5</v>
      </c>
      <c r="AZ168" s="14">
        <v>0.85763888888888884</v>
      </c>
      <c r="BA168" s="14"/>
      <c r="BB168" s="14"/>
      <c r="BC168" s="13">
        <v>0.58333333333333337</v>
      </c>
      <c r="BD168" s="14">
        <v>0.61458333333333337</v>
      </c>
      <c r="BE168" s="14"/>
      <c r="BF168" s="20"/>
      <c r="BG168" s="16">
        <v>0.5</v>
      </c>
      <c r="BH168" s="17">
        <v>0.85763888888888884</v>
      </c>
      <c r="BI168" s="17"/>
      <c r="BJ168" s="17"/>
      <c r="BK168" s="17">
        <v>0.58333333333333337</v>
      </c>
      <c r="BL168" s="17">
        <v>0.61458333333333337</v>
      </c>
      <c r="BM168" s="17"/>
      <c r="BN168" s="18"/>
      <c r="BO168" s="13">
        <v>0.5</v>
      </c>
      <c r="BP168" s="14">
        <v>0.85763888888888884</v>
      </c>
      <c r="BQ168" s="14"/>
      <c r="BR168" s="14"/>
      <c r="BS168" s="14">
        <v>0.58333333333333337</v>
      </c>
      <c r="BT168" s="14">
        <v>0.61458333333333337</v>
      </c>
      <c r="BU168" s="14"/>
      <c r="BV168" s="20"/>
      <c r="BW168" s="21">
        <f t="shared" si="7"/>
        <v>4</v>
      </c>
      <c r="BX168" s="2" t="str">
        <f t="shared" si="8"/>
        <v>X</v>
      </c>
      <c r="BY168" s="2" t="str">
        <f>+VLOOKUP(B168,GESEM!B:O,14,0)</f>
        <v xml:space="preserve">R1579251 </v>
      </c>
      <c r="CG168"/>
      <c r="CH168"/>
    </row>
    <row r="169" spans="1:86" ht="12.75" customHeight="1" x14ac:dyDescent="0.2">
      <c r="A169" s="31">
        <f t="shared" si="9"/>
        <v>163</v>
      </c>
      <c r="B169" s="74">
        <v>60447013</v>
      </c>
      <c r="C169" s="61" t="str">
        <f>+VLOOKUP(J169,TURNO!P:Q,2,0)</f>
        <v xml:space="preserve">CHAT USER </v>
      </c>
      <c r="D169" s="61" t="str">
        <f>+VLOOKUP(N169,TURNO!B:D,3,0)</f>
        <v>Tarde</v>
      </c>
      <c r="E169" s="75">
        <f>+VLOOKUP(B169,GESEM!B:R,12,0)</f>
        <v>45715</v>
      </c>
      <c r="F169" s="61" t="str">
        <f>+VLOOKUP(B169,GESEM!B:R,13,0)</f>
        <v>PART TIME</v>
      </c>
      <c r="G169" s="61"/>
      <c r="H169" s="96"/>
      <c r="I169" s="61" t="str">
        <f>+VLOOKUP(B169,GESEM!B:N,3,0)</f>
        <v>IPANAQUE LEYTON ANGELO JAIR</v>
      </c>
      <c r="J169" s="61" t="s">
        <v>16</v>
      </c>
      <c r="K169" s="61" t="str">
        <f>+VLOOKUP(B169,GESEM!B:R,8,0)</f>
        <v>VILLAVICENCIO OBANDO ARTURO JOSE</v>
      </c>
      <c r="L169" s="61" t="str">
        <f>+VLOOKUP(B169,GESEM!B:R,17,0)</f>
        <v>PORTILLA REYES YOHANA ARACELLI</v>
      </c>
      <c r="M169" s="61" t="s">
        <v>104</v>
      </c>
      <c r="N169" s="13">
        <v>0.5</v>
      </c>
      <c r="O169" s="14">
        <v>0.85763888888888884</v>
      </c>
      <c r="P169" s="13">
        <v>0.58333333333333337</v>
      </c>
      <c r="Q169" s="14">
        <v>0.61458333333333337</v>
      </c>
      <c r="R169" s="108" t="str">
        <f>+VLOOKUP(B169,GESEM!B:R,9,0)</f>
        <v>ACTIVO</v>
      </c>
      <c r="S169" s="19"/>
      <c r="T169" s="14"/>
      <c r="U169" s="14"/>
      <c r="V169" s="14"/>
      <c r="W169" s="13"/>
      <c r="X169" s="14"/>
      <c r="Y169" s="13"/>
      <c r="Z169" s="20"/>
      <c r="AA169" s="107"/>
      <c r="AB169" s="17"/>
      <c r="AC169" s="17"/>
      <c r="AD169" s="17"/>
      <c r="AE169" s="17"/>
      <c r="AF169" s="17"/>
      <c r="AG169" s="17"/>
      <c r="AH169" s="18"/>
      <c r="AI169" s="13"/>
      <c r="AJ169" s="14"/>
      <c r="AK169" s="14"/>
      <c r="AL169" s="14"/>
      <c r="AM169" s="13"/>
      <c r="AN169" s="14"/>
      <c r="AO169" s="14"/>
      <c r="AP169" s="20"/>
      <c r="AQ169" s="16"/>
      <c r="AR169" s="17"/>
      <c r="AS169" s="17"/>
      <c r="AT169" s="17"/>
      <c r="AU169" s="17"/>
      <c r="AV169" s="17"/>
      <c r="AW169" s="17"/>
      <c r="AX169" s="18"/>
      <c r="AY169" s="13">
        <v>0.5</v>
      </c>
      <c r="AZ169" s="14">
        <v>0.85763888888888884</v>
      </c>
      <c r="BA169" s="14"/>
      <c r="BB169" s="14"/>
      <c r="BC169" s="13">
        <v>0.58333333333333337</v>
      </c>
      <c r="BD169" s="14">
        <v>0.61458333333333337</v>
      </c>
      <c r="BE169" s="14"/>
      <c r="BF169" s="20"/>
      <c r="BG169" s="16">
        <v>0.5</v>
      </c>
      <c r="BH169" s="17">
        <v>0.85763888888888884</v>
      </c>
      <c r="BI169" s="17"/>
      <c r="BJ169" s="17"/>
      <c r="BK169" s="17">
        <v>0.58333333333333337</v>
      </c>
      <c r="BL169" s="17">
        <v>0.61458333333333337</v>
      </c>
      <c r="BM169" s="17"/>
      <c r="BN169" s="18"/>
      <c r="BO169" s="13">
        <v>0.5</v>
      </c>
      <c r="BP169" s="14">
        <v>0.85763888888888884</v>
      </c>
      <c r="BQ169" s="14"/>
      <c r="BR169" s="14"/>
      <c r="BS169" s="14">
        <v>0.58333333333333337</v>
      </c>
      <c r="BT169" s="14">
        <v>0.61458333333333337</v>
      </c>
      <c r="BU169" s="14"/>
      <c r="BV169" s="20"/>
      <c r="BW169" s="21">
        <f t="shared" si="7"/>
        <v>4</v>
      </c>
      <c r="BX169" s="2" t="str">
        <f t="shared" si="8"/>
        <v>X</v>
      </c>
      <c r="BY169" s="2" t="str">
        <f>+VLOOKUP(B169,GESEM!B:O,14,0)</f>
        <v xml:space="preserve">R1579251 </v>
      </c>
      <c r="CG169"/>
      <c r="CH169"/>
    </row>
    <row r="170" spans="1:86" ht="12.75" customHeight="1" x14ac:dyDescent="0.2">
      <c r="A170" s="31">
        <f t="shared" si="9"/>
        <v>164</v>
      </c>
      <c r="B170" s="74">
        <v>73026301</v>
      </c>
      <c r="C170" s="61" t="str">
        <f>+VLOOKUP(J170,TURNO!P:Q,2,0)</f>
        <v xml:space="preserve">CHAT USER </v>
      </c>
      <c r="D170" s="61" t="str">
        <f>+VLOOKUP(N170,TURNO!B:D,3,0)</f>
        <v>Tarde</v>
      </c>
      <c r="E170" s="75">
        <f>+VLOOKUP(B170,GESEM!B:R,12,0)</f>
        <v>45715</v>
      </c>
      <c r="F170" s="61" t="str">
        <f>+VLOOKUP(B170,GESEM!B:R,13,0)</f>
        <v>PART TIME</v>
      </c>
      <c r="G170" s="61"/>
      <c r="H170" s="96"/>
      <c r="I170" s="61" t="str">
        <f>+VLOOKUP(B170,GESEM!B:N,3,0)</f>
        <v>ARMAS ACOSTA ANDREA ROSA</v>
      </c>
      <c r="J170" s="61" t="s">
        <v>16</v>
      </c>
      <c r="K170" s="61" t="str">
        <f>+VLOOKUP(B170,GESEM!B:R,8,0)</f>
        <v>VILLAVICENCIO OBANDO ARTURO JOSE</v>
      </c>
      <c r="L170" s="61" t="str">
        <f>+VLOOKUP(B170,GESEM!B:R,17,0)</f>
        <v>PORTILLA REYES YOHANA ARACELLI</v>
      </c>
      <c r="M170" s="61" t="s">
        <v>104</v>
      </c>
      <c r="N170" s="13">
        <v>0.5</v>
      </c>
      <c r="O170" s="14">
        <v>0.85763888888888884</v>
      </c>
      <c r="P170" s="13">
        <v>0.75</v>
      </c>
      <c r="Q170" s="14">
        <v>0.78125</v>
      </c>
      <c r="R170" s="108" t="str">
        <f>+VLOOKUP(B170,GESEM!B:R,9,0)</f>
        <v>ACTIVO</v>
      </c>
      <c r="S170" s="19"/>
      <c r="T170" s="14"/>
      <c r="U170" s="14"/>
      <c r="V170" s="14"/>
      <c r="W170" s="13"/>
      <c r="X170" s="14"/>
      <c r="Y170" s="13"/>
      <c r="Z170" s="20"/>
      <c r="AA170" s="107"/>
      <c r="AB170" s="17"/>
      <c r="AC170" s="17"/>
      <c r="AD170" s="17"/>
      <c r="AE170" s="17"/>
      <c r="AF170" s="17"/>
      <c r="AG170" s="17"/>
      <c r="AH170" s="18"/>
      <c r="AI170" s="13"/>
      <c r="AJ170" s="14"/>
      <c r="AK170" s="14"/>
      <c r="AL170" s="14"/>
      <c r="AM170" s="13"/>
      <c r="AN170" s="14"/>
      <c r="AO170" s="14"/>
      <c r="AP170" s="20"/>
      <c r="AQ170" s="16"/>
      <c r="AR170" s="17"/>
      <c r="AS170" s="17"/>
      <c r="AT170" s="17"/>
      <c r="AU170" s="17"/>
      <c r="AV170" s="17"/>
      <c r="AW170" s="17"/>
      <c r="AX170" s="18"/>
      <c r="AY170" s="13">
        <v>0.5</v>
      </c>
      <c r="AZ170" s="14">
        <v>0.85763888888888884</v>
      </c>
      <c r="BA170" s="14"/>
      <c r="BB170" s="14"/>
      <c r="BC170" s="13">
        <v>0.75</v>
      </c>
      <c r="BD170" s="14">
        <v>0.78125</v>
      </c>
      <c r="BE170" s="14"/>
      <c r="BF170" s="20"/>
      <c r="BG170" s="16">
        <v>0.5</v>
      </c>
      <c r="BH170" s="17">
        <v>0.85763888888888884</v>
      </c>
      <c r="BI170" s="17"/>
      <c r="BJ170" s="17"/>
      <c r="BK170" s="17">
        <v>0.75</v>
      </c>
      <c r="BL170" s="17">
        <v>0.78125</v>
      </c>
      <c r="BM170" s="17"/>
      <c r="BN170" s="18"/>
      <c r="BO170" s="13">
        <v>0.5</v>
      </c>
      <c r="BP170" s="14">
        <v>0.85763888888888884</v>
      </c>
      <c r="BQ170" s="14"/>
      <c r="BR170" s="14"/>
      <c r="BS170" s="14">
        <v>0.75</v>
      </c>
      <c r="BT170" s="14">
        <v>0.78125</v>
      </c>
      <c r="BU170" s="14"/>
      <c r="BV170" s="20"/>
      <c r="BW170" s="21">
        <f t="shared" si="7"/>
        <v>4</v>
      </c>
      <c r="BX170" s="2" t="str">
        <f t="shared" si="8"/>
        <v>X</v>
      </c>
      <c r="BY170" s="2" t="str">
        <f>+VLOOKUP(B170,GESEM!B:O,14,0)</f>
        <v xml:space="preserve">R1579251 </v>
      </c>
      <c r="CG170"/>
      <c r="CH170"/>
    </row>
    <row r="171" spans="1:86" ht="12.75" customHeight="1" x14ac:dyDescent="0.2">
      <c r="A171" s="31">
        <f t="shared" si="9"/>
        <v>165</v>
      </c>
      <c r="B171" s="74">
        <v>75004393</v>
      </c>
      <c r="C171" s="61" t="str">
        <f>+VLOOKUP(J171,TURNO!P:Q,2,0)</f>
        <v xml:space="preserve">CHAT USER </v>
      </c>
      <c r="D171" s="61" t="str">
        <f>+VLOOKUP(N171,TURNO!B:D,3,0)</f>
        <v>Tarde</v>
      </c>
      <c r="E171" s="75">
        <f>+VLOOKUP(B171,GESEM!B:R,12,0)</f>
        <v>45715</v>
      </c>
      <c r="F171" s="61" t="str">
        <f>+VLOOKUP(B171,GESEM!B:R,13,0)</f>
        <v>PART TIME</v>
      </c>
      <c r="G171" s="61"/>
      <c r="H171" s="96"/>
      <c r="I171" s="61" t="str">
        <f>+VLOOKUP(B171,GESEM!B:N,3,0)</f>
        <v>MENDOZA CANGALAYA LESLIE MARGARITA</v>
      </c>
      <c r="J171" s="61" t="s">
        <v>16</v>
      </c>
      <c r="K171" s="61" t="str">
        <f>+VLOOKUP(B171,GESEM!B:R,8,0)</f>
        <v>VILLAVICENCIO OBANDO ARTURO JOSE</v>
      </c>
      <c r="L171" s="61" t="str">
        <f>+VLOOKUP(B171,GESEM!B:R,17,0)</f>
        <v>PORTILLA REYES YOHANA ARACELLI</v>
      </c>
      <c r="M171" s="61" t="s">
        <v>104</v>
      </c>
      <c r="N171" s="13">
        <v>0.5</v>
      </c>
      <c r="O171" s="14">
        <v>0.85763888888888884</v>
      </c>
      <c r="P171" s="13">
        <v>0.75</v>
      </c>
      <c r="Q171" s="14">
        <v>0.78125</v>
      </c>
      <c r="R171" s="108" t="str">
        <f>+VLOOKUP(B171,GESEM!B:R,9,0)</f>
        <v>ACTIVO</v>
      </c>
      <c r="S171" s="19"/>
      <c r="T171" s="14"/>
      <c r="U171" s="14"/>
      <c r="V171" s="14"/>
      <c r="W171" s="13"/>
      <c r="X171" s="14"/>
      <c r="Y171" s="13"/>
      <c r="Z171" s="20"/>
      <c r="AA171" s="107"/>
      <c r="AB171" s="17"/>
      <c r="AC171" s="17"/>
      <c r="AD171" s="17"/>
      <c r="AE171" s="17"/>
      <c r="AF171" s="17"/>
      <c r="AG171" s="17"/>
      <c r="AH171" s="18"/>
      <c r="AI171" s="13"/>
      <c r="AJ171" s="14"/>
      <c r="AK171" s="14"/>
      <c r="AL171" s="14"/>
      <c r="AM171" s="13"/>
      <c r="AN171" s="14"/>
      <c r="AO171" s="14"/>
      <c r="AP171" s="20"/>
      <c r="AQ171" s="16"/>
      <c r="AR171" s="17"/>
      <c r="AS171" s="17"/>
      <c r="AT171" s="17"/>
      <c r="AU171" s="17"/>
      <c r="AV171" s="17"/>
      <c r="AW171" s="17"/>
      <c r="AX171" s="18"/>
      <c r="AY171" s="13">
        <v>0.5</v>
      </c>
      <c r="AZ171" s="14">
        <v>0.85763888888888884</v>
      </c>
      <c r="BA171" s="14"/>
      <c r="BB171" s="14"/>
      <c r="BC171" s="13">
        <v>0.75</v>
      </c>
      <c r="BD171" s="14">
        <v>0.78125</v>
      </c>
      <c r="BE171" s="14"/>
      <c r="BF171" s="20"/>
      <c r="BG171" s="16">
        <v>0.5</v>
      </c>
      <c r="BH171" s="17">
        <v>0.85763888888888884</v>
      </c>
      <c r="BI171" s="17"/>
      <c r="BJ171" s="17"/>
      <c r="BK171" s="17">
        <v>0.75</v>
      </c>
      <c r="BL171" s="17">
        <v>0.78125</v>
      </c>
      <c r="BM171" s="17"/>
      <c r="BN171" s="18"/>
      <c r="BO171" s="13">
        <v>0.5</v>
      </c>
      <c r="BP171" s="14">
        <v>0.85763888888888884</v>
      </c>
      <c r="BQ171" s="14"/>
      <c r="BR171" s="14"/>
      <c r="BS171" s="14">
        <v>0.75</v>
      </c>
      <c r="BT171" s="14">
        <v>0.78125</v>
      </c>
      <c r="BU171" s="14"/>
      <c r="BV171" s="20"/>
      <c r="BW171" s="21">
        <f t="shared" si="7"/>
        <v>4</v>
      </c>
      <c r="BX171" s="2" t="str">
        <f t="shared" si="8"/>
        <v>X</v>
      </c>
      <c r="BY171" s="2" t="str">
        <f>+VLOOKUP(B171,GESEM!B:O,14,0)</f>
        <v xml:space="preserve">R1579251 </v>
      </c>
      <c r="CG171"/>
      <c r="CH171"/>
    </row>
    <row r="172" spans="1:86" ht="12.75" customHeight="1" x14ac:dyDescent="0.2">
      <c r="A172" s="31">
        <f t="shared" si="9"/>
        <v>166</v>
      </c>
      <c r="B172" s="74">
        <v>73119562</v>
      </c>
      <c r="C172" s="61" t="str">
        <f>+VLOOKUP(J172,TURNO!P:Q,2,0)</f>
        <v xml:space="preserve">CHAT USER </v>
      </c>
      <c r="D172" s="61" t="str">
        <f>+VLOOKUP(N172,TURNO!B:D,3,0)</f>
        <v>Tarde</v>
      </c>
      <c r="E172" s="75">
        <f>+VLOOKUP(B172,GESEM!B:R,12,0)</f>
        <v>45715</v>
      </c>
      <c r="F172" s="61" t="str">
        <f>+VLOOKUP(B172,GESEM!B:R,13,0)</f>
        <v>PART TIME</v>
      </c>
      <c r="G172" s="61"/>
      <c r="H172" s="96"/>
      <c r="I172" s="61" t="str">
        <f>+VLOOKUP(B172,GESEM!B:N,3,0)</f>
        <v>ROMAN COBA PABLO JEFFERSON</v>
      </c>
      <c r="J172" s="61" t="s">
        <v>16</v>
      </c>
      <c r="K172" s="61" t="str">
        <f>+VLOOKUP(B172,GESEM!B:R,8,0)</f>
        <v>VILLAVICENCIO OBANDO ARTURO JOSE</v>
      </c>
      <c r="L172" s="61" t="str">
        <f>+VLOOKUP(B172,GESEM!B:R,17,0)</f>
        <v>PORTILLA REYES YOHANA ARACELLI</v>
      </c>
      <c r="M172" s="61" t="s">
        <v>104</v>
      </c>
      <c r="N172" s="13">
        <v>0.5</v>
      </c>
      <c r="O172" s="14">
        <v>0.85763888888888884</v>
      </c>
      <c r="P172" s="13">
        <v>0.75</v>
      </c>
      <c r="Q172" s="14">
        <v>0.78125</v>
      </c>
      <c r="R172" s="108" t="str">
        <f>+VLOOKUP(B172,GESEM!B:R,9,0)</f>
        <v>ACTIVO</v>
      </c>
      <c r="S172" s="19"/>
      <c r="T172" s="14"/>
      <c r="U172" s="14"/>
      <c r="V172" s="14"/>
      <c r="W172" s="13"/>
      <c r="X172" s="14"/>
      <c r="Y172" s="13"/>
      <c r="Z172" s="20"/>
      <c r="AA172" s="107"/>
      <c r="AB172" s="17"/>
      <c r="AC172" s="17"/>
      <c r="AD172" s="17"/>
      <c r="AE172" s="17"/>
      <c r="AF172" s="17"/>
      <c r="AG172" s="17"/>
      <c r="AH172" s="18"/>
      <c r="AI172" s="13"/>
      <c r="AJ172" s="14"/>
      <c r="AK172" s="14"/>
      <c r="AL172" s="14"/>
      <c r="AM172" s="13"/>
      <c r="AN172" s="14"/>
      <c r="AO172" s="14"/>
      <c r="AP172" s="20"/>
      <c r="AQ172" s="16"/>
      <c r="AR172" s="17"/>
      <c r="AS172" s="17"/>
      <c r="AT172" s="17"/>
      <c r="AU172" s="17"/>
      <c r="AV172" s="17"/>
      <c r="AW172" s="17"/>
      <c r="AX172" s="18"/>
      <c r="AY172" s="13">
        <v>0.5</v>
      </c>
      <c r="AZ172" s="14">
        <v>0.85763888888888884</v>
      </c>
      <c r="BA172" s="14"/>
      <c r="BB172" s="14"/>
      <c r="BC172" s="13">
        <v>0.75</v>
      </c>
      <c r="BD172" s="14">
        <v>0.78125</v>
      </c>
      <c r="BE172" s="14"/>
      <c r="BF172" s="20"/>
      <c r="BG172" s="16">
        <v>0.58333333333333337</v>
      </c>
      <c r="BH172" s="17">
        <v>0.94097222222222221</v>
      </c>
      <c r="BI172" s="17"/>
      <c r="BJ172" s="17"/>
      <c r="BK172" s="17">
        <v>0.75</v>
      </c>
      <c r="BL172" s="17">
        <v>0.78125</v>
      </c>
      <c r="BM172" s="17"/>
      <c r="BN172" s="18"/>
      <c r="BO172" s="13">
        <v>0.5</v>
      </c>
      <c r="BP172" s="14">
        <v>0.85763888888888884</v>
      </c>
      <c r="BQ172" s="14"/>
      <c r="BR172" s="14"/>
      <c r="BS172" s="14">
        <v>0.75</v>
      </c>
      <c r="BT172" s="14">
        <v>0.78125</v>
      </c>
      <c r="BU172" s="14"/>
      <c r="BV172" s="20"/>
      <c r="BW172" s="21">
        <f t="shared" si="7"/>
        <v>4</v>
      </c>
      <c r="BX172" s="2" t="str">
        <f t="shared" si="8"/>
        <v>X</v>
      </c>
      <c r="BY172" s="2" t="str">
        <f>+VLOOKUP(B172,GESEM!B:O,14,0)</f>
        <v xml:space="preserve">R1579251 </v>
      </c>
      <c r="CG172"/>
      <c r="CH172"/>
    </row>
    <row r="173" spans="1:86" ht="12.75" customHeight="1" x14ac:dyDescent="0.2">
      <c r="A173" s="31">
        <f t="shared" si="9"/>
        <v>167</v>
      </c>
      <c r="B173" s="74">
        <v>76698619</v>
      </c>
      <c r="C173" s="61" t="str">
        <f>+VLOOKUP(J173,TURNO!P:Q,2,0)</f>
        <v xml:space="preserve">CHAT USER </v>
      </c>
      <c r="D173" s="61" t="str">
        <f>+VLOOKUP(N173,TURNO!B:D,3,0)</f>
        <v>Tarde</v>
      </c>
      <c r="E173" s="75">
        <f>+VLOOKUP(B173,GESEM!B:R,12,0)</f>
        <v>45715</v>
      </c>
      <c r="F173" s="61" t="str">
        <f>+VLOOKUP(B173,GESEM!B:R,13,0)</f>
        <v>PART TIME</v>
      </c>
      <c r="G173" s="61"/>
      <c r="H173" s="96"/>
      <c r="I173" s="61" t="str">
        <f>+VLOOKUP(B173,GESEM!B:N,3,0)</f>
        <v>TAPIA NICHO LEIDY CHRISTEL</v>
      </c>
      <c r="J173" s="61" t="s">
        <v>16</v>
      </c>
      <c r="K173" s="61" t="str">
        <f>+VLOOKUP(B173,GESEM!B:R,8,0)</f>
        <v>VILLAVICENCIO OBANDO ARTURO JOSE</v>
      </c>
      <c r="L173" s="61" t="str">
        <f>+VLOOKUP(B173,GESEM!B:R,17,0)</f>
        <v>PORTILLA REYES YOHANA ARACELLI</v>
      </c>
      <c r="M173" s="61" t="s">
        <v>104</v>
      </c>
      <c r="N173" s="13">
        <v>0.5</v>
      </c>
      <c r="O173" s="14">
        <v>0.85763888888888884</v>
      </c>
      <c r="P173" s="13">
        <v>0.75</v>
      </c>
      <c r="Q173" s="14">
        <v>0.78125</v>
      </c>
      <c r="R173" s="108" t="str">
        <f>+VLOOKUP(B173,GESEM!B:R,9,0)</f>
        <v>ACTIVO</v>
      </c>
      <c r="S173" s="19"/>
      <c r="T173" s="14"/>
      <c r="U173" s="14"/>
      <c r="V173" s="14"/>
      <c r="W173" s="13"/>
      <c r="X173" s="14"/>
      <c r="Y173" s="13"/>
      <c r="Z173" s="20"/>
      <c r="AA173" s="107"/>
      <c r="AB173" s="17"/>
      <c r="AC173" s="17"/>
      <c r="AD173" s="17"/>
      <c r="AE173" s="17"/>
      <c r="AF173" s="17"/>
      <c r="AG173" s="17"/>
      <c r="AH173" s="18"/>
      <c r="AI173" s="13"/>
      <c r="AJ173" s="14"/>
      <c r="AK173" s="14"/>
      <c r="AL173" s="14"/>
      <c r="AM173" s="13"/>
      <c r="AN173" s="14"/>
      <c r="AO173" s="14"/>
      <c r="AP173" s="20"/>
      <c r="AQ173" s="16"/>
      <c r="AR173" s="17"/>
      <c r="AS173" s="17"/>
      <c r="AT173" s="17"/>
      <c r="AU173" s="17"/>
      <c r="AV173" s="17"/>
      <c r="AW173" s="17"/>
      <c r="AX173" s="18"/>
      <c r="AY173" s="13">
        <v>0.5</v>
      </c>
      <c r="AZ173" s="14">
        <v>0.85763888888888884</v>
      </c>
      <c r="BA173" s="14"/>
      <c r="BB173" s="14"/>
      <c r="BC173" s="13">
        <v>0.75</v>
      </c>
      <c r="BD173" s="14">
        <v>0.78125</v>
      </c>
      <c r="BE173" s="14"/>
      <c r="BF173" s="20"/>
      <c r="BG173" s="16">
        <v>0.5</v>
      </c>
      <c r="BH173" s="17">
        <v>0.85763888888888884</v>
      </c>
      <c r="BI173" s="17"/>
      <c r="BJ173" s="17"/>
      <c r="BK173" s="17">
        <v>0.75</v>
      </c>
      <c r="BL173" s="17">
        <v>0.78125</v>
      </c>
      <c r="BM173" s="17"/>
      <c r="BN173" s="18"/>
      <c r="BO173" s="13">
        <v>0.5</v>
      </c>
      <c r="BP173" s="14">
        <v>0.85763888888888884</v>
      </c>
      <c r="BQ173" s="14"/>
      <c r="BR173" s="14"/>
      <c r="BS173" s="14">
        <v>0.75</v>
      </c>
      <c r="BT173" s="14">
        <v>0.78125</v>
      </c>
      <c r="BU173" s="14"/>
      <c r="BV173" s="20"/>
      <c r="BW173" s="21">
        <f t="shared" si="7"/>
        <v>4</v>
      </c>
      <c r="BX173" s="2" t="str">
        <f t="shared" si="8"/>
        <v>X</v>
      </c>
      <c r="BY173" s="2" t="str">
        <f>+VLOOKUP(B173,GESEM!B:O,14,0)</f>
        <v xml:space="preserve">R1579251 </v>
      </c>
      <c r="CG173"/>
      <c r="CH173"/>
    </row>
    <row r="174" spans="1:86" ht="12.75" customHeight="1" x14ac:dyDescent="0.2">
      <c r="A174" s="31">
        <f t="shared" si="9"/>
        <v>168</v>
      </c>
      <c r="B174" s="74">
        <v>72392132</v>
      </c>
      <c r="C174" s="61" t="str">
        <f>+VLOOKUP(J174,TURNO!P:Q,2,0)</f>
        <v xml:space="preserve">CHAT USER </v>
      </c>
      <c r="D174" s="61" t="str">
        <f>+VLOOKUP(N174,TURNO!B:D,3,0)</f>
        <v>Tarde</v>
      </c>
      <c r="E174" s="75">
        <f>+VLOOKUP(B174,GESEM!B:R,12,0)</f>
        <v>45715</v>
      </c>
      <c r="F174" s="61" t="str">
        <f>+VLOOKUP(B174,GESEM!B:R,13,0)</f>
        <v>PART TIME</v>
      </c>
      <c r="G174" s="61"/>
      <c r="H174" s="96"/>
      <c r="I174" s="61" t="str">
        <f>+VLOOKUP(B174,GESEM!B:N,3,0)</f>
        <v>MERA GALLARDO ARIANA ALEXANDRA</v>
      </c>
      <c r="J174" s="61" t="s">
        <v>16</v>
      </c>
      <c r="K174" s="61" t="str">
        <f>+VLOOKUP(B174,GESEM!B:R,8,0)</f>
        <v>VILLAVICENCIO OBANDO ARTURO JOSE</v>
      </c>
      <c r="L174" s="61" t="str">
        <f>+VLOOKUP(B174,GESEM!B:R,17,0)</f>
        <v>PORTILLA REYES YOHANA ARACELLI</v>
      </c>
      <c r="M174" s="61" t="s">
        <v>104</v>
      </c>
      <c r="N174" s="13">
        <v>0.5</v>
      </c>
      <c r="O174" s="14">
        <v>0.85763888888888884</v>
      </c>
      <c r="P174" s="13">
        <v>0.75</v>
      </c>
      <c r="Q174" s="14">
        <v>0.78125</v>
      </c>
      <c r="R174" s="108" t="str">
        <f>+VLOOKUP(B174,GESEM!B:R,9,0)</f>
        <v>ACTIVO</v>
      </c>
      <c r="S174" s="19"/>
      <c r="T174" s="14"/>
      <c r="U174" s="14"/>
      <c r="V174" s="14"/>
      <c r="W174" s="13"/>
      <c r="X174" s="14"/>
      <c r="Y174" s="13"/>
      <c r="Z174" s="20"/>
      <c r="AA174" s="107"/>
      <c r="AB174" s="17"/>
      <c r="AC174" s="17"/>
      <c r="AD174" s="17"/>
      <c r="AE174" s="17"/>
      <c r="AF174" s="17"/>
      <c r="AG174" s="17"/>
      <c r="AH174" s="18"/>
      <c r="AI174" s="13"/>
      <c r="AJ174" s="14"/>
      <c r="AK174" s="14"/>
      <c r="AL174" s="14"/>
      <c r="AM174" s="13"/>
      <c r="AN174" s="14"/>
      <c r="AO174" s="14"/>
      <c r="AP174" s="20"/>
      <c r="AQ174" s="16"/>
      <c r="AR174" s="17"/>
      <c r="AS174" s="17"/>
      <c r="AT174" s="17"/>
      <c r="AU174" s="17"/>
      <c r="AV174" s="17"/>
      <c r="AW174" s="17"/>
      <c r="AX174" s="18"/>
      <c r="AY174" s="13">
        <v>0.5</v>
      </c>
      <c r="AZ174" s="14">
        <v>0.85763888888888884</v>
      </c>
      <c r="BA174" s="14"/>
      <c r="BB174" s="14"/>
      <c r="BC174" s="13">
        <v>0.75</v>
      </c>
      <c r="BD174" s="14">
        <v>0.78125</v>
      </c>
      <c r="BE174" s="14"/>
      <c r="BF174" s="20"/>
      <c r="BG174" s="16">
        <v>0.5</v>
      </c>
      <c r="BH174" s="17">
        <v>0.85763888888888884</v>
      </c>
      <c r="BI174" s="17"/>
      <c r="BJ174" s="17"/>
      <c r="BK174" s="17">
        <v>0.75</v>
      </c>
      <c r="BL174" s="17">
        <v>0.78125</v>
      </c>
      <c r="BM174" s="17"/>
      <c r="BN174" s="18"/>
      <c r="BO174" s="13">
        <v>0.5</v>
      </c>
      <c r="BP174" s="14">
        <v>0.85763888888888884</v>
      </c>
      <c r="BQ174" s="14"/>
      <c r="BR174" s="14"/>
      <c r="BS174" s="14">
        <v>0.75</v>
      </c>
      <c r="BT174" s="14">
        <v>0.78125</v>
      </c>
      <c r="BU174" s="14"/>
      <c r="BV174" s="20"/>
      <c r="BW174" s="21">
        <f t="shared" si="7"/>
        <v>4</v>
      </c>
      <c r="BX174" s="2" t="str">
        <f t="shared" si="8"/>
        <v>X</v>
      </c>
      <c r="BY174" s="2" t="str">
        <f>+VLOOKUP(B174,GESEM!B:O,14,0)</f>
        <v xml:space="preserve">R1579251 </v>
      </c>
      <c r="CG174"/>
      <c r="CH174"/>
    </row>
    <row r="175" spans="1:86" ht="12.75" customHeight="1" x14ac:dyDescent="0.2">
      <c r="A175" s="31">
        <f t="shared" si="9"/>
        <v>169</v>
      </c>
      <c r="B175" s="74">
        <v>72980607</v>
      </c>
      <c r="C175" s="61" t="str">
        <f>+VLOOKUP(J175,TURNO!P:Q,2,0)</f>
        <v xml:space="preserve">CHAT USER </v>
      </c>
      <c r="D175" s="61" t="str">
        <f>+VLOOKUP(N175,TURNO!B:D,3,0)</f>
        <v>Tarde</v>
      </c>
      <c r="E175" s="75">
        <f>+VLOOKUP(B175,GESEM!B:R,12,0)</f>
        <v>45715</v>
      </c>
      <c r="F175" s="61" t="str">
        <f>+VLOOKUP(B175,GESEM!B:R,13,0)</f>
        <v>PART TIME</v>
      </c>
      <c r="G175" s="61"/>
      <c r="H175" s="96"/>
      <c r="I175" s="61" t="str">
        <f>+VLOOKUP(B175,GESEM!B:N,3,0)</f>
        <v>REVOREDO CAPPA GIORDANNA OFELIA</v>
      </c>
      <c r="J175" s="61" t="s">
        <v>16</v>
      </c>
      <c r="K175" s="61" t="str">
        <f>+VLOOKUP(B175,GESEM!B:R,8,0)</f>
        <v>VILLAVICENCIO OBANDO ARTURO JOSE</v>
      </c>
      <c r="L175" s="61" t="str">
        <f>+VLOOKUP(B175,GESEM!B:R,17,0)</f>
        <v>PORTILLA REYES YOHANA ARACELLI</v>
      </c>
      <c r="M175" s="61" t="s">
        <v>104</v>
      </c>
      <c r="N175" s="13">
        <v>0.5</v>
      </c>
      <c r="O175" s="14">
        <v>0.85763888888888884</v>
      </c>
      <c r="P175" s="13">
        <v>0.77083333333333337</v>
      </c>
      <c r="Q175" s="14">
        <v>0.80208333333333337</v>
      </c>
      <c r="R175" s="108" t="str">
        <f>+VLOOKUP(B175,GESEM!B:R,9,0)</f>
        <v>ACTIVO</v>
      </c>
      <c r="S175" s="19"/>
      <c r="T175" s="14"/>
      <c r="U175" s="14"/>
      <c r="V175" s="14"/>
      <c r="W175" s="13"/>
      <c r="X175" s="14"/>
      <c r="Y175" s="13"/>
      <c r="Z175" s="20"/>
      <c r="AA175" s="107"/>
      <c r="AB175" s="17"/>
      <c r="AC175" s="17"/>
      <c r="AD175" s="17"/>
      <c r="AE175" s="17"/>
      <c r="AF175" s="17"/>
      <c r="AG175" s="17"/>
      <c r="AH175" s="18"/>
      <c r="AI175" s="13"/>
      <c r="AJ175" s="14"/>
      <c r="AK175" s="14"/>
      <c r="AL175" s="14"/>
      <c r="AM175" s="13"/>
      <c r="AN175" s="14"/>
      <c r="AO175" s="14"/>
      <c r="AP175" s="20"/>
      <c r="AQ175" s="16"/>
      <c r="AR175" s="17"/>
      <c r="AS175" s="17"/>
      <c r="AT175" s="17"/>
      <c r="AU175" s="17"/>
      <c r="AV175" s="17"/>
      <c r="AW175" s="17"/>
      <c r="AX175" s="18"/>
      <c r="AY175" s="13">
        <v>0.5</v>
      </c>
      <c r="AZ175" s="14">
        <v>0.85763888888888884</v>
      </c>
      <c r="BA175" s="14"/>
      <c r="BB175" s="14"/>
      <c r="BC175" s="13">
        <v>0.77083333333333337</v>
      </c>
      <c r="BD175" s="14">
        <v>0.80208333333333337</v>
      </c>
      <c r="BE175" s="14"/>
      <c r="BF175" s="20"/>
      <c r="BG175" s="16">
        <v>0.5</v>
      </c>
      <c r="BH175" s="17">
        <v>0.85763888888888884</v>
      </c>
      <c r="BI175" s="17"/>
      <c r="BJ175" s="17"/>
      <c r="BK175" s="17">
        <v>0.77083333333333337</v>
      </c>
      <c r="BL175" s="17">
        <v>0.80208333333333337</v>
      </c>
      <c r="BM175" s="17"/>
      <c r="BN175" s="18"/>
      <c r="BO175" s="13">
        <v>0.5</v>
      </c>
      <c r="BP175" s="14">
        <v>0.85763888888888884</v>
      </c>
      <c r="BQ175" s="14"/>
      <c r="BR175" s="14"/>
      <c r="BS175" s="14">
        <v>0.77083333333333337</v>
      </c>
      <c r="BT175" s="14">
        <v>0.80208333333333337</v>
      </c>
      <c r="BU175" s="14"/>
      <c r="BV175" s="20"/>
      <c r="BW175" s="21">
        <f t="shared" si="7"/>
        <v>4</v>
      </c>
      <c r="BX175" s="2" t="str">
        <f t="shared" si="8"/>
        <v>X</v>
      </c>
      <c r="BY175" s="2" t="str">
        <f>+VLOOKUP(B175,GESEM!B:O,14,0)</f>
        <v xml:space="preserve">R1579251 </v>
      </c>
      <c r="CG175"/>
      <c r="CH175"/>
    </row>
    <row r="176" spans="1:86" ht="12.75" customHeight="1" x14ac:dyDescent="0.2">
      <c r="A176" s="31">
        <f t="shared" si="9"/>
        <v>170</v>
      </c>
      <c r="B176" s="74">
        <v>40568606</v>
      </c>
      <c r="C176" s="61" t="str">
        <f>+VLOOKUP(J176,TURNO!P:Q,2,0)</f>
        <v xml:space="preserve">CHAT USER </v>
      </c>
      <c r="D176" s="61" t="str">
        <f>+VLOOKUP(N176,TURNO!B:D,3,0)</f>
        <v>Tarde</v>
      </c>
      <c r="E176" s="75">
        <f>+VLOOKUP(B176,GESEM!B:R,12,0)</f>
        <v>45715</v>
      </c>
      <c r="F176" s="61" t="str">
        <f>+VLOOKUP(B176,GESEM!B:R,13,0)</f>
        <v>PART TIME</v>
      </c>
      <c r="G176" s="61"/>
      <c r="H176" s="96"/>
      <c r="I176" s="61" t="str">
        <f>+VLOOKUP(B176,GESEM!B:N,3,0)</f>
        <v>POCCOMO PORRAS CHRISTIAN RODOLFO</v>
      </c>
      <c r="J176" s="61" t="s">
        <v>16</v>
      </c>
      <c r="K176" s="61" t="str">
        <f>+VLOOKUP(B176,GESEM!B:R,8,0)</f>
        <v>VILLAVICENCIO OBANDO ARTURO JOSE</v>
      </c>
      <c r="L176" s="61" t="str">
        <f>+VLOOKUP(B176,GESEM!B:R,17,0)</f>
        <v>PORTILLA REYES YOHANA ARACELLI</v>
      </c>
      <c r="M176" s="61" t="s">
        <v>104</v>
      </c>
      <c r="N176" s="13">
        <v>0.5</v>
      </c>
      <c r="O176" s="14">
        <v>0.85763888888888884</v>
      </c>
      <c r="P176" s="13">
        <v>0.77083333333333337</v>
      </c>
      <c r="Q176" s="14">
        <v>0.80208333333333337</v>
      </c>
      <c r="R176" s="108" t="str">
        <f>+VLOOKUP(B176,GESEM!B:R,9,0)</f>
        <v>ACTIVO</v>
      </c>
      <c r="S176" s="19"/>
      <c r="T176" s="14"/>
      <c r="U176" s="14"/>
      <c r="V176" s="14"/>
      <c r="W176" s="13"/>
      <c r="X176" s="14"/>
      <c r="Y176" s="13"/>
      <c r="Z176" s="20"/>
      <c r="AA176" s="107"/>
      <c r="AB176" s="17"/>
      <c r="AC176" s="17"/>
      <c r="AD176" s="17"/>
      <c r="AE176" s="17"/>
      <c r="AF176" s="17"/>
      <c r="AG176" s="17"/>
      <c r="AH176" s="18"/>
      <c r="AI176" s="13"/>
      <c r="AJ176" s="14"/>
      <c r="AK176" s="14"/>
      <c r="AL176" s="14"/>
      <c r="AM176" s="13"/>
      <c r="AN176" s="14"/>
      <c r="AO176" s="14"/>
      <c r="AP176" s="20"/>
      <c r="AQ176" s="16"/>
      <c r="AR176" s="17"/>
      <c r="AS176" s="17"/>
      <c r="AT176" s="17"/>
      <c r="AU176" s="17"/>
      <c r="AV176" s="17"/>
      <c r="AW176" s="17"/>
      <c r="AX176" s="18"/>
      <c r="AY176" s="13">
        <v>0.5</v>
      </c>
      <c r="AZ176" s="14">
        <v>0.85763888888888884</v>
      </c>
      <c r="BA176" s="14"/>
      <c r="BB176" s="14"/>
      <c r="BC176" s="13">
        <v>0.77083333333333337</v>
      </c>
      <c r="BD176" s="14">
        <v>0.80208333333333337</v>
      </c>
      <c r="BE176" s="14"/>
      <c r="BF176" s="20"/>
      <c r="BG176" s="16">
        <v>0.5</v>
      </c>
      <c r="BH176" s="17">
        <v>0.85763888888888884</v>
      </c>
      <c r="BI176" s="17"/>
      <c r="BJ176" s="17"/>
      <c r="BK176" s="17">
        <v>0.77083333333333337</v>
      </c>
      <c r="BL176" s="17">
        <v>0.80208333333333337</v>
      </c>
      <c r="BM176" s="17"/>
      <c r="BN176" s="18"/>
      <c r="BO176" s="13">
        <v>0.5</v>
      </c>
      <c r="BP176" s="14">
        <v>0.85763888888888884</v>
      </c>
      <c r="BQ176" s="14"/>
      <c r="BR176" s="14"/>
      <c r="BS176" s="14">
        <v>0.77083333333333337</v>
      </c>
      <c r="BT176" s="14">
        <v>0.80208333333333337</v>
      </c>
      <c r="BU176" s="14"/>
      <c r="BV176" s="20"/>
      <c r="BW176" s="21">
        <f t="shared" si="7"/>
        <v>4</v>
      </c>
      <c r="BX176" s="2" t="str">
        <f t="shared" si="8"/>
        <v>X</v>
      </c>
      <c r="BY176" s="2" t="str">
        <f>+VLOOKUP(B176,GESEM!B:O,14,0)</f>
        <v xml:space="preserve">R1579251 </v>
      </c>
      <c r="CG176"/>
      <c r="CH176"/>
    </row>
    <row r="177" spans="1:86" ht="12.75" customHeight="1" x14ac:dyDescent="0.2">
      <c r="A177" s="31">
        <f t="shared" si="9"/>
        <v>171</v>
      </c>
      <c r="B177" s="74">
        <v>76871565</v>
      </c>
      <c r="C177" s="61" t="str">
        <f>+VLOOKUP(J177,TURNO!P:Q,2,0)</f>
        <v xml:space="preserve">CHAT USER </v>
      </c>
      <c r="D177" s="61" t="str">
        <f>+VLOOKUP(N177,TURNO!B:D,3,0)</f>
        <v>Tarde</v>
      </c>
      <c r="E177" s="75">
        <f>+VLOOKUP(B177,GESEM!B:R,12,0)</f>
        <v>45715</v>
      </c>
      <c r="F177" s="61" t="str">
        <f>+VLOOKUP(B177,GESEM!B:R,13,0)</f>
        <v>PART TIME</v>
      </c>
      <c r="G177" s="61"/>
      <c r="H177" s="96"/>
      <c r="I177" s="61" t="str">
        <f>+VLOOKUP(B177,GESEM!B:N,3,0)</f>
        <v>LLATAS NIZAMA NAYIRA ALELI</v>
      </c>
      <c r="J177" s="61" t="s">
        <v>16</v>
      </c>
      <c r="K177" s="61" t="str">
        <f>+VLOOKUP(B177,GESEM!B:R,8,0)</f>
        <v>MELLO CORDOVA LUIS ENRIQUE</v>
      </c>
      <c r="L177" s="61" t="str">
        <f>+VLOOKUP(B177,GESEM!B:R,17,0)</f>
        <v>SANCHEZ GRADOS JEAN PIERRE JOAQUIN</v>
      </c>
      <c r="M177" s="61" t="s">
        <v>104</v>
      </c>
      <c r="N177" s="13">
        <v>0.5</v>
      </c>
      <c r="O177" s="14">
        <v>0.85763888888888884</v>
      </c>
      <c r="P177" s="13">
        <v>0.58333333333333337</v>
      </c>
      <c r="Q177" s="14">
        <v>0.61458333333333337</v>
      </c>
      <c r="R177" s="108" t="str">
        <f>+VLOOKUP(B177,GESEM!B:R,9,0)</f>
        <v>ACTIVO</v>
      </c>
      <c r="S177" s="19"/>
      <c r="T177" s="14"/>
      <c r="U177" s="14"/>
      <c r="V177" s="14"/>
      <c r="W177" s="13"/>
      <c r="X177" s="14"/>
      <c r="Y177" s="13"/>
      <c r="Z177" s="20"/>
      <c r="AA177" s="107"/>
      <c r="AB177" s="17"/>
      <c r="AC177" s="17"/>
      <c r="AD177" s="17"/>
      <c r="AE177" s="17"/>
      <c r="AF177" s="17"/>
      <c r="AG177" s="17"/>
      <c r="AH177" s="18"/>
      <c r="AI177" s="13"/>
      <c r="AJ177" s="14"/>
      <c r="AK177" s="14"/>
      <c r="AL177" s="14"/>
      <c r="AM177" s="13"/>
      <c r="AN177" s="14"/>
      <c r="AO177" s="14"/>
      <c r="AP177" s="20"/>
      <c r="AQ177" s="16"/>
      <c r="AR177" s="17"/>
      <c r="AS177" s="17"/>
      <c r="AT177" s="17"/>
      <c r="AU177" s="17"/>
      <c r="AV177" s="17"/>
      <c r="AW177" s="17"/>
      <c r="AX177" s="18"/>
      <c r="AY177" s="13">
        <v>0.5</v>
      </c>
      <c r="AZ177" s="14">
        <v>0.85763888888888884</v>
      </c>
      <c r="BA177" s="14"/>
      <c r="BB177" s="14"/>
      <c r="BC177" s="13">
        <v>0.58333333333333337</v>
      </c>
      <c r="BD177" s="14">
        <v>0.61458333333333337</v>
      </c>
      <c r="BE177" s="14"/>
      <c r="BF177" s="20"/>
      <c r="BG177" s="16">
        <v>0.5</v>
      </c>
      <c r="BH177" s="17">
        <v>0.85763888888888884</v>
      </c>
      <c r="BI177" s="17"/>
      <c r="BJ177" s="17"/>
      <c r="BK177" s="17">
        <v>0.58333333333333337</v>
      </c>
      <c r="BL177" s="17">
        <v>0.61458333333333337</v>
      </c>
      <c r="BM177" s="17"/>
      <c r="BN177" s="18"/>
      <c r="BO177" s="13">
        <v>0.5</v>
      </c>
      <c r="BP177" s="14">
        <v>0.85763888888888884</v>
      </c>
      <c r="BQ177" s="14"/>
      <c r="BR177" s="14"/>
      <c r="BS177" s="14">
        <v>0.58333333333333337</v>
      </c>
      <c r="BT177" s="14">
        <v>0.61458333333333337</v>
      </c>
      <c r="BU177" s="14"/>
      <c r="BV177" s="20"/>
      <c r="BW177" s="21">
        <f t="shared" si="7"/>
        <v>4</v>
      </c>
      <c r="BX177" s="2" t="str">
        <f t="shared" si="8"/>
        <v>X</v>
      </c>
      <c r="BY177" s="2" t="str">
        <f>+VLOOKUP(B177,GESEM!B:O,14,0)</f>
        <v>R1578076</v>
      </c>
      <c r="CG177"/>
      <c r="CH177"/>
    </row>
    <row r="178" spans="1:86" ht="12.75" customHeight="1" x14ac:dyDescent="0.2">
      <c r="A178" s="31">
        <f t="shared" si="9"/>
        <v>172</v>
      </c>
      <c r="B178" s="74">
        <v>75126672</v>
      </c>
      <c r="C178" s="61" t="str">
        <f>+VLOOKUP(J178,TURNO!P:Q,2,0)</f>
        <v xml:space="preserve">CHAT USER </v>
      </c>
      <c r="D178" s="61" t="str">
        <f>+VLOOKUP(N178,TURNO!B:D,3,0)</f>
        <v>Tarde</v>
      </c>
      <c r="E178" s="75">
        <f>+VLOOKUP(B178,GESEM!B:R,12,0)</f>
        <v>45715</v>
      </c>
      <c r="F178" s="61" t="str">
        <f>+VLOOKUP(B178,GESEM!B:R,13,0)</f>
        <v>PART TIME</v>
      </c>
      <c r="G178" s="61"/>
      <c r="H178" s="96"/>
      <c r="I178" s="61" t="str">
        <f>+VLOOKUP(B178,GESEM!B:N,3,0)</f>
        <v>CASTAÑEDA WHILTIMBURY CRISTOPHER GABRIEL</v>
      </c>
      <c r="J178" s="61" t="s">
        <v>16</v>
      </c>
      <c r="K178" s="61" t="str">
        <f>+VLOOKUP(B178,GESEM!B:R,8,0)</f>
        <v>MELLO CORDOVA LUIS ENRIQUE</v>
      </c>
      <c r="L178" s="61" t="str">
        <f>+VLOOKUP(B178,GESEM!B:R,17,0)</f>
        <v>SANCHEZ GRADOS JEAN PIERRE JOAQUIN</v>
      </c>
      <c r="M178" s="61" t="s">
        <v>104</v>
      </c>
      <c r="N178" s="13">
        <v>0.5</v>
      </c>
      <c r="O178" s="14">
        <v>0.85763888888888884</v>
      </c>
      <c r="P178" s="13">
        <v>0.58333333333333337</v>
      </c>
      <c r="Q178" s="14">
        <v>0.61458333333333337</v>
      </c>
      <c r="R178" s="108" t="str">
        <f>+VLOOKUP(B178,GESEM!B:R,9,0)</f>
        <v>ACTIVO</v>
      </c>
      <c r="S178" s="19"/>
      <c r="T178" s="14"/>
      <c r="U178" s="14"/>
      <c r="V178" s="14"/>
      <c r="W178" s="13"/>
      <c r="X178" s="14"/>
      <c r="Y178" s="13"/>
      <c r="Z178" s="20"/>
      <c r="AA178" s="107"/>
      <c r="AB178" s="17"/>
      <c r="AC178" s="17"/>
      <c r="AD178" s="17"/>
      <c r="AE178" s="17"/>
      <c r="AF178" s="17"/>
      <c r="AG178" s="17"/>
      <c r="AH178" s="18"/>
      <c r="AI178" s="13"/>
      <c r="AJ178" s="14"/>
      <c r="AK178" s="14"/>
      <c r="AL178" s="14"/>
      <c r="AM178" s="13"/>
      <c r="AN178" s="14"/>
      <c r="AO178" s="14"/>
      <c r="AP178" s="20"/>
      <c r="AQ178" s="16"/>
      <c r="AR178" s="17"/>
      <c r="AS178" s="17"/>
      <c r="AT178" s="17"/>
      <c r="AU178" s="17"/>
      <c r="AV178" s="17"/>
      <c r="AW178" s="17"/>
      <c r="AX178" s="18"/>
      <c r="AY178" s="13">
        <v>0.5</v>
      </c>
      <c r="AZ178" s="14">
        <v>0.85763888888888884</v>
      </c>
      <c r="BA178" s="14"/>
      <c r="BB178" s="14"/>
      <c r="BC178" s="13">
        <v>0.58333333333333337</v>
      </c>
      <c r="BD178" s="14">
        <v>0.61458333333333337</v>
      </c>
      <c r="BE178" s="14"/>
      <c r="BF178" s="20"/>
      <c r="BG178" s="16">
        <v>0.5</v>
      </c>
      <c r="BH178" s="17">
        <v>0.85763888888888884</v>
      </c>
      <c r="BI178" s="17"/>
      <c r="BJ178" s="17"/>
      <c r="BK178" s="17">
        <v>0.58333333333333337</v>
      </c>
      <c r="BL178" s="17">
        <v>0.61458333333333337</v>
      </c>
      <c r="BM178" s="17"/>
      <c r="BN178" s="18"/>
      <c r="BO178" s="13">
        <v>0.5</v>
      </c>
      <c r="BP178" s="14">
        <v>0.85763888888888884</v>
      </c>
      <c r="BQ178" s="14"/>
      <c r="BR178" s="14"/>
      <c r="BS178" s="14">
        <v>0.58333333333333337</v>
      </c>
      <c r="BT178" s="14">
        <v>0.61458333333333337</v>
      </c>
      <c r="BU178" s="14"/>
      <c r="BV178" s="20"/>
      <c r="BW178" s="21">
        <f t="shared" si="7"/>
        <v>4</v>
      </c>
      <c r="BX178" s="2" t="str">
        <f t="shared" si="8"/>
        <v>X</v>
      </c>
      <c r="BY178" s="2" t="str">
        <f>+VLOOKUP(B178,GESEM!B:O,14,0)</f>
        <v>R1578076</v>
      </c>
      <c r="CG178"/>
      <c r="CH178"/>
    </row>
    <row r="179" spans="1:86" ht="12.75" customHeight="1" x14ac:dyDescent="0.2">
      <c r="A179" s="31">
        <f t="shared" si="9"/>
        <v>173</v>
      </c>
      <c r="B179" s="74">
        <v>75280459</v>
      </c>
      <c r="C179" s="61" t="str">
        <f>+VLOOKUP(J179,TURNO!P:Q,2,0)</f>
        <v xml:space="preserve">CHAT USER </v>
      </c>
      <c r="D179" s="61" t="str">
        <f>+VLOOKUP(N179,TURNO!B:D,3,0)</f>
        <v>Tarde</v>
      </c>
      <c r="E179" s="75">
        <f>+VLOOKUP(B179,GESEM!B:R,12,0)</f>
        <v>45715</v>
      </c>
      <c r="F179" s="61" t="str">
        <f>+VLOOKUP(B179,GESEM!B:R,13,0)</f>
        <v>PART TIME</v>
      </c>
      <c r="G179" s="61"/>
      <c r="H179" s="96"/>
      <c r="I179" s="61" t="str">
        <f>+VLOOKUP(B179,GESEM!B:N,3,0)</f>
        <v>FERNANDEZ FERNANDEZ ALEJANDRA NICOL</v>
      </c>
      <c r="J179" s="61" t="s">
        <v>16</v>
      </c>
      <c r="K179" s="61" t="str">
        <f>+VLOOKUP(B179,GESEM!B:R,8,0)</f>
        <v>CANCHARI ARILUZ JOSH JUAN</v>
      </c>
      <c r="L179" s="61" t="str">
        <f>+VLOOKUP(B179,GESEM!B:R,17,0)</f>
        <v>SANCHEZ GRADOS JEAN PIERRE JOAQUIN</v>
      </c>
      <c r="M179" s="61" t="s">
        <v>104</v>
      </c>
      <c r="N179" s="13">
        <v>0.5</v>
      </c>
      <c r="O179" s="14">
        <v>0.85763888888888884</v>
      </c>
      <c r="P179" s="13">
        <v>0.58333333333333337</v>
      </c>
      <c r="Q179" s="14">
        <v>0.61458333333333337</v>
      </c>
      <c r="R179" s="108" t="str">
        <f>+VLOOKUP(B179,GESEM!B:R,9,0)</f>
        <v>ACTIVO</v>
      </c>
      <c r="S179" s="19"/>
      <c r="T179" s="14"/>
      <c r="U179" s="14"/>
      <c r="V179" s="14"/>
      <c r="W179" s="13"/>
      <c r="X179" s="14"/>
      <c r="Y179" s="13"/>
      <c r="Z179" s="20"/>
      <c r="AA179" s="107"/>
      <c r="AB179" s="17"/>
      <c r="AC179" s="17"/>
      <c r="AD179" s="17"/>
      <c r="AE179" s="17"/>
      <c r="AF179" s="17"/>
      <c r="AG179" s="17"/>
      <c r="AH179" s="18"/>
      <c r="AI179" s="13"/>
      <c r="AJ179" s="14"/>
      <c r="AK179" s="14"/>
      <c r="AL179" s="14"/>
      <c r="AM179" s="13"/>
      <c r="AN179" s="14"/>
      <c r="AO179" s="14"/>
      <c r="AP179" s="20"/>
      <c r="AQ179" s="16"/>
      <c r="AR179" s="17"/>
      <c r="AS179" s="17"/>
      <c r="AT179" s="17"/>
      <c r="AU179" s="17"/>
      <c r="AV179" s="17"/>
      <c r="AW179" s="17"/>
      <c r="AX179" s="18"/>
      <c r="AY179" s="13">
        <v>0.5</v>
      </c>
      <c r="AZ179" s="14">
        <v>0.85763888888888884</v>
      </c>
      <c r="BA179" s="14"/>
      <c r="BB179" s="14"/>
      <c r="BC179" s="13">
        <v>0.58333333333333337</v>
      </c>
      <c r="BD179" s="14">
        <v>0.61458333333333337</v>
      </c>
      <c r="BE179" s="14"/>
      <c r="BF179" s="20"/>
      <c r="BG179" s="16">
        <v>0.5</v>
      </c>
      <c r="BH179" s="17">
        <v>0.85763888888888884</v>
      </c>
      <c r="BI179" s="17"/>
      <c r="BJ179" s="17"/>
      <c r="BK179" s="17">
        <v>0.58333333333333337</v>
      </c>
      <c r="BL179" s="17">
        <v>0.61458333333333337</v>
      </c>
      <c r="BM179" s="17"/>
      <c r="BN179" s="18"/>
      <c r="BO179" s="13">
        <v>0.5</v>
      </c>
      <c r="BP179" s="14">
        <v>0.85763888888888884</v>
      </c>
      <c r="BQ179" s="14"/>
      <c r="BR179" s="14"/>
      <c r="BS179" s="14">
        <v>0.58333333333333337</v>
      </c>
      <c r="BT179" s="14">
        <v>0.61458333333333337</v>
      </c>
      <c r="BU179" s="14"/>
      <c r="BV179" s="20"/>
      <c r="BW179" s="21">
        <f t="shared" si="7"/>
        <v>4</v>
      </c>
      <c r="BX179" s="2" t="str">
        <f t="shared" si="8"/>
        <v>X</v>
      </c>
      <c r="BY179" s="2" t="str">
        <f>+VLOOKUP(B179,GESEM!B:O,14,0)</f>
        <v>R1578076</v>
      </c>
      <c r="CG179"/>
      <c r="CH179"/>
    </row>
    <row r="180" spans="1:86" ht="12.75" customHeight="1" x14ac:dyDescent="0.2">
      <c r="A180" s="31">
        <f t="shared" si="9"/>
        <v>174</v>
      </c>
      <c r="B180" s="74">
        <v>75695605</v>
      </c>
      <c r="C180" s="61" t="str">
        <f>+VLOOKUP(J180,TURNO!P:Q,2,0)</f>
        <v xml:space="preserve">CHAT USER </v>
      </c>
      <c r="D180" s="61" t="str">
        <f>+VLOOKUP(N180,TURNO!B:D,3,0)</f>
        <v>Tarde</v>
      </c>
      <c r="E180" s="75">
        <f>+VLOOKUP(B180,GESEM!B:R,12,0)</f>
        <v>45715</v>
      </c>
      <c r="F180" s="61" t="str">
        <f>+VLOOKUP(B180,GESEM!B:R,13,0)</f>
        <v>PART TIME</v>
      </c>
      <c r="G180" s="61"/>
      <c r="H180" s="96"/>
      <c r="I180" s="61" t="str">
        <f>+VLOOKUP(B180,GESEM!B:N,3,0)</f>
        <v>RAMOS PHOCCO EVELYN ESTEFANI</v>
      </c>
      <c r="J180" s="61" t="s">
        <v>16</v>
      </c>
      <c r="K180" s="61" t="str">
        <f>+VLOOKUP(B180,GESEM!B:R,8,0)</f>
        <v>HUAMAN PALOMINO SULLY MARIEL</v>
      </c>
      <c r="L180" s="61" t="str">
        <f>+VLOOKUP(B180,GESEM!B:R,17,0)</f>
        <v>SANCHEZ GRADOS JEAN PIERRE JOAQUIN</v>
      </c>
      <c r="M180" s="61" t="s">
        <v>104</v>
      </c>
      <c r="N180" s="13">
        <v>0.5</v>
      </c>
      <c r="O180" s="14">
        <v>0.85763888888888884</v>
      </c>
      <c r="P180" s="13">
        <v>0.58333333333333337</v>
      </c>
      <c r="Q180" s="14">
        <v>0.61458333333333337</v>
      </c>
      <c r="R180" s="108" t="str">
        <f>+VLOOKUP(B180,GESEM!B:R,9,0)</f>
        <v>ACTIVO</v>
      </c>
      <c r="S180" s="19"/>
      <c r="T180" s="14"/>
      <c r="U180" s="14"/>
      <c r="V180" s="14"/>
      <c r="W180" s="13"/>
      <c r="X180" s="14"/>
      <c r="Y180" s="13"/>
      <c r="Z180" s="20"/>
      <c r="AA180" s="107"/>
      <c r="AB180" s="17"/>
      <c r="AC180" s="17"/>
      <c r="AD180" s="17"/>
      <c r="AE180" s="17"/>
      <c r="AF180" s="17"/>
      <c r="AG180" s="17"/>
      <c r="AH180" s="18"/>
      <c r="AI180" s="13"/>
      <c r="AJ180" s="14"/>
      <c r="AK180" s="14"/>
      <c r="AL180" s="14"/>
      <c r="AM180" s="13"/>
      <c r="AN180" s="14"/>
      <c r="AO180" s="14"/>
      <c r="AP180" s="20"/>
      <c r="AQ180" s="16"/>
      <c r="AR180" s="17"/>
      <c r="AS180" s="17"/>
      <c r="AT180" s="17"/>
      <c r="AU180" s="17"/>
      <c r="AV180" s="17"/>
      <c r="AW180" s="17"/>
      <c r="AX180" s="18"/>
      <c r="AY180" s="13">
        <v>0.5</v>
      </c>
      <c r="AZ180" s="14">
        <v>0.85763888888888884</v>
      </c>
      <c r="BA180" s="14"/>
      <c r="BB180" s="14"/>
      <c r="BC180" s="13">
        <v>0.58333333333333337</v>
      </c>
      <c r="BD180" s="14">
        <v>0.61458333333333337</v>
      </c>
      <c r="BE180" s="14"/>
      <c r="BF180" s="20"/>
      <c r="BG180" s="16">
        <v>0.5</v>
      </c>
      <c r="BH180" s="17">
        <v>0.85763888888888884</v>
      </c>
      <c r="BI180" s="17"/>
      <c r="BJ180" s="17"/>
      <c r="BK180" s="17">
        <v>0.58333333333333337</v>
      </c>
      <c r="BL180" s="17">
        <v>0.61458333333333337</v>
      </c>
      <c r="BM180" s="17"/>
      <c r="BN180" s="18"/>
      <c r="BO180" s="13">
        <v>0.5</v>
      </c>
      <c r="BP180" s="14">
        <v>0.85763888888888884</v>
      </c>
      <c r="BQ180" s="14"/>
      <c r="BR180" s="14"/>
      <c r="BS180" s="14">
        <v>0.58333333333333337</v>
      </c>
      <c r="BT180" s="14">
        <v>0.61458333333333337</v>
      </c>
      <c r="BU180" s="14"/>
      <c r="BV180" s="20"/>
      <c r="BW180" s="21">
        <f t="shared" si="7"/>
        <v>4</v>
      </c>
      <c r="BX180" s="2" t="str">
        <f t="shared" si="8"/>
        <v>X</v>
      </c>
      <c r="BY180" s="2" t="str">
        <f>+VLOOKUP(B180,GESEM!B:O,14,0)</f>
        <v>R1578076</v>
      </c>
      <c r="CG180"/>
      <c r="CH180"/>
    </row>
    <row r="181" spans="1:86" ht="12.75" customHeight="1" x14ac:dyDescent="0.2">
      <c r="A181" s="31">
        <f t="shared" si="9"/>
        <v>175</v>
      </c>
      <c r="B181" s="74">
        <v>48032029</v>
      </c>
      <c r="C181" s="61" t="str">
        <f>+VLOOKUP(J181,TURNO!P:Q,2,0)</f>
        <v xml:space="preserve">CHAT USER </v>
      </c>
      <c r="D181" s="61" t="str">
        <f>+VLOOKUP(N181,TURNO!B:D,3,0)</f>
        <v>Tarde</v>
      </c>
      <c r="E181" s="75">
        <f>+VLOOKUP(B181,GESEM!B:R,12,0)</f>
        <v>45715</v>
      </c>
      <c r="F181" s="61" t="str">
        <f>+VLOOKUP(B181,GESEM!B:R,13,0)</f>
        <v>PART TIME</v>
      </c>
      <c r="G181" s="61"/>
      <c r="H181" s="96"/>
      <c r="I181" s="61" t="str">
        <f>+VLOOKUP(B181,GESEM!B:N,3,0)</f>
        <v>MENDEZ HUARCAYA LUCIA SHARELLI</v>
      </c>
      <c r="J181" s="61" t="s">
        <v>16</v>
      </c>
      <c r="K181" s="61" t="str">
        <f>+VLOOKUP(B181,GESEM!B:R,8,0)</f>
        <v>HUAMAN PALOMINO SULLY MARIEL</v>
      </c>
      <c r="L181" s="61" t="str">
        <f>+VLOOKUP(B181,GESEM!B:R,17,0)</f>
        <v>SANCHEZ GRADOS JEAN PIERRE JOAQUIN</v>
      </c>
      <c r="M181" s="61" t="s">
        <v>104</v>
      </c>
      <c r="N181" s="13">
        <v>0.5</v>
      </c>
      <c r="O181" s="14">
        <v>0.85763888888888884</v>
      </c>
      <c r="P181" s="13">
        <v>0.58333333333333337</v>
      </c>
      <c r="Q181" s="14">
        <v>0.61458333333333337</v>
      </c>
      <c r="R181" s="108" t="str">
        <f>+VLOOKUP(B181,GESEM!B:R,9,0)</f>
        <v>ACTIVO</v>
      </c>
      <c r="S181" s="19"/>
      <c r="T181" s="14"/>
      <c r="U181" s="14"/>
      <c r="V181" s="14"/>
      <c r="W181" s="13"/>
      <c r="X181" s="14"/>
      <c r="Y181" s="13"/>
      <c r="Z181" s="20"/>
      <c r="AA181" s="107"/>
      <c r="AB181" s="17"/>
      <c r="AC181" s="17"/>
      <c r="AD181" s="17"/>
      <c r="AE181" s="17"/>
      <c r="AF181" s="17"/>
      <c r="AG181" s="17"/>
      <c r="AH181" s="18"/>
      <c r="AI181" s="13"/>
      <c r="AJ181" s="14"/>
      <c r="AK181" s="14"/>
      <c r="AL181" s="14"/>
      <c r="AM181" s="13"/>
      <c r="AN181" s="14"/>
      <c r="AO181" s="14"/>
      <c r="AP181" s="20"/>
      <c r="AQ181" s="16"/>
      <c r="AR181" s="17"/>
      <c r="AS181" s="17"/>
      <c r="AT181" s="17"/>
      <c r="AU181" s="17"/>
      <c r="AV181" s="17"/>
      <c r="AW181" s="17"/>
      <c r="AX181" s="18"/>
      <c r="AY181" s="13">
        <v>0.5</v>
      </c>
      <c r="AZ181" s="14">
        <v>0.85763888888888884</v>
      </c>
      <c r="BA181" s="14"/>
      <c r="BB181" s="14"/>
      <c r="BC181" s="13">
        <v>0.58333333333333337</v>
      </c>
      <c r="BD181" s="14">
        <v>0.61458333333333337</v>
      </c>
      <c r="BE181" s="14"/>
      <c r="BF181" s="20"/>
      <c r="BG181" s="16">
        <v>0.5</v>
      </c>
      <c r="BH181" s="17">
        <v>0.85763888888888884</v>
      </c>
      <c r="BI181" s="17"/>
      <c r="BJ181" s="17"/>
      <c r="BK181" s="17">
        <v>0.58333333333333337</v>
      </c>
      <c r="BL181" s="17">
        <v>0.61458333333333337</v>
      </c>
      <c r="BM181" s="17"/>
      <c r="BN181" s="18"/>
      <c r="BO181" s="13">
        <v>0.5</v>
      </c>
      <c r="BP181" s="14">
        <v>0.85763888888888884</v>
      </c>
      <c r="BQ181" s="14"/>
      <c r="BR181" s="14"/>
      <c r="BS181" s="14">
        <v>0.58333333333333337</v>
      </c>
      <c r="BT181" s="14">
        <v>0.61458333333333337</v>
      </c>
      <c r="BU181" s="14"/>
      <c r="BV181" s="20"/>
      <c r="BW181" s="21">
        <f t="shared" si="7"/>
        <v>4</v>
      </c>
      <c r="BX181" s="2" t="str">
        <f t="shared" si="8"/>
        <v>X</v>
      </c>
      <c r="BY181" s="2" t="str">
        <f>+VLOOKUP(B181,GESEM!B:O,14,0)</f>
        <v>R1578076</v>
      </c>
      <c r="CG181"/>
      <c r="CH181"/>
    </row>
    <row r="182" spans="1:86" ht="12.75" customHeight="1" x14ac:dyDescent="0.2">
      <c r="A182" s="31">
        <f t="shared" si="9"/>
        <v>176</v>
      </c>
      <c r="B182" s="74">
        <v>70929711</v>
      </c>
      <c r="C182" s="61" t="str">
        <f>+VLOOKUP(J182,TURNO!P:Q,2,0)</f>
        <v xml:space="preserve">CHAT USER </v>
      </c>
      <c r="D182" s="61" t="str">
        <f>+VLOOKUP(N182,TURNO!B:D,3,0)</f>
        <v>Tarde</v>
      </c>
      <c r="E182" s="75">
        <f>+VLOOKUP(B182,GESEM!B:R,12,0)</f>
        <v>45715</v>
      </c>
      <c r="F182" s="61" t="str">
        <f>+VLOOKUP(B182,GESEM!B:R,13,0)</f>
        <v>PART TIME</v>
      </c>
      <c r="G182" s="61"/>
      <c r="H182" s="96"/>
      <c r="I182" s="61" t="str">
        <f>+VLOOKUP(B182,GESEM!B:N,3,0)</f>
        <v>CIPOLLA BARBIERI ORNELLA FIORELLA</v>
      </c>
      <c r="J182" s="61" t="s">
        <v>16</v>
      </c>
      <c r="K182" s="61" t="str">
        <f>+VLOOKUP(B182,GESEM!B:R,8,0)</f>
        <v>HUAMAN PALOMINO SULLY MARIEL</v>
      </c>
      <c r="L182" s="61" t="str">
        <f>+VLOOKUP(B182,GESEM!B:R,17,0)</f>
        <v>SANCHEZ GRADOS JEAN PIERRE JOAQUIN</v>
      </c>
      <c r="M182" s="61" t="s">
        <v>104</v>
      </c>
      <c r="N182" s="13">
        <v>0.5</v>
      </c>
      <c r="O182" s="14">
        <v>0.85763888888888884</v>
      </c>
      <c r="P182" s="13">
        <v>0.75</v>
      </c>
      <c r="Q182" s="14">
        <v>0.78125</v>
      </c>
      <c r="R182" s="108" t="str">
        <f>+VLOOKUP(B182,GESEM!B:R,9,0)</f>
        <v>ACTIVO</v>
      </c>
      <c r="S182" s="19"/>
      <c r="T182" s="14"/>
      <c r="U182" s="14"/>
      <c r="V182" s="14"/>
      <c r="W182" s="13"/>
      <c r="X182" s="14"/>
      <c r="Y182" s="13"/>
      <c r="Z182" s="20"/>
      <c r="AA182" s="107"/>
      <c r="AB182" s="17"/>
      <c r="AC182" s="17"/>
      <c r="AD182" s="17"/>
      <c r="AE182" s="17"/>
      <c r="AF182" s="17"/>
      <c r="AG182" s="17"/>
      <c r="AH182" s="18"/>
      <c r="AI182" s="13"/>
      <c r="AJ182" s="14"/>
      <c r="AK182" s="14"/>
      <c r="AL182" s="14"/>
      <c r="AM182" s="13"/>
      <c r="AN182" s="14"/>
      <c r="AO182" s="14"/>
      <c r="AP182" s="20"/>
      <c r="AQ182" s="16"/>
      <c r="AR182" s="17"/>
      <c r="AS182" s="17"/>
      <c r="AT182" s="17"/>
      <c r="AU182" s="17"/>
      <c r="AV182" s="17"/>
      <c r="AW182" s="17"/>
      <c r="AX182" s="18"/>
      <c r="AY182" s="13">
        <v>0.5</v>
      </c>
      <c r="AZ182" s="14">
        <v>0.85763888888888884</v>
      </c>
      <c r="BA182" s="14"/>
      <c r="BB182" s="14"/>
      <c r="BC182" s="13">
        <v>0.75</v>
      </c>
      <c r="BD182" s="14">
        <v>0.78125</v>
      </c>
      <c r="BE182" s="14"/>
      <c r="BF182" s="20"/>
      <c r="BG182" s="16">
        <v>0.5</v>
      </c>
      <c r="BH182" s="17">
        <v>0.85763888888888884</v>
      </c>
      <c r="BI182" s="17"/>
      <c r="BJ182" s="17"/>
      <c r="BK182" s="17">
        <v>0.75</v>
      </c>
      <c r="BL182" s="17">
        <v>0.78125</v>
      </c>
      <c r="BM182" s="17"/>
      <c r="BN182" s="18"/>
      <c r="BO182" s="13">
        <v>0.5</v>
      </c>
      <c r="BP182" s="14">
        <v>0.85763888888888884</v>
      </c>
      <c r="BQ182" s="14"/>
      <c r="BR182" s="14"/>
      <c r="BS182" s="14">
        <v>0.75</v>
      </c>
      <c r="BT182" s="14">
        <v>0.78125</v>
      </c>
      <c r="BU182" s="14"/>
      <c r="BV182" s="20"/>
      <c r="BW182" s="21">
        <f t="shared" si="7"/>
        <v>4</v>
      </c>
      <c r="BX182" s="2" t="str">
        <f t="shared" si="8"/>
        <v>X</v>
      </c>
      <c r="BY182" s="2" t="str">
        <f>+VLOOKUP(B182,GESEM!B:O,14,0)</f>
        <v>R1578076</v>
      </c>
      <c r="CG182"/>
      <c r="CH182"/>
    </row>
    <row r="183" spans="1:86" ht="12.75" customHeight="1" x14ac:dyDescent="0.2">
      <c r="A183" s="31">
        <f t="shared" si="9"/>
        <v>177</v>
      </c>
      <c r="B183" s="74">
        <v>44366645</v>
      </c>
      <c r="C183" s="61" t="str">
        <f>+VLOOKUP(J183,TURNO!P:Q,2,0)</f>
        <v xml:space="preserve">CHAT USER </v>
      </c>
      <c r="D183" s="61" t="str">
        <f>+VLOOKUP(N183,TURNO!B:D,3,0)</f>
        <v>Tarde</v>
      </c>
      <c r="E183" s="75">
        <f>+VLOOKUP(B183,GESEM!B:R,12,0)</f>
        <v>45715</v>
      </c>
      <c r="F183" s="61" t="str">
        <f>+VLOOKUP(B183,GESEM!B:R,13,0)</f>
        <v>PART TIME</v>
      </c>
      <c r="G183" s="61"/>
      <c r="H183" s="96"/>
      <c r="I183" s="61" t="str">
        <f>+VLOOKUP(B183,GESEM!B:N,3,0)</f>
        <v>CALIXTO GUZMAN FLOR DE MARIA</v>
      </c>
      <c r="J183" s="61" t="s">
        <v>16</v>
      </c>
      <c r="K183" s="61" t="str">
        <f>+VLOOKUP(B183,GESEM!B:R,8,0)</f>
        <v>HUAMAN PALOMINO SULLY MARIEL</v>
      </c>
      <c r="L183" s="61" t="str">
        <f>+VLOOKUP(B183,GESEM!B:R,17,0)</f>
        <v>SANCHEZ GRADOS JEAN PIERRE JOAQUIN</v>
      </c>
      <c r="M183" s="61" t="s">
        <v>104</v>
      </c>
      <c r="N183" s="13">
        <v>0.5</v>
      </c>
      <c r="O183" s="14">
        <v>0.85763888888888884</v>
      </c>
      <c r="P183" s="13">
        <v>0.75</v>
      </c>
      <c r="Q183" s="14">
        <v>0.78125</v>
      </c>
      <c r="R183" s="108" t="str">
        <f>+VLOOKUP(B183,GESEM!B:R,9,0)</f>
        <v>ACTIVO</v>
      </c>
      <c r="S183" s="19"/>
      <c r="T183" s="14"/>
      <c r="U183" s="14"/>
      <c r="V183" s="14"/>
      <c r="W183" s="13"/>
      <c r="X183" s="14"/>
      <c r="Y183" s="13"/>
      <c r="Z183" s="20"/>
      <c r="AA183" s="107"/>
      <c r="AB183" s="17"/>
      <c r="AC183" s="17"/>
      <c r="AD183" s="17"/>
      <c r="AE183" s="17"/>
      <c r="AF183" s="17"/>
      <c r="AG183" s="17"/>
      <c r="AH183" s="18"/>
      <c r="AI183" s="13"/>
      <c r="AJ183" s="14"/>
      <c r="AK183" s="14"/>
      <c r="AL183" s="14"/>
      <c r="AM183" s="13"/>
      <c r="AN183" s="14"/>
      <c r="AO183" s="14"/>
      <c r="AP183" s="20"/>
      <c r="AQ183" s="16"/>
      <c r="AR183" s="17"/>
      <c r="AS183" s="17"/>
      <c r="AT183" s="17"/>
      <c r="AU183" s="17"/>
      <c r="AV183" s="17"/>
      <c r="AW183" s="17"/>
      <c r="AX183" s="18"/>
      <c r="AY183" s="13">
        <v>0.5</v>
      </c>
      <c r="AZ183" s="14">
        <v>0.85763888888888884</v>
      </c>
      <c r="BA183" s="14"/>
      <c r="BB183" s="14"/>
      <c r="BC183" s="13">
        <v>0.75</v>
      </c>
      <c r="BD183" s="14">
        <v>0.78125</v>
      </c>
      <c r="BE183" s="14"/>
      <c r="BF183" s="20"/>
      <c r="BG183" s="16">
        <v>0.5</v>
      </c>
      <c r="BH183" s="17">
        <v>0.85763888888888884</v>
      </c>
      <c r="BI183" s="17"/>
      <c r="BJ183" s="17"/>
      <c r="BK183" s="17">
        <v>0.75</v>
      </c>
      <c r="BL183" s="17">
        <v>0.78125</v>
      </c>
      <c r="BM183" s="17"/>
      <c r="BN183" s="18"/>
      <c r="BO183" s="13">
        <v>0.5</v>
      </c>
      <c r="BP183" s="14">
        <v>0.85763888888888884</v>
      </c>
      <c r="BQ183" s="14"/>
      <c r="BR183" s="14"/>
      <c r="BS183" s="14">
        <v>0.75</v>
      </c>
      <c r="BT183" s="14">
        <v>0.78125</v>
      </c>
      <c r="BU183" s="14"/>
      <c r="BV183" s="20"/>
      <c r="BW183" s="21">
        <f t="shared" si="7"/>
        <v>4</v>
      </c>
      <c r="BX183" s="2" t="str">
        <f t="shared" si="8"/>
        <v>X</v>
      </c>
      <c r="BY183" s="2" t="str">
        <f>+VLOOKUP(B183,GESEM!B:O,14,0)</f>
        <v>R1578076</v>
      </c>
      <c r="CG183"/>
      <c r="CH183"/>
    </row>
    <row r="184" spans="1:86" ht="12.75" customHeight="1" x14ac:dyDescent="0.2">
      <c r="A184" s="31">
        <f t="shared" si="9"/>
        <v>178</v>
      </c>
      <c r="B184" s="74">
        <v>71137720</v>
      </c>
      <c r="C184" s="61" t="str">
        <f>+VLOOKUP(J184,TURNO!P:Q,2,0)</f>
        <v xml:space="preserve">CHAT USER </v>
      </c>
      <c r="D184" s="61" t="str">
        <f>+VLOOKUP(N184,TURNO!B:D,3,0)</f>
        <v>Tarde</v>
      </c>
      <c r="E184" s="75">
        <f>+VLOOKUP(B184,GESEM!B:R,12,0)</f>
        <v>45715</v>
      </c>
      <c r="F184" s="61" t="str">
        <f>+VLOOKUP(B184,GESEM!B:R,13,0)</f>
        <v>PART TIME</v>
      </c>
      <c r="G184" s="61"/>
      <c r="H184" s="96"/>
      <c r="I184" s="61" t="str">
        <f>+VLOOKUP(B184,GESEM!B:N,3,0)</f>
        <v>MONTES AGUILA STEPHANY LEANDRA</v>
      </c>
      <c r="J184" s="61" t="s">
        <v>16</v>
      </c>
      <c r="K184" s="61" t="str">
        <f>+VLOOKUP(B184,GESEM!B:R,8,0)</f>
        <v>MELLO CORDOVA LUIS ENRIQUE</v>
      </c>
      <c r="L184" s="61" t="str">
        <f>+VLOOKUP(B184,GESEM!B:R,17,0)</f>
        <v>SANCHEZ GRADOS JEAN PIERRE JOAQUIN</v>
      </c>
      <c r="M184" s="61" t="s">
        <v>104</v>
      </c>
      <c r="N184" s="13">
        <v>0.5</v>
      </c>
      <c r="O184" s="14">
        <v>0.85763888888888884</v>
      </c>
      <c r="P184" s="13">
        <v>0.75</v>
      </c>
      <c r="Q184" s="14">
        <v>0.78125</v>
      </c>
      <c r="R184" s="108" t="str">
        <f>+VLOOKUP(B184,GESEM!B:R,9,0)</f>
        <v>ACTIVO</v>
      </c>
      <c r="S184" s="19"/>
      <c r="T184" s="14"/>
      <c r="U184" s="14"/>
      <c r="V184" s="14"/>
      <c r="W184" s="13"/>
      <c r="X184" s="14"/>
      <c r="Y184" s="13"/>
      <c r="Z184" s="20"/>
      <c r="AA184" s="107"/>
      <c r="AB184" s="17"/>
      <c r="AC184" s="17"/>
      <c r="AD184" s="17"/>
      <c r="AE184" s="17"/>
      <c r="AF184" s="17"/>
      <c r="AG184" s="17"/>
      <c r="AH184" s="18"/>
      <c r="AI184" s="13"/>
      <c r="AJ184" s="14"/>
      <c r="AK184" s="14"/>
      <c r="AL184" s="14"/>
      <c r="AM184" s="13"/>
      <c r="AN184" s="14"/>
      <c r="AO184" s="14"/>
      <c r="AP184" s="20"/>
      <c r="AQ184" s="16"/>
      <c r="AR184" s="17"/>
      <c r="AS184" s="17"/>
      <c r="AT184" s="17"/>
      <c r="AU184" s="17"/>
      <c r="AV184" s="17"/>
      <c r="AW184" s="17"/>
      <c r="AX184" s="18"/>
      <c r="AY184" s="13">
        <v>0.5</v>
      </c>
      <c r="AZ184" s="14">
        <v>0.85763888888888884</v>
      </c>
      <c r="BA184" s="14"/>
      <c r="BB184" s="14"/>
      <c r="BC184" s="13">
        <v>0.75</v>
      </c>
      <c r="BD184" s="14">
        <v>0.78125</v>
      </c>
      <c r="BE184" s="14"/>
      <c r="BF184" s="20"/>
      <c r="BG184" s="16">
        <v>0.5</v>
      </c>
      <c r="BH184" s="17">
        <v>0.85763888888888884</v>
      </c>
      <c r="BI184" s="17"/>
      <c r="BJ184" s="17"/>
      <c r="BK184" s="17">
        <v>0.75</v>
      </c>
      <c r="BL184" s="17">
        <v>0.78125</v>
      </c>
      <c r="BM184" s="17"/>
      <c r="BN184" s="18"/>
      <c r="BO184" s="13">
        <v>0.5</v>
      </c>
      <c r="BP184" s="14">
        <v>0.85763888888888884</v>
      </c>
      <c r="BQ184" s="14"/>
      <c r="BR184" s="14"/>
      <c r="BS184" s="14">
        <v>0.75</v>
      </c>
      <c r="BT184" s="14">
        <v>0.78125</v>
      </c>
      <c r="BU184" s="14"/>
      <c r="BV184" s="20"/>
      <c r="BW184" s="21">
        <f t="shared" si="7"/>
        <v>4</v>
      </c>
      <c r="BX184" s="2" t="str">
        <f t="shared" si="8"/>
        <v>X</v>
      </c>
      <c r="BY184" s="2" t="str">
        <f>+VLOOKUP(B184,GESEM!B:O,14,0)</f>
        <v>R1578076</v>
      </c>
      <c r="CG184"/>
      <c r="CH184"/>
    </row>
    <row r="185" spans="1:86" ht="12.75" customHeight="1" x14ac:dyDescent="0.2">
      <c r="A185" s="31">
        <f t="shared" si="9"/>
        <v>179</v>
      </c>
      <c r="B185" s="74">
        <v>72421287</v>
      </c>
      <c r="C185" s="61" t="str">
        <f>+VLOOKUP(J185,TURNO!P:Q,2,0)</f>
        <v xml:space="preserve">CHAT USER </v>
      </c>
      <c r="D185" s="61" t="str">
        <f>+VLOOKUP(N185,TURNO!B:D,3,0)</f>
        <v>Tarde</v>
      </c>
      <c r="E185" s="75">
        <f>+VLOOKUP(B185,GESEM!B:R,12,0)</f>
        <v>45715</v>
      </c>
      <c r="F185" s="61" t="str">
        <f>+VLOOKUP(B185,GESEM!B:R,13,0)</f>
        <v>PART TIME</v>
      </c>
      <c r="G185" s="61"/>
      <c r="H185" s="96"/>
      <c r="I185" s="61" t="str">
        <f>+VLOOKUP(B185,GESEM!B:N,3,0)</f>
        <v>QUIÑONES DOMINGUEZ DIANA GERALDINE</v>
      </c>
      <c r="J185" s="61" t="s">
        <v>16</v>
      </c>
      <c r="K185" s="61" t="str">
        <f>+VLOOKUP(B185,GESEM!B:R,8,0)</f>
        <v>HUAMAN PALOMINO SULLY MARIEL</v>
      </c>
      <c r="L185" s="61" t="str">
        <f>+VLOOKUP(B185,GESEM!B:R,17,0)</f>
        <v>SANCHEZ GRADOS JEAN PIERRE JOAQUIN</v>
      </c>
      <c r="M185" s="61" t="s">
        <v>104</v>
      </c>
      <c r="N185" s="13">
        <v>0.5</v>
      </c>
      <c r="O185" s="14">
        <v>0.85763888888888884</v>
      </c>
      <c r="P185" s="13">
        <v>0.77083333333333337</v>
      </c>
      <c r="Q185" s="14">
        <v>0.80208333333333337</v>
      </c>
      <c r="R185" s="108" t="str">
        <f>+VLOOKUP(B185,GESEM!B:R,9,0)</f>
        <v>ACTIVO</v>
      </c>
      <c r="S185" s="19"/>
      <c r="T185" s="14"/>
      <c r="U185" s="14"/>
      <c r="V185" s="14"/>
      <c r="W185" s="13"/>
      <c r="X185" s="14"/>
      <c r="Y185" s="13"/>
      <c r="Z185" s="20"/>
      <c r="AA185" s="107"/>
      <c r="AB185" s="17"/>
      <c r="AC185" s="17"/>
      <c r="AD185" s="17"/>
      <c r="AE185" s="17"/>
      <c r="AF185" s="17"/>
      <c r="AG185" s="17"/>
      <c r="AH185" s="18"/>
      <c r="AI185" s="13"/>
      <c r="AJ185" s="14"/>
      <c r="AK185" s="14"/>
      <c r="AL185" s="14"/>
      <c r="AM185" s="13"/>
      <c r="AN185" s="14"/>
      <c r="AO185" s="14"/>
      <c r="AP185" s="20"/>
      <c r="AQ185" s="16"/>
      <c r="AR185" s="17"/>
      <c r="AS185" s="17"/>
      <c r="AT185" s="17"/>
      <c r="AU185" s="17"/>
      <c r="AV185" s="17"/>
      <c r="AW185" s="17"/>
      <c r="AX185" s="18"/>
      <c r="AY185" s="13">
        <v>0.5</v>
      </c>
      <c r="AZ185" s="14">
        <v>0.85763888888888884</v>
      </c>
      <c r="BA185" s="14"/>
      <c r="BB185" s="14"/>
      <c r="BC185" s="13">
        <v>0.77083333333333337</v>
      </c>
      <c r="BD185" s="14">
        <v>0.80208333333333337</v>
      </c>
      <c r="BE185" s="14"/>
      <c r="BF185" s="20"/>
      <c r="BG185" s="16">
        <v>0.5</v>
      </c>
      <c r="BH185" s="17">
        <v>0.85763888888888884</v>
      </c>
      <c r="BI185" s="17"/>
      <c r="BJ185" s="17"/>
      <c r="BK185" s="17">
        <v>0.77083333333333337</v>
      </c>
      <c r="BL185" s="17">
        <v>0.80208333333333337</v>
      </c>
      <c r="BM185" s="17"/>
      <c r="BN185" s="18"/>
      <c r="BO185" s="13">
        <v>0.5</v>
      </c>
      <c r="BP185" s="14">
        <v>0.85763888888888884</v>
      </c>
      <c r="BQ185" s="14"/>
      <c r="BR185" s="14"/>
      <c r="BS185" s="14">
        <v>0.77083333333333337</v>
      </c>
      <c r="BT185" s="14">
        <v>0.80208333333333337</v>
      </c>
      <c r="BU185" s="14"/>
      <c r="BV185" s="20"/>
      <c r="BW185" s="21">
        <f t="shared" si="7"/>
        <v>4</v>
      </c>
      <c r="BX185" s="2" t="str">
        <f t="shared" si="8"/>
        <v>X</v>
      </c>
      <c r="BY185" s="2" t="str">
        <f>+VLOOKUP(B185,GESEM!B:O,14,0)</f>
        <v>R1578076</v>
      </c>
      <c r="CG185"/>
      <c r="CH185"/>
    </row>
    <row r="186" spans="1:86" ht="12.75" customHeight="1" x14ac:dyDescent="0.2">
      <c r="A186" s="31">
        <f t="shared" si="9"/>
        <v>180</v>
      </c>
      <c r="B186" s="74">
        <v>70449660</v>
      </c>
      <c r="C186" s="61" t="str">
        <f>+VLOOKUP(J186,TURNO!P:Q,2,0)</f>
        <v xml:space="preserve">CHAT USER </v>
      </c>
      <c r="D186" s="61" t="str">
        <f>+VLOOKUP(N186,TURNO!B:D,3,0)</f>
        <v>Tarde</v>
      </c>
      <c r="E186" s="75">
        <f>+VLOOKUP(B186,GESEM!B:R,12,0)</f>
        <v>45715</v>
      </c>
      <c r="F186" s="61" t="str">
        <f>+VLOOKUP(B186,GESEM!B:R,13,0)</f>
        <v>PART TIME</v>
      </c>
      <c r="G186" s="61"/>
      <c r="H186" s="96"/>
      <c r="I186" s="61" t="str">
        <f>+VLOOKUP(B186,GESEM!B:N,3,0)</f>
        <v>LEON VELASQUEZ DIEGO FERNANDO</v>
      </c>
      <c r="J186" s="61" t="s">
        <v>16</v>
      </c>
      <c r="K186" s="61" t="str">
        <f>+VLOOKUP(B186,GESEM!B:R,8,0)</f>
        <v>HUAMAN PALOMINO SULLY MARIEL</v>
      </c>
      <c r="L186" s="61" t="str">
        <f>+VLOOKUP(B186,GESEM!B:R,17,0)</f>
        <v>SANCHEZ GRADOS JEAN PIERRE JOAQUIN</v>
      </c>
      <c r="M186" s="61" t="s">
        <v>104</v>
      </c>
      <c r="N186" s="13">
        <v>0.5</v>
      </c>
      <c r="O186" s="14">
        <v>0.85763888888888884</v>
      </c>
      <c r="P186" s="13">
        <v>0.77083333333333337</v>
      </c>
      <c r="Q186" s="14">
        <v>0.80208333333333337</v>
      </c>
      <c r="R186" s="108" t="str">
        <f>+VLOOKUP(B186,GESEM!B:R,9,0)</f>
        <v>ACTIVO</v>
      </c>
      <c r="S186" s="19"/>
      <c r="T186" s="14"/>
      <c r="U186" s="14"/>
      <c r="V186" s="14"/>
      <c r="W186" s="13"/>
      <c r="X186" s="14"/>
      <c r="Y186" s="13"/>
      <c r="Z186" s="20"/>
      <c r="AA186" s="107"/>
      <c r="AB186" s="17"/>
      <c r="AC186" s="17"/>
      <c r="AD186" s="17"/>
      <c r="AE186" s="17"/>
      <c r="AF186" s="17"/>
      <c r="AG186" s="17"/>
      <c r="AH186" s="18"/>
      <c r="AI186" s="13"/>
      <c r="AJ186" s="14"/>
      <c r="AK186" s="14"/>
      <c r="AL186" s="14"/>
      <c r="AM186" s="13"/>
      <c r="AN186" s="14"/>
      <c r="AO186" s="14"/>
      <c r="AP186" s="20"/>
      <c r="AQ186" s="16"/>
      <c r="AR186" s="17"/>
      <c r="AS186" s="17"/>
      <c r="AT186" s="17"/>
      <c r="AU186" s="17"/>
      <c r="AV186" s="17"/>
      <c r="AW186" s="17"/>
      <c r="AX186" s="18"/>
      <c r="AY186" s="13">
        <v>0.5</v>
      </c>
      <c r="AZ186" s="14">
        <v>0.85763888888888884</v>
      </c>
      <c r="BA186" s="14"/>
      <c r="BB186" s="14"/>
      <c r="BC186" s="13">
        <v>0.77083333333333337</v>
      </c>
      <c r="BD186" s="14">
        <v>0.80208333333333337</v>
      </c>
      <c r="BE186" s="14"/>
      <c r="BF186" s="20"/>
      <c r="BG186" s="16">
        <v>0.5</v>
      </c>
      <c r="BH186" s="17">
        <v>0.85763888888888884</v>
      </c>
      <c r="BI186" s="17"/>
      <c r="BJ186" s="17"/>
      <c r="BK186" s="17">
        <v>0.77083333333333337</v>
      </c>
      <c r="BL186" s="17">
        <v>0.80208333333333337</v>
      </c>
      <c r="BM186" s="17"/>
      <c r="BN186" s="18"/>
      <c r="BO186" s="13">
        <v>0.5</v>
      </c>
      <c r="BP186" s="14">
        <v>0.85763888888888884</v>
      </c>
      <c r="BQ186" s="14"/>
      <c r="BR186" s="14"/>
      <c r="BS186" s="14">
        <v>0.77083333333333337</v>
      </c>
      <c r="BT186" s="14">
        <v>0.80208333333333337</v>
      </c>
      <c r="BU186" s="14"/>
      <c r="BV186" s="20"/>
      <c r="BW186" s="21">
        <f t="shared" si="7"/>
        <v>4</v>
      </c>
      <c r="BX186" s="2" t="str">
        <f t="shared" si="8"/>
        <v>X</v>
      </c>
      <c r="BY186" s="2" t="str">
        <f>+VLOOKUP(B186,GESEM!B:O,14,0)</f>
        <v xml:space="preserve">R1579251 </v>
      </c>
      <c r="CG186"/>
      <c r="CH186"/>
    </row>
    <row r="187" spans="1:86" ht="12.75" customHeight="1" x14ac:dyDescent="0.2">
      <c r="A187" s="31">
        <f t="shared" si="9"/>
        <v>181</v>
      </c>
      <c r="B187" s="74">
        <v>74814816</v>
      </c>
      <c r="C187" s="61" t="str">
        <f>+VLOOKUP(J187,TURNO!P:Q,2,0)</f>
        <v xml:space="preserve">CHAT USER </v>
      </c>
      <c r="D187" s="61" t="str">
        <f>+VLOOKUP(N187,TURNO!B:D,3,0)</f>
        <v>Tarde</v>
      </c>
      <c r="E187" s="75">
        <f>+VLOOKUP(B187,GESEM!B:R,12,0)</f>
        <v>45715</v>
      </c>
      <c r="F187" s="61" t="str">
        <f>+VLOOKUP(B187,GESEM!B:R,13,0)</f>
        <v>PART TIME</v>
      </c>
      <c r="G187" s="61"/>
      <c r="H187" s="96"/>
      <c r="I187" s="61" t="str">
        <f>+VLOOKUP(B187,GESEM!B:N,3,0)</f>
        <v>PUCHURI CARTOLIN KATHERINE JASMIN</v>
      </c>
      <c r="J187" s="61" t="s">
        <v>16</v>
      </c>
      <c r="K187" s="61" t="str">
        <f>+VLOOKUP(B187,GESEM!B:R,8,0)</f>
        <v>HUAMAN PALOMINO SULLY MARIEL</v>
      </c>
      <c r="L187" s="61" t="str">
        <f>+VLOOKUP(B187,GESEM!B:R,17,0)</f>
        <v>SANCHEZ GRADOS JEAN PIERRE JOAQUIN</v>
      </c>
      <c r="M187" s="61" t="s">
        <v>104</v>
      </c>
      <c r="N187" s="13">
        <v>0.5</v>
      </c>
      <c r="O187" s="14">
        <v>0.85763888888888884</v>
      </c>
      <c r="P187" s="13">
        <v>0.77083333333333337</v>
      </c>
      <c r="Q187" s="14">
        <v>0.80208333333333337</v>
      </c>
      <c r="R187" s="108" t="str">
        <f>+VLOOKUP(B187,GESEM!B:R,9,0)</f>
        <v>ACTIVO</v>
      </c>
      <c r="S187" s="19"/>
      <c r="T187" s="14"/>
      <c r="U187" s="14"/>
      <c r="V187" s="14"/>
      <c r="W187" s="13"/>
      <c r="X187" s="14"/>
      <c r="Y187" s="13"/>
      <c r="Z187" s="20"/>
      <c r="AA187" s="107"/>
      <c r="AB187" s="17"/>
      <c r="AC187" s="17"/>
      <c r="AD187" s="17"/>
      <c r="AE187" s="17"/>
      <c r="AF187" s="17"/>
      <c r="AG187" s="17"/>
      <c r="AH187" s="18"/>
      <c r="AI187" s="13"/>
      <c r="AJ187" s="14"/>
      <c r="AK187" s="14"/>
      <c r="AL187" s="14"/>
      <c r="AM187" s="13"/>
      <c r="AN187" s="14"/>
      <c r="AO187" s="14"/>
      <c r="AP187" s="20"/>
      <c r="AQ187" s="16"/>
      <c r="AR187" s="17"/>
      <c r="AS187" s="17"/>
      <c r="AT187" s="17"/>
      <c r="AU187" s="17"/>
      <c r="AV187" s="17"/>
      <c r="AW187" s="17"/>
      <c r="AX187" s="18"/>
      <c r="AY187" s="13">
        <v>0.5</v>
      </c>
      <c r="AZ187" s="14">
        <v>0.85763888888888884</v>
      </c>
      <c r="BA187" s="14"/>
      <c r="BB187" s="14"/>
      <c r="BC187" s="13">
        <v>0.77083333333333337</v>
      </c>
      <c r="BD187" s="14">
        <v>0.80208333333333337</v>
      </c>
      <c r="BE187" s="14"/>
      <c r="BF187" s="20"/>
      <c r="BG187" s="16">
        <v>0.5</v>
      </c>
      <c r="BH187" s="17">
        <v>0.85763888888888884</v>
      </c>
      <c r="BI187" s="17"/>
      <c r="BJ187" s="17"/>
      <c r="BK187" s="17">
        <v>0.77083333333333337</v>
      </c>
      <c r="BL187" s="17">
        <v>0.80208333333333337</v>
      </c>
      <c r="BM187" s="17"/>
      <c r="BN187" s="18"/>
      <c r="BO187" s="13">
        <v>0.5</v>
      </c>
      <c r="BP187" s="14">
        <v>0.85763888888888884</v>
      </c>
      <c r="BQ187" s="14"/>
      <c r="BR187" s="14"/>
      <c r="BS187" s="14">
        <v>0.77083333333333337</v>
      </c>
      <c r="BT187" s="14">
        <v>0.80208333333333337</v>
      </c>
      <c r="BU187" s="14"/>
      <c r="BV187" s="20"/>
      <c r="BW187" s="21">
        <f t="shared" si="7"/>
        <v>4</v>
      </c>
      <c r="BX187" s="2" t="str">
        <f t="shared" si="8"/>
        <v>X</v>
      </c>
      <c r="BY187" s="2" t="str">
        <f>+VLOOKUP(B187,GESEM!B:O,14,0)</f>
        <v xml:space="preserve">R1579251 </v>
      </c>
      <c r="CG187"/>
      <c r="CH187"/>
    </row>
    <row r="188" spans="1:86" ht="12.75" customHeight="1" x14ac:dyDescent="0.2">
      <c r="A188" s="31">
        <f t="shared" si="9"/>
        <v>182</v>
      </c>
      <c r="B188" s="74">
        <v>72391696</v>
      </c>
      <c r="C188" s="61" t="str">
        <f>+VLOOKUP(J188,TURNO!P:Q,2,0)</f>
        <v xml:space="preserve">CHAT USER </v>
      </c>
      <c r="D188" s="61" t="str">
        <f>+VLOOKUP(N188,TURNO!B:D,3,0)</f>
        <v>Tarde</v>
      </c>
      <c r="E188" s="75">
        <f>+VLOOKUP(B188,GESEM!B:R,12,0)</f>
        <v>44900</v>
      </c>
      <c r="F188" s="61" t="str">
        <f>+VLOOKUP(B188,GESEM!B:R,13,0)</f>
        <v>PART TIME</v>
      </c>
      <c r="G188" s="61"/>
      <c r="H188" s="96"/>
      <c r="I188" s="61" t="str">
        <f>+VLOOKUP(B188,GESEM!B:N,3,0)</f>
        <v>OKAMOTO BASURCO MATIAS HIROSHI</v>
      </c>
      <c r="J188" s="61" t="s">
        <v>16</v>
      </c>
      <c r="K188" s="61" t="str">
        <f>+VLOOKUP(B188,GESEM!B:R,8,0)</f>
        <v>MELLO CORDOVA LUIS ENRIQUE</v>
      </c>
      <c r="L188" s="61" t="str">
        <f>+VLOOKUP(B188,GESEM!B:R,17,0)</f>
        <v>SANCHEZ GRADOS JEAN PIERRE JOAQUIN</v>
      </c>
      <c r="M188" s="61" t="s">
        <v>2351</v>
      </c>
      <c r="N188" s="13">
        <v>0.5</v>
      </c>
      <c r="O188" s="14">
        <v>0.85763888888888884</v>
      </c>
      <c r="P188" s="13">
        <v>0.77083333333333337</v>
      </c>
      <c r="Q188" s="14">
        <v>0.80208333333333337</v>
      </c>
      <c r="R188" s="108" t="str">
        <f>+VLOOKUP(B188,GESEM!B:R,9,0)</f>
        <v>ACTIVO</v>
      </c>
      <c r="S188" s="19">
        <v>0.5</v>
      </c>
      <c r="T188" s="14">
        <v>0.85763888888888884</v>
      </c>
      <c r="U188" s="14"/>
      <c r="V188" s="14"/>
      <c r="W188" s="13">
        <v>0.66666666666666663</v>
      </c>
      <c r="X188" s="14">
        <v>0.69791666666666663</v>
      </c>
      <c r="Y188" s="13"/>
      <c r="Z188" s="20"/>
      <c r="AA188" s="107"/>
      <c r="AB188" s="17"/>
      <c r="AC188" s="17"/>
      <c r="AD188" s="17"/>
      <c r="AE188" s="17"/>
      <c r="AF188" s="17"/>
      <c r="AG188" s="17"/>
      <c r="AH188" s="18"/>
      <c r="AI188" s="13"/>
      <c r="AJ188" s="14"/>
      <c r="AK188" s="14"/>
      <c r="AL188" s="14"/>
      <c r="AM188" s="13"/>
      <c r="AN188" s="14"/>
      <c r="AO188" s="14"/>
      <c r="AP188" s="20"/>
      <c r="AQ188" s="16"/>
      <c r="AR188" s="17"/>
      <c r="AS188" s="17"/>
      <c r="AT188" s="17"/>
      <c r="AU188" s="17"/>
      <c r="AV188" s="17"/>
      <c r="AW188" s="17"/>
      <c r="AX188" s="18"/>
      <c r="AY188" s="13">
        <v>0.5</v>
      </c>
      <c r="AZ188" s="14">
        <v>0.85763888888888884</v>
      </c>
      <c r="BA188" s="14"/>
      <c r="BB188" s="14"/>
      <c r="BC188" s="13">
        <v>0.66666666666666663</v>
      </c>
      <c r="BD188" s="14">
        <v>0.69791666666666663</v>
      </c>
      <c r="BE188" s="14"/>
      <c r="BF188" s="20"/>
      <c r="BG188" s="16"/>
      <c r="BH188" s="17"/>
      <c r="BI188" s="17"/>
      <c r="BJ188" s="17"/>
      <c r="BK188" s="17"/>
      <c r="BL188" s="17"/>
      <c r="BM188" s="17"/>
      <c r="BN188" s="18"/>
      <c r="BO188" s="13">
        <v>0.5</v>
      </c>
      <c r="BP188" s="14">
        <v>0.85763888888888884</v>
      </c>
      <c r="BQ188" s="14"/>
      <c r="BR188" s="14"/>
      <c r="BS188" s="14">
        <v>0.77083333333333337</v>
      </c>
      <c r="BT188" s="14">
        <v>0.80208333333333337</v>
      </c>
      <c r="BU188" s="14"/>
      <c r="BV188" s="20"/>
      <c r="BW188" s="21">
        <f t="shared" si="7"/>
        <v>4</v>
      </c>
      <c r="BX188" s="2" t="str">
        <f t="shared" si="8"/>
        <v>X</v>
      </c>
      <c r="BY188" s="2">
        <f>+VLOOKUP(B188,GESEM!B:O,14,0)</f>
        <v>5931</v>
      </c>
      <c r="CG188"/>
      <c r="CH188"/>
    </row>
    <row r="189" spans="1:86" ht="12.75" customHeight="1" x14ac:dyDescent="0.2">
      <c r="A189" s="31">
        <f t="shared" si="9"/>
        <v>183</v>
      </c>
      <c r="B189" s="74">
        <v>76121823</v>
      </c>
      <c r="C189" s="61" t="str">
        <f>+VLOOKUP(J189,TURNO!P:Q,2,0)</f>
        <v xml:space="preserve">CHAT USER </v>
      </c>
      <c r="D189" s="61" t="str">
        <f>+VLOOKUP(N189,TURNO!B:D,3,0)</f>
        <v>Tarde</v>
      </c>
      <c r="E189" s="75">
        <f>+VLOOKUP(B189,GESEM!B:R,12,0)</f>
        <v>45454</v>
      </c>
      <c r="F189" s="61" t="str">
        <f>+VLOOKUP(B189,GESEM!B:R,13,0)</f>
        <v>PART TIME</v>
      </c>
      <c r="G189" s="61"/>
      <c r="H189" s="96"/>
      <c r="I189" s="61" t="str">
        <f>+VLOOKUP(B189,GESEM!B:N,3,0)</f>
        <v>MATOS ANICAMA HELLEN DARLIN</v>
      </c>
      <c r="J189" s="61" t="s">
        <v>16</v>
      </c>
      <c r="K189" s="61" t="str">
        <f>+VLOOKUP(B189,GESEM!B:R,8,0)</f>
        <v>MELLO CORDOVA LUIS ENRIQUE</v>
      </c>
      <c r="L189" s="61" t="str">
        <f>+VLOOKUP(B189,GESEM!B:R,17,0)</f>
        <v>SANCHEZ GRADOS JEAN PIERRE JOAQUIN</v>
      </c>
      <c r="M189" s="61" t="s">
        <v>2366</v>
      </c>
      <c r="N189" s="13">
        <v>0.5</v>
      </c>
      <c r="O189" s="14">
        <v>0.76388888888888884</v>
      </c>
      <c r="P189" s="13">
        <v>0.625</v>
      </c>
      <c r="Q189" s="14">
        <v>0.63888888888888884</v>
      </c>
      <c r="R189" s="108" t="str">
        <f>+VLOOKUP(B189,GESEM!B:R,9,0)</f>
        <v>ACTIVO</v>
      </c>
      <c r="S189" s="19"/>
      <c r="T189" s="14"/>
      <c r="U189" s="14"/>
      <c r="V189" s="14"/>
      <c r="W189" s="13"/>
      <c r="X189" s="14"/>
      <c r="Y189" s="13"/>
      <c r="Z189" s="20"/>
      <c r="AA189" s="107"/>
      <c r="AB189" s="17"/>
      <c r="AC189" s="17"/>
      <c r="AD189" s="17"/>
      <c r="AE189" s="17"/>
      <c r="AF189" s="17"/>
      <c r="AG189" s="17"/>
      <c r="AH189" s="18"/>
      <c r="AI189" s="13"/>
      <c r="AJ189" s="14"/>
      <c r="AK189" s="14"/>
      <c r="AL189" s="14"/>
      <c r="AM189" s="13"/>
      <c r="AN189" s="14"/>
      <c r="AO189" s="14"/>
      <c r="AP189" s="20"/>
      <c r="AQ189" s="16">
        <v>0.5</v>
      </c>
      <c r="AR189" s="17">
        <v>0.74305555555555558</v>
      </c>
      <c r="AS189" s="17"/>
      <c r="AT189" s="17"/>
      <c r="AU189" s="17">
        <v>0.625</v>
      </c>
      <c r="AV189" s="17">
        <v>0.63888888888888884</v>
      </c>
      <c r="AW189" s="17"/>
      <c r="AX189" s="18"/>
      <c r="AY189" s="13">
        <v>0.5</v>
      </c>
      <c r="AZ189" s="14">
        <v>0.76388888888888884</v>
      </c>
      <c r="BA189" s="14"/>
      <c r="BB189" s="14"/>
      <c r="BC189" s="13">
        <v>0.625</v>
      </c>
      <c r="BD189" s="14">
        <v>0.63888888888888884</v>
      </c>
      <c r="BE189" s="14"/>
      <c r="BF189" s="20"/>
      <c r="BG189" s="16">
        <v>0.5</v>
      </c>
      <c r="BH189" s="17">
        <v>0.76388888888888884</v>
      </c>
      <c r="BI189" s="17"/>
      <c r="BJ189" s="17"/>
      <c r="BK189" s="17">
        <v>0.625</v>
      </c>
      <c r="BL189" s="17">
        <v>0.63888888888888884</v>
      </c>
      <c r="BM189" s="17"/>
      <c r="BN189" s="18"/>
      <c r="BO189" s="13">
        <v>0.5</v>
      </c>
      <c r="BP189" s="14">
        <v>0.76388888888888884</v>
      </c>
      <c r="BQ189" s="14"/>
      <c r="BR189" s="14"/>
      <c r="BS189" s="14">
        <v>0.625</v>
      </c>
      <c r="BT189" s="14">
        <v>0.63888888888888884</v>
      </c>
      <c r="BU189" s="14"/>
      <c r="BV189" s="20"/>
      <c r="BW189" s="21">
        <f t="shared" si="7"/>
        <v>3</v>
      </c>
      <c r="BX189" s="2" t="str">
        <f t="shared" si="8"/>
        <v>X</v>
      </c>
      <c r="BY189" s="2">
        <f>+VLOOKUP(B189,GESEM!B:O,14,0)</f>
        <v>7418</v>
      </c>
      <c r="CG189"/>
      <c r="CH189"/>
    </row>
    <row r="190" spans="1:86" ht="12.75" customHeight="1" x14ac:dyDescent="0.2">
      <c r="A190" s="31">
        <f t="shared" si="9"/>
        <v>184</v>
      </c>
      <c r="B190" s="74">
        <v>47793255</v>
      </c>
      <c r="C190" s="61" t="str">
        <f>+VLOOKUP(J190,TURNO!P:Q,2,0)</f>
        <v xml:space="preserve">CHAT USER </v>
      </c>
      <c r="D190" s="61" t="str">
        <f>+VLOOKUP(N190,TURNO!B:D,3,0)</f>
        <v>Tarde</v>
      </c>
      <c r="E190" s="75">
        <f>+VLOOKUP(B190,GESEM!B:R,12,0)</f>
        <v>45454</v>
      </c>
      <c r="F190" s="61" t="str">
        <f>+VLOOKUP(B190,GESEM!B:R,13,0)</f>
        <v>PART TIME</v>
      </c>
      <c r="G190" s="61"/>
      <c r="H190" s="96"/>
      <c r="I190" s="61" t="str">
        <f>+VLOOKUP(B190,GESEM!B:N,3,0)</f>
        <v>GAMEZ QUEVEDO JHOSSELING IVON</v>
      </c>
      <c r="J190" s="61" t="s">
        <v>16</v>
      </c>
      <c r="K190" s="61" t="str">
        <f>+VLOOKUP(B190,GESEM!B:R,8,0)</f>
        <v>MELLO CORDOVA LUIS ENRIQUE</v>
      </c>
      <c r="L190" s="61" t="str">
        <f>+VLOOKUP(B190,GESEM!B:R,17,0)</f>
        <v>SANCHEZ GRADOS JEAN PIERRE JOAQUIN</v>
      </c>
      <c r="M190" s="61" t="s">
        <v>2366</v>
      </c>
      <c r="N190" s="13">
        <v>0.5</v>
      </c>
      <c r="O190" s="14">
        <v>0.76388888888888884</v>
      </c>
      <c r="P190" s="13">
        <v>0.625</v>
      </c>
      <c r="Q190" s="14">
        <v>0.63888888888888884</v>
      </c>
      <c r="R190" s="108" t="str">
        <f>+VLOOKUP(B190,GESEM!B:R,9,0)</f>
        <v>ACTIVO</v>
      </c>
      <c r="S190" s="19"/>
      <c r="T190" s="14"/>
      <c r="U190" s="14"/>
      <c r="V190" s="14"/>
      <c r="W190" s="13"/>
      <c r="X190" s="14"/>
      <c r="Y190" s="13"/>
      <c r="Z190" s="20"/>
      <c r="AA190" s="107"/>
      <c r="AB190" s="17"/>
      <c r="AC190" s="17"/>
      <c r="AD190" s="17"/>
      <c r="AE190" s="17"/>
      <c r="AF190" s="17"/>
      <c r="AG190" s="17"/>
      <c r="AH190" s="18"/>
      <c r="AI190" s="13"/>
      <c r="AJ190" s="14"/>
      <c r="AK190" s="14"/>
      <c r="AL190" s="14"/>
      <c r="AM190" s="13"/>
      <c r="AN190" s="14"/>
      <c r="AO190" s="14"/>
      <c r="AP190" s="20"/>
      <c r="AQ190" s="16">
        <v>0.5</v>
      </c>
      <c r="AR190" s="17">
        <v>0.74305555555555558</v>
      </c>
      <c r="AS190" s="17"/>
      <c r="AT190" s="17"/>
      <c r="AU190" s="17">
        <v>0.625</v>
      </c>
      <c r="AV190" s="17">
        <v>0.63888888888888884</v>
      </c>
      <c r="AW190" s="17"/>
      <c r="AX190" s="18"/>
      <c r="AY190" s="13">
        <v>0.5</v>
      </c>
      <c r="AZ190" s="14">
        <v>0.76388888888888884</v>
      </c>
      <c r="BA190" s="14"/>
      <c r="BB190" s="14"/>
      <c r="BC190" s="13">
        <v>0.625</v>
      </c>
      <c r="BD190" s="14">
        <v>0.63888888888888884</v>
      </c>
      <c r="BE190" s="14"/>
      <c r="BF190" s="20"/>
      <c r="BG190" s="16">
        <v>0.5</v>
      </c>
      <c r="BH190" s="17">
        <v>0.76388888888888884</v>
      </c>
      <c r="BI190" s="17"/>
      <c r="BJ190" s="17"/>
      <c r="BK190" s="17">
        <v>0.625</v>
      </c>
      <c r="BL190" s="17">
        <v>0.63888888888888884</v>
      </c>
      <c r="BM190" s="17"/>
      <c r="BN190" s="18"/>
      <c r="BO190" s="13">
        <v>0.5</v>
      </c>
      <c r="BP190" s="14">
        <v>0.76388888888888884</v>
      </c>
      <c r="BQ190" s="14"/>
      <c r="BR190" s="14"/>
      <c r="BS190" s="14">
        <v>0.625</v>
      </c>
      <c r="BT190" s="14">
        <v>0.63888888888888884</v>
      </c>
      <c r="BU190" s="14"/>
      <c r="BV190" s="20"/>
      <c r="BW190" s="21">
        <f t="shared" si="7"/>
        <v>3</v>
      </c>
      <c r="BX190" s="2" t="str">
        <f t="shared" si="8"/>
        <v>X</v>
      </c>
      <c r="BY190" s="2">
        <f>+VLOOKUP(B190,GESEM!B:O,14,0)</f>
        <v>7418</v>
      </c>
      <c r="CG190"/>
      <c r="CH190"/>
    </row>
    <row r="191" spans="1:86" ht="12.75" customHeight="1" x14ac:dyDescent="0.2">
      <c r="A191" s="31">
        <f t="shared" si="9"/>
        <v>185</v>
      </c>
      <c r="B191" s="74">
        <v>47495137</v>
      </c>
      <c r="C191" s="61" t="str">
        <f>+VLOOKUP(J191,TURNO!P:Q,2,0)</f>
        <v xml:space="preserve">CHAT USER </v>
      </c>
      <c r="D191" s="61" t="str">
        <f>+VLOOKUP(N191,TURNO!B:D,3,0)</f>
        <v>Tarde</v>
      </c>
      <c r="E191" s="75">
        <f>+VLOOKUP(B191,GESEM!B:R,12,0)</f>
        <v>45223</v>
      </c>
      <c r="F191" s="61" t="str">
        <f>+VLOOKUP(B191,GESEM!B:R,13,0)</f>
        <v>PART TIME</v>
      </c>
      <c r="G191" s="61"/>
      <c r="H191" s="96"/>
      <c r="I191" s="61" t="str">
        <f>+VLOOKUP(B191,GESEM!B:N,3,0)</f>
        <v>MENDOZA TORRES BIANCA</v>
      </c>
      <c r="J191" s="61" t="s">
        <v>16</v>
      </c>
      <c r="K191" s="61" t="str">
        <f>+VLOOKUP(B191,GESEM!B:R,8,0)</f>
        <v>CANCHARI ARILUZ JOSH JUAN</v>
      </c>
      <c r="L191" s="61" t="str">
        <f>+VLOOKUP(B191,GESEM!B:R,17,0)</f>
        <v>SANCHEZ GRADOS JEAN PIERRE JOAQUIN</v>
      </c>
      <c r="M191" s="61" t="s">
        <v>104</v>
      </c>
      <c r="N191" s="13">
        <v>0.5</v>
      </c>
      <c r="O191" s="14">
        <v>0.85763888888888884</v>
      </c>
      <c r="P191" s="13">
        <v>0.625</v>
      </c>
      <c r="Q191" s="14">
        <v>0.65625</v>
      </c>
      <c r="R191" s="108" t="str">
        <f>+VLOOKUP(B191,GESEM!B:R,9,0)</f>
        <v>ACTIVO</v>
      </c>
      <c r="S191" s="19"/>
      <c r="T191" s="14"/>
      <c r="U191" s="14"/>
      <c r="V191" s="14"/>
      <c r="W191" s="13"/>
      <c r="X191" s="14"/>
      <c r="Y191" s="13"/>
      <c r="Z191" s="20"/>
      <c r="AA191" s="107"/>
      <c r="AB191" s="17"/>
      <c r="AC191" s="17"/>
      <c r="AD191" s="17"/>
      <c r="AE191" s="17"/>
      <c r="AF191" s="17"/>
      <c r="AG191" s="17"/>
      <c r="AH191" s="18"/>
      <c r="AI191" s="13"/>
      <c r="AJ191" s="14"/>
      <c r="AK191" s="14"/>
      <c r="AL191" s="14"/>
      <c r="AM191" s="13"/>
      <c r="AN191" s="14"/>
      <c r="AO191" s="14"/>
      <c r="AP191" s="20"/>
      <c r="AQ191" s="16"/>
      <c r="AR191" s="17"/>
      <c r="AS191" s="17"/>
      <c r="AT191" s="17"/>
      <c r="AU191" s="17"/>
      <c r="AV191" s="17"/>
      <c r="AW191" s="17"/>
      <c r="AX191" s="18"/>
      <c r="AY191" s="13">
        <v>0.5</v>
      </c>
      <c r="AZ191" s="14">
        <v>0.85763888888888884</v>
      </c>
      <c r="BA191" s="14"/>
      <c r="BB191" s="14"/>
      <c r="BC191" s="13">
        <v>0.625</v>
      </c>
      <c r="BD191" s="14">
        <v>0.65625</v>
      </c>
      <c r="BE191" s="14"/>
      <c r="BF191" s="20"/>
      <c r="BG191" s="16">
        <v>0.5</v>
      </c>
      <c r="BH191" s="17">
        <v>0.85763888888888884</v>
      </c>
      <c r="BI191" s="17"/>
      <c r="BJ191" s="17"/>
      <c r="BK191" s="17">
        <v>0.625</v>
      </c>
      <c r="BL191" s="17">
        <v>0.65625</v>
      </c>
      <c r="BM191" s="17"/>
      <c r="BN191" s="18"/>
      <c r="BO191" s="13">
        <v>0.5</v>
      </c>
      <c r="BP191" s="14">
        <v>0.85763888888888884</v>
      </c>
      <c r="BQ191" s="14"/>
      <c r="BR191" s="14"/>
      <c r="BS191" s="14">
        <v>0.625</v>
      </c>
      <c r="BT191" s="14">
        <v>0.65625</v>
      </c>
      <c r="BU191" s="14"/>
      <c r="BV191" s="20"/>
      <c r="BW191" s="21">
        <f t="shared" ref="BW191:BW252" si="10">COUNTBLANK(S191)+COUNTBLANK(AA191)+COUNTBLANK(AI191)+COUNTBLANK(AQ191)+COUNTBLANK(AY191)+COUNTBLANK(BG191)+COUNTBLANK(BO191)</f>
        <v>4</v>
      </c>
      <c r="BX191" s="2" t="str">
        <f t="shared" si="8"/>
        <v>X</v>
      </c>
      <c r="BY191" s="2">
        <f>+VLOOKUP(B191,GESEM!B:O,14,0)</f>
        <v>6747</v>
      </c>
      <c r="CG191"/>
      <c r="CH191"/>
    </row>
    <row r="192" spans="1:86" ht="12.75" customHeight="1" x14ac:dyDescent="0.2">
      <c r="A192" s="31">
        <f t="shared" si="9"/>
        <v>186</v>
      </c>
      <c r="B192" s="74">
        <v>7019690</v>
      </c>
      <c r="C192" s="61" t="str">
        <f>+VLOOKUP(J192,TURNO!P:Q,2,0)</f>
        <v xml:space="preserve">CHAT USER </v>
      </c>
      <c r="D192" s="61" t="str">
        <f>+VLOOKUP(N192,TURNO!B:D,3,0)</f>
        <v>Tarde</v>
      </c>
      <c r="E192" s="75">
        <f>+VLOOKUP(B192,GESEM!B:R,12,0)</f>
        <v>45595</v>
      </c>
      <c r="F192" s="61" t="str">
        <f>+VLOOKUP(B192,GESEM!B:R,13,0)</f>
        <v>PART TIME</v>
      </c>
      <c r="G192" s="61"/>
      <c r="H192" s="96"/>
      <c r="I192" s="61" t="str">
        <f>+VLOOKUP(B192,GESEM!B:N,3,0)</f>
        <v>LIMONTINI MARIÑO YULIAN ALESSANDRO</v>
      </c>
      <c r="J192" s="61" t="s">
        <v>16</v>
      </c>
      <c r="K192" s="61" t="str">
        <f>+VLOOKUP(B192,GESEM!B:R,8,0)</f>
        <v>CANCHARI ARILUZ JOSH JUAN</v>
      </c>
      <c r="L192" s="61" t="str">
        <f>+VLOOKUP(B192,GESEM!B:R,17,0)</f>
        <v>SANCHEZ GRADOS JEAN PIERRE JOAQUIN</v>
      </c>
      <c r="M192" s="61" t="s">
        <v>2366</v>
      </c>
      <c r="N192" s="13">
        <v>0.5</v>
      </c>
      <c r="O192" s="14">
        <v>0.76388888888888884</v>
      </c>
      <c r="P192" s="13">
        <v>0.64583333333333337</v>
      </c>
      <c r="Q192" s="14">
        <v>0.65972222222222221</v>
      </c>
      <c r="R192" s="108" t="str">
        <f>+VLOOKUP(B192,GESEM!B:R,9,0)</f>
        <v>ACTIVO</v>
      </c>
      <c r="S192" s="19"/>
      <c r="T192" s="14"/>
      <c r="U192" s="14"/>
      <c r="V192" s="14"/>
      <c r="W192" s="13"/>
      <c r="X192" s="14"/>
      <c r="Y192" s="13"/>
      <c r="Z192" s="20"/>
      <c r="AA192" s="107"/>
      <c r="AB192" s="17"/>
      <c r="AC192" s="17"/>
      <c r="AD192" s="17"/>
      <c r="AE192" s="17"/>
      <c r="AF192" s="17"/>
      <c r="AG192" s="17"/>
      <c r="AH192" s="18"/>
      <c r="AI192" s="13"/>
      <c r="AJ192" s="14"/>
      <c r="AK192" s="14"/>
      <c r="AL192" s="14"/>
      <c r="AM192" s="13"/>
      <c r="AN192" s="14"/>
      <c r="AO192" s="14"/>
      <c r="AP192" s="20"/>
      <c r="AQ192" s="16">
        <v>0.5</v>
      </c>
      <c r="AR192" s="17">
        <v>0.74305555555555558</v>
      </c>
      <c r="AS192" s="17"/>
      <c r="AT192" s="17"/>
      <c r="AU192" s="17">
        <v>0.64583333333333337</v>
      </c>
      <c r="AV192" s="17">
        <v>0.65972222222222221</v>
      </c>
      <c r="AW192" s="17"/>
      <c r="AX192" s="18"/>
      <c r="AY192" s="13">
        <v>0.5</v>
      </c>
      <c r="AZ192" s="14">
        <v>0.76388888888888884</v>
      </c>
      <c r="BA192" s="14"/>
      <c r="BB192" s="14"/>
      <c r="BC192" s="13">
        <v>0.64583333333333337</v>
      </c>
      <c r="BD192" s="14">
        <v>0.65972222222222221</v>
      </c>
      <c r="BE192" s="14"/>
      <c r="BF192" s="20"/>
      <c r="BG192" s="16">
        <v>0.5</v>
      </c>
      <c r="BH192" s="17">
        <v>0.76388888888888884</v>
      </c>
      <c r="BI192" s="17"/>
      <c r="BJ192" s="17"/>
      <c r="BK192" s="17">
        <v>0.64583333333333337</v>
      </c>
      <c r="BL192" s="17">
        <v>0.65972222222222221</v>
      </c>
      <c r="BM192" s="17"/>
      <c r="BN192" s="18"/>
      <c r="BO192" s="13">
        <v>0.5</v>
      </c>
      <c r="BP192" s="14">
        <v>0.76388888888888884</v>
      </c>
      <c r="BQ192" s="14"/>
      <c r="BR192" s="14"/>
      <c r="BS192" s="14">
        <v>0.64583333333333337</v>
      </c>
      <c r="BT192" s="14">
        <v>0.65972222222222221</v>
      </c>
      <c r="BU192" s="14"/>
      <c r="BV192" s="20"/>
      <c r="BW192" s="21">
        <f t="shared" si="10"/>
        <v>3</v>
      </c>
      <c r="BX192" s="2" t="str">
        <f t="shared" si="8"/>
        <v>X</v>
      </c>
      <c r="BY192" s="2">
        <f>+VLOOKUP(B192,GESEM!B:O,14,0)</f>
        <v>10861</v>
      </c>
      <c r="CG192"/>
      <c r="CH192"/>
    </row>
    <row r="193" spans="1:86" ht="12.75" customHeight="1" x14ac:dyDescent="0.2">
      <c r="A193" s="31">
        <f t="shared" si="9"/>
        <v>187</v>
      </c>
      <c r="B193" s="74">
        <v>10697945</v>
      </c>
      <c r="C193" s="61" t="str">
        <f>+VLOOKUP(J193,TURNO!P:Q,2,0)</f>
        <v xml:space="preserve">CHAT USER </v>
      </c>
      <c r="D193" s="61" t="str">
        <f>+VLOOKUP(N193,TURNO!B:D,3,0)</f>
        <v>Tarde</v>
      </c>
      <c r="E193" s="75">
        <f>+VLOOKUP(B193,GESEM!B:R,12,0)</f>
        <v>45595</v>
      </c>
      <c r="F193" s="61" t="str">
        <f>+VLOOKUP(B193,GESEM!B:R,13,0)</f>
        <v>PART TIME</v>
      </c>
      <c r="G193" s="61"/>
      <c r="H193" s="96"/>
      <c r="I193" s="61" t="str">
        <f>+VLOOKUP(B193,GESEM!B:N,3,0)</f>
        <v>FERNANDEZ BENITES DE ORELLANA GINA CLARA</v>
      </c>
      <c r="J193" s="61" t="s">
        <v>16</v>
      </c>
      <c r="K193" s="61" t="str">
        <f>+VLOOKUP(B193,GESEM!B:R,8,0)</f>
        <v>CANCHARI ARILUZ JOSH JUAN</v>
      </c>
      <c r="L193" s="61" t="str">
        <f>+VLOOKUP(B193,GESEM!B:R,17,0)</f>
        <v>SANCHEZ GRADOS JEAN PIERRE JOAQUIN</v>
      </c>
      <c r="M193" s="61" t="s">
        <v>2366</v>
      </c>
      <c r="N193" s="13">
        <v>0.54166666666666663</v>
      </c>
      <c r="O193" s="14">
        <v>0.80555555555555558</v>
      </c>
      <c r="P193" s="13">
        <v>0.625</v>
      </c>
      <c r="Q193" s="14">
        <v>0.63888888888888884</v>
      </c>
      <c r="R193" s="108" t="str">
        <f>+VLOOKUP(B193,GESEM!B:R,9,0)</f>
        <v>ACTIVO</v>
      </c>
      <c r="S193" s="19"/>
      <c r="T193" s="14"/>
      <c r="U193" s="14"/>
      <c r="V193" s="14"/>
      <c r="W193" s="13"/>
      <c r="X193" s="14"/>
      <c r="Y193" s="13"/>
      <c r="Z193" s="20"/>
      <c r="AA193" s="107"/>
      <c r="AB193" s="17"/>
      <c r="AC193" s="17"/>
      <c r="AD193" s="17"/>
      <c r="AE193" s="17"/>
      <c r="AF193" s="17"/>
      <c r="AG193" s="17"/>
      <c r="AH193" s="18"/>
      <c r="AI193" s="13"/>
      <c r="AJ193" s="14"/>
      <c r="AK193" s="14"/>
      <c r="AL193" s="14"/>
      <c r="AM193" s="13"/>
      <c r="AN193" s="14"/>
      <c r="AO193" s="14"/>
      <c r="AP193" s="20"/>
      <c r="AQ193" s="16">
        <v>0.54166666666666663</v>
      </c>
      <c r="AR193" s="17">
        <v>0.78472222222222221</v>
      </c>
      <c r="AS193" s="17"/>
      <c r="AT193" s="17"/>
      <c r="AU193" s="17">
        <v>0.625</v>
      </c>
      <c r="AV193" s="17">
        <v>0.63888888888888884</v>
      </c>
      <c r="AW193" s="17"/>
      <c r="AX193" s="18"/>
      <c r="AY193" s="13">
        <v>0.54166666666666663</v>
      </c>
      <c r="AZ193" s="14">
        <v>0.80555555555555558</v>
      </c>
      <c r="BA193" s="14"/>
      <c r="BB193" s="14"/>
      <c r="BC193" s="13">
        <v>0.625</v>
      </c>
      <c r="BD193" s="14">
        <v>0.63888888888888884</v>
      </c>
      <c r="BE193" s="14"/>
      <c r="BF193" s="20"/>
      <c r="BG193" s="16">
        <v>0.54166666666666663</v>
      </c>
      <c r="BH193" s="17">
        <v>0.80555555555555558</v>
      </c>
      <c r="BI193" s="17"/>
      <c r="BJ193" s="17"/>
      <c r="BK193" s="17">
        <v>0.625</v>
      </c>
      <c r="BL193" s="17">
        <v>0.63888888888888884</v>
      </c>
      <c r="BM193" s="17"/>
      <c r="BN193" s="18"/>
      <c r="BO193" s="13">
        <v>0.54166666666666663</v>
      </c>
      <c r="BP193" s="14">
        <v>0.80555555555555558</v>
      </c>
      <c r="BQ193" s="14"/>
      <c r="BR193" s="14"/>
      <c r="BS193" s="14">
        <v>0.625</v>
      </c>
      <c r="BT193" s="14">
        <v>0.63888888888888884</v>
      </c>
      <c r="BU193" s="14"/>
      <c r="BV193" s="20"/>
      <c r="BW193" s="21">
        <f t="shared" si="10"/>
        <v>3</v>
      </c>
      <c r="BX193" s="2" t="str">
        <f t="shared" si="8"/>
        <v>X</v>
      </c>
      <c r="BY193" s="2">
        <f>+VLOOKUP(B193,GESEM!B:O,14,0)</f>
        <v>10861</v>
      </c>
      <c r="CG193"/>
      <c r="CH193"/>
    </row>
    <row r="194" spans="1:86" ht="12.75" customHeight="1" x14ac:dyDescent="0.2">
      <c r="A194" s="31">
        <f t="shared" si="9"/>
        <v>188</v>
      </c>
      <c r="B194" s="74">
        <v>44855882</v>
      </c>
      <c r="C194" s="61" t="str">
        <f>+VLOOKUP(J194,TURNO!P:Q,2,0)</f>
        <v xml:space="preserve">CHAT USER </v>
      </c>
      <c r="D194" s="61" t="str">
        <f>+VLOOKUP(N194,TURNO!B:D,3,0)</f>
        <v>Tarde</v>
      </c>
      <c r="E194" s="75">
        <f>+VLOOKUP(B194,GESEM!B:R,12,0)</f>
        <v>45595</v>
      </c>
      <c r="F194" s="61" t="str">
        <f>+VLOOKUP(B194,GESEM!B:R,13,0)</f>
        <v>PART TIME</v>
      </c>
      <c r="G194" s="61"/>
      <c r="H194" s="96"/>
      <c r="I194" s="61" t="str">
        <f>+VLOOKUP(B194,GESEM!B:N,3,0)</f>
        <v>PRIETO REYMUNDO ELIZABETH JACKELINE</v>
      </c>
      <c r="J194" s="61" t="s">
        <v>16</v>
      </c>
      <c r="K194" s="61" t="str">
        <f>+VLOOKUP(B194,GESEM!B:R,8,0)</f>
        <v>MELLO CORDOVA LUIS ENRIQUE</v>
      </c>
      <c r="L194" s="61" t="str">
        <f>+VLOOKUP(B194,GESEM!B:R,17,0)</f>
        <v>SANCHEZ GRADOS JEAN PIERRE JOAQUIN</v>
      </c>
      <c r="M194" s="61" t="s">
        <v>2366</v>
      </c>
      <c r="N194" s="13">
        <v>0.5</v>
      </c>
      <c r="O194" s="14">
        <v>0.76388888888888884</v>
      </c>
      <c r="P194" s="13">
        <v>0.64583333333333337</v>
      </c>
      <c r="Q194" s="14">
        <v>0.65972222222222221</v>
      </c>
      <c r="R194" s="108" t="str">
        <f>+VLOOKUP(B194,GESEM!B:R,9,0)</f>
        <v>ACTIVO</v>
      </c>
      <c r="S194" s="19"/>
      <c r="T194" s="14"/>
      <c r="U194" s="14"/>
      <c r="V194" s="14"/>
      <c r="W194" s="13"/>
      <c r="X194" s="14"/>
      <c r="Y194" s="13"/>
      <c r="Z194" s="20"/>
      <c r="AA194" s="107"/>
      <c r="AB194" s="17"/>
      <c r="AC194" s="17"/>
      <c r="AD194" s="17"/>
      <c r="AE194" s="17"/>
      <c r="AF194" s="17"/>
      <c r="AG194" s="17"/>
      <c r="AH194" s="18"/>
      <c r="AI194" s="13"/>
      <c r="AJ194" s="14"/>
      <c r="AK194" s="14"/>
      <c r="AL194" s="14"/>
      <c r="AM194" s="13"/>
      <c r="AN194" s="14"/>
      <c r="AO194" s="14"/>
      <c r="AP194" s="20"/>
      <c r="AQ194" s="16">
        <v>0.5</v>
      </c>
      <c r="AR194" s="17">
        <v>0.74305555555555558</v>
      </c>
      <c r="AS194" s="17"/>
      <c r="AT194" s="17"/>
      <c r="AU194" s="17">
        <v>0.64583333333333337</v>
      </c>
      <c r="AV194" s="17">
        <v>0.65972222222222221</v>
      </c>
      <c r="AW194" s="17"/>
      <c r="AX194" s="18"/>
      <c r="AY194" s="13">
        <v>0.5</v>
      </c>
      <c r="AZ194" s="14">
        <v>0.76388888888888884</v>
      </c>
      <c r="BA194" s="14"/>
      <c r="BB194" s="14"/>
      <c r="BC194" s="13">
        <v>0.64583333333333337</v>
      </c>
      <c r="BD194" s="14">
        <v>0.65972222222222221</v>
      </c>
      <c r="BE194" s="14"/>
      <c r="BF194" s="20"/>
      <c r="BG194" s="16">
        <v>0.5</v>
      </c>
      <c r="BH194" s="17">
        <v>0.76388888888888884</v>
      </c>
      <c r="BI194" s="17"/>
      <c r="BJ194" s="17"/>
      <c r="BK194" s="17">
        <v>0.64583333333333337</v>
      </c>
      <c r="BL194" s="17">
        <v>0.65972222222222221</v>
      </c>
      <c r="BM194" s="17"/>
      <c r="BN194" s="18"/>
      <c r="BO194" s="13">
        <v>0.5</v>
      </c>
      <c r="BP194" s="14">
        <v>0.76388888888888884</v>
      </c>
      <c r="BQ194" s="14"/>
      <c r="BR194" s="14"/>
      <c r="BS194" s="14">
        <v>0.64583333333333337</v>
      </c>
      <c r="BT194" s="14">
        <v>0.65972222222222221</v>
      </c>
      <c r="BU194" s="14"/>
      <c r="BV194" s="20"/>
      <c r="BW194" s="21">
        <f t="shared" si="10"/>
        <v>3</v>
      </c>
      <c r="BX194" s="2" t="str">
        <f t="shared" si="8"/>
        <v>X</v>
      </c>
      <c r="BY194" s="2">
        <f>+VLOOKUP(B194,GESEM!B:O,14,0)</f>
        <v>10861</v>
      </c>
      <c r="CG194"/>
      <c r="CH194"/>
    </row>
    <row r="195" spans="1:86" ht="12.75" customHeight="1" x14ac:dyDescent="0.2">
      <c r="A195" s="31">
        <f t="shared" si="9"/>
        <v>189</v>
      </c>
      <c r="B195" s="74">
        <v>72617907</v>
      </c>
      <c r="C195" s="61" t="str">
        <f>+VLOOKUP(J195,TURNO!P:Q,2,0)</f>
        <v xml:space="preserve">CHAT USER </v>
      </c>
      <c r="D195" s="61" t="str">
        <f>+VLOOKUP(N195,TURNO!B:D,3,0)</f>
        <v>Tarde</v>
      </c>
      <c r="E195" s="75">
        <f>+VLOOKUP(B195,GESEM!B:R,12,0)</f>
        <v>45266</v>
      </c>
      <c r="F195" s="61" t="str">
        <f>+VLOOKUP(B195,GESEM!B:R,13,0)</f>
        <v>PART TIME</v>
      </c>
      <c r="G195" s="61"/>
      <c r="H195" s="96"/>
      <c r="I195" s="61" t="str">
        <f>+VLOOKUP(B195,GESEM!B:N,3,0)</f>
        <v>HASWANI YSEER PRIYA XIOMARA</v>
      </c>
      <c r="J195" s="61" t="s">
        <v>16</v>
      </c>
      <c r="K195" s="61" t="str">
        <f>+VLOOKUP(B195,GESEM!B:R,8,0)</f>
        <v>CANCHARI ARILUZ JOSH JUAN</v>
      </c>
      <c r="L195" s="61" t="str">
        <f>+VLOOKUP(B195,GESEM!B:R,17,0)</f>
        <v>SANCHEZ GRADOS JEAN PIERRE JOAQUIN</v>
      </c>
      <c r="M195" s="61" t="s">
        <v>2366</v>
      </c>
      <c r="N195" s="13">
        <v>0.5</v>
      </c>
      <c r="O195" s="14">
        <v>0.76388888888888884</v>
      </c>
      <c r="P195" s="13">
        <v>0.66666666666666663</v>
      </c>
      <c r="Q195" s="14">
        <v>0.68055555555555558</v>
      </c>
      <c r="R195" s="108" t="str">
        <f>+VLOOKUP(B195,GESEM!B:R,9,0)</f>
        <v>ACTIVO</v>
      </c>
      <c r="S195" s="19"/>
      <c r="T195" s="14"/>
      <c r="U195" s="14"/>
      <c r="V195" s="14"/>
      <c r="W195" s="13"/>
      <c r="X195" s="14"/>
      <c r="Y195" s="13"/>
      <c r="Z195" s="20"/>
      <c r="AA195" s="107"/>
      <c r="AB195" s="17"/>
      <c r="AC195" s="17"/>
      <c r="AD195" s="17"/>
      <c r="AE195" s="17"/>
      <c r="AF195" s="17"/>
      <c r="AG195" s="17"/>
      <c r="AH195" s="18"/>
      <c r="AI195" s="13"/>
      <c r="AJ195" s="14"/>
      <c r="AK195" s="14"/>
      <c r="AL195" s="14"/>
      <c r="AM195" s="13"/>
      <c r="AN195" s="14"/>
      <c r="AO195" s="14"/>
      <c r="AP195" s="20"/>
      <c r="AQ195" s="16">
        <v>0.5</v>
      </c>
      <c r="AR195" s="17">
        <v>0.74305555555555558</v>
      </c>
      <c r="AS195" s="17"/>
      <c r="AT195" s="17"/>
      <c r="AU195" s="17">
        <v>0.66666666666666663</v>
      </c>
      <c r="AV195" s="17">
        <v>0.68055555555555558</v>
      </c>
      <c r="AW195" s="17"/>
      <c r="AX195" s="18"/>
      <c r="AY195" s="13">
        <v>0.5</v>
      </c>
      <c r="AZ195" s="14">
        <v>0.76388888888888884</v>
      </c>
      <c r="BA195" s="14"/>
      <c r="BB195" s="14"/>
      <c r="BC195" s="13">
        <v>0.66666666666666663</v>
      </c>
      <c r="BD195" s="14">
        <v>0.68055555555555558</v>
      </c>
      <c r="BE195" s="14"/>
      <c r="BF195" s="20"/>
      <c r="BG195" s="16">
        <v>0.5</v>
      </c>
      <c r="BH195" s="17">
        <v>0.76388888888888884</v>
      </c>
      <c r="BI195" s="17"/>
      <c r="BJ195" s="17"/>
      <c r="BK195" s="17">
        <v>0.66666666666666663</v>
      </c>
      <c r="BL195" s="17">
        <v>0.68055555555555558</v>
      </c>
      <c r="BM195" s="17"/>
      <c r="BN195" s="18"/>
      <c r="BO195" s="13">
        <v>0.5</v>
      </c>
      <c r="BP195" s="14">
        <v>0.76388888888888884</v>
      </c>
      <c r="BQ195" s="14"/>
      <c r="BR195" s="14"/>
      <c r="BS195" s="14">
        <v>0.66666666666666663</v>
      </c>
      <c r="BT195" s="14">
        <v>0.68055555555555558</v>
      </c>
      <c r="BU195" s="14"/>
      <c r="BV195" s="20"/>
      <c r="BW195" s="21">
        <f t="shared" si="10"/>
        <v>3</v>
      </c>
      <c r="BX195" s="2" t="str">
        <f t="shared" si="8"/>
        <v>X</v>
      </c>
      <c r="BY195" s="2">
        <f>+VLOOKUP(B195,GESEM!B:O,14,0)</f>
        <v>6845</v>
      </c>
      <c r="CG195"/>
      <c r="CH195"/>
    </row>
    <row r="196" spans="1:86" ht="12.75" customHeight="1" x14ac:dyDescent="0.2">
      <c r="A196" s="31">
        <f t="shared" si="9"/>
        <v>190</v>
      </c>
      <c r="B196" s="74">
        <v>74768265</v>
      </c>
      <c r="C196" s="61" t="str">
        <f>+VLOOKUP(J196,TURNO!P:Q,2,0)</f>
        <v xml:space="preserve">CHAT USER </v>
      </c>
      <c r="D196" s="61" t="str">
        <f>+VLOOKUP(N196,TURNO!B:D,3,0)</f>
        <v>Tarde</v>
      </c>
      <c r="E196" s="75">
        <f>+VLOOKUP(B196,GESEM!B:R,12,0)</f>
        <v>45170</v>
      </c>
      <c r="F196" s="61" t="str">
        <f>+VLOOKUP(B196,GESEM!B:R,13,0)</f>
        <v>PART TIME</v>
      </c>
      <c r="G196" s="61"/>
      <c r="H196" s="96"/>
      <c r="I196" s="61" t="str">
        <f>+VLOOKUP(B196,GESEM!B:N,3,0)</f>
        <v>HUGO VILLACIS LESLY KIMBERLY</v>
      </c>
      <c r="J196" s="61" t="s">
        <v>16</v>
      </c>
      <c r="K196" s="61" t="str">
        <f>+VLOOKUP(B196,GESEM!B:R,8,0)</f>
        <v>ALMEYDA ALVARADO CARLOS ALEJANDRO</v>
      </c>
      <c r="L196" s="61" t="str">
        <f>+VLOOKUP(B196,GESEM!B:R,17,0)</f>
        <v>SANCHEZ GRADOS JEAN PIERRE JOAQUIN</v>
      </c>
      <c r="M196" s="61" t="s">
        <v>100</v>
      </c>
      <c r="N196" s="13">
        <v>0.54166666666666663</v>
      </c>
      <c r="O196" s="14">
        <v>0.70486111111111116</v>
      </c>
      <c r="P196" s="13"/>
      <c r="Q196" s="14"/>
      <c r="R196" s="108" t="str">
        <f>+VLOOKUP(B196,GESEM!B:R,9,0)</f>
        <v>ACTIVO</v>
      </c>
      <c r="S196" s="19">
        <v>0.54166666666666663</v>
      </c>
      <c r="T196" s="14">
        <v>0.70486111111111116</v>
      </c>
      <c r="U196" s="14"/>
      <c r="V196" s="14"/>
      <c r="W196" s="13"/>
      <c r="X196" s="14"/>
      <c r="Y196" s="13"/>
      <c r="Z196" s="20"/>
      <c r="AA196" s="107">
        <v>0.54166666666666663</v>
      </c>
      <c r="AB196" s="17">
        <v>0.70486111111111116</v>
      </c>
      <c r="AC196" s="17"/>
      <c r="AD196" s="17"/>
      <c r="AE196" s="17"/>
      <c r="AF196" s="17"/>
      <c r="AG196" s="17"/>
      <c r="AH196" s="18"/>
      <c r="AI196" s="13">
        <v>0.54166666666666663</v>
      </c>
      <c r="AJ196" s="14">
        <v>0.70486111111111116</v>
      </c>
      <c r="AK196" s="14"/>
      <c r="AL196" s="14"/>
      <c r="AM196" s="13"/>
      <c r="AN196" s="14"/>
      <c r="AO196" s="14"/>
      <c r="AP196" s="20"/>
      <c r="AQ196" s="16"/>
      <c r="AR196" s="17"/>
      <c r="AS196" s="17"/>
      <c r="AT196" s="17"/>
      <c r="AU196" s="17"/>
      <c r="AV196" s="17"/>
      <c r="AW196" s="17"/>
      <c r="AX196" s="18"/>
      <c r="AY196" s="13">
        <v>0.54166666666666663</v>
      </c>
      <c r="AZ196" s="14">
        <v>0.70486111111111116</v>
      </c>
      <c r="BA196" s="14"/>
      <c r="BB196" s="14"/>
      <c r="BC196" s="13"/>
      <c r="BD196" s="14"/>
      <c r="BE196" s="14"/>
      <c r="BF196" s="20"/>
      <c r="BG196" s="16">
        <v>0.54166666666666663</v>
      </c>
      <c r="BH196" s="17">
        <v>0.70486111111111116</v>
      </c>
      <c r="BI196" s="17"/>
      <c r="BJ196" s="17"/>
      <c r="BK196" s="17"/>
      <c r="BL196" s="17"/>
      <c r="BM196" s="17"/>
      <c r="BN196" s="18"/>
      <c r="BO196" s="13">
        <v>0.54166666666666663</v>
      </c>
      <c r="BP196" s="14">
        <v>0.70486111111111116</v>
      </c>
      <c r="BQ196" s="14"/>
      <c r="BR196" s="14"/>
      <c r="BS196" s="14"/>
      <c r="BT196" s="14"/>
      <c r="BU196" s="14"/>
      <c r="BV196" s="20"/>
      <c r="BW196" s="21">
        <f t="shared" si="10"/>
        <v>1</v>
      </c>
      <c r="BX196" s="2" t="str">
        <f t="shared" si="8"/>
        <v>X</v>
      </c>
      <c r="BY196" s="2">
        <f>+VLOOKUP(B196,GESEM!B:O,14,0)</f>
        <v>6570</v>
      </c>
      <c r="CG196"/>
      <c r="CH196"/>
    </row>
    <row r="197" spans="1:86" ht="12.75" customHeight="1" x14ac:dyDescent="0.2">
      <c r="A197" s="31">
        <f t="shared" si="9"/>
        <v>191</v>
      </c>
      <c r="B197" s="74">
        <v>70052574</v>
      </c>
      <c r="C197" s="61" t="str">
        <f>+VLOOKUP(J197,TURNO!P:Q,2,0)</f>
        <v xml:space="preserve">CHAT USER </v>
      </c>
      <c r="D197" s="61" t="str">
        <f>+VLOOKUP(N197,TURNO!B:D,3,0)</f>
        <v>Tarde</v>
      </c>
      <c r="E197" s="75">
        <f>+VLOOKUP(B197,GESEM!B:R,12,0)</f>
        <v>45538</v>
      </c>
      <c r="F197" s="61" t="str">
        <f>+VLOOKUP(B197,GESEM!B:R,13,0)</f>
        <v>PART TIME</v>
      </c>
      <c r="G197" s="61"/>
      <c r="H197" s="96"/>
      <c r="I197" s="61" t="str">
        <f>+VLOOKUP(B197,GESEM!B:N,3,0)</f>
        <v>VILA ORMEÑO MEDALLITH MICHELLE</v>
      </c>
      <c r="J197" s="61" t="s">
        <v>16</v>
      </c>
      <c r="K197" s="61" t="str">
        <f>+VLOOKUP(B197,GESEM!B:R,8,0)</f>
        <v>MELLO CORDOVA LUIS ENRIQUE</v>
      </c>
      <c r="L197" s="61" t="str">
        <f>+VLOOKUP(B197,GESEM!B:R,17,0)</f>
        <v>SANCHEZ GRADOS JEAN PIERRE JOAQUIN</v>
      </c>
      <c r="M197" s="61" t="s">
        <v>2366</v>
      </c>
      <c r="N197" s="13">
        <v>0.5</v>
      </c>
      <c r="O197" s="14">
        <v>0.76388888888888884</v>
      </c>
      <c r="P197" s="13">
        <v>0.66666666666666663</v>
      </c>
      <c r="Q197" s="14">
        <v>0.68055555555555558</v>
      </c>
      <c r="R197" s="108" t="str">
        <f>+VLOOKUP(B197,GESEM!B:R,9,0)</f>
        <v>ACTIVO</v>
      </c>
      <c r="S197" s="19"/>
      <c r="T197" s="14"/>
      <c r="U197" s="14"/>
      <c r="V197" s="14"/>
      <c r="W197" s="13"/>
      <c r="X197" s="14"/>
      <c r="Y197" s="13"/>
      <c r="Z197" s="20"/>
      <c r="AA197" s="107"/>
      <c r="AB197" s="17"/>
      <c r="AC197" s="17"/>
      <c r="AD197" s="17"/>
      <c r="AE197" s="17"/>
      <c r="AF197" s="17"/>
      <c r="AG197" s="17"/>
      <c r="AH197" s="18"/>
      <c r="AI197" s="13"/>
      <c r="AJ197" s="14"/>
      <c r="AK197" s="14"/>
      <c r="AL197" s="14"/>
      <c r="AM197" s="13"/>
      <c r="AN197" s="14"/>
      <c r="AO197" s="14"/>
      <c r="AP197" s="20"/>
      <c r="AQ197" s="16">
        <v>0.5</v>
      </c>
      <c r="AR197" s="17">
        <v>0.74305555555555558</v>
      </c>
      <c r="AS197" s="17"/>
      <c r="AT197" s="17"/>
      <c r="AU197" s="17">
        <v>0.66666666666666663</v>
      </c>
      <c r="AV197" s="17">
        <v>0.68055555555555558</v>
      </c>
      <c r="AW197" s="17"/>
      <c r="AX197" s="18"/>
      <c r="AY197" s="13">
        <v>0.5</v>
      </c>
      <c r="AZ197" s="14">
        <v>0.76388888888888884</v>
      </c>
      <c r="BA197" s="14"/>
      <c r="BB197" s="14"/>
      <c r="BC197" s="13">
        <v>0.66666666666666663</v>
      </c>
      <c r="BD197" s="14">
        <v>0.68055555555555558</v>
      </c>
      <c r="BE197" s="14"/>
      <c r="BF197" s="20"/>
      <c r="BG197" s="16">
        <v>0.5</v>
      </c>
      <c r="BH197" s="17">
        <v>0.76388888888888884</v>
      </c>
      <c r="BI197" s="17"/>
      <c r="BJ197" s="17"/>
      <c r="BK197" s="17">
        <v>0.66666666666666663</v>
      </c>
      <c r="BL197" s="17">
        <v>0.68055555555555558</v>
      </c>
      <c r="BM197" s="17"/>
      <c r="BN197" s="18"/>
      <c r="BO197" s="13">
        <v>0.5</v>
      </c>
      <c r="BP197" s="14">
        <v>0.76388888888888884</v>
      </c>
      <c r="BQ197" s="14"/>
      <c r="BR197" s="14"/>
      <c r="BS197" s="14">
        <v>0.66666666666666663</v>
      </c>
      <c r="BT197" s="14">
        <v>0.68055555555555558</v>
      </c>
      <c r="BU197" s="14"/>
      <c r="BV197" s="20"/>
      <c r="BW197" s="21">
        <f t="shared" si="10"/>
        <v>3</v>
      </c>
      <c r="BX197" s="2" t="str">
        <f t="shared" si="8"/>
        <v>X</v>
      </c>
      <c r="BY197" s="2">
        <f>+VLOOKUP(B197,GESEM!B:O,14,0)</f>
        <v>9663</v>
      </c>
      <c r="CG197"/>
      <c r="CH197"/>
    </row>
    <row r="198" spans="1:86" ht="12.75" customHeight="1" x14ac:dyDescent="0.2">
      <c r="A198" s="31">
        <f t="shared" si="9"/>
        <v>192</v>
      </c>
      <c r="B198" s="74">
        <v>44433302</v>
      </c>
      <c r="C198" s="61" t="str">
        <f>+VLOOKUP(J198,TURNO!P:Q,2,0)</f>
        <v xml:space="preserve">CHAT USER </v>
      </c>
      <c r="D198" s="61" t="str">
        <f>+VLOOKUP(N198,TURNO!B:D,3,0)</f>
        <v>Tarde</v>
      </c>
      <c r="E198" s="75">
        <f>+VLOOKUP(B198,GESEM!B:R,12,0)</f>
        <v>45541</v>
      </c>
      <c r="F198" s="61" t="str">
        <f>+VLOOKUP(B198,GESEM!B:R,13,0)</f>
        <v>PART TIME</v>
      </c>
      <c r="G198" s="61"/>
      <c r="H198" s="96"/>
      <c r="I198" s="61" t="str">
        <f>+VLOOKUP(B198,GESEM!B:N,3,0)</f>
        <v>GOMEZ GRADOS LORENA IVON</v>
      </c>
      <c r="J198" s="61" t="s">
        <v>16</v>
      </c>
      <c r="K198" s="61" t="str">
        <f>+VLOOKUP(B198,GESEM!B:R,8,0)</f>
        <v>CANCHARI ARILUZ JOSH JUAN</v>
      </c>
      <c r="L198" s="61" t="str">
        <f>+VLOOKUP(B198,GESEM!B:R,17,0)</f>
        <v>SANCHEZ GRADOS JEAN PIERRE JOAQUIN</v>
      </c>
      <c r="M198" s="61" t="s">
        <v>104</v>
      </c>
      <c r="N198" s="13">
        <v>0.5</v>
      </c>
      <c r="O198" s="14">
        <v>0.85763888888888884</v>
      </c>
      <c r="P198" s="13">
        <v>0.66666666666666663</v>
      </c>
      <c r="Q198" s="14">
        <v>0.69791666666666663</v>
      </c>
      <c r="R198" s="108" t="str">
        <f>+VLOOKUP(B198,GESEM!B:R,9,0)</f>
        <v>ACTIVO</v>
      </c>
      <c r="S198" s="19"/>
      <c r="T198" s="14"/>
      <c r="U198" s="14"/>
      <c r="V198" s="14"/>
      <c r="W198" s="13"/>
      <c r="X198" s="14"/>
      <c r="Y198" s="13"/>
      <c r="Z198" s="20"/>
      <c r="AA198" s="107"/>
      <c r="AB198" s="17"/>
      <c r="AC198" s="17"/>
      <c r="AD198" s="17"/>
      <c r="AE198" s="17"/>
      <c r="AF198" s="17"/>
      <c r="AG198" s="17"/>
      <c r="AH198" s="18"/>
      <c r="AI198" s="13"/>
      <c r="AJ198" s="14"/>
      <c r="AK198" s="14"/>
      <c r="AL198" s="14"/>
      <c r="AM198" s="13"/>
      <c r="AN198" s="14"/>
      <c r="AO198" s="14"/>
      <c r="AP198" s="20"/>
      <c r="AQ198" s="16"/>
      <c r="AR198" s="17"/>
      <c r="AS198" s="17"/>
      <c r="AT198" s="17"/>
      <c r="AU198" s="17"/>
      <c r="AV198" s="17"/>
      <c r="AW198" s="17"/>
      <c r="AX198" s="18"/>
      <c r="AY198" s="13">
        <v>0.5</v>
      </c>
      <c r="AZ198" s="14">
        <v>0.85763888888888884</v>
      </c>
      <c r="BA198" s="14"/>
      <c r="BB198" s="14"/>
      <c r="BC198" s="13">
        <v>0.66666666666666663</v>
      </c>
      <c r="BD198" s="14">
        <v>0.69791666666666663</v>
      </c>
      <c r="BE198" s="14"/>
      <c r="BF198" s="20"/>
      <c r="BG198" s="16">
        <v>0.5</v>
      </c>
      <c r="BH198" s="17">
        <v>0.85763888888888884</v>
      </c>
      <c r="BI198" s="17"/>
      <c r="BJ198" s="17"/>
      <c r="BK198" s="17">
        <v>0.66666666666666663</v>
      </c>
      <c r="BL198" s="17">
        <v>0.69791666666666663</v>
      </c>
      <c r="BM198" s="17"/>
      <c r="BN198" s="18"/>
      <c r="BO198" s="13">
        <v>0.5</v>
      </c>
      <c r="BP198" s="14">
        <v>0.85763888888888884</v>
      </c>
      <c r="BQ198" s="14"/>
      <c r="BR198" s="14"/>
      <c r="BS198" s="14">
        <v>0.66666666666666663</v>
      </c>
      <c r="BT198" s="14">
        <v>0.69791666666666663</v>
      </c>
      <c r="BU198" s="14"/>
      <c r="BV198" s="20"/>
      <c r="BW198" s="21">
        <f t="shared" si="10"/>
        <v>4</v>
      </c>
      <c r="BX198" s="2" t="str">
        <f t="shared" ref="BX198:BX260" si="11">IF(I198="NESTING","OK",IF(AND(K198="full time",BW198=1),"OK",IF(AND(K198="Part time",BW198=2),"OK",IF(AND(K198="Part Time2",BW198=1),"OK",IF(AND(K198="Part Time3",BW198=4),"OK","X")))))</f>
        <v>X</v>
      </c>
      <c r="BY198" s="2">
        <f>+VLOOKUP(B198,GESEM!B:O,14,0)</f>
        <v>9664</v>
      </c>
      <c r="CG198"/>
      <c r="CH198"/>
    </row>
    <row r="199" spans="1:86" ht="12.75" customHeight="1" x14ac:dyDescent="0.2">
      <c r="A199" s="31">
        <f t="shared" si="9"/>
        <v>193</v>
      </c>
      <c r="B199" s="74">
        <v>44922017</v>
      </c>
      <c r="C199" s="61" t="str">
        <f>+VLOOKUP(J199,TURNO!P:Q,2,0)</f>
        <v xml:space="preserve">CHAT USER </v>
      </c>
      <c r="D199" s="61" t="str">
        <f>+VLOOKUP(N199,TURNO!B:D,3,0)</f>
        <v>Tarde</v>
      </c>
      <c r="E199" s="75">
        <f>+VLOOKUP(B199,GESEM!B:R,12,0)</f>
        <v>44900</v>
      </c>
      <c r="F199" s="61" t="str">
        <f>+VLOOKUP(B199,GESEM!B:R,13,0)</f>
        <v>PART TIME</v>
      </c>
      <c r="G199" s="61"/>
      <c r="H199" s="96"/>
      <c r="I199" s="61" t="str">
        <f>+VLOOKUP(B199,GESEM!B:N,3,0)</f>
        <v>LEYVA QUIROZ ELIZABETH ADELINA</v>
      </c>
      <c r="J199" s="61" t="s">
        <v>16</v>
      </c>
      <c r="K199" s="61" t="str">
        <f>+VLOOKUP(B199,GESEM!B:R,8,0)</f>
        <v>MELLO CORDOVA LUIS ENRIQUE</v>
      </c>
      <c r="L199" s="61" t="str">
        <f>+VLOOKUP(B199,GESEM!B:R,17,0)</f>
        <v>SANCHEZ GRADOS JEAN PIERRE JOAQUIN</v>
      </c>
      <c r="M199" s="61" t="s">
        <v>2366</v>
      </c>
      <c r="N199" s="13">
        <v>0.5</v>
      </c>
      <c r="O199" s="14">
        <v>0.76388888888888884</v>
      </c>
      <c r="P199" s="13">
        <v>0.66666666666666663</v>
      </c>
      <c r="Q199" s="14">
        <v>0.68055555555555558</v>
      </c>
      <c r="R199" s="108" t="str">
        <f>+VLOOKUP(B199,GESEM!B:R,9,0)</f>
        <v>ACTIVO</v>
      </c>
      <c r="S199" s="19"/>
      <c r="T199" s="14"/>
      <c r="U199" s="14"/>
      <c r="V199" s="14"/>
      <c r="W199" s="13"/>
      <c r="X199" s="14"/>
      <c r="Y199" s="13"/>
      <c r="Z199" s="20"/>
      <c r="AA199" s="107"/>
      <c r="AB199" s="17"/>
      <c r="AC199" s="17"/>
      <c r="AD199" s="17"/>
      <c r="AE199" s="17"/>
      <c r="AF199" s="17"/>
      <c r="AG199" s="17"/>
      <c r="AH199" s="18"/>
      <c r="AI199" s="13"/>
      <c r="AJ199" s="14"/>
      <c r="AK199" s="14"/>
      <c r="AL199" s="14"/>
      <c r="AM199" s="13"/>
      <c r="AN199" s="14"/>
      <c r="AO199" s="14"/>
      <c r="AP199" s="20"/>
      <c r="AQ199" s="16">
        <v>0.5</v>
      </c>
      <c r="AR199" s="17">
        <v>0.74305555555555558</v>
      </c>
      <c r="AS199" s="17"/>
      <c r="AT199" s="17"/>
      <c r="AU199" s="17">
        <v>0.66666666666666663</v>
      </c>
      <c r="AV199" s="17">
        <v>0.68055555555555558</v>
      </c>
      <c r="AW199" s="17"/>
      <c r="AX199" s="18"/>
      <c r="AY199" s="13">
        <v>0.5</v>
      </c>
      <c r="AZ199" s="14">
        <v>0.76388888888888884</v>
      </c>
      <c r="BA199" s="14"/>
      <c r="BB199" s="14"/>
      <c r="BC199" s="13">
        <v>0.66666666666666663</v>
      </c>
      <c r="BD199" s="14">
        <v>0.68055555555555558</v>
      </c>
      <c r="BE199" s="14"/>
      <c r="BF199" s="20"/>
      <c r="BG199" s="16">
        <v>0.5</v>
      </c>
      <c r="BH199" s="17">
        <v>0.76388888888888884</v>
      </c>
      <c r="BI199" s="17"/>
      <c r="BJ199" s="17"/>
      <c r="BK199" s="17">
        <v>0.66666666666666663</v>
      </c>
      <c r="BL199" s="17">
        <v>0.68055555555555558</v>
      </c>
      <c r="BM199" s="17"/>
      <c r="BN199" s="18"/>
      <c r="BO199" s="13">
        <v>0.5</v>
      </c>
      <c r="BP199" s="14">
        <v>0.76388888888888884</v>
      </c>
      <c r="BQ199" s="14"/>
      <c r="BR199" s="14"/>
      <c r="BS199" s="14">
        <v>0.66666666666666663</v>
      </c>
      <c r="BT199" s="14">
        <v>0.68055555555555558</v>
      </c>
      <c r="BU199" s="14"/>
      <c r="BV199" s="20"/>
      <c r="BW199" s="21">
        <f t="shared" si="10"/>
        <v>3</v>
      </c>
      <c r="BX199" s="2" t="str">
        <f t="shared" si="11"/>
        <v>X</v>
      </c>
      <c r="BY199" s="2">
        <f>+VLOOKUP(B199,GESEM!B:O,14,0)</f>
        <v>5927</v>
      </c>
      <c r="CG199"/>
      <c r="CH199"/>
    </row>
    <row r="200" spans="1:86" ht="12.75" customHeight="1" x14ac:dyDescent="0.2">
      <c r="A200" s="31">
        <f t="shared" ref="A200:A263" si="12">+A199+1</f>
        <v>194</v>
      </c>
      <c r="B200" s="74">
        <v>70553414</v>
      </c>
      <c r="C200" s="61" t="str">
        <f>+VLOOKUP(J200,TURNO!P:Q,2,0)</f>
        <v xml:space="preserve">CHAT USER </v>
      </c>
      <c r="D200" s="61" t="str">
        <f>+VLOOKUP(N200,TURNO!B:D,3,0)</f>
        <v>Tarde</v>
      </c>
      <c r="E200" s="75">
        <f>+VLOOKUP(B200,GESEM!B:R,12,0)</f>
        <v>45657</v>
      </c>
      <c r="F200" s="61" t="str">
        <f>+VLOOKUP(B200,GESEM!B:R,13,0)</f>
        <v>PART TIME</v>
      </c>
      <c r="G200" s="61"/>
      <c r="H200" s="96"/>
      <c r="I200" s="61" t="str">
        <f>+VLOOKUP(B200,GESEM!B:N,3,0)</f>
        <v>GARCIA QUISPE JAZMIN HERLINDA</v>
      </c>
      <c r="J200" s="61" t="s">
        <v>16</v>
      </c>
      <c r="K200" s="61" t="str">
        <f>+VLOOKUP(B200,GESEM!B:R,8,0)</f>
        <v>MELLO CORDOVA LUIS ENRIQUE</v>
      </c>
      <c r="L200" s="61" t="str">
        <f>+VLOOKUP(B200,GESEM!B:R,17,0)</f>
        <v>SANCHEZ GRADOS JEAN PIERRE JOAQUIN</v>
      </c>
      <c r="M200" s="61" t="s">
        <v>2366</v>
      </c>
      <c r="N200" s="13">
        <v>0.5</v>
      </c>
      <c r="O200" s="14">
        <v>0.76388888888888884</v>
      </c>
      <c r="P200" s="13">
        <v>0.625</v>
      </c>
      <c r="Q200" s="14">
        <v>0.63888888888888884</v>
      </c>
      <c r="R200" s="108" t="str">
        <f>+VLOOKUP(B200,GESEM!B:R,9,0)</f>
        <v>ACTIVO</v>
      </c>
      <c r="S200" s="19"/>
      <c r="T200" s="14"/>
      <c r="U200" s="14"/>
      <c r="V200" s="14"/>
      <c r="W200" s="13"/>
      <c r="X200" s="14"/>
      <c r="Y200" s="13"/>
      <c r="Z200" s="20"/>
      <c r="AA200" s="107"/>
      <c r="AB200" s="17"/>
      <c r="AC200" s="17"/>
      <c r="AD200" s="17"/>
      <c r="AE200" s="17"/>
      <c r="AF200" s="17"/>
      <c r="AG200" s="17"/>
      <c r="AH200" s="18"/>
      <c r="AI200" s="13"/>
      <c r="AJ200" s="14"/>
      <c r="AK200" s="14"/>
      <c r="AL200" s="14"/>
      <c r="AM200" s="13"/>
      <c r="AN200" s="14"/>
      <c r="AO200" s="14"/>
      <c r="AP200" s="20"/>
      <c r="AQ200" s="16">
        <v>0.5</v>
      </c>
      <c r="AR200" s="17">
        <v>0.74305555555555558</v>
      </c>
      <c r="AS200" s="17"/>
      <c r="AT200" s="17"/>
      <c r="AU200" s="17">
        <v>0.625</v>
      </c>
      <c r="AV200" s="17">
        <v>0.63888888888888884</v>
      </c>
      <c r="AW200" s="17"/>
      <c r="AX200" s="18"/>
      <c r="AY200" s="13">
        <v>0.5</v>
      </c>
      <c r="AZ200" s="14">
        <v>0.76388888888888884</v>
      </c>
      <c r="BA200" s="14"/>
      <c r="BB200" s="14"/>
      <c r="BC200" s="13">
        <v>0.625</v>
      </c>
      <c r="BD200" s="14">
        <v>0.63888888888888884</v>
      </c>
      <c r="BE200" s="14"/>
      <c r="BF200" s="20"/>
      <c r="BG200" s="16">
        <v>0.5</v>
      </c>
      <c r="BH200" s="17">
        <v>0.76388888888888884</v>
      </c>
      <c r="BI200" s="17"/>
      <c r="BJ200" s="17"/>
      <c r="BK200" s="17">
        <v>0.625</v>
      </c>
      <c r="BL200" s="17">
        <v>0.63888888888888884</v>
      </c>
      <c r="BM200" s="17"/>
      <c r="BN200" s="18"/>
      <c r="BO200" s="13">
        <v>0.5</v>
      </c>
      <c r="BP200" s="14">
        <v>0.76388888888888884</v>
      </c>
      <c r="BQ200" s="14"/>
      <c r="BR200" s="14"/>
      <c r="BS200" s="14">
        <v>0.625</v>
      </c>
      <c r="BT200" s="14">
        <v>0.63888888888888884</v>
      </c>
      <c r="BU200" s="14"/>
      <c r="BV200" s="20"/>
      <c r="BW200" s="21">
        <f t="shared" si="10"/>
        <v>3</v>
      </c>
      <c r="BX200" s="2" t="str">
        <f t="shared" si="11"/>
        <v>X</v>
      </c>
      <c r="BY200" s="2" t="str">
        <f>+VLOOKUP(B200,GESEM!B:O,14,0)</f>
        <v>R1554814</v>
      </c>
      <c r="CG200"/>
      <c r="CH200"/>
    </row>
    <row r="201" spans="1:86" ht="12.75" customHeight="1" x14ac:dyDescent="0.2">
      <c r="A201" s="31">
        <f t="shared" si="12"/>
        <v>195</v>
      </c>
      <c r="B201" s="74">
        <v>74750551</v>
      </c>
      <c r="C201" s="61" t="str">
        <f>+VLOOKUP(J201,TURNO!P:Q,2,0)</f>
        <v xml:space="preserve">CHAT USER </v>
      </c>
      <c r="D201" s="61" t="str">
        <f>+VLOOKUP(N201,TURNO!B:D,3,0)</f>
        <v>Tarde</v>
      </c>
      <c r="E201" s="75">
        <f>+VLOOKUP(B201,GESEM!B:R,12,0)</f>
        <v>45657</v>
      </c>
      <c r="F201" s="61" t="str">
        <f>+VLOOKUP(B201,GESEM!B:R,13,0)</f>
        <v>PART TIME</v>
      </c>
      <c r="G201" s="61"/>
      <c r="H201" s="96"/>
      <c r="I201" s="61" t="str">
        <f>+VLOOKUP(B201,GESEM!B:N,3,0)</f>
        <v>HUATAY ACERO ABRAHAM YAMIL</v>
      </c>
      <c r="J201" s="61" t="s">
        <v>16</v>
      </c>
      <c r="K201" s="61" t="str">
        <f>+VLOOKUP(B201,GESEM!B:R,8,0)</f>
        <v>CANCHARI ARILUZ JOSH JUAN</v>
      </c>
      <c r="L201" s="61" t="str">
        <f>+VLOOKUP(B201,GESEM!B:R,17,0)</f>
        <v>SANCHEZ GRADOS JEAN PIERRE JOAQUIN</v>
      </c>
      <c r="M201" s="61" t="s">
        <v>2366</v>
      </c>
      <c r="N201" s="13">
        <v>0.5</v>
      </c>
      <c r="O201" s="14">
        <v>0.76388888888888884</v>
      </c>
      <c r="P201" s="13">
        <v>0.66666666666666663</v>
      </c>
      <c r="Q201" s="14">
        <v>0.68055555555555558</v>
      </c>
      <c r="R201" s="108" t="str">
        <f>+VLOOKUP(B201,GESEM!B:R,9,0)</f>
        <v>ACTIVO</v>
      </c>
      <c r="S201" s="19"/>
      <c r="T201" s="14"/>
      <c r="U201" s="14"/>
      <c r="V201" s="14"/>
      <c r="W201" s="13"/>
      <c r="X201" s="14"/>
      <c r="Y201" s="13"/>
      <c r="Z201" s="20"/>
      <c r="AA201" s="107"/>
      <c r="AB201" s="17"/>
      <c r="AC201" s="17"/>
      <c r="AD201" s="17"/>
      <c r="AE201" s="17"/>
      <c r="AF201" s="17"/>
      <c r="AG201" s="17"/>
      <c r="AH201" s="18"/>
      <c r="AI201" s="13"/>
      <c r="AJ201" s="14"/>
      <c r="AK201" s="14"/>
      <c r="AL201" s="14"/>
      <c r="AM201" s="13"/>
      <c r="AN201" s="14"/>
      <c r="AO201" s="14"/>
      <c r="AP201" s="20"/>
      <c r="AQ201" s="16">
        <v>0.5</v>
      </c>
      <c r="AR201" s="17">
        <v>0.74305555555555558</v>
      </c>
      <c r="AS201" s="17"/>
      <c r="AT201" s="17"/>
      <c r="AU201" s="17">
        <v>0.66666666666666663</v>
      </c>
      <c r="AV201" s="17">
        <v>0.68055555555555558</v>
      </c>
      <c r="AW201" s="17"/>
      <c r="AX201" s="18"/>
      <c r="AY201" s="13">
        <v>0.5</v>
      </c>
      <c r="AZ201" s="14">
        <v>0.76388888888888884</v>
      </c>
      <c r="BA201" s="14"/>
      <c r="BB201" s="14"/>
      <c r="BC201" s="13">
        <v>0.66666666666666663</v>
      </c>
      <c r="BD201" s="14">
        <v>0.68055555555555558</v>
      </c>
      <c r="BE201" s="14"/>
      <c r="BF201" s="20"/>
      <c r="BG201" s="16">
        <v>0.5</v>
      </c>
      <c r="BH201" s="17">
        <v>0.76388888888888884</v>
      </c>
      <c r="BI201" s="17"/>
      <c r="BJ201" s="17"/>
      <c r="BK201" s="17">
        <v>0.66666666666666663</v>
      </c>
      <c r="BL201" s="17">
        <v>0.68055555555555558</v>
      </c>
      <c r="BM201" s="17"/>
      <c r="BN201" s="18"/>
      <c r="BO201" s="13">
        <v>0.5</v>
      </c>
      <c r="BP201" s="14">
        <v>0.76388888888888884</v>
      </c>
      <c r="BQ201" s="14"/>
      <c r="BR201" s="14"/>
      <c r="BS201" s="14">
        <v>0.66666666666666663</v>
      </c>
      <c r="BT201" s="14">
        <v>0.68055555555555558</v>
      </c>
      <c r="BU201" s="14"/>
      <c r="BV201" s="20"/>
      <c r="BW201" s="21">
        <f t="shared" si="10"/>
        <v>3</v>
      </c>
      <c r="BX201" s="2" t="str">
        <f t="shared" si="11"/>
        <v>X</v>
      </c>
      <c r="BY201" s="2" t="str">
        <f>+VLOOKUP(B201,GESEM!B:O,14,0)</f>
        <v>R1554814</v>
      </c>
      <c r="CG201"/>
      <c r="CH201"/>
    </row>
    <row r="202" spans="1:86" ht="12.75" customHeight="1" x14ac:dyDescent="0.2">
      <c r="A202" s="31">
        <f t="shared" si="12"/>
        <v>196</v>
      </c>
      <c r="B202" s="74">
        <v>73888502</v>
      </c>
      <c r="C202" s="61" t="str">
        <f>+VLOOKUP(J202,TURNO!P:Q,2,0)</f>
        <v xml:space="preserve">CHAT USER </v>
      </c>
      <c r="D202" s="61" t="str">
        <f>+VLOOKUP(N202,TURNO!B:D,3,0)</f>
        <v>Tarde</v>
      </c>
      <c r="E202" s="75">
        <f>+VLOOKUP(B202,GESEM!B:R,12,0)</f>
        <v>45699</v>
      </c>
      <c r="F202" s="61" t="str">
        <f>+VLOOKUP(B202,GESEM!B:R,13,0)</f>
        <v>PART TIME</v>
      </c>
      <c r="G202" s="61"/>
      <c r="H202" s="96"/>
      <c r="I202" s="61" t="str">
        <f>+VLOOKUP(B202,GESEM!B:N,3,0)</f>
        <v>ANICAMA FRANCO JUAN CARLOS</v>
      </c>
      <c r="J202" s="61" t="s">
        <v>16</v>
      </c>
      <c r="K202" s="61" t="str">
        <f>+VLOOKUP(B202,GESEM!B:R,8,0)</f>
        <v>HUARANGA SABOYA GABRIELA ESTHER</v>
      </c>
      <c r="L202" s="61" t="str">
        <f>+VLOOKUP(B202,GESEM!B:R,17,0)</f>
        <v>PORTILLA REYES YOHANA ARACELLI</v>
      </c>
      <c r="M202" s="61" t="s">
        <v>104</v>
      </c>
      <c r="N202" s="13">
        <v>0.5</v>
      </c>
      <c r="O202" s="14">
        <v>0.85763888888888884</v>
      </c>
      <c r="P202" s="13">
        <v>0.75</v>
      </c>
      <c r="Q202" s="14">
        <v>0.78125</v>
      </c>
      <c r="R202" s="108" t="str">
        <f>+VLOOKUP(B202,GESEM!B:R,9,0)</f>
        <v>ACTIVO</v>
      </c>
      <c r="S202" s="19"/>
      <c r="T202" s="14"/>
      <c r="U202" s="14"/>
      <c r="V202" s="14"/>
      <c r="W202" s="13"/>
      <c r="X202" s="14"/>
      <c r="Y202" s="13"/>
      <c r="Z202" s="20"/>
      <c r="AA202" s="107"/>
      <c r="AB202" s="17"/>
      <c r="AC202" s="17"/>
      <c r="AD202" s="17"/>
      <c r="AE202" s="17"/>
      <c r="AF202" s="17"/>
      <c r="AG202" s="17"/>
      <c r="AH202" s="18"/>
      <c r="AI202" s="13"/>
      <c r="AJ202" s="14"/>
      <c r="AK202" s="14"/>
      <c r="AL202" s="14"/>
      <c r="AM202" s="13"/>
      <c r="AN202" s="14"/>
      <c r="AO202" s="14"/>
      <c r="AP202" s="20"/>
      <c r="AQ202" s="16"/>
      <c r="AR202" s="17"/>
      <c r="AS202" s="17"/>
      <c r="AT202" s="17"/>
      <c r="AU202" s="17"/>
      <c r="AV202" s="17"/>
      <c r="AW202" s="17"/>
      <c r="AX202" s="18"/>
      <c r="AY202" s="13">
        <v>0.5</v>
      </c>
      <c r="AZ202" s="14">
        <v>0.85763888888888884</v>
      </c>
      <c r="BA202" s="14"/>
      <c r="BB202" s="14"/>
      <c r="BC202" s="13">
        <v>0.75</v>
      </c>
      <c r="BD202" s="14">
        <v>0.78125</v>
      </c>
      <c r="BE202" s="14"/>
      <c r="BF202" s="20"/>
      <c r="BG202" s="16">
        <v>0.5</v>
      </c>
      <c r="BH202" s="17">
        <v>0.85763888888888884</v>
      </c>
      <c r="BI202" s="17"/>
      <c r="BJ202" s="17"/>
      <c r="BK202" s="17">
        <v>0.75</v>
      </c>
      <c r="BL202" s="17">
        <v>0.78125</v>
      </c>
      <c r="BM202" s="17"/>
      <c r="BN202" s="18"/>
      <c r="BO202" s="13">
        <v>0.5</v>
      </c>
      <c r="BP202" s="14">
        <v>0.85763888888888884</v>
      </c>
      <c r="BQ202" s="14"/>
      <c r="BR202" s="14"/>
      <c r="BS202" s="14">
        <v>0.70833333333333337</v>
      </c>
      <c r="BT202" s="14">
        <v>0.73958333333333337</v>
      </c>
      <c r="BU202" s="14"/>
      <c r="BV202" s="20"/>
      <c r="BW202" s="21">
        <f t="shared" si="10"/>
        <v>4</v>
      </c>
      <c r="BX202" s="2" t="str">
        <f t="shared" si="11"/>
        <v>X</v>
      </c>
      <c r="BY202" s="2" t="str">
        <f>+VLOOKUP(B202,GESEM!B:O,14,0)</f>
        <v>R1571851</v>
      </c>
      <c r="CG202"/>
      <c r="CH202"/>
    </row>
    <row r="203" spans="1:86" ht="12.75" customHeight="1" x14ac:dyDescent="0.2">
      <c r="A203" s="31">
        <f t="shared" si="12"/>
        <v>197</v>
      </c>
      <c r="B203" s="74">
        <v>74218904</v>
      </c>
      <c r="C203" s="61" t="str">
        <f>+VLOOKUP(J203,TURNO!P:Q,2,0)</f>
        <v xml:space="preserve">CHAT USER </v>
      </c>
      <c r="D203" s="61" t="str">
        <f>+VLOOKUP(N203,TURNO!B:D,3,0)</f>
        <v>Tarde</v>
      </c>
      <c r="E203" s="75">
        <f>+VLOOKUP(B203,GESEM!B:R,12,0)</f>
        <v>45699</v>
      </c>
      <c r="F203" s="61" t="str">
        <f>+VLOOKUP(B203,GESEM!B:R,13,0)</f>
        <v>PART TIME</v>
      </c>
      <c r="G203" s="61"/>
      <c r="H203" s="96"/>
      <c r="I203" s="61" t="str">
        <f>+VLOOKUP(B203,GESEM!B:N,3,0)</f>
        <v>BENITEZ LEVANO ANDREA BELEN</v>
      </c>
      <c r="J203" s="61" t="s">
        <v>16</v>
      </c>
      <c r="K203" s="61" t="str">
        <f>+VLOOKUP(B203,GESEM!B:R,8,0)</f>
        <v>ROQUE GOMEZ FRANK PIERCE</v>
      </c>
      <c r="L203" s="61" t="str">
        <f>+VLOOKUP(B203,GESEM!B:R,17,0)</f>
        <v>PORTILLA REYES YOHANA ARACELLI</v>
      </c>
      <c r="M203" s="61" t="s">
        <v>104</v>
      </c>
      <c r="N203" s="13">
        <v>0.5</v>
      </c>
      <c r="O203" s="14">
        <v>0.85763888888888884</v>
      </c>
      <c r="P203" s="13">
        <v>0.70833333333333337</v>
      </c>
      <c r="Q203" s="14">
        <v>0.73958333333333337</v>
      </c>
      <c r="R203" s="108" t="str">
        <f>+VLOOKUP(B203,GESEM!B:R,9,0)</f>
        <v>ACTIVO</v>
      </c>
      <c r="S203" s="19"/>
      <c r="T203" s="14"/>
      <c r="U203" s="14"/>
      <c r="V203" s="14"/>
      <c r="W203" s="13"/>
      <c r="X203" s="14"/>
      <c r="Y203" s="13"/>
      <c r="Z203" s="20"/>
      <c r="AA203" s="107"/>
      <c r="AB203" s="17"/>
      <c r="AC203" s="17"/>
      <c r="AD203" s="17"/>
      <c r="AE203" s="17"/>
      <c r="AF203" s="17"/>
      <c r="AG203" s="17"/>
      <c r="AH203" s="18"/>
      <c r="AI203" s="13"/>
      <c r="AJ203" s="14"/>
      <c r="AK203" s="14"/>
      <c r="AL203" s="14"/>
      <c r="AM203" s="13"/>
      <c r="AN203" s="14"/>
      <c r="AO203" s="14"/>
      <c r="AP203" s="20"/>
      <c r="AQ203" s="16"/>
      <c r="AR203" s="17"/>
      <c r="AS203" s="17"/>
      <c r="AT203" s="17"/>
      <c r="AU203" s="17"/>
      <c r="AV203" s="17"/>
      <c r="AW203" s="17"/>
      <c r="AX203" s="18"/>
      <c r="AY203" s="13">
        <v>0.5</v>
      </c>
      <c r="AZ203" s="14">
        <v>0.85763888888888884</v>
      </c>
      <c r="BA203" s="14"/>
      <c r="BB203" s="14"/>
      <c r="BC203" s="13">
        <v>0.70833333333333337</v>
      </c>
      <c r="BD203" s="14">
        <v>0.73958333333333337</v>
      </c>
      <c r="BE203" s="14"/>
      <c r="BF203" s="20"/>
      <c r="BG203" s="16">
        <v>0.5</v>
      </c>
      <c r="BH203" s="17">
        <v>0.85763888888888884</v>
      </c>
      <c r="BI203" s="17"/>
      <c r="BJ203" s="17"/>
      <c r="BK203" s="17">
        <v>0.70833333333333337</v>
      </c>
      <c r="BL203" s="17">
        <v>0.73958333333333337</v>
      </c>
      <c r="BM203" s="17"/>
      <c r="BN203" s="18"/>
      <c r="BO203" s="13">
        <v>0.5</v>
      </c>
      <c r="BP203" s="14">
        <v>0.85763888888888884</v>
      </c>
      <c r="BQ203" s="14"/>
      <c r="BR203" s="14"/>
      <c r="BS203" s="14">
        <v>0.70833333333333337</v>
      </c>
      <c r="BT203" s="14">
        <v>0.73958333333333337</v>
      </c>
      <c r="BU203" s="14"/>
      <c r="BV203" s="20"/>
      <c r="BW203" s="21">
        <f t="shared" si="10"/>
        <v>4</v>
      </c>
      <c r="BX203" s="2" t="str">
        <f t="shared" si="11"/>
        <v>X</v>
      </c>
      <c r="BY203" s="2" t="str">
        <f>+VLOOKUP(B203,GESEM!B:O,14,0)</f>
        <v>R1571851</v>
      </c>
      <c r="CG203"/>
      <c r="CH203"/>
    </row>
    <row r="204" spans="1:86" ht="12.75" customHeight="1" x14ac:dyDescent="0.2">
      <c r="A204" s="31">
        <f t="shared" si="12"/>
        <v>198</v>
      </c>
      <c r="B204" s="74">
        <v>61091471</v>
      </c>
      <c r="C204" s="61" t="str">
        <f>+VLOOKUP(J204,TURNO!P:Q,2,0)</f>
        <v xml:space="preserve">CHAT USER </v>
      </c>
      <c r="D204" s="61" t="str">
        <f>+VLOOKUP(N204,TURNO!B:D,3,0)</f>
        <v>Tarde</v>
      </c>
      <c r="E204" s="75">
        <f>+VLOOKUP(B204,GESEM!B:R,12,0)</f>
        <v>45699</v>
      </c>
      <c r="F204" s="61" t="str">
        <f>+VLOOKUP(B204,GESEM!B:R,13,0)</f>
        <v>PART TIME</v>
      </c>
      <c r="G204" s="61"/>
      <c r="H204" s="96"/>
      <c r="I204" s="61" t="str">
        <f>+VLOOKUP(B204,GESEM!B:N,3,0)</f>
        <v>CHUMPITAZ QUINCHUYA NAYELI</v>
      </c>
      <c r="J204" s="61" t="s">
        <v>16</v>
      </c>
      <c r="K204" s="61" t="str">
        <f>+VLOOKUP(B204,GESEM!B:R,8,0)</f>
        <v>ROQUE GOMEZ FRANK PIERCE</v>
      </c>
      <c r="L204" s="61" t="str">
        <f>+VLOOKUP(B204,GESEM!B:R,17,0)</f>
        <v>PORTILLA REYES YOHANA ARACELLI</v>
      </c>
      <c r="M204" s="61" t="s">
        <v>104</v>
      </c>
      <c r="N204" s="13">
        <v>0.5</v>
      </c>
      <c r="O204" s="14">
        <v>0.85763888888888884</v>
      </c>
      <c r="P204" s="13">
        <v>0.75</v>
      </c>
      <c r="Q204" s="14">
        <v>0.78125</v>
      </c>
      <c r="R204" s="108" t="str">
        <f>+VLOOKUP(B204,GESEM!B:R,9,0)</f>
        <v>ACTIVO</v>
      </c>
      <c r="S204" s="19"/>
      <c r="T204" s="14"/>
      <c r="U204" s="14"/>
      <c r="V204" s="14"/>
      <c r="W204" s="13"/>
      <c r="X204" s="14"/>
      <c r="Y204" s="13"/>
      <c r="Z204" s="20"/>
      <c r="AA204" s="107"/>
      <c r="AB204" s="17"/>
      <c r="AC204" s="17"/>
      <c r="AD204" s="17"/>
      <c r="AE204" s="17"/>
      <c r="AF204" s="17"/>
      <c r="AG204" s="17"/>
      <c r="AH204" s="18"/>
      <c r="AI204" s="13"/>
      <c r="AJ204" s="14"/>
      <c r="AK204" s="14"/>
      <c r="AL204" s="14"/>
      <c r="AM204" s="13"/>
      <c r="AN204" s="14"/>
      <c r="AO204" s="14"/>
      <c r="AP204" s="20"/>
      <c r="AQ204" s="16"/>
      <c r="AR204" s="17"/>
      <c r="AS204" s="17"/>
      <c r="AT204" s="17"/>
      <c r="AU204" s="17"/>
      <c r="AV204" s="17"/>
      <c r="AW204" s="17"/>
      <c r="AX204" s="18"/>
      <c r="AY204" s="13">
        <v>0.5</v>
      </c>
      <c r="AZ204" s="14">
        <v>0.85763888888888884</v>
      </c>
      <c r="BA204" s="14"/>
      <c r="BB204" s="14"/>
      <c r="BC204" s="13">
        <v>0.75</v>
      </c>
      <c r="BD204" s="14">
        <v>0.78125</v>
      </c>
      <c r="BE204" s="14"/>
      <c r="BF204" s="20"/>
      <c r="BG204" s="16">
        <v>0.5</v>
      </c>
      <c r="BH204" s="17">
        <v>0.85763888888888884</v>
      </c>
      <c r="BI204" s="17"/>
      <c r="BJ204" s="17"/>
      <c r="BK204" s="17">
        <v>0.75</v>
      </c>
      <c r="BL204" s="17">
        <v>0.78125</v>
      </c>
      <c r="BM204" s="17"/>
      <c r="BN204" s="18"/>
      <c r="BO204" s="13">
        <v>0.5</v>
      </c>
      <c r="BP204" s="14">
        <v>0.85763888888888884</v>
      </c>
      <c r="BQ204" s="14"/>
      <c r="BR204" s="14"/>
      <c r="BS204" s="14">
        <v>0.70833333333333337</v>
      </c>
      <c r="BT204" s="14">
        <v>0.73958333333333337</v>
      </c>
      <c r="BU204" s="14"/>
      <c r="BV204" s="20"/>
      <c r="BW204" s="21">
        <f t="shared" si="10"/>
        <v>4</v>
      </c>
      <c r="BX204" s="2" t="str">
        <f t="shared" si="11"/>
        <v>X</v>
      </c>
      <c r="BY204" s="2" t="str">
        <f>+VLOOKUP(B204,GESEM!B:O,14,0)</f>
        <v>R1571851</v>
      </c>
      <c r="CG204"/>
      <c r="CH204"/>
    </row>
    <row r="205" spans="1:86" ht="12.75" customHeight="1" x14ac:dyDescent="0.2">
      <c r="A205" s="31">
        <f t="shared" si="12"/>
        <v>199</v>
      </c>
      <c r="B205" s="74">
        <v>70908405</v>
      </c>
      <c r="C205" s="61" t="str">
        <f>+VLOOKUP(J205,TURNO!P:Q,2,0)</f>
        <v xml:space="preserve">CHAT USER </v>
      </c>
      <c r="D205" s="61" t="str">
        <f>+VLOOKUP(N205,TURNO!B:D,3,0)</f>
        <v>Tarde</v>
      </c>
      <c r="E205" s="75">
        <f>+VLOOKUP(B205,GESEM!B:R,12,0)</f>
        <v>45699</v>
      </c>
      <c r="F205" s="61" t="str">
        <f>+VLOOKUP(B205,GESEM!B:R,13,0)</f>
        <v>PART TIME</v>
      </c>
      <c r="G205" s="61"/>
      <c r="H205" s="96"/>
      <c r="I205" s="61" t="str">
        <f>+VLOOKUP(B205,GESEM!B:N,3,0)</f>
        <v>CUMPEN NOLE SOONER STEISY</v>
      </c>
      <c r="J205" s="61" t="s">
        <v>16</v>
      </c>
      <c r="K205" s="61" t="str">
        <f>+VLOOKUP(B205,GESEM!B:R,8,0)</f>
        <v>NOVOA VILLAR JULIANA MELISSA</v>
      </c>
      <c r="L205" s="61" t="str">
        <f>+VLOOKUP(B205,GESEM!B:R,17,0)</f>
        <v>PORTILLA REYES YOHANA ARACELLI</v>
      </c>
      <c r="M205" s="61" t="s">
        <v>104</v>
      </c>
      <c r="N205" s="13">
        <v>0.5</v>
      </c>
      <c r="O205" s="14">
        <v>0.85763888888888884</v>
      </c>
      <c r="P205" s="13">
        <v>0.70833333333333337</v>
      </c>
      <c r="Q205" s="14">
        <v>0.73958333333333337</v>
      </c>
      <c r="R205" s="108" t="str">
        <f>+VLOOKUP(B205,GESEM!B:R,9,0)</f>
        <v>ACTIVO</v>
      </c>
      <c r="S205" s="19"/>
      <c r="T205" s="14"/>
      <c r="U205" s="14"/>
      <c r="V205" s="14"/>
      <c r="W205" s="13"/>
      <c r="X205" s="14"/>
      <c r="Y205" s="13"/>
      <c r="Z205" s="20"/>
      <c r="AA205" s="107"/>
      <c r="AB205" s="17"/>
      <c r="AC205" s="17"/>
      <c r="AD205" s="17"/>
      <c r="AE205" s="17"/>
      <c r="AF205" s="17"/>
      <c r="AG205" s="17"/>
      <c r="AH205" s="18"/>
      <c r="AI205" s="13"/>
      <c r="AJ205" s="14"/>
      <c r="AK205" s="14"/>
      <c r="AL205" s="14"/>
      <c r="AM205" s="13"/>
      <c r="AN205" s="14"/>
      <c r="AO205" s="14"/>
      <c r="AP205" s="20"/>
      <c r="AQ205" s="16"/>
      <c r="AR205" s="17"/>
      <c r="AS205" s="17"/>
      <c r="AT205" s="17"/>
      <c r="AU205" s="17"/>
      <c r="AV205" s="17"/>
      <c r="AW205" s="17"/>
      <c r="AX205" s="18"/>
      <c r="AY205" s="13">
        <v>0.5</v>
      </c>
      <c r="AZ205" s="14">
        <v>0.85763888888888884</v>
      </c>
      <c r="BA205" s="14"/>
      <c r="BB205" s="14"/>
      <c r="BC205" s="13">
        <v>0.70833333333333337</v>
      </c>
      <c r="BD205" s="14">
        <v>0.73958333333333337</v>
      </c>
      <c r="BE205" s="14"/>
      <c r="BF205" s="20"/>
      <c r="BG205" s="16">
        <v>0.5</v>
      </c>
      <c r="BH205" s="17">
        <v>0.85763888888888884</v>
      </c>
      <c r="BI205" s="17"/>
      <c r="BJ205" s="17"/>
      <c r="BK205" s="17">
        <v>0.70833333333333337</v>
      </c>
      <c r="BL205" s="17">
        <v>0.73958333333333337</v>
      </c>
      <c r="BM205" s="17"/>
      <c r="BN205" s="18"/>
      <c r="BO205" s="13">
        <v>0.5</v>
      </c>
      <c r="BP205" s="14">
        <v>0.85763888888888884</v>
      </c>
      <c r="BQ205" s="14"/>
      <c r="BR205" s="14"/>
      <c r="BS205" s="14">
        <v>0.70833333333333337</v>
      </c>
      <c r="BT205" s="14">
        <v>0.73958333333333337</v>
      </c>
      <c r="BU205" s="14"/>
      <c r="BV205" s="20"/>
      <c r="BW205" s="21">
        <f t="shared" si="10"/>
        <v>4</v>
      </c>
      <c r="BX205" s="2" t="str">
        <f t="shared" si="11"/>
        <v>X</v>
      </c>
      <c r="BY205" s="2" t="str">
        <f>+VLOOKUP(B205,GESEM!B:O,14,0)</f>
        <v>R1571851</v>
      </c>
      <c r="CG205"/>
      <c r="CH205"/>
    </row>
    <row r="206" spans="1:86" ht="12.75" customHeight="1" x14ac:dyDescent="0.2">
      <c r="A206" s="31">
        <f t="shared" si="12"/>
        <v>200</v>
      </c>
      <c r="B206" s="74">
        <v>74373792</v>
      </c>
      <c r="C206" s="61" t="str">
        <f>+VLOOKUP(J206,TURNO!P:Q,2,0)</f>
        <v xml:space="preserve">CHAT USER </v>
      </c>
      <c r="D206" s="61" t="str">
        <f>+VLOOKUP(N206,TURNO!B:D,3,0)</f>
        <v>Tarde</v>
      </c>
      <c r="E206" s="75">
        <f>+VLOOKUP(B206,GESEM!B:R,12,0)</f>
        <v>45699</v>
      </c>
      <c r="F206" s="61" t="str">
        <f>+VLOOKUP(B206,GESEM!B:R,13,0)</f>
        <v>PART TIME</v>
      </c>
      <c r="G206" s="61"/>
      <c r="H206" s="96"/>
      <c r="I206" s="61" t="str">
        <f>+VLOOKUP(B206,GESEM!B:N,3,0)</f>
        <v>CUSTODIO LEYTON DARLY NAYELI DEL ROSARIO</v>
      </c>
      <c r="J206" s="61" t="s">
        <v>16</v>
      </c>
      <c r="K206" s="61" t="str">
        <f>+VLOOKUP(B206,GESEM!B:R,8,0)</f>
        <v>NOVOA VILLAR JULIANA MELISSA</v>
      </c>
      <c r="L206" s="61" t="str">
        <f>+VLOOKUP(B206,GESEM!B:R,17,0)</f>
        <v>PORTILLA REYES YOHANA ARACELLI</v>
      </c>
      <c r="M206" s="61" t="s">
        <v>104</v>
      </c>
      <c r="N206" s="13">
        <v>0.5</v>
      </c>
      <c r="O206" s="14">
        <v>0.85763888888888884</v>
      </c>
      <c r="P206" s="13">
        <v>0.70833333333333337</v>
      </c>
      <c r="Q206" s="14">
        <v>0.73958333333333337</v>
      </c>
      <c r="R206" s="108" t="str">
        <f>+VLOOKUP(B206,GESEM!B:R,9,0)</f>
        <v>ACTIVO</v>
      </c>
      <c r="S206" s="19"/>
      <c r="T206" s="14"/>
      <c r="U206" s="14"/>
      <c r="V206" s="14"/>
      <c r="W206" s="13"/>
      <c r="X206" s="14"/>
      <c r="Y206" s="13"/>
      <c r="Z206" s="20"/>
      <c r="AA206" s="107"/>
      <c r="AB206" s="17"/>
      <c r="AC206" s="17"/>
      <c r="AD206" s="17"/>
      <c r="AE206" s="17"/>
      <c r="AF206" s="17"/>
      <c r="AG206" s="17"/>
      <c r="AH206" s="18"/>
      <c r="AI206" s="13"/>
      <c r="AJ206" s="14"/>
      <c r="AK206" s="14"/>
      <c r="AL206" s="14"/>
      <c r="AM206" s="13"/>
      <c r="AN206" s="14"/>
      <c r="AO206" s="14"/>
      <c r="AP206" s="20"/>
      <c r="AQ206" s="16"/>
      <c r="AR206" s="17"/>
      <c r="AS206" s="17"/>
      <c r="AT206" s="17"/>
      <c r="AU206" s="17"/>
      <c r="AV206" s="17"/>
      <c r="AW206" s="17"/>
      <c r="AX206" s="18"/>
      <c r="AY206" s="13">
        <v>0.5</v>
      </c>
      <c r="AZ206" s="14">
        <v>0.85763888888888884</v>
      </c>
      <c r="BA206" s="14"/>
      <c r="BB206" s="14"/>
      <c r="BC206" s="13">
        <v>0.70833333333333337</v>
      </c>
      <c r="BD206" s="14">
        <v>0.73958333333333337</v>
      </c>
      <c r="BE206" s="14"/>
      <c r="BF206" s="20"/>
      <c r="BG206" s="16">
        <v>0.5</v>
      </c>
      <c r="BH206" s="17">
        <v>0.85763888888888884</v>
      </c>
      <c r="BI206" s="17"/>
      <c r="BJ206" s="17"/>
      <c r="BK206" s="17">
        <v>0.70833333333333337</v>
      </c>
      <c r="BL206" s="17">
        <v>0.73958333333333337</v>
      </c>
      <c r="BM206" s="17"/>
      <c r="BN206" s="18"/>
      <c r="BO206" s="13">
        <v>0.5</v>
      </c>
      <c r="BP206" s="14">
        <v>0.85763888888888884</v>
      </c>
      <c r="BQ206" s="14"/>
      <c r="BR206" s="14"/>
      <c r="BS206" s="14">
        <v>0.70833333333333337</v>
      </c>
      <c r="BT206" s="14">
        <v>0.73958333333333337</v>
      </c>
      <c r="BU206" s="14"/>
      <c r="BV206" s="20"/>
      <c r="BW206" s="21">
        <f t="shared" si="10"/>
        <v>4</v>
      </c>
      <c r="BX206" s="2" t="str">
        <f t="shared" si="11"/>
        <v>X</v>
      </c>
      <c r="BY206" s="2" t="str">
        <f>+VLOOKUP(B206,GESEM!B:O,14,0)</f>
        <v>R1571851</v>
      </c>
      <c r="CG206"/>
      <c r="CH206"/>
    </row>
    <row r="207" spans="1:86" ht="12.75" customHeight="1" x14ac:dyDescent="0.2">
      <c r="A207" s="31">
        <f t="shared" si="12"/>
        <v>201</v>
      </c>
      <c r="B207" s="74">
        <v>46754011</v>
      </c>
      <c r="C207" s="61" t="str">
        <f>+VLOOKUP(J207,TURNO!P:Q,2,0)</f>
        <v xml:space="preserve">CHAT USER </v>
      </c>
      <c r="D207" s="61" t="str">
        <f>+VLOOKUP(N207,TURNO!B:D,3,0)</f>
        <v>Tarde</v>
      </c>
      <c r="E207" s="75">
        <f>+VLOOKUP(B207,GESEM!B:R,12,0)</f>
        <v>45699</v>
      </c>
      <c r="F207" s="61" t="str">
        <f>+VLOOKUP(B207,GESEM!B:R,13,0)</f>
        <v>PART TIME</v>
      </c>
      <c r="G207" s="61"/>
      <c r="H207" s="96"/>
      <c r="I207" s="61" t="str">
        <f>+VLOOKUP(B207,GESEM!B:N,3,0)</f>
        <v>HERRERA MELLADO PAOLA ARANTXA</v>
      </c>
      <c r="J207" s="61" t="s">
        <v>16</v>
      </c>
      <c r="K207" s="61" t="str">
        <f>+VLOOKUP(B207,GESEM!B:R,8,0)</f>
        <v>ROQUE GOMEZ FRANK PIERCE</v>
      </c>
      <c r="L207" s="61" t="str">
        <f>+VLOOKUP(B207,GESEM!B:R,17,0)</f>
        <v>PORTILLA REYES YOHANA ARACELLI</v>
      </c>
      <c r="M207" s="61" t="s">
        <v>104</v>
      </c>
      <c r="N207" s="13">
        <v>0.5</v>
      </c>
      <c r="O207" s="14">
        <v>0.85763888888888884</v>
      </c>
      <c r="P207" s="13">
        <v>0.75</v>
      </c>
      <c r="Q207" s="14">
        <v>0.78125</v>
      </c>
      <c r="R207" s="108" t="str">
        <f>+VLOOKUP(B207,GESEM!B:R,9,0)</f>
        <v>INACTIVO</v>
      </c>
      <c r="S207" s="19"/>
      <c r="T207" s="14"/>
      <c r="U207" s="14"/>
      <c r="V207" s="14"/>
      <c r="W207" s="13"/>
      <c r="X207" s="14"/>
      <c r="Y207" s="13"/>
      <c r="Z207" s="20"/>
      <c r="AA207" s="107"/>
      <c r="AB207" s="17"/>
      <c r="AC207" s="17"/>
      <c r="AD207" s="17"/>
      <c r="AE207" s="17"/>
      <c r="AF207" s="17"/>
      <c r="AG207" s="17"/>
      <c r="AH207" s="18"/>
      <c r="AI207" s="13"/>
      <c r="AJ207" s="14"/>
      <c r="AK207" s="14"/>
      <c r="AL207" s="14"/>
      <c r="AM207" s="13"/>
      <c r="AN207" s="14"/>
      <c r="AO207" s="14"/>
      <c r="AP207" s="20"/>
      <c r="AQ207" s="16"/>
      <c r="AR207" s="17"/>
      <c r="AS207" s="17"/>
      <c r="AT207" s="17"/>
      <c r="AU207" s="17"/>
      <c r="AV207" s="17"/>
      <c r="AW207" s="17"/>
      <c r="AX207" s="18"/>
      <c r="AY207" s="13">
        <v>0.5</v>
      </c>
      <c r="AZ207" s="14">
        <v>0.85763888888888884</v>
      </c>
      <c r="BA207" s="14"/>
      <c r="BB207" s="14"/>
      <c r="BC207" s="13">
        <v>0.75</v>
      </c>
      <c r="BD207" s="14">
        <v>0.78125</v>
      </c>
      <c r="BE207" s="14"/>
      <c r="BF207" s="20"/>
      <c r="BG207" s="16">
        <v>0.5</v>
      </c>
      <c r="BH207" s="17">
        <v>0.85763888888888884</v>
      </c>
      <c r="BI207" s="17"/>
      <c r="BJ207" s="17"/>
      <c r="BK207" s="17">
        <v>0.75</v>
      </c>
      <c r="BL207" s="17">
        <v>0.78125</v>
      </c>
      <c r="BM207" s="17"/>
      <c r="BN207" s="18"/>
      <c r="BO207" s="13">
        <v>0.5</v>
      </c>
      <c r="BP207" s="14">
        <v>0.85763888888888884</v>
      </c>
      <c r="BQ207" s="14"/>
      <c r="BR207" s="14"/>
      <c r="BS207" s="14">
        <v>0.70833333333333337</v>
      </c>
      <c r="BT207" s="14">
        <v>0.73958333333333337</v>
      </c>
      <c r="BU207" s="14"/>
      <c r="BV207" s="20"/>
      <c r="BW207" s="21">
        <f t="shared" si="10"/>
        <v>4</v>
      </c>
      <c r="BX207" s="2" t="str">
        <f t="shared" si="11"/>
        <v>X</v>
      </c>
      <c r="BY207" s="2" t="str">
        <f>+VLOOKUP(B207,GESEM!B:O,14,0)</f>
        <v>R1571851</v>
      </c>
      <c r="CG207"/>
      <c r="CH207"/>
    </row>
    <row r="208" spans="1:86" ht="12.75" customHeight="1" x14ac:dyDescent="0.2">
      <c r="A208" s="31">
        <f t="shared" si="12"/>
        <v>202</v>
      </c>
      <c r="B208" s="74">
        <v>47804196</v>
      </c>
      <c r="C208" s="61" t="str">
        <f>+VLOOKUP(J208,TURNO!P:Q,2,0)</f>
        <v xml:space="preserve">CHAT USER </v>
      </c>
      <c r="D208" s="61" t="str">
        <f>+VLOOKUP(N208,TURNO!B:D,3,0)</f>
        <v>Tarde</v>
      </c>
      <c r="E208" s="75">
        <f>+VLOOKUP(B208,GESEM!B:R,12,0)</f>
        <v>45699</v>
      </c>
      <c r="F208" s="61" t="str">
        <f>+VLOOKUP(B208,GESEM!B:R,13,0)</f>
        <v>PART TIME</v>
      </c>
      <c r="G208" s="61"/>
      <c r="H208" s="96"/>
      <c r="I208" s="61" t="str">
        <f>+VLOOKUP(B208,GESEM!B:N,3,0)</f>
        <v>NIETO PORTURAS ANDREA ISABEL</v>
      </c>
      <c r="J208" s="61" t="s">
        <v>16</v>
      </c>
      <c r="K208" s="61" t="str">
        <f>+VLOOKUP(B208,GESEM!B:R,8,0)</f>
        <v>RUBINA MEDINA GUSTAVO FRANCO</v>
      </c>
      <c r="L208" s="61" t="str">
        <f>+VLOOKUP(B208,GESEM!B:R,17,0)</f>
        <v>PORTILLA REYES YOHANA ARACELLI</v>
      </c>
      <c r="M208" s="61" t="s">
        <v>104</v>
      </c>
      <c r="N208" s="13">
        <v>0.5</v>
      </c>
      <c r="O208" s="14">
        <v>0.85763888888888884</v>
      </c>
      <c r="P208" s="13">
        <v>0.75</v>
      </c>
      <c r="Q208" s="14">
        <v>0.78125</v>
      </c>
      <c r="R208" s="108" t="str">
        <f>+VLOOKUP(B208,GESEM!B:R,9,0)</f>
        <v>ACTIVO</v>
      </c>
      <c r="S208" s="19"/>
      <c r="T208" s="14"/>
      <c r="U208" s="14"/>
      <c r="V208" s="14"/>
      <c r="W208" s="13"/>
      <c r="X208" s="14"/>
      <c r="Y208" s="13"/>
      <c r="Z208" s="20"/>
      <c r="AA208" s="107"/>
      <c r="AB208" s="17"/>
      <c r="AC208" s="17"/>
      <c r="AD208" s="17"/>
      <c r="AE208" s="17"/>
      <c r="AF208" s="17"/>
      <c r="AG208" s="17"/>
      <c r="AH208" s="18"/>
      <c r="AI208" s="13"/>
      <c r="AJ208" s="14"/>
      <c r="AK208" s="14"/>
      <c r="AL208" s="14"/>
      <c r="AM208" s="13"/>
      <c r="AN208" s="14"/>
      <c r="AO208" s="14"/>
      <c r="AP208" s="20"/>
      <c r="AQ208" s="16"/>
      <c r="AR208" s="17"/>
      <c r="AS208" s="17"/>
      <c r="AT208" s="17"/>
      <c r="AU208" s="17"/>
      <c r="AV208" s="17"/>
      <c r="AW208" s="17"/>
      <c r="AX208" s="18"/>
      <c r="AY208" s="13">
        <v>0.5</v>
      </c>
      <c r="AZ208" s="14">
        <v>0.85763888888888884</v>
      </c>
      <c r="BA208" s="14"/>
      <c r="BB208" s="14"/>
      <c r="BC208" s="13">
        <v>0.75</v>
      </c>
      <c r="BD208" s="14">
        <v>0.78125</v>
      </c>
      <c r="BE208" s="14"/>
      <c r="BF208" s="20"/>
      <c r="BG208" s="16">
        <v>0.5</v>
      </c>
      <c r="BH208" s="17">
        <v>0.85763888888888884</v>
      </c>
      <c r="BI208" s="17"/>
      <c r="BJ208" s="17"/>
      <c r="BK208" s="17">
        <v>0.75</v>
      </c>
      <c r="BL208" s="17">
        <v>0.78125</v>
      </c>
      <c r="BM208" s="17"/>
      <c r="BN208" s="18"/>
      <c r="BO208" s="13">
        <v>0.5</v>
      </c>
      <c r="BP208" s="14">
        <v>0.85763888888888884</v>
      </c>
      <c r="BQ208" s="14"/>
      <c r="BR208" s="14"/>
      <c r="BS208" s="14">
        <v>0.70833333333333337</v>
      </c>
      <c r="BT208" s="14">
        <v>0.73958333333333337</v>
      </c>
      <c r="BU208" s="14"/>
      <c r="BV208" s="20"/>
      <c r="BW208" s="21">
        <f t="shared" si="10"/>
        <v>4</v>
      </c>
      <c r="BX208" s="2" t="str">
        <f t="shared" si="11"/>
        <v>X</v>
      </c>
      <c r="BY208" s="2" t="str">
        <f>+VLOOKUP(B208,GESEM!B:O,14,0)</f>
        <v>R1571851</v>
      </c>
      <c r="CG208"/>
      <c r="CH208"/>
    </row>
    <row r="209" spans="1:86" ht="12.75" customHeight="1" x14ac:dyDescent="0.2">
      <c r="A209" s="31">
        <f t="shared" si="12"/>
        <v>203</v>
      </c>
      <c r="B209" s="74">
        <v>71339485</v>
      </c>
      <c r="C209" s="61" t="str">
        <f>+VLOOKUP(J209,TURNO!P:Q,2,0)</f>
        <v xml:space="preserve">CHAT USER </v>
      </c>
      <c r="D209" s="61" t="str">
        <f>+VLOOKUP(N209,TURNO!B:D,3,0)</f>
        <v>Tarde</v>
      </c>
      <c r="E209" s="75">
        <f>+VLOOKUP(B209,GESEM!B:R,12,0)</f>
        <v>45699</v>
      </c>
      <c r="F209" s="61" t="str">
        <f>+VLOOKUP(B209,GESEM!B:R,13,0)</f>
        <v>PART TIME</v>
      </c>
      <c r="G209" s="61"/>
      <c r="H209" s="96"/>
      <c r="I209" s="61" t="str">
        <f>+VLOOKUP(B209,GESEM!B:N,3,0)</f>
        <v>PAUYAC RODRIGUEZ WILDER MAEL</v>
      </c>
      <c r="J209" s="61" t="s">
        <v>16</v>
      </c>
      <c r="K209" s="61" t="str">
        <f>+VLOOKUP(B209,GESEM!B:R,8,0)</f>
        <v>RUBINA MEDINA GUSTAVO FRANCO</v>
      </c>
      <c r="L209" s="61" t="str">
        <f>+VLOOKUP(B209,GESEM!B:R,17,0)</f>
        <v>PORTILLA REYES YOHANA ARACELLI</v>
      </c>
      <c r="M209" s="61" t="s">
        <v>104</v>
      </c>
      <c r="N209" s="13">
        <v>0.5</v>
      </c>
      <c r="O209" s="14">
        <v>0.85763888888888884</v>
      </c>
      <c r="P209" s="13">
        <v>0.70833333333333337</v>
      </c>
      <c r="Q209" s="14">
        <v>0.73958333333333337</v>
      </c>
      <c r="R209" s="108" t="str">
        <f>+VLOOKUP(B209,GESEM!B:R,9,0)</f>
        <v>ACTIVO</v>
      </c>
      <c r="S209" s="19"/>
      <c r="T209" s="14"/>
      <c r="U209" s="14"/>
      <c r="V209" s="14"/>
      <c r="W209" s="13"/>
      <c r="X209" s="14"/>
      <c r="Y209" s="13"/>
      <c r="Z209" s="20"/>
      <c r="AA209" s="107"/>
      <c r="AB209" s="17"/>
      <c r="AC209" s="17"/>
      <c r="AD209" s="17"/>
      <c r="AE209" s="17"/>
      <c r="AF209" s="17"/>
      <c r="AG209" s="17"/>
      <c r="AH209" s="18"/>
      <c r="AI209" s="13"/>
      <c r="AJ209" s="14"/>
      <c r="AK209" s="14"/>
      <c r="AL209" s="14"/>
      <c r="AM209" s="13"/>
      <c r="AN209" s="14"/>
      <c r="AO209" s="14"/>
      <c r="AP209" s="20"/>
      <c r="AQ209" s="16"/>
      <c r="AR209" s="17"/>
      <c r="AS209" s="17"/>
      <c r="AT209" s="17"/>
      <c r="AU209" s="17"/>
      <c r="AV209" s="17"/>
      <c r="AW209" s="17"/>
      <c r="AX209" s="18"/>
      <c r="AY209" s="13">
        <v>0.5</v>
      </c>
      <c r="AZ209" s="14">
        <v>0.85763888888888884</v>
      </c>
      <c r="BA209" s="14"/>
      <c r="BB209" s="14"/>
      <c r="BC209" s="13">
        <v>0.70833333333333337</v>
      </c>
      <c r="BD209" s="14">
        <v>0.73958333333333337</v>
      </c>
      <c r="BE209" s="14"/>
      <c r="BF209" s="20"/>
      <c r="BG209" s="16">
        <v>0.5</v>
      </c>
      <c r="BH209" s="17">
        <v>0.85763888888888884</v>
      </c>
      <c r="BI209" s="17"/>
      <c r="BJ209" s="17"/>
      <c r="BK209" s="17">
        <v>0.70833333333333337</v>
      </c>
      <c r="BL209" s="17">
        <v>0.73958333333333337</v>
      </c>
      <c r="BM209" s="17"/>
      <c r="BN209" s="18"/>
      <c r="BO209" s="13">
        <v>0.5</v>
      </c>
      <c r="BP209" s="14">
        <v>0.85763888888888884</v>
      </c>
      <c r="BQ209" s="14"/>
      <c r="BR209" s="14"/>
      <c r="BS209" s="14">
        <v>0.70833333333333337</v>
      </c>
      <c r="BT209" s="14">
        <v>0.73958333333333337</v>
      </c>
      <c r="BU209" s="14"/>
      <c r="BV209" s="20"/>
      <c r="BW209" s="21">
        <f t="shared" si="10"/>
        <v>4</v>
      </c>
      <c r="BX209" s="2" t="str">
        <f t="shared" si="11"/>
        <v>X</v>
      </c>
      <c r="BY209" s="2" t="str">
        <f>+VLOOKUP(B209,GESEM!B:O,14,0)</f>
        <v>R1571851</v>
      </c>
      <c r="CG209"/>
      <c r="CH209"/>
    </row>
    <row r="210" spans="1:86" ht="12.75" customHeight="1" x14ac:dyDescent="0.2">
      <c r="A210" s="31">
        <f t="shared" si="12"/>
        <v>204</v>
      </c>
      <c r="B210" s="74">
        <v>73131617</v>
      </c>
      <c r="C210" s="61" t="str">
        <f>+VLOOKUP(J210,TURNO!P:Q,2,0)</f>
        <v xml:space="preserve">CHAT USER </v>
      </c>
      <c r="D210" s="61" t="str">
        <f>+VLOOKUP(N210,TURNO!B:D,3,0)</f>
        <v>Tarde</v>
      </c>
      <c r="E210" s="75">
        <f>+VLOOKUP(B210,GESEM!B:R,12,0)</f>
        <v>45699</v>
      </c>
      <c r="F210" s="61" t="str">
        <f>+VLOOKUP(B210,GESEM!B:R,13,0)</f>
        <v>PART TIME</v>
      </c>
      <c r="G210" s="61"/>
      <c r="H210" s="96"/>
      <c r="I210" s="61" t="str">
        <f>+VLOOKUP(B210,GESEM!B:N,3,0)</f>
        <v>PEÑA CORDOVA SANDRA LISBETH</v>
      </c>
      <c r="J210" s="61" t="s">
        <v>16</v>
      </c>
      <c r="K210" s="61" t="str">
        <f>+VLOOKUP(B210,GESEM!B:R,8,0)</f>
        <v>RUBINA MEDINA GUSTAVO FRANCO</v>
      </c>
      <c r="L210" s="61" t="str">
        <f>+VLOOKUP(B210,GESEM!B:R,17,0)</f>
        <v>PORTILLA REYES YOHANA ARACELLI</v>
      </c>
      <c r="M210" s="61" t="s">
        <v>104</v>
      </c>
      <c r="N210" s="13">
        <v>0.5</v>
      </c>
      <c r="O210" s="14">
        <v>0.85763888888888884</v>
      </c>
      <c r="P210" s="13">
        <v>0.75</v>
      </c>
      <c r="Q210" s="14">
        <v>0.78125</v>
      </c>
      <c r="R210" s="108" t="str">
        <f>+VLOOKUP(B210,GESEM!B:R,9,0)</f>
        <v>ACTIVO</v>
      </c>
      <c r="S210" s="19"/>
      <c r="T210" s="14"/>
      <c r="U210" s="14"/>
      <c r="V210" s="14"/>
      <c r="W210" s="13"/>
      <c r="X210" s="14"/>
      <c r="Y210" s="13"/>
      <c r="Z210" s="20"/>
      <c r="AA210" s="107"/>
      <c r="AB210" s="17"/>
      <c r="AC210" s="17"/>
      <c r="AD210" s="17"/>
      <c r="AE210" s="17"/>
      <c r="AF210" s="17"/>
      <c r="AG210" s="17"/>
      <c r="AH210" s="18"/>
      <c r="AI210" s="13"/>
      <c r="AJ210" s="14"/>
      <c r="AK210" s="14"/>
      <c r="AL210" s="14"/>
      <c r="AM210" s="13"/>
      <c r="AN210" s="14"/>
      <c r="AO210" s="14"/>
      <c r="AP210" s="20"/>
      <c r="AQ210" s="16"/>
      <c r="AR210" s="17"/>
      <c r="AS210" s="17"/>
      <c r="AT210" s="17"/>
      <c r="AU210" s="17"/>
      <c r="AV210" s="17"/>
      <c r="AW210" s="17"/>
      <c r="AX210" s="18"/>
      <c r="AY210" s="13">
        <v>0.54166666666666663</v>
      </c>
      <c r="AZ210" s="14">
        <v>0.89930555555555558</v>
      </c>
      <c r="BA210" s="14"/>
      <c r="BB210" s="14"/>
      <c r="BC210" s="13">
        <v>0.75</v>
      </c>
      <c r="BD210" s="14">
        <v>0.78125</v>
      </c>
      <c r="BE210" s="14"/>
      <c r="BF210" s="20"/>
      <c r="BG210" s="16">
        <v>0.5</v>
      </c>
      <c r="BH210" s="17">
        <v>0.85763888888888884</v>
      </c>
      <c r="BI210" s="17"/>
      <c r="BJ210" s="17"/>
      <c r="BK210" s="17">
        <v>0.75</v>
      </c>
      <c r="BL210" s="17">
        <v>0.78125</v>
      </c>
      <c r="BM210" s="17"/>
      <c r="BN210" s="18"/>
      <c r="BO210" s="13">
        <v>0.5</v>
      </c>
      <c r="BP210" s="14">
        <v>0.85763888888888884</v>
      </c>
      <c r="BQ210" s="14"/>
      <c r="BR210" s="14"/>
      <c r="BS210" s="14">
        <v>0.75</v>
      </c>
      <c r="BT210" s="14">
        <v>0.78125</v>
      </c>
      <c r="BU210" s="14"/>
      <c r="BV210" s="20"/>
      <c r="BW210" s="21">
        <f t="shared" si="10"/>
        <v>4</v>
      </c>
      <c r="BX210" s="2" t="str">
        <f t="shared" si="11"/>
        <v>X</v>
      </c>
      <c r="BY210" s="2" t="str">
        <f>+VLOOKUP(B210,GESEM!B:O,14,0)</f>
        <v>R1571851</v>
      </c>
      <c r="CG210"/>
      <c r="CH210"/>
    </row>
    <row r="211" spans="1:86" ht="12.75" customHeight="1" x14ac:dyDescent="0.2">
      <c r="A211" s="31">
        <f t="shared" si="12"/>
        <v>205</v>
      </c>
      <c r="B211" s="74">
        <v>48411799</v>
      </c>
      <c r="C211" s="61" t="str">
        <f>+VLOOKUP(J211,TURNO!P:Q,2,0)</f>
        <v xml:space="preserve">CHAT USER </v>
      </c>
      <c r="D211" s="61" t="str">
        <f>+VLOOKUP(N211,TURNO!B:D,3,0)</f>
        <v>Tarde</v>
      </c>
      <c r="E211" s="75">
        <f>+VLOOKUP(B211,GESEM!B:R,12,0)</f>
        <v>45699</v>
      </c>
      <c r="F211" s="61" t="str">
        <f>+VLOOKUP(B211,GESEM!B:R,13,0)</f>
        <v>PART TIME</v>
      </c>
      <c r="G211" s="61"/>
      <c r="H211" s="96"/>
      <c r="I211" s="61" t="str">
        <f>+VLOOKUP(B211,GESEM!B:N,3,0)</f>
        <v>PORTUGUEZ ESPINO JUANA FIORELA</v>
      </c>
      <c r="J211" s="61" t="s">
        <v>16</v>
      </c>
      <c r="K211" s="61" t="str">
        <f>+VLOOKUP(B211,GESEM!B:R,8,0)</f>
        <v>VILLAVICENCIO OBANDO ARTURO JOSE</v>
      </c>
      <c r="L211" s="61" t="str">
        <f>+VLOOKUP(B211,GESEM!B:R,17,0)</f>
        <v>PORTILLA REYES YOHANA ARACELLI</v>
      </c>
      <c r="M211" s="61" t="s">
        <v>104</v>
      </c>
      <c r="N211" s="13">
        <v>0.5</v>
      </c>
      <c r="O211" s="14">
        <v>0.85763888888888884</v>
      </c>
      <c r="P211" s="13">
        <v>0.79166666666666663</v>
      </c>
      <c r="Q211" s="14">
        <v>0.82291666666666663</v>
      </c>
      <c r="R211" s="108" t="str">
        <f>+VLOOKUP(B211,GESEM!B:R,9,0)</f>
        <v>ACTIVO</v>
      </c>
      <c r="S211" s="19"/>
      <c r="T211" s="14"/>
      <c r="U211" s="14"/>
      <c r="V211" s="14"/>
      <c r="W211" s="13"/>
      <c r="X211" s="14"/>
      <c r="Y211" s="13"/>
      <c r="Z211" s="20"/>
      <c r="AA211" s="107"/>
      <c r="AB211" s="17"/>
      <c r="AC211" s="17"/>
      <c r="AD211" s="17"/>
      <c r="AE211" s="17"/>
      <c r="AF211" s="17"/>
      <c r="AG211" s="17"/>
      <c r="AH211" s="18"/>
      <c r="AI211" s="13"/>
      <c r="AJ211" s="14"/>
      <c r="AK211" s="14"/>
      <c r="AL211" s="14"/>
      <c r="AM211" s="13"/>
      <c r="AN211" s="14"/>
      <c r="AO211" s="14"/>
      <c r="AP211" s="20"/>
      <c r="AQ211" s="16"/>
      <c r="AR211" s="17"/>
      <c r="AS211" s="17"/>
      <c r="AT211" s="17"/>
      <c r="AU211" s="17"/>
      <c r="AV211" s="17"/>
      <c r="AW211" s="17"/>
      <c r="AX211" s="18"/>
      <c r="AY211" s="13">
        <v>0.5</v>
      </c>
      <c r="AZ211" s="14">
        <v>0.85763888888888884</v>
      </c>
      <c r="BA211" s="14"/>
      <c r="BB211" s="14"/>
      <c r="BC211" s="13">
        <v>0.79166666666666663</v>
      </c>
      <c r="BD211" s="14">
        <v>0.82291666666666663</v>
      </c>
      <c r="BE211" s="14"/>
      <c r="BF211" s="20"/>
      <c r="BG211" s="16">
        <v>0.5</v>
      </c>
      <c r="BH211" s="17">
        <v>0.85763888888888884</v>
      </c>
      <c r="BI211" s="17"/>
      <c r="BJ211" s="17"/>
      <c r="BK211" s="17">
        <v>0.79166666666666663</v>
      </c>
      <c r="BL211" s="17">
        <v>0.82291666666666663</v>
      </c>
      <c r="BM211" s="17"/>
      <c r="BN211" s="18"/>
      <c r="BO211" s="13">
        <v>0.5</v>
      </c>
      <c r="BP211" s="14">
        <v>0.85763888888888884</v>
      </c>
      <c r="BQ211" s="14"/>
      <c r="BR211" s="14"/>
      <c r="BS211" s="14">
        <v>0.75</v>
      </c>
      <c r="BT211" s="14">
        <v>0.78125</v>
      </c>
      <c r="BU211" s="14"/>
      <c r="BV211" s="20"/>
      <c r="BW211" s="21">
        <f t="shared" si="10"/>
        <v>4</v>
      </c>
      <c r="BX211" s="2" t="str">
        <f t="shared" si="11"/>
        <v>X</v>
      </c>
      <c r="BY211" s="2" t="str">
        <f>+VLOOKUP(B211,GESEM!B:O,14,0)</f>
        <v>R1571851</v>
      </c>
      <c r="CG211"/>
      <c r="CH211"/>
    </row>
    <row r="212" spans="1:86" ht="12.75" customHeight="1" x14ac:dyDescent="0.2">
      <c r="A212" s="31">
        <f t="shared" si="12"/>
        <v>206</v>
      </c>
      <c r="B212" s="74">
        <v>47916671</v>
      </c>
      <c r="C212" s="61" t="str">
        <f>+VLOOKUP(J212,TURNO!P:Q,2,0)</f>
        <v xml:space="preserve">CHAT USER </v>
      </c>
      <c r="D212" s="61" t="str">
        <f>+VLOOKUP(N212,TURNO!B:D,3,0)</f>
        <v>Tarde</v>
      </c>
      <c r="E212" s="75">
        <f>+VLOOKUP(B212,GESEM!B:R,12,0)</f>
        <v>45699</v>
      </c>
      <c r="F212" s="61" t="str">
        <f>+VLOOKUP(B212,GESEM!B:R,13,0)</f>
        <v>PART TIME</v>
      </c>
      <c r="G212" s="61"/>
      <c r="H212" s="96"/>
      <c r="I212" s="61" t="str">
        <f>+VLOOKUP(B212,GESEM!B:N,3,0)</f>
        <v>QUIROZ CANDELA KAREN YESENIA</v>
      </c>
      <c r="J212" s="61" t="s">
        <v>16</v>
      </c>
      <c r="K212" s="61" t="str">
        <f>+VLOOKUP(B212,GESEM!B:R,8,0)</f>
        <v>VILLAVICENCIO OBANDO ARTURO JOSE</v>
      </c>
      <c r="L212" s="61" t="str">
        <f>+VLOOKUP(B212,GESEM!B:R,17,0)</f>
        <v>PORTILLA REYES YOHANA ARACELLI</v>
      </c>
      <c r="M212" s="61" t="s">
        <v>104</v>
      </c>
      <c r="N212" s="13">
        <v>0.5</v>
      </c>
      <c r="O212" s="14">
        <v>0.85763888888888884</v>
      </c>
      <c r="P212" s="13">
        <v>0.79166666666666663</v>
      </c>
      <c r="Q212" s="14">
        <v>0.82291666666666663</v>
      </c>
      <c r="R212" s="108" t="str">
        <f>+VLOOKUP(B212,GESEM!B:R,9,0)</f>
        <v>ACTIVO</v>
      </c>
      <c r="S212" s="19"/>
      <c r="T212" s="14"/>
      <c r="U212" s="14"/>
      <c r="V212" s="14"/>
      <c r="W212" s="13"/>
      <c r="X212" s="14"/>
      <c r="Y212" s="13"/>
      <c r="Z212" s="20"/>
      <c r="AA212" s="107"/>
      <c r="AB212" s="17"/>
      <c r="AC212" s="17"/>
      <c r="AD212" s="17"/>
      <c r="AE212" s="17"/>
      <c r="AF212" s="17"/>
      <c r="AG212" s="17"/>
      <c r="AH212" s="18"/>
      <c r="AI212" s="13"/>
      <c r="AJ212" s="14"/>
      <c r="AK212" s="14"/>
      <c r="AL212" s="14"/>
      <c r="AM212" s="13"/>
      <c r="AN212" s="14"/>
      <c r="AO212" s="14"/>
      <c r="AP212" s="20"/>
      <c r="AQ212" s="16"/>
      <c r="AR212" s="17"/>
      <c r="AS212" s="17"/>
      <c r="AT212" s="17"/>
      <c r="AU212" s="17"/>
      <c r="AV212" s="17"/>
      <c r="AW212" s="17"/>
      <c r="AX212" s="18"/>
      <c r="AY212" s="13">
        <v>0.5</v>
      </c>
      <c r="AZ212" s="14">
        <v>0.85763888888888884</v>
      </c>
      <c r="BA212" s="14"/>
      <c r="BB212" s="14"/>
      <c r="BC212" s="13">
        <v>0.79166666666666663</v>
      </c>
      <c r="BD212" s="14">
        <v>0.82291666666666663</v>
      </c>
      <c r="BE212" s="14"/>
      <c r="BF212" s="20"/>
      <c r="BG212" s="16">
        <v>0.5</v>
      </c>
      <c r="BH212" s="17">
        <v>0.85763888888888884</v>
      </c>
      <c r="BI212" s="17"/>
      <c r="BJ212" s="17"/>
      <c r="BK212" s="17">
        <v>0.79166666666666663</v>
      </c>
      <c r="BL212" s="17">
        <v>0.82291666666666663</v>
      </c>
      <c r="BM212" s="17"/>
      <c r="BN212" s="18"/>
      <c r="BO212" s="13">
        <v>0.5</v>
      </c>
      <c r="BP212" s="14">
        <v>0.85763888888888884</v>
      </c>
      <c r="BQ212" s="14"/>
      <c r="BR212" s="14"/>
      <c r="BS212" s="14">
        <v>0.75</v>
      </c>
      <c r="BT212" s="14">
        <v>0.78125</v>
      </c>
      <c r="BU212" s="14"/>
      <c r="BV212" s="20"/>
      <c r="BW212" s="21">
        <f t="shared" si="10"/>
        <v>4</v>
      </c>
      <c r="BX212" s="2" t="str">
        <f t="shared" si="11"/>
        <v>X</v>
      </c>
      <c r="BY212" s="2" t="str">
        <f>+VLOOKUP(B212,GESEM!B:O,14,0)</f>
        <v>R1571851</v>
      </c>
      <c r="CG212"/>
      <c r="CH212"/>
    </row>
    <row r="213" spans="1:86" ht="12.75" customHeight="1" x14ac:dyDescent="0.2">
      <c r="A213" s="31">
        <f t="shared" si="12"/>
        <v>207</v>
      </c>
      <c r="B213" s="74">
        <v>75628801</v>
      </c>
      <c r="C213" s="61" t="str">
        <f>+VLOOKUP(J213,TURNO!P:Q,2,0)</f>
        <v xml:space="preserve">CHAT USER </v>
      </c>
      <c r="D213" s="61" t="str">
        <f>+VLOOKUP(N213,TURNO!B:D,3,0)</f>
        <v>Tarde</v>
      </c>
      <c r="E213" s="75">
        <f>+VLOOKUP(B213,GESEM!B:R,12,0)</f>
        <v>45699</v>
      </c>
      <c r="F213" s="61" t="str">
        <f>+VLOOKUP(B213,GESEM!B:R,13,0)</f>
        <v>PART TIME</v>
      </c>
      <c r="G213" s="61"/>
      <c r="H213" s="96"/>
      <c r="I213" s="61" t="str">
        <f>+VLOOKUP(B213,GESEM!B:N,3,0)</f>
        <v>SALAS PALACIOS JHAIR JESUS</v>
      </c>
      <c r="J213" s="61" t="s">
        <v>16</v>
      </c>
      <c r="K213" s="61" t="str">
        <f>+VLOOKUP(B213,GESEM!B:R,8,0)</f>
        <v>VILLAVICENCIO OBANDO ARTURO JOSE</v>
      </c>
      <c r="L213" s="61" t="str">
        <f>+VLOOKUP(B213,GESEM!B:R,17,0)</f>
        <v>PORTILLA REYES YOHANA ARACELLI</v>
      </c>
      <c r="M213" s="61" t="s">
        <v>104</v>
      </c>
      <c r="N213" s="13">
        <v>0.5</v>
      </c>
      <c r="O213" s="14">
        <v>0.85763888888888884</v>
      </c>
      <c r="P213" s="13">
        <v>0.75</v>
      </c>
      <c r="Q213" s="14">
        <v>0.78125</v>
      </c>
      <c r="R213" s="108" t="str">
        <f>+VLOOKUP(B213,GESEM!B:R,9,0)</f>
        <v>ACTIVO</v>
      </c>
      <c r="S213" s="19"/>
      <c r="T213" s="14"/>
      <c r="U213" s="14"/>
      <c r="V213" s="14"/>
      <c r="W213" s="13"/>
      <c r="X213" s="14"/>
      <c r="Y213" s="13"/>
      <c r="Z213" s="20"/>
      <c r="AA213" s="107"/>
      <c r="AB213" s="17"/>
      <c r="AC213" s="17"/>
      <c r="AD213" s="17"/>
      <c r="AE213" s="17"/>
      <c r="AF213" s="17"/>
      <c r="AG213" s="17"/>
      <c r="AH213" s="18"/>
      <c r="AI213" s="13"/>
      <c r="AJ213" s="14"/>
      <c r="AK213" s="14"/>
      <c r="AL213" s="14"/>
      <c r="AM213" s="13"/>
      <c r="AN213" s="14"/>
      <c r="AO213" s="14"/>
      <c r="AP213" s="20"/>
      <c r="AQ213" s="16"/>
      <c r="AR213" s="17"/>
      <c r="AS213" s="17"/>
      <c r="AT213" s="17"/>
      <c r="AU213" s="17"/>
      <c r="AV213" s="17"/>
      <c r="AW213" s="17"/>
      <c r="AX213" s="18"/>
      <c r="AY213" s="13">
        <v>0.5</v>
      </c>
      <c r="AZ213" s="14">
        <v>0.85763888888888884</v>
      </c>
      <c r="BA213" s="14"/>
      <c r="BB213" s="14"/>
      <c r="BC213" s="13">
        <v>0.75</v>
      </c>
      <c r="BD213" s="14">
        <v>0.78125</v>
      </c>
      <c r="BE213" s="14"/>
      <c r="BF213" s="20"/>
      <c r="BG213" s="16">
        <v>0.5</v>
      </c>
      <c r="BH213" s="17">
        <v>0.85763888888888884</v>
      </c>
      <c r="BI213" s="17"/>
      <c r="BJ213" s="17"/>
      <c r="BK213" s="17">
        <v>0.75</v>
      </c>
      <c r="BL213" s="17">
        <v>0.78125</v>
      </c>
      <c r="BM213" s="17"/>
      <c r="BN213" s="18"/>
      <c r="BO213" s="13">
        <v>0.5</v>
      </c>
      <c r="BP213" s="14">
        <v>0.85763888888888884</v>
      </c>
      <c r="BQ213" s="14"/>
      <c r="BR213" s="14"/>
      <c r="BS213" s="14">
        <v>0.75</v>
      </c>
      <c r="BT213" s="14">
        <v>0.78125</v>
      </c>
      <c r="BU213" s="14"/>
      <c r="BV213" s="20"/>
      <c r="BW213" s="21">
        <f t="shared" si="10"/>
        <v>4</v>
      </c>
      <c r="BX213" s="2" t="str">
        <f t="shared" si="11"/>
        <v>X</v>
      </c>
      <c r="BY213" s="2" t="str">
        <f>+VLOOKUP(B213,GESEM!B:O,14,0)</f>
        <v>R1571851</v>
      </c>
      <c r="CG213"/>
      <c r="CH213"/>
    </row>
    <row r="214" spans="1:86" ht="12.75" customHeight="1" x14ac:dyDescent="0.2">
      <c r="A214" s="31">
        <f t="shared" si="12"/>
        <v>208</v>
      </c>
      <c r="B214" s="74">
        <v>45454095</v>
      </c>
      <c r="C214" s="61" t="str">
        <f>+VLOOKUP(J214,TURNO!P:Q,2,0)</f>
        <v xml:space="preserve">CHAT USER </v>
      </c>
      <c r="D214" s="61" t="str">
        <f>+VLOOKUP(N214,TURNO!B:D,3,0)</f>
        <v>Tarde</v>
      </c>
      <c r="E214" s="75">
        <f>+VLOOKUP(B214,GESEM!B:R,12,0)</f>
        <v>45699</v>
      </c>
      <c r="F214" s="61" t="str">
        <f>+VLOOKUP(B214,GESEM!B:R,13,0)</f>
        <v>PART TIME</v>
      </c>
      <c r="G214" s="61"/>
      <c r="H214" s="96"/>
      <c r="I214" s="61" t="str">
        <f>+VLOOKUP(B214,GESEM!B:N,3,0)</f>
        <v>VELASQUEZ ROMERO DALILA DEL PILAR</v>
      </c>
      <c r="J214" s="61" t="s">
        <v>16</v>
      </c>
      <c r="K214" s="61" t="str">
        <f>+VLOOKUP(B214,GESEM!B:R,8,0)</f>
        <v>RUBINA MEDINA GUSTAVO FRANCO</v>
      </c>
      <c r="L214" s="61" t="str">
        <f>+VLOOKUP(B214,GESEM!B:R,17,0)</f>
        <v>PORTILLA REYES YOHANA ARACELLI</v>
      </c>
      <c r="M214" s="61" t="s">
        <v>104</v>
      </c>
      <c r="N214" s="13">
        <v>0.5</v>
      </c>
      <c r="O214" s="14">
        <v>0.85763888888888884</v>
      </c>
      <c r="P214" s="13">
        <v>0.79166666666666663</v>
      </c>
      <c r="Q214" s="14">
        <v>0.82291666666666663</v>
      </c>
      <c r="R214" s="108" t="str">
        <f>+VLOOKUP(B214,GESEM!B:R,9,0)</f>
        <v>ACTIVO</v>
      </c>
      <c r="S214" s="19"/>
      <c r="T214" s="14"/>
      <c r="U214" s="14"/>
      <c r="V214" s="14"/>
      <c r="W214" s="13"/>
      <c r="X214" s="14"/>
      <c r="Y214" s="13"/>
      <c r="Z214" s="20"/>
      <c r="AA214" s="107"/>
      <c r="AB214" s="17"/>
      <c r="AC214" s="17"/>
      <c r="AD214" s="17"/>
      <c r="AE214" s="17"/>
      <c r="AF214" s="17"/>
      <c r="AG214" s="17"/>
      <c r="AH214" s="18"/>
      <c r="AI214" s="13"/>
      <c r="AJ214" s="14"/>
      <c r="AK214" s="14"/>
      <c r="AL214" s="14"/>
      <c r="AM214" s="13"/>
      <c r="AN214" s="14"/>
      <c r="AO214" s="14"/>
      <c r="AP214" s="20"/>
      <c r="AQ214" s="16"/>
      <c r="AR214" s="17"/>
      <c r="AS214" s="17"/>
      <c r="AT214" s="17"/>
      <c r="AU214" s="17"/>
      <c r="AV214" s="17"/>
      <c r="AW214" s="17"/>
      <c r="AX214" s="18"/>
      <c r="AY214" s="13">
        <v>0.5</v>
      </c>
      <c r="AZ214" s="14">
        <v>0.85763888888888884</v>
      </c>
      <c r="BA214" s="14"/>
      <c r="BB214" s="14"/>
      <c r="BC214" s="13">
        <v>0.79166666666666663</v>
      </c>
      <c r="BD214" s="14">
        <v>0.82291666666666663</v>
      </c>
      <c r="BE214" s="14"/>
      <c r="BF214" s="20"/>
      <c r="BG214" s="16">
        <v>0.5</v>
      </c>
      <c r="BH214" s="17">
        <v>0.85763888888888884</v>
      </c>
      <c r="BI214" s="17"/>
      <c r="BJ214" s="17"/>
      <c r="BK214" s="17">
        <v>0.79166666666666663</v>
      </c>
      <c r="BL214" s="17">
        <v>0.82291666666666663</v>
      </c>
      <c r="BM214" s="17"/>
      <c r="BN214" s="18"/>
      <c r="BO214" s="13">
        <v>0.5</v>
      </c>
      <c r="BP214" s="14">
        <v>0.85763888888888884</v>
      </c>
      <c r="BQ214" s="14"/>
      <c r="BR214" s="14"/>
      <c r="BS214" s="14">
        <v>0.75</v>
      </c>
      <c r="BT214" s="14">
        <v>0.78125</v>
      </c>
      <c r="BU214" s="14"/>
      <c r="BV214" s="20"/>
      <c r="BW214" s="21">
        <f t="shared" si="10"/>
        <v>4</v>
      </c>
      <c r="BX214" s="2" t="str">
        <f t="shared" si="11"/>
        <v>X</v>
      </c>
      <c r="BY214" s="2" t="str">
        <f>+VLOOKUP(B214,GESEM!B:O,14,0)</f>
        <v>R1571851</v>
      </c>
      <c r="CG214"/>
      <c r="CH214"/>
    </row>
    <row r="215" spans="1:86" ht="12.75" customHeight="1" x14ac:dyDescent="0.2">
      <c r="A215" s="31">
        <f t="shared" si="12"/>
        <v>209</v>
      </c>
      <c r="B215" s="74">
        <v>75819467</v>
      </c>
      <c r="C215" s="61" t="str">
        <f>+VLOOKUP(J215,TURNO!P:Q,2,0)</f>
        <v xml:space="preserve">CHAT USER </v>
      </c>
      <c r="D215" s="61" t="str">
        <f>+VLOOKUP(N215,TURNO!B:D,3,0)</f>
        <v>Tarde</v>
      </c>
      <c r="E215" s="75">
        <f>+VLOOKUP(B215,GESEM!B:R,12,0)</f>
        <v>45699</v>
      </c>
      <c r="F215" s="61" t="str">
        <f>+VLOOKUP(B215,GESEM!B:R,13,0)</f>
        <v>PART TIME</v>
      </c>
      <c r="G215" s="61"/>
      <c r="H215" s="96"/>
      <c r="I215" s="61" t="str">
        <f>+VLOOKUP(B215,GESEM!B:N,3,0)</f>
        <v>ZAMUDIO ORDOÑEZ ESTEFANY GABRIELA</v>
      </c>
      <c r="J215" s="61" t="s">
        <v>16</v>
      </c>
      <c r="K215" s="61" t="str">
        <f>+VLOOKUP(B215,GESEM!B:R,8,0)</f>
        <v>VILLAVICENCIO OBANDO ARTURO JOSE</v>
      </c>
      <c r="L215" s="61" t="str">
        <f>+VLOOKUP(B215,GESEM!B:R,17,0)</f>
        <v>PORTILLA REYES YOHANA ARACELLI</v>
      </c>
      <c r="M215" s="61" t="s">
        <v>104</v>
      </c>
      <c r="N215" s="13">
        <v>0.5</v>
      </c>
      <c r="O215" s="14">
        <v>0.85763888888888884</v>
      </c>
      <c r="P215" s="13">
        <v>0.75</v>
      </c>
      <c r="Q215" s="14">
        <v>0.78125</v>
      </c>
      <c r="R215" s="108" t="str">
        <f>+VLOOKUP(B215,GESEM!B:R,9,0)</f>
        <v>ACTIVO</v>
      </c>
      <c r="S215" s="19"/>
      <c r="T215" s="14"/>
      <c r="U215" s="14"/>
      <c r="V215" s="14"/>
      <c r="W215" s="13"/>
      <c r="X215" s="14"/>
      <c r="Y215" s="13"/>
      <c r="Z215" s="20"/>
      <c r="AA215" s="107"/>
      <c r="AB215" s="17"/>
      <c r="AC215" s="17"/>
      <c r="AD215" s="17"/>
      <c r="AE215" s="17"/>
      <c r="AF215" s="17"/>
      <c r="AG215" s="17"/>
      <c r="AH215" s="18"/>
      <c r="AI215" s="13"/>
      <c r="AJ215" s="14"/>
      <c r="AK215" s="14"/>
      <c r="AL215" s="14"/>
      <c r="AM215" s="13"/>
      <c r="AN215" s="14"/>
      <c r="AO215" s="14"/>
      <c r="AP215" s="20"/>
      <c r="AQ215" s="16"/>
      <c r="AR215" s="17"/>
      <c r="AS215" s="17"/>
      <c r="AT215" s="17"/>
      <c r="AU215" s="17"/>
      <c r="AV215" s="17"/>
      <c r="AW215" s="17"/>
      <c r="AX215" s="18"/>
      <c r="AY215" s="13">
        <v>0.54166666666666663</v>
      </c>
      <c r="AZ215" s="14">
        <v>0.89930555555555558</v>
      </c>
      <c r="BA215" s="14"/>
      <c r="BB215" s="14"/>
      <c r="BC215" s="13">
        <v>0.75</v>
      </c>
      <c r="BD215" s="14">
        <v>0.78125</v>
      </c>
      <c r="BE215" s="14"/>
      <c r="BF215" s="20"/>
      <c r="BG215" s="16">
        <v>0.5</v>
      </c>
      <c r="BH215" s="17">
        <v>0.85763888888888884</v>
      </c>
      <c r="BI215" s="17"/>
      <c r="BJ215" s="17"/>
      <c r="BK215" s="17">
        <v>0.75</v>
      </c>
      <c r="BL215" s="17">
        <v>0.78125</v>
      </c>
      <c r="BM215" s="17"/>
      <c r="BN215" s="18"/>
      <c r="BO215" s="13">
        <v>0.5</v>
      </c>
      <c r="BP215" s="14">
        <v>0.85763888888888884</v>
      </c>
      <c r="BQ215" s="14"/>
      <c r="BR215" s="14"/>
      <c r="BS215" s="14">
        <v>0.75</v>
      </c>
      <c r="BT215" s="14">
        <v>0.78125</v>
      </c>
      <c r="BU215" s="14"/>
      <c r="BV215" s="20"/>
      <c r="BW215" s="21">
        <f t="shared" si="10"/>
        <v>4</v>
      </c>
      <c r="BX215" s="2" t="str">
        <f t="shared" si="11"/>
        <v>X</v>
      </c>
      <c r="BY215" s="2" t="str">
        <f>+VLOOKUP(B215,GESEM!B:O,14,0)</f>
        <v>R1571851</v>
      </c>
      <c r="CG215"/>
      <c r="CH215"/>
    </row>
    <row r="216" spans="1:86" ht="12.75" customHeight="1" x14ac:dyDescent="0.2">
      <c r="A216" s="31">
        <f t="shared" si="12"/>
        <v>210</v>
      </c>
      <c r="B216" s="74">
        <v>47449059</v>
      </c>
      <c r="C216" s="61" t="str">
        <f>+VLOOKUP(J216,TURNO!P:Q,2,0)</f>
        <v xml:space="preserve">CHAT USER </v>
      </c>
      <c r="D216" s="61" t="str">
        <f>+VLOOKUP(N216,TURNO!B:D,3,0)</f>
        <v>Tarde</v>
      </c>
      <c r="E216" s="75">
        <f>+VLOOKUP(B216,GESEM!B:R,12,0)</f>
        <v>45623</v>
      </c>
      <c r="F216" s="61" t="str">
        <f>+VLOOKUP(B216,GESEM!B:R,13,0)</f>
        <v>PART TIME</v>
      </c>
      <c r="G216" s="61"/>
      <c r="H216" s="96"/>
      <c r="I216" s="61" t="str">
        <f>+VLOOKUP(B216,GESEM!B:N,3,0)</f>
        <v>FERNANDEZ CONDOR LUCIA ALMENDRA</v>
      </c>
      <c r="J216" s="61" t="s">
        <v>16</v>
      </c>
      <c r="K216" s="61" t="str">
        <f>+VLOOKUP(B216,GESEM!B:R,8,0)</f>
        <v>ROQUE GOMEZ FRANK PIERCE</v>
      </c>
      <c r="L216" s="61" t="str">
        <f>+VLOOKUP(B216,GESEM!B:R,17,0)</f>
        <v>PORTILLA REYES YOHANA ARACELLI</v>
      </c>
      <c r="M216" s="61" t="s">
        <v>102</v>
      </c>
      <c r="N216" s="13">
        <v>0.5</v>
      </c>
      <c r="O216" s="14">
        <v>0.66319444444444442</v>
      </c>
      <c r="P216" s="13"/>
      <c r="Q216" s="14"/>
      <c r="R216" s="108" t="str">
        <f>+VLOOKUP(B216,GESEM!B:R,9,0)</f>
        <v>ACTIVO</v>
      </c>
      <c r="S216" s="19">
        <v>0.5</v>
      </c>
      <c r="T216" s="14">
        <v>0.66319444444444442</v>
      </c>
      <c r="U216" s="14"/>
      <c r="V216" s="14"/>
      <c r="W216" s="13"/>
      <c r="X216" s="14"/>
      <c r="Y216" s="13"/>
      <c r="Z216" s="20"/>
      <c r="AA216" s="107">
        <v>0.5</v>
      </c>
      <c r="AB216" s="17">
        <v>0.66319444444444442</v>
      </c>
      <c r="AC216" s="17"/>
      <c r="AD216" s="17"/>
      <c r="AE216" s="17"/>
      <c r="AF216" s="17"/>
      <c r="AG216" s="17"/>
      <c r="AH216" s="18"/>
      <c r="AI216" s="13">
        <v>0.5</v>
      </c>
      <c r="AJ216" s="14">
        <v>0.66319444444444442</v>
      </c>
      <c r="AK216" s="14"/>
      <c r="AL216" s="14"/>
      <c r="AM216" s="13"/>
      <c r="AN216" s="14"/>
      <c r="AO216" s="14"/>
      <c r="AP216" s="20"/>
      <c r="AQ216" s="16">
        <v>0.5</v>
      </c>
      <c r="AR216" s="17">
        <v>0.66319444444444442</v>
      </c>
      <c r="AS216" s="17"/>
      <c r="AT216" s="17"/>
      <c r="AU216" s="17"/>
      <c r="AV216" s="17"/>
      <c r="AW216" s="17"/>
      <c r="AX216" s="18"/>
      <c r="AY216" s="13">
        <v>0.5</v>
      </c>
      <c r="AZ216" s="14">
        <v>0.66319444444444442</v>
      </c>
      <c r="BA216" s="14"/>
      <c r="BB216" s="14"/>
      <c r="BC216" s="13"/>
      <c r="BD216" s="14"/>
      <c r="BE216" s="14"/>
      <c r="BF216" s="20"/>
      <c r="BG216" s="16"/>
      <c r="BH216" s="17"/>
      <c r="BI216" s="17"/>
      <c r="BJ216" s="17"/>
      <c r="BK216" s="17"/>
      <c r="BL216" s="17"/>
      <c r="BM216" s="17"/>
      <c r="BN216" s="18"/>
      <c r="BO216" s="13">
        <v>0.5</v>
      </c>
      <c r="BP216" s="14">
        <v>0.66319444444444442</v>
      </c>
      <c r="BQ216" s="14"/>
      <c r="BR216" s="14"/>
      <c r="BS216" s="14"/>
      <c r="BT216" s="14"/>
      <c r="BU216" s="14"/>
      <c r="BV216" s="20"/>
      <c r="BW216" s="21">
        <f t="shared" si="10"/>
        <v>1</v>
      </c>
      <c r="BX216" s="2" t="str">
        <f t="shared" si="11"/>
        <v>X</v>
      </c>
      <c r="BY216" s="2">
        <f>+VLOOKUP(B216,GESEM!B:O,14,0)</f>
        <v>10897</v>
      </c>
      <c r="CG216"/>
      <c r="CH216"/>
    </row>
    <row r="217" spans="1:86" ht="12.75" customHeight="1" x14ac:dyDescent="0.2">
      <c r="A217" s="31">
        <f t="shared" si="12"/>
        <v>211</v>
      </c>
      <c r="B217" s="74">
        <v>3572485</v>
      </c>
      <c r="C217" s="61" t="str">
        <f>+VLOOKUP(J217,TURNO!P:Q,2,0)</f>
        <v xml:space="preserve">CHAT USER </v>
      </c>
      <c r="D217" s="61" t="str">
        <f>+VLOOKUP(N217,TURNO!B:D,3,0)</f>
        <v>Tarde</v>
      </c>
      <c r="E217" s="75">
        <f>+VLOOKUP(B217,GESEM!B:R,12,0)</f>
        <v>44896</v>
      </c>
      <c r="F217" s="61" t="str">
        <f>+VLOOKUP(B217,GESEM!B:R,13,0)</f>
        <v>FULL TIME</v>
      </c>
      <c r="G217" s="61" t="s">
        <v>2218</v>
      </c>
      <c r="H217" s="96" t="s">
        <v>45</v>
      </c>
      <c r="I217" s="61" t="str">
        <f>+VLOOKUP(B217,GESEM!B:N,3,0)</f>
        <v>CASIQUE RANGEL NOHELY ALEXANDRA</v>
      </c>
      <c r="J217" s="61" t="s">
        <v>16</v>
      </c>
      <c r="K217" s="61" t="str">
        <f>+VLOOKUP(B217,GESEM!B:R,8,0)</f>
        <v>QUISPE ACUÑA ALVARO ROBERT</v>
      </c>
      <c r="L217" s="61" t="str">
        <f>+VLOOKUP(B217,GESEM!B:R,17,0)</f>
        <v>SANCHEZ GRADOS JEAN PIERRE JOAQUIN</v>
      </c>
      <c r="M217" s="61" t="s">
        <v>98</v>
      </c>
      <c r="N217" s="13">
        <v>0.52083333333333337</v>
      </c>
      <c r="O217" s="14">
        <v>0.86458333333333337</v>
      </c>
      <c r="P217" s="13">
        <v>0.75</v>
      </c>
      <c r="Q217" s="14">
        <v>0.78125</v>
      </c>
      <c r="R217" s="108" t="str">
        <f>+VLOOKUP(B217,GESEM!B:R,9,0)</f>
        <v>ACTIVO</v>
      </c>
      <c r="S217" s="19">
        <v>0.52083333333333337</v>
      </c>
      <c r="T217" s="14">
        <v>0.86458333333333337</v>
      </c>
      <c r="U217" s="14"/>
      <c r="V217" s="14"/>
      <c r="W217" s="13">
        <v>0.75</v>
      </c>
      <c r="X217" s="14">
        <v>0.78125</v>
      </c>
      <c r="Y217" s="13"/>
      <c r="Z217" s="20"/>
      <c r="AA217" s="107"/>
      <c r="AB217" s="17"/>
      <c r="AC217" s="17"/>
      <c r="AD217" s="17"/>
      <c r="AE217" s="17"/>
      <c r="AF217" s="17"/>
      <c r="AG217" s="17"/>
      <c r="AH217" s="18"/>
      <c r="AI217" s="13">
        <v>0.52083333333333337</v>
      </c>
      <c r="AJ217" s="14">
        <v>0.86458333333333337</v>
      </c>
      <c r="AK217" s="14"/>
      <c r="AL217" s="14"/>
      <c r="AM217" s="13">
        <v>0.75</v>
      </c>
      <c r="AN217" s="14">
        <v>0.78125</v>
      </c>
      <c r="AO217" s="14"/>
      <c r="AP217" s="20"/>
      <c r="AQ217" s="16">
        <v>0.52083333333333337</v>
      </c>
      <c r="AR217" s="17">
        <v>0.86458333333333337</v>
      </c>
      <c r="AS217" s="17"/>
      <c r="AT217" s="17"/>
      <c r="AU217" s="17">
        <v>0.75</v>
      </c>
      <c r="AV217" s="17">
        <v>0.78125</v>
      </c>
      <c r="AW217" s="17"/>
      <c r="AX217" s="18"/>
      <c r="AY217" s="13">
        <v>0.52083333333333337</v>
      </c>
      <c r="AZ217" s="14">
        <v>0.86458333333333337</v>
      </c>
      <c r="BA217" s="14"/>
      <c r="BB217" s="14"/>
      <c r="BC217" s="13">
        <v>0.75</v>
      </c>
      <c r="BD217" s="14">
        <v>0.78125</v>
      </c>
      <c r="BE217" s="14"/>
      <c r="BF217" s="20"/>
      <c r="BG217" s="16">
        <v>0.52083333333333337</v>
      </c>
      <c r="BH217" s="17">
        <v>0.86458333333333337</v>
      </c>
      <c r="BI217" s="17"/>
      <c r="BJ217" s="17"/>
      <c r="BK217" s="17">
        <v>0.75</v>
      </c>
      <c r="BL217" s="17">
        <v>0.78125</v>
      </c>
      <c r="BM217" s="17"/>
      <c r="BN217" s="18"/>
      <c r="BO217" s="13">
        <v>0.52083333333333337</v>
      </c>
      <c r="BP217" s="14">
        <v>0.86458333333333337</v>
      </c>
      <c r="BQ217" s="14"/>
      <c r="BR217" s="14"/>
      <c r="BS217" s="14">
        <v>0.75</v>
      </c>
      <c r="BT217" s="14">
        <v>0.78125</v>
      </c>
      <c r="BU217" s="14"/>
      <c r="BV217" s="20"/>
      <c r="BW217" s="21">
        <f t="shared" si="10"/>
        <v>1</v>
      </c>
      <c r="BX217" s="2" t="str">
        <f t="shared" si="11"/>
        <v>X</v>
      </c>
      <c r="BY217" s="2">
        <f>+VLOOKUP(B217,GESEM!B:O,14,0)</f>
        <v>5911</v>
      </c>
      <c r="CG217"/>
      <c r="CH217"/>
    </row>
    <row r="218" spans="1:86" ht="12.75" customHeight="1" x14ac:dyDescent="0.2">
      <c r="A218" s="31">
        <f t="shared" si="12"/>
        <v>212</v>
      </c>
      <c r="B218" s="74">
        <v>71787734</v>
      </c>
      <c r="C218" s="61" t="str">
        <f>+VLOOKUP(J218,TURNO!P:Q,2,0)</f>
        <v xml:space="preserve">CHAT USER </v>
      </c>
      <c r="D218" s="61" t="str">
        <f>+VLOOKUP(N218,TURNO!B:D,3,0)</f>
        <v>Mañana</v>
      </c>
      <c r="E218" s="75">
        <f>+VLOOKUP(B218,GESEM!B:R,12,0)</f>
        <v>44896</v>
      </c>
      <c r="F218" s="61" t="str">
        <f>+VLOOKUP(B218,GESEM!B:R,13,0)</f>
        <v>FULL TIME</v>
      </c>
      <c r="G218" s="61" t="s">
        <v>2215</v>
      </c>
      <c r="H218" s="96" t="s">
        <v>2375</v>
      </c>
      <c r="I218" s="61" t="str">
        <f>+VLOOKUP(B218,GESEM!B:N,3,0)</f>
        <v>ESPEJO GRANDEZ ERIKA</v>
      </c>
      <c r="J218" s="61" t="s">
        <v>16</v>
      </c>
      <c r="K218" s="61" t="str">
        <f>+VLOOKUP(B218,GESEM!B:R,8,0)</f>
        <v>TORRES BARRIOS YAZURI YARUMI</v>
      </c>
      <c r="L218" s="61" t="str">
        <f>+VLOOKUP(B218,GESEM!B:R,17,0)</f>
        <v>SANCHEZ GRADOS JEAN PIERRE JOAQUIN</v>
      </c>
      <c r="M218" s="61" t="s">
        <v>98</v>
      </c>
      <c r="N218" s="13">
        <v>0.25</v>
      </c>
      <c r="O218" s="14">
        <v>0.59375</v>
      </c>
      <c r="P218" s="13">
        <v>0.33333333333333331</v>
      </c>
      <c r="Q218" s="14">
        <v>0.36458333333333331</v>
      </c>
      <c r="R218" s="108" t="str">
        <f>+VLOOKUP(B218,GESEM!B:R,9,0)</f>
        <v>ACTIVO</v>
      </c>
      <c r="S218" s="19">
        <v>0.25</v>
      </c>
      <c r="T218" s="14">
        <v>0.59375</v>
      </c>
      <c r="U218" s="14"/>
      <c r="V218" s="14"/>
      <c r="W218" s="13">
        <v>0.33333333333333331</v>
      </c>
      <c r="X218" s="14">
        <v>0.36458333333333331</v>
      </c>
      <c r="Y218" s="13"/>
      <c r="Z218" s="20"/>
      <c r="AA218" s="107"/>
      <c r="AB218" s="17"/>
      <c r="AC218" s="17"/>
      <c r="AD218" s="17"/>
      <c r="AE218" s="17"/>
      <c r="AF218" s="17"/>
      <c r="AG218" s="17"/>
      <c r="AH218" s="18"/>
      <c r="AI218" s="13">
        <v>0.25</v>
      </c>
      <c r="AJ218" s="14">
        <v>0.59375</v>
      </c>
      <c r="AK218" s="14"/>
      <c r="AL218" s="14"/>
      <c r="AM218" s="13">
        <v>0.33333333333333331</v>
      </c>
      <c r="AN218" s="14">
        <v>0.36458333333333331</v>
      </c>
      <c r="AO218" s="14"/>
      <c r="AP218" s="20"/>
      <c r="AQ218" s="16">
        <v>0.25</v>
      </c>
      <c r="AR218" s="17">
        <v>0.59375</v>
      </c>
      <c r="AS218" s="17"/>
      <c r="AT218" s="17"/>
      <c r="AU218" s="17">
        <v>0.33333333333333331</v>
      </c>
      <c r="AV218" s="17">
        <v>0.36458333333333331</v>
      </c>
      <c r="AW218" s="17"/>
      <c r="AX218" s="18"/>
      <c r="AY218" s="13">
        <v>0.25</v>
      </c>
      <c r="AZ218" s="14">
        <v>0.59375</v>
      </c>
      <c r="BA218" s="14"/>
      <c r="BB218" s="14"/>
      <c r="BC218" s="13">
        <v>0.33333333333333331</v>
      </c>
      <c r="BD218" s="14">
        <v>0.36458333333333331</v>
      </c>
      <c r="BE218" s="14"/>
      <c r="BF218" s="20"/>
      <c r="BG218" s="16">
        <v>0.25</v>
      </c>
      <c r="BH218" s="17">
        <v>0.59375</v>
      </c>
      <c r="BI218" s="17"/>
      <c r="BJ218" s="17"/>
      <c r="BK218" s="17">
        <v>0.33333333333333331</v>
      </c>
      <c r="BL218" s="17">
        <v>0.36458333333333331</v>
      </c>
      <c r="BM218" s="17"/>
      <c r="BN218" s="18"/>
      <c r="BO218" s="13">
        <v>0.25</v>
      </c>
      <c r="BP218" s="14">
        <v>0.59375</v>
      </c>
      <c r="BQ218" s="14"/>
      <c r="BR218" s="14"/>
      <c r="BS218" s="14">
        <v>0.33333333333333331</v>
      </c>
      <c r="BT218" s="14">
        <v>0.36458333333333331</v>
      </c>
      <c r="BU218" s="14"/>
      <c r="BV218" s="20"/>
      <c r="BW218" s="21">
        <f t="shared" si="10"/>
        <v>1</v>
      </c>
      <c r="BX218" s="2" t="str">
        <f t="shared" si="11"/>
        <v>X</v>
      </c>
      <c r="BY218" s="2">
        <f>+VLOOKUP(B218,GESEM!B:O,14,0)</f>
        <v>5911</v>
      </c>
      <c r="CG218"/>
      <c r="CH218"/>
    </row>
    <row r="219" spans="1:86" ht="12.75" customHeight="1" x14ac:dyDescent="0.2">
      <c r="A219" s="31">
        <f t="shared" si="12"/>
        <v>213</v>
      </c>
      <c r="B219" s="74">
        <v>78008090</v>
      </c>
      <c r="C219" s="61" t="str">
        <f>+VLOOKUP(J219,TURNO!P:Q,2,0)</f>
        <v xml:space="preserve">CHAT USER </v>
      </c>
      <c r="D219" s="61" t="str">
        <f>+VLOOKUP(N219,TURNO!B:D,3,0)</f>
        <v>Tarde</v>
      </c>
      <c r="E219" s="75">
        <f>+VLOOKUP(B219,GESEM!B:R,12,0)</f>
        <v>44693</v>
      </c>
      <c r="F219" s="61" t="str">
        <f>+VLOOKUP(B219,GESEM!B:R,13,0)</f>
        <v>PART TIME</v>
      </c>
      <c r="G219" s="61"/>
      <c r="H219" s="96"/>
      <c r="I219" s="61" t="str">
        <f>+VLOOKUP(B219,GESEM!B:N,3,0)</f>
        <v>SALINAS BARDALES NILA MILAGROS</v>
      </c>
      <c r="J219" s="61" t="s">
        <v>16</v>
      </c>
      <c r="K219" s="61" t="str">
        <f>+VLOOKUP(B219,GESEM!B:R,8,0)</f>
        <v>MORALES MAMANI BRADEN SAMUEL</v>
      </c>
      <c r="L219" s="61" t="str">
        <f>+VLOOKUP(B219,GESEM!B:R,17,0)</f>
        <v>PORTILLA REYES YOHANA ARACELLI</v>
      </c>
      <c r="M219" s="61" t="s">
        <v>97</v>
      </c>
      <c r="N219" s="13">
        <v>0.54166666666666663</v>
      </c>
      <c r="O219" s="14">
        <v>0.70486111111111116</v>
      </c>
      <c r="P219" s="13"/>
      <c r="Q219" s="14"/>
      <c r="R219" s="108" t="str">
        <f>+VLOOKUP(B219,GESEM!B:R,9,0)</f>
        <v>ACTIVO</v>
      </c>
      <c r="S219" s="19"/>
      <c r="T219" s="14"/>
      <c r="U219" s="14"/>
      <c r="V219" s="14"/>
      <c r="W219" s="13"/>
      <c r="X219" s="14"/>
      <c r="Y219" s="13"/>
      <c r="Z219" s="20"/>
      <c r="AA219" s="107">
        <v>0.54166666666666663</v>
      </c>
      <c r="AB219" s="17">
        <v>0.70486111111111116</v>
      </c>
      <c r="AC219" s="17"/>
      <c r="AD219" s="17"/>
      <c r="AE219" s="17"/>
      <c r="AF219" s="17"/>
      <c r="AG219" s="17"/>
      <c r="AH219" s="18"/>
      <c r="AI219" s="13">
        <v>0.54166666666666663</v>
      </c>
      <c r="AJ219" s="14">
        <v>0.70486111111111116</v>
      </c>
      <c r="AK219" s="14"/>
      <c r="AL219" s="14"/>
      <c r="AM219" s="13"/>
      <c r="AN219" s="14"/>
      <c r="AO219" s="14"/>
      <c r="AP219" s="20"/>
      <c r="AQ219" s="16">
        <v>0.54166666666666663</v>
      </c>
      <c r="AR219" s="17">
        <v>0.70486111111111116</v>
      </c>
      <c r="AS219" s="17"/>
      <c r="AT219" s="17"/>
      <c r="AU219" s="17"/>
      <c r="AV219" s="17"/>
      <c r="AW219" s="17"/>
      <c r="AX219" s="18"/>
      <c r="AY219" s="13">
        <v>0.54166666666666663</v>
      </c>
      <c r="AZ219" s="14">
        <v>0.70486111111111116</v>
      </c>
      <c r="BA219" s="14"/>
      <c r="BB219" s="14"/>
      <c r="BC219" s="13"/>
      <c r="BD219" s="14"/>
      <c r="BE219" s="14"/>
      <c r="BF219" s="20"/>
      <c r="BG219" s="16">
        <v>0.54166666666666663</v>
      </c>
      <c r="BH219" s="17">
        <v>0.70486111111111116</v>
      </c>
      <c r="BI219" s="17"/>
      <c r="BJ219" s="17"/>
      <c r="BK219" s="17"/>
      <c r="BL219" s="17"/>
      <c r="BM219" s="17"/>
      <c r="BN219" s="18"/>
      <c r="BO219" s="13">
        <v>0.54166666666666663</v>
      </c>
      <c r="BP219" s="14">
        <v>0.70486111111111116</v>
      </c>
      <c r="BQ219" s="14"/>
      <c r="BR219" s="14"/>
      <c r="BS219" s="14"/>
      <c r="BT219" s="14"/>
      <c r="BU219" s="14"/>
      <c r="BV219" s="20"/>
      <c r="BW219" s="21">
        <f t="shared" ref="BW219" si="13">COUNTBLANK(S219)+COUNTBLANK(AA219)+COUNTBLANK(AI219)+COUNTBLANK(AQ219)+COUNTBLANK(AY219)+COUNTBLANK(BG219)+COUNTBLANK(BO219)</f>
        <v>1</v>
      </c>
      <c r="BX219" s="2" t="str">
        <f t="shared" si="11"/>
        <v>X</v>
      </c>
      <c r="BY219" s="2">
        <f>+VLOOKUP(B219,GESEM!B:O,14,0)</f>
        <v>3259</v>
      </c>
      <c r="CG219"/>
      <c r="CH219"/>
    </row>
    <row r="220" spans="1:86" ht="12.75" customHeight="1" x14ac:dyDescent="0.2">
      <c r="A220" s="31">
        <f t="shared" si="12"/>
        <v>214</v>
      </c>
      <c r="B220" s="74">
        <v>41980152</v>
      </c>
      <c r="C220" s="61" t="str">
        <f>+VLOOKUP(J220,TURNO!P:Q,2,0)</f>
        <v xml:space="preserve">CHAT USER </v>
      </c>
      <c r="D220" s="61" t="str">
        <f>+VLOOKUP(N220,TURNO!B:D,3,0)</f>
        <v>Tarde</v>
      </c>
      <c r="E220" s="75">
        <f>+VLOOKUP(B220,GESEM!B:R,12,0)</f>
        <v>45209</v>
      </c>
      <c r="F220" s="61" t="str">
        <f>+VLOOKUP(B220,GESEM!B:R,13,0)</f>
        <v>PART TIME</v>
      </c>
      <c r="G220" s="61"/>
      <c r="H220" s="96"/>
      <c r="I220" s="61" t="str">
        <f>+VLOOKUP(B220,GESEM!B:N,3,0)</f>
        <v>REQUEJO MERINO MILAGROS LOURDES</v>
      </c>
      <c r="J220" s="61" t="s">
        <v>16</v>
      </c>
      <c r="K220" s="61" t="str">
        <f>+VLOOKUP(B220,GESEM!B:R,8,0)</f>
        <v>MORALES MAMANI BRADEN SAMUEL</v>
      </c>
      <c r="L220" s="61" t="str">
        <f>+VLOOKUP(B220,GESEM!B:R,17,0)</f>
        <v>PORTILLA REYES YOHANA ARACELLI</v>
      </c>
      <c r="M220" s="61" t="s">
        <v>98</v>
      </c>
      <c r="N220" s="13">
        <v>0.5</v>
      </c>
      <c r="O220" s="14">
        <v>0.66319444444444442</v>
      </c>
      <c r="P220" s="13"/>
      <c r="Q220" s="14"/>
      <c r="R220" s="108" t="str">
        <f>+VLOOKUP(B220,GESEM!B:R,9,0)</f>
        <v>ACTIVO</v>
      </c>
      <c r="S220" s="19">
        <v>0.5</v>
      </c>
      <c r="T220" s="14">
        <v>0.66319444444444442</v>
      </c>
      <c r="U220" s="14"/>
      <c r="V220" s="14"/>
      <c r="W220" s="13"/>
      <c r="X220" s="14"/>
      <c r="Y220" s="13"/>
      <c r="Z220" s="20"/>
      <c r="AA220" s="107"/>
      <c r="AB220" s="17"/>
      <c r="AC220" s="17"/>
      <c r="AD220" s="17"/>
      <c r="AE220" s="17"/>
      <c r="AF220" s="17"/>
      <c r="AG220" s="17"/>
      <c r="AH220" s="18"/>
      <c r="AI220" s="13">
        <v>0.5</v>
      </c>
      <c r="AJ220" s="14">
        <v>0.66319444444444442</v>
      </c>
      <c r="AK220" s="14"/>
      <c r="AL220" s="14"/>
      <c r="AM220" s="13"/>
      <c r="AN220" s="14"/>
      <c r="AO220" s="14"/>
      <c r="AP220" s="20"/>
      <c r="AQ220" s="16">
        <v>0.5</v>
      </c>
      <c r="AR220" s="17">
        <v>0.66319444444444442</v>
      </c>
      <c r="AS220" s="17"/>
      <c r="AT220" s="17"/>
      <c r="AU220" s="17"/>
      <c r="AV220" s="17"/>
      <c r="AW220" s="17"/>
      <c r="AX220" s="18"/>
      <c r="AY220" s="13">
        <v>0.5</v>
      </c>
      <c r="AZ220" s="14">
        <v>0.66319444444444442</v>
      </c>
      <c r="BA220" s="14"/>
      <c r="BB220" s="14"/>
      <c r="BC220" s="13"/>
      <c r="BD220" s="14"/>
      <c r="BE220" s="14"/>
      <c r="BF220" s="20"/>
      <c r="BG220" s="16">
        <v>0.5</v>
      </c>
      <c r="BH220" s="17">
        <v>0.66319444444444442</v>
      </c>
      <c r="BI220" s="17"/>
      <c r="BJ220" s="17"/>
      <c r="BK220" s="17"/>
      <c r="BL220" s="17"/>
      <c r="BM220" s="17"/>
      <c r="BN220" s="18"/>
      <c r="BO220" s="13">
        <v>0.5</v>
      </c>
      <c r="BP220" s="14">
        <v>0.66319444444444442</v>
      </c>
      <c r="BQ220" s="14"/>
      <c r="BR220" s="14"/>
      <c r="BS220" s="14"/>
      <c r="BT220" s="14"/>
      <c r="BU220" s="14"/>
      <c r="BV220" s="20"/>
      <c r="BW220" s="21">
        <f t="shared" si="10"/>
        <v>1</v>
      </c>
      <c r="BX220" s="2" t="str">
        <f t="shared" si="11"/>
        <v>X</v>
      </c>
      <c r="BY220" s="2">
        <f>+VLOOKUP(B220,GESEM!B:O,14,0)</f>
        <v>6760</v>
      </c>
      <c r="CG220"/>
      <c r="CH220"/>
    </row>
    <row r="221" spans="1:86" ht="12.75" customHeight="1" x14ac:dyDescent="0.2">
      <c r="A221" s="31">
        <f t="shared" si="12"/>
        <v>215</v>
      </c>
      <c r="B221" s="74">
        <v>72051758</v>
      </c>
      <c r="C221" s="61" t="str">
        <f>+VLOOKUP(J221,TURNO!P:Q,2,0)</f>
        <v xml:space="preserve">CHAT USER </v>
      </c>
      <c r="D221" s="61" t="str">
        <f>+VLOOKUP(N221,TURNO!B:D,3,0)</f>
        <v>Tarde</v>
      </c>
      <c r="E221" s="75">
        <f>+VLOOKUP(B221,GESEM!B:R,12,0)</f>
        <v>45414</v>
      </c>
      <c r="F221" s="61" t="str">
        <f>+VLOOKUP(B221,GESEM!B:R,13,0)</f>
        <v>PART TIME</v>
      </c>
      <c r="G221" s="61"/>
      <c r="H221" s="96"/>
      <c r="I221" s="61" t="str">
        <f>+VLOOKUP(B221,GESEM!B:N,3,0)</f>
        <v>SIMEON CHAUPIS YANEL</v>
      </c>
      <c r="J221" s="61" t="s">
        <v>16</v>
      </c>
      <c r="K221" s="61" t="str">
        <f>+VLOOKUP(B221,GESEM!B:R,8,0)</f>
        <v>TORRES BARRIOS YAZURI YARUMI</v>
      </c>
      <c r="L221" s="61" t="str">
        <f>+VLOOKUP(B221,GESEM!B:R,17,0)</f>
        <v>SANCHEZ GRADOS JEAN PIERRE JOAQUIN</v>
      </c>
      <c r="M221" s="61" t="s">
        <v>100</v>
      </c>
      <c r="N221" s="13">
        <v>0.54166666666666663</v>
      </c>
      <c r="O221" s="14">
        <v>0.70486111111111116</v>
      </c>
      <c r="P221" s="13"/>
      <c r="Q221" s="14"/>
      <c r="R221" s="108" t="str">
        <f>+VLOOKUP(B221,GESEM!B:R,9,0)</f>
        <v>ACTIVO</v>
      </c>
      <c r="S221" s="19">
        <v>0.54166666666666663</v>
      </c>
      <c r="T221" s="14">
        <v>0.70486111111111116</v>
      </c>
      <c r="U221" s="14"/>
      <c r="V221" s="14"/>
      <c r="W221" s="13"/>
      <c r="X221" s="14"/>
      <c r="Y221" s="13"/>
      <c r="Z221" s="20"/>
      <c r="AA221" s="107">
        <v>0.54166666666666663</v>
      </c>
      <c r="AB221" s="17">
        <v>0.70486111111111116</v>
      </c>
      <c r="AC221" s="17"/>
      <c r="AD221" s="17"/>
      <c r="AE221" s="17"/>
      <c r="AF221" s="17"/>
      <c r="AG221" s="17"/>
      <c r="AH221" s="18"/>
      <c r="AI221" s="13">
        <v>0.54166666666666663</v>
      </c>
      <c r="AJ221" s="14">
        <v>0.70486111111111116</v>
      </c>
      <c r="AK221" s="14"/>
      <c r="AL221" s="14"/>
      <c r="AM221" s="13"/>
      <c r="AN221" s="14"/>
      <c r="AO221" s="14"/>
      <c r="AP221" s="20"/>
      <c r="AQ221" s="16"/>
      <c r="AR221" s="17"/>
      <c r="AS221" s="17"/>
      <c r="AT221" s="17"/>
      <c r="AU221" s="17"/>
      <c r="AV221" s="17"/>
      <c r="AW221" s="17"/>
      <c r="AX221" s="18"/>
      <c r="AY221" s="13">
        <v>0.54166666666666663</v>
      </c>
      <c r="AZ221" s="14">
        <v>0.70486111111111116</v>
      </c>
      <c r="BA221" s="14"/>
      <c r="BB221" s="14"/>
      <c r="BC221" s="13"/>
      <c r="BD221" s="14"/>
      <c r="BE221" s="14"/>
      <c r="BF221" s="20"/>
      <c r="BG221" s="16">
        <v>0.54166666666666663</v>
      </c>
      <c r="BH221" s="17">
        <v>0.70486111111111116</v>
      </c>
      <c r="BI221" s="17"/>
      <c r="BJ221" s="17"/>
      <c r="BK221" s="17"/>
      <c r="BL221" s="17"/>
      <c r="BM221" s="17"/>
      <c r="BN221" s="18"/>
      <c r="BO221" s="13">
        <v>0.54166666666666663</v>
      </c>
      <c r="BP221" s="14">
        <v>0.70486111111111116</v>
      </c>
      <c r="BQ221" s="14"/>
      <c r="BR221" s="14"/>
      <c r="BS221" s="14"/>
      <c r="BT221" s="14"/>
      <c r="BU221" s="14"/>
      <c r="BV221" s="20"/>
      <c r="BW221" s="21">
        <f t="shared" ref="BW221" si="14">COUNTBLANK(S221)+COUNTBLANK(AA221)+COUNTBLANK(AI221)+COUNTBLANK(AQ221)+COUNTBLANK(AY221)+COUNTBLANK(BG221)+COUNTBLANK(BO221)</f>
        <v>1</v>
      </c>
      <c r="BX221" s="2" t="str">
        <f t="shared" si="11"/>
        <v>X</v>
      </c>
      <c r="BY221" s="2">
        <f>+VLOOKUP(B221,GESEM!B:O,14,0)</f>
        <v>7243</v>
      </c>
      <c r="CG221"/>
      <c r="CH221"/>
    </row>
    <row r="222" spans="1:86" ht="12.75" customHeight="1" x14ac:dyDescent="0.2">
      <c r="A222" s="31">
        <f t="shared" si="12"/>
        <v>216</v>
      </c>
      <c r="B222" s="74">
        <v>70434812</v>
      </c>
      <c r="C222" s="61" t="str">
        <f>+VLOOKUP(J222,TURNO!P:Q,2,0)</f>
        <v xml:space="preserve">CHAT USER </v>
      </c>
      <c r="D222" s="61" t="str">
        <f>+VLOOKUP(N222,TURNO!B:D,3,0)</f>
        <v>Mañana</v>
      </c>
      <c r="E222" s="75">
        <f>+VLOOKUP(B222,GESEM!B:R,12,0)</f>
        <v>45180</v>
      </c>
      <c r="F222" s="61" t="str">
        <f>+VLOOKUP(B222,GESEM!B:R,13,0)</f>
        <v>PART TIME</v>
      </c>
      <c r="G222" s="61"/>
      <c r="H222" s="96"/>
      <c r="I222" s="61" t="str">
        <f>+VLOOKUP(B222,GESEM!B:N,3,0)</f>
        <v>CORTIJO FALCONI HECTOR GUILLERMO</v>
      </c>
      <c r="J222" s="61" t="s">
        <v>16</v>
      </c>
      <c r="K222" s="61" t="str">
        <f>+VLOOKUP(B222,GESEM!B:R,8,0)</f>
        <v>SANEZ DESCALZI SUSAN HEYDI</v>
      </c>
      <c r="L222" s="61" t="str">
        <f>+VLOOKUP(B222,GESEM!B:R,17,0)</f>
        <v>SANCHEZ GRADOS JEAN PIERRE JOAQUIN</v>
      </c>
      <c r="M222" s="61" t="s">
        <v>99</v>
      </c>
      <c r="N222" s="13">
        <v>0.375</v>
      </c>
      <c r="O222" s="14">
        <v>0.53819444444444442</v>
      </c>
      <c r="P222" s="13"/>
      <c r="Q222" s="14"/>
      <c r="R222" s="108" t="str">
        <f>+VLOOKUP(B222,GESEM!B:R,9,0)</f>
        <v>ACTIVO</v>
      </c>
      <c r="S222" s="19">
        <v>0.375</v>
      </c>
      <c r="T222" s="14">
        <v>0.53819444444444442</v>
      </c>
      <c r="U222" s="14"/>
      <c r="V222" s="14"/>
      <c r="W222" s="13"/>
      <c r="X222" s="14"/>
      <c r="Y222" s="13"/>
      <c r="Z222" s="20"/>
      <c r="AA222" s="107">
        <v>0.375</v>
      </c>
      <c r="AB222" s="17">
        <v>0.53819444444444442</v>
      </c>
      <c r="AC222" s="17"/>
      <c r="AD222" s="17"/>
      <c r="AE222" s="17"/>
      <c r="AF222" s="17"/>
      <c r="AG222" s="17"/>
      <c r="AH222" s="18"/>
      <c r="AI222" s="13"/>
      <c r="AJ222" s="14"/>
      <c r="AK222" s="14"/>
      <c r="AL222" s="14"/>
      <c r="AM222" s="13"/>
      <c r="AN222" s="14"/>
      <c r="AO222" s="14"/>
      <c r="AP222" s="20"/>
      <c r="AQ222" s="16">
        <v>0.375</v>
      </c>
      <c r="AR222" s="17">
        <v>0.53819444444444442</v>
      </c>
      <c r="AS222" s="17"/>
      <c r="AT222" s="17"/>
      <c r="AU222" s="17"/>
      <c r="AV222" s="17"/>
      <c r="AW222" s="17"/>
      <c r="AX222" s="18"/>
      <c r="AY222" s="13">
        <v>0.375</v>
      </c>
      <c r="AZ222" s="14">
        <v>0.53819444444444442</v>
      </c>
      <c r="BA222" s="14"/>
      <c r="BB222" s="14"/>
      <c r="BC222" s="13"/>
      <c r="BD222" s="14"/>
      <c r="BE222" s="14"/>
      <c r="BF222" s="20"/>
      <c r="BG222" s="16">
        <v>0.375</v>
      </c>
      <c r="BH222" s="17">
        <v>0.53819444444444442</v>
      </c>
      <c r="BI222" s="17"/>
      <c r="BJ222" s="17"/>
      <c r="BK222" s="17"/>
      <c r="BL222" s="17"/>
      <c r="BM222" s="17"/>
      <c r="BN222" s="18"/>
      <c r="BO222" s="13">
        <v>0.375</v>
      </c>
      <c r="BP222" s="14">
        <v>0.53819444444444442</v>
      </c>
      <c r="BQ222" s="14"/>
      <c r="BR222" s="14"/>
      <c r="BS222" s="14"/>
      <c r="BT222" s="14"/>
      <c r="BU222" s="14"/>
      <c r="BV222" s="20"/>
      <c r="BW222" s="21">
        <f t="shared" si="10"/>
        <v>1</v>
      </c>
      <c r="BX222" s="2" t="str">
        <f t="shared" si="11"/>
        <v>X</v>
      </c>
      <c r="BY222" s="2">
        <f>+VLOOKUP(B222,GESEM!B:O,14,0)</f>
        <v>6620</v>
      </c>
      <c r="CG222"/>
      <c r="CH222"/>
    </row>
    <row r="223" spans="1:86" ht="12.75" customHeight="1" x14ac:dyDescent="0.2">
      <c r="A223" s="31">
        <f t="shared" si="12"/>
        <v>217</v>
      </c>
      <c r="B223" s="74">
        <v>25801905</v>
      </c>
      <c r="C223" s="61" t="str">
        <f>+VLOOKUP(J223,TURNO!P:Q,2,0)</f>
        <v xml:space="preserve">CHAT USER </v>
      </c>
      <c r="D223" s="61" t="str">
        <f>+VLOOKUP(N223,TURNO!B:D,3,0)</f>
        <v>Tarde</v>
      </c>
      <c r="E223" s="75">
        <f>+VLOOKUP(B223,GESEM!B:R,12,0)</f>
        <v>45538</v>
      </c>
      <c r="F223" s="61" t="str">
        <f>+VLOOKUP(B223,GESEM!B:R,13,0)</f>
        <v>PART TIME</v>
      </c>
      <c r="G223" s="61"/>
      <c r="H223" s="96"/>
      <c r="I223" s="61" t="str">
        <f>+VLOOKUP(B223,GESEM!B:N,3,0)</f>
        <v>MARTINEZ MARAÑON ERICKA ALEXANDRA</v>
      </c>
      <c r="J223" s="61" t="s">
        <v>16</v>
      </c>
      <c r="K223" s="61" t="str">
        <f>+VLOOKUP(B223,GESEM!B:R,8,0)</f>
        <v>TORRES BARRIOS YAZURI YARUMI</v>
      </c>
      <c r="L223" s="61" t="str">
        <f>+VLOOKUP(B223,GESEM!B:R,17,0)</f>
        <v>SANCHEZ GRADOS JEAN PIERRE JOAQUIN</v>
      </c>
      <c r="M223" s="61" t="s">
        <v>100</v>
      </c>
      <c r="N223" s="13">
        <v>0.54166666666666663</v>
      </c>
      <c r="O223" s="14">
        <v>0.70486111111111116</v>
      </c>
      <c r="P223" s="13"/>
      <c r="Q223" s="14"/>
      <c r="R223" s="108" t="str">
        <f>+VLOOKUP(B223,GESEM!B:R,9,0)</f>
        <v>ACTIVO</v>
      </c>
      <c r="S223" s="19">
        <v>0.54166666666666663</v>
      </c>
      <c r="T223" s="14">
        <v>0.70486111111111116</v>
      </c>
      <c r="U223" s="14"/>
      <c r="V223" s="14"/>
      <c r="W223" s="13"/>
      <c r="X223" s="14"/>
      <c r="Y223" s="13"/>
      <c r="Z223" s="20"/>
      <c r="AA223" s="107">
        <v>0.54166666666666663</v>
      </c>
      <c r="AB223" s="17">
        <v>0.70486111111111116</v>
      </c>
      <c r="AC223" s="17"/>
      <c r="AD223" s="17"/>
      <c r="AE223" s="17"/>
      <c r="AF223" s="17"/>
      <c r="AG223" s="17"/>
      <c r="AH223" s="18"/>
      <c r="AI223" s="13">
        <v>0.54166666666666663</v>
      </c>
      <c r="AJ223" s="14">
        <v>0.70486111111111116</v>
      </c>
      <c r="AK223" s="14"/>
      <c r="AL223" s="14"/>
      <c r="AM223" s="13"/>
      <c r="AN223" s="14"/>
      <c r="AO223" s="14"/>
      <c r="AP223" s="20"/>
      <c r="AQ223" s="16"/>
      <c r="AR223" s="17"/>
      <c r="AS223" s="17"/>
      <c r="AT223" s="17"/>
      <c r="AU223" s="17"/>
      <c r="AV223" s="17"/>
      <c r="AW223" s="17"/>
      <c r="AX223" s="18"/>
      <c r="AY223" s="13">
        <v>0.54166666666666663</v>
      </c>
      <c r="AZ223" s="14">
        <v>0.70486111111111116</v>
      </c>
      <c r="BA223" s="14"/>
      <c r="BB223" s="14"/>
      <c r="BC223" s="13"/>
      <c r="BD223" s="14"/>
      <c r="BE223" s="14"/>
      <c r="BF223" s="20"/>
      <c r="BG223" s="16">
        <v>0.54166666666666663</v>
      </c>
      <c r="BH223" s="17">
        <v>0.70486111111111116</v>
      </c>
      <c r="BI223" s="17"/>
      <c r="BJ223" s="17"/>
      <c r="BK223" s="17"/>
      <c r="BL223" s="17"/>
      <c r="BM223" s="17"/>
      <c r="BN223" s="18"/>
      <c r="BO223" s="13">
        <v>0.54166666666666663</v>
      </c>
      <c r="BP223" s="14">
        <v>0.70486111111111116</v>
      </c>
      <c r="BQ223" s="14"/>
      <c r="BR223" s="14"/>
      <c r="BS223" s="14"/>
      <c r="BT223" s="14"/>
      <c r="BU223" s="14"/>
      <c r="BV223" s="20"/>
      <c r="BW223" s="21">
        <f t="shared" ref="BW223:BW224" si="15">COUNTBLANK(S223)+COUNTBLANK(AA223)+COUNTBLANK(AI223)+COUNTBLANK(AQ223)+COUNTBLANK(AY223)+COUNTBLANK(BG223)+COUNTBLANK(BO223)</f>
        <v>1</v>
      </c>
      <c r="BX223" s="2" t="str">
        <f t="shared" si="11"/>
        <v>X</v>
      </c>
      <c r="BY223" s="2">
        <f>+VLOOKUP(B223,GESEM!B:O,14,0)</f>
        <v>9663</v>
      </c>
      <c r="CG223"/>
      <c r="CH223"/>
    </row>
    <row r="224" spans="1:86" ht="12.75" customHeight="1" x14ac:dyDescent="0.2">
      <c r="A224" s="31">
        <f t="shared" si="12"/>
        <v>218</v>
      </c>
      <c r="B224" s="74">
        <v>48190419</v>
      </c>
      <c r="C224" s="61" t="str">
        <f>+VLOOKUP(J224,TURNO!P:Q,2,0)</f>
        <v xml:space="preserve">CHAT USER </v>
      </c>
      <c r="D224" s="61" t="str">
        <f>+VLOOKUP(N224,TURNO!B:D,3,0)</f>
        <v>Tarde</v>
      </c>
      <c r="E224" s="75">
        <f>+VLOOKUP(B224,GESEM!B:R,12,0)</f>
        <v>45576</v>
      </c>
      <c r="F224" s="61" t="str">
        <f>+VLOOKUP(B224,GESEM!B:R,13,0)</f>
        <v>PART TIME</v>
      </c>
      <c r="G224" s="61"/>
      <c r="H224" s="96"/>
      <c r="I224" s="61" t="str">
        <f>+VLOOKUP(B224,GESEM!B:N,3,0)</f>
        <v>LONGA SALAZAR PRYSCILLA EVELYN</v>
      </c>
      <c r="J224" s="61" t="s">
        <v>16</v>
      </c>
      <c r="K224" s="61" t="str">
        <f>+VLOOKUP(B224,GESEM!B:R,8,0)</f>
        <v>NOVOA VILLAR JULIANA MELISSA</v>
      </c>
      <c r="L224" s="61" t="str">
        <f>+VLOOKUP(B224,GESEM!B:R,17,0)</f>
        <v>PORTILLA REYES YOHANA ARACELLI</v>
      </c>
      <c r="M224" s="61" t="s">
        <v>97</v>
      </c>
      <c r="N224" s="13">
        <v>0.54166666666666663</v>
      </c>
      <c r="O224" s="14">
        <v>0.70486111111111116</v>
      </c>
      <c r="P224" s="13"/>
      <c r="Q224" s="14"/>
      <c r="R224" s="108" t="str">
        <f>+VLOOKUP(B224,GESEM!B:R,9,0)</f>
        <v>ACTIVO</v>
      </c>
      <c r="S224" s="19"/>
      <c r="T224" s="14"/>
      <c r="U224" s="14"/>
      <c r="V224" s="14"/>
      <c r="W224" s="13"/>
      <c r="X224" s="14"/>
      <c r="Y224" s="13"/>
      <c r="Z224" s="20"/>
      <c r="AA224" s="107">
        <v>0.54166666666666663</v>
      </c>
      <c r="AB224" s="17">
        <v>0.70486111111111116</v>
      </c>
      <c r="AC224" s="17"/>
      <c r="AD224" s="17"/>
      <c r="AE224" s="17"/>
      <c r="AF224" s="17"/>
      <c r="AG224" s="17"/>
      <c r="AH224" s="18"/>
      <c r="AI224" s="13">
        <v>0.54166666666666663</v>
      </c>
      <c r="AJ224" s="14">
        <v>0.70486111111111116</v>
      </c>
      <c r="AK224" s="14"/>
      <c r="AL224" s="14"/>
      <c r="AM224" s="13"/>
      <c r="AN224" s="14"/>
      <c r="AO224" s="14"/>
      <c r="AP224" s="20"/>
      <c r="AQ224" s="16">
        <v>0.54166666666666663</v>
      </c>
      <c r="AR224" s="17">
        <v>0.70486111111111116</v>
      </c>
      <c r="AS224" s="17"/>
      <c r="AT224" s="17"/>
      <c r="AU224" s="17"/>
      <c r="AV224" s="17"/>
      <c r="AW224" s="17"/>
      <c r="AX224" s="18"/>
      <c r="AY224" s="13">
        <v>0.54166666666666663</v>
      </c>
      <c r="AZ224" s="14">
        <v>0.70486111111111116</v>
      </c>
      <c r="BA224" s="14"/>
      <c r="BB224" s="14"/>
      <c r="BC224" s="13"/>
      <c r="BD224" s="14"/>
      <c r="BE224" s="14"/>
      <c r="BF224" s="20"/>
      <c r="BG224" s="16">
        <v>0.54166666666666663</v>
      </c>
      <c r="BH224" s="17">
        <v>0.70486111111111116</v>
      </c>
      <c r="BI224" s="17"/>
      <c r="BJ224" s="17"/>
      <c r="BK224" s="17"/>
      <c r="BL224" s="17"/>
      <c r="BM224" s="17"/>
      <c r="BN224" s="18"/>
      <c r="BO224" s="13">
        <v>0.54166666666666663</v>
      </c>
      <c r="BP224" s="14">
        <v>0.70486111111111116</v>
      </c>
      <c r="BQ224" s="14"/>
      <c r="BR224" s="14"/>
      <c r="BS224" s="14"/>
      <c r="BT224" s="14"/>
      <c r="BU224" s="14"/>
      <c r="BV224" s="20"/>
      <c r="BW224" s="21">
        <f t="shared" si="15"/>
        <v>1</v>
      </c>
      <c r="BX224" s="2" t="str">
        <f t="shared" si="11"/>
        <v>X</v>
      </c>
      <c r="BY224" s="2">
        <f>+VLOOKUP(B224,GESEM!B:O,14,0)</f>
        <v>10865</v>
      </c>
      <c r="CG224"/>
      <c r="CH224"/>
    </row>
    <row r="225" spans="1:86" ht="12.75" customHeight="1" x14ac:dyDescent="0.2">
      <c r="A225" s="31">
        <f t="shared" si="12"/>
        <v>219</v>
      </c>
      <c r="B225" s="74">
        <v>76468913</v>
      </c>
      <c r="C225" s="61" t="str">
        <f>+VLOOKUP(J225,TURNO!P:Q,2,0)</f>
        <v xml:space="preserve">CHAT USER </v>
      </c>
      <c r="D225" s="61" t="str">
        <f>+VLOOKUP(N225,TURNO!B:D,3,0)</f>
        <v>Tarde</v>
      </c>
      <c r="E225" s="75">
        <f>+VLOOKUP(B225,GESEM!B:R,12,0)</f>
        <v>45378</v>
      </c>
      <c r="F225" s="61" t="str">
        <f>+VLOOKUP(B225,GESEM!B:R,13,0)</f>
        <v>PART TIME</v>
      </c>
      <c r="G225" s="61" t="s">
        <v>2218</v>
      </c>
      <c r="H225" s="96" t="s">
        <v>27</v>
      </c>
      <c r="I225" s="61" t="str">
        <f>+VLOOKUP(B225,GESEM!B:N,3,0)</f>
        <v>CAJUSOL AVALOS KAREN YOJANNY</v>
      </c>
      <c r="J225" s="61" t="s">
        <v>16</v>
      </c>
      <c r="K225" s="61" t="str">
        <f>+VLOOKUP(B225,GESEM!B:R,8,0)</f>
        <v>ALMEYDA ALVARADO CARLOS ALEJANDRO</v>
      </c>
      <c r="L225" s="61" t="str">
        <f>+VLOOKUP(B225,GESEM!B:R,17,0)</f>
        <v>SANCHEZ GRADOS JEAN PIERRE JOAQUIN</v>
      </c>
      <c r="M225" s="61" t="s">
        <v>100</v>
      </c>
      <c r="N225" s="13">
        <v>0.54166666666666663</v>
      </c>
      <c r="O225" s="14">
        <v>0.70486111111111116</v>
      </c>
      <c r="P225" s="13"/>
      <c r="Q225" s="14"/>
      <c r="R225" s="108" t="str">
        <f>+VLOOKUP(B225,GESEM!B:R,9,0)</f>
        <v>ACTIVO</v>
      </c>
      <c r="S225" s="19">
        <v>0.54166666666666663</v>
      </c>
      <c r="T225" s="14">
        <v>0.70486111111111116</v>
      </c>
      <c r="U225" s="14"/>
      <c r="V225" s="14"/>
      <c r="W225" s="13"/>
      <c r="X225" s="14"/>
      <c r="Y225" s="13"/>
      <c r="Z225" s="20"/>
      <c r="AA225" s="107">
        <v>0.54166666666666663</v>
      </c>
      <c r="AB225" s="17">
        <v>0.70486111111111116</v>
      </c>
      <c r="AC225" s="17"/>
      <c r="AD225" s="17"/>
      <c r="AE225" s="17"/>
      <c r="AF225" s="17"/>
      <c r="AG225" s="17"/>
      <c r="AH225" s="18"/>
      <c r="AI225" s="13">
        <v>0.54166666666666663</v>
      </c>
      <c r="AJ225" s="14">
        <v>0.70486111111111116</v>
      </c>
      <c r="AK225" s="14"/>
      <c r="AL225" s="14"/>
      <c r="AM225" s="13"/>
      <c r="AN225" s="14"/>
      <c r="AO225" s="14"/>
      <c r="AP225" s="20"/>
      <c r="AQ225" s="16"/>
      <c r="AR225" s="17"/>
      <c r="AS225" s="17"/>
      <c r="AT225" s="17"/>
      <c r="AU225" s="17"/>
      <c r="AV225" s="17"/>
      <c r="AW225" s="17"/>
      <c r="AX225" s="18"/>
      <c r="AY225" s="13">
        <v>0.54166666666666663</v>
      </c>
      <c r="AZ225" s="14">
        <v>0.70486111111111116</v>
      </c>
      <c r="BA225" s="14"/>
      <c r="BB225" s="14"/>
      <c r="BC225" s="13"/>
      <c r="BD225" s="14"/>
      <c r="BE225" s="14"/>
      <c r="BF225" s="20"/>
      <c r="BG225" s="16">
        <v>0.54166666666666663</v>
      </c>
      <c r="BH225" s="17">
        <v>0.70486111111111116</v>
      </c>
      <c r="BI225" s="17"/>
      <c r="BJ225" s="17"/>
      <c r="BK225" s="17"/>
      <c r="BL225" s="17"/>
      <c r="BM225" s="17"/>
      <c r="BN225" s="18"/>
      <c r="BO225" s="13">
        <v>0.54166666666666663</v>
      </c>
      <c r="BP225" s="14">
        <v>0.70486111111111116</v>
      </c>
      <c r="BQ225" s="14"/>
      <c r="BR225" s="14"/>
      <c r="BS225" s="14"/>
      <c r="BT225" s="14"/>
      <c r="BU225" s="14"/>
      <c r="BV225" s="20"/>
      <c r="BW225" s="21">
        <f t="shared" si="10"/>
        <v>1</v>
      </c>
      <c r="BX225" s="2" t="str">
        <f t="shared" si="11"/>
        <v>X</v>
      </c>
      <c r="BY225" s="2">
        <f>+VLOOKUP(B225,GESEM!B:O,14,0)</f>
        <v>7108</v>
      </c>
      <c r="CG225"/>
      <c r="CH225"/>
    </row>
    <row r="226" spans="1:86" ht="12.75" customHeight="1" x14ac:dyDescent="0.2">
      <c r="A226" s="31">
        <f t="shared" si="12"/>
        <v>220</v>
      </c>
      <c r="B226" s="74">
        <v>72901938</v>
      </c>
      <c r="C226" s="61" t="str">
        <f>+VLOOKUP(J226,TURNO!P:Q,2,0)</f>
        <v xml:space="preserve">CHAT USER </v>
      </c>
      <c r="D226" s="61" t="str">
        <f>+VLOOKUP(N226,TURNO!B:D,3,0)</f>
        <v>Tarde</v>
      </c>
      <c r="E226" s="75">
        <f>+VLOOKUP(B226,GESEM!B:R,12,0)</f>
        <v>45209</v>
      </c>
      <c r="F226" s="61" t="str">
        <f>+VLOOKUP(B226,GESEM!B:R,13,0)</f>
        <v>PART TIME</v>
      </c>
      <c r="G226" s="61"/>
      <c r="H226" s="96"/>
      <c r="I226" s="61" t="str">
        <f>+VLOOKUP(B226,GESEM!B:N,3,0)</f>
        <v>YUPANQUI MEZA JOHN ANTONY</v>
      </c>
      <c r="J226" s="61" t="s">
        <v>16</v>
      </c>
      <c r="K226" s="61" t="str">
        <f>+VLOOKUP(B226,GESEM!B:R,8,0)</f>
        <v>MORALES MAMANI BRADEN SAMUEL</v>
      </c>
      <c r="L226" s="61" t="str">
        <f>+VLOOKUP(B226,GESEM!B:R,17,0)</f>
        <v>PORTILLA REYES YOHANA ARACELLI</v>
      </c>
      <c r="M226" s="61" t="s">
        <v>100</v>
      </c>
      <c r="N226" s="13">
        <v>0.54166666666666663</v>
      </c>
      <c r="O226" s="14">
        <v>0.70486111111111116</v>
      </c>
      <c r="P226" s="13"/>
      <c r="Q226" s="14"/>
      <c r="R226" s="108" t="str">
        <f>+VLOOKUP(B226,GESEM!B:R,9,0)</f>
        <v>ACTIVO</v>
      </c>
      <c r="S226" s="19">
        <v>0.54166666666666663</v>
      </c>
      <c r="T226" s="14">
        <v>0.70486111111111116</v>
      </c>
      <c r="U226" s="14"/>
      <c r="V226" s="14"/>
      <c r="W226" s="13"/>
      <c r="X226" s="14"/>
      <c r="Y226" s="13"/>
      <c r="Z226" s="20"/>
      <c r="AA226" s="107">
        <v>0.54166666666666663</v>
      </c>
      <c r="AB226" s="17">
        <v>0.70486111111111116</v>
      </c>
      <c r="AC226" s="17"/>
      <c r="AD226" s="17"/>
      <c r="AE226" s="17"/>
      <c r="AF226" s="17"/>
      <c r="AG226" s="17"/>
      <c r="AH226" s="18"/>
      <c r="AI226" s="13">
        <v>0.54166666666666663</v>
      </c>
      <c r="AJ226" s="14">
        <v>0.70486111111111116</v>
      </c>
      <c r="AK226" s="14"/>
      <c r="AL226" s="14"/>
      <c r="AM226" s="13"/>
      <c r="AN226" s="14"/>
      <c r="AO226" s="14"/>
      <c r="AP226" s="20"/>
      <c r="AQ226" s="16"/>
      <c r="AR226" s="17"/>
      <c r="AS226" s="17"/>
      <c r="AT226" s="17"/>
      <c r="AU226" s="17"/>
      <c r="AV226" s="17"/>
      <c r="AW226" s="17"/>
      <c r="AX226" s="18"/>
      <c r="AY226" s="13">
        <v>0.54166666666666663</v>
      </c>
      <c r="AZ226" s="14">
        <v>0.70486111111111116</v>
      </c>
      <c r="BA226" s="14"/>
      <c r="BB226" s="14"/>
      <c r="BC226" s="13"/>
      <c r="BD226" s="14"/>
      <c r="BE226" s="14"/>
      <c r="BF226" s="20"/>
      <c r="BG226" s="16">
        <v>0.54166666666666663</v>
      </c>
      <c r="BH226" s="17">
        <v>0.70486111111111116</v>
      </c>
      <c r="BI226" s="17"/>
      <c r="BJ226" s="17"/>
      <c r="BK226" s="17"/>
      <c r="BL226" s="17"/>
      <c r="BM226" s="17"/>
      <c r="BN226" s="18"/>
      <c r="BO226" s="13">
        <v>0.54166666666666663</v>
      </c>
      <c r="BP226" s="14">
        <v>0.70486111111111116</v>
      </c>
      <c r="BQ226" s="14"/>
      <c r="BR226" s="14"/>
      <c r="BS226" s="14"/>
      <c r="BT226" s="14"/>
      <c r="BU226" s="14"/>
      <c r="BV226" s="20"/>
      <c r="BW226" s="21">
        <f t="shared" ref="BW226:BW229" si="16">COUNTBLANK(S226)+COUNTBLANK(AA226)+COUNTBLANK(AI226)+COUNTBLANK(AQ226)+COUNTBLANK(AY226)+COUNTBLANK(BG226)+COUNTBLANK(BO226)</f>
        <v>1</v>
      </c>
      <c r="BX226" s="2" t="str">
        <f t="shared" si="11"/>
        <v>X</v>
      </c>
      <c r="BY226" s="2">
        <f>+VLOOKUP(B226,GESEM!B:O,14,0)</f>
        <v>6760</v>
      </c>
      <c r="CG226"/>
      <c r="CH226"/>
    </row>
    <row r="227" spans="1:86" ht="12.75" customHeight="1" x14ac:dyDescent="0.2">
      <c r="A227" s="31">
        <f t="shared" si="12"/>
        <v>221</v>
      </c>
      <c r="B227" s="74">
        <v>74925880</v>
      </c>
      <c r="C227" s="61" t="str">
        <f>+VLOOKUP(J227,TURNO!P:Q,2,0)</f>
        <v xml:space="preserve">CHAT USER </v>
      </c>
      <c r="D227" s="61" t="str">
        <f>+VLOOKUP(N227,TURNO!B:D,3,0)</f>
        <v>Tarde</v>
      </c>
      <c r="E227" s="75">
        <f>+VLOOKUP(B227,GESEM!B:R,12,0)</f>
        <v>45588</v>
      </c>
      <c r="F227" s="61" t="str">
        <f>+VLOOKUP(B227,GESEM!B:R,13,0)</f>
        <v>PART TIME</v>
      </c>
      <c r="G227" s="61"/>
      <c r="H227" s="96"/>
      <c r="I227" s="61" t="str">
        <f>+VLOOKUP(B227,GESEM!B:N,3,0)</f>
        <v>ALBARRAN LOZADA ANTHONY WILLIAM</v>
      </c>
      <c r="J227" s="61" t="s">
        <v>16</v>
      </c>
      <c r="K227" s="61" t="str">
        <f>+VLOOKUP(B227,GESEM!B:R,8,0)</f>
        <v>RUBINA MEDINA GUSTAVO FRANCO</v>
      </c>
      <c r="L227" s="61" t="str">
        <f>+VLOOKUP(B227,GESEM!B:R,17,0)</f>
        <v>PORTILLA REYES YOHANA ARACELLI</v>
      </c>
      <c r="M227" s="61" t="s">
        <v>98</v>
      </c>
      <c r="N227" s="13">
        <v>0.5625</v>
      </c>
      <c r="O227" s="14">
        <v>0.72569444444444442</v>
      </c>
      <c r="P227" s="13"/>
      <c r="Q227" s="14"/>
      <c r="R227" s="108" t="str">
        <f>+VLOOKUP(B227,GESEM!B:R,9,0)</f>
        <v>INACTIVO</v>
      </c>
      <c r="S227" s="19">
        <v>0.5625</v>
      </c>
      <c r="T227" s="14">
        <v>0.72569444444444442</v>
      </c>
      <c r="U227" s="14"/>
      <c r="V227" s="14"/>
      <c r="W227" s="13"/>
      <c r="X227" s="14"/>
      <c r="Y227" s="13"/>
      <c r="Z227" s="20"/>
      <c r="AA227" s="107"/>
      <c r="AB227" s="17"/>
      <c r="AC227" s="17"/>
      <c r="AD227" s="17"/>
      <c r="AE227" s="17"/>
      <c r="AF227" s="17"/>
      <c r="AG227" s="17"/>
      <c r="AH227" s="18"/>
      <c r="AI227" s="13">
        <v>0.5625</v>
      </c>
      <c r="AJ227" s="14">
        <v>0.72569444444444442</v>
      </c>
      <c r="AK227" s="14"/>
      <c r="AL227" s="14"/>
      <c r="AM227" s="13"/>
      <c r="AN227" s="14"/>
      <c r="AO227" s="14"/>
      <c r="AP227" s="20"/>
      <c r="AQ227" s="16">
        <v>0.5625</v>
      </c>
      <c r="AR227" s="17">
        <v>0.72569444444444442</v>
      </c>
      <c r="AS227" s="17"/>
      <c r="AT227" s="17"/>
      <c r="AU227" s="17"/>
      <c r="AV227" s="17"/>
      <c r="AW227" s="17"/>
      <c r="AX227" s="18"/>
      <c r="AY227" s="13">
        <v>0.5625</v>
      </c>
      <c r="AZ227" s="14">
        <v>0.72569444444444442</v>
      </c>
      <c r="BA227" s="14"/>
      <c r="BB227" s="14"/>
      <c r="BC227" s="13"/>
      <c r="BD227" s="14"/>
      <c r="BE227" s="14"/>
      <c r="BF227" s="20"/>
      <c r="BG227" s="16">
        <v>0.5625</v>
      </c>
      <c r="BH227" s="17">
        <v>0.72569444444444442</v>
      </c>
      <c r="BI227" s="17"/>
      <c r="BJ227" s="17"/>
      <c r="BK227" s="17"/>
      <c r="BL227" s="17"/>
      <c r="BM227" s="17"/>
      <c r="BN227" s="18"/>
      <c r="BO227" s="13">
        <v>0.5625</v>
      </c>
      <c r="BP227" s="14">
        <v>0.72569444444444442</v>
      </c>
      <c r="BQ227" s="14"/>
      <c r="BR227" s="14"/>
      <c r="BS227" s="14"/>
      <c r="BT227" s="14"/>
      <c r="BU227" s="14"/>
      <c r="BV227" s="20"/>
      <c r="BW227" s="21">
        <f t="shared" si="16"/>
        <v>1</v>
      </c>
      <c r="BX227" s="2" t="str">
        <f t="shared" si="11"/>
        <v>X</v>
      </c>
      <c r="BY227" s="2">
        <f>+VLOOKUP(B227,GESEM!B:O,14,0)</f>
        <v>9829</v>
      </c>
      <c r="CG227"/>
      <c r="CH227"/>
    </row>
    <row r="228" spans="1:86" ht="12.75" customHeight="1" x14ac:dyDescent="0.2">
      <c r="A228" s="31">
        <f t="shared" si="12"/>
        <v>222</v>
      </c>
      <c r="B228" s="74">
        <v>74254252</v>
      </c>
      <c r="C228" s="61" t="str">
        <f>+VLOOKUP(J228,TURNO!P:Q,2,0)</f>
        <v xml:space="preserve">CHAT USER </v>
      </c>
      <c r="D228" s="61" t="str">
        <f>+VLOOKUP(N228,TURNO!B:D,3,0)</f>
        <v>Tarde</v>
      </c>
      <c r="E228" s="75">
        <f>+VLOOKUP(B228,GESEM!B:R,12,0)</f>
        <v>45583</v>
      </c>
      <c r="F228" s="61" t="str">
        <f>+VLOOKUP(B228,GESEM!B:R,13,0)</f>
        <v>PART TIME</v>
      </c>
      <c r="G228" s="61"/>
      <c r="H228" s="96"/>
      <c r="I228" s="61" t="str">
        <f>+VLOOKUP(B228,GESEM!B:N,3,0)</f>
        <v>GARCÍA REYES DAYANIRA ALLISSON</v>
      </c>
      <c r="J228" s="61" t="s">
        <v>16</v>
      </c>
      <c r="K228" s="61" t="str">
        <f>+VLOOKUP(B228,GESEM!B:R,8,0)</f>
        <v>ROQUE GOMEZ FRANK PIERCE</v>
      </c>
      <c r="L228" s="61" t="str">
        <f>+VLOOKUP(B228,GESEM!B:R,17,0)</f>
        <v>PORTILLA REYES YOHANA ARACELLI</v>
      </c>
      <c r="M228" s="61" t="s">
        <v>97</v>
      </c>
      <c r="N228" s="13">
        <v>0.54166666666666663</v>
      </c>
      <c r="O228" s="14">
        <v>0.70486111111111116</v>
      </c>
      <c r="P228" s="13"/>
      <c r="Q228" s="14"/>
      <c r="R228" s="108" t="str">
        <f>+VLOOKUP(B228,GESEM!B:R,9,0)</f>
        <v>ACTIVO</v>
      </c>
      <c r="S228" s="19"/>
      <c r="T228" s="14"/>
      <c r="U228" s="14"/>
      <c r="V228" s="14"/>
      <c r="W228" s="13"/>
      <c r="X228" s="14"/>
      <c r="Y228" s="13"/>
      <c r="Z228" s="20"/>
      <c r="AA228" s="107">
        <v>0.54166666666666663</v>
      </c>
      <c r="AB228" s="17">
        <v>0.70486111111111116</v>
      </c>
      <c r="AC228" s="17"/>
      <c r="AD228" s="17"/>
      <c r="AE228" s="17"/>
      <c r="AF228" s="17"/>
      <c r="AG228" s="17"/>
      <c r="AH228" s="18"/>
      <c r="AI228" s="13">
        <v>0.54166666666666663</v>
      </c>
      <c r="AJ228" s="14">
        <v>0.70486111111111116</v>
      </c>
      <c r="AK228" s="14"/>
      <c r="AL228" s="14"/>
      <c r="AM228" s="13"/>
      <c r="AN228" s="14"/>
      <c r="AO228" s="14"/>
      <c r="AP228" s="20"/>
      <c r="AQ228" s="16">
        <v>0.54166666666666663</v>
      </c>
      <c r="AR228" s="17">
        <v>0.70486111111111116</v>
      </c>
      <c r="AS228" s="17"/>
      <c r="AT228" s="17"/>
      <c r="AU228" s="17"/>
      <c r="AV228" s="17"/>
      <c r="AW228" s="17"/>
      <c r="AX228" s="18"/>
      <c r="AY228" s="13">
        <v>0.54166666666666663</v>
      </c>
      <c r="AZ228" s="14">
        <v>0.70486111111111116</v>
      </c>
      <c r="BA228" s="14"/>
      <c r="BB228" s="14"/>
      <c r="BC228" s="13"/>
      <c r="BD228" s="14"/>
      <c r="BE228" s="14"/>
      <c r="BF228" s="20"/>
      <c r="BG228" s="16">
        <v>0.54166666666666663</v>
      </c>
      <c r="BH228" s="17">
        <v>0.70486111111111116</v>
      </c>
      <c r="BI228" s="17"/>
      <c r="BJ228" s="17"/>
      <c r="BK228" s="17"/>
      <c r="BL228" s="17"/>
      <c r="BM228" s="17"/>
      <c r="BN228" s="18"/>
      <c r="BO228" s="13">
        <v>0.54166666666666663</v>
      </c>
      <c r="BP228" s="14">
        <v>0.70486111111111116</v>
      </c>
      <c r="BQ228" s="14"/>
      <c r="BR228" s="14"/>
      <c r="BS228" s="14"/>
      <c r="BT228" s="14"/>
      <c r="BU228" s="14"/>
      <c r="BV228" s="20"/>
      <c r="BW228" s="21">
        <f t="shared" si="16"/>
        <v>1</v>
      </c>
      <c r="BX228" s="2" t="str">
        <f t="shared" si="11"/>
        <v>X</v>
      </c>
      <c r="BY228" s="2">
        <f>+VLOOKUP(B228,GESEM!B:O,14,0)</f>
        <v>9785</v>
      </c>
      <c r="CG228"/>
      <c r="CH228"/>
    </row>
    <row r="229" spans="1:86" ht="12.75" customHeight="1" x14ac:dyDescent="0.2">
      <c r="A229" s="31">
        <f t="shared" si="12"/>
        <v>223</v>
      </c>
      <c r="B229" s="74">
        <v>45728085</v>
      </c>
      <c r="C229" s="61" t="str">
        <f>+VLOOKUP(J229,TURNO!P:Q,2,0)</f>
        <v xml:space="preserve">CHAT USER </v>
      </c>
      <c r="D229" s="61" t="str">
        <f>+VLOOKUP(N229,TURNO!B:D,3,0)</f>
        <v>Tarde</v>
      </c>
      <c r="E229" s="75">
        <f>+VLOOKUP(B229,GESEM!B:R,12,0)</f>
        <v>45583</v>
      </c>
      <c r="F229" s="61" t="str">
        <f>+VLOOKUP(B229,GESEM!B:R,13,0)</f>
        <v>PART TIME</v>
      </c>
      <c r="G229" s="61"/>
      <c r="H229" s="96"/>
      <c r="I229" s="61" t="str">
        <f>+VLOOKUP(B229,GESEM!B:N,3,0)</f>
        <v>ABAD ROMERO KATHERIN ESTEFANIA</v>
      </c>
      <c r="J229" s="61" t="s">
        <v>16</v>
      </c>
      <c r="K229" s="61" t="str">
        <f>+VLOOKUP(B229,GESEM!B:R,8,0)</f>
        <v>NOVOA VILLAR JULIANA MELISSA</v>
      </c>
      <c r="L229" s="61" t="str">
        <f>+VLOOKUP(B229,GESEM!B:R,17,0)</f>
        <v>PORTILLA REYES YOHANA ARACELLI</v>
      </c>
      <c r="M229" s="61" t="s">
        <v>97</v>
      </c>
      <c r="N229" s="13">
        <v>0.54166666666666663</v>
      </c>
      <c r="O229" s="14">
        <v>0.70486111111111116</v>
      </c>
      <c r="P229" s="13"/>
      <c r="Q229" s="14"/>
      <c r="R229" s="108" t="str">
        <f>+VLOOKUP(B229,GESEM!B:R,9,0)</f>
        <v>ACTIVO</v>
      </c>
      <c r="S229" s="19"/>
      <c r="T229" s="14"/>
      <c r="U229" s="14"/>
      <c r="V229" s="14"/>
      <c r="W229" s="13"/>
      <c r="X229" s="14"/>
      <c r="Y229" s="13"/>
      <c r="Z229" s="20"/>
      <c r="AA229" s="107">
        <v>0.54166666666666663</v>
      </c>
      <c r="AB229" s="17">
        <v>0.70486111111111116</v>
      </c>
      <c r="AC229" s="17"/>
      <c r="AD229" s="17"/>
      <c r="AE229" s="17"/>
      <c r="AF229" s="17"/>
      <c r="AG229" s="17"/>
      <c r="AH229" s="18"/>
      <c r="AI229" s="13">
        <v>0.54166666666666663</v>
      </c>
      <c r="AJ229" s="14">
        <v>0.70486111111111116</v>
      </c>
      <c r="AK229" s="14"/>
      <c r="AL229" s="14"/>
      <c r="AM229" s="13"/>
      <c r="AN229" s="14"/>
      <c r="AO229" s="14"/>
      <c r="AP229" s="20"/>
      <c r="AQ229" s="16">
        <v>0.54166666666666663</v>
      </c>
      <c r="AR229" s="17">
        <v>0.70486111111111116</v>
      </c>
      <c r="AS229" s="17"/>
      <c r="AT229" s="17"/>
      <c r="AU229" s="17"/>
      <c r="AV229" s="17"/>
      <c r="AW229" s="17"/>
      <c r="AX229" s="18"/>
      <c r="AY229" s="13">
        <v>0.54166666666666663</v>
      </c>
      <c r="AZ229" s="14">
        <v>0.70486111111111116</v>
      </c>
      <c r="BA229" s="14"/>
      <c r="BB229" s="14"/>
      <c r="BC229" s="13"/>
      <c r="BD229" s="14"/>
      <c r="BE229" s="14"/>
      <c r="BF229" s="20"/>
      <c r="BG229" s="16">
        <v>0.54166666666666663</v>
      </c>
      <c r="BH229" s="17">
        <v>0.70486111111111116</v>
      </c>
      <c r="BI229" s="17"/>
      <c r="BJ229" s="17"/>
      <c r="BK229" s="17"/>
      <c r="BL229" s="17"/>
      <c r="BM229" s="17"/>
      <c r="BN229" s="18"/>
      <c r="BO229" s="13">
        <v>0.54166666666666663</v>
      </c>
      <c r="BP229" s="14">
        <v>0.70486111111111116</v>
      </c>
      <c r="BQ229" s="14"/>
      <c r="BR229" s="14"/>
      <c r="BS229" s="14"/>
      <c r="BT229" s="14"/>
      <c r="BU229" s="14"/>
      <c r="BV229" s="20"/>
      <c r="BW229" s="21">
        <f t="shared" si="16"/>
        <v>1</v>
      </c>
      <c r="BX229" s="2" t="str">
        <f t="shared" si="11"/>
        <v>X</v>
      </c>
      <c r="BY229" s="2">
        <f>+VLOOKUP(B229,GESEM!B:O,14,0)</f>
        <v>9785</v>
      </c>
      <c r="CG229"/>
      <c r="CH229"/>
    </row>
    <row r="230" spans="1:86" ht="12.75" customHeight="1" x14ac:dyDescent="0.2">
      <c r="A230" s="31">
        <f t="shared" si="12"/>
        <v>224</v>
      </c>
      <c r="B230" s="74">
        <v>75320926</v>
      </c>
      <c r="C230" s="61" t="str">
        <f>+VLOOKUP(J230,TURNO!P:Q,2,0)</f>
        <v xml:space="preserve">CHAT USER </v>
      </c>
      <c r="D230" s="61" t="str">
        <f>+VLOOKUP(N230,TURNO!B:D,3,0)</f>
        <v>Tarde</v>
      </c>
      <c r="E230" s="75">
        <f>+VLOOKUP(B230,GESEM!B:R,12,0)</f>
        <v>45454</v>
      </c>
      <c r="F230" s="61" t="str">
        <f>+VLOOKUP(B230,GESEM!B:R,13,0)</f>
        <v>FULL TIME</v>
      </c>
      <c r="G230" s="61"/>
      <c r="H230" s="96"/>
      <c r="I230" s="61" t="str">
        <f>+VLOOKUP(B230,GESEM!B:N,3,0)</f>
        <v>HORNA ORTIZ JOSEP JONATHAN</v>
      </c>
      <c r="J230" s="61" t="s">
        <v>16</v>
      </c>
      <c r="K230" s="61" t="str">
        <f>+VLOOKUP(B230,GESEM!B:R,8,0)</f>
        <v>TORRES BARRIOS YAZURI YARUMI</v>
      </c>
      <c r="L230" s="61" t="str">
        <f>+VLOOKUP(B230,GESEM!B:R,17,0)</f>
        <v>SANCHEZ GRADOS JEAN PIERRE JOAQUIN</v>
      </c>
      <c r="M230" s="61" t="s">
        <v>98</v>
      </c>
      <c r="N230" s="13">
        <v>0.54166666666666663</v>
      </c>
      <c r="O230" s="14">
        <v>0.88541666666666663</v>
      </c>
      <c r="P230" s="13">
        <v>0.79166666666666663</v>
      </c>
      <c r="Q230" s="14">
        <v>0.82291666666666663</v>
      </c>
      <c r="R230" s="108" t="str">
        <f>+VLOOKUP(B230,GESEM!B:R,9,0)</f>
        <v>ACTIVO</v>
      </c>
      <c r="S230" s="19">
        <v>0.54166666666666663</v>
      </c>
      <c r="T230" s="14">
        <v>0.88541666666666663</v>
      </c>
      <c r="U230" s="14"/>
      <c r="V230" s="14"/>
      <c r="W230" s="13">
        <v>0.79166666666666663</v>
      </c>
      <c r="X230" s="14">
        <v>0.82291666666666663</v>
      </c>
      <c r="Y230" s="13"/>
      <c r="Z230" s="20"/>
      <c r="AA230" s="107"/>
      <c r="AB230" s="17"/>
      <c r="AC230" s="17"/>
      <c r="AD230" s="17"/>
      <c r="AE230" s="17"/>
      <c r="AF230" s="17"/>
      <c r="AG230" s="17"/>
      <c r="AH230" s="18"/>
      <c r="AI230" s="13">
        <v>0.54166666666666663</v>
      </c>
      <c r="AJ230" s="14">
        <v>0.88541666666666663</v>
      </c>
      <c r="AK230" s="14"/>
      <c r="AL230" s="14"/>
      <c r="AM230" s="13">
        <v>0.79166666666666663</v>
      </c>
      <c r="AN230" s="14">
        <v>0.82291666666666663</v>
      </c>
      <c r="AO230" s="14"/>
      <c r="AP230" s="20"/>
      <c r="AQ230" s="16">
        <v>0.54166666666666663</v>
      </c>
      <c r="AR230" s="17">
        <v>0.88541666666666663</v>
      </c>
      <c r="AS230" s="17"/>
      <c r="AT230" s="17"/>
      <c r="AU230" s="17">
        <v>0.79166666666666663</v>
      </c>
      <c r="AV230" s="17">
        <v>0.82291666666666663</v>
      </c>
      <c r="AW230" s="17"/>
      <c r="AX230" s="18"/>
      <c r="AY230" s="13">
        <v>0.54166666666666663</v>
      </c>
      <c r="AZ230" s="14">
        <v>0.88541666666666663</v>
      </c>
      <c r="BA230" s="14"/>
      <c r="BB230" s="14"/>
      <c r="BC230" s="13">
        <v>0.79166666666666663</v>
      </c>
      <c r="BD230" s="14">
        <v>0.82291666666666663</v>
      </c>
      <c r="BE230" s="14"/>
      <c r="BF230" s="20"/>
      <c r="BG230" s="16">
        <v>0.54166666666666663</v>
      </c>
      <c r="BH230" s="17">
        <v>0.88541666666666663</v>
      </c>
      <c r="BI230" s="17"/>
      <c r="BJ230" s="17"/>
      <c r="BK230" s="17">
        <v>0.79166666666666663</v>
      </c>
      <c r="BL230" s="17">
        <v>0.82291666666666663</v>
      </c>
      <c r="BM230" s="17"/>
      <c r="BN230" s="18"/>
      <c r="BO230" s="13">
        <v>0.54166666666666663</v>
      </c>
      <c r="BP230" s="14">
        <v>0.88541666666666663</v>
      </c>
      <c r="BQ230" s="14"/>
      <c r="BR230" s="14"/>
      <c r="BS230" s="14">
        <v>0.79166666666666663</v>
      </c>
      <c r="BT230" s="14">
        <v>0.82291666666666663</v>
      </c>
      <c r="BU230" s="14"/>
      <c r="BV230" s="20"/>
      <c r="BW230" s="21">
        <f t="shared" si="10"/>
        <v>1</v>
      </c>
      <c r="BX230" s="2" t="str">
        <f t="shared" si="11"/>
        <v>X</v>
      </c>
      <c r="BY230" s="2">
        <f>+VLOOKUP(B230,GESEM!B:O,14,0)</f>
        <v>7418</v>
      </c>
      <c r="CG230"/>
      <c r="CH230"/>
    </row>
    <row r="231" spans="1:86" ht="12.75" customHeight="1" x14ac:dyDescent="0.2">
      <c r="A231" s="31">
        <f t="shared" si="12"/>
        <v>225</v>
      </c>
      <c r="B231" s="74">
        <v>72710356</v>
      </c>
      <c r="C231" s="61" t="str">
        <f>+VLOOKUP(J231,TURNO!P:Q,2,0)</f>
        <v xml:space="preserve">CHAT USER </v>
      </c>
      <c r="D231" s="61" t="str">
        <f>+VLOOKUP(N231,TURNO!B:D,3,0)</f>
        <v>Tarde</v>
      </c>
      <c r="E231" s="75">
        <f>+VLOOKUP(B231,GESEM!B:R,12,0)</f>
        <v>45093</v>
      </c>
      <c r="F231" s="61" t="str">
        <f>+VLOOKUP(B231,GESEM!B:R,13,0)</f>
        <v>PART TIME</v>
      </c>
      <c r="G231" s="61"/>
      <c r="H231" s="96"/>
      <c r="I231" s="61" t="str">
        <f>+VLOOKUP(B231,GESEM!B:N,3,0)</f>
        <v>RAMIREZ ALEJOS OLIVER FRANK</v>
      </c>
      <c r="J231" s="61" t="s">
        <v>16</v>
      </c>
      <c r="K231" s="61" t="str">
        <f>+VLOOKUP(B231,GESEM!B:R,8,0)</f>
        <v>HUARANGA SABOYA GABRIELA ESTHER</v>
      </c>
      <c r="L231" s="61" t="str">
        <f>+VLOOKUP(B231,GESEM!B:R,17,0)</f>
        <v>PORTILLA REYES YOHANA ARACELLI</v>
      </c>
      <c r="M231" s="61" t="s">
        <v>97</v>
      </c>
      <c r="N231" s="13">
        <v>0.5625</v>
      </c>
      <c r="O231" s="14">
        <v>0.72569444444444442</v>
      </c>
      <c r="P231" s="13"/>
      <c r="Q231" s="14"/>
      <c r="R231" s="108" t="str">
        <f>+VLOOKUP(B231,GESEM!B:R,9,0)</f>
        <v>ACTIVO</v>
      </c>
      <c r="S231" s="19"/>
      <c r="T231" s="14"/>
      <c r="U231" s="14"/>
      <c r="V231" s="14"/>
      <c r="W231" s="13"/>
      <c r="X231" s="14"/>
      <c r="Y231" s="13"/>
      <c r="Z231" s="20"/>
      <c r="AA231" s="107">
        <v>0.5625</v>
      </c>
      <c r="AB231" s="17">
        <v>0.72569444444444442</v>
      </c>
      <c r="AC231" s="17"/>
      <c r="AD231" s="17"/>
      <c r="AE231" s="17"/>
      <c r="AF231" s="17"/>
      <c r="AG231" s="17"/>
      <c r="AH231" s="18"/>
      <c r="AI231" s="13">
        <v>0.5625</v>
      </c>
      <c r="AJ231" s="14">
        <v>0.72569444444444442</v>
      </c>
      <c r="AK231" s="14"/>
      <c r="AL231" s="14"/>
      <c r="AM231" s="13"/>
      <c r="AN231" s="14"/>
      <c r="AO231" s="14"/>
      <c r="AP231" s="20"/>
      <c r="AQ231" s="16">
        <v>0.5625</v>
      </c>
      <c r="AR231" s="17">
        <v>0.72569444444444442</v>
      </c>
      <c r="AS231" s="17"/>
      <c r="AT231" s="17"/>
      <c r="AU231" s="17"/>
      <c r="AV231" s="17"/>
      <c r="AW231" s="17"/>
      <c r="AX231" s="18"/>
      <c r="AY231" s="13">
        <v>0.5625</v>
      </c>
      <c r="AZ231" s="14">
        <v>0.72569444444444442</v>
      </c>
      <c r="BA231" s="14"/>
      <c r="BB231" s="14"/>
      <c r="BC231" s="13"/>
      <c r="BD231" s="14"/>
      <c r="BE231" s="14"/>
      <c r="BF231" s="20"/>
      <c r="BG231" s="16">
        <v>0.5625</v>
      </c>
      <c r="BH231" s="17">
        <v>0.72569444444444442</v>
      </c>
      <c r="BI231" s="17"/>
      <c r="BJ231" s="17"/>
      <c r="BK231" s="17"/>
      <c r="BL231" s="17"/>
      <c r="BM231" s="17"/>
      <c r="BN231" s="18"/>
      <c r="BO231" s="13">
        <v>0.5625</v>
      </c>
      <c r="BP231" s="14">
        <v>0.72569444444444442</v>
      </c>
      <c r="BQ231" s="14"/>
      <c r="BR231" s="14"/>
      <c r="BS231" s="14"/>
      <c r="BT231" s="14"/>
      <c r="BU231" s="14"/>
      <c r="BV231" s="20"/>
      <c r="BW231" s="21">
        <f t="shared" ref="BW231" si="17">COUNTBLANK(S231)+COUNTBLANK(AA231)+COUNTBLANK(AI231)+COUNTBLANK(AQ231)+COUNTBLANK(AY231)+COUNTBLANK(BG231)+COUNTBLANK(BO231)</f>
        <v>1</v>
      </c>
      <c r="BX231" s="2" t="str">
        <f t="shared" si="11"/>
        <v>X</v>
      </c>
      <c r="BY231" s="2">
        <f>+VLOOKUP(B231,GESEM!B:O,14,0)</f>
        <v>6417</v>
      </c>
      <c r="CG231"/>
      <c r="CH231"/>
    </row>
    <row r="232" spans="1:86" ht="12.75" customHeight="1" x14ac:dyDescent="0.2">
      <c r="A232" s="31">
        <f t="shared" si="12"/>
        <v>226</v>
      </c>
      <c r="B232" s="74">
        <v>70916549</v>
      </c>
      <c r="C232" s="61" t="str">
        <f>+VLOOKUP(J232,TURNO!P:Q,2,0)</f>
        <v xml:space="preserve">CHAT USER </v>
      </c>
      <c r="D232" s="61" t="str">
        <f>+VLOOKUP(N232,TURNO!B:D,3,0)</f>
        <v>Mañana</v>
      </c>
      <c r="E232" s="75">
        <f>+VLOOKUP(B232,GESEM!B:R,12,0)</f>
        <v>45566</v>
      </c>
      <c r="F232" s="61" t="str">
        <f>+VLOOKUP(B232,GESEM!B:R,13,0)</f>
        <v>PART TIME</v>
      </c>
      <c r="G232" s="61"/>
      <c r="H232" s="96"/>
      <c r="I232" s="61" t="str">
        <f>+VLOOKUP(B232,GESEM!B:N,3,0)</f>
        <v>CARRILLO SACA JOSE LUIS</v>
      </c>
      <c r="J232" s="61" t="s">
        <v>16</v>
      </c>
      <c r="K232" s="61" t="str">
        <f>+VLOOKUP(B232,GESEM!B:R,8,0)</f>
        <v>SANEZ DESCALZI SUSAN HEYDI</v>
      </c>
      <c r="L232" s="61" t="str">
        <f>+VLOOKUP(B232,GESEM!B:R,17,0)</f>
        <v>SANCHEZ GRADOS JEAN PIERRE JOAQUIN</v>
      </c>
      <c r="M232" s="61" t="s">
        <v>99</v>
      </c>
      <c r="N232" s="13">
        <v>0.29166666666666669</v>
      </c>
      <c r="O232" s="14">
        <v>0.4548611111111111</v>
      </c>
      <c r="P232" s="13"/>
      <c r="Q232" s="14"/>
      <c r="R232" s="108" t="str">
        <f>+VLOOKUP(B232,GESEM!B:R,9,0)</f>
        <v>ACTIVO</v>
      </c>
      <c r="S232" s="19">
        <v>0.29166666666666669</v>
      </c>
      <c r="T232" s="14">
        <v>0.4548611111111111</v>
      </c>
      <c r="U232" s="14"/>
      <c r="V232" s="14"/>
      <c r="W232" s="13"/>
      <c r="X232" s="14"/>
      <c r="Y232" s="13"/>
      <c r="Z232" s="20"/>
      <c r="AA232" s="107">
        <v>0.29166666666666669</v>
      </c>
      <c r="AB232" s="17">
        <v>0.4548611111111111</v>
      </c>
      <c r="AC232" s="17"/>
      <c r="AD232" s="17"/>
      <c r="AE232" s="17"/>
      <c r="AF232" s="17"/>
      <c r="AG232" s="17"/>
      <c r="AH232" s="18"/>
      <c r="AI232" s="13"/>
      <c r="AJ232" s="14"/>
      <c r="AK232" s="14"/>
      <c r="AL232" s="14"/>
      <c r="AM232" s="13"/>
      <c r="AN232" s="14"/>
      <c r="AO232" s="14"/>
      <c r="AP232" s="20"/>
      <c r="AQ232" s="16">
        <v>0.29166666666666669</v>
      </c>
      <c r="AR232" s="17">
        <v>0.4548611111111111</v>
      </c>
      <c r="AS232" s="17"/>
      <c r="AT232" s="17"/>
      <c r="AU232" s="17"/>
      <c r="AV232" s="17"/>
      <c r="AW232" s="17"/>
      <c r="AX232" s="18"/>
      <c r="AY232" s="13">
        <v>0.29166666666666669</v>
      </c>
      <c r="AZ232" s="14">
        <v>0.4548611111111111</v>
      </c>
      <c r="BA232" s="14"/>
      <c r="BB232" s="14"/>
      <c r="BC232" s="13"/>
      <c r="BD232" s="14"/>
      <c r="BE232" s="14"/>
      <c r="BF232" s="20"/>
      <c r="BG232" s="16">
        <v>0.29166666666666669</v>
      </c>
      <c r="BH232" s="17">
        <v>0.4548611111111111</v>
      </c>
      <c r="BI232" s="17"/>
      <c r="BJ232" s="17"/>
      <c r="BK232" s="17"/>
      <c r="BL232" s="17"/>
      <c r="BM232" s="17"/>
      <c r="BN232" s="18"/>
      <c r="BO232" s="13">
        <v>0.29166666666666669</v>
      </c>
      <c r="BP232" s="14">
        <v>0.4548611111111111</v>
      </c>
      <c r="BQ232" s="14"/>
      <c r="BR232" s="14"/>
      <c r="BS232" s="14"/>
      <c r="BT232" s="14"/>
      <c r="BU232" s="14"/>
      <c r="BV232" s="20"/>
      <c r="BW232" s="21">
        <f t="shared" si="10"/>
        <v>1</v>
      </c>
      <c r="BX232" s="2" t="str">
        <f t="shared" si="11"/>
        <v>X</v>
      </c>
      <c r="BY232" s="2">
        <f>+VLOOKUP(B232,GESEM!B:O,14,0)</f>
        <v>9787</v>
      </c>
      <c r="CG232"/>
      <c r="CH232"/>
    </row>
    <row r="233" spans="1:86" ht="12.75" customHeight="1" x14ac:dyDescent="0.2">
      <c r="A233" s="31">
        <f t="shared" si="12"/>
        <v>227</v>
      </c>
      <c r="B233" s="74">
        <v>71284728</v>
      </c>
      <c r="C233" s="61" t="str">
        <f>+VLOOKUP(J233,TURNO!P:Q,2,0)</f>
        <v xml:space="preserve">CHAT USER </v>
      </c>
      <c r="D233" s="61" t="str">
        <f>+VLOOKUP(N233,TURNO!B:D,3,0)</f>
        <v>Tarde</v>
      </c>
      <c r="E233" s="75">
        <f>+VLOOKUP(B233,GESEM!B:R,12,0)</f>
        <v>45170</v>
      </c>
      <c r="F233" s="61" t="str">
        <f>+VLOOKUP(B233,GESEM!B:R,13,0)</f>
        <v>PART TIME</v>
      </c>
      <c r="G233" s="61" t="s">
        <v>2292</v>
      </c>
      <c r="H233" s="96" t="s">
        <v>2367</v>
      </c>
      <c r="I233" s="61" t="str">
        <f>+VLOOKUP(B233,GESEM!B:N,3,0)</f>
        <v>LIÑAN MALLQUI MILAGROS MILENA</v>
      </c>
      <c r="J233" s="61" t="s">
        <v>16</v>
      </c>
      <c r="K233" s="61" t="str">
        <f>+VLOOKUP(B233,GESEM!B:R,8,0)</f>
        <v>ROQUE GOMEZ FRANK PIERCE</v>
      </c>
      <c r="L233" s="61" t="str">
        <f>+VLOOKUP(B233,GESEM!B:R,17,0)</f>
        <v>PORTILLA REYES YOHANA ARACELLI</v>
      </c>
      <c r="M233" s="61" t="s">
        <v>99</v>
      </c>
      <c r="N233" s="13">
        <v>0.54166666666666663</v>
      </c>
      <c r="O233" s="14">
        <v>0.88541666666666663</v>
      </c>
      <c r="P233" s="13">
        <v>0.70833333333333337</v>
      </c>
      <c r="Q233" s="14">
        <v>0.73958333333333337</v>
      </c>
      <c r="R233" s="108" t="str">
        <f>+VLOOKUP(B233,GESEM!B:R,9,0)</f>
        <v>ACTIVO</v>
      </c>
      <c r="S233" s="19">
        <v>0.54166666666666663</v>
      </c>
      <c r="T233" s="14">
        <v>0.88541666666666663</v>
      </c>
      <c r="U233" s="14"/>
      <c r="V233" s="14"/>
      <c r="W233" s="13">
        <v>0.70833333333333337</v>
      </c>
      <c r="X233" s="14">
        <v>0.73958333333333337</v>
      </c>
      <c r="Y233" s="13"/>
      <c r="Z233" s="20"/>
      <c r="AA233" s="107">
        <v>0.54166666666666663</v>
      </c>
      <c r="AB233" s="17">
        <v>0.88541666666666663</v>
      </c>
      <c r="AC233" s="17"/>
      <c r="AD233" s="17"/>
      <c r="AE233" s="17">
        <v>0.70833333333333337</v>
      </c>
      <c r="AF233" s="17">
        <v>0.73958333333333337</v>
      </c>
      <c r="AG233" s="17"/>
      <c r="AH233" s="18"/>
      <c r="AI233" s="13"/>
      <c r="AJ233" s="14"/>
      <c r="AK233" s="14"/>
      <c r="AL233" s="14"/>
      <c r="AM233" s="13"/>
      <c r="AN233" s="14"/>
      <c r="AO233" s="14"/>
      <c r="AP233" s="20"/>
      <c r="AQ233" s="16">
        <v>0.54166666666666663</v>
      </c>
      <c r="AR233" s="17">
        <v>0.88541666666666663</v>
      </c>
      <c r="AS233" s="17"/>
      <c r="AT233" s="17"/>
      <c r="AU233" s="17">
        <v>0.70833333333333337</v>
      </c>
      <c r="AV233" s="17">
        <v>0.73958333333333337</v>
      </c>
      <c r="AW233" s="17"/>
      <c r="AX233" s="18"/>
      <c r="AY233" s="13">
        <v>0.54166666666666663</v>
      </c>
      <c r="AZ233" s="14">
        <v>0.88541666666666663</v>
      </c>
      <c r="BA233" s="14"/>
      <c r="BB233" s="14"/>
      <c r="BC233" s="13">
        <v>0.70833333333333337</v>
      </c>
      <c r="BD233" s="14">
        <v>0.73958333333333337</v>
      </c>
      <c r="BE233" s="14"/>
      <c r="BF233" s="20"/>
      <c r="BG233" s="16">
        <v>0.54166666666666663</v>
      </c>
      <c r="BH233" s="17">
        <v>0.88541666666666663</v>
      </c>
      <c r="BI233" s="17"/>
      <c r="BJ233" s="17"/>
      <c r="BK233" s="17">
        <v>0.70833333333333337</v>
      </c>
      <c r="BL233" s="17">
        <v>0.73958333333333337</v>
      </c>
      <c r="BM233" s="17"/>
      <c r="BN233" s="18"/>
      <c r="BO233" s="13">
        <v>0.54166666666666663</v>
      </c>
      <c r="BP233" s="14">
        <v>0.88541666666666663</v>
      </c>
      <c r="BQ233" s="14"/>
      <c r="BR233" s="14"/>
      <c r="BS233" s="14">
        <v>0.70833333333333337</v>
      </c>
      <c r="BT233" s="14">
        <v>0.73958333333333337</v>
      </c>
      <c r="BU233" s="14"/>
      <c r="BV233" s="20"/>
      <c r="BW233" s="21">
        <f t="shared" si="10"/>
        <v>1</v>
      </c>
      <c r="BX233" s="2" t="str">
        <f t="shared" si="11"/>
        <v>X</v>
      </c>
      <c r="BY233" s="2">
        <f>+VLOOKUP(B233,GESEM!B:O,14,0)</f>
        <v>6570</v>
      </c>
      <c r="CG233"/>
      <c r="CH233"/>
    </row>
    <row r="234" spans="1:86" ht="12.75" customHeight="1" x14ac:dyDescent="0.2">
      <c r="A234" s="31">
        <f t="shared" si="12"/>
        <v>228</v>
      </c>
      <c r="B234" s="74">
        <v>77909031</v>
      </c>
      <c r="C234" s="61" t="str">
        <f>+VLOOKUP(J234,TURNO!P:Q,2,0)</f>
        <v xml:space="preserve">CHAT USER </v>
      </c>
      <c r="D234" s="61" t="str">
        <f>+VLOOKUP(N234,TURNO!B:D,3,0)</f>
        <v>Tarde</v>
      </c>
      <c r="E234" s="75">
        <f>+VLOOKUP(B234,GESEM!B:R,12,0)</f>
        <v>45419</v>
      </c>
      <c r="F234" s="61" t="str">
        <f>+VLOOKUP(B234,GESEM!B:R,13,0)</f>
        <v>PART TIME</v>
      </c>
      <c r="G234" s="61"/>
      <c r="H234" s="96"/>
      <c r="I234" s="61" t="str">
        <f>+VLOOKUP(B234,GESEM!B:N,3,0)</f>
        <v>NATEROS ENRIQUEZ FRAY EDSSON</v>
      </c>
      <c r="J234" s="61" t="s">
        <v>16</v>
      </c>
      <c r="K234" s="61" t="str">
        <f>+VLOOKUP(B234,GESEM!B:R,8,0)</f>
        <v>MORALES MAMANI BRADEN SAMUEL</v>
      </c>
      <c r="L234" s="61" t="str">
        <f>+VLOOKUP(B234,GESEM!B:R,17,0)</f>
        <v>PORTILLA REYES YOHANA ARACELLI</v>
      </c>
      <c r="M234" s="61" t="s">
        <v>100</v>
      </c>
      <c r="N234" s="13">
        <v>0.54166666666666663</v>
      </c>
      <c r="O234" s="14">
        <v>0.70486111111111116</v>
      </c>
      <c r="P234" s="13"/>
      <c r="Q234" s="14"/>
      <c r="R234" s="108" t="str">
        <f>+VLOOKUP(B234,GESEM!B:R,9,0)</f>
        <v>ACTIVO</v>
      </c>
      <c r="S234" s="19">
        <v>0.54166666666666663</v>
      </c>
      <c r="T234" s="14">
        <v>0.70486111111111116</v>
      </c>
      <c r="U234" s="14"/>
      <c r="V234" s="14"/>
      <c r="W234" s="13"/>
      <c r="X234" s="14"/>
      <c r="Y234" s="13"/>
      <c r="Z234" s="20"/>
      <c r="AA234" s="107">
        <v>0.54166666666666663</v>
      </c>
      <c r="AB234" s="17">
        <v>0.70486111111111116</v>
      </c>
      <c r="AC234" s="17"/>
      <c r="AD234" s="17"/>
      <c r="AE234" s="17"/>
      <c r="AF234" s="17"/>
      <c r="AG234" s="17"/>
      <c r="AH234" s="18"/>
      <c r="AI234" s="13">
        <v>0.54166666666666663</v>
      </c>
      <c r="AJ234" s="14">
        <v>0.70486111111111116</v>
      </c>
      <c r="AK234" s="14"/>
      <c r="AL234" s="14"/>
      <c r="AM234" s="13"/>
      <c r="AN234" s="14"/>
      <c r="AO234" s="14"/>
      <c r="AP234" s="20"/>
      <c r="AQ234" s="16"/>
      <c r="AR234" s="17"/>
      <c r="AS234" s="17"/>
      <c r="AT234" s="17"/>
      <c r="AU234" s="17"/>
      <c r="AV234" s="17"/>
      <c r="AW234" s="17"/>
      <c r="AX234" s="18"/>
      <c r="AY234" s="13">
        <v>0.54166666666666663</v>
      </c>
      <c r="AZ234" s="14">
        <v>0.70486111111111116</v>
      </c>
      <c r="BA234" s="14"/>
      <c r="BB234" s="14"/>
      <c r="BC234" s="13"/>
      <c r="BD234" s="14"/>
      <c r="BE234" s="14"/>
      <c r="BF234" s="20"/>
      <c r="BG234" s="16">
        <v>0.54166666666666663</v>
      </c>
      <c r="BH234" s="17">
        <v>0.70486111111111116</v>
      </c>
      <c r="BI234" s="17"/>
      <c r="BJ234" s="17"/>
      <c r="BK234" s="17"/>
      <c r="BL234" s="17"/>
      <c r="BM234" s="17"/>
      <c r="BN234" s="18"/>
      <c r="BO234" s="13">
        <v>0.54166666666666663</v>
      </c>
      <c r="BP234" s="14">
        <v>0.70486111111111116</v>
      </c>
      <c r="BQ234" s="14"/>
      <c r="BR234" s="14"/>
      <c r="BS234" s="14"/>
      <c r="BT234" s="14"/>
      <c r="BU234" s="14"/>
      <c r="BV234" s="20"/>
      <c r="BW234" s="21">
        <f t="shared" ref="BW234:BW242" si="18">COUNTBLANK(S234)+COUNTBLANK(AA234)+COUNTBLANK(AI234)+COUNTBLANK(AQ234)+COUNTBLANK(AY234)+COUNTBLANK(BG234)+COUNTBLANK(BO234)</f>
        <v>1</v>
      </c>
      <c r="BX234" s="2" t="str">
        <f t="shared" si="11"/>
        <v>X</v>
      </c>
      <c r="BY234" s="2">
        <f>+VLOOKUP(B234,GESEM!B:O,14,0)</f>
        <v>7264</v>
      </c>
      <c r="CG234"/>
      <c r="CH234"/>
    </row>
    <row r="235" spans="1:86" ht="12.75" customHeight="1" x14ac:dyDescent="0.2">
      <c r="A235" s="31">
        <f t="shared" si="12"/>
        <v>229</v>
      </c>
      <c r="B235" s="74">
        <v>75905232</v>
      </c>
      <c r="C235" s="61" t="str">
        <f>+VLOOKUP(J235,TURNO!P:Q,2,0)</f>
        <v xml:space="preserve">CHAT USER </v>
      </c>
      <c r="D235" s="61" t="str">
        <f>+VLOOKUP(N235,TURNO!B:D,3,0)</f>
        <v>Tarde</v>
      </c>
      <c r="E235" s="75">
        <f>+VLOOKUP(B235,GESEM!B:R,12,0)</f>
        <v>45454</v>
      </c>
      <c r="F235" s="61" t="str">
        <f>+VLOOKUP(B235,GESEM!B:R,13,0)</f>
        <v>PART TIME</v>
      </c>
      <c r="G235" s="61"/>
      <c r="H235" s="96"/>
      <c r="I235" s="61" t="str">
        <f>+VLOOKUP(B235,GESEM!B:N,3,0)</f>
        <v>VILLEGAS QUIÑONES BRAYAN JHAIR</v>
      </c>
      <c r="J235" s="61" t="s">
        <v>16</v>
      </c>
      <c r="K235" s="61" t="str">
        <f>+VLOOKUP(B235,GESEM!B:R,8,0)</f>
        <v>ALMEYDA ALVARADO CARLOS ALEJANDRO</v>
      </c>
      <c r="L235" s="61" t="str">
        <f>+VLOOKUP(B235,GESEM!B:R,17,0)</f>
        <v>SANCHEZ GRADOS JEAN PIERRE JOAQUIN</v>
      </c>
      <c r="M235" s="61" t="s">
        <v>97</v>
      </c>
      <c r="N235" s="13">
        <v>0.54166666666666663</v>
      </c>
      <c r="O235" s="14">
        <v>0.70486111111111116</v>
      </c>
      <c r="P235" s="13"/>
      <c r="Q235" s="14"/>
      <c r="R235" s="108" t="str">
        <f>+VLOOKUP(B235,GESEM!B:R,9,0)</f>
        <v>ACTIVO</v>
      </c>
      <c r="S235" s="19"/>
      <c r="T235" s="14"/>
      <c r="U235" s="14"/>
      <c r="V235" s="14"/>
      <c r="W235" s="13"/>
      <c r="X235" s="14"/>
      <c r="Y235" s="13"/>
      <c r="Z235" s="20"/>
      <c r="AA235" s="107">
        <v>0.54166666666666663</v>
      </c>
      <c r="AB235" s="17">
        <v>0.70486111111111116</v>
      </c>
      <c r="AC235" s="17"/>
      <c r="AD235" s="17"/>
      <c r="AE235" s="17"/>
      <c r="AF235" s="17"/>
      <c r="AG235" s="17"/>
      <c r="AH235" s="18"/>
      <c r="AI235" s="13">
        <v>0.54166666666666663</v>
      </c>
      <c r="AJ235" s="14">
        <v>0.70486111111111116</v>
      </c>
      <c r="AK235" s="14"/>
      <c r="AL235" s="14"/>
      <c r="AM235" s="13"/>
      <c r="AN235" s="14"/>
      <c r="AO235" s="14"/>
      <c r="AP235" s="20"/>
      <c r="AQ235" s="16">
        <v>0.54166666666666663</v>
      </c>
      <c r="AR235" s="17">
        <v>0.70486111111111116</v>
      </c>
      <c r="AS235" s="17"/>
      <c r="AT235" s="17"/>
      <c r="AU235" s="17"/>
      <c r="AV235" s="17"/>
      <c r="AW235" s="17"/>
      <c r="AX235" s="18"/>
      <c r="AY235" s="13">
        <v>0.54166666666666663</v>
      </c>
      <c r="AZ235" s="14">
        <v>0.70486111111111116</v>
      </c>
      <c r="BA235" s="14"/>
      <c r="BB235" s="14"/>
      <c r="BC235" s="13"/>
      <c r="BD235" s="14"/>
      <c r="BE235" s="14"/>
      <c r="BF235" s="20"/>
      <c r="BG235" s="16">
        <v>0.54166666666666663</v>
      </c>
      <c r="BH235" s="17">
        <v>0.70486111111111116</v>
      </c>
      <c r="BI235" s="17"/>
      <c r="BJ235" s="17"/>
      <c r="BK235" s="17"/>
      <c r="BL235" s="17"/>
      <c r="BM235" s="17"/>
      <c r="BN235" s="18"/>
      <c r="BO235" s="13">
        <v>0.54166666666666663</v>
      </c>
      <c r="BP235" s="14">
        <v>0.70486111111111116</v>
      </c>
      <c r="BQ235" s="14"/>
      <c r="BR235" s="14"/>
      <c r="BS235" s="14"/>
      <c r="BT235" s="14"/>
      <c r="BU235" s="14"/>
      <c r="BV235" s="20"/>
      <c r="BW235" s="21">
        <f t="shared" si="18"/>
        <v>1</v>
      </c>
      <c r="BX235" s="2" t="str">
        <f t="shared" si="11"/>
        <v>X</v>
      </c>
      <c r="BY235" s="2">
        <f>+VLOOKUP(B235,GESEM!B:O,14,0)</f>
        <v>7419</v>
      </c>
      <c r="CG235"/>
      <c r="CH235"/>
    </row>
    <row r="236" spans="1:86" ht="12.75" customHeight="1" x14ac:dyDescent="0.2">
      <c r="A236" s="31">
        <f t="shared" si="12"/>
        <v>230</v>
      </c>
      <c r="B236" s="74">
        <v>45201134</v>
      </c>
      <c r="C236" s="61" t="str">
        <f>+VLOOKUP(J236,TURNO!P:Q,2,0)</f>
        <v xml:space="preserve">CHAT USER </v>
      </c>
      <c r="D236" s="61" t="str">
        <f>+VLOOKUP(N236,TURNO!B:D,3,0)</f>
        <v>Tarde</v>
      </c>
      <c r="E236" s="75">
        <f>+VLOOKUP(B236,GESEM!B:R,12,0)</f>
        <v>45261</v>
      </c>
      <c r="F236" s="61" t="str">
        <f>+VLOOKUP(B236,GESEM!B:R,13,0)</f>
        <v>PART TIME</v>
      </c>
      <c r="G236" s="61"/>
      <c r="H236" s="96"/>
      <c r="I236" s="61" t="str">
        <f>+VLOOKUP(B236,GESEM!B:N,3,0)</f>
        <v>DEL CARPIO AYALA YASAYRA MARYSABEL</v>
      </c>
      <c r="J236" s="61" t="s">
        <v>16</v>
      </c>
      <c r="K236" s="61" t="str">
        <f>+VLOOKUP(B236,GESEM!B:R,8,0)</f>
        <v>ALMEYDA ALVARADO CARLOS ALEJANDRO</v>
      </c>
      <c r="L236" s="61" t="str">
        <f>+VLOOKUP(B236,GESEM!B:R,17,0)</f>
        <v>SANCHEZ GRADOS JEAN PIERRE JOAQUIN</v>
      </c>
      <c r="M236" s="61" t="s">
        <v>97</v>
      </c>
      <c r="N236" s="13">
        <v>0.54166666666666663</v>
      </c>
      <c r="O236" s="14">
        <v>0.70486111111111116</v>
      </c>
      <c r="P236" s="13"/>
      <c r="Q236" s="14"/>
      <c r="R236" s="108" t="str">
        <f>+VLOOKUP(B236,GESEM!B:R,9,0)</f>
        <v>ACTIVO</v>
      </c>
      <c r="S236" s="19"/>
      <c r="T236" s="14"/>
      <c r="U236" s="14"/>
      <c r="V236" s="14"/>
      <c r="W236" s="13"/>
      <c r="X236" s="14"/>
      <c r="Y236" s="13"/>
      <c r="Z236" s="20"/>
      <c r="AA236" s="107">
        <v>0.54166666666666663</v>
      </c>
      <c r="AB236" s="17">
        <v>0.70486111111111116</v>
      </c>
      <c r="AC236" s="17"/>
      <c r="AD236" s="17"/>
      <c r="AE236" s="17"/>
      <c r="AF236" s="17"/>
      <c r="AG236" s="17"/>
      <c r="AH236" s="18"/>
      <c r="AI236" s="13">
        <v>0.54166666666666663</v>
      </c>
      <c r="AJ236" s="14">
        <v>0.70486111111111116</v>
      </c>
      <c r="AK236" s="14"/>
      <c r="AL236" s="14"/>
      <c r="AM236" s="13"/>
      <c r="AN236" s="14"/>
      <c r="AO236" s="14"/>
      <c r="AP236" s="20"/>
      <c r="AQ236" s="16">
        <v>0.54166666666666663</v>
      </c>
      <c r="AR236" s="17">
        <v>0.70486111111111116</v>
      </c>
      <c r="AS236" s="17"/>
      <c r="AT236" s="17"/>
      <c r="AU236" s="17"/>
      <c r="AV236" s="17"/>
      <c r="AW236" s="17"/>
      <c r="AX236" s="18"/>
      <c r="AY236" s="13">
        <v>0.54166666666666663</v>
      </c>
      <c r="AZ236" s="14">
        <v>0.70486111111111116</v>
      </c>
      <c r="BA236" s="14"/>
      <c r="BB236" s="14"/>
      <c r="BC236" s="13"/>
      <c r="BD236" s="14"/>
      <c r="BE236" s="14"/>
      <c r="BF236" s="20"/>
      <c r="BG236" s="16">
        <v>0.54166666666666663</v>
      </c>
      <c r="BH236" s="17">
        <v>0.70486111111111116</v>
      </c>
      <c r="BI236" s="17"/>
      <c r="BJ236" s="17"/>
      <c r="BK236" s="17"/>
      <c r="BL236" s="17"/>
      <c r="BM236" s="17"/>
      <c r="BN236" s="18"/>
      <c r="BO236" s="13">
        <v>0.54166666666666663</v>
      </c>
      <c r="BP236" s="14">
        <v>0.70486111111111116</v>
      </c>
      <c r="BQ236" s="14"/>
      <c r="BR236" s="14"/>
      <c r="BS236" s="14"/>
      <c r="BT236" s="14"/>
      <c r="BU236" s="14"/>
      <c r="BV236" s="20"/>
      <c r="BW236" s="21">
        <f t="shared" si="18"/>
        <v>1</v>
      </c>
      <c r="BX236" s="2" t="str">
        <f t="shared" si="11"/>
        <v>X</v>
      </c>
      <c r="BY236" s="2">
        <f>+VLOOKUP(B236,GESEM!B:O,14,0)</f>
        <v>6843</v>
      </c>
      <c r="CG236"/>
      <c r="CH236"/>
    </row>
    <row r="237" spans="1:86" ht="12.75" customHeight="1" x14ac:dyDescent="0.2">
      <c r="A237" s="31">
        <f t="shared" si="12"/>
        <v>231</v>
      </c>
      <c r="B237" s="74">
        <v>72483586</v>
      </c>
      <c r="C237" s="61" t="str">
        <f>+VLOOKUP(J237,TURNO!P:Q,2,0)</f>
        <v xml:space="preserve">CHAT USER </v>
      </c>
      <c r="D237" s="61" t="str">
        <f>+VLOOKUP(N237,TURNO!B:D,3,0)</f>
        <v>Tarde</v>
      </c>
      <c r="E237" s="75">
        <f>+VLOOKUP(B237,GESEM!B:R,12,0)</f>
        <v>45266</v>
      </c>
      <c r="F237" s="61" t="str">
        <f>+VLOOKUP(B237,GESEM!B:R,13,0)</f>
        <v>PART TIME</v>
      </c>
      <c r="G237" s="61"/>
      <c r="H237" s="96"/>
      <c r="I237" s="61" t="str">
        <f>+VLOOKUP(B237,GESEM!B:N,3,0)</f>
        <v>PEÑALOZA PEÑALOZA ALBERTO</v>
      </c>
      <c r="J237" s="61" t="s">
        <v>16</v>
      </c>
      <c r="K237" s="61" t="str">
        <f>+VLOOKUP(B237,GESEM!B:R,8,0)</f>
        <v>ALMEYDA ALVARADO CARLOS ALEJANDRO</v>
      </c>
      <c r="L237" s="61" t="str">
        <f>+VLOOKUP(B237,GESEM!B:R,17,0)</f>
        <v>SANCHEZ GRADOS JEAN PIERRE JOAQUIN</v>
      </c>
      <c r="M237" s="61" t="s">
        <v>97</v>
      </c>
      <c r="N237" s="13">
        <v>0.54166666666666663</v>
      </c>
      <c r="O237" s="14">
        <v>0.70486111111111116</v>
      </c>
      <c r="P237" s="13"/>
      <c r="Q237" s="14"/>
      <c r="R237" s="108" t="str">
        <f>+VLOOKUP(B237,GESEM!B:R,9,0)</f>
        <v>ACTIVO</v>
      </c>
      <c r="S237" s="19"/>
      <c r="T237" s="14"/>
      <c r="U237" s="14"/>
      <c r="V237" s="14"/>
      <c r="W237" s="13"/>
      <c r="X237" s="14"/>
      <c r="Y237" s="13"/>
      <c r="Z237" s="20"/>
      <c r="AA237" s="107">
        <v>0.54166666666666663</v>
      </c>
      <c r="AB237" s="17">
        <v>0.70486111111111116</v>
      </c>
      <c r="AC237" s="17"/>
      <c r="AD237" s="17"/>
      <c r="AE237" s="17"/>
      <c r="AF237" s="17"/>
      <c r="AG237" s="17"/>
      <c r="AH237" s="18"/>
      <c r="AI237" s="13">
        <v>0.54166666666666663</v>
      </c>
      <c r="AJ237" s="14">
        <v>0.70486111111111116</v>
      </c>
      <c r="AK237" s="14"/>
      <c r="AL237" s="14"/>
      <c r="AM237" s="13"/>
      <c r="AN237" s="14"/>
      <c r="AO237" s="14"/>
      <c r="AP237" s="20"/>
      <c r="AQ237" s="16">
        <v>0.54166666666666663</v>
      </c>
      <c r="AR237" s="17">
        <v>0.70486111111111116</v>
      </c>
      <c r="AS237" s="17"/>
      <c r="AT237" s="17"/>
      <c r="AU237" s="17"/>
      <c r="AV237" s="17"/>
      <c r="AW237" s="17"/>
      <c r="AX237" s="18"/>
      <c r="AY237" s="13">
        <v>0.54166666666666663</v>
      </c>
      <c r="AZ237" s="14">
        <v>0.70486111111111116</v>
      </c>
      <c r="BA237" s="14"/>
      <c r="BB237" s="14"/>
      <c r="BC237" s="13"/>
      <c r="BD237" s="14"/>
      <c r="BE237" s="14"/>
      <c r="BF237" s="20"/>
      <c r="BG237" s="16">
        <v>0.54166666666666663</v>
      </c>
      <c r="BH237" s="17">
        <v>0.70486111111111116</v>
      </c>
      <c r="BI237" s="17"/>
      <c r="BJ237" s="17"/>
      <c r="BK237" s="17"/>
      <c r="BL237" s="17"/>
      <c r="BM237" s="17"/>
      <c r="BN237" s="18"/>
      <c r="BO237" s="13">
        <v>0.54166666666666663</v>
      </c>
      <c r="BP237" s="14">
        <v>0.70486111111111116</v>
      </c>
      <c r="BQ237" s="14"/>
      <c r="BR237" s="14"/>
      <c r="BS237" s="14"/>
      <c r="BT237" s="14"/>
      <c r="BU237" s="14"/>
      <c r="BV237" s="20"/>
      <c r="BW237" s="21">
        <f t="shared" si="18"/>
        <v>1</v>
      </c>
      <c r="BX237" s="2" t="str">
        <f t="shared" si="11"/>
        <v>X</v>
      </c>
      <c r="BY237" s="2">
        <f>+VLOOKUP(B237,GESEM!B:O,14,0)</f>
        <v>6845</v>
      </c>
      <c r="CG237"/>
      <c r="CH237"/>
    </row>
    <row r="238" spans="1:86" ht="12.75" customHeight="1" x14ac:dyDescent="0.2">
      <c r="A238" s="31">
        <f t="shared" si="12"/>
        <v>232</v>
      </c>
      <c r="B238" s="74">
        <v>70572746</v>
      </c>
      <c r="C238" s="61" t="str">
        <f>+VLOOKUP(J238,TURNO!P:Q,2,0)</f>
        <v xml:space="preserve">CHAT USER </v>
      </c>
      <c r="D238" s="61" t="str">
        <f>+VLOOKUP(N238,TURNO!B:D,3,0)</f>
        <v>Tarde</v>
      </c>
      <c r="E238" s="75">
        <f>+VLOOKUP(B238,GESEM!B:R,12,0)</f>
        <v>45209</v>
      </c>
      <c r="F238" s="61" t="str">
        <f>+VLOOKUP(B238,GESEM!B:R,13,0)</f>
        <v>PART TIME</v>
      </c>
      <c r="G238" s="61"/>
      <c r="H238" s="96"/>
      <c r="I238" s="61" t="str">
        <f>+VLOOKUP(B238,GESEM!B:N,3,0)</f>
        <v>LEON AGUILAR EVELYN GINA</v>
      </c>
      <c r="J238" s="61" t="s">
        <v>16</v>
      </c>
      <c r="K238" s="61" t="str">
        <f>+VLOOKUP(B238,GESEM!B:R,8,0)</f>
        <v>MORALES MAMANI BRADEN SAMUEL</v>
      </c>
      <c r="L238" s="61" t="str">
        <f>+VLOOKUP(B238,GESEM!B:R,17,0)</f>
        <v>PORTILLA REYES YOHANA ARACELLI</v>
      </c>
      <c r="M238" s="61" t="s">
        <v>97</v>
      </c>
      <c r="N238" s="13">
        <v>0.54166666666666663</v>
      </c>
      <c r="O238" s="14">
        <v>0.70486111111111116</v>
      </c>
      <c r="P238" s="13"/>
      <c r="Q238" s="14"/>
      <c r="R238" s="108" t="str">
        <f>+VLOOKUP(B238,GESEM!B:R,9,0)</f>
        <v>ACTIVO</v>
      </c>
      <c r="S238" s="19"/>
      <c r="T238" s="14"/>
      <c r="U238" s="14"/>
      <c r="V238" s="14"/>
      <c r="W238" s="13"/>
      <c r="X238" s="14"/>
      <c r="Y238" s="13"/>
      <c r="Z238" s="20"/>
      <c r="AA238" s="107">
        <v>0.54166666666666663</v>
      </c>
      <c r="AB238" s="17">
        <v>0.70486111111111116</v>
      </c>
      <c r="AC238" s="17"/>
      <c r="AD238" s="17"/>
      <c r="AE238" s="17"/>
      <c r="AF238" s="17"/>
      <c r="AG238" s="17"/>
      <c r="AH238" s="18"/>
      <c r="AI238" s="13">
        <v>0.54166666666666663</v>
      </c>
      <c r="AJ238" s="14">
        <v>0.70486111111111116</v>
      </c>
      <c r="AK238" s="14"/>
      <c r="AL238" s="14"/>
      <c r="AM238" s="13"/>
      <c r="AN238" s="14"/>
      <c r="AO238" s="14"/>
      <c r="AP238" s="20"/>
      <c r="AQ238" s="16">
        <v>0.54166666666666663</v>
      </c>
      <c r="AR238" s="17">
        <v>0.70486111111111116</v>
      </c>
      <c r="AS238" s="17"/>
      <c r="AT238" s="17"/>
      <c r="AU238" s="17"/>
      <c r="AV238" s="17"/>
      <c r="AW238" s="17"/>
      <c r="AX238" s="18"/>
      <c r="AY238" s="13">
        <v>0.54166666666666663</v>
      </c>
      <c r="AZ238" s="14">
        <v>0.70486111111111116</v>
      </c>
      <c r="BA238" s="14"/>
      <c r="BB238" s="14"/>
      <c r="BC238" s="13"/>
      <c r="BD238" s="14"/>
      <c r="BE238" s="14"/>
      <c r="BF238" s="20"/>
      <c r="BG238" s="16">
        <v>0.54166666666666663</v>
      </c>
      <c r="BH238" s="17">
        <v>0.70486111111111116</v>
      </c>
      <c r="BI238" s="17"/>
      <c r="BJ238" s="17"/>
      <c r="BK238" s="17"/>
      <c r="BL238" s="17"/>
      <c r="BM238" s="17"/>
      <c r="BN238" s="18"/>
      <c r="BO238" s="13">
        <v>0.54166666666666663</v>
      </c>
      <c r="BP238" s="14">
        <v>0.70486111111111116</v>
      </c>
      <c r="BQ238" s="14"/>
      <c r="BR238" s="14"/>
      <c r="BS238" s="14"/>
      <c r="BT238" s="14"/>
      <c r="BU238" s="14"/>
      <c r="BV238" s="20"/>
      <c r="BW238" s="21">
        <f t="shared" si="18"/>
        <v>1</v>
      </c>
      <c r="BX238" s="2" t="str">
        <f t="shared" si="11"/>
        <v>X</v>
      </c>
      <c r="BY238" s="2">
        <f>+VLOOKUP(B238,GESEM!B:O,14,0)</f>
        <v>6760</v>
      </c>
      <c r="CG238"/>
      <c r="CH238"/>
    </row>
    <row r="239" spans="1:86" ht="12.75" customHeight="1" x14ac:dyDescent="0.2">
      <c r="A239" s="31">
        <f t="shared" si="12"/>
        <v>233</v>
      </c>
      <c r="B239" s="74">
        <v>72261101</v>
      </c>
      <c r="C239" s="61" t="str">
        <f>+VLOOKUP(J239,TURNO!P:Q,2,0)</f>
        <v xml:space="preserve">CHAT USER </v>
      </c>
      <c r="D239" s="61" t="str">
        <f>+VLOOKUP(N239,TURNO!B:D,3,0)</f>
        <v>Tarde</v>
      </c>
      <c r="E239" s="75">
        <f>+VLOOKUP(B239,GESEM!B:R,12,0)</f>
        <v>45402</v>
      </c>
      <c r="F239" s="61" t="str">
        <f>+VLOOKUP(B239,GESEM!B:R,13,0)</f>
        <v>PART TIME</v>
      </c>
      <c r="G239" s="61"/>
      <c r="H239" s="96"/>
      <c r="I239" s="61" t="str">
        <f>+VLOOKUP(B239,GESEM!B:N,3,0)</f>
        <v>NOBLECILLA CARMONA FRANCHESCA BELEN</v>
      </c>
      <c r="J239" s="61" t="s">
        <v>16</v>
      </c>
      <c r="K239" s="61" t="str">
        <f>+VLOOKUP(B239,GESEM!B:R,8,0)</f>
        <v>MORALES MAMANI BRADEN SAMUEL</v>
      </c>
      <c r="L239" s="61" t="str">
        <f>+VLOOKUP(B239,GESEM!B:R,17,0)</f>
        <v>PORTILLA REYES YOHANA ARACELLI</v>
      </c>
      <c r="M239" s="61" t="s">
        <v>97</v>
      </c>
      <c r="N239" s="13">
        <v>0.54166666666666663</v>
      </c>
      <c r="O239" s="14">
        <v>0.70486111111111116</v>
      </c>
      <c r="P239" s="13"/>
      <c r="Q239" s="14"/>
      <c r="R239" s="108" t="str">
        <f>+VLOOKUP(B239,GESEM!B:R,9,0)</f>
        <v>ACTIVO</v>
      </c>
      <c r="S239" s="19"/>
      <c r="T239" s="14"/>
      <c r="U239" s="14"/>
      <c r="V239" s="14"/>
      <c r="W239" s="13"/>
      <c r="X239" s="14"/>
      <c r="Y239" s="13"/>
      <c r="Z239" s="20"/>
      <c r="AA239" s="107">
        <v>0.54166666666666663</v>
      </c>
      <c r="AB239" s="17">
        <v>0.70486111111111116</v>
      </c>
      <c r="AC239" s="17"/>
      <c r="AD239" s="17"/>
      <c r="AE239" s="17"/>
      <c r="AF239" s="17"/>
      <c r="AG239" s="17"/>
      <c r="AH239" s="18"/>
      <c r="AI239" s="13">
        <v>0.54166666666666663</v>
      </c>
      <c r="AJ239" s="14">
        <v>0.70486111111111116</v>
      </c>
      <c r="AK239" s="14"/>
      <c r="AL239" s="14"/>
      <c r="AM239" s="13"/>
      <c r="AN239" s="14"/>
      <c r="AO239" s="14"/>
      <c r="AP239" s="20"/>
      <c r="AQ239" s="16">
        <v>0.54166666666666663</v>
      </c>
      <c r="AR239" s="17">
        <v>0.70486111111111116</v>
      </c>
      <c r="AS239" s="17"/>
      <c r="AT239" s="17"/>
      <c r="AU239" s="17"/>
      <c r="AV239" s="17"/>
      <c r="AW239" s="17"/>
      <c r="AX239" s="18"/>
      <c r="AY239" s="13">
        <v>0.54166666666666663</v>
      </c>
      <c r="AZ239" s="14">
        <v>0.70486111111111116</v>
      </c>
      <c r="BA239" s="14"/>
      <c r="BB239" s="14"/>
      <c r="BC239" s="13"/>
      <c r="BD239" s="14"/>
      <c r="BE239" s="14"/>
      <c r="BF239" s="20"/>
      <c r="BG239" s="16">
        <v>0.54166666666666663</v>
      </c>
      <c r="BH239" s="17">
        <v>0.70486111111111116</v>
      </c>
      <c r="BI239" s="17"/>
      <c r="BJ239" s="17"/>
      <c r="BK239" s="17"/>
      <c r="BL239" s="17"/>
      <c r="BM239" s="17"/>
      <c r="BN239" s="18"/>
      <c r="BO239" s="13">
        <v>0.54166666666666663</v>
      </c>
      <c r="BP239" s="14">
        <v>0.70486111111111116</v>
      </c>
      <c r="BQ239" s="14"/>
      <c r="BR239" s="14"/>
      <c r="BS239" s="14"/>
      <c r="BT239" s="14"/>
      <c r="BU239" s="14"/>
      <c r="BV239" s="20"/>
      <c r="BW239" s="21">
        <f t="shared" si="18"/>
        <v>1</v>
      </c>
      <c r="BX239" s="2" t="str">
        <f t="shared" si="11"/>
        <v>X</v>
      </c>
      <c r="BY239" s="2">
        <f>+VLOOKUP(B239,GESEM!B:O,14,0)</f>
        <v>7265</v>
      </c>
      <c r="CG239"/>
      <c r="CH239"/>
    </row>
    <row r="240" spans="1:86" ht="12.75" customHeight="1" x14ac:dyDescent="0.2">
      <c r="A240" s="31">
        <f t="shared" si="12"/>
        <v>234</v>
      </c>
      <c r="B240" s="74">
        <v>72510467</v>
      </c>
      <c r="C240" s="61" t="str">
        <f>+VLOOKUP(J240,TURNO!P:Q,2,0)</f>
        <v xml:space="preserve">CHAT USER </v>
      </c>
      <c r="D240" s="61" t="str">
        <f>+VLOOKUP(N240,TURNO!B:D,3,0)</f>
        <v>Tarde</v>
      </c>
      <c r="E240" s="75">
        <f>+VLOOKUP(B240,GESEM!B:R,12,0)</f>
        <v>45352</v>
      </c>
      <c r="F240" s="61" t="str">
        <f>+VLOOKUP(B240,GESEM!B:R,13,0)</f>
        <v>PART TIME</v>
      </c>
      <c r="G240" s="61"/>
      <c r="H240" s="96"/>
      <c r="I240" s="61" t="str">
        <f>+VLOOKUP(B240,GESEM!B:N,3,0)</f>
        <v>PONCIANO MEJIA ANGIE LUCERO</v>
      </c>
      <c r="J240" s="61" t="s">
        <v>16</v>
      </c>
      <c r="K240" s="61" t="str">
        <f>+VLOOKUP(B240,GESEM!B:R,8,0)</f>
        <v>NOVOA VILLAR JULIANA MELISSA</v>
      </c>
      <c r="L240" s="61" t="str">
        <f>+VLOOKUP(B240,GESEM!B:R,17,0)</f>
        <v>PORTILLA REYES YOHANA ARACELLI</v>
      </c>
      <c r="M240" s="61" t="s">
        <v>98</v>
      </c>
      <c r="N240" s="13">
        <v>0.54166666666666663</v>
      </c>
      <c r="O240" s="14">
        <v>0.70486111111111116</v>
      </c>
      <c r="P240" s="13"/>
      <c r="Q240" s="14"/>
      <c r="R240" s="108" t="str">
        <f>+VLOOKUP(B240,GESEM!B:R,9,0)</f>
        <v>ACTIVO</v>
      </c>
      <c r="S240" s="19">
        <v>0.54166666666666663</v>
      </c>
      <c r="T240" s="14">
        <v>0.70486111111111116</v>
      </c>
      <c r="U240" s="14"/>
      <c r="V240" s="14"/>
      <c r="W240" s="13"/>
      <c r="X240" s="14"/>
      <c r="Y240" s="13"/>
      <c r="Z240" s="20"/>
      <c r="AA240" s="107"/>
      <c r="AB240" s="17"/>
      <c r="AC240" s="17"/>
      <c r="AD240" s="17"/>
      <c r="AE240" s="17"/>
      <c r="AF240" s="17"/>
      <c r="AG240" s="17"/>
      <c r="AH240" s="18"/>
      <c r="AI240" s="13">
        <v>0.54166666666666663</v>
      </c>
      <c r="AJ240" s="14">
        <v>0.70486111111111116</v>
      </c>
      <c r="AK240" s="14"/>
      <c r="AL240" s="14"/>
      <c r="AM240" s="13"/>
      <c r="AN240" s="14"/>
      <c r="AO240" s="14"/>
      <c r="AP240" s="20"/>
      <c r="AQ240" s="16">
        <v>0.54166666666666663</v>
      </c>
      <c r="AR240" s="17">
        <v>0.70486111111111116</v>
      </c>
      <c r="AS240" s="17"/>
      <c r="AT240" s="17"/>
      <c r="AU240" s="17"/>
      <c r="AV240" s="17"/>
      <c r="AW240" s="17"/>
      <c r="AX240" s="18"/>
      <c r="AY240" s="13">
        <v>0.54166666666666663</v>
      </c>
      <c r="AZ240" s="14">
        <v>0.70486111111111116</v>
      </c>
      <c r="BA240" s="14"/>
      <c r="BB240" s="14"/>
      <c r="BC240" s="13"/>
      <c r="BD240" s="14"/>
      <c r="BE240" s="14"/>
      <c r="BF240" s="20"/>
      <c r="BG240" s="16">
        <v>0.54166666666666663</v>
      </c>
      <c r="BH240" s="17">
        <v>0.70486111111111116</v>
      </c>
      <c r="BI240" s="17"/>
      <c r="BJ240" s="17"/>
      <c r="BK240" s="17"/>
      <c r="BL240" s="17"/>
      <c r="BM240" s="17"/>
      <c r="BN240" s="18"/>
      <c r="BO240" s="13">
        <v>0.54166666666666663</v>
      </c>
      <c r="BP240" s="14">
        <v>0.70486111111111116</v>
      </c>
      <c r="BQ240" s="14"/>
      <c r="BR240" s="14"/>
      <c r="BS240" s="14"/>
      <c r="BT240" s="14"/>
      <c r="BU240" s="14"/>
      <c r="BV240" s="20"/>
      <c r="BW240" s="21">
        <f t="shared" si="18"/>
        <v>1</v>
      </c>
      <c r="BX240" s="2" t="str">
        <f t="shared" si="11"/>
        <v>X</v>
      </c>
      <c r="BY240" s="2">
        <f>+VLOOKUP(B240,GESEM!B:O,14,0)</f>
        <v>7105</v>
      </c>
      <c r="CG240"/>
      <c r="CH240"/>
    </row>
    <row r="241" spans="1:86" ht="12.75" customHeight="1" x14ac:dyDescent="0.2">
      <c r="A241" s="31">
        <f t="shared" si="12"/>
        <v>235</v>
      </c>
      <c r="B241" s="74">
        <v>45834719</v>
      </c>
      <c r="C241" s="61" t="str">
        <f>+VLOOKUP(J241,TURNO!P:Q,2,0)</f>
        <v xml:space="preserve">CHAT USER </v>
      </c>
      <c r="D241" s="61" t="str">
        <f>+VLOOKUP(N241,TURNO!B:D,3,0)</f>
        <v>Tarde</v>
      </c>
      <c r="E241" s="75">
        <f>+VLOOKUP(B241,GESEM!B:R,12,0)</f>
        <v>45566</v>
      </c>
      <c r="F241" s="61" t="str">
        <f>+VLOOKUP(B241,GESEM!B:R,13,0)</f>
        <v>PART TIME</v>
      </c>
      <c r="G241" s="61"/>
      <c r="H241" s="96"/>
      <c r="I241" s="61" t="str">
        <f>+VLOOKUP(B241,GESEM!B:N,3,0)</f>
        <v>ROJAS HERRERA CARMEN ROSA</v>
      </c>
      <c r="J241" s="61" t="s">
        <v>16</v>
      </c>
      <c r="K241" s="61" t="str">
        <f>+VLOOKUP(B241,GESEM!B:R,8,0)</f>
        <v>BAO VILELA CESAR ANDRES</v>
      </c>
      <c r="L241" s="61" t="str">
        <f>+VLOOKUP(B241,GESEM!B:R,17,0)</f>
        <v>SANCHEZ GRADOS JEAN PIERRE JOAQUIN</v>
      </c>
      <c r="M241" s="61" t="s">
        <v>100</v>
      </c>
      <c r="N241" s="13">
        <v>0.54166666666666663</v>
      </c>
      <c r="O241" s="14">
        <v>0.70486111111111116</v>
      </c>
      <c r="P241" s="13"/>
      <c r="Q241" s="14"/>
      <c r="R241" s="108" t="str">
        <f>+VLOOKUP(B241,GESEM!B:R,9,0)</f>
        <v>ACTIVO</v>
      </c>
      <c r="S241" s="19">
        <v>0.54166666666666663</v>
      </c>
      <c r="T241" s="14">
        <v>0.70486111111111116</v>
      </c>
      <c r="U241" s="14"/>
      <c r="V241" s="14"/>
      <c r="W241" s="13"/>
      <c r="X241" s="14"/>
      <c r="Y241" s="13"/>
      <c r="Z241" s="20"/>
      <c r="AA241" s="107">
        <v>0.54166666666666663</v>
      </c>
      <c r="AB241" s="17">
        <v>0.70486111111111116</v>
      </c>
      <c r="AC241" s="17"/>
      <c r="AD241" s="17"/>
      <c r="AE241" s="17"/>
      <c r="AF241" s="17"/>
      <c r="AG241" s="17"/>
      <c r="AH241" s="18"/>
      <c r="AI241" s="13">
        <v>0.54166666666666663</v>
      </c>
      <c r="AJ241" s="14">
        <v>0.70486111111111116</v>
      </c>
      <c r="AK241" s="14"/>
      <c r="AL241" s="14"/>
      <c r="AM241" s="13"/>
      <c r="AN241" s="14"/>
      <c r="AO241" s="14"/>
      <c r="AP241" s="20"/>
      <c r="AQ241" s="16"/>
      <c r="AR241" s="17"/>
      <c r="AS241" s="17"/>
      <c r="AT241" s="17"/>
      <c r="AU241" s="17"/>
      <c r="AV241" s="17"/>
      <c r="AW241" s="17"/>
      <c r="AX241" s="18"/>
      <c r="AY241" s="13">
        <v>0.54166666666666663</v>
      </c>
      <c r="AZ241" s="14">
        <v>0.70486111111111116</v>
      </c>
      <c r="BA241" s="14"/>
      <c r="BB241" s="14"/>
      <c r="BC241" s="13"/>
      <c r="BD241" s="14"/>
      <c r="BE241" s="14"/>
      <c r="BF241" s="20"/>
      <c r="BG241" s="16">
        <v>0.54166666666666663</v>
      </c>
      <c r="BH241" s="17">
        <v>0.70486111111111116</v>
      </c>
      <c r="BI241" s="17"/>
      <c r="BJ241" s="17"/>
      <c r="BK241" s="17"/>
      <c r="BL241" s="17"/>
      <c r="BM241" s="17"/>
      <c r="BN241" s="18"/>
      <c r="BO241" s="13">
        <v>0.54166666666666663</v>
      </c>
      <c r="BP241" s="14">
        <v>0.70486111111111116</v>
      </c>
      <c r="BQ241" s="14"/>
      <c r="BR241" s="14"/>
      <c r="BS241" s="14"/>
      <c r="BT241" s="14"/>
      <c r="BU241" s="14"/>
      <c r="BV241" s="20"/>
      <c r="BW241" s="21">
        <f t="shared" si="18"/>
        <v>1</v>
      </c>
      <c r="BX241" s="2" t="str">
        <f t="shared" si="11"/>
        <v>X</v>
      </c>
      <c r="BY241" s="2">
        <f>+VLOOKUP(B241,GESEM!B:O,14,0)</f>
        <v>9787</v>
      </c>
      <c r="CG241"/>
      <c r="CH241"/>
    </row>
    <row r="242" spans="1:86" ht="12.75" customHeight="1" x14ac:dyDescent="0.2">
      <c r="A242" s="31">
        <f t="shared" si="12"/>
        <v>236</v>
      </c>
      <c r="B242" s="74">
        <v>46900624</v>
      </c>
      <c r="C242" s="61" t="str">
        <f>+VLOOKUP(J242,TURNO!P:Q,2,0)</f>
        <v xml:space="preserve">CHAT USER </v>
      </c>
      <c r="D242" s="61" t="str">
        <f>+VLOOKUP(N242,TURNO!B:D,3,0)</f>
        <v>Tarde</v>
      </c>
      <c r="E242" s="75">
        <f>+VLOOKUP(B242,GESEM!B:R,12,0)</f>
        <v>45566</v>
      </c>
      <c r="F242" s="61" t="str">
        <f>+VLOOKUP(B242,GESEM!B:R,13,0)</f>
        <v>PART TIME</v>
      </c>
      <c r="G242" s="61"/>
      <c r="H242" s="96"/>
      <c r="I242" s="61" t="str">
        <f>+VLOOKUP(B242,GESEM!B:N,3,0)</f>
        <v>TORNERO PABLO VERONICA PATRICIA</v>
      </c>
      <c r="J242" s="61" t="s">
        <v>16</v>
      </c>
      <c r="K242" s="61" t="str">
        <f>+VLOOKUP(B242,GESEM!B:R,8,0)</f>
        <v>BAO VILELA CESAR ANDRES</v>
      </c>
      <c r="L242" s="61" t="str">
        <f>+VLOOKUP(B242,GESEM!B:R,17,0)</f>
        <v>SANCHEZ GRADOS JEAN PIERRE JOAQUIN</v>
      </c>
      <c r="M242" s="61" t="s">
        <v>100</v>
      </c>
      <c r="N242" s="13">
        <v>0.54166666666666663</v>
      </c>
      <c r="O242" s="14">
        <v>0.70486111111111116</v>
      </c>
      <c r="P242" s="13"/>
      <c r="Q242" s="14"/>
      <c r="R242" s="108" t="str">
        <f>+VLOOKUP(B242,GESEM!B:R,9,0)</f>
        <v>ACTIVO</v>
      </c>
      <c r="S242" s="19">
        <v>0.54166666666666663</v>
      </c>
      <c r="T242" s="14">
        <v>0.70486111111111116</v>
      </c>
      <c r="U242" s="14"/>
      <c r="V242" s="14"/>
      <c r="W242" s="13"/>
      <c r="X242" s="14"/>
      <c r="Y242" s="13"/>
      <c r="Z242" s="20"/>
      <c r="AA242" s="107">
        <v>0.54166666666666663</v>
      </c>
      <c r="AB242" s="17">
        <v>0.70486111111111116</v>
      </c>
      <c r="AC242" s="17"/>
      <c r="AD242" s="17"/>
      <c r="AE242" s="17"/>
      <c r="AF242" s="17"/>
      <c r="AG242" s="17"/>
      <c r="AH242" s="18"/>
      <c r="AI242" s="13">
        <v>0.54166666666666663</v>
      </c>
      <c r="AJ242" s="14">
        <v>0.70486111111111116</v>
      </c>
      <c r="AK242" s="14"/>
      <c r="AL242" s="14"/>
      <c r="AM242" s="13"/>
      <c r="AN242" s="14"/>
      <c r="AO242" s="14"/>
      <c r="AP242" s="20"/>
      <c r="AQ242" s="16"/>
      <c r="AR242" s="17"/>
      <c r="AS242" s="17"/>
      <c r="AT242" s="17"/>
      <c r="AU242" s="17"/>
      <c r="AV242" s="17"/>
      <c r="AW242" s="17"/>
      <c r="AX242" s="18"/>
      <c r="AY242" s="13">
        <v>0.54166666666666663</v>
      </c>
      <c r="AZ242" s="14">
        <v>0.70486111111111116</v>
      </c>
      <c r="BA242" s="14"/>
      <c r="BB242" s="14"/>
      <c r="BC242" s="13"/>
      <c r="BD242" s="14"/>
      <c r="BE242" s="14"/>
      <c r="BF242" s="20"/>
      <c r="BG242" s="16">
        <v>0.54166666666666663</v>
      </c>
      <c r="BH242" s="17">
        <v>0.70486111111111116</v>
      </c>
      <c r="BI242" s="17"/>
      <c r="BJ242" s="17"/>
      <c r="BK242" s="17"/>
      <c r="BL242" s="17"/>
      <c r="BM242" s="17"/>
      <c r="BN242" s="18"/>
      <c r="BO242" s="13">
        <v>0.54166666666666663</v>
      </c>
      <c r="BP242" s="14">
        <v>0.70486111111111116</v>
      </c>
      <c r="BQ242" s="14"/>
      <c r="BR242" s="14"/>
      <c r="BS242" s="14"/>
      <c r="BT242" s="14"/>
      <c r="BU242" s="14"/>
      <c r="BV242" s="20"/>
      <c r="BW242" s="21">
        <f t="shared" si="18"/>
        <v>1</v>
      </c>
      <c r="BX242" s="2" t="str">
        <f t="shared" si="11"/>
        <v>X</v>
      </c>
      <c r="BY242" s="2">
        <f>+VLOOKUP(B242,GESEM!B:O,14,0)</f>
        <v>9787</v>
      </c>
      <c r="CG242"/>
      <c r="CH242"/>
    </row>
    <row r="243" spans="1:86" ht="12.75" customHeight="1" x14ac:dyDescent="0.2">
      <c r="A243" s="31">
        <f t="shared" si="12"/>
        <v>237</v>
      </c>
      <c r="B243" s="74">
        <v>74297349</v>
      </c>
      <c r="C243" s="61" t="str">
        <f>+VLOOKUP(J243,TURNO!P:Q,2,0)</f>
        <v xml:space="preserve">CHAT USER </v>
      </c>
      <c r="D243" s="61" t="str">
        <f>+VLOOKUP(N243,TURNO!B:D,3,0)</f>
        <v>Tarde</v>
      </c>
      <c r="E243" s="75">
        <f>+VLOOKUP(B243,GESEM!B:R,12,0)</f>
        <v>45583</v>
      </c>
      <c r="F243" s="61" t="str">
        <f>+VLOOKUP(B243,GESEM!B:R,13,0)</f>
        <v>PART TIME</v>
      </c>
      <c r="G243" s="61"/>
      <c r="H243" s="96"/>
      <c r="I243" s="61" t="str">
        <f>+VLOOKUP(B243,GESEM!B:N,3,0)</f>
        <v>GOSICHA DIEGUEZ MARIA FERNANDA</v>
      </c>
      <c r="J243" s="61" t="s">
        <v>16</v>
      </c>
      <c r="K243" s="61" t="str">
        <f>+VLOOKUP(B243,GESEM!B:R,8,0)</f>
        <v>BAO VILELA CESAR ANDRES</v>
      </c>
      <c r="L243" s="61" t="str">
        <f>+VLOOKUP(B243,GESEM!B:R,17,0)</f>
        <v>SANCHEZ GRADOS JEAN PIERRE JOAQUIN</v>
      </c>
      <c r="M243" s="61" t="s">
        <v>98</v>
      </c>
      <c r="N243" s="13">
        <v>0.5</v>
      </c>
      <c r="O243" s="14">
        <v>0.66319444444444442</v>
      </c>
      <c r="P243" s="13"/>
      <c r="Q243" s="14"/>
      <c r="R243" s="108" t="str">
        <f>+VLOOKUP(B243,GESEM!B:R,9,0)</f>
        <v>ACTIVO</v>
      </c>
      <c r="S243" s="19">
        <v>0.5</v>
      </c>
      <c r="T243" s="14">
        <v>0.66319444444444442</v>
      </c>
      <c r="U243" s="14"/>
      <c r="V243" s="14"/>
      <c r="W243" s="13"/>
      <c r="X243" s="14"/>
      <c r="Y243" s="13"/>
      <c r="Z243" s="20"/>
      <c r="AA243" s="107"/>
      <c r="AB243" s="17"/>
      <c r="AC243" s="17"/>
      <c r="AD243" s="17"/>
      <c r="AE243" s="17"/>
      <c r="AF243" s="17"/>
      <c r="AG243" s="17"/>
      <c r="AH243" s="18"/>
      <c r="AI243" s="13">
        <v>0.5</v>
      </c>
      <c r="AJ243" s="14">
        <v>0.66319444444444442</v>
      </c>
      <c r="AK243" s="14"/>
      <c r="AL243" s="14"/>
      <c r="AM243" s="13"/>
      <c r="AN243" s="14"/>
      <c r="AO243" s="14"/>
      <c r="AP243" s="20"/>
      <c r="AQ243" s="16">
        <v>0.5</v>
      </c>
      <c r="AR243" s="17">
        <v>0.66319444444444442</v>
      </c>
      <c r="AS243" s="17"/>
      <c r="AT243" s="17"/>
      <c r="AU243" s="17"/>
      <c r="AV243" s="17"/>
      <c r="AW243" s="17"/>
      <c r="AX243" s="18"/>
      <c r="AY243" s="13">
        <v>0.5</v>
      </c>
      <c r="AZ243" s="14">
        <v>0.66319444444444442</v>
      </c>
      <c r="BA243" s="14"/>
      <c r="BB243" s="14"/>
      <c r="BC243" s="13"/>
      <c r="BD243" s="14"/>
      <c r="BE243" s="14"/>
      <c r="BF243" s="20"/>
      <c r="BG243" s="16">
        <v>0.5</v>
      </c>
      <c r="BH243" s="17">
        <v>0.66319444444444442</v>
      </c>
      <c r="BI243" s="17"/>
      <c r="BJ243" s="17"/>
      <c r="BK243" s="17"/>
      <c r="BL243" s="17"/>
      <c r="BM243" s="17"/>
      <c r="BN243" s="18"/>
      <c r="BO243" s="13">
        <v>0.5</v>
      </c>
      <c r="BP243" s="14">
        <v>0.66319444444444442</v>
      </c>
      <c r="BQ243" s="14"/>
      <c r="BR243" s="14"/>
      <c r="BS243" s="14"/>
      <c r="BT243" s="14"/>
      <c r="BU243" s="14"/>
      <c r="BV243" s="20"/>
      <c r="BW243" s="21">
        <f t="shared" si="10"/>
        <v>1</v>
      </c>
      <c r="BX243" s="2" t="str">
        <f t="shared" si="11"/>
        <v>X</v>
      </c>
      <c r="BY243" s="2">
        <f>+VLOOKUP(B243,GESEM!B:O,14,0)</f>
        <v>9786</v>
      </c>
      <c r="CG243"/>
      <c r="CH243"/>
    </row>
    <row r="244" spans="1:86" ht="12.75" customHeight="1" x14ac:dyDescent="0.2">
      <c r="A244" s="31">
        <f t="shared" si="12"/>
        <v>238</v>
      </c>
      <c r="B244" s="74">
        <v>72761401</v>
      </c>
      <c r="C244" s="61" t="str">
        <f>+VLOOKUP(J244,TURNO!P:Q,2,0)</f>
        <v xml:space="preserve">CHAT USER </v>
      </c>
      <c r="D244" s="61" t="str">
        <f>+VLOOKUP(N244,TURNO!B:D,3,0)</f>
        <v>Tarde</v>
      </c>
      <c r="E244" s="75">
        <f>+VLOOKUP(B244,GESEM!B:R,12,0)</f>
        <v>45583</v>
      </c>
      <c r="F244" s="61" t="str">
        <f>+VLOOKUP(B244,GESEM!B:R,13,0)</f>
        <v>PART TIME</v>
      </c>
      <c r="G244" s="61"/>
      <c r="H244" s="96"/>
      <c r="I244" s="61" t="str">
        <f>+VLOOKUP(B244,GESEM!B:N,3,0)</f>
        <v>TUCTO TUANAMA RANDY ALEXANDER</v>
      </c>
      <c r="J244" s="61" t="s">
        <v>16</v>
      </c>
      <c r="K244" s="61" t="str">
        <f>+VLOOKUP(B244,GESEM!B:R,8,0)</f>
        <v>BAO VILELA CESAR ANDRES</v>
      </c>
      <c r="L244" s="61" t="str">
        <f>+VLOOKUP(B244,GESEM!B:R,17,0)</f>
        <v>SANCHEZ GRADOS JEAN PIERRE JOAQUIN</v>
      </c>
      <c r="M244" s="61" t="s">
        <v>98</v>
      </c>
      <c r="N244" s="13">
        <v>0.5</v>
      </c>
      <c r="O244" s="14">
        <v>0.66319444444444442</v>
      </c>
      <c r="P244" s="13"/>
      <c r="Q244" s="14"/>
      <c r="R244" s="108" t="str">
        <f>+VLOOKUP(B244,GESEM!B:R,9,0)</f>
        <v>ACTIVO</v>
      </c>
      <c r="S244" s="19">
        <v>0.5</v>
      </c>
      <c r="T244" s="14">
        <v>0.66319444444444442</v>
      </c>
      <c r="U244" s="14"/>
      <c r="V244" s="14"/>
      <c r="W244" s="13"/>
      <c r="X244" s="14"/>
      <c r="Y244" s="13"/>
      <c r="Z244" s="20"/>
      <c r="AA244" s="107"/>
      <c r="AB244" s="17"/>
      <c r="AC244" s="17"/>
      <c r="AD244" s="17"/>
      <c r="AE244" s="17"/>
      <c r="AF244" s="17"/>
      <c r="AG244" s="17"/>
      <c r="AH244" s="18"/>
      <c r="AI244" s="13">
        <v>0.5</v>
      </c>
      <c r="AJ244" s="14">
        <v>0.66319444444444442</v>
      </c>
      <c r="AK244" s="14"/>
      <c r="AL244" s="14"/>
      <c r="AM244" s="13"/>
      <c r="AN244" s="14"/>
      <c r="AO244" s="14"/>
      <c r="AP244" s="20"/>
      <c r="AQ244" s="16">
        <v>0.5</v>
      </c>
      <c r="AR244" s="17">
        <v>0.66319444444444442</v>
      </c>
      <c r="AS244" s="17"/>
      <c r="AT244" s="17"/>
      <c r="AU244" s="17"/>
      <c r="AV244" s="17"/>
      <c r="AW244" s="17"/>
      <c r="AX244" s="18"/>
      <c r="AY244" s="13">
        <v>0.5</v>
      </c>
      <c r="AZ244" s="14">
        <v>0.66319444444444442</v>
      </c>
      <c r="BA244" s="14"/>
      <c r="BB244" s="14"/>
      <c r="BC244" s="13"/>
      <c r="BD244" s="14"/>
      <c r="BE244" s="14"/>
      <c r="BF244" s="20"/>
      <c r="BG244" s="16">
        <v>0.5</v>
      </c>
      <c r="BH244" s="17">
        <v>0.66319444444444442</v>
      </c>
      <c r="BI244" s="17"/>
      <c r="BJ244" s="17"/>
      <c r="BK244" s="17"/>
      <c r="BL244" s="17"/>
      <c r="BM244" s="17"/>
      <c r="BN244" s="18"/>
      <c r="BO244" s="13">
        <v>0.5</v>
      </c>
      <c r="BP244" s="14">
        <v>0.66319444444444442</v>
      </c>
      <c r="BQ244" s="14"/>
      <c r="BR244" s="14"/>
      <c r="BS244" s="14"/>
      <c r="BT244" s="14"/>
      <c r="BU244" s="14"/>
      <c r="BV244" s="20"/>
      <c r="BW244" s="21">
        <f t="shared" si="10"/>
        <v>1</v>
      </c>
      <c r="BX244" s="2" t="str">
        <f t="shared" si="11"/>
        <v>X</v>
      </c>
      <c r="BY244" s="2">
        <f>+VLOOKUP(B244,GESEM!B:O,14,0)</f>
        <v>9786</v>
      </c>
      <c r="CG244"/>
      <c r="CH244"/>
    </row>
    <row r="245" spans="1:86" ht="12.75" customHeight="1" x14ac:dyDescent="0.2">
      <c r="A245" s="31">
        <f t="shared" si="12"/>
        <v>239</v>
      </c>
      <c r="B245" s="74">
        <v>75352726</v>
      </c>
      <c r="C245" s="61" t="str">
        <f>+VLOOKUP(J245,TURNO!P:Q,2,0)</f>
        <v xml:space="preserve">CHAT USER </v>
      </c>
      <c r="D245" s="61" t="str">
        <f>+VLOOKUP(N245,TURNO!B:D,3,0)</f>
        <v>Tarde</v>
      </c>
      <c r="E245" s="75">
        <f>+VLOOKUP(B245,GESEM!B:R,12,0)</f>
        <v>45687</v>
      </c>
      <c r="F245" s="61" t="str">
        <f>+VLOOKUP(B245,GESEM!B:R,13,0)</f>
        <v>PART TIME</v>
      </c>
      <c r="G245" s="61"/>
      <c r="H245" s="96"/>
      <c r="I245" s="61" t="str">
        <f>+VLOOKUP(B245,GESEM!B:N,3,0)</f>
        <v>CORNEJO MARIÑO HANS PAOLO</v>
      </c>
      <c r="J245" s="61" t="s">
        <v>16</v>
      </c>
      <c r="K245" s="61" t="str">
        <f>+VLOOKUP(B245,GESEM!B:R,8,0)</f>
        <v>ALMEYDA ALVARADO CARLOS ALEJANDRO</v>
      </c>
      <c r="L245" s="61" t="str">
        <f>+VLOOKUP(B245,GESEM!B:R,17,0)</f>
        <v>SANCHEZ GRADOS JEAN PIERRE JOAQUIN</v>
      </c>
      <c r="M245" s="61" t="s">
        <v>98</v>
      </c>
      <c r="N245" s="13">
        <v>0.5</v>
      </c>
      <c r="O245" s="14">
        <v>0.66319444444444442</v>
      </c>
      <c r="P245" s="13"/>
      <c r="Q245" s="14"/>
      <c r="R245" s="108" t="str">
        <f>+VLOOKUP(B245,GESEM!B:R,9,0)</f>
        <v>ACTIVO</v>
      </c>
      <c r="S245" s="19">
        <v>0.5</v>
      </c>
      <c r="T245" s="14">
        <v>0.66319444444444442</v>
      </c>
      <c r="U245" s="14"/>
      <c r="V245" s="14"/>
      <c r="W245" s="13"/>
      <c r="X245" s="14"/>
      <c r="Y245" s="13"/>
      <c r="Z245" s="20"/>
      <c r="AA245" s="107"/>
      <c r="AB245" s="17"/>
      <c r="AC245" s="17"/>
      <c r="AD245" s="17"/>
      <c r="AE245" s="17"/>
      <c r="AF245" s="17"/>
      <c r="AG245" s="17"/>
      <c r="AH245" s="18"/>
      <c r="AI245" s="13">
        <v>0.5</v>
      </c>
      <c r="AJ245" s="14">
        <v>0.66319444444444442</v>
      </c>
      <c r="AK245" s="14"/>
      <c r="AL245" s="14"/>
      <c r="AM245" s="13"/>
      <c r="AN245" s="14"/>
      <c r="AO245" s="14"/>
      <c r="AP245" s="20"/>
      <c r="AQ245" s="16">
        <v>0.5</v>
      </c>
      <c r="AR245" s="17">
        <v>0.66319444444444442</v>
      </c>
      <c r="AS245" s="17"/>
      <c r="AT245" s="17"/>
      <c r="AU245" s="17"/>
      <c r="AV245" s="17"/>
      <c r="AW245" s="17"/>
      <c r="AX245" s="18"/>
      <c r="AY245" s="13">
        <v>0.5</v>
      </c>
      <c r="AZ245" s="14">
        <v>0.66319444444444442</v>
      </c>
      <c r="BA245" s="14"/>
      <c r="BB245" s="14"/>
      <c r="BC245" s="13"/>
      <c r="BD245" s="14"/>
      <c r="BE245" s="14"/>
      <c r="BF245" s="20"/>
      <c r="BG245" s="16">
        <v>0.5</v>
      </c>
      <c r="BH245" s="17">
        <v>0.66319444444444442</v>
      </c>
      <c r="BI245" s="17"/>
      <c r="BJ245" s="17"/>
      <c r="BK245" s="17"/>
      <c r="BL245" s="17"/>
      <c r="BM245" s="17"/>
      <c r="BN245" s="18"/>
      <c r="BO245" s="13">
        <v>0.5</v>
      </c>
      <c r="BP245" s="14">
        <v>0.66319444444444442</v>
      </c>
      <c r="BQ245" s="14"/>
      <c r="BR245" s="14"/>
      <c r="BS245" s="14"/>
      <c r="BT245" s="14"/>
      <c r="BU245" s="14"/>
      <c r="BV245" s="20"/>
      <c r="BW245" s="21">
        <f t="shared" si="10"/>
        <v>1</v>
      </c>
      <c r="BX245" s="2" t="str">
        <f t="shared" si="11"/>
        <v>X</v>
      </c>
      <c r="BY245" s="2" t="str">
        <f>+VLOOKUP(B245,GESEM!B:O,14,0)</f>
        <v>R1564574</v>
      </c>
      <c r="CG245"/>
      <c r="CH245"/>
    </row>
    <row r="246" spans="1:86" ht="12.75" customHeight="1" x14ac:dyDescent="0.2">
      <c r="A246" s="31">
        <f t="shared" si="12"/>
        <v>240</v>
      </c>
      <c r="B246" s="74">
        <v>61180382</v>
      </c>
      <c r="C246" s="61" t="str">
        <f>+VLOOKUP(J246,TURNO!P:Q,2,0)</f>
        <v xml:space="preserve">CHAT USER </v>
      </c>
      <c r="D246" s="61" t="str">
        <f>+VLOOKUP(N246,TURNO!B:D,3,0)</f>
        <v>Tarde</v>
      </c>
      <c r="E246" s="75">
        <f>+VLOOKUP(B246,GESEM!B:R,12,0)</f>
        <v>45687</v>
      </c>
      <c r="F246" s="61" t="str">
        <f>+VLOOKUP(B246,GESEM!B:R,13,0)</f>
        <v>PART TIME</v>
      </c>
      <c r="G246" s="61"/>
      <c r="H246" s="96"/>
      <c r="I246" s="61" t="str">
        <f>+VLOOKUP(B246,GESEM!B:N,3,0)</f>
        <v>HUILLCA SAAVEDRA SANDRA PAOLA</v>
      </c>
      <c r="J246" s="61" t="s">
        <v>16</v>
      </c>
      <c r="K246" s="61" t="str">
        <f>+VLOOKUP(B246,GESEM!B:R,8,0)</f>
        <v>QUISPE ACUÑA ALVARO ROBERT</v>
      </c>
      <c r="L246" s="61" t="str">
        <f>+VLOOKUP(B246,GESEM!B:R,17,0)</f>
        <v>SANCHEZ GRADOS JEAN PIERRE JOAQUIN</v>
      </c>
      <c r="M246" s="61" t="s">
        <v>98</v>
      </c>
      <c r="N246" s="13">
        <v>0.5</v>
      </c>
      <c r="O246" s="14">
        <v>0.66319444444444442</v>
      </c>
      <c r="P246" s="13"/>
      <c r="Q246" s="14"/>
      <c r="R246" s="108" t="str">
        <f>+VLOOKUP(B246,GESEM!B:R,9,0)</f>
        <v>ACTIVO</v>
      </c>
      <c r="S246" s="19">
        <v>0.5</v>
      </c>
      <c r="T246" s="14">
        <v>0.66319444444444442</v>
      </c>
      <c r="U246" s="14"/>
      <c r="V246" s="14"/>
      <c r="W246" s="13"/>
      <c r="X246" s="14"/>
      <c r="Y246" s="13"/>
      <c r="Z246" s="20"/>
      <c r="AA246" s="107"/>
      <c r="AB246" s="17"/>
      <c r="AC246" s="17"/>
      <c r="AD246" s="17"/>
      <c r="AE246" s="17"/>
      <c r="AF246" s="17"/>
      <c r="AG246" s="17"/>
      <c r="AH246" s="18"/>
      <c r="AI246" s="13">
        <v>0.5</v>
      </c>
      <c r="AJ246" s="14">
        <v>0.66319444444444442</v>
      </c>
      <c r="AK246" s="14"/>
      <c r="AL246" s="14"/>
      <c r="AM246" s="13"/>
      <c r="AN246" s="14"/>
      <c r="AO246" s="14"/>
      <c r="AP246" s="20"/>
      <c r="AQ246" s="16">
        <v>0.5</v>
      </c>
      <c r="AR246" s="17">
        <v>0.66319444444444442</v>
      </c>
      <c r="AS246" s="17"/>
      <c r="AT246" s="17"/>
      <c r="AU246" s="17"/>
      <c r="AV246" s="17"/>
      <c r="AW246" s="17"/>
      <c r="AX246" s="18"/>
      <c r="AY246" s="13">
        <v>0.5</v>
      </c>
      <c r="AZ246" s="14">
        <v>0.66319444444444442</v>
      </c>
      <c r="BA246" s="14"/>
      <c r="BB246" s="14"/>
      <c r="BC246" s="13"/>
      <c r="BD246" s="14"/>
      <c r="BE246" s="14"/>
      <c r="BF246" s="20"/>
      <c r="BG246" s="16">
        <v>0.5</v>
      </c>
      <c r="BH246" s="17">
        <v>0.66319444444444442</v>
      </c>
      <c r="BI246" s="17"/>
      <c r="BJ246" s="17"/>
      <c r="BK246" s="17"/>
      <c r="BL246" s="17"/>
      <c r="BM246" s="17"/>
      <c r="BN246" s="18"/>
      <c r="BO246" s="13">
        <v>0.5</v>
      </c>
      <c r="BP246" s="14">
        <v>0.66319444444444442</v>
      </c>
      <c r="BQ246" s="14"/>
      <c r="BR246" s="14"/>
      <c r="BS246" s="14"/>
      <c r="BT246" s="14"/>
      <c r="BU246" s="14"/>
      <c r="BV246" s="20"/>
      <c r="BW246" s="21">
        <f t="shared" si="10"/>
        <v>1</v>
      </c>
      <c r="BX246" s="2" t="str">
        <f t="shared" si="11"/>
        <v>X</v>
      </c>
      <c r="BY246" s="2" t="str">
        <f>+VLOOKUP(B246,GESEM!B:O,14,0)</f>
        <v>R1564574</v>
      </c>
      <c r="CG246"/>
      <c r="CH246"/>
    </row>
    <row r="247" spans="1:86" ht="12.75" customHeight="1" x14ac:dyDescent="0.2">
      <c r="A247" s="31">
        <f t="shared" si="12"/>
        <v>241</v>
      </c>
      <c r="B247" s="74">
        <v>5023123</v>
      </c>
      <c r="C247" s="61" t="str">
        <f>+VLOOKUP(J247,TURNO!P:Q,2,0)</f>
        <v xml:space="preserve">CHAT USER </v>
      </c>
      <c r="D247" s="61" t="str">
        <f>+VLOOKUP(N247,TURNO!B:D,3,0)</f>
        <v>Tarde</v>
      </c>
      <c r="E247" s="75">
        <f>+VLOOKUP(B247,GESEM!B:R,12,0)</f>
        <v>45687</v>
      </c>
      <c r="F247" s="61" t="str">
        <f>+VLOOKUP(B247,GESEM!B:R,13,0)</f>
        <v>PART TIME</v>
      </c>
      <c r="G247" s="61"/>
      <c r="H247" s="96"/>
      <c r="I247" s="61" t="str">
        <f>+VLOOKUP(B247,GESEM!B:N,3,0)</f>
        <v>CASTILLO BETANCURT MARIA ALEJANDRA</v>
      </c>
      <c r="J247" s="61" t="s">
        <v>16</v>
      </c>
      <c r="K247" s="61" t="str">
        <f>+VLOOKUP(B247,GESEM!B:R,8,0)</f>
        <v>BAO VILELA CESAR ANDRES</v>
      </c>
      <c r="L247" s="61" t="str">
        <f>+VLOOKUP(B247,GESEM!B:R,17,0)</f>
        <v>SANCHEZ GRADOS JEAN PIERRE JOAQUIN</v>
      </c>
      <c r="M247" s="61" t="s">
        <v>98</v>
      </c>
      <c r="N247" s="13">
        <v>0.5</v>
      </c>
      <c r="O247" s="14">
        <v>0.66319444444444442</v>
      </c>
      <c r="P247" s="13"/>
      <c r="Q247" s="14"/>
      <c r="R247" s="108" t="str">
        <f>+VLOOKUP(B247,GESEM!B:R,9,0)</f>
        <v>ACTIVO</v>
      </c>
      <c r="S247" s="19">
        <v>0.5</v>
      </c>
      <c r="T247" s="14">
        <v>0.66319444444444442</v>
      </c>
      <c r="U247" s="14"/>
      <c r="V247" s="14"/>
      <c r="W247" s="13"/>
      <c r="X247" s="14"/>
      <c r="Y247" s="13"/>
      <c r="Z247" s="20"/>
      <c r="AA247" s="107"/>
      <c r="AB247" s="17"/>
      <c r="AC247" s="17"/>
      <c r="AD247" s="17"/>
      <c r="AE247" s="17"/>
      <c r="AF247" s="17"/>
      <c r="AG247" s="17"/>
      <c r="AH247" s="18"/>
      <c r="AI247" s="13">
        <v>0.5</v>
      </c>
      <c r="AJ247" s="14">
        <v>0.66319444444444442</v>
      </c>
      <c r="AK247" s="14"/>
      <c r="AL247" s="14"/>
      <c r="AM247" s="13"/>
      <c r="AN247" s="14"/>
      <c r="AO247" s="14"/>
      <c r="AP247" s="20"/>
      <c r="AQ247" s="16">
        <v>0.5</v>
      </c>
      <c r="AR247" s="17">
        <v>0.66319444444444442</v>
      </c>
      <c r="AS247" s="17"/>
      <c r="AT247" s="17"/>
      <c r="AU247" s="17"/>
      <c r="AV247" s="17"/>
      <c r="AW247" s="17"/>
      <c r="AX247" s="18"/>
      <c r="AY247" s="13">
        <v>0.5</v>
      </c>
      <c r="AZ247" s="14">
        <v>0.66319444444444442</v>
      </c>
      <c r="BA247" s="14"/>
      <c r="BB247" s="14"/>
      <c r="BC247" s="13"/>
      <c r="BD247" s="14"/>
      <c r="BE247" s="14"/>
      <c r="BF247" s="20"/>
      <c r="BG247" s="16">
        <v>0.5</v>
      </c>
      <c r="BH247" s="17">
        <v>0.66319444444444442</v>
      </c>
      <c r="BI247" s="17"/>
      <c r="BJ247" s="17"/>
      <c r="BK247" s="17"/>
      <c r="BL247" s="17"/>
      <c r="BM247" s="17"/>
      <c r="BN247" s="18"/>
      <c r="BO247" s="13">
        <v>0.5</v>
      </c>
      <c r="BP247" s="14">
        <v>0.66319444444444442</v>
      </c>
      <c r="BQ247" s="14"/>
      <c r="BR247" s="14"/>
      <c r="BS247" s="14"/>
      <c r="BT247" s="14"/>
      <c r="BU247" s="14"/>
      <c r="BV247" s="20"/>
      <c r="BW247" s="21">
        <f t="shared" si="10"/>
        <v>1</v>
      </c>
      <c r="BX247" s="2" t="str">
        <f t="shared" si="11"/>
        <v>X</v>
      </c>
      <c r="BY247" s="2" t="str">
        <f>+VLOOKUP(B247,GESEM!B:O,14,0)</f>
        <v>R1564574</v>
      </c>
      <c r="CG247"/>
      <c r="CH247"/>
    </row>
    <row r="248" spans="1:86" ht="12.75" customHeight="1" x14ac:dyDescent="0.2">
      <c r="A248" s="31">
        <f t="shared" si="12"/>
        <v>242</v>
      </c>
      <c r="B248" s="74">
        <v>62948689</v>
      </c>
      <c r="C248" s="61" t="str">
        <f>+VLOOKUP(J248,TURNO!P:Q,2,0)</f>
        <v xml:space="preserve">CHAT USER </v>
      </c>
      <c r="D248" s="61" t="str">
        <f>+VLOOKUP(N248,TURNO!B:D,3,0)</f>
        <v>Tarde</v>
      </c>
      <c r="E248" s="75">
        <f>+VLOOKUP(B248,GESEM!B:R,12,0)</f>
        <v>45209</v>
      </c>
      <c r="F248" s="61" t="str">
        <f>+VLOOKUP(B248,GESEM!B:R,13,0)</f>
        <v>PART TIME</v>
      </c>
      <c r="G248" s="61"/>
      <c r="H248" s="96"/>
      <c r="I248" s="61" t="str">
        <f>+VLOOKUP(B248,GESEM!B:N,3,0)</f>
        <v>DIAZ MEDINA FIORELLA SOFIA</v>
      </c>
      <c r="J248" s="61" t="s">
        <v>16</v>
      </c>
      <c r="K248" s="61" t="str">
        <f>+VLOOKUP(B248,GESEM!B:R,8,0)</f>
        <v>MORALES MAMANI BRADEN SAMUEL</v>
      </c>
      <c r="L248" s="61" t="str">
        <f>+VLOOKUP(B248,GESEM!B:R,17,0)</f>
        <v>PORTILLA REYES YOHANA ARACELLI</v>
      </c>
      <c r="M248" s="61" t="s">
        <v>101</v>
      </c>
      <c r="N248" s="13">
        <v>0.54166666666666663</v>
      </c>
      <c r="O248" s="14">
        <v>0.70486111111111116</v>
      </c>
      <c r="P248" s="13"/>
      <c r="Q248" s="14"/>
      <c r="R248" s="108" t="str">
        <f>+VLOOKUP(B248,GESEM!B:R,9,0)</f>
        <v>ACTIVO</v>
      </c>
      <c r="S248" s="19">
        <v>0.54166666666666663</v>
      </c>
      <c r="T248" s="14">
        <v>0.70486111111111116</v>
      </c>
      <c r="U248" s="14"/>
      <c r="V248" s="14"/>
      <c r="W248" s="13"/>
      <c r="X248" s="14"/>
      <c r="Y248" s="13"/>
      <c r="Z248" s="20"/>
      <c r="AA248" s="107">
        <v>0.75</v>
      </c>
      <c r="AB248" s="17">
        <v>0.91319444444444442</v>
      </c>
      <c r="AC248" s="17"/>
      <c r="AD248" s="17"/>
      <c r="AE248" s="17"/>
      <c r="AF248" s="17"/>
      <c r="AG248" s="17"/>
      <c r="AH248" s="18"/>
      <c r="AI248" s="13">
        <v>0.54166666666666663</v>
      </c>
      <c r="AJ248" s="14">
        <v>0.70486111111111116</v>
      </c>
      <c r="AK248" s="14"/>
      <c r="AL248" s="14"/>
      <c r="AM248" s="13"/>
      <c r="AN248" s="14"/>
      <c r="AO248" s="14"/>
      <c r="AP248" s="20"/>
      <c r="AQ248" s="16">
        <v>0.54166666666666663</v>
      </c>
      <c r="AR248" s="17">
        <v>0.70486111111111116</v>
      </c>
      <c r="AS248" s="17"/>
      <c r="AT248" s="17"/>
      <c r="AU248" s="17"/>
      <c r="AV248" s="17"/>
      <c r="AW248" s="17"/>
      <c r="AX248" s="18"/>
      <c r="AY248" s="13"/>
      <c r="AZ248" s="14"/>
      <c r="BA248" s="14"/>
      <c r="BB248" s="14"/>
      <c r="BC248" s="13"/>
      <c r="BD248" s="14"/>
      <c r="BE248" s="14"/>
      <c r="BF248" s="20"/>
      <c r="BG248" s="16">
        <v>0.54166666666666663</v>
      </c>
      <c r="BH248" s="17">
        <v>0.70486111111111116</v>
      </c>
      <c r="BI248" s="17"/>
      <c r="BJ248" s="17"/>
      <c r="BK248" s="17"/>
      <c r="BL248" s="17"/>
      <c r="BM248" s="17"/>
      <c r="BN248" s="18"/>
      <c r="BO248" s="13">
        <v>0.54166666666666663</v>
      </c>
      <c r="BP248" s="14">
        <v>0.70486111111111116</v>
      </c>
      <c r="BQ248" s="14"/>
      <c r="BR248" s="14"/>
      <c r="BS248" s="14"/>
      <c r="BT248" s="14"/>
      <c r="BU248" s="14"/>
      <c r="BV248" s="20"/>
      <c r="BW248" s="21">
        <f t="shared" si="10"/>
        <v>1</v>
      </c>
      <c r="BX248" s="2" t="str">
        <f t="shared" si="11"/>
        <v>X</v>
      </c>
      <c r="BY248" s="2">
        <f>+VLOOKUP(B248,GESEM!B:O,14,0)</f>
        <v>6762</v>
      </c>
      <c r="CG248"/>
      <c r="CH248"/>
    </row>
    <row r="249" spans="1:86" ht="12.75" customHeight="1" x14ac:dyDescent="0.2">
      <c r="A249" s="31">
        <f t="shared" si="12"/>
        <v>243</v>
      </c>
      <c r="B249" s="74">
        <v>74996388</v>
      </c>
      <c r="C249" s="61" t="str">
        <f>+VLOOKUP(J249,TURNO!P:Q,2,0)</f>
        <v xml:space="preserve">CHAT USER </v>
      </c>
      <c r="D249" s="61" t="str">
        <f>+VLOOKUP(N249,TURNO!B:D,3,0)</f>
        <v>Tarde</v>
      </c>
      <c r="E249" s="75">
        <f>+VLOOKUP(B249,GESEM!B:R,12,0)</f>
        <v>45056</v>
      </c>
      <c r="F249" s="61" t="str">
        <f>+VLOOKUP(B249,GESEM!B:R,13,0)</f>
        <v>FULL TIME</v>
      </c>
      <c r="G249" s="61" t="s">
        <v>2215</v>
      </c>
      <c r="H249" s="96"/>
      <c r="I249" s="61" t="str">
        <f>+VLOOKUP(B249,GESEM!B:N,3,0)</f>
        <v>JARPI JURADO NICOLE ANTONELLA</v>
      </c>
      <c r="J249" s="61" t="s">
        <v>16</v>
      </c>
      <c r="K249" s="61" t="str">
        <f>+VLOOKUP(B249,GESEM!B:R,8,0)</f>
        <v>PORTILLA REYES YOHANA ARACELLI</v>
      </c>
      <c r="L249" s="61" t="str">
        <f>+VLOOKUP(B249,GESEM!B:R,17,0)</f>
        <v>PORTILLA REYES YOHANA ARACELLI</v>
      </c>
      <c r="M249" s="61" t="s">
        <v>101</v>
      </c>
      <c r="N249" s="13">
        <v>0.54166666666666663</v>
      </c>
      <c r="O249" s="14">
        <v>0.88541666666666663</v>
      </c>
      <c r="P249" s="13">
        <v>0.77083333333333337</v>
      </c>
      <c r="Q249" s="14">
        <v>0.80208333333333337</v>
      </c>
      <c r="R249" s="108" t="str">
        <f>+VLOOKUP(B249,GESEM!B:R,9,0)</f>
        <v>ACTIVO</v>
      </c>
      <c r="S249" s="19">
        <v>0.54166666666666663</v>
      </c>
      <c r="T249" s="14">
        <v>0.88541666666666663</v>
      </c>
      <c r="U249" s="14"/>
      <c r="V249" s="14"/>
      <c r="W249" s="13">
        <v>0.77083333333333337</v>
      </c>
      <c r="X249" s="14">
        <v>0.80208333333333337</v>
      </c>
      <c r="Y249" s="13"/>
      <c r="Z249" s="20"/>
      <c r="AA249" s="107">
        <v>0.54166666666666663</v>
      </c>
      <c r="AB249" s="17">
        <v>0.88541666666666663</v>
      </c>
      <c r="AC249" s="17"/>
      <c r="AD249" s="17"/>
      <c r="AE249" s="17">
        <v>0.77083333333333337</v>
      </c>
      <c r="AF249" s="17">
        <v>0.80208333333333337</v>
      </c>
      <c r="AG249" s="17"/>
      <c r="AH249" s="18"/>
      <c r="AI249" s="13">
        <v>0.54166666666666663</v>
      </c>
      <c r="AJ249" s="14">
        <v>0.88541666666666663</v>
      </c>
      <c r="AK249" s="14"/>
      <c r="AL249" s="14"/>
      <c r="AM249" s="13">
        <v>0.77083333333333337</v>
      </c>
      <c r="AN249" s="14">
        <v>0.80208333333333337</v>
      </c>
      <c r="AO249" s="14"/>
      <c r="AP249" s="20"/>
      <c r="AQ249" s="16">
        <v>0.54166666666666663</v>
      </c>
      <c r="AR249" s="17">
        <v>0.88541666666666663</v>
      </c>
      <c r="AS249" s="17"/>
      <c r="AT249" s="17"/>
      <c r="AU249" s="17">
        <v>0.77083333333333337</v>
      </c>
      <c r="AV249" s="17">
        <v>0.80208333333333337</v>
      </c>
      <c r="AW249" s="17"/>
      <c r="AX249" s="18"/>
      <c r="AY249" s="13"/>
      <c r="AZ249" s="14"/>
      <c r="BA249" s="14"/>
      <c r="BB249" s="14"/>
      <c r="BC249" s="13"/>
      <c r="BD249" s="14"/>
      <c r="BE249" s="14"/>
      <c r="BF249" s="20"/>
      <c r="BG249" s="16">
        <v>0.54166666666666663</v>
      </c>
      <c r="BH249" s="17">
        <v>0.88541666666666663</v>
      </c>
      <c r="BI249" s="17"/>
      <c r="BJ249" s="17"/>
      <c r="BK249" s="17">
        <v>0.77083333333333337</v>
      </c>
      <c r="BL249" s="17">
        <v>0.80208333333333337</v>
      </c>
      <c r="BM249" s="17"/>
      <c r="BN249" s="18"/>
      <c r="BO249" s="13">
        <v>0.54166666666666663</v>
      </c>
      <c r="BP249" s="14">
        <v>0.88541666666666663</v>
      </c>
      <c r="BQ249" s="14"/>
      <c r="BR249" s="14"/>
      <c r="BS249" s="14">
        <v>0.77083333333333337</v>
      </c>
      <c r="BT249" s="14">
        <v>0.80208333333333337</v>
      </c>
      <c r="BU249" s="14"/>
      <c r="BV249" s="20"/>
      <c r="BW249" s="21">
        <f t="shared" si="10"/>
        <v>1</v>
      </c>
      <c r="BX249" s="2" t="str">
        <f t="shared" si="11"/>
        <v>X</v>
      </c>
      <c r="BY249" s="2">
        <f>+VLOOKUP(B249,GESEM!B:O,14,0)</f>
        <v>6264</v>
      </c>
      <c r="CG249"/>
      <c r="CH249"/>
    </row>
    <row r="250" spans="1:86" ht="12.75" customHeight="1" x14ac:dyDescent="0.2">
      <c r="A250" s="31">
        <f t="shared" si="12"/>
        <v>244</v>
      </c>
      <c r="B250" s="74">
        <v>60792315</v>
      </c>
      <c r="C250" s="61" t="str">
        <f>+VLOOKUP(J250,TURNO!P:Q,2,0)</f>
        <v xml:space="preserve">CHAT USER </v>
      </c>
      <c r="D250" s="61" t="str">
        <f>+VLOOKUP(N250,TURNO!B:D,3,0)</f>
        <v>Tarde</v>
      </c>
      <c r="E250" s="75">
        <f>+VLOOKUP(B250,GESEM!B:R,12,0)</f>
        <v>45545</v>
      </c>
      <c r="F250" s="61" t="str">
        <f>+VLOOKUP(B250,GESEM!B:R,13,0)</f>
        <v>PART TIME</v>
      </c>
      <c r="G250" s="61" t="s">
        <v>2218</v>
      </c>
      <c r="H250" s="96" t="s">
        <v>2290</v>
      </c>
      <c r="I250" s="61" t="str">
        <f>+VLOOKUP(B250,GESEM!B:N,3,0)</f>
        <v>VILLANUEVA FERREYRA ANGELLO SAID</v>
      </c>
      <c r="J250" s="61" t="s">
        <v>16</v>
      </c>
      <c r="K250" s="61" t="str">
        <f>+VLOOKUP(B250,GESEM!B:R,8,0)</f>
        <v>NOVOA VILLAR JULIANA MELISSA</v>
      </c>
      <c r="L250" s="61" t="str">
        <f>+VLOOKUP(B250,GESEM!B:R,17,0)</f>
        <v>PORTILLA REYES YOHANA ARACELLI</v>
      </c>
      <c r="M250" s="61" t="s">
        <v>97</v>
      </c>
      <c r="N250" s="13">
        <v>0.54166666666666663</v>
      </c>
      <c r="O250" s="14">
        <v>0.70486111111111116</v>
      </c>
      <c r="P250" s="13"/>
      <c r="Q250" s="14"/>
      <c r="R250" s="108" t="str">
        <f>+VLOOKUP(B250,GESEM!B:R,9,0)</f>
        <v>ACTIVO</v>
      </c>
      <c r="S250" s="19"/>
      <c r="T250" s="14"/>
      <c r="U250" s="14"/>
      <c r="V250" s="14"/>
      <c r="W250" s="13"/>
      <c r="X250" s="14"/>
      <c r="Y250" s="13"/>
      <c r="Z250" s="20"/>
      <c r="AA250" s="107">
        <v>0.54166666666666663</v>
      </c>
      <c r="AB250" s="17">
        <v>0.70486111111111116</v>
      </c>
      <c r="AC250" s="17"/>
      <c r="AD250" s="17"/>
      <c r="AE250" s="17"/>
      <c r="AF250" s="17"/>
      <c r="AG250" s="17"/>
      <c r="AH250" s="18"/>
      <c r="AI250" s="13">
        <v>0.54166666666666663</v>
      </c>
      <c r="AJ250" s="14">
        <v>0.70486111111111116</v>
      </c>
      <c r="AK250" s="14"/>
      <c r="AL250" s="14"/>
      <c r="AM250" s="13"/>
      <c r="AN250" s="14"/>
      <c r="AO250" s="14"/>
      <c r="AP250" s="20"/>
      <c r="AQ250" s="16">
        <v>0.54166666666666663</v>
      </c>
      <c r="AR250" s="17">
        <v>0.70486111111111116</v>
      </c>
      <c r="AS250" s="17"/>
      <c r="AT250" s="17"/>
      <c r="AU250" s="17"/>
      <c r="AV250" s="17"/>
      <c r="AW250" s="17"/>
      <c r="AX250" s="18"/>
      <c r="AY250" s="13">
        <v>0.54166666666666663</v>
      </c>
      <c r="AZ250" s="14">
        <v>0.70486111111111116</v>
      </c>
      <c r="BA250" s="14"/>
      <c r="BB250" s="14"/>
      <c r="BC250" s="13"/>
      <c r="BD250" s="14"/>
      <c r="BE250" s="14"/>
      <c r="BF250" s="20"/>
      <c r="BG250" s="16">
        <v>0.54166666666666663</v>
      </c>
      <c r="BH250" s="17">
        <v>0.70486111111111116</v>
      </c>
      <c r="BI250" s="17"/>
      <c r="BJ250" s="17"/>
      <c r="BK250" s="17"/>
      <c r="BL250" s="17"/>
      <c r="BM250" s="17"/>
      <c r="BN250" s="18"/>
      <c r="BO250" s="13">
        <v>0.54166666666666663</v>
      </c>
      <c r="BP250" s="14">
        <v>0.70486111111111116</v>
      </c>
      <c r="BQ250" s="14"/>
      <c r="BR250" s="14"/>
      <c r="BS250" s="14"/>
      <c r="BT250" s="14"/>
      <c r="BU250" s="14"/>
      <c r="BV250" s="20"/>
      <c r="BW250" s="21">
        <f t="shared" si="10"/>
        <v>1</v>
      </c>
      <c r="BX250" s="2" t="str">
        <f t="shared" si="11"/>
        <v>X</v>
      </c>
      <c r="BY250" s="2">
        <f>+VLOOKUP(B250,GESEM!B:O,14,0)</f>
        <v>9665</v>
      </c>
      <c r="CG250"/>
      <c r="CH250"/>
    </row>
    <row r="251" spans="1:86" ht="12.75" customHeight="1" x14ac:dyDescent="0.2">
      <c r="A251" s="31">
        <f t="shared" si="12"/>
        <v>245</v>
      </c>
      <c r="B251" s="74">
        <v>70889371</v>
      </c>
      <c r="C251" s="61" t="str">
        <f>+VLOOKUP(J251,TURNO!P:Q,2,0)</f>
        <v xml:space="preserve">CHAT USER </v>
      </c>
      <c r="D251" s="61" t="str">
        <f>+VLOOKUP(N251,TURNO!B:D,3,0)</f>
        <v>Tarde</v>
      </c>
      <c r="E251" s="75">
        <f>+VLOOKUP(B251,GESEM!B:R,12,0)</f>
        <v>45686</v>
      </c>
      <c r="F251" s="61" t="str">
        <f>+VLOOKUP(B251,GESEM!B:R,13,0)</f>
        <v>PART TIME</v>
      </c>
      <c r="G251" s="61"/>
      <c r="H251" s="96"/>
      <c r="I251" s="61" t="str">
        <f>+VLOOKUP(B251,GESEM!B:N,3,0)</f>
        <v>UZQUIANO WARTON ANDREA BEYKI</v>
      </c>
      <c r="J251" s="61" t="s">
        <v>16</v>
      </c>
      <c r="K251" s="61" t="str">
        <f>+VLOOKUP(B251,GESEM!B:R,8,0)</f>
        <v>BAO VILELA CESAR ANDRES</v>
      </c>
      <c r="L251" s="61" t="str">
        <f>+VLOOKUP(B251,GESEM!B:R,17,0)</f>
        <v>SANCHEZ GRADOS JEAN PIERRE JOAQUIN</v>
      </c>
      <c r="M251" s="61" t="s">
        <v>98</v>
      </c>
      <c r="N251" s="13">
        <v>0.5</v>
      </c>
      <c r="O251" s="14">
        <v>0.66319444444444442</v>
      </c>
      <c r="P251" s="13"/>
      <c r="Q251" s="14"/>
      <c r="R251" s="108" t="str">
        <f>+VLOOKUP(B251,GESEM!B:R,9,0)</f>
        <v>ACTIVO</v>
      </c>
      <c r="S251" s="19">
        <v>0.5</v>
      </c>
      <c r="T251" s="14">
        <v>0.66319444444444442</v>
      </c>
      <c r="U251" s="14"/>
      <c r="V251" s="14"/>
      <c r="W251" s="13"/>
      <c r="X251" s="14"/>
      <c r="Y251" s="13"/>
      <c r="Z251" s="20"/>
      <c r="AA251" s="107"/>
      <c r="AB251" s="17"/>
      <c r="AC251" s="17"/>
      <c r="AD251" s="17"/>
      <c r="AE251" s="17"/>
      <c r="AF251" s="17"/>
      <c r="AG251" s="17"/>
      <c r="AH251" s="18"/>
      <c r="AI251" s="13">
        <v>0.5</v>
      </c>
      <c r="AJ251" s="14">
        <v>0.66319444444444442</v>
      </c>
      <c r="AK251" s="14"/>
      <c r="AL251" s="14"/>
      <c r="AM251" s="13"/>
      <c r="AN251" s="14"/>
      <c r="AO251" s="14"/>
      <c r="AP251" s="20"/>
      <c r="AQ251" s="16">
        <v>0.5</v>
      </c>
      <c r="AR251" s="17">
        <v>0.66319444444444442</v>
      </c>
      <c r="AS251" s="17"/>
      <c r="AT251" s="17"/>
      <c r="AU251" s="17"/>
      <c r="AV251" s="17"/>
      <c r="AW251" s="17"/>
      <c r="AX251" s="18"/>
      <c r="AY251" s="13">
        <v>0.5</v>
      </c>
      <c r="AZ251" s="14">
        <v>0.66319444444444442</v>
      </c>
      <c r="BA251" s="14"/>
      <c r="BB251" s="14"/>
      <c r="BC251" s="13"/>
      <c r="BD251" s="14"/>
      <c r="BE251" s="14"/>
      <c r="BF251" s="20"/>
      <c r="BG251" s="16">
        <v>0.5</v>
      </c>
      <c r="BH251" s="17">
        <v>0.66319444444444442</v>
      </c>
      <c r="BI251" s="17"/>
      <c r="BJ251" s="17"/>
      <c r="BK251" s="17"/>
      <c r="BL251" s="17"/>
      <c r="BM251" s="17"/>
      <c r="BN251" s="18"/>
      <c r="BO251" s="13">
        <v>0.5</v>
      </c>
      <c r="BP251" s="14">
        <v>0.66319444444444442</v>
      </c>
      <c r="BQ251" s="14"/>
      <c r="BR251" s="14"/>
      <c r="BS251" s="14"/>
      <c r="BT251" s="14"/>
      <c r="BU251" s="14"/>
      <c r="BV251" s="20"/>
      <c r="BW251" s="21">
        <f t="shared" si="10"/>
        <v>1</v>
      </c>
      <c r="BX251" s="2" t="str">
        <f t="shared" si="11"/>
        <v>X</v>
      </c>
      <c r="BY251" s="2" t="str">
        <f>+VLOOKUP(B251,GESEM!B:O,14,0)</f>
        <v>R1564558</v>
      </c>
      <c r="CG251"/>
      <c r="CH251"/>
    </row>
    <row r="252" spans="1:86" ht="12.75" customHeight="1" x14ac:dyDescent="0.2">
      <c r="A252" s="31">
        <f t="shared" si="12"/>
        <v>246</v>
      </c>
      <c r="B252" s="74">
        <v>73191185</v>
      </c>
      <c r="C252" s="61" t="str">
        <f>+VLOOKUP(J252,TURNO!P:Q,2,0)</f>
        <v xml:space="preserve">CHAT USER </v>
      </c>
      <c r="D252" s="61" t="str">
        <f>+VLOOKUP(N252,TURNO!B:D,3,0)</f>
        <v>Tarde</v>
      </c>
      <c r="E252" s="75">
        <f>+VLOOKUP(B252,GESEM!B:R,12,0)</f>
        <v>45686</v>
      </c>
      <c r="F252" s="61" t="str">
        <f>+VLOOKUP(B252,GESEM!B:R,13,0)</f>
        <v>PART TIME</v>
      </c>
      <c r="G252" s="61"/>
      <c r="H252" s="96"/>
      <c r="I252" s="61" t="str">
        <f>+VLOOKUP(B252,GESEM!B:N,3,0)</f>
        <v>GUTIERREZ ARONI NANCY YESSENIA</v>
      </c>
      <c r="J252" s="61" t="s">
        <v>16</v>
      </c>
      <c r="K252" s="61" t="str">
        <f>+VLOOKUP(B252,GESEM!B:R,8,0)</f>
        <v>BAO VILELA CESAR ANDRES</v>
      </c>
      <c r="L252" s="61" t="str">
        <f>+VLOOKUP(B252,GESEM!B:R,17,0)</f>
        <v>SANCHEZ GRADOS JEAN PIERRE JOAQUIN</v>
      </c>
      <c r="M252" s="61" t="s">
        <v>98</v>
      </c>
      <c r="N252" s="13">
        <v>0.5</v>
      </c>
      <c r="O252" s="14">
        <v>0.66319444444444442</v>
      </c>
      <c r="P252" s="13"/>
      <c r="Q252" s="14"/>
      <c r="R252" s="108" t="str">
        <f>+VLOOKUP(B252,GESEM!B:R,9,0)</f>
        <v>INACTIVO</v>
      </c>
      <c r="S252" s="19">
        <v>0.5</v>
      </c>
      <c r="T252" s="14">
        <v>0.66319444444444442</v>
      </c>
      <c r="U252" s="14"/>
      <c r="V252" s="14"/>
      <c r="W252" s="13"/>
      <c r="X252" s="14"/>
      <c r="Y252" s="13"/>
      <c r="Z252" s="20"/>
      <c r="AA252" s="107"/>
      <c r="AB252" s="17"/>
      <c r="AC252" s="17"/>
      <c r="AD252" s="17"/>
      <c r="AE252" s="17"/>
      <c r="AF252" s="17"/>
      <c r="AG252" s="17"/>
      <c r="AH252" s="18"/>
      <c r="AI252" s="13">
        <v>0.5</v>
      </c>
      <c r="AJ252" s="14">
        <v>0.66319444444444442</v>
      </c>
      <c r="AK252" s="14"/>
      <c r="AL252" s="14"/>
      <c r="AM252" s="13"/>
      <c r="AN252" s="14"/>
      <c r="AO252" s="14"/>
      <c r="AP252" s="20"/>
      <c r="AQ252" s="16">
        <v>0.5</v>
      </c>
      <c r="AR252" s="17">
        <v>0.66319444444444442</v>
      </c>
      <c r="AS252" s="17"/>
      <c r="AT252" s="17"/>
      <c r="AU252" s="17"/>
      <c r="AV252" s="17"/>
      <c r="AW252" s="17"/>
      <c r="AX252" s="18"/>
      <c r="AY252" s="13">
        <v>0.5</v>
      </c>
      <c r="AZ252" s="14">
        <v>0.66319444444444442</v>
      </c>
      <c r="BA252" s="14"/>
      <c r="BB252" s="14"/>
      <c r="BC252" s="13"/>
      <c r="BD252" s="14"/>
      <c r="BE252" s="14"/>
      <c r="BF252" s="20"/>
      <c r="BG252" s="16">
        <v>0.5</v>
      </c>
      <c r="BH252" s="17">
        <v>0.66319444444444442</v>
      </c>
      <c r="BI252" s="17"/>
      <c r="BJ252" s="17"/>
      <c r="BK252" s="17"/>
      <c r="BL252" s="17"/>
      <c r="BM252" s="17"/>
      <c r="BN252" s="18"/>
      <c r="BO252" s="13">
        <v>0.5</v>
      </c>
      <c r="BP252" s="14">
        <v>0.66319444444444442</v>
      </c>
      <c r="BQ252" s="14"/>
      <c r="BR252" s="14"/>
      <c r="BS252" s="14"/>
      <c r="BT252" s="14"/>
      <c r="BU252" s="14"/>
      <c r="BV252" s="20"/>
      <c r="BW252" s="21">
        <f t="shared" si="10"/>
        <v>1</v>
      </c>
      <c r="BX252" s="2" t="str">
        <f t="shared" si="11"/>
        <v>X</v>
      </c>
      <c r="BY252" s="2" t="str">
        <f>+VLOOKUP(B252,GESEM!B:O,14,0)</f>
        <v>R1564558</v>
      </c>
      <c r="CG252"/>
      <c r="CH252"/>
    </row>
    <row r="253" spans="1:86" ht="12.75" customHeight="1" x14ac:dyDescent="0.2">
      <c r="A253" s="31">
        <f t="shared" si="12"/>
        <v>247</v>
      </c>
      <c r="B253" s="74">
        <v>47278763</v>
      </c>
      <c r="C253" s="61" t="str">
        <f>+VLOOKUP(J253,TURNO!P:Q,2,0)</f>
        <v xml:space="preserve">CHAT USER </v>
      </c>
      <c r="D253" s="61" t="str">
        <f>+VLOOKUP(N253,TURNO!B:D,3,0)</f>
        <v>Tarde</v>
      </c>
      <c r="E253" s="75">
        <f>+VLOOKUP(B253,GESEM!B:R,12,0)</f>
        <v>44545</v>
      </c>
      <c r="F253" s="61" t="str">
        <f>+VLOOKUP(B253,GESEM!B:R,13,0)</f>
        <v>PART TIME</v>
      </c>
      <c r="G253" s="61" t="s">
        <v>2215</v>
      </c>
      <c r="H253" s="96" t="s">
        <v>2374</v>
      </c>
      <c r="I253" s="61" t="str">
        <f>+VLOOKUP(B253,GESEM!B:N,3,0)</f>
        <v>PEÑA VARGAS GINA ALEXANDRA</v>
      </c>
      <c r="J253" s="61" t="s">
        <v>16</v>
      </c>
      <c r="K253" s="61" t="str">
        <f>+VLOOKUP(B253,GESEM!B:R,8,0)</f>
        <v>NOVOA VILLAR JULIANA MELISSA</v>
      </c>
      <c r="L253" s="61" t="str">
        <f>+VLOOKUP(B253,GESEM!B:R,17,0)</f>
        <v>PORTILLA REYES YOHANA ARACELLI</v>
      </c>
      <c r="M253" s="61" t="s">
        <v>98</v>
      </c>
      <c r="N253" s="13">
        <v>0.54166666666666663</v>
      </c>
      <c r="O253" s="14">
        <v>0.70486111111111116</v>
      </c>
      <c r="P253" s="13"/>
      <c r="Q253" s="14"/>
      <c r="R253" s="108" t="str">
        <f>+VLOOKUP(B253,GESEM!B:R,9,0)</f>
        <v>ACTIVO</v>
      </c>
      <c r="S253" s="19"/>
      <c r="T253" s="14"/>
      <c r="U253" s="14"/>
      <c r="V253" s="14"/>
      <c r="W253" s="13"/>
      <c r="X253" s="14"/>
      <c r="Y253" s="13"/>
      <c r="Z253" s="20"/>
      <c r="AA253" s="107">
        <v>0.54166666666666663</v>
      </c>
      <c r="AB253" s="17">
        <v>0.70486111111111116</v>
      </c>
      <c r="AC253" s="17"/>
      <c r="AD253" s="17"/>
      <c r="AE253" s="17"/>
      <c r="AF253" s="17"/>
      <c r="AG253" s="17"/>
      <c r="AH253" s="18"/>
      <c r="AI253" s="13">
        <v>0.54166666666666663</v>
      </c>
      <c r="AJ253" s="14">
        <v>0.70486111111111116</v>
      </c>
      <c r="AK253" s="14"/>
      <c r="AL253" s="14"/>
      <c r="AM253" s="13"/>
      <c r="AN253" s="14"/>
      <c r="AO253" s="14"/>
      <c r="AP253" s="20"/>
      <c r="AQ253" s="16">
        <v>0.54166666666666663</v>
      </c>
      <c r="AR253" s="17">
        <v>0.70486111111111116</v>
      </c>
      <c r="AS253" s="17"/>
      <c r="AT253" s="17"/>
      <c r="AU253" s="17"/>
      <c r="AV253" s="17"/>
      <c r="AW253" s="17"/>
      <c r="AX253" s="18"/>
      <c r="AY253" s="13">
        <v>0.54166666666666663</v>
      </c>
      <c r="AZ253" s="14">
        <v>0.70486111111111116</v>
      </c>
      <c r="BA253" s="14"/>
      <c r="BB253" s="14"/>
      <c r="BC253" s="13"/>
      <c r="BD253" s="14"/>
      <c r="BE253" s="14"/>
      <c r="BF253" s="20"/>
      <c r="BG253" s="16">
        <v>0.54166666666666663</v>
      </c>
      <c r="BH253" s="17">
        <v>0.70486111111111116</v>
      </c>
      <c r="BI253" s="17"/>
      <c r="BJ253" s="17"/>
      <c r="BK253" s="17"/>
      <c r="BL253" s="17"/>
      <c r="BM253" s="17"/>
      <c r="BN253" s="18"/>
      <c r="BO253" s="13">
        <v>0.54166666666666663</v>
      </c>
      <c r="BP253" s="14">
        <v>0.70486111111111116</v>
      </c>
      <c r="BQ253" s="14"/>
      <c r="BR253" s="14"/>
      <c r="BS253" s="14"/>
      <c r="BT253" s="14"/>
      <c r="BU253" s="14"/>
      <c r="BV253" s="20"/>
      <c r="BW253" s="21">
        <f t="shared" ref="BW253:BW314" si="19">COUNTBLANK(S253)+COUNTBLANK(AA253)+COUNTBLANK(AI253)+COUNTBLANK(AQ253)+COUNTBLANK(AY253)+COUNTBLANK(BG253)+COUNTBLANK(BO253)</f>
        <v>1</v>
      </c>
      <c r="BX253" s="2" t="str">
        <f t="shared" si="11"/>
        <v>X</v>
      </c>
      <c r="BY253" s="2">
        <f>+VLOOKUP(B253,GESEM!B:O,14,0)</f>
        <v>2880</v>
      </c>
      <c r="CG253"/>
      <c r="CH253"/>
    </row>
    <row r="254" spans="1:86" ht="12.75" customHeight="1" x14ac:dyDescent="0.2">
      <c r="A254" s="31">
        <f t="shared" si="12"/>
        <v>248</v>
      </c>
      <c r="B254" s="74">
        <v>47148812</v>
      </c>
      <c r="C254" s="61" t="str">
        <f>+VLOOKUP(J254,TURNO!P:Q,2,0)</f>
        <v xml:space="preserve">CHAT USER </v>
      </c>
      <c r="D254" s="61" t="str">
        <f>+VLOOKUP(N254,TURNO!B:D,3,0)</f>
        <v>Tarde</v>
      </c>
      <c r="E254" s="75">
        <f>+VLOOKUP(B254,GESEM!B:R,12,0)</f>
        <v>45352</v>
      </c>
      <c r="F254" s="61" t="str">
        <f>+VLOOKUP(B254,GESEM!B:R,13,0)</f>
        <v>FULL TIME</v>
      </c>
      <c r="G254" s="61" t="s">
        <v>2215</v>
      </c>
      <c r="H254" s="96" t="s">
        <v>2376</v>
      </c>
      <c r="I254" s="61" t="str">
        <f>+VLOOKUP(B254,GESEM!B:N,3,0)</f>
        <v>DAVILA TORDOLLA ROSA STEPHANIE</v>
      </c>
      <c r="J254" s="61" t="s">
        <v>16</v>
      </c>
      <c r="K254" s="61" t="str">
        <f>+VLOOKUP(B254,GESEM!B:R,8,0)</f>
        <v>TORRES BARRIOS YAZURI YARUMI</v>
      </c>
      <c r="L254" s="61" t="str">
        <f>+VLOOKUP(B254,GESEM!B:R,17,0)</f>
        <v>SANCHEZ GRADOS JEAN PIERRE JOAQUIN</v>
      </c>
      <c r="M254" s="61" t="s">
        <v>98</v>
      </c>
      <c r="N254" s="13">
        <v>0.58333333333333337</v>
      </c>
      <c r="O254" s="14">
        <v>0.92708333333333337</v>
      </c>
      <c r="P254" s="13">
        <v>0.66666666666666663</v>
      </c>
      <c r="Q254" s="14">
        <v>0.69791666666666663</v>
      </c>
      <c r="R254" s="108" t="str">
        <f>+VLOOKUP(B254,GESEM!B:R,9,0)</f>
        <v>ACTIVO</v>
      </c>
      <c r="S254" s="19">
        <v>0.58333333333333337</v>
      </c>
      <c r="T254" s="14">
        <v>0.92708333333333337</v>
      </c>
      <c r="U254" s="14"/>
      <c r="V254" s="14"/>
      <c r="W254" s="13">
        <v>0.66666666666666663</v>
      </c>
      <c r="X254" s="14">
        <v>0.69791666666666663</v>
      </c>
      <c r="Y254" s="13"/>
      <c r="Z254" s="20"/>
      <c r="AA254" s="107"/>
      <c r="AB254" s="17"/>
      <c r="AC254" s="17"/>
      <c r="AD254" s="17"/>
      <c r="AE254" s="17"/>
      <c r="AF254" s="17"/>
      <c r="AG254" s="17"/>
      <c r="AH254" s="18"/>
      <c r="AI254" s="13">
        <v>0.58333333333333337</v>
      </c>
      <c r="AJ254" s="14">
        <v>0.92708333333333337</v>
      </c>
      <c r="AK254" s="14"/>
      <c r="AL254" s="14"/>
      <c r="AM254" s="13">
        <v>0.75</v>
      </c>
      <c r="AN254" s="14">
        <v>0.78125</v>
      </c>
      <c r="AO254" s="14"/>
      <c r="AP254" s="20"/>
      <c r="AQ254" s="16">
        <v>0.58333333333333337</v>
      </c>
      <c r="AR254" s="17">
        <v>0.92708333333333337</v>
      </c>
      <c r="AS254" s="17"/>
      <c r="AT254" s="17"/>
      <c r="AU254" s="17">
        <v>0.66666666666666663</v>
      </c>
      <c r="AV254" s="17">
        <v>0.69791666666666663</v>
      </c>
      <c r="AW254" s="17"/>
      <c r="AX254" s="18"/>
      <c r="AY254" s="13">
        <v>0.58333333333333337</v>
      </c>
      <c r="AZ254" s="14">
        <v>0.92708333333333337</v>
      </c>
      <c r="BA254" s="14"/>
      <c r="BB254" s="14"/>
      <c r="BC254" s="13">
        <v>0.66666666666666663</v>
      </c>
      <c r="BD254" s="14">
        <v>0.69791666666666663</v>
      </c>
      <c r="BE254" s="14"/>
      <c r="BF254" s="20"/>
      <c r="BG254" s="16">
        <v>0.58333333333333337</v>
      </c>
      <c r="BH254" s="17">
        <v>0.92708333333333337</v>
      </c>
      <c r="BI254" s="17"/>
      <c r="BJ254" s="17"/>
      <c r="BK254" s="17">
        <v>0.66666666666666663</v>
      </c>
      <c r="BL254" s="17">
        <v>0.69791666666666663</v>
      </c>
      <c r="BM254" s="17"/>
      <c r="BN254" s="18"/>
      <c r="BO254" s="13">
        <v>0.58333333333333337</v>
      </c>
      <c r="BP254" s="14">
        <v>0.92708333333333337</v>
      </c>
      <c r="BQ254" s="14"/>
      <c r="BR254" s="14"/>
      <c r="BS254" s="14">
        <v>0.66666666666666663</v>
      </c>
      <c r="BT254" s="14">
        <v>0.69791666666666663</v>
      </c>
      <c r="BU254" s="14"/>
      <c r="BV254" s="20"/>
      <c r="BW254" s="21">
        <f t="shared" si="19"/>
        <v>1</v>
      </c>
      <c r="BX254" s="2" t="str">
        <f t="shared" si="11"/>
        <v>X</v>
      </c>
      <c r="BY254" s="2">
        <f>+VLOOKUP(B254,GESEM!B:O,14,0)</f>
        <v>7104</v>
      </c>
      <c r="CG254"/>
      <c r="CH254"/>
    </row>
    <row r="255" spans="1:86" ht="12.75" customHeight="1" x14ac:dyDescent="0.2">
      <c r="A255" s="31">
        <f t="shared" si="12"/>
        <v>249</v>
      </c>
      <c r="B255" s="74">
        <v>75510290</v>
      </c>
      <c r="C255" s="61" t="str">
        <f>+VLOOKUP(J255,TURNO!P:Q,2,0)</f>
        <v xml:space="preserve">CHAT USER </v>
      </c>
      <c r="D255" s="61" t="str">
        <f>+VLOOKUP(N255,TURNO!B:D,3,0)</f>
        <v>Tarde</v>
      </c>
      <c r="E255" s="75">
        <f>+VLOOKUP(B255,GESEM!B:R,12,0)</f>
        <v>45414</v>
      </c>
      <c r="F255" s="61" t="str">
        <f>+VLOOKUP(B255,GESEM!B:R,13,0)</f>
        <v>FULL TIME</v>
      </c>
      <c r="G255" s="61"/>
      <c r="H255" s="96"/>
      <c r="I255" s="61" t="str">
        <f>+VLOOKUP(B255,GESEM!B:N,3,0)</f>
        <v>HUARIPATA TAPULLIMMA YENNIFER PAMELA</v>
      </c>
      <c r="J255" s="61" t="s">
        <v>16</v>
      </c>
      <c r="K255" s="61" t="str">
        <f>+VLOOKUP(B255,GESEM!B:R,8,0)</f>
        <v>ROQUE GOMEZ FRANK PIERCE</v>
      </c>
      <c r="L255" s="61" t="str">
        <f>+VLOOKUP(B255,GESEM!B:R,17,0)</f>
        <v>PORTILLA REYES YOHANA ARACELLI</v>
      </c>
      <c r="M255" s="61" t="s">
        <v>97</v>
      </c>
      <c r="N255" s="13">
        <v>0.58333333333333337</v>
      </c>
      <c r="O255" s="14">
        <v>0.92708333333333337</v>
      </c>
      <c r="P255" s="13">
        <v>0.75</v>
      </c>
      <c r="Q255" s="14">
        <v>0.78125</v>
      </c>
      <c r="R255" s="108" t="str">
        <f>+VLOOKUP(B255,GESEM!B:R,9,0)</f>
        <v>ACTIVO</v>
      </c>
      <c r="S255" s="19"/>
      <c r="T255" s="14"/>
      <c r="U255" s="14"/>
      <c r="V255" s="14"/>
      <c r="W255" s="13"/>
      <c r="X255" s="14"/>
      <c r="Y255" s="13"/>
      <c r="Z255" s="20"/>
      <c r="AA255" s="107">
        <v>0.58333333333333337</v>
      </c>
      <c r="AB255" s="17">
        <v>0.92708333333333337</v>
      </c>
      <c r="AC255" s="17"/>
      <c r="AD255" s="17"/>
      <c r="AE255" s="17">
        <v>0.75</v>
      </c>
      <c r="AF255" s="17">
        <v>0.78125</v>
      </c>
      <c r="AG255" s="17"/>
      <c r="AH255" s="18"/>
      <c r="AI255" s="13">
        <v>0.58333333333333337</v>
      </c>
      <c r="AJ255" s="14">
        <v>0.92708333333333337</v>
      </c>
      <c r="AK255" s="14"/>
      <c r="AL255" s="14"/>
      <c r="AM255" s="13">
        <v>0.75</v>
      </c>
      <c r="AN255" s="14">
        <v>0.78125</v>
      </c>
      <c r="AO255" s="14"/>
      <c r="AP255" s="20"/>
      <c r="AQ255" s="16">
        <v>0.58333333333333337</v>
      </c>
      <c r="AR255" s="17">
        <v>0.92708333333333337</v>
      </c>
      <c r="AS255" s="17"/>
      <c r="AT255" s="17"/>
      <c r="AU255" s="17">
        <v>0.75</v>
      </c>
      <c r="AV255" s="17">
        <v>0.78125</v>
      </c>
      <c r="AW255" s="17"/>
      <c r="AX255" s="18"/>
      <c r="AY255" s="13">
        <v>0.58333333333333337</v>
      </c>
      <c r="AZ255" s="14">
        <v>0.92708333333333337</v>
      </c>
      <c r="BA255" s="14"/>
      <c r="BB255" s="14"/>
      <c r="BC255" s="13">
        <v>0.75</v>
      </c>
      <c r="BD255" s="14">
        <v>0.78125</v>
      </c>
      <c r="BE255" s="14"/>
      <c r="BF255" s="20"/>
      <c r="BG255" s="16">
        <v>0.58333333333333337</v>
      </c>
      <c r="BH255" s="17">
        <v>0.92708333333333337</v>
      </c>
      <c r="BI255" s="17"/>
      <c r="BJ255" s="17"/>
      <c r="BK255" s="17">
        <v>0.75</v>
      </c>
      <c r="BL255" s="17">
        <v>0.78125</v>
      </c>
      <c r="BM255" s="17"/>
      <c r="BN255" s="18"/>
      <c r="BO255" s="13">
        <v>0.58333333333333337</v>
      </c>
      <c r="BP255" s="14">
        <v>0.92708333333333337</v>
      </c>
      <c r="BQ255" s="14"/>
      <c r="BR255" s="14"/>
      <c r="BS255" s="14">
        <v>0.75</v>
      </c>
      <c r="BT255" s="14">
        <v>0.78125</v>
      </c>
      <c r="BU255" s="14"/>
      <c r="BV255" s="20"/>
      <c r="BW255" s="21">
        <f t="shared" si="19"/>
        <v>1</v>
      </c>
      <c r="BX255" s="2" t="str">
        <f t="shared" si="11"/>
        <v>X</v>
      </c>
      <c r="BY255" s="2">
        <f>+VLOOKUP(B255,GESEM!B:O,14,0)</f>
        <v>7244</v>
      </c>
      <c r="CG255"/>
      <c r="CH255"/>
    </row>
    <row r="256" spans="1:86" ht="12.75" customHeight="1" x14ac:dyDescent="0.2">
      <c r="A256" s="31">
        <f t="shared" si="12"/>
        <v>250</v>
      </c>
      <c r="B256" s="74">
        <v>75229651</v>
      </c>
      <c r="C256" s="61" t="str">
        <f>+VLOOKUP(J256,TURNO!P:Q,2,0)</f>
        <v xml:space="preserve">CHAT USER </v>
      </c>
      <c r="D256" s="61" t="str">
        <f>+VLOOKUP(N256,TURNO!B:D,3,0)</f>
        <v>Tarde</v>
      </c>
      <c r="E256" s="75">
        <f>+VLOOKUP(B256,GESEM!B:R,12,0)</f>
        <v>45414</v>
      </c>
      <c r="F256" s="61" t="str">
        <f>+VLOOKUP(B256,GESEM!B:R,13,0)</f>
        <v>PART TIME</v>
      </c>
      <c r="G256" s="61" t="s">
        <v>2218</v>
      </c>
      <c r="H256" s="96" t="s">
        <v>27</v>
      </c>
      <c r="I256" s="61" t="str">
        <f>+VLOOKUP(B256,GESEM!B:N,3,0)</f>
        <v>VASQUEZ JUAN DE DIOS JORGE LUIS</v>
      </c>
      <c r="J256" s="61" t="s">
        <v>16</v>
      </c>
      <c r="K256" s="61" t="str">
        <f>+VLOOKUP(B256,GESEM!B:R,8,0)</f>
        <v>TORRES BARRIOS YAZURI YARUMI</v>
      </c>
      <c r="L256" s="61" t="str">
        <f>+VLOOKUP(B256,GESEM!B:R,17,0)</f>
        <v>SANCHEZ GRADOS JEAN PIERRE JOAQUIN</v>
      </c>
      <c r="M256" s="61" t="s">
        <v>97</v>
      </c>
      <c r="N256" s="13">
        <v>0.54166666666666663</v>
      </c>
      <c r="O256" s="14">
        <v>0.70486111111111116</v>
      </c>
      <c r="P256" s="13"/>
      <c r="Q256" s="14"/>
      <c r="R256" s="108" t="str">
        <f>+VLOOKUP(B256,GESEM!B:R,9,0)</f>
        <v>ACTIVO</v>
      </c>
      <c r="S256" s="19"/>
      <c r="T256" s="14"/>
      <c r="U256" s="14"/>
      <c r="V256" s="14"/>
      <c r="W256" s="13"/>
      <c r="X256" s="14"/>
      <c r="Y256" s="13"/>
      <c r="Z256" s="20"/>
      <c r="AA256" s="107">
        <v>0.54166666666666663</v>
      </c>
      <c r="AB256" s="17">
        <v>0.70486111111111116</v>
      </c>
      <c r="AC256" s="17"/>
      <c r="AD256" s="17"/>
      <c r="AE256" s="17"/>
      <c r="AF256" s="17"/>
      <c r="AG256" s="17"/>
      <c r="AH256" s="18"/>
      <c r="AI256" s="13">
        <v>0.54166666666666663</v>
      </c>
      <c r="AJ256" s="14">
        <v>0.70486111111111116</v>
      </c>
      <c r="AK256" s="14"/>
      <c r="AL256" s="14"/>
      <c r="AM256" s="13"/>
      <c r="AN256" s="14"/>
      <c r="AO256" s="14"/>
      <c r="AP256" s="20"/>
      <c r="AQ256" s="16">
        <v>0.54166666666666663</v>
      </c>
      <c r="AR256" s="17">
        <v>0.70486111111111116</v>
      </c>
      <c r="AS256" s="17"/>
      <c r="AT256" s="17"/>
      <c r="AU256" s="17"/>
      <c r="AV256" s="17"/>
      <c r="AW256" s="17"/>
      <c r="AX256" s="18"/>
      <c r="AY256" s="13">
        <v>0.54166666666666663</v>
      </c>
      <c r="AZ256" s="14">
        <v>0.70486111111111116</v>
      </c>
      <c r="BA256" s="14"/>
      <c r="BB256" s="14"/>
      <c r="BC256" s="13"/>
      <c r="BD256" s="14"/>
      <c r="BE256" s="14"/>
      <c r="BF256" s="20"/>
      <c r="BG256" s="16">
        <v>0.54166666666666663</v>
      </c>
      <c r="BH256" s="17">
        <v>0.70486111111111116</v>
      </c>
      <c r="BI256" s="17"/>
      <c r="BJ256" s="17"/>
      <c r="BK256" s="17"/>
      <c r="BL256" s="17"/>
      <c r="BM256" s="17"/>
      <c r="BN256" s="18"/>
      <c r="BO256" s="13">
        <v>0.54166666666666663</v>
      </c>
      <c r="BP256" s="14">
        <v>0.70486111111111116</v>
      </c>
      <c r="BQ256" s="14"/>
      <c r="BR256" s="14"/>
      <c r="BS256" s="14"/>
      <c r="BT256" s="14"/>
      <c r="BU256" s="14"/>
      <c r="BV256" s="20"/>
      <c r="BW256" s="21">
        <f t="shared" si="19"/>
        <v>1</v>
      </c>
      <c r="BX256" s="2" t="str">
        <f t="shared" si="11"/>
        <v>X</v>
      </c>
      <c r="BY256" s="2">
        <f>+VLOOKUP(B256,GESEM!B:O,14,0)</f>
        <v>7243</v>
      </c>
      <c r="CG256"/>
      <c r="CH256"/>
    </row>
    <row r="257" spans="1:86" ht="12.75" customHeight="1" x14ac:dyDescent="0.2">
      <c r="A257" s="31">
        <f t="shared" si="12"/>
        <v>251</v>
      </c>
      <c r="B257" s="74">
        <v>73692906</v>
      </c>
      <c r="C257" s="61" t="str">
        <f>+VLOOKUP(J257,TURNO!P:Q,2,0)</f>
        <v xml:space="preserve">CHAT USER </v>
      </c>
      <c r="D257" s="61" t="str">
        <f>+VLOOKUP(N257,TURNO!B:D,3,0)</f>
        <v>Tarde</v>
      </c>
      <c r="E257" s="75">
        <f>+VLOOKUP(B257,GESEM!B:R,12,0)</f>
        <v>45414</v>
      </c>
      <c r="F257" s="61" t="str">
        <f>+VLOOKUP(B257,GESEM!B:R,13,0)</f>
        <v>PART TIME</v>
      </c>
      <c r="G257" s="61"/>
      <c r="H257" s="96"/>
      <c r="I257" s="61" t="str">
        <f>+VLOOKUP(B257,GESEM!B:N,3,0)</f>
        <v>CASTELLANO GUARACHI JUAN AURIEL</v>
      </c>
      <c r="J257" s="61" t="s">
        <v>16</v>
      </c>
      <c r="K257" s="61" t="str">
        <f>+VLOOKUP(B257,GESEM!B:R,8,0)</f>
        <v>ALMEYDA ALVARADO CARLOS ALEJANDRO</v>
      </c>
      <c r="L257" s="61" t="str">
        <f>+VLOOKUP(B257,GESEM!B:R,17,0)</f>
        <v>SANCHEZ GRADOS JEAN PIERRE JOAQUIN</v>
      </c>
      <c r="M257" s="61" t="s">
        <v>100</v>
      </c>
      <c r="N257" s="13">
        <v>0.54166666666666663</v>
      </c>
      <c r="O257" s="14">
        <v>0.70486111111111116</v>
      </c>
      <c r="P257" s="13"/>
      <c r="Q257" s="14"/>
      <c r="R257" s="108" t="str">
        <f>+VLOOKUP(B257,GESEM!B:R,9,0)</f>
        <v>ACTIVO</v>
      </c>
      <c r="S257" s="19">
        <v>0.54166666666666663</v>
      </c>
      <c r="T257" s="14">
        <v>0.70486111111111116</v>
      </c>
      <c r="U257" s="14"/>
      <c r="V257" s="14"/>
      <c r="W257" s="13"/>
      <c r="X257" s="14"/>
      <c r="Y257" s="13"/>
      <c r="Z257" s="20"/>
      <c r="AA257" s="107">
        <v>0.54166666666666663</v>
      </c>
      <c r="AB257" s="17">
        <v>0.70486111111111116</v>
      </c>
      <c r="AC257" s="17"/>
      <c r="AD257" s="17"/>
      <c r="AE257" s="17"/>
      <c r="AF257" s="17"/>
      <c r="AG257" s="17"/>
      <c r="AH257" s="18"/>
      <c r="AI257" s="13">
        <v>0.54166666666666663</v>
      </c>
      <c r="AJ257" s="14">
        <v>0.70486111111111116</v>
      </c>
      <c r="AK257" s="14"/>
      <c r="AL257" s="14"/>
      <c r="AM257" s="13"/>
      <c r="AN257" s="14"/>
      <c r="AO257" s="14"/>
      <c r="AP257" s="20"/>
      <c r="AQ257" s="16"/>
      <c r="AR257" s="17"/>
      <c r="AS257" s="17"/>
      <c r="AT257" s="17"/>
      <c r="AU257" s="17"/>
      <c r="AV257" s="17"/>
      <c r="AW257" s="17"/>
      <c r="AX257" s="18"/>
      <c r="AY257" s="13">
        <v>0.54166666666666663</v>
      </c>
      <c r="AZ257" s="14">
        <v>0.70486111111111116</v>
      </c>
      <c r="BA257" s="14"/>
      <c r="BB257" s="14"/>
      <c r="BC257" s="13"/>
      <c r="BD257" s="14"/>
      <c r="BE257" s="14"/>
      <c r="BF257" s="20"/>
      <c r="BG257" s="16">
        <v>0.54166666666666663</v>
      </c>
      <c r="BH257" s="17">
        <v>0.70486111111111116</v>
      </c>
      <c r="BI257" s="17"/>
      <c r="BJ257" s="17"/>
      <c r="BK257" s="17"/>
      <c r="BL257" s="17"/>
      <c r="BM257" s="17"/>
      <c r="BN257" s="18"/>
      <c r="BO257" s="13">
        <v>0.54166666666666663</v>
      </c>
      <c r="BP257" s="14">
        <v>0.70486111111111116</v>
      </c>
      <c r="BQ257" s="14"/>
      <c r="BR257" s="14"/>
      <c r="BS257" s="14"/>
      <c r="BT257" s="14"/>
      <c r="BU257" s="14"/>
      <c r="BV257" s="20"/>
      <c r="BW257" s="21">
        <f t="shared" si="19"/>
        <v>1</v>
      </c>
      <c r="BX257" s="2" t="str">
        <f t="shared" si="11"/>
        <v>X</v>
      </c>
      <c r="BY257" s="2">
        <f>+VLOOKUP(B257,GESEM!B:O,14,0)</f>
        <v>7243</v>
      </c>
      <c r="CG257"/>
      <c r="CH257"/>
    </row>
    <row r="258" spans="1:86" ht="12.75" customHeight="1" x14ac:dyDescent="0.2">
      <c r="A258" s="31">
        <f t="shared" si="12"/>
        <v>252</v>
      </c>
      <c r="B258" s="74">
        <v>43359730</v>
      </c>
      <c r="C258" s="61" t="str">
        <f>+VLOOKUP(J258,TURNO!P:Q,2,0)</f>
        <v xml:space="preserve">CHAT USER </v>
      </c>
      <c r="D258" s="61" t="str">
        <f>+VLOOKUP(N258,TURNO!B:D,3,0)</f>
        <v>Tarde</v>
      </c>
      <c r="E258" s="75">
        <f>+VLOOKUP(B258,GESEM!B:R,12,0)</f>
        <v>45223</v>
      </c>
      <c r="F258" s="61" t="str">
        <f>+VLOOKUP(B258,GESEM!B:R,13,0)</f>
        <v>PART TIME</v>
      </c>
      <c r="G258" s="61"/>
      <c r="H258" s="96"/>
      <c r="I258" s="61" t="str">
        <f>+VLOOKUP(B258,GESEM!B:N,3,0)</f>
        <v>FLORES ESTRELLA CORINA NATHALY</v>
      </c>
      <c r="J258" s="61" t="s">
        <v>16</v>
      </c>
      <c r="K258" s="61" t="str">
        <f>+VLOOKUP(B258,GESEM!B:R,8,0)</f>
        <v>ALMEYDA ALVARADO CARLOS ALEJANDRO</v>
      </c>
      <c r="L258" s="61" t="str">
        <f>+VLOOKUP(B258,GESEM!B:R,17,0)</f>
        <v>SANCHEZ GRADOS JEAN PIERRE JOAQUIN</v>
      </c>
      <c r="M258" s="61" t="s">
        <v>98</v>
      </c>
      <c r="N258" s="13">
        <v>0.5</v>
      </c>
      <c r="O258" s="14">
        <v>0.66319444444444442</v>
      </c>
      <c r="P258" s="13"/>
      <c r="Q258" s="14"/>
      <c r="R258" s="108" t="str">
        <f>+VLOOKUP(B258,GESEM!B:R,9,0)</f>
        <v>ACTIVO</v>
      </c>
      <c r="S258" s="19">
        <v>0.5</v>
      </c>
      <c r="T258" s="14">
        <v>0.66319444444444442</v>
      </c>
      <c r="U258" s="14"/>
      <c r="V258" s="14"/>
      <c r="W258" s="13"/>
      <c r="X258" s="14"/>
      <c r="Y258" s="13"/>
      <c r="Z258" s="20"/>
      <c r="AA258" s="107"/>
      <c r="AB258" s="17"/>
      <c r="AC258" s="17"/>
      <c r="AD258" s="17"/>
      <c r="AE258" s="17"/>
      <c r="AF258" s="17"/>
      <c r="AG258" s="17"/>
      <c r="AH258" s="18"/>
      <c r="AI258" s="13">
        <v>0.5</v>
      </c>
      <c r="AJ258" s="14">
        <v>0.66319444444444442</v>
      </c>
      <c r="AK258" s="14"/>
      <c r="AL258" s="14"/>
      <c r="AM258" s="13"/>
      <c r="AN258" s="14"/>
      <c r="AO258" s="14"/>
      <c r="AP258" s="20"/>
      <c r="AQ258" s="16">
        <v>0.5</v>
      </c>
      <c r="AR258" s="17">
        <v>0.66319444444444442</v>
      </c>
      <c r="AS258" s="17"/>
      <c r="AT258" s="17"/>
      <c r="AU258" s="17"/>
      <c r="AV258" s="17"/>
      <c r="AW258" s="17"/>
      <c r="AX258" s="18"/>
      <c r="AY258" s="13">
        <v>0.5</v>
      </c>
      <c r="AZ258" s="14">
        <v>0.66319444444444442</v>
      </c>
      <c r="BA258" s="14"/>
      <c r="BB258" s="14"/>
      <c r="BC258" s="13"/>
      <c r="BD258" s="14"/>
      <c r="BE258" s="14"/>
      <c r="BF258" s="20"/>
      <c r="BG258" s="16">
        <v>0.5</v>
      </c>
      <c r="BH258" s="17">
        <v>0.66319444444444442</v>
      </c>
      <c r="BI258" s="17"/>
      <c r="BJ258" s="17"/>
      <c r="BK258" s="17"/>
      <c r="BL258" s="17"/>
      <c r="BM258" s="17"/>
      <c r="BN258" s="18"/>
      <c r="BO258" s="13">
        <v>0.5</v>
      </c>
      <c r="BP258" s="14">
        <v>0.66319444444444442</v>
      </c>
      <c r="BQ258" s="14"/>
      <c r="BR258" s="14"/>
      <c r="BS258" s="14"/>
      <c r="BT258" s="14"/>
      <c r="BU258" s="14"/>
      <c r="BV258" s="20"/>
      <c r="BW258" s="21">
        <f t="shared" si="19"/>
        <v>1</v>
      </c>
      <c r="BX258" s="2" t="str">
        <f t="shared" si="11"/>
        <v>X</v>
      </c>
      <c r="BY258" s="2">
        <f>+VLOOKUP(B258,GESEM!B:O,14,0)</f>
        <v>6750</v>
      </c>
      <c r="CG258"/>
      <c r="CH258"/>
    </row>
    <row r="259" spans="1:86" ht="12.75" customHeight="1" x14ac:dyDescent="0.2">
      <c r="A259" s="31">
        <f t="shared" si="12"/>
        <v>253</v>
      </c>
      <c r="B259" s="74">
        <v>70321178</v>
      </c>
      <c r="C259" s="61" t="str">
        <f>+VLOOKUP(J259,TURNO!P:Q,2,0)</f>
        <v xml:space="preserve">CHAT USER </v>
      </c>
      <c r="D259" s="61" t="str">
        <f>+VLOOKUP(N259,TURNO!B:D,3,0)</f>
        <v>Tarde</v>
      </c>
      <c r="E259" s="75">
        <f>+VLOOKUP(B259,GESEM!B:R,12,0)</f>
        <v>45294</v>
      </c>
      <c r="F259" s="61" t="str">
        <f>+VLOOKUP(B259,GESEM!B:R,13,0)</f>
        <v>PART TIME</v>
      </c>
      <c r="G259" s="61"/>
      <c r="H259" s="96"/>
      <c r="I259" s="61" t="str">
        <f>+VLOOKUP(B259,GESEM!B:N,3,0)</f>
        <v>BERMEO ZEVALLOS JOHANNA ANTUANNE</v>
      </c>
      <c r="J259" s="61" t="s">
        <v>16</v>
      </c>
      <c r="K259" s="61" t="str">
        <f>+VLOOKUP(B259,GESEM!B:R,8,0)</f>
        <v>MORALES MAMANI BRADEN SAMUEL</v>
      </c>
      <c r="L259" s="61" t="str">
        <f>+VLOOKUP(B259,GESEM!B:R,17,0)</f>
        <v>PORTILLA REYES YOHANA ARACELLI</v>
      </c>
      <c r="M259" s="61" t="s">
        <v>97</v>
      </c>
      <c r="N259" s="13">
        <v>0.5</v>
      </c>
      <c r="O259" s="14">
        <v>0.66319444444444442</v>
      </c>
      <c r="P259" s="13"/>
      <c r="Q259" s="14"/>
      <c r="R259" s="108" t="str">
        <f>+VLOOKUP(B259,GESEM!B:R,9,0)</f>
        <v>ACTIVO</v>
      </c>
      <c r="S259" s="19"/>
      <c r="T259" s="14"/>
      <c r="U259" s="14"/>
      <c r="V259" s="14"/>
      <c r="W259" s="13"/>
      <c r="X259" s="14"/>
      <c r="Y259" s="13"/>
      <c r="Z259" s="20"/>
      <c r="AA259" s="107">
        <v>0.54166666666666663</v>
      </c>
      <c r="AB259" s="17">
        <v>0.70486111111111116</v>
      </c>
      <c r="AC259" s="17"/>
      <c r="AD259" s="17"/>
      <c r="AE259" s="17"/>
      <c r="AF259" s="17"/>
      <c r="AG259" s="17"/>
      <c r="AH259" s="18"/>
      <c r="AI259" s="13">
        <v>0.5</v>
      </c>
      <c r="AJ259" s="14">
        <v>0.66319444444444442</v>
      </c>
      <c r="AK259" s="14"/>
      <c r="AL259" s="14"/>
      <c r="AM259" s="13"/>
      <c r="AN259" s="14"/>
      <c r="AO259" s="14"/>
      <c r="AP259" s="20"/>
      <c r="AQ259" s="16">
        <v>0.5</v>
      </c>
      <c r="AR259" s="17">
        <v>0.66319444444444442</v>
      </c>
      <c r="AS259" s="17"/>
      <c r="AT259" s="17"/>
      <c r="AU259" s="17"/>
      <c r="AV259" s="17"/>
      <c r="AW259" s="17"/>
      <c r="AX259" s="18"/>
      <c r="AY259" s="13">
        <v>0.5</v>
      </c>
      <c r="AZ259" s="14">
        <v>0.66319444444444442</v>
      </c>
      <c r="BA259" s="14"/>
      <c r="BB259" s="14"/>
      <c r="BC259" s="13"/>
      <c r="BD259" s="14"/>
      <c r="BE259" s="14"/>
      <c r="BF259" s="20"/>
      <c r="BG259" s="16">
        <v>0.5</v>
      </c>
      <c r="BH259" s="17">
        <v>0.66319444444444442</v>
      </c>
      <c r="BI259" s="17"/>
      <c r="BJ259" s="17"/>
      <c r="BK259" s="17"/>
      <c r="BL259" s="17"/>
      <c r="BM259" s="17"/>
      <c r="BN259" s="18"/>
      <c r="BO259" s="13">
        <v>0.5</v>
      </c>
      <c r="BP259" s="14">
        <v>0.66319444444444442</v>
      </c>
      <c r="BQ259" s="14"/>
      <c r="BR259" s="14"/>
      <c r="BS259" s="14"/>
      <c r="BT259" s="14"/>
      <c r="BU259" s="14"/>
      <c r="BV259" s="20"/>
      <c r="BW259" s="21">
        <f t="shared" si="19"/>
        <v>1</v>
      </c>
      <c r="BX259" s="2" t="str">
        <f t="shared" si="11"/>
        <v>X</v>
      </c>
      <c r="BY259" s="2">
        <f>+VLOOKUP(B259,GESEM!B:O,14,0)</f>
        <v>6992</v>
      </c>
      <c r="CG259"/>
      <c r="CH259"/>
    </row>
    <row r="260" spans="1:86" ht="12.75" customHeight="1" x14ac:dyDescent="0.2">
      <c r="A260" s="31">
        <f t="shared" si="12"/>
        <v>254</v>
      </c>
      <c r="B260" s="74">
        <v>75589635</v>
      </c>
      <c r="C260" s="61" t="str">
        <f>+VLOOKUP(J260,TURNO!P:Q,2,0)</f>
        <v xml:space="preserve">CHAT USER </v>
      </c>
      <c r="D260" s="61" t="str">
        <f>+VLOOKUP(N260,TURNO!B:D,3,0)</f>
        <v>Tarde</v>
      </c>
      <c r="E260" s="75">
        <f>+VLOOKUP(B260,GESEM!B:R,12,0)</f>
        <v>45545</v>
      </c>
      <c r="F260" s="61" t="str">
        <f>+VLOOKUP(B260,GESEM!B:R,13,0)</f>
        <v>FULL TIME</v>
      </c>
      <c r="G260" s="61" t="s">
        <v>2215</v>
      </c>
      <c r="H260" s="96" t="s">
        <v>2374</v>
      </c>
      <c r="I260" s="61" t="str">
        <f>+VLOOKUP(B260,GESEM!B:N,3,0)</f>
        <v>TICLAVICA TOVAR CRISTHIAN ALEXANDRO</v>
      </c>
      <c r="J260" s="61" t="s">
        <v>16</v>
      </c>
      <c r="K260" s="61" t="str">
        <f>+VLOOKUP(B260,GESEM!B:R,8,0)</f>
        <v>NOVOA VILLAR JULIANA MELISSA</v>
      </c>
      <c r="L260" s="61" t="str">
        <f>+VLOOKUP(B260,GESEM!B:R,17,0)</f>
        <v>PORTILLA REYES YOHANA ARACELLI</v>
      </c>
      <c r="M260" s="61" t="s">
        <v>97</v>
      </c>
      <c r="N260" s="13">
        <v>0.54166666666666663</v>
      </c>
      <c r="O260" s="14">
        <v>0.88541666666666663</v>
      </c>
      <c r="P260" s="13">
        <v>0.70833333333333337</v>
      </c>
      <c r="Q260" s="14">
        <v>0.73958333333333337</v>
      </c>
      <c r="R260" s="108" t="str">
        <f>+VLOOKUP(B260,GESEM!B:R,9,0)</f>
        <v>ACTIVO</v>
      </c>
      <c r="S260" s="19"/>
      <c r="T260" s="14"/>
      <c r="U260" s="14"/>
      <c r="V260" s="14"/>
      <c r="W260" s="13"/>
      <c r="X260" s="14"/>
      <c r="Y260" s="13"/>
      <c r="Z260" s="20"/>
      <c r="AA260" s="107">
        <v>0.54166666666666663</v>
      </c>
      <c r="AB260" s="17">
        <v>0.88541666666666663</v>
      </c>
      <c r="AC260" s="17"/>
      <c r="AD260" s="17"/>
      <c r="AE260" s="17">
        <v>0.70833333333333337</v>
      </c>
      <c r="AF260" s="17">
        <v>0.73958333333333337</v>
      </c>
      <c r="AG260" s="17"/>
      <c r="AH260" s="18"/>
      <c r="AI260" s="13">
        <v>0.54166666666666663</v>
      </c>
      <c r="AJ260" s="14">
        <v>0.88541666666666663</v>
      </c>
      <c r="AK260" s="14"/>
      <c r="AL260" s="14"/>
      <c r="AM260" s="13">
        <v>0.70833333333333337</v>
      </c>
      <c r="AN260" s="14">
        <v>0.73958333333333337</v>
      </c>
      <c r="AO260" s="14"/>
      <c r="AP260" s="20"/>
      <c r="AQ260" s="16">
        <v>0.54166666666666663</v>
      </c>
      <c r="AR260" s="17">
        <v>0.88541666666666663</v>
      </c>
      <c r="AS260" s="17"/>
      <c r="AT260" s="17"/>
      <c r="AU260" s="17">
        <v>0.70833333333333337</v>
      </c>
      <c r="AV260" s="17">
        <v>0.73958333333333337</v>
      </c>
      <c r="AW260" s="17"/>
      <c r="AX260" s="18"/>
      <c r="AY260" s="13">
        <v>0.54166666666666663</v>
      </c>
      <c r="AZ260" s="14">
        <v>0.88541666666666663</v>
      </c>
      <c r="BA260" s="14"/>
      <c r="BB260" s="14"/>
      <c r="BC260" s="13">
        <v>0.70833333333333337</v>
      </c>
      <c r="BD260" s="14">
        <v>0.73958333333333337</v>
      </c>
      <c r="BE260" s="14"/>
      <c r="BF260" s="20"/>
      <c r="BG260" s="16">
        <v>0.54166666666666663</v>
      </c>
      <c r="BH260" s="17">
        <v>0.88541666666666663</v>
      </c>
      <c r="BI260" s="17"/>
      <c r="BJ260" s="17"/>
      <c r="BK260" s="17">
        <v>0.66666666666666663</v>
      </c>
      <c r="BL260" s="17">
        <v>0.69791666666666663</v>
      </c>
      <c r="BM260" s="17"/>
      <c r="BN260" s="18"/>
      <c r="BO260" s="13">
        <v>0.54166666666666663</v>
      </c>
      <c r="BP260" s="14">
        <v>0.88541666666666663</v>
      </c>
      <c r="BQ260" s="14"/>
      <c r="BR260" s="14"/>
      <c r="BS260" s="14">
        <v>0.66666666666666663</v>
      </c>
      <c r="BT260" s="14">
        <v>0.69791666666666663</v>
      </c>
      <c r="BU260" s="14"/>
      <c r="BV260" s="20"/>
      <c r="BW260" s="21">
        <f t="shared" si="19"/>
        <v>1</v>
      </c>
      <c r="BX260" s="2" t="str">
        <f t="shared" si="11"/>
        <v>X</v>
      </c>
      <c r="BY260" s="2">
        <f>+VLOOKUP(B260,GESEM!B:O,14,0)</f>
        <v>9666</v>
      </c>
      <c r="CG260"/>
      <c r="CH260"/>
    </row>
    <row r="261" spans="1:86" ht="12.75" customHeight="1" x14ac:dyDescent="0.2">
      <c r="A261" s="31">
        <f t="shared" si="12"/>
        <v>255</v>
      </c>
      <c r="B261" s="74">
        <v>4257408</v>
      </c>
      <c r="C261" s="61" t="str">
        <f>+VLOOKUP(J261,TURNO!P:Q,2,0)</f>
        <v xml:space="preserve">CHAT USER </v>
      </c>
      <c r="D261" s="61" t="str">
        <f>+VLOOKUP(N261,TURNO!B:D,3,0)</f>
        <v>Tarde</v>
      </c>
      <c r="E261" s="75">
        <f>+VLOOKUP(B261,GESEM!B:R,12,0)</f>
        <v>45266</v>
      </c>
      <c r="F261" s="61" t="str">
        <f>+VLOOKUP(B261,GESEM!B:R,13,0)</f>
        <v>PART TIME</v>
      </c>
      <c r="G261" s="61"/>
      <c r="H261" s="96"/>
      <c r="I261" s="61" t="str">
        <f>+VLOOKUP(B261,GESEM!B:N,3,0)</f>
        <v>PARRA CASANOVA KELLY YOJANA</v>
      </c>
      <c r="J261" s="61" t="s">
        <v>16</v>
      </c>
      <c r="K261" s="61" t="str">
        <f>+VLOOKUP(B261,GESEM!B:R,8,0)</f>
        <v>BAO VILELA CESAR ANDRES</v>
      </c>
      <c r="L261" s="61" t="str">
        <f>+VLOOKUP(B261,GESEM!B:R,17,0)</f>
        <v>SANCHEZ GRADOS JEAN PIERRE JOAQUIN</v>
      </c>
      <c r="M261" s="61" t="s">
        <v>98</v>
      </c>
      <c r="N261" s="13">
        <v>0.5</v>
      </c>
      <c r="O261" s="14">
        <v>0.66319444444444442</v>
      </c>
      <c r="P261" s="13"/>
      <c r="Q261" s="14"/>
      <c r="R261" s="108" t="str">
        <f>+VLOOKUP(B261,GESEM!B:R,9,0)</f>
        <v>ACTIVO</v>
      </c>
      <c r="S261" s="19">
        <v>0.5</v>
      </c>
      <c r="T261" s="14">
        <v>0.66319444444444442</v>
      </c>
      <c r="U261" s="14"/>
      <c r="V261" s="14"/>
      <c r="W261" s="13"/>
      <c r="X261" s="14"/>
      <c r="Y261" s="13"/>
      <c r="Z261" s="20"/>
      <c r="AA261" s="107"/>
      <c r="AB261" s="17"/>
      <c r="AC261" s="17"/>
      <c r="AD261" s="17"/>
      <c r="AE261" s="17"/>
      <c r="AF261" s="17"/>
      <c r="AG261" s="17"/>
      <c r="AH261" s="18"/>
      <c r="AI261" s="13">
        <v>0.5</v>
      </c>
      <c r="AJ261" s="14">
        <v>0.66319444444444442</v>
      </c>
      <c r="AK261" s="14"/>
      <c r="AL261" s="14"/>
      <c r="AM261" s="13"/>
      <c r="AN261" s="14"/>
      <c r="AO261" s="14"/>
      <c r="AP261" s="20"/>
      <c r="AQ261" s="16">
        <v>0.5</v>
      </c>
      <c r="AR261" s="17">
        <v>0.66319444444444442</v>
      </c>
      <c r="AS261" s="17"/>
      <c r="AT261" s="17"/>
      <c r="AU261" s="17"/>
      <c r="AV261" s="17"/>
      <c r="AW261" s="17"/>
      <c r="AX261" s="18"/>
      <c r="AY261" s="13">
        <v>0.5</v>
      </c>
      <c r="AZ261" s="14">
        <v>0.66319444444444442</v>
      </c>
      <c r="BA261" s="14"/>
      <c r="BB261" s="14"/>
      <c r="BC261" s="13"/>
      <c r="BD261" s="14"/>
      <c r="BE261" s="14"/>
      <c r="BF261" s="20"/>
      <c r="BG261" s="16">
        <v>0.5</v>
      </c>
      <c r="BH261" s="17">
        <v>0.66319444444444442</v>
      </c>
      <c r="BI261" s="17"/>
      <c r="BJ261" s="17"/>
      <c r="BK261" s="17"/>
      <c r="BL261" s="17"/>
      <c r="BM261" s="17"/>
      <c r="BN261" s="18"/>
      <c r="BO261" s="13">
        <v>0.5</v>
      </c>
      <c r="BP261" s="14">
        <v>0.66319444444444442</v>
      </c>
      <c r="BQ261" s="14"/>
      <c r="BR261" s="14"/>
      <c r="BS261" s="14"/>
      <c r="BT261" s="14"/>
      <c r="BU261" s="14"/>
      <c r="BV261" s="20"/>
      <c r="BW261" s="21">
        <f t="shared" si="19"/>
        <v>1</v>
      </c>
      <c r="BX261" s="2" t="str">
        <f t="shared" ref="BX261:BX323" si="20">IF(I261="NESTING","OK",IF(AND(K261="full time",BW261=1),"OK",IF(AND(K261="Part time",BW261=2),"OK",IF(AND(K261="Part Time2",BW261=1),"OK",IF(AND(K261="Part Time3",BW261=4),"OK","X")))))</f>
        <v>X</v>
      </c>
      <c r="BY261" s="2">
        <f>+VLOOKUP(B261,GESEM!B:O,14,0)</f>
        <v>6845</v>
      </c>
      <c r="CG261"/>
      <c r="CH261"/>
    </row>
    <row r="262" spans="1:86" ht="12.75" customHeight="1" x14ac:dyDescent="0.2">
      <c r="A262" s="31">
        <f t="shared" si="12"/>
        <v>256</v>
      </c>
      <c r="B262" s="74">
        <v>76588671</v>
      </c>
      <c r="C262" s="61" t="str">
        <f>+VLOOKUP(J262,TURNO!P:Q,2,0)</f>
        <v xml:space="preserve">CHAT USER </v>
      </c>
      <c r="D262" s="61" t="str">
        <f>+VLOOKUP(N262,TURNO!B:D,3,0)</f>
        <v>Tarde</v>
      </c>
      <c r="E262" s="75">
        <f>+VLOOKUP(B262,GESEM!B:R,12,0)</f>
        <v>45566</v>
      </c>
      <c r="F262" s="61" t="str">
        <f>+VLOOKUP(B262,GESEM!B:R,13,0)</f>
        <v>PART TIME</v>
      </c>
      <c r="G262" s="61"/>
      <c r="H262" s="96"/>
      <c r="I262" s="61" t="str">
        <f>+VLOOKUP(B262,GESEM!B:N,3,0)</f>
        <v>JUSTINIANO MARCHENA WENDY ROCIO</v>
      </c>
      <c r="J262" s="61" t="s">
        <v>16</v>
      </c>
      <c r="K262" s="61" t="str">
        <f>+VLOOKUP(B262,GESEM!B:R,8,0)</f>
        <v>NOVOA VILLAR JULIANA MELISSA</v>
      </c>
      <c r="L262" s="61" t="str">
        <f>+VLOOKUP(B262,GESEM!B:R,17,0)</f>
        <v>PORTILLA REYES YOHANA ARACELLI</v>
      </c>
      <c r="M262" s="61" t="s">
        <v>100</v>
      </c>
      <c r="N262" s="13">
        <v>0.54166666666666663</v>
      </c>
      <c r="O262" s="14">
        <v>0.70486111111111116</v>
      </c>
      <c r="P262" s="13"/>
      <c r="Q262" s="14"/>
      <c r="R262" s="108" t="str">
        <f>+VLOOKUP(B262,GESEM!B:R,9,0)</f>
        <v>ACTIVO</v>
      </c>
      <c r="S262" s="19">
        <v>0.54166666666666663</v>
      </c>
      <c r="T262" s="14">
        <v>0.70486111111111116</v>
      </c>
      <c r="U262" s="14"/>
      <c r="V262" s="14"/>
      <c r="W262" s="13"/>
      <c r="X262" s="14"/>
      <c r="Y262" s="13"/>
      <c r="Z262" s="20"/>
      <c r="AA262" s="107">
        <v>0.54166666666666663</v>
      </c>
      <c r="AB262" s="17">
        <v>0.70486111111111116</v>
      </c>
      <c r="AC262" s="17"/>
      <c r="AD262" s="17"/>
      <c r="AE262" s="17"/>
      <c r="AF262" s="17"/>
      <c r="AG262" s="17"/>
      <c r="AH262" s="18"/>
      <c r="AI262" s="13">
        <v>0.54166666666666663</v>
      </c>
      <c r="AJ262" s="14">
        <v>0.70486111111111116</v>
      </c>
      <c r="AK262" s="14"/>
      <c r="AL262" s="14"/>
      <c r="AM262" s="13"/>
      <c r="AN262" s="14"/>
      <c r="AO262" s="14"/>
      <c r="AP262" s="20"/>
      <c r="AQ262" s="16"/>
      <c r="AR262" s="17"/>
      <c r="AS262" s="17"/>
      <c r="AT262" s="17"/>
      <c r="AU262" s="17"/>
      <c r="AV262" s="17"/>
      <c r="AW262" s="17"/>
      <c r="AX262" s="18"/>
      <c r="AY262" s="13">
        <v>0.54166666666666663</v>
      </c>
      <c r="AZ262" s="14">
        <v>0.70486111111111116</v>
      </c>
      <c r="BA262" s="14"/>
      <c r="BB262" s="14"/>
      <c r="BC262" s="13"/>
      <c r="BD262" s="14"/>
      <c r="BE262" s="14"/>
      <c r="BF262" s="20"/>
      <c r="BG262" s="16">
        <v>0.54166666666666663</v>
      </c>
      <c r="BH262" s="17">
        <v>0.70486111111111116</v>
      </c>
      <c r="BI262" s="17"/>
      <c r="BJ262" s="17"/>
      <c r="BK262" s="17"/>
      <c r="BL262" s="17"/>
      <c r="BM262" s="17"/>
      <c r="BN262" s="18"/>
      <c r="BO262" s="13">
        <v>0.54166666666666663</v>
      </c>
      <c r="BP262" s="14">
        <v>0.70486111111111116</v>
      </c>
      <c r="BQ262" s="14"/>
      <c r="BR262" s="14"/>
      <c r="BS262" s="14"/>
      <c r="BT262" s="14"/>
      <c r="BU262" s="14"/>
      <c r="BV262" s="20"/>
      <c r="BW262" s="21">
        <f t="shared" si="19"/>
        <v>1</v>
      </c>
      <c r="BX262" s="2" t="str">
        <f t="shared" si="20"/>
        <v>X</v>
      </c>
      <c r="BY262" s="2">
        <f>+VLOOKUP(B262,GESEM!B:O,14,0)</f>
        <v>9788</v>
      </c>
      <c r="CG262"/>
      <c r="CH262"/>
    </row>
    <row r="263" spans="1:86" ht="12.75" customHeight="1" x14ac:dyDescent="0.2">
      <c r="A263" s="31">
        <f t="shared" si="12"/>
        <v>257</v>
      </c>
      <c r="B263" s="74">
        <v>75530388</v>
      </c>
      <c r="C263" s="61" t="str">
        <f>+VLOOKUP(J263,TURNO!P:Q,2,0)</f>
        <v xml:space="preserve">CHAT USER </v>
      </c>
      <c r="D263" s="61" t="str">
        <f>+VLOOKUP(N263,TURNO!B:D,3,0)</f>
        <v>Tarde</v>
      </c>
      <c r="E263" s="75">
        <f>+VLOOKUP(B263,GESEM!B:R,12,0)</f>
        <v>45566</v>
      </c>
      <c r="F263" s="61" t="str">
        <f>+VLOOKUP(B263,GESEM!B:R,13,0)</f>
        <v>PART TIME</v>
      </c>
      <c r="G263" s="61"/>
      <c r="H263" s="96"/>
      <c r="I263" s="61" t="str">
        <f>+VLOOKUP(B263,GESEM!B:N,3,0)</f>
        <v>MARTÍNEZ MECHÁN FABRIZZIO MANUEL</v>
      </c>
      <c r="J263" s="61" t="s">
        <v>16</v>
      </c>
      <c r="K263" s="61" t="str">
        <f>+VLOOKUP(B263,GESEM!B:R,8,0)</f>
        <v>NOVOA VILLAR JULIANA MELISSA</v>
      </c>
      <c r="L263" s="61" t="str">
        <f>+VLOOKUP(B263,GESEM!B:R,17,0)</f>
        <v>PORTILLA REYES YOHANA ARACELLI</v>
      </c>
      <c r="M263" s="61" t="s">
        <v>100</v>
      </c>
      <c r="N263" s="13">
        <v>0.54166666666666663</v>
      </c>
      <c r="O263" s="14">
        <v>0.70486111111111116</v>
      </c>
      <c r="P263" s="13"/>
      <c r="Q263" s="14"/>
      <c r="R263" s="108" t="str">
        <f>+VLOOKUP(B263,GESEM!B:R,9,0)</f>
        <v>ACTIVO</v>
      </c>
      <c r="S263" s="19">
        <v>0.54166666666666663</v>
      </c>
      <c r="T263" s="14">
        <v>0.70486111111111116</v>
      </c>
      <c r="U263" s="14"/>
      <c r="V263" s="14"/>
      <c r="W263" s="13"/>
      <c r="X263" s="14"/>
      <c r="Y263" s="13"/>
      <c r="Z263" s="20"/>
      <c r="AA263" s="107">
        <v>0.54166666666666663</v>
      </c>
      <c r="AB263" s="17">
        <v>0.70486111111111116</v>
      </c>
      <c r="AC263" s="17"/>
      <c r="AD263" s="17"/>
      <c r="AE263" s="17"/>
      <c r="AF263" s="17"/>
      <c r="AG263" s="17"/>
      <c r="AH263" s="18"/>
      <c r="AI263" s="13">
        <v>0.54166666666666663</v>
      </c>
      <c r="AJ263" s="14">
        <v>0.70486111111111116</v>
      </c>
      <c r="AK263" s="14"/>
      <c r="AL263" s="14"/>
      <c r="AM263" s="13"/>
      <c r="AN263" s="14"/>
      <c r="AO263" s="14"/>
      <c r="AP263" s="20"/>
      <c r="AQ263" s="16"/>
      <c r="AR263" s="17"/>
      <c r="AS263" s="17"/>
      <c r="AT263" s="17"/>
      <c r="AU263" s="17"/>
      <c r="AV263" s="17"/>
      <c r="AW263" s="17"/>
      <c r="AX263" s="18"/>
      <c r="AY263" s="13">
        <v>0.54166666666666663</v>
      </c>
      <c r="AZ263" s="14">
        <v>0.70486111111111116</v>
      </c>
      <c r="BA263" s="14"/>
      <c r="BB263" s="14"/>
      <c r="BC263" s="13"/>
      <c r="BD263" s="14"/>
      <c r="BE263" s="14"/>
      <c r="BF263" s="20"/>
      <c r="BG263" s="16">
        <v>0.54166666666666663</v>
      </c>
      <c r="BH263" s="17">
        <v>0.70486111111111116</v>
      </c>
      <c r="BI263" s="17"/>
      <c r="BJ263" s="17"/>
      <c r="BK263" s="17"/>
      <c r="BL263" s="17"/>
      <c r="BM263" s="17"/>
      <c r="BN263" s="18"/>
      <c r="BO263" s="13">
        <v>0.54166666666666663</v>
      </c>
      <c r="BP263" s="14">
        <v>0.70486111111111116</v>
      </c>
      <c r="BQ263" s="14"/>
      <c r="BR263" s="14"/>
      <c r="BS263" s="14"/>
      <c r="BT263" s="14"/>
      <c r="BU263" s="14"/>
      <c r="BV263" s="20"/>
      <c r="BW263" s="21">
        <f t="shared" si="19"/>
        <v>1</v>
      </c>
      <c r="BX263" s="2" t="str">
        <f t="shared" si="20"/>
        <v>X</v>
      </c>
      <c r="BY263" s="2">
        <f>+VLOOKUP(B263,GESEM!B:O,14,0)</f>
        <v>9788</v>
      </c>
      <c r="CG263"/>
      <c r="CH263"/>
    </row>
    <row r="264" spans="1:86" ht="12.75" customHeight="1" x14ac:dyDescent="0.2">
      <c r="A264" s="31">
        <f t="shared" ref="A264:A327" si="21">+A263+1</f>
        <v>258</v>
      </c>
      <c r="B264" s="74">
        <v>46417330</v>
      </c>
      <c r="C264" s="61" t="str">
        <f>+VLOOKUP(J264,TURNO!P:Q,2,0)</f>
        <v xml:space="preserve">CHAT USER </v>
      </c>
      <c r="D264" s="61" t="str">
        <f>+VLOOKUP(N264,TURNO!B:D,3,0)</f>
        <v>Tarde</v>
      </c>
      <c r="E264" s="75">
        <f>+VLOOKUP(B264,GESEM!B:R,12,0)</f>
        <v>45566</v>
      </c>
      <c r="F264" s="61" t="str">
        <f>+VLOOKUP(B264,GESEM!B:R,13,0)</f>
        <v>PART TIME</v>
      </c>
      <c r="G264" s="61"/>
      <c r="H264" s="96"/>
      <c r="I264" s="61" t="str">
        <f>+VLOOKUP(B264,GESEM!B:N,3,0)</f>
        <v>RAMIREZ MORENO GADITH</v>
      </c>
      <c r="J264" s="61" t="s">
        <v>16</v>
      </c>
      <c r="K264" s="61" t="str">
        <f>+VLOOKUP(B264,GESEM!B:R,8,0)</f>
        <v>NOVOA VILLAR JULIANA MELISSA</v>
      </c>
      <c r="L264" s="61" t="str">
        <f>+VLOOKUP(B264,GESEM!B:R,17,0)</f>
        <v>PORTILLA REYES YOHANA ARACELLI</v>
      </c>
      <c r="M264" s="61" t="s">
        <v>101</v>
      </c>
      <c r="N264" s="13">
        <v>0.54166666666666663</v>
      </c>
      <c r="O264" s="14">
        <v>0.70486111111111116</v>
      </c>
      <c r="P264" s="13"/>
      <c r="Q264" s="14"/>
      <c r="R264" s="108" t="str">
        <f>+VLOOKUP(B264,GESEM!B:R,9,0)</f>
        <v>ACTIVO</v>
      </c>
      <c r="S264" s="19">
        <v>0.54166666666666663</v>
      </c>
      <c r="T264" s="14">
        <v>0.70486111111111116</v>
      </c>
      <c r="U264" s="14"/>
      <c r="V264" s="14"/>
      <c r="W264" s="13"/>
      <c r="X264" s="14"/>
      <c r="Y264" s="13"/>
      <c r="Z264" s="20"/>
      <c r="AA264" s="107">
        <v>0.54166666666666663</v>
      </c>
      <c r="AB264" s="17">
        <v>0.70486111111111116</v>
      </c>
      <c r="AC264" s="17"/>
      <c r="AD264" s="17"/>
      <c r="AE264" s="17"/>
      <c r="AF264" s="17"/>
      <c r="AG264" s="17"/>
      <c r="AH264" s="18"/>
      <c r="AI264" s="13">
        <v>0.54166666666666663</v>
      </c>
      <c r="AJ264" s="14">
        <v>0.70486111111111116</v>
      </c>
      <c r="AK264" s="14"/>
      <c r="AL264" s="14"/>
      <c r="AM264" s="13"/>
      <c r="AN264" s="14"/>
      <c r="AO264" s="14"/>
      <c r="AP264" s="20"/>
      <c r="AQ264" s="16">
        <v>0.54166666666666663</v>
      </c>
      <c r="AR264" s="17">
        <v>0.70486111111111116</v>
      </c>
      <c r="AS264" s="17"/>
      <c r="AT264" s="17"/>
      <c r="AU264" s="17"/>
      <c r="AV264" s="17"/>
      <c r="AW264" s="17"/>
      <c r="AX264" s="18"/>
      <c r="AY264" s="13"/>
      <c r="AZ264" s="14"/>
      <c r="BA264" s="14"/>
      <c r="BB264" s="14"/>
      <c r="BC264" s="13"/>
      <c r="BD264" s="14"/>
      <c r="BE264" s="14"/>
      <c r="BF264" s="20"/>
      <c r="BG264" s="16">
        <v>0.54166666666666663</v>
      </c>
      <c r="BH264" s="17">
        <v>0.70486111111111116</v>
      </c>
      <c r="BI264" s="17"/>
      <c r="BJ264" s="17"/>
      <c r="BK264" s="17"/>
      <c r="BL264" s="17"/>
      <c r="BM264" s="17"/>
      <c r="BN264" s="18"/>
      <c r="BO264" s="13">
        <v>0.54166666666666663</v>
      </c>
      <c r="BP264" s="14">
        <v>0.70486111111111116</v>
      </c>
      <c r="BQ264" s="14"/>
      <c r="BR264" s="14"/>
      <c r="BS264" s="14"/>
      <c r="BT264" s="14"/>
      <c r="BU264" s="14"/>
      <c r="BV264" s="20"/>
      <c r="BW264" s="21">
        <f t="shared" si="19"/>
        <v>1</v>
      </c>
      <c r="BX264" s="2" t="str">
        <f t="shared" si="20"/>
        <v>X</v>
      </c>
      <c r="BY264" s="2">
        <f>+VLOOKUP(B264,GESEM!B:O,14,0)</f>
        <v>9795</v>
      </c>
      <c r="CG264"/>
      <c r="CH264"/>
    </row>
    <row r="265" spans="1:86" ht="12.75" customHeight="1" x14ac:dyDescent="0.2">
      <c r="A265" s="31">
        <f t="shared" si="21"/>
        <v>259</v>
      </c>
      <c r="B265" s="74">
        <v>73764628</v>
      </c>
      <c r="C265" s="61" t="str">
        <f>+VLOOKUP(J265,TURNO!P:Q,2,0)</f>
        <v xml:space="preserve">CHAT USER </v>
      </c>
      <c r="D265" s="61" t="str">
        <f>+VLOOKUP(N265,TURNO!B:D,3,0)</f>
        <v>Mañana</v>
      </c>
      <c r="E265" s="75">
        <f>+VLOOKUP(B265,GESEM!B:R,12,0)</f>
        <v>45566</v>
      </c>
      <c r="F265" s="61" t="str">
        <f>+VLOOKUP(B265,GESEM!B:R,13,0)</f>
        <v>PART TIME</v>
      </c>
      <c r="G265" s="61"/>
      <c r="H265" s="96"/>
      <c r="I265" s="61" t="str">
        <f>+VLOOKUP(B265,GESEM!B:N,3,0)</f>
        <v>PANTA PAULINO JOSE FABIAN</v>
      </c>
      <c r="J265" s="61" t="s">
        <v>16</v>
      </c>
      <c r="K265" s="61" t="str">
        <f>+VLOOKUP(B265,GESEM!B:R,8,0)</f>
        <v>SANEZ DESCALZI SUSAN HEYDI</v>
      </c>
      <c r="L265" s="61" t="str">
        <f>+VLOOKUP(B265,GESEM!B:R,17,0)</f>
        <v>SANCHEZ GRADOS JEAN PIERRE JOAQUIN</v>
      </c>
      <c r="M265" s="61" t="s">
        <v>97</v>
      </c>
      <c r="N265" s="13">
        <v>0.29166666666666669</v>
      </c>
      <c r="O265" s="14">
        <v>0.4548611111111111</v>
      </c>
      <c r="P265" s="13"/>
      <c r="Q265" s="14"/>
      <c r="R265" s="108" t="str">
        <f>+VLOOKUP(B265,GESEM!B:R,9,0)</f>
        <v>ACTIVO</v>
      </c>
      <c r="S265" s="19"/>
      <c r="T265" s="14"/>
      <c r="U265" s="14"/>
      <c r="V265" s="14"/>
      <c r="W265" s="13"/>
      <c r="X265" s="14"/>
      <c r="Y265" s="13"/>
      <c r="Z265" s="20"/>
      <c r="AA265" s="107">
        <v>0.29166666666666669</v>
      </c>
      <c r="AB265" s="17">
        <v>0.4548611111111111</v>
      </c>
      <c r="AC265" s="17"/>
      <c r="AD265" s="17"/>
      <c r="AE265" s="17"/>
      <c r="AF265" s="17"/>
      <c r="AG265" s="17"/>
      <c r="AH265" s="18"/>
      <c r="AI265" s="13">
        <v>0.29166666666666669</v>
      </c>
      <c r="AJ265" s="14">
        <v>0.4548611111111111</v>
      </c>
      <c r="AK265" s="14"/>
      <c r="AL265" s="14"/>
      <c r="AM265" s="13"/>
      <c r="AN265" s="14"/>
      <c r="AO265" s="14"/>
      <c r="AP265" s="20"/>
      <c r="AQ265" s="16">
        <v>0.29166666666666669</v>
      </c>
      <c r="AR265" s="17">
        <v>0.4548611111111111</v>
      </c>
      <c r="AS265" s="17"/>
      <c r="AT265" s="17"/>
      <c r="AU265" s="17"/>
      <c r="AV265" s="17"/>
      <c r="AW265" s="17"/>
      <c r="AX265" s="18"/>
      <c r="AY265" s="13">
        <v>0.29166666666666669</v>
      </c>
      <c r="AZ265" s="14">
        <v>0.4548611111111111</v>
      </c>
      <c r="BA265" s="14"/>
      <c r="BB265" s="14"/>
      <c r="BC265" s="13"/>
      <c r="BD265" s="14"/>
      <c r="BE265" s="14"/>
      <c r="BF265" s="20"/>
      <c r="BG265" s="16">
        <v>0.29166666666666669</v>
      </c>
      <c r="BH265" s="17">
        <v>0.4548611111111111</v>
      </c>
      <c r="BI265" s="17"/>
      <c r="BJ265" s="17"/>
      <c r="BK265" s="17"/>
      <c r="BL265" s="17"/>
      <c r="BM265" s="17"/>
      <c r="BN265" s="18"/>
      <c r="BO265" s="13">
        <v>0.29166666666666669</v>
      </c>
      <c r="BP265" s="14">
        <v>0.4548611111111111</v>
      </c>
      <c r="BQ265" s="14"/>
      <c r="BR265" s="14"/>
      <c r="BS265" s="14"/>
      <c r="BT265" s="14"/>
      <c r="BU265" s="14"/>
      <c r="BV265" s="20"/>
      <c r="BW265" s="21">
        <f t="shared" si="19"/>
        <v>1</v>
      </c>
      <c r="BX265" s="2" t="str">
        <f t="shared" si="20"/>
        <v>X</v>
      </c>
      <c r="BY265" s="2">
        <f>+VLOOKUP(B265,GESEM!B:O,14,0)</f>
        <v>9787</v>
      </c>
      <c r="CG265"/>
      <c r="CH265"/>
    </row>
    <row r="266" spans="1:86" ht="12.75" customHeight="1" x14ac:dyDescent="0.2">
      <c r="A266" s="31">
        <f t="shared" si="21"/>
        <v>260</v>
      </c>
      <c r="B266" s="74">
        <v>77145370</v>
      </c>
      <c r="C266" s="61" t="str">
        <f>+VLOOKUP(J266,TURNO!P:Q,2,0)</f>
        <v xml:space="preserve">CHAT USER </v>
      </c>
      <c r="D266" s="61" t="str">
        <f>+VLOOKUP(N266,TURNO!B:D,3,0)</f>
        <v>Tarde</v>
      </c>
      <c r="E266" s="75">
        <f>+VLOOKUP(B266,GESEM!B:R,12,0)</f>
        <v>45583</v>
      </c>
      <c r="F266" s="61" t="str">
        <f>+VLOOKUP(B266,GESEM!B:R,13,0)</f>
        <v>PART TIME</v>
      </c>
      <c r="G266" s="61" t="s">
        <v>2218</v>
      </c>
      <c r="H266" s="96" t="s">
        <v>45</v>
      </c>
      <c r="I266" s="61" t="str">
        <f>+VLOOKUP(B266,GESEM!B:N,3,0)</f>
        <v>ROBLES PINTO BLANCA</v>
      </c>
      <c r="J266" s="61" t="s">
        <v>16</v>
      </c>
      <c r="K266" s="61" t="str">
        <f>+VLOOKUP(B266,GESEM!B:R,8,0)</f>
        <v>ALMEYDA ALVARADO CARLOS ALEJANDRO</v>
      </c>
      <c r="L266" s="61" t="str">
        <f>+VLOOKUP(B266,GESEM!B:R,17,0)</f>
        <v>SANCHEZ GRADOS JEAN PIERRE JOAQUIN</v>
      </c>
      <c r="M266" s="61" t="s">
        <v>97</v>
      </c>
      <c r="N266" s="13">
        <v>0.54166666666666663</v>
      </c>
      <c r="O266" s="14">
        <v>0.70486111111111116</v>
      </c>
      <c r="P266" s="13"/>
      <c r="Q266" s="14"/>
      <c r="R266" s="108" t="str">
        <f>+VLOOKUP(B266,GESEM!B:R,9,0)</f>
        <v>ACTIVO</v>
      </c>
      <c r="S266" s="19"/>
      <c r="T266" s="14"/>
      <c r="U266" s="14"/>
      <c r="V266" s="14"/>
      <c r="W266" s="13"/>
      <c r="X266" s="14"/>
      <c r="Y266" s="13"/>
      <c r="Z266" s="20"/>
      <c r="AA266" s="107">
        <v>0.54166666666666663</v>
      </c>
      <c r="AB266" s="17">
        <v>0.70486111111111116</v>
      </c>
      <c r="AC266" s="17"/>
      <c r="AD266" s="17"/>
      <c r="AE266" s="17"/>
      <c r="AF266" s="17"/>
      <c r="AG266" s="17"/>
      <c r="AH266" s="18"/>
      <c r="AI266" s="13">
        <v>0.54166666666666663</v>
      </c>
      <c r="AJ266" s="14">
        <v>0.70486111111111116</v>
      </c>
      <c r="AK266" s="14"/>
      <c r="AL266" s="14"/>
      <c r="AM266" s="13"/>
      <c r="AN266" s="14"/>
      <c r="AO266" s="14"/>
      <c r="AP266" s="20"/>
      <c r="AQ266" s="16">
        <v>0.54166666666666663</v>
      </c>
      <c r="AR266" s="17">
        <v>0.70486111111111116</v>
      </c>
      <c r="AS266" s="17"/>
      <c r="AT266" s="17"/>
      <c r="AU266" s="17"/>
      <c r="AV266" s="17"/>
      <c r="AW266" s="17"/>
      <c r="AX266" s="18"/>
      <c r="AY266" s="13">
        <v>0.54166666666666663</v>
      </c>
      <c r="AZ266" s="14">
        <v>0.70486111111111116</v>
      </c>
      <c r="BA266" s="14"/>
      <c r="BB266" s="14"/>
      <c r="BC266" s="13"/>
      <c r="BD266" s="14"/>
      <c r="BE266" s="14"/>
      <c r="BF266" s="20"/>
      <c r="BG266" s="16">
        <v>0.54166666666666663</v>
      </c>
      <c r="BH266" s="17">
        <v>0.70486111111111116</v>
      </c>
      <c r="BI266" s="17"/>
      <c r="BJ266" s="17"/>
      <c r="BK266" s="17"/>
      <c r="BL266" s="17"/>
      <c r="BM266" s="17"/>
      <c r="BN266" s="18"/>
      <c r="BO266" s="13">
        <v>0.54166666666666663</v>
      </c>
      <c r="BP266" s="14">
        <v>0.70486111111111116</v>
      </c>
      <c r="BQ266" s="14"/>
      <c r="BR266" s="14"/>
      <c r="BS266" s="14"/>
      <c r="BT266" s="14"/>
      <c r="BU266" s="14"/>
      <c r="BV266" s="20"/>
      <c r="BW266" s="21">
        <f t="shared" si="19"/>
        <v>1</v>
      </c>
      <c r="BX266" s="2" t="str">
        <f t="shared" si="20"/>
        <v>X</v>
      </c>
      <c r="BY266" s="2">
        <f>+VLOOKUP(B266,GESEM!B:O,14,0)</f>
        <v>9786</v>
      </c>
      <c r="CG266"/>
      <c r="CH266"/>
    </row>
    <row r="267" spans="1:86" ht="12.75" customHeight="1" x14ac:dyDescent="0.2">
      <c r="A267" s="31">
        <f t="shared" si="21"/>
        <v>261</v>
      </c>
      <c r="B267" s="74">
        <v>72541415</v>
      </c>
      <c r="C267" s="61" t="str">
        <f>+VLOOKUP(J267,TURNO!P:Q,2,0)</f>
        <v xml:space="preserve">CHAT USER </v>
      </c>
      <c r="D267" s="61" t="str">
        <f>+VLOOKUP(N267,TURNO!B:D,3,0)</f>
        <v>Tarde</v>
      </c>
      <c r="E267" s="75">
        <f>+VLOOKUP(B267,GESEM!B:R,12,0)</f>
        <v>45583</v>
      </c>
      <c r="F267" s="61" t="str">
        <f>+VLOOKUP(B267,GESEM!B:R,13,0)</f>
        <v>PART TIME</v>
      </c>
      <c r="G267" s="61" t="s">
        <v>2218</v>
      </c>
      <c r="H267" s="96" t="s">
        <v>45</v>
      </c>
      <c r="I267" s="61" t="str">
        <f>+VLOOKUP(B267,GESEM!B:N,3,0)</f>
        <v>CARRUITERO PERAMAS SOFÍA INES</v>
      </c>
      <c r="J267" s="61" t="s">
        <v>16</v>
      </c>
      <c r="K267" s="61" t="str">
        <f>+VLOOKUP(B267,GESEM!B:R,8,0)</f>
        <v>MELLO CORDOVA LUIS ENRIQUE</v>
      </c>
      <c r="L267" s="61" t="str">
        <f>+VLOOKUP(B267,GESEM!B:R,17,0)</f>
        <v>SANCHEZ GRADOS JEAN PIERRE JOAQUIN</v>
      </c>
      <c r="M267" s="61" t="s">
        <v>97</v>
      </c>
      <c r="N267" s="13">
        <v>0.54166666666666663</v>
      </c>
      <c r="O267" s="14">
        <v>0.70486111111111116</v>
      </c>
      <c r="P267" s="13"/>
      <c r="Q267" s="14"/>
      <c r="R267" s="108" t="str">
        <f>+VLOOKUP(B267,GESEM!B:R,9,0)</f>
        <v>ACTIVO</v>
      </c>
      <c r="S267" s="19"/>
      <c r="T267" s="14"/>
      <c r="U267" s="14"/>
      <c r="V267" s="14"/>
      <c r="W267" s="13"/>
      <c r="X267" s="14"/>
      <c r="Y267" s="13"/>
      <c r="Z267" s="20"/>
      <c r="AA267" s="107">
        <v>0.54166666666666663</v>
      </c>
      <c r="AB267" s="17">
        <v>0.70486111111111116</v>
      </c>
      <c r="AC267" s="17"/>
      <c r="AD267" s="17"/>
      <c r="AE267" s="17"/>
      <c r="AF267" s="17"/>
      <c r="AG267" s="17"/>
      <c r="AH267" s="18"/>
      <c r="AI267" s="13">
        <v>0.54166666666666663</v>
      </c>
      <c r="AJ267" s="14">
        <v>0.70486111111111116</v>
      </c>
      <c r="AK267" s="14"/>
      <c r="AL267" s="14"/>
      <c r="AM267" s="13"/>
      <c r="AN267" s="14"/>
      <c r="AO267" s="14"/>
      <c r="AP267" s="20"/>
      <c r="AQ267" s="16">
        <v>0.54166666666666663</v>
      </c>
      <c r="AR267" s="17">
        <v>0.70486111111111116</v>
      </c>
      <c r="AS267" s="17"/>
      <c r="AT267" s="17"/>
      <c r="AU267" s="17"/>
      <c r="AV267" s="17"/>
      <c r="AW267" s="17"/>
      <c r="AX267" s="18"/>
      <c r="AY267" s="13">
        <v>0.54166666666666663</v>
      </c>
      <c r="AZ267" s="14">
        <v>0.70486111111111116</v>
      </c>
      <c r="BA267" s="14"/>
      <c r="BB267" s="14"/>
      <c r="BC267" s="13"/>
      <c r="BD267" s="14"/>
      <c r="BE267" s="14"/>
      <c r="BF267" s="20"/>
      <c r="BG267" s="16">
        <v>0.54166666666666663</v>
      </c>
      <c r="BH267" s="17">
        <v>0.70486111111111116</v>
      </c>
      <c r="BI267" s="17"/>
      <c r="BJ267" s="17"/>
      <c r="BK267" s="17"/>
      <c r="BL267" s="17"/>
      <c r="BM267" s="17"/>
      <c r="BN267" s="18"/>
      <c r="BO267" s="13">
        <v>0.54166666666666663</v>
      </c>
      <c r="BP267" s="14">
        <v>0.70486111111111116</v>
      </c>
      <c r="BQ267" s="14"/>
      <c r="BR267" s="14"/>
      <c r="BS267" s="14"/>
      <c r="BT267" s="14"/>
      <c r="BU267" s="14"/>
      <c r="BV267" s="20"/>
      <c r="BW267" s="21">
        <f t="shared" si="19"/>
        <v>1</v>
      </c>
      <c r="BX267" s="2" t="str">
        <f t="shared" si="20"/>
        <v>X</v>
      </c>
      <c r="BY267" s="2">
        <f>+VLOOKUP(B267,GESEM!B:O,14,0)</f>
        <v>9786</v>
      </c>
      <c r="CG267"/>
      <c r="CH267"/>
    </row>
    <row r="268" spans="1:86" ht="12.75" customHeight="1" x14ac:dyDescent="0.2">
      <c r="A268" s="31">
        <f t="shared" si="21"/>
        <v>262</v>
      </c>
      <c r="B268" s="74">
        <v>70272594</v>
      </c>
      <c r="C268" s="61" t="str">
        <f>+VLOOKUP(J268,TURNO!P:Q,2,0)</f>
        <v xml:space="preserve">CHAT USER </v>
      </c>
      <c r="D268" s="61" t="str">
        <f>+VLOOKUP(N268,TURNO!B:D,3,0)</f>
        <v>Tarde</v>
      </c>
      <c r="E268" s="75">
        <f>+VLOOKUP(B268,GESEM!B:R,12,0)</f>
        <v>45583</v>
      </c>
      <c r="F268" s="61" t="str">
        <f>+VLOOKUP(B268,GESEM!B:R,13,0)</f>
        <v>PART TIME</v>
      </c>
      <c r="G268" s="61"/>
      <c r="H268" s="96"/>
      <c r="I268" s="61" t="str">
        <f>+VLOOKUP(B268,GESEM!B:N,3,0)</f>
        <v>ALVAREZ VARGAS KRISS KIMBERLY</v>
      </c>
      <c r="J268" s="61" t="s">
        <v>16</v>
      </c>
      <c r="K268" s="61" t="str">
        <f>+VLOOKUP(B268,GESEM!B:R,8,0)</f>
        <v>TORRES BARRIOS YAZURI YARUMI</v>
      </c>
      <c r="L268" s="61" t="str">
        <f>+VLOOKUP(B268,GESEM!B:R,17,0)</f>
        <v>SANCHEZ GRADOS JEAN PIERRE JOAQUIN</v>
      </c>
      <c r="M268" s="61" t="s">
        <v>100</v>
      </c>
      <c r="N268" s="13">
        <v>0.54166666666666663</v>
      </c>
      <c r="O268" s="14">
        <v>0.70486111111111116</v>
      </c>
      <c r="P268" s="13"/>
      <c r="Q268" s="14"/>
      <c r="R268" s="108" t="str">
        <f>+VLOOKUP(B268,GESEM!B:R,9,0)</f>
        <v>ACTIVO</v>
      </c>
      <c r="S268" s="19">
        <v>0.54166666666666663</v>
      </c>
      <c r="T268" s="14">
        <v>0.70486111111111116</v>
      </c>
      <c r="U268" s="14"/>
      <c r="V268" s="14"/>
      <c r="W268" s="13"/>
      <c r="X268" s="14"/>
      <c r="Y268" s="13"/>
      <c r="Z268" s="20"/>
      <c r="AA268" s="107">
        <v>0.54166666666666663</v>
      </c>
      <c r="AB268" s="17">
        <v>0.70486111111111116</v>
      </c>
      <c r="AC268" s="17"/>
      <c r="AD268" s="17"/>
      <c r="AE268" s="17"/>
      <c r="AF268" s="17"/>
      <c r="AG268" s="17"/>
      <c r="AH268" s="18"/>
      <c r="AI268" s="13">
        <v>0.54166666666666663</v>
      </c>
      <c r="AJ268" s="14">
        <v>0.70486111111111116</v>
      </c>
      <c r="AK268" s="14"/>
      <c r="AL268" s="14"/>
      <c r="AM268" s="13"/>
      <c r="AN268" s="14"/>
      <c r="AO268" s="14"/>
      <c r="AP268" s="20"/>
      <c r="AQ268" s="16"/>
      <c r="AR268" s="17"/>
      <c r="AS268" s="17"/>
      <c r="AT268" s="17"/>
      <c r="AU268" s="17"/>
      <c r="AV268" s="17"/>
      <c r="AW268" s="17"/>
      <c r="AX268" s="18"/>
      <c r="AY268" s="13">
        <v>0.54166666666666663</v>
      </c>
      <c r="AZ268" s="14">
        <v>0.70486111111111116</v>
      </c>
      <c r="BA268" s="14"/>
      <c r="BB268" s="14"/>
      <c r="BC268" s="13"/>
      <c r="BD268" s="14"/>
      <c r="BE268" s="14"/>
      <c r="BF268" s="20"/>
      <c r="BG268" s="16">
        <v>0.54166666666666663</v>
      </c>
      <c r="BH268" s="17">
        <v>0.70486111111111116</v>
      </c>
      <c r="BI268" s="17"/>
      <c r="BJ268" s="17"/>
      <c r="BK268" s="17"/>
      <c r="BL268" s="17"/>
      <c r="BM268" s="17"/>
      <c r="BN268" s="18"/>
      <c r="BO268" s="13">
        <v>0.54166666666666663</v>
      </c>
      <c r="BP268" s="14">
        <v>0.70486111111111116</v>
      </c>
      <c r="BQ268" s="14"/>
      <c r="BR268" s="14"/>
      <c r="BS268" s="14"/>
      <c r="BT268" s="14"/>
      <c r="BU268" s="14"/>
      <c r="BV268" s="20"/>
      <c r="BW268" s="21">
        <f t="shared" si="19"/>
        <v>1</v>
      </c>
      <c r="BX268" s="2" t="str">
        <f t="shared" si="20"/>
        <v>X</v>
      </c>
      <c r="BY268" s="2">
        <f>+VLOOKUP(B268,GESEM!B:O,14,0)</f>
        <v>9786</v>
      </c>
      <c r="CG268"/>
      <c r="CH268"/>
    </row>
    <row r="269" spans="1:86" ht="12.75" customHeight="1" x14ac:dyDescent="0.2">
      <c r="A269" s="31">
        <f t="shared" si="21"/>
        <v>263</v>
      </c>
      <c r="B269" s="74">
        <v>76024523</v>
      </c>
      <c r="C269" s="61" t="str">
        <f>+VLOOKUP(J269,TURNO!P:Q,2,0)</f>
        <v xml:space="preserve">CHAT USER </v>
      </c>
      <c r="D269" s="61" t="str">
        <f>+VLOOKUP(N269,TURNO!B:D,3,0)</f>
        <v>Tarde</v>
      </c>
      <c r="E269" s="75">
        <f>+VLOOKUP(B269,GESEM!B:R,12,0)</f>
        <v>45586</v>
      </c>
      <c r="F269" s="61" t="str">
        <f>+VLOOKUP(B269,GESEM!B:R,13,0)</f>
        <v>PART TIME</v>
      </c>
      <c r="G269" s="61" t="s">
        <v>2218</v>
      </c>
      <c r="H269" s="96" t="s">
        <v>27</v>
      </c>
      <c r="I269" s="61" t="str">
        <f>+VLOOKUP(B269,GESEM!B:N,3,0)</f>
        <v>RIVADENEYRA QUINTEROS ADRIANA FERNANDA</v>
      </c>
      <c r="J269" s="61" t="s">
        <v>16</v>
      </c>
      <c r="K269" s="61" t="str">
        <f>+VLOOKUP(B269,GESEM!B:R,8,0)</f>
        <v>CANCHARI ARILUZ JOSH JUAN</v>
      </c>
      <c r="L269" s="61" t="str">
        <f>+VLOOKUP(B269,GESEM!B:R,17,0)</f>
        <v>SANCHEZ GRADOS JEAN PIERRE JOAQUIN</v>
      </c>
      <c r="M269" s="61" t="s">
        <v>97</v>
      </c>
      <c r="N269" s="13">
        <v>0.54166666666666663</v>
      </c>
      <c r="O269" s="14">
        <v>0.70486111111111116</v>
      </c>
      <c r="P269" s="13"/>
      <c r="Q269" s="14"/>
      <c r="R269" s="108" t="str">
        <f>+VLOOKUP(B269,GESEM!B:R,9,0)</f>
        <v>ACTIVO</v>
      </c>
      <c r="S269" s="19"/>
      <c r="T269" s="14"/>
      <c r="U269" s="14"/>
      <c r="V269" s="14"/>
      <c r="W269" s="13"/>
      <c r="X269" s="14"/>
      <c r="Y269" s="13"/>
      <c r="Z269" s="20"/>
      <c r="AA269" s="107">
        <v>0.54166666666666663</v>
      </c>
      <c r="AB269" s="17">
        <v>0.70486111111111116</v>
      </c>
      <c r="AC269" s="17"/>
      <c r="AD269" s="17"/>
      <c r="AE269" s="17"/>
      <c r="AF269" s="17"/>
      <c r="AG269" s="17"/>
      <c r="AH269" s="18"/>
      <c r="AI269" s="13">
        <v>0.54166666666666663</v>
      </c>
      <c r="AJ269" s="14">
        <v>0.70486111111111116</v>
      </c>
      <c r="AK269" s="14"/>
      <c r="AL269" s="14"/>
      <c r="AM269" s="13"/>
      <c r="AN269" s="14"/>
      <c r="AO269" s="14"/>
      <c r="AP269" s="20"/>
      <c r="AQ269" s="16">
        <v>0.54166666666666663</v>
      </c>
      <c r="AR269" s="17">
        <v>0.70486111111111116</v>
      </c>
      <c r="AS269" s="17"/>
      <c r="AT269" s="17"/>
      <c r="AU269" s="17"/>
      <c r="AV269" s="17"/>
      <c r="AW269" s="17"/>
      <c r="AX269" s="18"/>
      <c r="AY269" s="13">
        <v>0.54166666666666663</v>
      </c>
      <c r="AZ269" s="14">
        <v>0.70486111111111116</v>
      </c>
      <c r="BA269" s="14"/>
      <c r="BB269" s="14"/>
      <c r="BC269" s="13"/>
      <c r="BD269" s="14"/>
      <c r="BE269" s="14"/>
      <c r="BF269" s="20"/>
      <c r="BG269" s="16">
        <v>0.54166666666666663</v>
      </c>
      <c r="BH269" s="17">
        <v>0.70486111111111116</v>
      </c>
      <c r="BI269" s="17"/>
      <c r="BJ269" s="17"/>
      <c r="BK269" s="17"/>
      <c r="BL269" s="17"/>
      <c r="BM269" s="17"/>
      <c r="BN269" s="18"/>
      <c r="BO269" s="13">
        <v>0.54166666666666663</v>
      </c>
      <c r="BP269" s="14">
        <v>0.70486111111111116</v>
      </c>
      <c r="BQ269" s="14"/>
      <c r="BR269" s="14"/>
      <c r="BS269" s="14"/>
      <c r="BT269" s="14"/>
      <c r="BU269" s="14"/>
      <c r="BV269" s="20"/>
      <c r="BW269" s="21">
        <f t="shared" si="19"/>
        <v>1</v>
      </c>
      <c r="BX269" s="2" t="str">
        <f t="shared" si="20"/>
        <v>X</v>
      </c>
      <c r="BY269" s="2">
        <f>+VLOOKUP(B269,GESEM!B:O,14,0)</f>
        <v>10860</v>
      </c>
      <c r="CG269"/>
      <c r="CH269"/>
    </row>
    <row r="270" spans="1:86" ht="12.75" customHeight="1" x14ac:dyDescent="0.2">
      <c r="A270" s="31">
        <f t="shared" si="21"/>
        <v>264</v>
      </c>
      <c r="B270" s="74">
        <v>77820968</v>
      </c>
      <c r="C270" s="61" t="str">
        <f>+VLOOKUP(J270,TURNO!P:Q,2,0)</f>
        <v xml:space="preserve">CHAT USER </v>
      </c>
      <c r="D270" s="61" t="str">
        <f>+VLOOKUP(N270,TURNO!B:D,3,0)</f>
        <v>Tarde</v>
      </c>
      <c r="E270" s="75">
        <f>+VLOOKUP(B270,GESEM!B:R,12,0)</f>
        <v>45586</v>
      </c>
      <c r="F270" s="61" t="str">
        <f>+VLOOKUP(B270,GESEM!B:R,13,0)</f>
        <v>PART TIME</v>
      </c>
      <c r="G270" s="61"/>
      <c r="H270" s="96"/>
      <c r="I270" s="61" t="str">
        <f>+VLOOKUP(B270,GESEM!B:N,3,0)</f>
        <v>PINEDO JUAREZ GRACE ALESANDRA</v>
      </c>
      <c r="J270" s="61" t="s">
        <v>16</v>
      </c>
      <c r="K270" s="61" t="str">
        <f>+VLOOKUP(B270,GESEM!B:R,8,0)</f>
        <v>MELLO CORDOVA LUIS ENRIQUE</v>
      </c>
      <c r="L270" s="61" t="str">
        <f>+VLOOKUP(B270,GESEM!B:R,17,0)</f>
        <v>SANCHEZ GRADOS JEAN PIERRE JOAQUIN</v>
      </c>
      <c r="M270" s="61" t="s">
        <v>100</v>
      </c>
      <c r="N270" s="13">
        <v>0.54166666666666663</v>
      </c>
      <c r="O270" s="14">
        <v>0.70486111111111116</v>
      </c>
      <c r="P270" s="13"/>
      <c r="Q270" s="14"/>
      <c r="R270" s="108" t="str">
        <f>+VLOOKUP(B270,GESEM!B:R,9,0)</f>
        <v>ACTIVO</v>
      </c>
      <c r="S270" s="19">
        <v>0.54166666666666663</v>
      </c>
      <c r="T270" s="14">
        <v>0.70486111111111116</v>
      </c>
      <c r="U270" s="14"/>
      <c r="V270" s="14"/>
      <c r="W270" s="13"/>
      <c r="X270" s="14"/>
      <c r="Y270" s="13"/>
      <c r="Z270" s="20"/>
      <c r="AA270" s="107">
        <v>0.54166666666666663</v>
      </c>
      <c r="AB270" s="17">
        <v>0.70486111111111116</v>
      </c>
      <c r="AC270" s="17"/>
      <c r="AD270" s="17"/>
      <c r="AE270" s="17"/>
      <c r="AF270" s="17"/>
      <c r="AG270" s="17"/>
      <c r="AH270" s="18"/>
      <c r="AI270" s="13">
        <v>0.54166666666666663</v>
      </c>
      <c r="AJ270" s="14">
        <v>0.70486111111111116</v>
      </c>
      <c r="AK270" s="14"/>
      <c r="AL270" s="14"/>
      <c r="AM270" s="13"/>
      <c r="AN270" s="14"/>
      <c r="AO270" s="14"/>
      <c r="AP270" s="20"/>
      <c r="AQ270" s="16"/>
      <c r="AR270" s="17"/>
      <c r="AS270" s="17"/>
      <c r="AT270" s="17"/>
      <c r="AU270" s="17"/>
      <c r="AV270" s="17"/>
      <c r="AW270" s="17"/>
      <c r="AX270" s="18"/>
      <c r="AY270" s="13">
        <v>0.54166666666666663</v>
      </c>
      <c r="AZ270" s="14">
        <v>0.70486111111111116</v>
      </c>
      <c r="BA270" s="14"/>
      <c r="BB270" s="14"/>
      <c r="BC270" s="13"/>
      <c r="BD270" s="14"/>
      <c r="BE270" s="14"/>
      <c r="BF270" s="20"/>
      <c r="BG270" s="16">
        <v>0.54166666666666663</v>
      </c>
      <c r="BH270" s="17">
        <v>0.70486111111111116</v>
      </c>
      <c r="BI270" s="17"/>
      <c r="BJ270" s="17"/>
      <c r="BK270" s="17"/>
      <c r="BL270" s="17"/>
      <c r="BM270" s="17"/>
      <c r="BN270" s="18"/>
      <c r="BO270" s="13">
        <v>0.54166666666666663</v>
      </c>
      <c r="BP270" s="14">
        <v>0.70486111111111116</v>
      </c>
      <c r="BQ270" s="14"/>
      <c r="BR270" s="14"/>
      <c r="BS270" s="14"/>
      <c r="BT270" s="14"/>
      <c r="BU270" s="14"/>
      <c r="BV270" s="20"/>
      <c r="BW270" s="21">
        <f t="shared" si="19"/>
        <v>1</v>
      </c>
      <c r="BX270" s="2" t="str">
        <f t="shared" si="20"/>
        <v>X</v>
      </c>
      <c r="BY270" s="2">
        <f>+VLOOKUP(B270,GESEM!B:O,14,0)</f>
        <v>10860</v>
      </c>
      <c r="CG270"/>
      <c r="CH270"/>
    </row>
    <row r="271" spans="1:86" ht="12.75" customHeight="1" x14ac:dyDescent="0.2">
      <c r="A271" s="31">
        <f t="shared" si="21"/>
        <v>265</v>
      </c>
      <c r="B271" s="74">
        <v>43303526</v>
      </c>
      <c r="C271" s="61" t="str">
        <f>+VLOOKUP(J271,TURNO!P:Q,2,0)</f>
        <v xml:space="preserve">CHAT USER </v>
      </c>
      <c r="D271" s="61" t="str">
        <f>+VLOOKUP(N271,TURNO!B:D,3,0)</f>
        <v>Tarde</v>
      </c>
      <c r="E271" s="75">
        <f>+VLOOKUP(B271,GESEM!B:R,12,0)</f>
        <v>45586</v>
      </c>
      <c r="F271" s="61" t="str">
        <f>+VLOOKUP(B271,GESEM!B:R,13,0)</f>
        <v>PART TIME</v>
      </c>
      <c r="G271" s="61"/>
      <c r="H271" s="96"/>
      <c r="I271" s="61" t="str">
        <f>+VLOOKUP(B271,GESEM!B:N,3,0)</f>
        <v>SÁNCHEZ PÉREZ JULISSA</v>
      </c>
      <c r="J271" s="61" t="s">
        <v>16</v>
      </c>
      <c r="K271" s="61" t="str">
        <f>+VLOOKUP(B271,GESEM!B:R,8,0)</f>
        <v>QUISPE ACUÑA ALVARO ROBERT</v>
      </c>
      <c r="L271" s="61" t="str">
        <f>+VLOOKUP(B271,GESEM!B:R,17,0)</f>
        <v>SANCHEZ GRADOS JEAN PIERRE JOAQUIN</v>
      </c>
      <c r="M271" s="61" t="s">
        <v>100</v>
      </c>
      <c r="N271" s="13">
        <v>0.54166666666666663</v>
      </c>
      <c r="O271" s="14">
        <v>0.70486111111111116</v>
      </c>
      <c r="P271" s="13"/>
      <c r="Q271" s="14"/>
      <c r="R271" s="108" t="str">
        <f>+VLOOKUP(B271,GESEM!B:R,9,0)</f>
        <v>ACTIVO</v>
      </c>
      <c r="S271" s="19">
        <v>0.54166666666666663</v>
      </c>
      <c r="T271" s="14">
        <v>0.70486111111111116</v>
      </c>
      <c r="U271" s="14"/>
      <c r="V271" s="14"/>
      <c r="W271" s="13"/>
      <c r="X271" s="14"/>
      <c r="Y271" s="13"/>
      <c r="Z271" s="20"/>
      <c r="AA271" s="107">
        <v>0.54166666666666663</v>
      </c>
      <c r="AB271" s="17">
        <v>0.70486111111111116</v>
      </c>
      <c r="AC271" s="17"/>
      <c r="AD271" s="17"/>
      <c r="AE271" s="17"/>
      <c r="AF271" s="17"/>
      <c r="AG271" s="17"/>
      <c r="AH271" s="18"/>
      <c r="AI271" s="13">
        <v>0.54166666666666663</v>
      </c>
      <c r="AJ271" s="14">
        <v>0.70486111111111116</v>
      </c>
      <c r="AK271" s="14"/>
      <c r="AL271" s="14"/>
      <c r="AM271" s="13"/>
      <c r="AN271" s="14"/>
      <c r="AO271" s="14"/>
      <c r="AP271" s="20"/>
      <c r="AQ271" s="16"/>
      <c r="AR271" s="17"/>
      <c r="AS271" s="17"/>
      <c r="AT271" s="17"/>
      <c r="AU271" s="17"/>
      <c r="AV271" s="17"/>
      <c r="AW271" s="17"/>
      <c r="AX271" s="18"/>
      <c r="AY271" s="13">
        <v>0.54166666666666663</v>
      </c>
      <c r="AZ271" s="14">
        <v>0.70486111111111116</v>
      </c>
      <c r="BA271" s="14"/>
      <c r="BB271" s="14"/>
      <c r="BC271" s="13"/>
      <c r="BD271" s="14"/>
      <c r="BE271" s="14"/>
      <c r="BF271" s="20"/>
      <c r="BG271" s="16">
        <v>0.54166666666666663</v>
      </c>
      <c r="BH271" s="17">
        <v>0.70486111111111116</v>
      </c>
      <c r="BI271" s="17"/>
      <c r="BJ271" s="17"/>
      <c r="BK271" s="17"/>
      <c r="BL271" s="17"/>
      <c r="BM271" s="17"/>
      <c r="BN271" s="18"/>
      <c r="BO271" s="13">
        <v>0.54166666666666663</v>
      </c>
      <c r="BP271" s="14">
        <v>0.70486111111111116</v>
      </c>
      <c r="BQ271" s="14"/>
      <c r="BR271" s="14"/>
      <c r="BS271" s="14"/>
      <c r="BT271" s="14"/>
      <c r="BU271" s="14"/>
      <c r="BV271" s="20"/>
      <c r="BW271" s="21">
        <f t="shared" si="19"/>
        <v>1</v>
      </c>
      <c r="BX271" s="2" t="str">
        <f t="shared" si="20"/>
        <v>X</v>
      </c>
      <c r="BY271" s="2">
        <f>+VLOOKUP(B271,GESEM!B:O,14,0)</f>
        <v>10860</v>
      </c>
      <c r="CG271"/>
      <c r="CH271"/>
    </row>
    <row r="272" spans="1:86" ht="12.75" customHeight="1" x14ac:dyDescent="0.2">
      <c r="A272" s="31">
        <f t="shared" si="21"/>
        <v>266</v>
      </c>
      <c r="B272" s="74">
        <v>40831220</v>
      </c>
      <c r="C272" s="61" t="str">
        <f>+VLOOKUP(J272,TURNO!P:Q,2,0)</f>
        <v xml:space="preserve">CHAT USER </v>
      </c>
      <c r="D272" s="61" t="str">
        <f>+VLOOKUP(N272,TURNO!B:D,3,0)</f>
        <v>Tarde</v>
      </c>
      <c r="E272" s="75">
        <f>+VLOOKUP(B272,GESEM!B:R,12,0)</f>
        <v>45586</v>
      </c>
      <c r="F272" s="61" t="str">
        <f>+VLOOKUP(B272,GESEM!B:R,13,0)</f>
        <v>PART TIME</v>
      </c>
      <c r="G272" s="61" t="s">
        <v>2218</v>
      </c>
      <c r="H272" s="96" t="s">
        <v>27</v>
      </c>
      <c r="I272" s="61" t="str">
        <f>+VLOOKUP(B272,GESEM!B:N,3,0)</f>
        <v>CORRALES VIZCARRA FABIOLA JESUS</v>
      </c>
      <c r="J272" s="61" t="s">
        <v>16</v>
      </c>
      <c r="K272" s="61" t="str">
        <f>+VLOOKUP(B272,GESEM!B:R,8,0)</f>
        <v>CANCHARI ARILUZ JOSH JUAN</v>
      </c>
      <c r="L272" s="61" t="str">
        <f>+VLOOKUP(B272,GESEM!B:R,17,0)</f>
        <v>SANCHEZ GRADOS JEAN PIERRE JOAQUIN</v>
      </c>
      <c r="M272" s="61" t="s">
        <v>97</v>
      </c>
      <c r="N272" s="13">
        <v>0.54166666666666663</v>
      </c>
      <c r="O272" s="14">
        <v>0.70486111111111116</v>
      </c>
      <c r="P272" s="13"/>
      <c r="Q272" s="14"/>
      <c r="R272" s="108" t="str">
        <f>+VLOOKUP(B272,GESEM!B:R,9,0)</f>
        <v>ACTIVO</v>
      </c>
      <c r="S272" s="19"/>
      <c r="T272" s="14"/>
      <c r="U272" s="14"/>
      <c r="V272" s="14"/>
      <c r="W272" s="13"/>
      <c r="X272" s="14"/>
      <c r="Y272" s="13"/>
      <c r="Z272" s="20"/>
      <c r="AA272" s="107">
        <v>0.54166666666666663</v>
      </c>
      <c r="AB272" s="17">
        <v>0.70486111111111116</v>
      </c>
      <c r="AC272" s="17"/>
      <c r="AD272" s="17"/>
      <c r="AE272" s="17"/>
      <c r="AF272" s="17"/>
      <c r="AG272" s="17"/>
      <c r="AH272" s="18"/>
      <c r="AI272" s="13">
        <v>0.54166666666666663</v>
      </c>
      <c r="AJ272" s="14">
        <v>0.70486111111111116</v>
      </c>
      <c r="AK272" s="14"/>
      <c r="AL272" s="14"/>
      <c r="AM272" s="13"/>
      <c r="AN272" s="14"/>
      <c r="AO272" s="14"/>
      <c r="AP272" s="20"/>
      <c r="AQ272" s="16">
        <v>0.54166666666666663</v>
      </c>
      <c r="AR272" s="17">
        <v>0.70486111111111116</v>
      </c>
      <c r="AS272" s="17"/>
      <c r="AT272" s="17"/>
      <c r="AU272" s="17"/>
      <c r="AV272" s="17"/>
      <c r="AW272" s="17"/>
      <c r="AX272" s="18"/>
      <c r="AY272" s="13">
        <v>0.54166666666666663</v>
      </c>
      <c r="AZ272" s="14">
        <v>0.70486111111111116</v>
      </c>
      <c r="BA272" s="14"/>
      <c r="BB272" s="14"/>
      <c r="BC272" s="13"/>
      <c r="BD272" s="14"/>
      <c r="BE272" s="14"/>
      <c r="BF272" s="20"/>
      <c r="BG272" s="16">
        <v>0.54166666666666663</v>
      </c>
      <c r="BH272" s="17">
        <v>0.70486111111111116</v>
      </c>
      <c r="BI272" s="17"/>
      <c r="BJ272" s="17"/>
      <c r="BK272" s="17"/>
      <c r="BL272" s="17"/>
      <c r="BM272" s="17"/>
      <c r="BN272" s="18"/>
      <c r="BO272" s="13">
        <v>0.54166666666666663</v>
      </c>
      <c r="BP272" s="14">
        <v>0.70486111111111116</v>
      </c>
      <c r="BQ272" s="14"/>
      <c r="BR272" s="14"/>
      <c r="BS272" s="14"/>
      <c r="BT272" s="14"/>
      <c r="BU272" s="14"/>
      <c r="BV272" s="20"/>
      <c r="BW272" s="21">
        <f t="shared" si="19"/>
        <v>1</v>
      </c>
      <c r="BX272" s="2" t="str">
        <f t="shared" si="20"/>
        <v>X</v>
      </c>
      <c r="BY272" s="2">
        <f>+VLOOKUP(B272,GESEM!B:O,14,0)</f>
        <v>10860</v>
      </c>
      <c r="CG272"/>
      <c r="CH272"/>
    </row>
    <row r="273" spans="1:86" ht="12.75" customHeight="1" x14ac:dyDescent="0.2">
      <c r="A273" s="31">
        <f t="shared" si="21"/>
        <v>267</v>
      </c>
      <c r="B273" s="74">
        <v>41414432</v>
      </c>
      <c r="C273" s="61" t="str">
        <f>+VLOOKUP(J273,TURNO!P:Q,2,0)</f>
        <v xml:space="preserve">CHAT USER </v>
      </c>
      <c r="D273" s="61" t="str">
        <f>+VLOOKUP(N273,TURNO!B:D,3,0)</f>
        <v>Tarde</v>
      </c>
      <c r="E273" s="75">
        <f>+VLOOKUP(B273,GESEM!B:R,12,0)</f>
        <v>45586</v>
      </c>
      <c r="F273" s="61" t="str">
        <f>+VLOOKUP(B273,GESEM!B:R,13,0)</f>
        <v>PART TIME</v>
      </c>
      <c r="G273" s="61" t="s">
        <v>2218</v>
      </c>
      <c r="H273" s="96" t="s">
        <v>27</v>
      </c>
      <c r="I273" s="61" t="str">
        <f>+VLOOKUP(B273,GESEM!B:N,3,0)</f>
        <v>CASAPERALTA WARTHON WENDY VALESCA</v>
      </c>
      <c r="J273" s="61" t="s">
        <v>16</v>
      </c>
      <c r="K273" s="61" t="str">
        <f>+VLOOKUP(B273,GESEM!B:R,8,0)</f>
        <v>HUAMAN PALOMINO SULLY MARIEL</v>
      </c>
      <c r="L273" s="61" t="str">
        <f>+VLOOKUP(B273,GESEM!B:R,17,0)</f>
        <v>SANCHEZ GRADOS JEAN PIERRE JOAQUIN</v>
      </c>
      <c r="M273" s="61" t="s">
        <v>97</v>
      </c>
      <c r="N273" s="13">
        <v>0.54166666666666663</v>
      </c>
      <c r="O273" s="14">
        <v>0.70486111111111116</v>
      </c>
      <c r="P273" s="13"/>
      <c r="Q273" s="14"/>
      <c r="R273" s="108" t="str">
        <f>+VLOOKUP(B273,GESEM!B:R,9,0)</f>
        <v>ACTIVO</v>
      </c>
      <c r="S273" s="19"/>
      <c r="T273" s="14"/>
      <c r="U273" s="14"/>
      <c r="V273" s="14"/>
      <c r="W273" s="13"/>
      <c r="X273" s="14"/>
      <c r="Y273" s="13"/>
      <c r="Z273" s="20"/>
      <c r="AA273" s="107">
        <v>0.54166666666666663</v>
      </c>
      <c r="AB273" s="17">
        <v>0.70486111111111116</v>
      </c>
      <c r="AC273" s="17"/>
      <c r="AD273" s="17"/>
      <c r="AE273" s="17"/>
      <c r="AF273" s="17"/>
      <c r="AG273" s="17"/>
      <c r="AH273" s="18"/>
      <c r="AI273" s="13">
        <v>0.54166666666666663</v>
      </c>
      <c r="AJ273" s="14">
        <v>0.70486111111111116</v>
      </c>
      <c r="AK273" s="14"/>
      <c r="AL273" s="14"/>
      <c r="AM273" s="13"/>
      <c r="AN273" s="14"/>
      <c r="AO273" s="14"/>
      <c r="AP273" s="20"/>
      <c r="AQ273" s="16">
        <v>0.54166666666666663</v>
      </c>
      <c r="AR273" s="17">
        <v>0.70486111111111116</v>
      </c>
      <c r="AS273" s="17"/>
      <c r="AT273" s="17"/>
      <c r="AU273" s="17"/>
      <c r="AV273" s="17"/>
      <c r="AW273" s="17"/>
      <c r="AX273" s="18"/>
      <c r="AY273" s="13">
        <v>0.54166666666666663</v>
      </c>
      <c r="AZ273" s="14">
        <v>0.70486111111111116</v>
      </c>
      <c r="BA273" s="14"/>
      <c r="BB273" s="14"/>
      <c r="BC273" s="13"/>
      <c r="BD273" s="14"/>
      <c r="BE273" s="14"/>
      <c r="BF273" s="20"/>
      <c r="BG273" s="16">
        <v>0.54166666666666663</v>
      </c>
      <c r="BH273" s="17">
        <v>0.70486111111111116</v>
      </c>
      <c r="BI273" s="17"/>
      <c r="BJ273" s="17"/>
      <c r="BK273" s="17"/>
      <c r="BL273" s="17"/>
      <c r="BM273" s="17"/>
      <c r="BN273" s="18"/>
      <c r="BO273" s="13">
        <v>0.54166666666666663</v>
      </c>
      <c r="BP273" s="14">
        <v>0.70486111111111116</v>
      </c>
      <c r="BQ273" s="14"/>
      <c r="BR273" s="14"/>
      <c r="BS273" s="14"/>
      <c r="BT273" s="14"/>
      <c r="BU273" s="14"/>
      <c r="BV273" s="20"/>
      <c r="BW273" s="21">
        <f t="shared" si="19"/>
        <v>1</v>
      </c>
      <c r="BX273" s="2" t="str">
        <f t="shared" si="20"/>
        <v>X</v>
      </c>
      <c r="BY273" s="2">
        <f>+VLOOKUP(B273,GESEM!B:O,14,0)</f>
        <v>10860</v>
      </c>
      <c r="CG273"/>
      <c r="CH273"/>
    </row>
    <row r="274" spans="1:86" ht="12.75" customHeight="1" x14ac:dyDescent="0.2">
      <c r="A274" s="31">
        <f t="shared" si="21"/>
        <v>268</v>
      </c>
      <c r="B274" s="74">
        <v>73257390</v>
      </c>
      <c r="C274" s="61" t="str">
        <f>+VLOOKUP(J274,TURNO!P:Q,2,0)</f>
        <v xml:space="preserve">CHAT USER </v>
      </c>
      <c r="D274" s="61" t="str">
        <f>+VLOOKUP(N274,TURNO!B:D,3,0)</f>
        <v>Tarde</v>
      </c>
      <c r="E274" s="75">
        <f>+VLOOKUP(B274,GESEM!B:R,12,0)</f>
        <v>45586</v>
      </c>
      <c r="F274" s="61" t="str">
        <f>+VLOOKUP(B274,GESEM!B:R,13,0)</f>
        <v>PART TIME</v>
      </c>
      <c r="G274" s="61" t="s">
        <v>2218</v>
      </c>
      <c r="H274" s="96" t="s">
        <v>27</v>
      </c>
      <c r="I274" s="61" t="str">
        <f>+VLOOKUP(B274,GESEM!B:N,3,0)</f>
        <v>FERNANDEZ HERNANDEZ LEYLA VANESSA</v>
      </c>
      <c r="J274" s="61" t="s">
        <v>16</v>
      </c>
      <c r="K274" s="61" t="str">
        <f>+VLOOKUP(B274,GESEM!B:R,8,0)</f>
        <v>HUAMAN PALOMINO SULLY MARIEL</v>
      </c>
      <c r="L274" s="61" t="str">
        <f>+VLOOKUP(B274,GESEM!B:R,17,0)</f>
        <v>SANCHEZ GRADOS JEAN PIERRE JOAQUIN</v>
      </c>
      <c r="M274" s="61" t="s">
        <v>100</v>
      </c>
      <c r="N274" s="13">
        <v>0.58333333333333337</v>
      </c>
      <c r="O274" s="14">
        <v>0.74652777777777779</v>
      </c>
      <c r="P274" s="13"/>
      <c r="Q274" s="14"/>
      <c r="R274" s="108" t="str">
        <f>+VLOOKUP(B274,GESEM!B:R,9,0)</f>
        <v>ACTIVO</v>
      </c>
      <c r="S274" s="19">
        <v>0.58333333333333337</v>
      </c>
      <c r="T274" s="14">
        <v>0.74652777777777779</v>
      </c>
      <c r="U274" s="14"/>
      <c r="V274" s="14"/>
      <c r="W274" s="13"/>
      <c r="X274" s="14"/>
      <c r="Y274" s="13"/>
      <c r="Z274" s="20"/>
      <c r="AA274" s="107">
        <v>0.58333333333333337</v>
      </c>
      <c r="AB274" s="17">
        <v>0.74652777777777779</v>
      </c>
      <c r="AC274" s="17"/>
      <c r="AD274" s="17"/>
      <c r="AE274" s="17"/>
      <c r="AF274" s="17"/>
      <c r="AG274" s="17"/>
      <c r="AH274" s="18"/>
      <c r="AI274" s="13">
        <v>0.58333333333333337</v>
      </c>
      <c r="AJ274" s="14">
        <v>0.74652777777777779</v>
      </c>
      <c r="AK274" s="14"/>
      <c r="AL274" s="14"/>
      <c r="AM274" s="13"/>
      <c r="AN274" s="14"/>
      <c r="AO274" s="14"/>
      <c r="AP274" s="20"/>
      <c r="AQ274" s="16"/>
      <c r="AR274" s="17"/>
      <c r="AS274" s="17"/>
      <c r="AT274" s="17"/>
      <c r="AU274" s="17"/>
      <c r="AV274" s="17"/>
      <c r="AW274" s="17"/>
      <c r="AX274" s="18"/>
      <c r="AY274" s="13">
        <v>0.58333333333333337</v>
      </c>
      <c r="AZ274" s="14">
        <v>0.74652777777777779</v>
      </c>
      <c r="BA274" s="14"/>
      <c r="BB274" s="14"/>
      <c r="BC274" s="13"/>
      <c r="BD274" s="14"/>
      <c r="BE274" s="14"/>
      <c r="BF274" s="20"/>
      <c r="BG274" s="16">
        <v>0.58333333333333337</v>
      </c>
      <c r="BH274" s="17">
        <v>0.74652777777777779</v>
      </c>
      <c r="BI274" s="17"/>
      <c r="BJ274" s="17"/>
      <c r="BK274" s="17"/>
      <c r="BL274" s="17"/>
      <c r="BM274" s="17"/>
      <c r="BN274" s="18"/>
      <c r="BO274" s="13">
        <v>0.58333333333333337</v>
      </c>
      <c r="BP274" s="14">
        <v>0.74652777777777779</v>
      </c>
      <c r="BQ274" s="14"/>
      <c r="BR274" s="14"/>
      <c r="BS274" s="14"/>
      <c r="BT274" s="14"/>
      <c r="BU274" s="14"/>
      <c r="BV274" s="20"/>
      <c r="BW274" s="21">
        <f t="shared" si="19"/>
        <v>1</v>
      </c>
      <c r="BX274" s="2" t="str">
        <f t="shared" si="20"/>
        <v>X</v>
      </c>
      <c r="BY274" s="2">
        <f>+VLOOKUP(B274,GESEM!B:O,14,0)</f>
        <v>10860</v>
      </c>
      <c r="CG274"/>
      <c r="CH274"/>
    </row>
    <row r="275" spans="1:86" ht="12.75" customHeight="1" x14ac:dyDescent="0.2">
      <c r="A275" s="31">
        <f t="shared" si="21"/>
        <v>269</v>
      </c>
      <c r="B275" s="74">
        <v>47246069</v>
      </c>
      <c r="C275" s="61" t="str">
        <f>+VLOOKUP(J275,TURNO!P:Q,2,0)</f>
        <v xml:space="preserve">CHAT USER </v>
      </c>
      <c r="D275" s="61" t="str">
        <f>+VLOOKUP(N275,TURNO!B:D,3,0)</f>
        <v>Tarde</v>
      </c>
      <c r="E275" s="75">
        <f>+VLOOKUP(B275,GESEM!B:R,12,0)</f>
        <v>45586</v>
      </c>
      <c r="F275" s="61" t="str">
        <f>+VLOOKUP(B275,GESEM!B:R,13,0)</f>
        <v>PART TIME</v>
      </c>
      <c r="G275" s="61"/>
      <c r="H275" s="96"/>
      <c r="I275" s="61" t="str">
        <f>+VLOOKUP(B275,GESEM!B:N,3,0)</f>
        <v>MAYORGA ARIAS CAROL JESABELL</v>
      </c>
      <c r="J275" s="61" t="s">
        <v>16</v>
      </c>
      <c r="K275" s="61" t="str">
        <f>+VLOOKUP(B275,GESEM!B:R,8,0)</f>
        <v>MELLO CORDOVA LUIS ENRIQUE</v>
      </c>
      <c r="L275" s="61" t="str">
        <f>+VLOOKUP(B275,GESEM!B:R,17,0)</f>
        <v>SANCHEZ GRADOS JEAN PIERRE JOAQUIN</v>
      </c>
      <c r="M275" s="61" t="s">
        <v>100</v>
      </c>
      <c r="N275" s="13">
        <v>0.54166666666666663</v>
      </c>
      <c r="O275" s="14">
        <v>0.70486111111111116</v>
      </c>
      <c r="P275" s="13"/>
      <c r="Q275" s="14"/>
      <c r="R275" s="108" t="str">
        <f>+VLOOKUP(B275,GESEM!B:R,9,0)</f>
        <v>ACTIVO</v>
      </c>
      <c r="S275" s="19">
        <v>0.54166666666666663</v>
      </c>
      <c r="T275" s="14">
        <v>0.70486111111111116</v>
      </c>
      <c r="U275" s="14"/>
      <c r="V275" s="14"/>
      <c r="W275" s="13"/>
      <c r="X275" s="14"/>
      <c r="Y275" s="13"/>
      <c r="Z275" s="20"/>
      <c r="AA275" s="107">
        <v>0.54166666666666663</v>
      </c>
      <c r="AB275" s="17">
        <v>0.70486111111111116</v>
      </c>
      <c r="AC275" s="17"/>
      <c r="AD275" s="17"/>
      <c r="AE275" s="17"/>
      <c r="AF275" s="17"/>
      <c r="AG275" s="17"/>
      <c r="AH275" s="18"/>
      <c r="AI275" s="13">
        <v>0.54166666666666663</v>
      </c>
      <c r="AJ275" s="14">
        <v>0.70486111111111116</v>
      </c>
      <c r="AK275" s="14"/>
      <c r="AL275" s="14"/>
      <c r="AM275" s="13"/>
      <c r="AN275" s="14"/>
      <c r="AO275" s="14"/>
      <c r="AP275" s="20"/>
      <c r="AQ275" s="16"/>
      <c r="AR275" s="17"/>
      <c r="AS275" s="17"/>
      <c r="AT275" s="17"/>
      <c r="AU275" s="17"/>
      <c r="AV275" s="17"/>
      <c r="AW275" s="17"/>
      <c r="AX275" s="18"/>
      <c r="AY275" s="13">
        <v>0.54166666666666663</v>
      </c>
      <c r="AZ275" s="14">
        <v>0.70486111111111116</v>
      </c>
      <c r="BA275" s="14"/>
      <c r="BB275" s="14"/>
      <c r="BC275" s="13"/>
      <c r="BD275" s="14"/>
      <c r="BE275" s="14"/>
      <c r="BF275" s="20"/>
      <c r="BG275" s="16">
        <v>0.54166666666666663</v>
      </c>
      <c r="BH275" s="17">
        <v>0.70486111111111116</v>
      </c>
      <c r="BI275" s="17"/>
      <c r="BJ275" s="17"/>
      <c r="BK275" s="17"/>
      <c r="BL275" s="17"/>
      <c r="BM275" s="17"/>
      <c r="BN275" s="18"/>
      <c r="BO275" s="13">
        <v>0.54166666666666663</v>
      </c>
      <c r="BP275" s="14">
        <v>0.70486111111111116</v>
      </c>
      <c r="BQ275" s="14"/>
      <c r="BR275" s="14"/>
      <c r="BS275" s="14"/>
      <c r="BT275" s="14"/>
      <c r="BU275" s="14"/>
      <c r="BV275" s="20"/>
      <c r="BW275" s="21">
        <f t="shared" si="19"/>
        <v>1</v>
      </c>
      <c r="BX275" s="2" t="str">
        <f t="shared" si="20"/>
        <v>X</v>
      </c>
      <c r="BY275" s="2">
        <f>+VLOOKUP(B275,GESEM!B:O,14,0)</f>
        <v>10860</v>
      </c>
      <c r="CG275"/>
      <c r="CH275"/>
    </row>
    <row r="276" spans="1:86" ht="12.75" customHeight="1" x14ac:dyDescent="0.2">
      <c r="A276" s="31">
        <f t="shared" si="21"/>
        <v>270</v>
      </c>
      <c r="B276" s="74">
        <v>70598524</v>
      </c>
      <c r="C276" s="61" t="str">
        <f>+VLOOKUP(J276,TURNO!P:Q,2,0)</f>
        <v xml:space="preserve">CHAT USER </v>
      </c>
      <c r="D276" s="61" t="str">
        <f>+VLOOKUP(N276,TURNO!B:D,3,0)</f>
        <v>Tarde</v>
      </c>
      <c r="E276" s="75">
        <f>+VLOOKUP(B276,GESEM!B:R,12,0)</f>
        <v>45588</v>
      </c>
      <c r="F276" s="61" t="str">
        <f>+VLOOKUP(B276,GESEM!B:R,13,0)</f>
        <v>PART TIME</v>
      </c>
      <c r="G276" s="61"/>
      <c r="H276" s="96"/>
      <c r="I276" s="61" t="str">
        <f>+VLOOKUP(B276,GESEM!B:N,3,0)</f>
        <v>PINTADO CONDE ESTEFANI MADELEIN</v>
      </c>
      <c r="J276" s="61" t="s">
        <v>16</v>
      </c>
      <c r="K276" s="61" t="str">
        <f>+VLOOKUP(B276,GESEM!B:R,8,0)</f>
        <v>ROQUE GOMEZ FRANK PIERCE</v>
      </c>
      <c r="L276" s="61" t="str">
        <f>+VLOOKUP(B276,GESEM!B:R,17,0)</f>
        <v>PORTILLA REYES YOHANA ARACELLI</v>
      </c>
      <c r="M276" s="61" t="s">
        <v>100</v>
      </c>
      <c r="N276" s="13">
        <v>0.54166666666666663</v>
      </c>
      <c r="O276" s="14">
        <v>0.70486111111111116</v>
      </c>
      <c r="P276" s="13"/>
      <c r="Q276" s="14"/>
      <c r="R276" s="108" t="str">
        <f>+VLOOKUP(B276,GESEM!B:R,9,0)</f>
        <v>ACTIVO</v>
      </c>
      <c r="S276" s="19">
        <v>0.54166666666666663</v>
      </c>
      <c r="T276" s="14">
        <v>0.70486111111111116</v>
      </c>
      <c r="U276" s="14"/>
      <c r="V276" s="14"/>
      <c r="W276" s="13"/>
      <c r="X276" s="14"/>
      <c r="Y276" s="13"/>
      <c r="Z276" s="20"/>
      <c r="AA276" s="107">
        <v>0.54166666666666663</v>
      </c>
      <c r="AB276" s="17">
        <v>0.70486111111111116</v>
      </c>
      <c r="AC276" s="17"/>
      <c r="AD276" s="17"/>
      <c r="AE276" s="17"/>
      <c r="AF276" s="17"/>
      <c r="AG276" s="17"/>
      <c r="AH276" s="18"/>
      <c r="AI276" s="13">
        <v>0.54166666666666663</v>
      </c>
      <c r="AJ276" s="14">
        <v>0.70486111111111116</v>
      </c>
      <c r="AK276" s="14"/>
      <c r="AL276" s="14"/>
      <c r="AM276" s="13"/>
      <c r="AN276" s="14"/>
      <c r="AO276" s="14"/>
      <c r="AP276" s="20"/>
      <c r="AQ276" s="16"/>
      <c r="AR276" s="17"/>
      <c r="AS276" s="17"/>
      <c r="AT276" s="17"/>
      <c r="AU276" s="17"/>
      <c r="AV276" s="17"/>
      <c r="AW276" s="17"/>
      <c r="AX276" s="18"/>
      <c r="AY276" s="13">
        <v>0.54166666666666663</v>
      </c>
      <c r="AZ276" s="14">
        <v>0.70486111111111116</v>
      </c>
      <c r="BA276" s="14"/>
      <c r="BB276" s="14"/>
      <c r="BC276" s="13"/>
      <c r="BD276" s="14"/>
      <c r="BE276" s="14"/>
      <c r="BF276" s="20"/>
      <c r="BG276" s="16">
        <v>0.54166666666666663</v>
      </c>
      <c r="BH276" s="17">
        <v>0.70486111111111116</v>
      </c>
      <c r="BI276" s="17"/>
      <c r="BJ276" s="17"/>
      <c r="BK276" s="17"/>
      <c r="BL276" s="17"/>
      <c r="BM276" s="17"/>
      <c r="BN276" s="18"/>
      <c r="BO276" s="13">
        <v>0.54166666666666663</v>
      </c>
      <c r="BP276" s="14">
        <v>0.70486111111111116</v>
      </c>
      <c r="BQ276" s="14"/>
      <c r="BR276" s="14"/>
      <c r="BS276" s="14"/>
      <c r="BT276" s="14"/>
      <c r="BU276" s="14"/>
      <c r="BV276" s="20"/>
      <c r="BW276" s="21">
        <f t="shared" si="19"/>
        <v>1</v>
      </c>
      <c r="BX276" s="2" t="str">
        <f t="shared" si="20"/>
        <v>X</v>
      </c>
      <c r="BY276" s="2">
        <f>+VLOOKUP(B276,GESEM!B:O,14,0)</f>
        <v>9827</v>
      </c>
      <c r="CG276"/>
      <c r="CH276"/>
    </row>
    <row r="277" spans="1:86" ht="12.75" customHeight="1" x14ac:dyDescent="0.2">
      <c r="A277" s="31">
        <f t="shared" si="21"/>
        <v>271</v>
      </c>
      <c r="B277" s="74">
        <v>74647298</v>
      </c>
      <c r="C277" s="61" t="str">
        <f>+VLOOKUP(J277,TURNO!P:Q,2,0)</f>
        <v xml:space="preserve">CHAT USER </v>
      </c>
      <c r="D277" s="61" t="str">
        <f>+VLOOKUP(N277,TURNO!B:D,3,0)</f>
        <v>Tarde</v>
      </c>
      <c r="E277" s="75">
        <f>+VLOOKUP(B277,GESEM!B:R,12,0)</f>
        <v>45588</v>
      </c>
      <c r="F277" s="61" t="str">
        <f>+VLOOKUP(B277,GESEM!B:R,13,0)</f>
        <v>PART TIME</v>
      </c>
      <c r="G277" s="61" t="s">
        <v>2218</v>
      </c>
      <c r="H277" s="96" t="s">
        <v>2290</v>
      </c>
      <c r="I277" s="61" t="str">
        <f>+VLOOKUP(B277,GESEM!B:N,3,0)</f>
        <v>MEDINA NUÑEZ FRANK EDUARDO</v>
      </c>
      <c r="J277" s="61" t="s">
        <v>16</v>
      </c>
      <c r="K277" s="61" t="str">
        <f>+VLOOKUP(B277,GESEM!B:R,8,0)</f>
        <v>ROQUE GOMEZ FRANK PIERCE</v>
      </c>
      <c r="L277" s="61" t="str">
        <f>+VLOOKUP(B277,GESEM!B:R,17,0)</f>
        <v>PORTILLA REYES YOHANA ARACELLI</v>
      </c>
      <c r="M277" s="61" t="s">
        <v>100</v>
      </c>
      <c r="N277" s="13">
        <v>0.54166666666666663</v>
      </c>
      <c r="O277" s="14">
        <v>0.70486111111111116</v>
      </c>
      <c r="P277" s="13"/>
      <c r="Q277" s="14"/>
      <c r="R277" s="108" t="str">
        <f>+VLOOKUP(B277,GESEM!B:R,9,0)</f>
        <v>ACTIVO</v>
      </c>
      <c r="S277" s="19">
        <v>0.54166666666666663</v>
      </c>
      <c r="T277" s="14">
        <v>0.70486111111111116</v>
      </c>
      <c r="U277" s="14"/>
      <c r="V277" s="14"/>
      <c r="W277" s="13"/>
      <c r="X277" s="14"/>
      <c r="Y277" s="13"/>
      <c r="Z277" s="20"/>
      <c r="AA277" s="107">
        <v>0.54166666666666663</v>
      </c>
      <c r="AB277" s="17">
        <v>0.70486111111111116</v>
      </c>
      <c r="AC277" s="17"/>
      <c r="AD277" s="17"/>
      <c r="AE277" s="17"/>
      <c r="AF277" s="17"/>
      <c r="AG277" s="17"/>
      <c r="AH277" s="18"/>
      <c r="AI277" s="13">
        <v>0.54166666666666663</v>
      </c>
      <c r="AJ277" s="14">
        <v>0.70486111111111116</v>
      </c>
      <c r="AK277" s="14"/>
      <c r="AL277" s="14"/>
      <c r="AM277" s="13"/>
      <c r="AN277" s="14"/>
      <c r="AO277" s="14"/>
      <c r="AP277" s="20"/>
      <c r="AQ277" s="16"/>
      <c r="AR277" s="17"/>
      <c r="AS277" s="17"/>
      <c r="AT277" s="17"/>
      <c r="AU277" s="17"/>
      <c r="AV277" s="17"/>
      <c r="AW277" s="17"/>
      <c r="AX277" s="18"/>
      <c r="AY277" s="13">
        <v>0.54166666666666663</v>
      </c>
      <c r="AZ277" s="14">
        <v>0.70486111111111116</v>
      </c>
      <c r="BA277" s="14"/>
      <c r="BB277" s="14"/>
      <c r="BC277" s="13"/>
      <c r="BD277" s="14"/>
      <c r="BE277" s="14"/>
      <c r="BF277" s="20"/>
      <c r="BG277" s="16">
        <v>0.54166666666666663</v>
      </c>
      <c r="BH277" s="17">
        <v>0.70486111111111116</v>
      </c>
      <c r="BI277" s="17"/>
      <c r="BJ277" s="17"/>
      <c r="BK277" s="17"/>
      <c r="BL277" s="17"/>
      <c r="BM277" s="17"/>
      <c r="BN277" s="18"/>
      <c r="BO277" s="13">
        <v>0.54166666666666663</v>
      </c>
      <c r="BP277" s="14">
        <v>0.70486111111111116</v>
      </c>
      <c r="BQ277" s="14"/>
      <c r="BR277" s="14"/>
      <c r="BS277" s="14"/>
      <c r="BT277" s="14"/>
      <c r="BU277" s="14"/>
      <c r="BV277" s="20"/>
      <c r="BW277" s="21">
        <f t="shared" si="19"/>
        <v>1</v>
      </c>
      <c r="BX277" s="2" t="str">
        <f t="shared" si="20"/>
        <v>X</v>
      </c>
      <c r="BY277" s="2">
        <f>+VLOOKUP(B277,GESEM!B:O,14,0)</f>
        <v>9827</v>
      </c>
      <c r="CG277"/>
      <c r="CH277"/>
    </row>
    <row r="278" spans="1:86" ht="12.75" customHeight="1" x14ac:dyDescent="0.2">
      <c r="A278" s="31">
        <f t="shared" si="21"/>
        <v>272</v>
      </c>
      <c r="B278" s="74">
        <v>3034445</v>
      </c>
      <c r="C278" s="61" t="str">
        <f>+VLOOKUP(J278,TURNO!P:Q,2,0)</f>
        <v xml:space="preserve">CHAT USER </v>
      </c>
      <c r="D278" s="61" t="str">
        <f>+VLOOKUP(N278,TURNO!B:D,3,0)</f>
        <v>Tarde</v>
      </c>
      <c r="E278" s="75">
        <f>+VLOOKUP(B278,GESEM!B:R,12,0)</f>
        <v>45588</v>
      </c>
      <c r="F278" s="61" t="str">
        <f>+VLOOKUP(B278,GESEM!B:R,13,0)</f>
        <v>PART TIME</v>
      </c>
      <c r="G278" s="61" t="s">
        <v>2218</v>
      </c>
      <c r="H278" s="96" t="s">
        <v>45</v>
      </c>
      <c r="I278" s="61" t="str">
        <f>+VLOOKUP(B278,GESEM!B:N,3,0)</f>
        <v>VILCHEZ JIMENEZ ANNITHER VERONICA</v>
      </c>
      <c r="J278" s="61" t="s">
        <v>16</v>
      </c>
      <c r="K278" s="61" t="str">
        <f>+VLOOKUP(B278,GESEM!B:R,8,0)</f>
        <v>RUBINA MEDINA GUSTAVO FRANCO</v>
      </c>
      <c r="L278" s="61" t="str">
        <f>+VLOOKUP(B278,GESEM!B:R,17,0)</f>
        <v>PORTILLA REYES YOHANA ARACELLI</v>
      </c>
      <c r="M278" s="61" t="s">
        <v>97</v>
      </c>
      <c r="N278" s="13">
        <v>0.54166666666666663</v>
      </c>
      <c r="O278" s="14">
        <v>0.70486111111111116</v>
      </c>
      <c r="P278" s="13"/>
      <c r="Q278" s="14"/>
      <c r="R278" s="108" t="str">
        <f>+VLOOKUP(B278,GESEM!B:R,9,0)</f>
        <v>ACTIVO</v>
      </c>
      <c r="S278" s="19"/>
      <c r="T278" s="14"/>
      <c r="U278" s="14"/>
      <c r="V278" s="14"/>
      <c r="W278" s="13"/>
      <c r="X278" s="14"/>
      <c r="Y278" s="13"/>
      <c r="Z278" s="20"/>
      <c r="AA278" s="107">
        <v>0.54166666666666663</v>
      </c>
      <c r="AB278" s="17">
        <v>0.70486111111111116</v>
      </c>
      <c r="AC278" s="17"/>
      <c r="AD278" s="17"/>
      <c r="AE278" s="17"/>
      <c r="AF278" s="17"/>
      <c r="AG278" s="17"/>
      <c r="AH278" s="18"/>
      <c r="AI278" s="13">
        <v>0.54166666666666663</v>
      </c>
      <c r="AJ278" s="14">
        <v>0.70486111111111116</v>
      </c>
      <c r="AK278" s="14"/>
      <c r="AL278" s="14"/>
      <c r="AM278" s="13"/>
      <c r="AN278" s="14"/>
      <c r="AO278" s="14"/>
      <c r="AP278" s="20"/>
      <c r="AQ278" s="16">
        <v>0.54166666666666663</v>
      </c>
      <c r="AR278" s="17">
        <v>0.70486111111111116</v>
      </c>
      <c r="AS278" s="17"/>
      <c r="AT278" s="17"/>
      <c r="AU278" s="17"/>
      <c r="AV278" s="17"/>
      <c r="AW278" s="17"/>
      <c r="AX278" s="18"/>
      <c r="AY278" s="13">
        <v>0.54166666666666663</v>
      </c>
      <c r="AZ278" s="14">
        <v>0.70486111111111116</v>
      </c>
      <c r="BA278" s="14"/>
      <c r="BB278" s="14"/>
      <c r="BC278" s="13"/>
      <c r="BD278" s="14"/>
      <c r="BE278" s="14"/>
      <c r="BF278" s="20"/>
      <c r="BG278" s="16">
        <v>0.54166666666666663</v>
      </c>
      <c r="BH278" s="17">
        <v>0.70486111111111116</v>
      </c>
      <c r="BI278" s="17"/>
      <c r="BJ278" s="17"/>
      <c r="BK278" s="17"/>
      <c r="BL278" s="17"/>
      <c r="BM278" s="17"/>
      <c r="BN278" s="18"/>
      <c r="BO278" s="13">
        <v>0.54166666666666663</v>
      </c>
      <c r="BP278" s="14">
        <v>0.70486111111111116</v>
      </c>
      <c r="BQ278" s="14"/>
      <c r="BR278" s="14"/>
      <c r="BS278" s="14"/>
      <c r="BT278" s="14"/>
      <c r="BU278" s="14"/>
      <c r="BV278" s="20"/>
      <c r="BW278" s="21">
        <f t="shared" si="19"/>
        <v>1</v>
      </c>
      <c r="BX278" s="2" t="str">
        <f t="shared" si="20"/>
        <v>X</v>
      </c>
      <c r="BY278" s="2">
        <f>+VLOOKUP(B278,GESEM!B:O,14,0)</f>
        <v>9829</v>
      </c>
      <c r="CG278"/>
      <c r="CH278"/>
    </row>
    <row r="279" spans="1:86" ht="12.75" customHeight="1" x14ac:dyDescent="0.2">
      <c r="A279" s="31">
        <f t="shared" si="21"/>
        <v>273</v>
      </c>
      <c r="B279" s="74">
        <v>71441694</v>
      </c>
      <c r="C279" s="61" t="str">
        <f>+VLOOKUP(J279,TURNO!P:Q,2,0)</f>
        <v xml:space="preserve">CHAT USER </v>
      </c>
      <c r="D279" s="61" t="str">
        <f>+VLOOKUP(N279,TURNO!B:D,3,0)</f>
        <v>Tarde</v>
      </c>
      <c r="E279" s="75">
        <f>+VLOOKUP(B279,GESEM!B:R,12,0)</f>
        <v>45588</v>
      </c>
      <c r="F279" s="61" t="str">
        <f>+VLOOKUP(B279,GESEM!B:R,13,0)</f>
        <v>PART TIME</v>
      </c>
      <c r="G279" s="61" t="s">
        <v>2292</v>
      </c>
      <c r="H279" s="96" t="s">
        <v>2367</v>
      </c>
      <c r="I279" s="61" t="str">
        <f>+VLOOKUP(B279,GESEM!B:N,3,0)</f>
        <v>UCEDA LINARES POHL SLEYDHER</v>
      </c>
      <c r="J279" s="61" t="s">
        <v>16</v>
      </c>
      <c r="K279" s="61" t="str">
        <f>+VLOOKUP(B279,GESEM!B:R,8,0)</f>
        <v>RUBINA MEDINA GUSTAVO FRANCO</v>
      </c>
      <c r="L279" s="61" t="str">
        <f>+VLOOKUP(B279,GESEM!B:R,17,0)</f>
        <v>PORTILLA REYES YOHANA ARACELLI</v>
      </c>
      <c r="M279" s="61" t="s">
        <v>98</v>
      </c>
      <c r="N279" s="13">
        <v>0.54166666666666663</v>
      </c>
      <c r="O279" s="14">
        <v>0.88541666666666663</v>
      </c>
      <c r="P279" s="13">
        <v>0.75</v>
      </c>
      <c r="Q279" s="14">
        <v>0.78125</v>
      </c>
      <c r="R279" s="108" t="str">
        <f>+VLOOKUP(B279,GESEM!B:R,9,0)</f>
        <v>ACTIVO</v>
      </c>
      <c r="S279" s="19">
        <v>0.54166666666666663</v>
      </c>
      <c r="T279" s="14">
        <v>0.88541666666666663</v>
      </c>
      <c r="U279" s="14"/>
      <c r="V279" s="14"/>
      <c r="W279" s="13">
        <v>0.75</v>
      </c>
      <c r="X279" s="14">
        <v>0.78125</v>
      </c>
      <c r="Y279" s="13"/>
      <c r="Z279" s="20"/>
      <c r="AA279" s="107"/>
      <c r="AB279" s="17"/>
      <c r="AC279" s="17"/>
      <c r="AD279" s="17"/>
      <c r="AE279" s="17"/>
      <c r="AF279" s="17"/>
      <c r="AG279" s="17"/>
      <c r="AH279" s="18"/>
      <c r="AI279" s="13">
        <v>0.54166666666666663</v>
      </c>
      <c r="AJ279" s="14">
        <v>0.88541666666666663</v>
      </c>
      <c r="AK279" s="14"/>
      <c r="AL279" s="14"/>
      <c r="AM279" s="13">
        <v>0.75</v>
      </c>
      <c r="AN279" s="14">
        <v>0.78125</v>
      </c>
      <c r="AO279" s="14"/>
      <c r="AP279" s="20"/>
      <c r="AQ279" s="16">
        <v>0.54166666666666663</v>
      </c>
      <c r="AR279" s="17">
        <v>0.88541666666666663</v>
      </c>
      <c r="AS279" s="17"/>
      <c r="AT279" s="17"/>
      <c r="AU279" s="17">
        <v>0.75</v>
      </c>
      <c r="AV279" s="17">
        <v>0.78125</v>
      </c>
      <c r="AW279" s="17"/>
      <c r="AX279" s="18"/>
      <c r="AY279" s="13">
        <v>0.54166666666666663</v>
      </c>
      <c r="AZ279" s="14">
        <v>0.88541666666666663</v>
      </c>
      <c r="BA279" s="14"/>
      <c r="BB279" s="14"/>
      <c r="BC279" s="13">
        <v>0.75</v>
      </c>
      <c r="BD279" s="14">
        <v>0.78125</v>
      </c>
      <c r="BE279" s="14"/>
      <c r="BF279" s="20"/>
      <c r="BG279" s="16">
        <v>0.54166666666666663</v>
      </c>
      <c r="BH279" s="17">
        <v>0.88541666666666663</v>
      </c>
      <c r="BI279" s="17"/>
      <c r="BJ279" s="17"/>
      <c r="BK279" s="17">
        <v>0.75</v>
      </c>
      <c r="BL279" s="17">
        <v>0.78125</v>
      </c>
      <c r="BM279" s="17"/>
      <c r="BN279" s="18"/>
      <c r="BO279" s="13">
        <v>0.54166666666666663</v>
      </c>
      <c r="BP279" s="14">
        <v>0.88541666666666663</v>
      </c>
      <c r="BQ279" s="14"/>
      <c r="BR279" s="14"/>
      <c r="BS279" s="14">
        <v>0.75</v>
      </c>
      <c r="BT279" s="14">
        <v>0.78125</v>
      </c>
      <c r="BU279" s="14"/>
      <c r="BV279" s="20"/>
      <c r="BW279" s="21">
        <f t="shared" si="19"/>
        <v>1</v>
      </c>
      <c r="BX279" s="2" t="str">
        <f t="shared" si="20"/>
        <v>X</v>
      </c>
      <c r="BY279" s="2">
        <f>+VLOOKUP(B279,GESEM!B:O,14,0)</f>
        <v>9829</v>
      </c>
      <c r="CG279"/>
      <c r="CH279"/>
    </row>
    <row r="280" spans="1:86" ht="12.75" customHeight="1" x14ac:dyDescent="0.2">
      <c r="A280" s="31">
        <f t="shared" si="21"/>
        <v>274</v>
      </c>
      <c r="B280" s="74">
        <v>72692622</v>
      </c>
      <c r="C280" s="61" t="str">
        <f>+VLOOKUP(J280,TURNO!P:Q,2,0)</f>
        <v xml:space="preserve">CHAT USER </v>
      </c>
      <c r="D280" s="61" t="str">
        <f>+VLOOKUP(N280,TURNO!B:D,3,0)</f>
        <v>Tarde</v>
      </c>
      <c r="E280" s="75">
        <f>+VLOOKUP(B280,GESEM!B:R,12,0)</f>
        <v>45595</v>
      </c>
      <c r="F280" s="61" t="str">
        <f>+VLOOKUP(B280,GESEM!B:R,13,0)</f>
        <v>PART TIME</v>
      </c>
      <c r="G280" s="61"/>
      <c r="H280" s="96"/>
      <c r="I280" s="61" t="str">
        <f>+VLOOKUP(B280,GESEM!B:N,3,0)</f>
        <v>CONTRERAS RIVERA RICARDO JEAN POOL</v>
      </c>
      <c r="J280" s="61" t="s">
        <v>16</v>
      </c>
      <c r="K280" s="61" t="str">
        <f>+VLOOKUP(B280,GESEM!B:R,8,0)</f>
        <v>BAO VILELA CESAR ANDRES</v>
      </c>
      <c r="L280" s="61" t="str">
        <f>+VLOOKUP(B280,GESEM!B:R,17,0)</f>
        <v>SANCHEZ GRADOS JEAN PIERRE JOAQUIN</v>
      </c>
      <c r="M280" s="61" t="s">
        <v>100</v>
      </c>
      <c r="N280" s="13">
        <v>0.54166666666666663</v>
      </c>
      <c r="O280" s="14">
        <v>0.70486111111111116</v>
      </c>
      <c r="P280" s="13"/>
      <c r="Q280" s="14"/>
      <c r="R280" s="108" t="str">
        <f>+VLOOKUP(B280,GESEM!B:R,9,0)</f>
        <v>ACTIVO</v>
      </c>
      <c r="S280" s="19">
        <v>0.54166666666666663</v>
      </c>
      <c r="T280" s="14">
        <v>0.70486111111111116</v>
      </c>
      <c r="U280" s="14"/>
      <c r="V280" s="14"/>
      <c r="W280" s="13"/>
      <c r="X280" s="14"/>
      <c r="Y280" s="13"/>
      <c r="Z280" s="20"/>
      <c r="AA280" s="107">
        <v>0.54166666666666663</v>
      </c>
      <c r="AB280" s="17">
        <v>0.70486111111111116</v>
      </c>
      <c r="AC280" s="17"/>
      <c r="AD280" s="17"/>
      <c r="AE280" s="17"/>
      <c r="AF280" s="17"/>
      <c r="AG280" s="17"/>
      <c r="AH280" s="18"/>
      <c r="AI280" s="13">
        <v>0.54166666666666663</v>
      </c>
      <c r="AJ280" s="14">
        <v>0.70486111111111116</v>
      </c>
      <c r="AK280" s="14"/>
      <c r="AL280" s="14"/>
      <c r="AM280" s="13"/>
      <c r="AN280" s="14"/>
      <c r="AO280" s="14"/>
      <c r="AP280" s="20"/>
      <c r="AQ280" s="16"/>
      <c r="AR280" s="17"/>
      <c r="AS280" s="17"/>
      <c r="AT280" s="17"/>
      <c r="AU280" s="17"/>
      <c r="AV280" s="17"/>
      <c r="AW280" s="17"/>
      <c r="AX280" s="18"/>
      <c r="AY280" s="13">
        <v>0.54166666666666663</v>
      </c>
      <c r="AZ280" s="14">
        <v>0.70486111111111116</v>
      </c>
      <c r="BA280" s="14"/>
      <c r="BB280" s="14"/>
      <c r="BC280" s="13"/>
      <c r="BD280" s="14"/>
      <c r="BE280" s="14"/>
      <c r="BF280" s="20"/>
      <c r="BG280" s="16">
        <v>0.54166666666666663</v>
      </c>
      <c r="BH280" s="17">
        <v>0.70486111111111116</v>
      </c>
      <c r="BI280" s="17"/>
      <c r="BJ280" s="17"/>
      <c r="BK280" s="17"/>
      <c r="BL280" s="17"/>
      <c r="BM280" s="17"/>
      <c r="BN280" s="18"/>
      <c r="BO280" s="13">
        <v>0.54166666666666663</v>
      </c>
      <c r="BP280" s="14">
        <v>0.70486111111111116</v>
      </c>
      <c r="BQ280" s="14"/>
      <c r="BR280" s="14"/>
      <c r="BS280" s="14"/>
      <c r="BT280" s="14"/>
      <c r="BU280" s="14"/>
      <c r="BV280" s="20"/>
      <c r="BW280" s="21">
        <f t="shared" si="19"/>
        <v>1</v>
      </c>
      <c r="BX280" s="2" t="str">
        <f t="shared" si="20"/>
        <v>X</v>
      </c>
      <c r="BY280" s="2">
        <f>+VLOOKUP(B280,GESEM!B:O,14,0)</f>
        <v>10861</v>
      </c>
      <c r="CG280"/>
      <c r="CH280"/>
    </row>
    <row r="281" spans="1:86" ht="12.75" customHeight="1" x14ac:dyDescent="0.2">
      <c r="A281" s="31">
        <f t="shared" si="21"/>
        <v>275</v>
      </c>
      <c r="B281" s="74">
        <v>73669849</v>
      </c>
      <c r="C281" s="61" t="str">
        <f>+VLOOKUP(J281,TURNO!P:Q,2,0)</f>
        <v xml:space="preserve">CHAT USER </v>
      </c>
      <c r="D281" s="61" t="str">
        <f>+VLOOKUP(N281,TURNO!B:D,3,0)</f>
        <v>Tarde</v>
      </c>
      <c r="E281" s="75">
        <f>+VLOOKUP(B281,GESEM!B:R,12,0)</f>
        <v>45595</v>
      </c>
      <c r="F281" s="61" t="str">
        <f>+VLOOKUP(B281,GESEM!B:R,13,0)</f>
        <v>PART TIME</v>
      </c>
      <c r="G281" s="61"/>
      <c r="H281" s="96"/>
      <c r="I281" s="61" t="str">
        <f>+VLOOKUP(B281,GESEM!B:N,3,0)</f>
        <v>REYES VEGA HARUMI ARLETTE</v>
      </c>
      <c r="J281" s="61" t="s">
        <v>16</v>
      </c>
      <c r="K281" s="61" t="str">
        <f>+VLOOKUP(B281,GESEM!B:R,8,0)</f>
        <v>BAO VILELA CESAR ANDRES</v>
      </c>
      <c r="L281" s="61" t="str">
        <f>+VLOOKUP(B281,GESEM!B:R,17,0)</f>
        <v>SANCHEZ GRADOS JEAN PIERRE JOAQUIN</v>
      </c>
      <c r="M281" s="61" t="s">
        <v>100</v>
      </c>
      <c r="N281" s="13">
        <v>0.54166666666666663</v>
      </c>
      <c r="O281" s="14">
        <v>0.70486111111111116</v>
      </c>
      <c r="P281" s="13"/>
      <c r="Q281" s="14"/>
      <c r="R281" s="108" t="str">
        <f>+VLOOKUP(B281,GESEM!B:R,9,0)</f>
        <v>ACTIVO</v>
      </c>
      <c r="S281" s="19">
        <v>0.54166666666666663</v>
      </c>
      <c r="T281" s="14">
        <v>0.70486111111111116</v>
      </c>
      <c r="U281" s="14"/>
      <c r="V281" s="14"/>
      <c r="W281" s="13"/>
      <c r="X281" s="14"/>
      <c r="Y281" s="13"/>
      <c r="Z281" s="20"/>
      <c r="AA281" s="107">
        <v>0.54166666666666663</v>
      </c>
      <c r="AB281" s="17">
        <v>0.70486111111111116</v>
      </c>
      <c r="AC281" s="17"/>
      <c r="AD281" s="17"/>
      <c r="AE281" s="17"/>
      <c r="AF281" s="17"/>
      <c r="AG281" s="17"/>
      <c r="AH281" s="18"/>
      <c r="AI281" s="13">
        <v>0.54166666666666663</v>
      </c>
      <c r="AJ281" s="14">
        <v>0.70486111111111116</v>
      </c>
      <c r="AK281" s="14"/>
      <c r="AL281" s="14"/>
      <c r="AM281" s="13"/>
      <c r="AN281" s="14"/>
      <c r="AO281" s="14"/>
      <c r="AP281" s="20"/>
      <c r="AQ281" s="16"/>
      <c r="AR281" s="17"/>
      <c r="AS281" s="17"/>
      <c r="AT281" s="17"/>
      <c r="AU281" s="17"/>
      <c r="AV281" s="17"/>
      <c r="AW281" s="17"/>
      <c r="AX281" s="18"/>
      <c r="AY281" s="13">
        <v>0.54166666666666663</v>
      </c>
      <c r="AZ281" s="14">
        <v>0.70486111111111116</v>
      </c>
      <c r="BA281" s="14"/>
      <c r="BB281" s="14"/>
      <c r="BC281" s="13"/>
      <c r="BD281" s="14"/>
      <c r="BE281" s="14"/>
      <c r="BF281" s="20"/>
      <c r="BG281" s="16">
        <v>0.54166666666666663</v>
      </c>
      <c r="BH281" s="17">
        <v>0.70486111111111116</v>
      </c>
      <c r="BI281" s="17"/>
      <c r="BJ281" s="17"/>
      <c r="BK281" s="17"/>
      <c r="BL281" s="17"/>
      <c r="BM281" s="17"/>
      <c r="BN281" s="18"/>
      <c r="BO281" s="13">
        <v>0.54166666666666663</v>
      </c>
      <c r="BP281" s="14">
        <v>0.70486111111111116</v>
      </c>
      <c r="BQ281" s="14"/>
      <c r="BR281" s="14"/>
      <c r="BS281" s="14"/>
      <c r="BT281" s="14"/>
      <c r="BU281" s="14"/>
      <c r="BV281" s="20"/>
      <c r="BW281" s="21">
        <f t="shared" si="19"/>
        <v>1</v>
      </c>
      <c r="BX281" s="2" t="str">
        <f t="shared" si="20"/>
        <v>X</v>
      </c>
      <c r="BY281" s="2">
        <f>+VLOOKUP(B281,GESEM!B:O,14,0)</f>
        <v>10861</v>
      </c>
      <c r="CG281"/>
      <c r="CH281"/>
    </row>
    <row r="282" spans="1:86" ht="12.75" customHeight="1" x14ac:dyDescent="0.2">
      <c r="A282" s="31">
        <f t="shared" si="21"/>
        <v>276</v>
      </c>
      <c r="B282" s="74">
        <v>44819437</v>
      </c>
      <c r="C282" s="61" t="str">
        <f>+VLOOKUP(J282,TURNO!P:Q,2,0)</f>
        <v xml:space="preserve">CHAT USER </v>
      </c>
      <c r="D282" s="61" t="str">
        <f>+VLOOKUP(N282,TURNO!B:D,3,0)</f>
        <v>Tarde</v>
      </c>
      <c r="E282" s="75">
        <f>+VLOOKUP(B282,GESEM!B:R,12,0)</f>
        <v>45595</v>
      </c>
      <c r="F282" s="61" t="str">
        <f>+VLOOKUP(B282,GESEM!B:R,13,0)</f>
        <v>PART TIME</v>
      </c>
      <c r="G282" s="61"/>
      <c r="H282" s="96"/>
      <c r="I282" s="61" t="str">
        <f>+VLOOKUP(B282,GESEM!B:N,3,0)</f>
        <v>BOTIQUIN ALEJOS TONY LONY</v>
      </c>
      <c r="J282" s="61" t="s">
        <v>16</v>
      </c>
      <c r="K282" s="61" t="str">
        <f>+VLOOKUP(B282,GESEM!B:R,8,0)</f>
        <v>BAO VILELA CESAR ANDRES</v>
      </c>
      <c r="L282" s="61" t="str">
        <f>+VLOOKUP(B282,GESEM!B:R,17,0)</f>
        <v>SANCHEZ GRADOS JEAN PIERRE JOAQUIN</v>
      </c>
      <c r="M282" s="61" t="s">
        <v>100</v>
      </c>
      <c r="N282" s="13">
        <v>0.54166666666666663</v>
      </c>
      <c r="O282" s="14">
        <v>0.70486111111111116</v>
      </c>
      <c r="P282" s="13"/>
      <c r="Q282" s="14"/>
      <c r="R282" s="108" t="str">
        <f>+VLOOKUP(B282,GESEM!B:R,9,0)</f>
        <v>ACTIVO</v>
      </c>
      <c r="S282" s="19">
        <v>0.54166666666666663</v>
      </c>
      <c r="T282" s="14">
        <v>0.70486111111111116</v>
      </c>
      <c r="U282" s="14"/>
      <c r="V282" s="14"/>
      <c r="W282" s="13"/>
      <c r="X282" s="14"/>
      <c r="Y282" s="13"/>
      <c r="Z282" s="20"/>
      <c r="AA282" s="107">
        <v>0.54166666666666663</v>
      </c>
      <c r="AB282" s="17">
        <v>0.70486111111111116</v>
      </c>
      <c r="AC282" s="17"/>
      <c r="AD282" s="17"/>
      <c r="AE282" s="17"/>
      <c r="AF282" s="17"/>
      <c r="AG282" s="17"/>
      <c r="AH282" s="18"/>
      <c r="AI282" s="13">
        <v>0.54166666666666663</v>
      </c>
      <c r="AJ282" s="14">
        <v>0.70486111111111116</v>
      </c>
      <c r="AK282" s="14"/>
      <c r="AL282" s="14"/>
      <c r="AM282" s="13"/>
      <c r="AN282" s="14"/>
      <c r="AO282" s="14"/>
      <c r="AP282" s="20"/>
      <c r="AQ282" s="16"/>
      <c r="AR282" s="17"/>
      <c r="AS282" s="17"/>
      <c r="AT282" s="17"/>
      <c r="AU282" s="17"/>
      <c r="AV282" s="17"/>
      <c r="AW282" s="17"/>
      <c r="AX282" s="18"/>
      <c r="AY282" s="13">
        <v>0.54166666666666663</v>
      </c>
      <c r="AZ282" s="14">
        <v>0.70486111111111116</v>
      </c>
      <c r="BA282" s="14"/>
      <c r="BB282" s="14"/>
      <c r="BC282" s="13"/>
      <c r="BD282" s="14"/>
      <c r="BE282" s="14"/>
      <c r="BF282" s="20"/>
      <c r="BG282" s="16">
        <v>0.54166666666666663</v>
      </c>
      <c r="BH282" s="17">
        <v>0.70486111111111116</v>
      </c>
      <c r="BI282" s="17"/>
      <c r="BJ282" s="17"/>
      <c r="BK282" s="17"/>
      <c r="BL282" s="17"/>
      <c r="BM282" s="17"/>
      <c r="BN282" s="18"/>
      <c r="BO282" s="13">
        <v>0.54166666666666663</v>
      </c>
      <c r="BP282" s="14">
        <v>0.70486111111111116</v>
      </c>
      <c r="BQ282" s="14"/>
      <c r="BR282" s="14"/>
      <c r="BS282" s="14"/>
      <c r="BT282" s="14"/>
      <c r="BU282" s="14"/>
      <c r="BV282" s="20"/>
      <c r="BW282" s="21">
        <f t="shared" si="19"/>
        <v>1</v>
      </c>
      <c r="BX282" s="2" t="str">
        <f t="shared" si="20"/>
        <v>X</v>
      </c>
      <c r="BY282" s="2">
        <f>+VLOOKUP(B282,GESEM!B:O,14,0)</f>
        <v>10861</v>
      </c>
      <c r="CG282"/>
      <c r="CH282"/>
    </row>
    <row r="283" spans="1:86" ht="12.75" customHeight="1" x14ac:dyDescent="0.2">
      <c r="A283" s="31">
        <f t="shared" si="21"/>
        <v>277</v>
      </c>
      <c r="B283" s="74">
        <v>75689697</v>
      </c>
      <c r="C283" s="61" t="str">
        <f>+VLOOKUP(J283,TURNO!P:Q,2,0)</f>
        <v xml:space="preserve">CHAT USER </v>
      </c>
      <c r="D283" s="61" t="str">
        <f>+VLOOKUP(N283,TURNO!B:D,3,0)</f>
        <v>Tarde</v>
      </c>
      <c r="E283" s="75">
        <f>+VLOOKUP(B283,GESEM!B:R,12,0)</f>
        <v>45595</v>
      </c>
      <c r="F283" s="61" t="str">
        <f>+VLOOKUP(B283,GESEM!B:R,13,0)</f>
        <v>PART TIME</v>
      </c>
      <c r="G283" s="61" t="s">
        <v>2218</v>
      </c>
      <c r="H283" s="96" t="s">
        <v>27</v>
      </c>
      <c r="I283" s="61" t="str">
        <f>+VLOOKUP(B283,GESEM!B:N,3,0)</f>
        <v>AVENDAÑO CORONADO SARA MILAGROS</v>
      </c>
      <c r="J283" s="61" t="s">
        <v>16</v>
      </c>
      <c r="K283" s="61" t="str">
        <f>+VLOOKUP(B283,GESEM!B:R,8,0)</f>
        <v>BAO VILELA CESAR ANDRES</v>
      </c>
      <c r="L283" s="61" t="str">
        <f>+VLOOKUP(B283,GESEM!B:R,17,0)</f>
        <v>SANCHEZ GRADOS JEAN PIERRE JOAQUIN</v>
      </c>
      <c r="M283" s="61" t="s">
        <v>98</v>
      </c>
      <c r="N283" s="13">
        <v>0.54166666666666663</v>
      </c>
      <c r="O283" s="14">
        <v>0.70486111111111116</v>
      </c>
      <c r="P283" s="13"/>
      <c r="Q283" s="14"/>
      <c r="R283" s="108" t="str">
        <f>+VLOOKUP(B283,GESEM!B:R,9,0)</f>
        <v>ACTIVO</v>
      </c>
      <c r="S283" s="19">
        <v>0.54166666666666663</v>
      </c>
      <c r="T283" s="14">
        <v>0.70486111111111116</v>
      </c>
      <c r="U283" s="14"/>
      <c r="V283" s="14"/>
      <c r="W283" s="13"/>
      <c r="X283" s="14"/>
      <c r="Y283" s="13"/>
      <c r="Z283" s="20"/>
      <c r="AA283" s="107"/>
      <c r="AB283" s="17"/>
      <c r="AC283" s="17"/>
      <c r="AD283" s="17"/>
      <c r="AE283" s="17"/>
      <c r="AF283" s="17"/>
      <c r="AG283" s="17"/>
      <c r="AH283" s="18"/>
      <c r="AI283" s="13">
        <v>0.54166666666666663</v>
      </c>
      <c r="AJ283" s="14">
        <v>0.70486111111111116</v>
      </c>
      <c r="AK283" s="14"/>
      <c r="AL283" s="14"/>
      <c r="AM283" s="13"/>
      <c r="AN283" s="14"/>
      <c r="AO283" s="14"/>
      <c r="AP283" s="20"/>
      <c r="AQ283" s="16">
        <v>0.54166666666666663</v>
      </c>
      <c r="AR283" s="17">
        <v>0.70486111111111116</v>
      </c>
      <c r="AS283" s="17"/>
      <c r="AT283" s="17"/>
      <c r="AU283" s="17"/>
      <c r="AV283" s="17"/>
      <c r="AW283" s="17"/>
      <c r="AX283" s="18"/>
      <c r="AY283" s="13">
        <v>0.54166666666666663</v>
      </c>
      <c r="AZ283" s="14">
        <v>0.70486111111111116</v>
      </c>
      <c r="BA283" s="14"/>
      <c r="BB283" s="14"/>
      <c r="BC283" s="13"/>
      <c r="BD283" s="14"/>
      <c r="BE283" s="14"/>
      <c r="BF283" s="20"/>
      <c r="BG283" s="16">
        <v>0.54166666666666663</v>
      </c>
      <c r="BH283" s="17">
        <v>0.70486111111111116</v>
      </c>
      <c r="BI283" s="17"/>
      <c r="BJ283" s="17"/>
      <c r="BK283" s="17"/>
      <c r="BL283" s="17"/>
      <c r="BM283" s="17"/>
      <c r="BN283" s="18"/>
      <c r="BO283" s="13">
        <v>0.54166666666666663</v>
      </c>
      <c r="BP283" s="14">
        <v>0.70486111111111116</v>
      </c>
      <c r="BQ283" s="14"/>
      <c r="BR283" s="14"/>
      <c r="BS283" s="14"/>
      <c r="BT283" s="14"/>
      <c r="BU283" s="14"/>
      <c r="BV283" s="20"/>
      <c r="BW283" s="21">
        <f t="shared" si="19"/>
        <v>1</v>
      </c>
      <c r="BX283" s="2" t="str">
        <f t="shared" si="20"/>
        <v>X</v>
      </c>
      <c r="BY283" s="2">
        <f>+VLOOKUP(B283,GESEM!B:O,14,0)</f>
        <v>10861</v>
      </c>
      <c r="CG283"/>
      <c r="CH283"/>
    </row>
    <row r="284" spans="1:86" ht="12.75" customHeight="1" x14ac:dyDescent="0.2">
      <c r="A284" s="31">
        <f t="shared" si="21"/>
        <v>278</v>
      </c>
      <c r="B284" s="74">
        <v>47877030</v>
      </c>
      <c r="C284" s="61" t="str">
        <f>+VLOOKUP(J284,TURNO!P:Q,2,0)</f>
        <v xml:space="preserve">CHAT USER </v>
      </c>
      <c r="D284" s="61" t="str">
        <f>+VLOOKUP(N284,TURNO!B:D,3,0)</f>
        <v>Tarde</v>
      </c>
      <c r="E284" s="75">
        <f>+VLOOKUP(B284,GESEM!B:R,12,0)</f>
        <v>45595</v>
      </c>
      <c r="F284" s="61" t="str">
        <f>+VLOOKUP(B284,GESEM!B:R,13,0)</f>
        <v>PART TIME</v>
      </c>
      <c r="G284" s="61" t="s">
        <v>2218</v>
      </c>
      <c r="H284" s="96" t="s">
        <v>27</v>
      </c>
      <c r="I284" s="61" t="str">
        <f>+VLOOKUP(B284,GESEM!B:N,3,0)</f>
        <v>TORRES ROSALES CRISTINA FIORELA</v>
      </c>
      <c r="J284" s="61" t="s">
        <v>16</v>
      </c>
      <c r="K284" s="61" t="str">
        <f>+VLOOKUP(B284,GESEM!B:R,8,0)</f>
        <v>BAO VILELA CESAR ANDRES</v>
      </c>
      <c r="L284" s="61" t="str">
        <f>+VLOOKUP(B284,GESEM!B:R,17,0)</f>
        <v>SANCHEZ GRADOS JEAN PIERRE JOAQUIN</v>
      </c>
      <c r="M284" s="61" t="s">
        <v>98</v>
      </c>
      <c r="N284" s="13">
        <v>0.54166666666666663</v>
      </c>
      <c r="O284" s="14">
        <v>0.70486111111111116</v>
      </c>
      <c r="P284" s="13"/>
      <c r="Q284" s="14"/>
      <c r="R284" s="108" t="str">
        <f>+VLOOKUP(B284,GESEM!B:R,9,0)</f>
        <v>ACTIVO</v>
      </c>
      <c r="S284" s="19">
        <v>0.54166666666666663</v>
      </c>
      <c r="T284" s="14">
        <v>0.70486111111111116</v>
      </c>
      <c r="U284" s="14"/>
      <c r="V284" s="14"/>
      <c r="W284" s="13"/>
      <c r="X284" s="14"/>
      <c r="Y284" s="13"/>
      <c r="Z284" s="20"/>
      <c r="AA284" s="107"/>
      <c r="AB284" s="17"/>
      <c r="AC284" s="17"/>
      <c r="AD284" s="17"/>
      <c r="AE284" s="17"/>
      <c r="AF284" s="17"/>
      <c r="AG284" s="17"/>
      <c r="AH284" s="18"/>
      <c r="AI284" s="13">
        <v>0.54166666666666663</v>
      </c>
      <c r="AJ284" s="14">
        <v>0.70486111111111116</v>
      </c>
      <c r="AK284" s="14"/>
      <c r="AL284" s="14"/>
      <c r="AM284" s="13"/>
      <c r="AN284" s="14"/>
      <c r="AO284" s="14"/>
      <c r="AP284" s="20"/>
      <c r="AQ284" s="16">
        <v>0.54166666666666663</v>
      </c>
      <c r="AR284" s="17">
        <v>0.70486111111111116</v>
      </c>
      <c r="AS284" s="17"/>
      <c r="AT284" s="17"/>
      <c r="AU284" s="17"/>
      <c r="AV284" s="17"/>
      <c r="AW284" s="17"/>
      <c r="AX284" s="18"/>
      <c r="AY284" s="13">
        <v>0.54166666666666663</v>
      </c>
      <c r="AZ284" s="14">
        <v>0.70486111111111116</v>
      </c>
      <c r="BA284" s="14"/>
      <c r="BB284" s="14"/>
      <c r="BC284" s="13"/>
      <c r="BD284" s="14"/>
      <c r="BE284" s="14"/>
      <c r="BF284" s="20"/>
      <c r="BG284" s="16">
        <v>0.54166666666666663</v>
      </c>
      <c r="BH284" s="17">
        <v>0.70486111111111116</v>
      </c>
      <c r="BI284" s="17"/>
      <c r="BJ284" s="17"/>
      <c r="BK284" s="17"/>
      <c r="BL284" s="17"/>
      <c r="BM284" s="17"/>
      <c r="BN284" s="18"/>
      <c r="BO284" s="13">
        <v>0.54166666666666663</v>
      </c>
      <c r="BP284" s="14">
        <v>0.70486111111111116</v>
      </c>
      <c r="BQ284" s="14"/>
      <c r="BR284" s="14"/>
      <c r="BS284" s="14"/>
      <c r="BT284" s="14"/>
      <c r="BU284" s="14"/>
      <c r="BV284" s="20"/>
      <c r="BW284" s="21">
        <f t="shared" si="19"/>
        <v>1</v>
      </c>
      <c r="BX284" s="2" t="str">
        <f t="shared" si="20"/>
        <v>X</v>
      </c>
      <c r="BY284" s="2">
        <f>+VLOOKUP(B284,GESEM!B:O,14,0)</f>
        <v>10861</v>
      </c>
      <c r="CG284"/>
      <c r="CH284"/>
    </row>
    <row r="285" spans="1:86" ht="12.75" customHeight="1" x14ac:dyDescent="0.2">
      <c r="A285" s="31">
        <f t="shared" si="21"/>
        <v>279</v>
      </c>
      <c r="B285" s="74">
        <v>46236847</v>
      </c>
      <c r="C285" s="61" t="str">
        <f>+VLOOKUP(J285,TURNO!P:Q,2,0)</f>
        <v xml:space="preserve">CHAT USER </v>
      </c>
      <c r="D285" s="61" t="str">
        <f>+VLOOKUP(N285,TURNO!B:D,3,0)</f>
        <v>Tarde</v>
      </c>
      <c r="E285" s="75">
        <f>+VLOOKUP(B285,GESEM!B:R,12,0)</f>
        <v>45595</v>
      </c>
      <c r="F285" s="61" t="str">
        <f>+VLOOKUP(B285,GESEM!B:R,13,0)</f>
        <v>PART TIME</v>
      </c>
      <c r="G285" s="61" t="s">
        <v>2218</v>
      </c>
      <c r="H285" s="96" t="s">
        <v>45</v>
      </c>
      <c r="I285" s="61" t="str">
        <f>+VLOOKUP(B285,GESEM!B:N,3,0)</f>
        <v>FABIAN TORIBIO BERTHA</v>
      </c>
      <c r="J285" s="61" t="s">
        <v>16</v>
      </c>
      <c r="K285" s="61" t="str">
        <f>+VLOOKUP(B285,GESEM!B:R,8,0)</f>
        <v>BAO VILELA CESAR ANDRES</v>
      </c>
      <c r="L285" s="61" t="str">
        <f>+VLOOKUP(B285,GESEM!B:R,17,0)</f>
        <v>SANCHEZ GRADOS JEAN PIERRE JOAQUIN</v>
      </c>
      <c r="M285" s="61" t="s">
        <v>97</v>
      </c>
      <c r="N285" s="13">
        <v>0.54166666666666663</v>
      </c>
      <c r="O285" s="14">
        <v>0.70486111111111116</v>
      </c>
      <c r="P285" s="13"/>
      <c r="Q285" s="14"/>
      <c r="R285" s="108" t="str">
        <f>+VLOOKUP(B285,GESEM!B:R,9,0)</f>
        <v>ACTIVO</v>
      </c>
      <c r="S285" s="19"/>
      <c r="T285" s="14"/>
      <c r="U285" s="14"/>
      <c r="V285" s="14"/>
      <c r="W285" s="13"/>
      <c r="X285" s="14"/>
      <c r="Y285" s="13"/>
      <c r="Z285" s="20"/>
      <c r="AA285" s="107">
        <v>0.54166666666666663</v>
      </c>
      <c r="AB285" s="17">
        <v>0.70486111111111116</v>
      </c>
      <c r="AC285" s="17"/>
      <c r="AD285" s="17"/>
      <c r="AE285" s="17"/>
      <c r="AF285" s="17"/>
      <c r="AG285" s="17"/>
      <c r="AH285" s="18"/>
      <c r="AI285" s="13">
        <v>0.54166666666666663</v>
      </c>
      <c r="AJ285" s="14">
        <v>0.70486111111111116</v>
      </c>
      <c r="AK285" s="14"/>
      <c r="AL285" s="14"/>
      <c r="AM285" s="13"/>
      <c r="AN285" s="14"/>
      <c r="AO285" s="14"/>
      <c r="AP285" s="20"/>
      <c r="AQ285" s="16">
        <v>0.54166666666666663</v>
      </c>
      <c r="AR285" s="17">
        <v>0.70486111111111116</v>
      </c>
      <c r="AS285" s="17"/>
      <c r="AT285" s="17"/>
      <c r="AU285" s="17"/>
      <c r="AV285" s="17"/>
      <c r="AW285" s="17"/>
      <c r="AX285" s="18"/>
      <c r="AY285" s="13">
        <v>0.54166666666666663</v>
      </c>
      <c r="AZ285" s="14">
        <v>0.70486111111111116</v>
      </c>
      <c r="BA285" s="14"/>
      <c r="BB285" s="14"/>
      <c r="BC285" s="13"/>
      <c r="BD285" s="14"/>
      <c r="BE285" s="14"/>
      <c r="BF285" s="20"/>
      <c r="BG285" s="16">
        <v>0.54166666666666663</v>
      </c>
      <c r="BH285" s="17">
        <v>0.70486111111111116</v>
      </c>
      <c r="BI285" s="17"/>
      <c r="BJ285" s="17"/>
      <c r="BK285" s="17"/>
      <c r="BL285" s="17"/>
      <c r="BM285" s="17"/>
      <c r="BN285" s="18"/>
      <c r="BO285" s="13">
        <v>0.54166666666666663</v>
      </c>
      <c r="BP285" s="14">
        <v>0.70486111111111116</v>
      </c>
      <c r="BQ285" s="14"/>
      <c r="BR285" s="14"/>
      <c r="BS285" s="14"/>
      <c r="BT285" s="14"/>
      <c r="BU285" s="14"/>
      <c r="BV285" s="20"/>
      <c r="BW285" s="21">
        <f t="shared" si="19"/>
        <v>1</v>
      </c>
      <c r="BX285" s="2" t="str">
        <f t="shared" si="20"/>
        <v>X</v>
      </c>
      <c r="BY285" s="2">
        <f>+VLOOKUP(B285,GESEM!B:O,14,0)</f>
        <v>10861</v>
      </c>
      <c r="CG285"/>
      <c r="CH285"/>
    </row>
    <row r="286" spans="1:86" ht="12.75" customHeight="1" x14ac:dyDescent="0.2">
      <c r="A286" s="31">
        <f t="shared" si="21"/>
        <v>280</v>
      </c>
      <c r="B286" s="74">
        <v>70036615</v>
      </c>
      <c r="C286" s="61" t="str">
        <f>+VLOOKUP(J286,TURNO!P:Q,2,0)</f>
        <v xml:space="preserve">CHAT USER </v>
      </c>
      <c r="D286" s="61" t="str">
        <f>+VLOOKUP(N286,TURNO!B:D,3,0)</f>
        <v>Tarde</v>
      </c>
      <c r="E286" s="75">
        <f>+VLOOKUP(B286,GESEM!B:R,12,0)</f>
        <v>45595</v>
      </c>
      <c r="F286" s="61" t="str">
        <f>+VLOOKUP(B286,GESEM!B:R,13,0)</f>
        <v>PART TIME</v>
      </c>
      <c r="G286" s="61"/>
      <c r="H286" s="96"/>
      <c r="I286" s="61" t="str">
        <f>+VLOOKUP(B286,GESEM!B:N,3,0)</f>
        <v>SESSAREGO BERROSPI GERALDINE RUBY</v>
      </c>
      <c r="J286" s="61" t="s">
        <v>16</v>
      </c>
      <c r="K286" s="61" t="str">
        <f>+VLOOKUP(B286,GESEM!B:R,8,0)</f>
        <v>BAO VILELA CESAR ANDRES</v>
      </c>
      <c r="L286" s="61" t="str">
        <f>+VLOOKUP(B286,GESEM!B:R,17,0)</f>
        <v>SANCHEZ GRADOS JEAN PIERRE JOAQUIN</v>
      </c>
      <c r="M286" s="61" t="s">
        <v>98</v>
      </c>
      <c r="N286" s="13">
        <v>0.58333333333333337</v>
      </c>
      <c r="O286" s="14">
        <v>0.74652777777777779</v>
      </c>
      <c r="P286" s="13"/>
      <c r="Q286" s="14"/>
      <c r="R286" s="108" t="str">
        <f>+VLOOKUP(B286,GESEM!B:R,9,0)</f>
        <v>INACTIVO</v>
      </c>
      <c r="S286" s="19">
        <v>0.58333333333333337</v>
      </c>
      <c r="T286" s="14">
        <v>0.74652777777777779</v>
      </c>
      <c r="U286" s="14"/>
      <c r="V286" s="14"/>
      <c r="W286" s="13"/>
      <c r="X286" s="14"/>
      <c r="Y286" s="13"/>
      <c r="Z286" s="20"/>
      <c r="AA286" s="107"/>
      <c r="AB286" s="17"/>
      <c r="AC286" s="17"/>
      <c r="AD286" s="17"/>
      <c r="AE286" s="17"/>
      <c r="AF286" s="17"/>
      <c r="AG286" s="17"/>
      <c r="AH286" s="18"/>
      <c r="AI286" s="13">
        <v>0.58333333333333337</v>
      </c>
      <c r="AJ286" s="14">
        <v>0.74652777777777779</v>
      </c>
      <c r="AK286" s="14"/>
      <c r="AL286" s="14"/>
      <c r="AM286" s="13"/>
      <c r="AN286" s="14"/>
      <c r="AO286" s="14"/>
      <c r="AP286" s="20"/>
      <c r="AQ286" s="16">
        <v>0.58333333333333337</v>
      </c>
      <c r="AR286" s="17">
        <v>0.74652777777777779</v>
      </c>
      <c r="AS286" s="17"/>
      <c r="AT286" s="17"/>
      <c r="AU286" s="17"/>
      <c r="AV286" s="17"/>
      <c r="AW286" s="17"/>
      <c r="AX286" s="18"/>
      <c r="AY286" s="13">
        <v>0.58333333333333337</v>
      </c>
      <c r="AZ286" s="14">
        <v>0.74652777777777779</v>
      </c>
      <c r="BA286" s="14"/>
      <c r="BB286" s="14"/>
      <c r="BC286" s="13"/>
      <c r="BD286" s="14"/>
      <c r="BE286" s="14"/>
      <c r="BF286" s="20"/>
      <c r="BG286" s="16">
        <v>0.58333333333333337</v>
      </c>
      <c r="BH286" s="17">
        <v>0.74652777777777779</v>
      </c>
      <c r="BI286" s="17"/>
      <c r="BJ286" s="17"/>
      <c r="BK286" s="17"/>
      <c r="BL286" s="17"/>
      <c r="BM286" s="17"/>
      <c r="BN286" s="18"/>
      <c r="BO286" s="13">
        <v>0.58333333333333337</v>
      </c>
      <c r="BP286" s="14">
        <v>0.74652777777777779</v>
      </c>
      <c r="BQ286" s="14"/>
      <c r="BR286" s="14"/>
      <c r="BS286" s="14"/>
      <c r="BT286" s="14"/>
      <c r="BU286" s="14"/>
      <c r="BV286" s="20"/>
      <c r="BW286" s="21">
        <f t="shared" si="19"/>
        <v>1</v>
      </c>
      <c r="BX286" s="2" t="str">
        <f t="shared" si="20"/>
        <v>X</v>
      </c>
      <c r="BY286" s="2">
        <f>+VLOOKUP(B286,GESEM!B:O,14,0)</f>
        <v>10861</v>
      </c>
      <c r="CG286"/>
      <c r="CH286"/>
    </row>
    <row r="287" spans="1:86" ht="12.75" customHeight="1" x14ac:dyDescent="0.2">
      <c r="A287" s="31">
        <f t="shared" si="21"/>
        <v>281</v>
      </c>
      <c r="B287" s="74">
        <v>46381545</v>
      </c>
      <c r="C287" s="61" t="str">
        <f>+VLOOKUP(J287,TURNO!P:Q,2,0)</f>
        <v xml:space="preserve">CHAT USER </v>
      </c>
      <c r="D287" s="61" t="str">
        <f>+VLOOKUP(N287,TURNO!B:D,3,0)</f>
        <v>Tarde</v>
      </c>
      <c r="E287" s="75">
        <f>+VLOOKUP(B287,GESEM!B:R,12,0)</f>
        <v>45595</v>
      </c>
      <c r="F287" s="61" t="str">
        <f>+VLOOKUP(B287,GESEM!B:R,13,0)</f>
        <v>PART TIME</v>
      </c>
      <c r="G287" s="61"/>
      <c r="H287" s="96"/>
      <c r="I287" s="61" t="str">
        <f>+VLOOKUP(B287,GESEM!B:N,3,0)</f>
        <v>BAIGORREA FARFAN ROSMERI</v>
      </c>
      <c r="J287" s="61" t="s">
        <v>16</v>
      </c>
      <c r="K287" s="61" t="str">
        <f>+VLOOKUP(B287,GESEM!B:R,8,0)</f>
        <v>ALMEYDA ALVARADO CARLOS ALEJANDRO</v>
      </c>
      <c r="L287" s="61" t="str">
        <f>+VLOOKUP(B287,GESEM!B:R,17,0)</f>
        <v>SANCHEZ GRADOS JEAN PIERRE JOAQUIN</v>
      </c>
      <c r="M287" s="61" t="s">
        <v>98</v>
      </c>
      <c r="N287" s="13">
        <v>0.54166666666666663</v>
      </c>
      <c r="O287" s="14">
        <v>0.70486111111111116</v>
      </c>
      <c r="P287" s="13"/>
      <c r="Q287" s="14"/>
      <c r="R287" s="108" t="str">
        <f>+VLOOKUP(B287,GESEM!B:R,9,0)</f>
        <v>ACTIVO</v>
      </c>
      <c r="S287" s="19">
        <v>0.54166666666666663</v>
      </c>
      <c r="T287" s="14">
        <v>0.70486111111111116</v>
      </c>
      <c r="U287" s="14"/>
      <c r="V287" s="14"/>
      <c r="W287" s="13"/>
      <c r="X287" s="14"/>
      <c r="Y287" s="13"/>
      <c r="Z287" s="20"/>
      <c r="AA287" s="107"/>
      <c r="AB287" s="17"/>
      <c r="AC287" s="17"/>
      <c r="AD287" s="17"/>
      <c r="AE287" s="17"/>
      <c r="AF287" s="17"/>
      <c r="AG287" s="17"/>
      <c r="AH287" s="18"/>
      <c r="AI287" s="13">
        <v>0.54166666666666663</v>
      </c>
      <c r="AJ287" s="14">
        <v>0.70486111111111116</v>
      </c>
      <c r="AK287" s="14"/>
      <c r="AL287" s="14"/>
      <c r="AM287" s="13"/>
      <c r="AN287" s="14"/>
      <c r="AO287" s="14"/>
      <c r="AP287" s="20"/>
      <c r="AQ287" s="16">
        <v>0.54166666666666663</v>
      </c>
      <c r="AR287" s="17">
        <v>0.70486111111111116</v>
      </c>
      <c r="AS287" s="17"/>
      <c r="AT287" s="17"/>
      <c r="AU287" s="17"/>
      <c r="AV287" s="17"/>
      <c r="AW287" s="17"/>
      <c r="AX287" s="18"/>
      <c r="AY287" s="13">
        <v>0.54166666666666663</v>
      </c>
      <c r="AZ287" s="14">
        <v>0.70486111111111116</v>
      </c>
      <c r="BA287" s="14"/>
      <c r="BB287" s="14"/>
      <c r="BC287" s="13"/>
      <c r="BD287" s="14"/>
      <c r="BE287" s="14"/>
      <c r="BF287" s="20"/>
      <c r="BG287" s="16">
        <v>0.54166666666666663</v>
      </c>
      <c r="BH287" s="17">
        <v>0.70486111111111116</v>
      </c>
      <c r="BI287" s="17"/>
      <c r="BJ287" s="17"/>
      <c r="BK287" s="17"/>
      <c r="BL287" s="17"/>
      <c r="BM287" s="17"/>
      <c r="BN287" s="18"/>
      <c r="BO287" s="13">
        <v>0.54166666666666663</v>
      </c>
      <c r="BP287" s="14">
        <v>0.70486111111111116</v>
      </c>
      <c r="BQ287" s="14"/>
      <c r="BR287" s="14"/>
      <c r="BS287" s="14"/>
      <c r="BT287" s="14"/>
      <c r="BU287" s="14"/>
      <c r="BV287" s="20"/>
      <c r="BW287" s="21">
        <f t="shared" si="19"/>
        <v>1</v>
      </c>
      <c r="BX287" s="2" t="str">
        <f t="shared" si="20"/>
        <v>X</v>
      </c>
      <c r="BY287" s="2">
        <f>+VLOOKUP(B287,GESEM!B:O,14,0)</f>
        <v>10861</v>
      </c>
      <c r="CG287"/>
      <c r="CH287"/>
    </row>
    <row r="288" spans="1:86" ht="12.75" customHeight="1" x14ac:dyDescent="0.2">
      <c r="A288" s="31">
        <f t="shared" si="21"/>
        <v>282</v>
      </c>
      <c r="B288" s="74">
        <v>47217360</v>
      </c>
      <c r="C288" s="61" t="str">
        <f>+VLOOKUP(J288,TURNO!P:Q,2,0)</f>
        <v xml:space="preserve">CHAT USER </v>
      </c>
      <c r="D288" s="61" t="str">
        <f>+VLOOKUP(N288,TURNO!B:D,3,0)</f>
        <v>Tarde</v>
      </c>
      <c r="E288" s="75">
        <f>+VLOOKUP(B288,GESEM!B:R,12,0)</f>
        <v>45595</v>
      </c>
      <c r="F288" s="61" t="str">
        <f>+VLOOKUP(B288,GESEM!B:R,13,0)</f>
        <v>PART TIME</v>
      </c>
      <c r="G288" s="61" t="s">
        <v>2218</v>
      </c>
      <c r="H288" s="96" t="s">
        <v>27</v>
      </c>
      <c r="I288" s="61" t="str">
        <f>+VLOOKUP(B288,GESEM!B:N,3,0)</f>
        <v>VEGA CHALAN VEGA CHALAN PEGUI MERCEDES DE FATIMA</v>
      </c>
      <c r="J288" s="61" t="s">
        <v>16</v>
      </c>
      <c r="K288" s="61" t="str">
        <f>+VLOOKUP(B288,GESEM!B:R,8,0)</f>
        <v>BAO VILELA CESAR ANDRES</v>
      </c>
      <c r="L288" s="61" t="str">
        <f>+VLOOKUP(B288,GESEM!B:R,17,0)</f>
        <v>SANCHEZ GRADOS JEAN PIERRE JOAQUIN</v>
      </c>
      <c r="M288" s="61" t="s">
        <v>98</v>
      </c>
      <c r="N288" s="13">
        <v>0.54166666666666663</v>
      </c>
      <c r="O288" s="14">
        <v>0.70486111111111116</v>
      </c>
      <c r="P288" s="13"/>
      <c r="Q288" s="14"/>
      <c r="R288" s="108" t="str">
        <f>+VLOOKUP(B288,GESEM!B:R,9,0)</f>
        <v>ACTIVO</v>
      </c>
      <c r="S288" s="19">
        <v>0.54166666666666663</v>
      </c>
      <c r="T288" s="14">
        <v>0.70486111111111116</v>
      </c>
      <c r="U288" s="14"/>
      <c r="V288" s="14"/>
      <c r="W288" s="13"/>
      <c r="X288" s="14"/>
      <c r="Y288" s="13"/>
      <c r="Z288" s="20"/>
      <c r="AA288" s="107"/>
      <c r="AB288" s="17"/>
      <c r="AC288" s="17"/>
      <c r="AD288" s="17"/>
      <c r="AE288" s="17"/>
      <c r="AF288" s="17"/>
      <c r="AG288" s="17"/>
      <c r="AH288" s="18"/>
      <c r="AI288" s="13">
        <v>0.54166666666666663</v>
      </c>
      <c r="AJ288" s="14">
        <v>0.70486111111111116</v>
      </c>
      <c r="AK288" s="14"/>
      <c r="AL288" s="14"/>
      <c r="AM288" s="13"/>
      <c r="AN288" s="14"/>
      <c r="AO288" s="14"/>
      <c r="AP288" s="20"/>
      <c r="AQ288" s="16">
        <v>0.54166666666666663</v>
      </c>
      <c r="AR288" s="17">
        <v>0.70486111111111116</v>
      </c>
      <c r="AS288" s="17"/>
      <c r="AT288" s="17"/>
      <c r="AU288" s="17"/>
      <c r="AV288" s="17"/>
      <c r="AW288" s="17"/>
      <c r="AX288" s="18"/>
      <c r="AY288" s="13">
        <v>0.54166666666666663</v>
      </c>
      <c r="AZ288" s="14">
        <v>0.70486111111111116</v>
      </c>
      <c r="BA288" s="14"/>
      <c r="BB288" s="14"/>
      <c r="BC288" s="13"/>
      <c r="BD288" s="14"/>
      <c r="BE288" s="14"/>
      <c r="BF288" s="20"/>
      <c r="BG288" s="16">
        <v>0.54166666666666663</v>
      </c>
      <c r="BH288" s="17">
        <v>0.70486111111111116</v>
      </c>
      <c r="BI288" s="17"/>
      <c r="BJ288" s="17"/>
      <c r="BK288" s="17"/>
      <c r="BL288" s="17"/>
      <c r="BM288" s="17"/>
      <c r="BN288" s="18"/>
      <c r="BO288" s="13">
        <v>0.54166666666666663</v>
      </c>
      <c r="BP288" s="14">
        <v>0.70486111111111116</v>
      </c>
      <c r="BQ288" s="14"/>
      <c r="BR288" s="14"/>
      <c r="BS288" s="14"/>
      <c r="BT288" s="14"/>
      <c r="BU288" s="14"/>
      <c r="BV288" s="20"/>
      <c r="BW288" s="21">
        <f t="shared" si="19"/>
        <v>1</v>
      </c>
      <c r="BX288" s="2" t="str">
        <f t="shared" si="20"/>
        <v>X</v>
      </c>
      <c r="BY288" s="2">
        <f>+VLOOKUP(B288,GESEM!B:O,14,0)</f>
        <v>10861</v>
      </c>
      <c r="CG288"/>
      <c r="CH288"/>
    </row>
    <row r="289" spans="1:86" ht="12.75" customHeight="1" x14ac:dyDescent="0.2">
      <c r="A289" s="31">
        <f t="shared" si="21"/>
        <v>283</v>
      </c>
      <c r="B289" s="74">
        <v>41690229</v>
      </c>
      <c r="C289" s="61" t="str">
        <f>+VLOOKUP(J289,TURNO!P:Q,2,0)</f>
        <v xml:space="preserve">CHAT USER </v>
      </c>
      <c r="D289" s="61" t="str">
        <f>+VLOOKUP(N289,TURNO!B:D,3,0)</f>
        <v>Tarde</v>
      </c>
      <c r="E289" s="75">
        <f>+VLOOKUP(B289,GESEM!B:R,12,0)</f>
        <v>45546</v>
      </c>
      <c r="F289" s="61" t="str">
        <f>+VLOOKUP(B289,GESEM!B:R,13,0)</f>
        <v>PART TIME</v>
      </c>
      <c r="G289" s="61"/>
      <c r="H289" s="96"/>
      <c r="I289" s="61" t="str">
        <f>+VLOOKUP(B289,GESEM!B:N,3,0)</f>
        <v>ORMEÑO MUNGUIA JANETT CELIA</v>
      </c>
      <c r="J289" s="61" t="s">
        <v>16</v>
      </c>
      <c r="K289" s="61" t="str">
        <f>+VLOOKUP(B289,GESEM!B:R,8,0)</f>
        <v>ALMEYDA ALVARADO CARLOS ALEJANDRO</v>
      </c>
      <c r="L289" s="61" t="str">
        <f>+VLOOKUP(B289,GESEM!B:R,17,0)</f>
        <v>SANCHEZ GRADOS JEAN PIERRE JOAQUIN</v>
      </c>
      <c r="M289" s="61" t="s">
        <v>98</v>
      </c>
      <c r="N289" s="13">
        <v>0.54166666666666663</v>
      </c>
      <c r="O289" s="14">
        <v>0.70486111111111116</v>
      </c>
      <c r="P289" s="13"/>
      <c r="Q289" s="14"/>
      <c r="R289" s="108" t="str">
        <f>+VLOOKUP(B289,GESEM!B:R,9,0)</f>
        <v>ACTIVO</v>
      </c>
      <c r="S289" s="19">
        <v>0.54166666666666663</v>
      </c>
      <c r="T289" s="14">
        <v>0.70486111111111116</v>
      </c>
      <c r="U289" s="14"/>
      <c r="V289" s="14"/>
      <c r="W289" s="13"/>
      <c r="X289" s="14"/>
      <c r="Y289" s="13"/>
      <c r="Z289" s="20"/>
      <c r="AA289" s="107"/>
      <c r="AB289" s="17"/>
      <c r="AC289" s="17"/>
      <c r="AD289" s="17"/>
      <c r="AE289" s="17"/>
      <c r="AF289" s="17"/>
      <c r="AG289" s="17"/>
      <c r="AH289" s="18"/>
      <c r="AI289" s="13">
        <v>0.54166666666666663</v>
      </c>
      <c r="AJ289" s="14">
        <v>0.70486111111111116</v>
      </c>
      <c r="AK289" s="14"/>
      <c r="AL289" s="14"/>
      <c r="AM289" s="13"/>
      <c r="AN289" s="14"/>
      <c r="AO289" s="14"/>
      <c r="AP289" s="20"/>
      <c r="AQ289" s="16">
        <v>0.54166666666666663</v>
      </c>
      <c r="AR289" s="17">
        <v>0.70486111111111116</v>
      </c>
      <c r="AS289" s="17"/>
      <c r="AT289" s="17"/>
      <c r="AU289" s="17"/>
      <c r="AV289" s="17"/>
      <c r="AW289" s="17"/>
      <c r="AX289" s="18"/>
      <c r="AY289" s="13">
        <v>0.54166666666666663</v>
      </c>
      <c r="AZ289" s="14">
        <v>0.70486111111111116</v>
      </c>
      <c r="BA289" s="14"/>
      <c r="BB289" s="14"/>
      <c r="BC289" s="13"/>
      <c r="BD289" s="14"/>
      <c r="BE289" s="14"/>
      <c r="BF289" s="20"/>
      <c r="BG289" s="16">
        <v>0.54166666666666663</v>
      </c>
      <c r="BH289" s="17">
        <v>0.70486111111111116</v>
      </c>
      <c r="BI289" s="17"/>
      <c r="BJ289" s="17"/>
      <c r="BK289" s="17"/>
      <c r="BL289" s="17"/>
      <c r="BM289" s="17"/>
      <c r="BN289" s="18"/>
      <c r="BO289" s="13">
        <v>0.54166666666666663</v>
      </c>
      <c r="BP289" s="14">
        <v>0.70486111111111116</v>
      </c>
      <c r="BQ289" s="14"/>
      <c r="BR289" s="14"/>
      <c r="BS289" s="14"/>
      <c r="BT289" s="14"/>
      <c r="BU289" s="14"/>
      <c r="BV289" s="20"/>
      <c r="BW289" s="21">
        <f t="shared" si="19"/>
        <v>1</v>
      </c>
      <c r="BX289" s="2" t="str">
        <f t="shared" si="20"/>
        <v>X</v>
      </c>
      <c r="BY289" s="2">
        <f>+VLOOKUP(B289,GESEM!B:O,14,0)</f>
        <v>9666</v>
      </c>
      <c r="CG289"/>
      <c r="CH289"/>
    </row>
    <row r="290" spans="1:86" ht="12.75" customHeight="1" x14ac:dyDescent="0.2">
      <c r="A290" s="31">
        <f t="shared" si="21"/>
        <v>284</v>
      </c>
      <c r="B290" s="74">
        <v>40526692</v>
      </c>
      <c r="C290" s="61" t="str">
        <f>+VLOOKUP(J290,TURNO!P:Q,2,0)</f>
        <v xml:space="preserve">CHAT USER </v>
      </c>
      <c r="D290" s="61" t="str">
        <f>+VLOOKUP(N290,TURNO!B:D,3,0)</f>
        <v>Tarde</v>
      </c>
      <c r="E290" s="75">
        <f>+VLOOKUP(B290,GESEM!B:R,12,0)</f>
        <v>45623</v>
      </c>
      <c r="F290" s="61" t="str">
        <f>+VLOOKUP(B290,GESEM!B:R,13,0)</f>
        <v>PART TIME</v>
      </c>
      <c r="G290" s="61"/>
      <c r="H290" s="96"/>
      <c r="I290" s="61" t="str">
        <f>+VLOOKUP(B290,GESEM!B:N,3,0)</f>
        <v>CUBAS DIAZ DEISI</v>
      </c>
      <c r="J290" s="61" t="s">
        <v>16</v>
      </c>
      <c r="K290" s="61" t="str">
        <f>+VLOOKUP(B290,GESEM!B:R,8,0)</f>
        <v>ROQUE GOMEZ FRANK PIERCE</v>
      </c>
      <c r="L290" s="61" t="str">
        <f>+VLOOKUP(B290,GESEM!B:R,17,0)</f>
        <v>PORTILLA REYES YOHANA ARACELLI</v>
      </c>
      <c r="M290" s="61" t="s">
        <v>99</v>
      </c>
      <c r="N290" s="13">
        <v>0.5</v>
      </c>
      <c r="O290" s="14">
        <v>0.66319444444444442</v>
      </c>
      <c r="P290" s="13"/>
      <c r="Q290" s="14"/>
      <c r="R290" s="108" t="str">
        <f>+VLOOKUP(B290,GESEM!B:R,9,0)</f>
        <v>ACTIVO</v>
      </c>
      <c r="S290" s="19">
        <v>0.5</v>
      </c>
      <c r="T290" s="14">
        <v>0.66319444444444442</v>
      </c>
      <c r="U290" s="14"/>
      <c r="V290" s="14"/>
      <c r="W290" s="13"/>
      <c r="X290" s="14"/>
      <c r="Y290" s="13"/>
      <c r="Z290" s="20"/>
      <c r="AA290" s="107">
        <v>0.5</v>
      </c>
      <c r="AB290" s="17">
        <v>0.66319444444444442</v>
      </c>
      <c r="AC290" s="17"/>
      <c r="AD290" s="17"/>
      <c r="AE290" s="17"/>
      <c r="AF290" s="17"/>
      <c r="AG290" s="17"/>
      <c r="AH290" s="18"/>
      <c r="AI290" s="13"/>
      <c r="AJ290" s="14"/>
      <c r="AK290" s="14"/>
      <c r="AL290" s="14"/>
      <c r="AM290" s="13"/>
      <c r="AN290" s="14"/>
      <c r="AO290" s="14"/>
      <c r="AP290" s="20"/>
      <c r="AQ290" s="16">
        <v>0.5</v>
      </c>
      <c r="AR290" s="17">
        <v>0.66319444444444442</v>
      </c>
      <c r="AS290" s="17"/>
      <c r="AT290" s="17"/>
      <c r="AU290" s="17"/>
      <c r="AV290" s="17"/>
      <c r="AW290" s="17"/>
      <c r="AX290" s="18"/>
      <c r="AY290" s="13">
        <v>0.5</v>
      </c>
      <c r="AZ290" s="14">
        <v>0.66319444444444442</v>
      </c>
      <c r="BA290" s="14"/>
      <c r="BB290" s="14"/>
      <c r="BC290" s="13"/>
      <c r="BD290" s="14"/>
      <c r="BE290" s="14"/>
      <c r="BF290" s="20"/>
      <c r="BG290" s="16">
        <v>0.5</v>
      </c>
      <c r="BH290" s="17">
        <v>0.66319444444444442</v>
      </c>
      <c r="BI290" s="17"/>
      <c r="BJ290" s="17"/>
      <c r="BK290" s="17"/>
      <c r="BL290" s="17"/>
      <c r="BM290" s="17"/>
      <c r="BN290" s="18"/>
      <c r="BO290" s="13">
        <v>0.5</v>
      </c>
      <c r="BP290" s="14">
        <v>0.66319444444444442</v>
      </c>
      <c r="BQ290" s="14"/>
      <c r="BR290" s="14"/>
      <c r="BS290" s="14"/>
      <c r="BT290" s="14"/>
      <c r="BU290" s="14"/>
      <c r="BV290" s="20"/>
      <c r="BW290" s="21">
        <f t="shared" si="19"/>
        <v>1</v>
      </c>
      <c r="BX290" s="2" t="str">
        <f t="shared" si="20"/>
        <v>X</v>
      </c>
      <c r="BY290" s="2">
        <f>+VLOOKUP(B290,GESEM!B:O,14,0)</f>
        <v>10897</v>
      </c>
      <c r="CG290"/>
      <c r="CH290"/>
    </row>
    <row r="291" spans="1:86" ht="12.75" customHeight="1" x14ac:dyDescent="0.2">
      <c r="A291" s="31">
        <f t="shared" si="21"/>
        <v>285</v>
      </c>
      <c r="B291" s="74">
        <v>43953057</v>
      </c>
      <c r="C291" s="61" t="str">
        <f>+VLOOKUP(J291,TURNO!P:Q,2,0)</f>
        <v xml:space="preserve">CHAT USER </v>
      </c>
      <c r="D291" s="61" t="str">
        <f>+VLOOKUP(N291,TURNO!B:D,3,0)</f>
        <v>Tarde</v>
      </c>
      <c r="E291" s="75">
        <f>+VLOOKUP(B291,GESEM!B:R,12,0)</f>
        <v>45623</v>
      </c>
      <c r="F291" s="61" t="str">
        <f>+VLOOKUP(B291,GESEM!B:R,13,0)</f>
        <v>PART TIME</v>
      </c>
      <c r="G291" s="61" t="s">
        <v>2218</v>
      </c>
      <c r="H291" s="96" t="s">
        <v>2290</v>
      </c>
      <c r="I291" s="61" t="str">
        <f>+VLOOKUP(B291,GESEM!B:N,3,0)</f>
        <v>ODICIO CRUZ MONICA JOVITA</v>
      </c>
      <c r="J291" s="61" t="s">
        <v>16</v>
      </c>
      <c r="K291" s="61" t="str">
        <f>+VLOOKUP(B291,GESEM!B:R,8,0)</f>
        <v>ROQUE GOMEZ FRANK PIERCE</v>
      </c>
      <c r="L291" s="61" t="str">
        <f>+VLOOKUP(B291,GESEM!B:R,17,0)</f>
        <v>PORTILLA REYES YOHANA ARACELLI</v>
      </c>
      <c r="M291" s="61" t="s">
        <v>97</v>
      </c>
      <c r="N291" s="13">
        <v>0.54166666666666663</v>
      </c>
      <c r="O291" s="14">
        <v>0.70486111111111116</v>
      </c>
      <c r="P291" s="13"/>
      <c r="Q291" s="14"/>
      <c r="R291" s="108" t="str">
        <f>+VLOOKUP(B291,GESEM!B:R,9,0)</f>
        <v>ACTIVO</v>
      </c>
      <c r="S291" s="19"/>
      <c r="T291" s="14"/>
      <c r="U291" s="14"/>
      <c r="V291" s="14"/>
      <c r="W291" s="13"/>
      <c r="X291" s="14"/>
      <c r="Y291" s="13"/>
      <c r="Z291" s="20"/>
      <c r="AA291" s="107">
        <v>0.54166666666666663</v>
      </c>
      <c r="AB291" s="17">
        <v>0.70486111111111116</v>
      </c>
      <c r="AC291" s="17"/>
      <c r="AD291" s="17"/>
      <c r="AE291" s="17"/>
      <c r="AF291" s="17"/>
      <c r="AG291" s="17"/>
      <c r="AH291" s="18"/>
      <c r="AI291" s="13">
        <v>0.54166666666666663</v>
      </c>
      <c r="AJ291" s="14">
        <v>0.70486111111111116</v>
      </c>
      <c r="AK291" s="14"/>
      <c r="AL291" s="14"/>
      <c r="AM291" s="13"/>
      <c r="AN291" s="14"/>
      <c r="AO291" s="14"/>
      <c r="AP291" s="20"/>
      <c r="AQ291" s="16">
        <v>0.54166666666666663</v>
      </c>
      <c r="AR291" s="17">
        <v>0.70486111111111116</v>
      </c>
      <c r="AS291" s="17"/>
      <c r="AT291" s="17"/>
      <c r="AU291" s="17"/>
      <c r="AV291" s="17"/>
      <c r="AW291" s="17"/>
      <c r="AX291" s="18"/>
      <c r="AY291" s="13">
        <v>0.54166666666666663</v>
      </c>
      <c r="AZ291" s="14">
        <v>0.70486111111111116</v>
      </c>
      <c r="BA291" s="14"/>
      <c r="BB291" s="14"/>
      <c r="BC291" s="13"/>
      <c r="BD291" s="14"/>
      <c r="BE291" s="14"/>
      <c r="BF291" s="20"/>
      <c r="BG291" s="16">
        <v>0.54166666666666663</v>
      </c>
      <c r="BH291" s="17">
        <v>0.70486111111111116</v>
      </c>
      <c r="BI291" s="17"/>
      <c r="BJ291" s="17"/>
      <c r="BK291" s="17"/>
      <c r="BL291" s="17"/>
      <c r="BM291" s="17"/>
      <c r="BN291" s="18"/>
      <c r="BO291" s="13">
        <v>0.54166666666666663</v>
      </c>
      <c r="BP291" s="14">
        <v>0.70486111111111116</v>
      </c>
      <c r="BQ291" s="14"/>
      <c r="BR291" s="14"/>
      <c r="BS291" s="14"/>
      <c r="BT291" s="14"/>
      <c r="BU291" s="14"/>
      <c r="BV291" s="20"/>
      <c r="BW291" s="21">
        <f t="shared" si="19"/>
        <v>1</v>
      </c>
      <c r="BX291" s="2" t="str">
        <f t="shared" si="20"/>
        <v>X</v>
      </c>
      <c r="BY291" s="2">
        <f>+VLOOKUP(B291,GESEM!B:O,14,0)</f>
        <v>10897</v>
      </c>
      <c r="CG291"/>
      <c r="CH291"/>
    </row>
    <row r="292" spans="1:86" ht="12.75" customHeight="1" x14ac:dyDescent="0.2">
      <c r="A292" s="31">
        <f t="shared" si="21"/>
        <v>286</v>
      </c>
      <c r="B292" s="74">
        <v>74650441</v>
      </c>
      <c r="C292" s="61" t="str">
        <f>+VLOOKUP(J292,TURNO!P:Q,2,0)</f>
        <v xml:space="preserve">CHAT USER </v>
      </c>
      <c r="D292" s="61" t="str">
        <f>+VLOOKUP(N292,TURNO!B:D,3,0)</f>
        <v>Mañana</v>
      </c>
      <c r="E292" s="75">
        <f>+VLOOKUP(B292,GESEM!B:R,12,0)</f>
        <v>45623</v>
      </c>
      <c r="F292" s="61" t="str">
        <f>+VLOOKUP(B292,GESEM!B:R,13,0)</f>
        <v>PART TIME</v>
      </c>
      <c r="G292" s="61"/>
      <c r="H292" s="96"/>
      <c r="I292" s="61" t="str">
        <f>+VLOOKUP(B292,GESEM!B:N,3,0)</f>
        <v>TORRES DEL AGUILA SILVIA MERCEDES</v>
      </c>
      <c r="J292" s="61" t="s">
        <v>16</v>
      </c>
      <c r="K292" s="61" t="str">
        <f>+VLOOKUP(B292,GESEM!B:R,8,0)</f>
        <v>APONTE COVEÑAS JOSELYN ANDREA</v>
      </c>
      <c r="L292" s="61" t="str">
        <f>+VLOOKUP(B292,GESEM!B:R,17,0)</f>
        <v>ALONSO RAFAEL ALEJANDRO WLADIMIR</v>
      </c>
      <c r="M292" s="61" t="s">
        <v>100</v>
      </c>
      <c r="N292" s="13">
        <v>0.29166666666666669</v>
      </c>
      <c r="O292" s="14">
        <v>0.4548611111111111</v>
      </c>
      <c r="P292" s="13"/>
      <c r="Q292" s="14"/>
      <c r="R292" s="108" t="str">
        <f>+VLOOKUP(B292,GESEM!B:R,9,0)</f>
        <v>ACTIVO</v>
      </c>
      <c r="S292" s="19">
        <v>0.29166666666666669</v>
      </c>
      <c r="T292" s="14">
        <v>0.4548611111111111</v>
      </c>
      <c r="U292" s="14"/>
      <c r="V292" s="14"/>
      <c r="W292" s="13"/>
      <c r="X292" s="14"/>
      <c r="Y292" s="13"/>
      <c r="Z292" s="20"/>
      <c r="AA292" s="107">
        <v>0.29166666666666669</v>
      </c>
      <c r="AB292" s="17">
        <v>0.4548611111111111</v>
      </c>
      <c r="AC292" s="17"/>
      <c r="AD292" s="17"/>
      <c r="AE292" s="17"/>
      <c r="AF292" s="17"/>
      <c r="AG292" s="17"/>
      <c r="AH292" s="18"/>
      <c r="AI292" s="13">
        <v>0.29166666666666669</v>
      </c>
      <c r="AJ292" s="14">
        <v>0.4548611111111111</v>
      </c>
      <c r="AK292" s="14"/>
      <c r="AL292" s="14"/>
      <c r="AM292" s="13"/>
      <c r="AN292" s="14"/>
      <c r="AO292" s="14"/>
      <c r="AP292" s="20"/>
      <c r="AQ292" s="16"/>
      <c r="AR292" s="17"/>
      <c r="AS292" s="17"/>
      <c r="AT292" s="17"/>
      <c r="AU292" s="17"/>
      <c r="AV292" s="17"/>
      <c r="AW292" s="17"/>
      <c r="AX292" s="18"/>
      <c r="AY292" s="13">
        <v>0.29166666666666669</v>
      </c>
      <c r="AZ292" s="14">
        <v>0.4548611111111111</v>
      </c>
      <c r="BA292" s="14"/>
      <c r="BB292" s="14"/>
      <c r="BC292" s="13"/>
      <c r="BD292" s="14"/>
      <c r="BE292" s="14"/>
      <c r="BF292" s="20"/>
      <c r="BG292" s="16">
        <v>0.29166666666666669</v>
      </c>
      <c r="BH292" s="17">
        <v>0.4548611111111111</v>
      </c>
      <c r="BI292" s="17"/>
      <c r="BJ292" s="17"/>
      <c r="BK292" s="17"/>
      <c r="BL292" s="17"/>
      <c r="BM292" s="17"/>
      <c r="BN292" s="18"/>
      <c r="BO292" s="13">
        <v>0.29166666666666669</v>
      </c>
      <c r="BP292" s="14">
        <v>0.4548611111111111</v>
      </c>
      <c r="BQ292" s="14"/>
      <c r="BR292" s="14"/>
      <c r="BS292" s="14"/>
      <c r="BT292" s="14"/>
      <c r="BU292" s="14"/>
      <c r="BV292" s="20"/>
      <c r="BW292" s="21">
        <f t="shared" si="19"/>
        <v>1</v>
      </c>
      <c r="BX292" s="2" t="str">
        <f t="shared" si="20"/>
        <v>X</v>
      </c>
      <c r="BY292" s="2">
        <f>+VLOOKUP(B292,GESEM!B:O,14,0)</f>
        <v>10897</v>
      </c>
      <c r="CG292"/>
      <c r="CH292"/>
    </row>
    <row r="293" spans="1:86" ht="12.75" customHeight="1" x14ac:dyDescent="0.2">
      <c r="A293" s="31">
        <f t="shared" si="21"/>
        <v>287</v>
      </c>
      <c r="B293" s="74">
        <v>70909106</v>
      </c>
      <c r="C293" s="61" t="str">
        <f>+VLOOKUP(J293,TURNO!P:Q,2,0)</f>
        <v xml:space="preserve">CHAT USER </v>
      </c>
      <c r="D293" s="61" t="str">
        <f>+VLOOKUP(N293,TURNO!B:D,3,0)</f>
        <v>Tarde</v>
      </c>
      <c r="E293" s="75">
        <f>+VLOOKUP(B293,GESEM!B:R,12,0)</f>
        <v>45623</v>
      </c>
      <c r="F293" s="61" t="str">
        <f>+VLOOKUP(B293,GESEM!B:R,13,0)</f>
        <v>PART TIME</v>
      </c>
      <c r="G293" s="61"/>
      <c r="H293" s="96"/>
      <c r="I293" s="61" t="str">
        <f>+VLOOKUP(B293,GESEM!B:N,3,0)</f>
        <v>AGUILAR GÓMEZ LUISA STEPHANY</v>
      </c>
      <c r="J293" s="61" t="s">
        <v>16</v>
      </c>
      <c r="K293" s="61" t="str">
        <f>+VLOOKUP(B293,GESEM!B:R,8,0)</f>
        <v>NOVOA VILLAR JULIANA MELISSA</v>
      </c>
      <c r="L293" s="61" t="str">
        <f>+VLOOKUP(B293,GESEM!B:R,17,0)</f>
        <v>PORTILLA REYES YOHANA ARACELLI</v>
      </c>
      <c r="M293" s="61" t="s">
        <v>97</v>
      </c>
      <c r="N293" s="13">
        <v>0.54166666666666663</v>
      </c>
      <c r="O293" s="14">
        <v>0.70486111111111116</v>
      </c>
      <c r="P293" s="13"/>
      <c r="Q293" s="14"/>
      <c r="R293" s="108" t="str">
        <f>+VLOOKUP(B293,GESEM!B:R,9,0)</f>
        <v>ACTIVO</v>
      </c>
      <c r="S293" s="19"/>
      <c r="T293" s="14"/>
      <c r="U293" s="14"/>
      <c r="V293" s="14"/>
      <c r="W293" s="13"/>
      <c r="X293" s="14"/>
      <c r="Y293" s="13"/>
      <c r="Z293" s="20"/>
      <c r="AA293" s="107">
        <v>0.54166666666666663</v>
      </c>
      <c r="AB293" s="17">
        <v>0.70486111111111116</v>
      </c>
      <c r="AC293" s="17"/>
      <c r="AD293" s="17"/>
      <c r="AE293" s="17"/>
      <c r="AF293" s="17"/>
      <c r="AG293" s="17"/>
      <c r="AH293" s="18"/>
      <c r="AI293" s="13">
        <v>0.54166666666666663</v>
      </c>
      <c r="AJ293" s="14">
        <v>0.70486111111111116</v>
      </c>
      <c r="AK293" s="14"/>
      <c r="AL293" s="14"/>
      <c r="AM293" s="13"/>
      <c r="AN293" s="14"/>
      <c r="AO293" s="14"/>
      <c r="AP293" s="20"/>
      <c r="AQ293" s="16">
        <v>0.54166666666666663</v>
      </c>
      <c r="AR293" s="17">
        <v>0.70486111111111116</v>
      </c>
      <c r="AS293" s="17"/>
      <c r="AT293" s="17"/>
      <c r="AU293" s="17"/>
      <c r="AV293" s="17"/>
      <c r="AW293" s="17"/>
      <c r="AX293" s="18"/>
      <c r="AY293" s="13">
        <v>0.54166666666666663</v>
      </c>
      <c r="AZ293" s="14">
        <v>0.70486111111111116</v>
      </c>
      <c r="BA293" s="14"/>
      <c r="BB293" s="14"/>
      <c r="BC293" s="13"/>
      <c r="BD293" s="14"/>
      <c r="BE293" s="14"/>
      <c r="BF293" s="20"/>
      <c r="BG293" s="16">
        <v>0.54166666666666663</v>
      </c>
      <c r="BH293" s="17">
        <v>0.70486111111111116</v>
      </c>
      <c r="BI293" s="17"/>
      <c r="BJ293" s="17"/>
      <c r="BK293" s="17"/>
      <c r="BL293" s="17"/>
      <c r="BM293" s="17"/>
      <c r="BN293" s="18"/>
      <c r="BO293" s="13">
        <v>0.54166666666666663</v>
      </c>
      <c r="BP293" s="14">
        <v>0.70486111111111116</v>
      </c>
      <c r="BQ293" s="14"/>
      <c r="BR293" s="14"/>
      <c r="BS293" s="14"/>
      <c r="BT293" s="14"/>
      <c r="BU293" s="14"/>
      <c r="BV293" s="20"/>
      <c r="BW293" s="21">
        <f t="shared" si="19"/>
        <v>1</v>
      </c>
      <c r="BX293" s="2" t="str">
        <f t="shared" si="20"/>
        <v>X</v>
      </c>
      <c r="BY293" s="2">
        <f>+VLOOKUP(B293,GESEM!B:O,14,0)</f>
        <v>10897</v>
      </c>
      <c r="CG293"/>
      <c r="CH293"/>
    </row>
    <row r="294" spans="1:86" ht="12.75" customHeight="1" x14ac:dyDescent="0.2">
      <c r="A294" s="31">
        <f t="shared" si="21"/>
        <v>288</v>
      </c>
      <c r="B294" s="74">
        <v>47445968</v>
      </c>
      <c r="C294" s="61" t="str">
        <f>+VLOOKUP(J294,TURNO!P:Q,2,0)</f>
        <v xml:space="preserve">CHAT USER </v>
      </c>
      <c r="D294" s="61" t="str">
        <f>+VLOOKUP(N294,TURNO!B:D,3,0)</f>
        <v>Tarde</v>
      </c>
      <c r="E294" s="75">
        <f>+VLOOKUP(B294,GESEM!B:R,12,0)</f>
        <v>45623</v>
      </c>
      <c r="F294" s="61" t="str">
        <f>+VLOOKUP(B294,GESEM!B:R,13,0)</f>
        <v>PART TIME</v>
      </c>
      <c r="G294" s="61"/>
      <c r="H294" s="96"/>
      <c r="I294" s="61" t="str">
        <f>+VLOOKUP(B294,GESEM!B:N,3,0)</f>
        <v>MENDOZA HUAMANYALLI MARIO CAMILO</v>
      </c>
      <c r="J294" s="61" t="s">
        <v>16</v>
      </c>
      <c r="K294" s="61" t="str">
        <f>+VLOOKUP(B294,GESEM!B:R,8,0)</f>
        <v>MORALES MAMANI BRADEN SAMUEL</v>
      </c>
      <c r="L294" s="61" t="str">
        <f>+VLOOKUP(B294,GESEM!B:R,17,0)</f>
        <v>PORTILLA REYES YOHANA ARACELLI</v>
      </c>
      <c r="M294" s="61" t="s">
        <v>97</v>
      </c>
      <c r="N294" s="13">
        <v>0.58333333333333337</v>
      </c>
      <c r="O294" s="14">
        <v>0.74652777777777779</v>
      </c>
      <c r="P294" s="13"/>
      <c r="Q294" s="14"/>
      <c r="R294" s="108" t="str">
        <f>+VLOOKUP(B294,GESEM!B:R,9,0)</f>
        <v>ACTIVO</v>
      </c>
      <c r="S294" s="19"/>
      <c r="T294" s="14"/>
      <c r="U294" s="14"/>
      <c r="V294" s="14"/>
      <c r="W294" s="13"/>
      <c r="X294" s="14"/>
      <c r="Y294" s="13"/>
      <c r="Z294" s="20"/>
      <c r="AA294" s="107">
        <v>0.58333333333333337</v>
      </c>
      <c r="AB294" s="17">
        <v>0.74652777777777779</v>
      </c>
      <c r="AC294" s="17"/>
      <c r="AD294" s="17"/>
      <c r="AE294" s="17"/>
      <c r="AF294" s="17"/>
      <c r="AG294" s="17"/>
      <c r="AH294" s="18"/>
      <c r="AI294" s="13">
        <v>0.58333333333333337</v>
      </c>
      <c r="AJ294" s="14">
        <v>0.74652777777777779</v>
      </c>
      <c r="AK294" s="14"/>
      <c r="AL294" s="14"/>
      <c r="AM294" s="13"/>
      <c r="AN294" s="14"/>
      <c r="AO294" s="14"/>
      <c r="AP294" s="20"/>
      <c r="AQ294" s="16">
        <v>0.58333333333333337</v>
      </c>
      <c r="AR294" s="17">
        <v>0.74652777777777779</v>
      </c>
      <c r="AS294" s="17"/>
      <c r="AT294" s="17"/>
      <c r="AU294" s="17"/>
      <c r="AV294" s="17"/>
      <c r="AW294" s="17"/>
      <c r="AX294" s="18"/>
      <c r="AY294" s="13">
        <v>0.58333333333333337</v>
      </c>
      <c r="AZ294" s="14">
        <v>0.74652777777777779</v>
      </c>
      <c r="BA294" s="14"/>
      <c r="BB294" s="14"/>
      <c r="BC294" s="13"/>
      <c r="BD294" s="14"/>
      <c r="BE294" s="14"/>
      <c r="BF294" s="20"/>
      <c r="BG294" s="16">
        <v>0.58333333333333337</v>
      </c>
      <c r="BH294" s="17">
        <v>0.74652777777777779</v>
      </c>
      <c r="BI294" s="17"/>
      <c r="BJ294" s="17"/>
      <c r="BK294" s="17"/>
      <c r="BL294" s="17"/>
      <c r="BM294" s="17"/>
      <c r="BN294" s="18"/>
      <c r="BO294" s="13">
        <v>0.58333333333333337</v>
      </c>
      <c r="BP294" s="14">
        <v>0.74652777777777779</v>
      </c>
      <c r="BQ294" s="14"/>
      <c r="BR294" s="14"/>
      <c r="BS294" s="14"/>
      <c r="BT294" s="14"/>
      <c r="BU294" s="14"/>
      <c r="BV294" s="20"/>
      <c r="BW294" s="21">
        <f t="shared" si="19"/>
        <v>1</v>
      </c>
      <c r="BX294" s="2" t="str">
        <f t="shared" si="20"/>
        <v>X</v>
      </c>
      <c r="BY294" s="2">
        <f>+VLOOKUP(B294,GESEM!B:O,14,0)</f>
        <v>10896</v>
      </c>
      <c r="CG294"/>
      <c r="CH294"/>
    </row>
    <row r="295" spans="1:86" ht="12.75" customHeight="1" x14ac:dyDescent="0.2">
      <c r="A295" s="31">
        <f t="shared" si="21"/>
        <v>289</v>
      </c>
      <c r="B295" s="74">
        <v>70100804</v>
      </c>
      <c r="C295" s="61" t="str">
        <f>+VLOOKUP(J295,TURNO!P:Q,2,0)</f>
        <v xml:space="preserve">CHAT USER </v>
      </c>
      <c r="D295" s="61" t="str">
        <f>+VLOOKUP(N295,TURNO!B:D,3,0)</f>
        <v>Tarde</v>
      </c>
      <c r="E295" s="75">
        <f>+VLOOKUP(B295,GESEM!B:R,12,0)</f>
        <v>45623</v>
      </c>
      <c r="F295" s="61" t="str">
        <f>+VLOOKUP(B295,GESEM!B:R,13,0)</f>
        <v>PART TIME</v>
      </c>
      <c r="G295" s="61"/>
      <c r="H295" s="96"/>
      <c r="I295" s="61" t="str">
        <f>+VLOOKUP(B295,GESEM!B:N,3,0)</f>
        <v>SARAVIA SUYO SUSAN MARYORI</v>
      </c>
      <c r="J295" s="61" t="s">
        <v>16</v>
      </c>
      <c r="K295" s="61" t="str">
        <f>+VLOOKUP(B295,GESEM!B:R,8,0)</f>
        <v>NOVOA VILLAR JULIANA MELISSA</v>
      </c>
      <c r="L295" s="61" t="str">
        <f>+VLOOKUP(B295,GESEM!B:R,17,0)</f>
        <v>PORTILLA REYES YOHANA ARACELLI</v>
      </c>
      <c r="M295" s="61" t="s">
        <v>99</v>
      </c>
      <c r="N295" s="13">
        <v>0.54166666666666663</v>
      </c>
      <c r="O295" s="14">
        <v>0.70486111111111116</v>
      </c>
      <c r="P295" s="13"/>
      <c r="Q295" s="14"/>
      <c r="R295" s="108" t="str">
        <f>+VLOOKUP(B295,GESEM!B:R,9,0)</f>
        <v>ACTIVO</v>
      </c>
      <c r="S295" s="19">
        <v>0.54166666666666663</v>
      </c>
      <c r="T295" s="14">
        <v>0.70486111111111116</v>
      </c>
      <c r="U295" s="14"/>
      <c r="V295" s="14"/>
      <c r="W295" s="13"/>
      <c r="X295" s="14"/>
      <c r="Y295" s="13"/>
      <c r="Z295" s="20"/>
      <c r="AA295" s="107">
        <v>0.54166666666666663</v>
      </c>
      <c r="AB295" s="17">
        <v>0.70486111111111116</v>
      </c>
      <c r="AC295" s="17"/>
      <c r="AD295" s="17"/>
      <c r="AE295" s="17"/>
      <c r="AF295" s="17"/>
      <c r="AG295" s="17"/>
      <c r="AH295" s="18"/>
      <c r="AI295" s="13"/>
      <c r="AJ295" s="14"/>
      <c r="AK295" s="14"/>
      <c r="AL295" s="14"/>
      <c r="AM295" s="13"/>
      <c r="AN295" s="14"/>
      <c r="AO295" s="14"/>
      <c r="AP295" s="20"/>
      <c r="AQ295" s="16">
        <v>0.54166666666666663</v>
      </c>
      <c r="AR295" s="17">
        <v>0.70486111111111116</v>
      </c>
      <c r="AS295" s="17"/>
      <c r="AT295" s="17"/>
      <c r="AU295" s="17"/>
      <c r="AV295" s="17"/>
      <c r="AW295" s="17"/>
      <c r="AX295" s="18"/>
      <c r="AY295" s="13">
        <v>0.54166666666666663</v>
      </c>
      <c r="AZ295" s="14">
        <v>0.70486111111111116</v>
      </c>
      <c r="BA295" s="14"/>
      <c r="BB295" s="14"/>
      <c r="BC295" s="13"/>
      <c r="BD295" s="14"/>
      <c r="BE295" s="14"/>
      <c r="BF295" s="20"/>
      <c r="BG295" s="16">
        <v>0.54166666666666663</v>
      </c>
      <c r="BH295" s="17">
        <v>0.70486111111111116</v>
      </c>
      <c r="BI295" s="17"/>
      <c r="BJ295" s="17"/>
      <c r="BK295" s="17"/>
      <c r="BL295" s="17"/>
      <c r="BM295" s="17"/>
      <c r="BN295" s="18"/>
      <c r="BO295" s="13">
        <v>0.54166666666666663</v>
      </c>
      <c r="BP295" s="14">
        <v>0.70486111111111116</v>
      </c>
      <c r="BQ295" s="14"/>
      <c r="BR295" s="14"/>
      <c r="BS295" s="14"/>
      <c r="BT295" s="14"/>
      <c r="BU295" s="14"/>
      <c r="BV295" s="20"/>
      <c r="BW295" s="21">
        <f t="shared" si="19"/>
        <v>1</v>
      </c>
      <c r="BX295" s="2" t="str">
        <f t="shared" si="20"/>
        <v>X</v>
      </c>
      <c r="BY295" s="2">
        <f>+VLOOKUP(B295,GESEM!B:O,14,0)</f>
        <v>10896</v>
      </c>
      <c r="CG295"/>
      <c r="CH295"/>
    </row>
    <row r="296" spans="1:86" ht="12.75" customHeight="1" x14ac:dyDescent="0.2">
      <c r="A296" s="31">
        <f t="shared" si="21"/>
        <v>290</v>
      </c>
      <c r="B296" s="74">
        <v>71427268</v>
      </c>
      <c r="C296" s="61" t="str">
        <f>+VLOOKUP(J296,TURNO!P:Q,2,0)</f>
        <v xml:space="preserve">CHAT USER </v>
      </c>
      <c r="D296" s="61" t="str">
        <f>+VLOOKUP(N296,TURNO!B:D,3,0)</f>
        <v>Tarde</v>
      </c>
      <c r="E296" s="75">
        <f>+VLOOKUP(B296,GESEM!B:R,12,0)</f>
        <v>45623</v>
      </c>
      <c r="F296" s="61" t="str">
        <f>+VLOOKUP(B296,GESEM!B:R,13,0)</f>
        <v>PART TIME</v>
      </c>
      <c r="G296" s="61"/>
      <c r="H296" s="96"/>
      <c r="I296" s="61" t="str">
        <f>+VLOOKUP(B296,GESEM!B:N,3,0)</f>
        <v>BALBOA BASURTO LIA ANTONELLA</v>
      </c>
      <c r="J296" s="61" t="s">
        <v>16</v>
      </c>
      <c r="K296" s="61" t="str">
        <f>+VLOOKUP(B296,GESEM!B:R,8,0)</f>
        <v>RUBINA MEDINA GUSTAVO FRANCO</v>
      </c>
      <c r="L296" s="61" t="str">
        <f>+VLOOKUP(B296,GESEM!B:R,17,0)</f>
        <v>PORTILLA REYES YOHANA ARACELLI</v>
      </c>
      <c r="M296" s="61" t="s">
        <v>98</v>
      </c>
      <c r="N296" s="13">
        <v>0.5</v>
      </c>
      <c r="O296" s="14">
        <v>0.66319444444444442</v>
      </c>
      <c r="P296" s="13"/>
      <c r="Q296" s="14"/>
      <c r="R296" s="108" t="str">
        <f>+VLOOKUP(B296,GESEM!B:R,9,0)</f>
        <v>ACTIVO</v>
      </c>
      <c r="S296" s="19">
        <v>0.5</v>
      </c>
      <c r="T296" s="14">
        <v>0.66319444444444442</v>
      </c>
      <c r="U296" s="14"/>
      <c r="V296" s="14"/>
      <c r="W296" s="13"/>
      <c r="X296" s="14"/>
      <c r="Y296" s="13"/>
      <c r="Z296" s="20"/>
      <c r="AA296" s="107"/>
      <c r="AB296" s="17"/>
      <c r="AC296" s="17"/>
      <c r="AD296" s="17"/>
      <c r="AE296" s="17"/>
      <c r="AF296" s="17"/>
      <c r="AG296" s="17"/>
      <c r="AH296" s="18"/>
      <c r="AI296" s="13">
        <v>0.5</v>
      </c>
      <c r="AJ296" s="14">
        <v>0.66319444444444442</v>
      </c>
      <c r="AK296" s="14"/>
      <c r="AL296" s="14"/>
      <c r="AM296" s="13"/>
      <c r="AN296" s="14"/>
      <c r="AO296" s="14"/>
      <c r="AP296" s="20"/>
      <c r="AQ296" s="16">
        <v>0.5</v>
      </c>
      <c r="AR296" s="17">
        <v>0.66319444444444442</v>
      </c>
      <c r="AS296" s="17"/>
      <c r="AT296" s="17"/>
      <c r="AU296" s="17"/>
      <c r="AV296" s="17"/>
      <c r="AW296" s="17"/>
      <c r="AX296" s="18"/>
      <c r="AY296" s="13">
        <v>0.5</v>
      </c>
      <c r="AZ296" s="14">
        <v>0.66319444444444442</v>
      </c>
      <c r="BA296" s="14"/>
      <c r="BB296" s="14"/>
      <c r="BC296" s="13"/>
      <c r="BD296" s="14"/>
      <c r="BE296" s="14"/>
      <c r="BF296" s="20"/>
      <c r="BG296" s="16">
        <v>0.5</v>
      </c>
      <c r="BH296" s="17">
        <v>0.66319444444444442</v>
      </c>
      <c r="BI296" s="17"/>
      <c r="BJ296" s="17"/>
      <c r="BK296" s="17"/>
      <c r="BL296" s="17"/>
      <c r="BM296" s="17"/>
      <c r="BN296" s="18"/>
      <c r="BO296" s="13">
        <v>0.5</v>
      </c>
      <c r="BP296" s="14">
        <v>0.66319444444444442</v>
      </c>
      <c r="BQ296" s="14"/>
      <c r="BR296" s="14"/>
      <c r="BS296" s="14"/>
      <c r="BT296" s="14"/>
      <c r="BU296" s="14"/>
      <c r="BV296" s="20"/>
      <c r="BW296" s="21">
        <f t="shared" si="19"/>
        <v>1</v>
      </c>
      <c r="BX296" s="2" t="str">
        <f t="shared" si="20"/>
        <v>X</v>
      </c>
      <c r="BY296" s="2">
        <f>+VLOOKUP(B296,GESEM!B:O,14,0)</f>
        <v>10896</v>
      </c>
      <c r="CG296"/>
      <c r="CH296"/>
    </row>
    <row r="297" spans="1:86" ht="12.75" customHeight="1" x14ac:dyDescent="0.2">
      <c r="A297" s="31">
        <f t="shared" si="21"/>
        <v>291</v>
      </c>
      <c r="B297" s="74">
        <v>73479673</v>
      </c>
      <c r="C297" s="61" t="str">
        <f>+VLOOKUP(J297,TURNO!P:Q,2,0)</f>
        <v xml:space="preserve">CHAT USER </v>
      </c>
      <c r="D297" s="61" t="str">
        <f>+VLOOKUP(N297,TURNO!B:D,3,0)</f>
        <v>Tarde</v>
      </c>
      <c r="E297" s="75">
        <f>+VLOOKUP(B297,GESEM!B:R,12,0)</f>
        <v>45623</v>
      </c>
      <c r="F297" s="61" t="str">
        <f>+VLOOKUP(B297,GESEM!B:R,13,0)</f>
        <v>PART TIME</v>
      </c>
      <c r="G297" s="61" t="s">
        <v>2292</v>
      </c>
      <c r="H297" s="96" t="s">
        <v>2367</v>
      </c>
      <c r="I297" s="61" t="str">
        <f>+VLOOKUP(B297,GESEM!B:N,3,0)</f>
        <v>TEJADA TEMOCHE NIKY XAVIER</v>
      </c>
      <c r="J297" s="61" t="s">
        <v>16</v>
      </c>
      <c r="K297" s="61" t="str">
        <f>+VLOOKUP(B297,GESEM!B:R,8,0)</f>
        <v>VILLAVICENCIO OBANDO ARTURO JOSE</v>
      </c>
      <c r="L297" s="61" t="str">
        <f>+VLOOKUP(B297,GESEM!B:R,17,0)</f>
        <v>PORTILLA REYES YOHANA ARACELLI</v>
      </c>
      <c r="M297" s="61" t="s">
        <v>99</v>
      </c>
      <c r="N297" s="13">
        <v>0.54166666666666663</v>
      </c>
      <c r="O297" s="14">
        <v>0.88541666666666663</v>
      </c>
      <c r="P297" s="13">
        <v>0.75</v>
      </c>
      <c r="Q297" s="14">
        <v>0.78125</v>
      </c>
      <c r="R297" s="108" t="str">
        <f>+VLOOKUP(B297,GESEM!B:R,9,0)</f>
        <v>ACTIVO</v>
      </c>
      <c r="S297" s="19">
        <v>0.54166666666666663</v>
      </c>
      <c r="T297" s="14">
        <v>0.88541666666666663</v>
      </c>
      <c r="U297" s="14"/>
      <c r="V297" s="14"/>
      <c r="W297" s="13">
        <v>0.75</v>
      </c>
      <c r="X297" s="14">
        <v>0.78125</v>
      </c>
      <c r="Y297" s="13"/>
      <c r="Z297" s="20"/>
      <c r="AA297" s="107">
        <v>0.54166666666666663</v>
      </c>
      <c r="AB297" s="17">
        <v>0.88541666666666663</v>
      </c>
      <c r="AC297" s="17"/>
      <c r="AD297" s="17"/>
      <c r="AE297" s="17">
        <v>0.75</v>
      </c>
      <c r="AF297" s="17">
        <v>0.78125</v>
      </c>
      <c r="AG297" s="17"/>
      <c r="AH297" s="18"/>
      <c r="AI297" s="13"/>
      <c r="AJ297" s="14"/>
      <c r="AK297" s="14"/>
      <c r="AL297" s="14"/>
      <c r="AM297" s="13"/>
      <c r="AN297" s="14"/>
      <c r="AO297" s="14"/>
      <c r="AP297" s="20"/>
      <c r="AQ297" s="16">
        <v>0.54166666666666663</v>
      </c>
      <c r="AR297" s="17">
        <v>0.88541666666666663</v>
      </c>
      <c r="AS297" s="17"/>
      <c r="AT297" s="17"/>
      <c r="AU297" s="17">
        <v>0.75</v>
      </c>
      <c r="AV297" s="17">
        <v>0.78125</v>
      </c>
      <c r="AW297" s="17"/>
      <c r="AX297" s="18"/>
      <c r="AY297" s="13">
        <v>0.54166666666666663</v>
      </c>
      <c r="AZ297" s="14">
        <v>0.88541666666666663</v>
      </c>
      <c r="BA297" s="14"/>
      <c r="BB297" s="14"/>
      <c r="BC297" s="13">
        <v>0.75</v>
      </c>
      <c r="BD297" s="14">
        <v>0.78125</v>
      </c>
      <c r="BE297" s="14"/>
      <c r="BF297" s="20"/>
      <c r="BG297" s="16">
        <v>0.54166666666666663</v>
      </c>
      <c r="BH297" s="17">
        <v>0.88541666666666663</v>
      </c>
      <c r="BI297" s="17"/>
      <c r="BJ297" s="17"/>
      <c r="BK297" s="17">
        <v>0.75</v>
      </c>
      <c r="BL297" s="17">
        <v>0.78125</v>
      </c>
      <c r="BM297" s="17"/>
      <c r="BN297" s="18"/>
      <c r="BO297" s="13">
        <v>0.54166666666666663</v>
      </c>
      <c r="BP297" s="14">
        <v>0.88541666666666663</v>
      </c>
      <c r="BQ297" s="14"/>
      <c r="BR297" s="14"/>
      <c r="BS297" s="14">
        <v>0.75</v>
      </c>
      <c r="BT297" s="14">
        <v>0.78125</v>
      </c>
      <c r="BU297" s="14"/>
      <c r="BV297" s="20"/>
      <c r="BW297" s="21">
        <f t="shared" si="19"/>
        <v>1</v>
      </c>
      <c r="BX297" s="2" t="str">
        <f t="shared" si="20"/>
        <v>X</v>
      </c>
      <c r="BY297" s="2">
        <f>+VLOOKUP(B297,GESEM!B:O,14,0)</f>
        <v>10896</v>
      </c>
      <c r="CG297"/>
      <c r="CH297"/>
    </row>
    <row r="298" spans="1:86" ht="12.75" customHeight="1" x14ac:dyDescent="0.2">
      <c r="A298" s="31">
        <f t="shared" si="21"/>
        <v>292</v>
      </c>
      <c r="B298" s="74">
        <v>42346979</v>
      </c>
      <c r="C298" s="61" t="str">
        <f>+VLOOKUP(J298,TURNO!P:Q,2,0)</f>
        <v xml:space="preserve">CHAT USER </v>
      </c>
      <c r="D298" s="61" t="str">
        <f>+VLOOKUP(N298,TURNO!B:D,3,0)</f>
        <v>Tarde</v>
      </c>
      <c r="E298" s="75">
        <f>+VLOOKUP(B298,GESEM!B:R,12,0)</f>
        <v>45623</v>
      </c>
      <c r="F298" s="61" t="str">
        <f>+VLOOKUP(B298,GESEM!B:R,13,0)</f>
        <v>PART TIME</v>
      </c>
      <c r="G298" s="61" t="s">
        <v>2218</v>
      </c>
      <c r="H298" s="96" t="s">
        <v>2290</v>
      </c>
      <c r="I298" s="61" t="str">
        <f>+VLOOKUP(B298,GESEM!B:N,3,0)</f>
        <v>MAC TAMARIZ SILVIA</v>
      </c>
      <c r="J298" s="61" t="s">
        <v>16</v>
      </c>
      <c r="K298" s="61" t="str">
        <f>+VLOOKUP(B298,GESEM!B:R,8,0)</f>
        <v>ROQUE GOMEZ FRANK PIERCE</v>
      </c>
      <c r="L298" s="61" t="str">
        <f>+VLOOKUP(B298,GESEM!B:R,17,0)</f>
        <v>PORTILLA REYES YOHANA ARACELLI</v>
      </c>
      <c r="M298" s="61" t="s">
        <v>98</v>
      </c>
      <c r="N298" s="13">
        <v>0.54166666666666663</v>
      </c>
      <c r="O298" s="14">
        <v>0.70486111111111116</v>
      </c>
      <c r="P298" s="13"/>
      <c r="Q298" s="14"/>
      <c r="R298" s="108" t="str">
        <f>+VLOOKUP(B298,GESEM!B:R,9,0)</f>
        <v>ACTIVO</v>
      </c>
      <c r="S298" s="19">
        <v>0.54166666666666663</v>
      </c>
      <c r="T298" s="14">
        <v>0.70486111111111116</v>
      </c>
      <c r="U298" s="14"/>
      <c r="V298" s="14"/>
      <c r="W298" s="13"/>
      <c r="X298" s="14"/>
      <c r="Y298" s="13"/>
      <c r="Z298" s="20"/>
      <c r="AA298" s="107"/>
      <c r="AB298" s="17"/>
      <c r="AC298" s="17"/>
      <c r="AD298" s="17"/>
      <c r="AE298" s="17"/>
      <c r="AF298" s="17"/>
      <c r="AG298" s="17"/>
      <c r="AH298" s="18"/>
      <c r="AI298" s="13">
        <v>0.54166666666666663</v>
      </c>
      <c r="AJ298" s="14">
        <v>0.70486111111111116</v>
      </c>
      <c r="AK298" s="14"/>
      <c r="AL298" s="14"/>
      <c r="AM298" s="13"/>
      <c r="AN298" s="14"/>
      <c r="AO298" s="14"/>
      <c r="AP298" s="20"/>
      <c r="AQ298" s="16">
        <v>0.54166666666666663</v>
      </c>
      <c r="AR298" s="17">
        <v>0.70486111111111116</v>
      </c>
      <c r="AS298" s="17"/>
      <c r="AT298" s="17"/>
      <c r="AU298" s="17"/>
      <c r="AV298" s="17"/>
      <c r="AW298" s="17"/>
      <c r="AX298" s="18"/>
      <c r="AY298" s="13">
        <v>0.54166666666666663</v>
      </c>
      <c r="AZ298" s="14">
        <v>0.70486111111111116</v>
      </c>
      <c r="BA298" s="14"/>
      <c r="BB298" s="14"/>
      <c r="BC298" s="13"/>
      <c r="BD298" s="14"/>
      <c r="BE298" s="14"/>
      <c r="BF298" s="20"/>
      <c r="BG298" s="16">
        <v>0.54166666666666663</v>
      </c>
      <c r="BH298" s="17">
        <v>0.70486111111111116</v>
      </c>
      <c r="BI298" s="17"/>
      <c r="BJ298" s="17"/>
      <c r="BK298" s="17"/>
      <c r="BL298" s="17"/>
      <c r="BM298" s="17"/>
      <c r="BN298" s="18"/>
      <c r="BO298" s="13">
        <v>0.54166666666666663</v>
      </c>
      <c r="BP298" s="14">
        <v>0.70486111111111116</v>
      </c>
      <c r="BQ298" s="14"/>
      <c r="BR298" s="14"/>
      <c r="BS298" s="14"/>
      <c r="BT298" s="14"/>
      <c r="BU298" s="14"/>
      <c r="BV298" s="20"/>
      <c r="BW298" s="21">
        <f t="shared" si="19"/>
        <v>1</v>
      </c>
      <c r="BX298" s="2" t="str">
        <f t="shared" si="20"/>
        <v>X</v>
      </c>
      <c r="BY298" s="2">
        <f>+VLOOKUP(B298,GESEM!B:O,14,0)</f>
        <v>10896</v>
      </c>
      <c r="CG298"/>
      <c r="CH298"/>
    </row>
    <row r="299" spans="1:86" ht="12.75" customHeight="1" x14ac:dyDescent="0.2">
      <c r="A299" s="31">
        <f t="shared" si="21"/>
        <v>293</v>
      </c>
      <c r="B299" s="74">
        <v>76387510</v>
      </c>
      <c r="C299" s="61" t="str">
        <f>+VLOOKUP(J299,TURNO!P:Q,2,0)</f>
        <v xml:space="preserve">CHAT USER </v>
      </c>
      <c r="D299" s="61" t="str">
        <f>+VLOOKUP(N299,TURNO!B:D,3,0)</f>
        <v>Tarde</v>
      </c>
      <c r="E299" s="75">
        <f>+VLOOKUP(B299,GESEM!B:R,12,0)</f>
        <v>45294</v>
      </c>
      <c r="F299" s="61" t="str">
        <f>+VLOOKUP(B299,GESEM!B:R,13,0)</f>
        <v>FULL TIME</v>
      </c>
      <c r="G299" s="61" t="s">
        <v>2215</v>
      </c>
      <c r="H299" s="96" t="s">
        <v>2374</v>
      </c>
      <c r="I299" s="61" t="str">
        <f>+VLOOKUP(B299,GESEM!B:N,3,0)</f>
        <v>RUIZ PILLACA KATHERINE STEFANY</v>
      </c>
      <c r="J299" s="61" t="s">
        <v>16</v>
      </c>
      <c r="K299" s="61" t="str">
        <f>+VLOOKUP(B299,GESEM!B:R,8,0)</f>
        <v>RUBINA MEDINA GUSTAVO FRANCO</v>
      </c>
      <c r="L299" s="61" t="str">
        <f>+VLOOKUP(B299,GESEM!B:R,17,0)</f>
        <v>PORTILLA REYES YOHANA ARACELLI</v>
      </c>
      <c r="M299" s="61" t="s">
        <v>98</v>
      </c>
      <c r="N299" s="13">
        <v>0.58333333333333337</v>
      </c>
      <c r="O299" s="14">
        <v>0.92708333333333337</v>
      </c>
      <c r="P299" s="13">
        <v>0.77083333333333337</v>
      </c>
      <c r="Q299" s="14">
        <v>0.80208333333333337</v>
      </c>
      <c r="R299" s="108" t="str">
        <f>+VLOOKUP(B299,GESEM!B:R,9,0)</f>
        <v>ACTIVO</v>
      </c>
      <c r="S299" s="19">
        <v>0.58333333333333337</v>
      </c>
      <c r="T299" s="14">
        <v>0.92708333333333337</v>
      </c>
      <c r="U299" s="14"/>
      <c r="V299" s="14"/>
      <c r="W299" s="13">
        <v>0.77083333333333337</v>
      </c>
      <c r="X299" s="14">
        <v>0.80208333333333337</v>
      </c>
      <c r="Y299" s="13"/>
      <c r="Z299" s="20"/>
      <c r="AA299" s="107"/>
      <c r="AB299" s="17"/>
      <c r="AC299" s="17"/>
      <c r="AD299" s="17"/>
      <c r="AE299" s="17"/>
      <c r="AF299" s="17"/>
      <c r="AG299" s="17"/>
      <c r="AH299" s="18"/>
      <c r="AI299" s="13">
        <v>0.58333333333333337</v>
      </c>
      <c r="AJ299" s="14">
        <v>0.92708333333333337</v>
      </c>
      <c r="AK299" s="14"/>
      <c r="AL299" s="14"/>
      <c r="AM299" s="13">
        <v>0.77083333333333337</v>
      </c>
      <c r="AN299" s="14">
        <v>0.80208333333333337</v>
      </c>
      <c r="AO299" s="14"/>
      <c r="AP299" s="20"/>
      <c r="AQ299" s="16">
        <v>0.58333333333333337</v>
      </c>
      <c r="AR299" s="17">
        <v>0.92708333333333337</v>
      </c>
      <c r="AS299" s="17"/>
      <c r="AT299" s="17"/>
      <c r="AU299" s="17">
        <v>0.77083333333333337</v>
      </c>
      <c r="AV299" s="17">
        <v>0.80208333333333337</v>
      </c>
      <c r="AW299" s="17"/>
      <c r="AX299" s="18"/>
      <c r="AY299" s="13">
        <v>0.58333333333333337</v>
      </c>
      <c r="AZ299" s="14">
        <v>0.92708333333333337</v>
      </c>
      <c r="BA299" s="14"/>
      <c r="BB299" s="14"/>
      <c r="BC299" s="13">
        <v>0.77083333333333337</v>
      </c>
      <c r="BD299" s="14">
        <v>0.80208333333333337</v>
      </c>
      <c r="BE299" s="14"/>
      <c r="BF299" s="20"/>
      <c r="BG299" s="16">
        <v>0.58333333333333337</v>
      </c>
      <c r="BH299" s="17">
        <v>0.92708333333333337</v>
      </c>
      <c r="BI299" s="17"/>
      <c r="BJ299" s="17"/>
      <c r="BK299" s="17">
        <v>0.77083333333333337</v>
      </c>
      <c r="BL299" s="17">
        <v>0.80208333333333337</v>
      </c>
      <c r="BM299" s="17"/>
      <c r="BN299" s="18"/>
      <c r="BO299" s="13">
        <v>0.58333333333333337</v>
      </c>
      <c r="BP299" s="14">
        <v>0.92708333333333337</v>
      </c>
      <c r="BQ299" s="14"/>
      <c r="BR299" s="14"/>
      <c r="BS299" s="14">
        <v>0.77083333333333337</v>
      </c>
      <c r="BT299" s="14">
        <v>0.80208333333333337</v>
      </c>
      <c r="BU299" s="14"/>
      <c r="BV299" s="20"/>
      <c r="BW299" s="21">
        <f t="shared" si="19"/>
        <v>1</v>
      </c>
      <c r="BX299" s="2" t="str">
        <f t="shared" si="20"/>
        <v>X</v>
      </c>
      <c r="BY299" s="2">
        <f>+VLOOKUP(B299,GESEM!B:O,14,0)</f>
        <v>6993</v>
      </c>
      <c r="CG299"/>
      <c r="CH299"/>
    </row>
    <row r="300" spans="1:86" ht="12.75" customHeight="1" x14ac:dyDescent="0.2">
      <c r="A300" s="31">
        <f t="shared" si="21"/>
        <v>294</v>
      </c>
      <c r="B300" s="74">
        <v>73234762</v>
      </c>
      <c r="C300" s="61" t="str">
        <f>+VLOOKUP(J300,TURNO!P:Q,2,0)</f>
        <v xml:space="preserve">CHAT USER </v>
      </c>
      <c r="D300" s="61" t="str">
        <f>+VLOOKUP(N300,TURNO!B:D,3,0)</f>
        <v>Tarde</v>
      </c>
      <c r="E300" s="75">
        <f>+VLOOKUP(B300,GESEM!B:R,12,0)</f>
        <v>45180</v>
      </c>
      <c r="F300" s="61" t="str">
        <f>+VLOOKUP(B300,GESEM!B:R,13,0)</f>
        <v>PART TIME</v>
      </c>
      <c r="G300" s="61" t="s">
        <v>2218</v>
      </c>
      <c r="H300" s="96" t="s">
        <v>45</v>
      </c>
      <c r="I300" s="61" t="str">
        <f>+VLOOKUP(B300,GESEM!B:N,3,0)</f>
        <v>SANCHEZ SANCHEZ CHRISTIAN OMAR</v>
      </c>
      <c r="J300" s="61" t="s">
        <v>16</v>
      </c>
      <c r="K300" s="61" t="str">
        <f>+VLOOKUP(B300,GESEM!B:R,8,0)</f>
        <v>ALMEYDA ALVARADO CARLOS ALEJANDRO</v>
      </c>
      <c r="L300" s="61" t="str">
        <f>+VLOOKUP(B300,GESEM!B:R,17,0)</f>
        <v>SANCHEZ GRADOS JEAN PIERRE JOAQUIN</v>
      </c>
      <c r="M300" s="61" t="s">
        <v>98</v>
      </c>
      <c r="N300" s="13">
        <v>0.54166666666666663</v>
      </c>
      <c r="O300" s="14">
        <v>0.70486111111111116</v>
      </c>
      <c r="P300" s="13"/>
      <c r="Q300" s="14"/>
      <c r="R300" s="108" t="str">
        <f>+VLOOKUP(B300,GESEM!B:R,9,0)</f>
        <v>ACTIVO</v>
      </c>
      <c r="S300" s="19">
        <v>0.54166666666666663</v>
      </c>
      <c r="T300" s="14">
        <v>0.70486111111111116</v>
      </c>
      <c r="U300" s="14"/>
      <c r="V300" s="14"/>
      <c r="W300" s="13"/>
      <c r="X300" s="14"/>
      <c r="Y300" s="13"/>
      <c r="Z300" s="20"/>
      <c r="AA300" s="107"/>
      <c r="AB300" s="17"/>
      <c r="AC300" s="17"/>
      <c r="AD300" s="17"/>
      <c r="AE300" s="17"/>
      <c r="AF300" s="17"/>
      <c r="AG300" s="17"/>
      <c r="AH300" s="18"/>
      <c r="AI300" s="13">
        <v>0.54166666666666663</v>
      </c>
      <c r="AJ300" s="14">
        <v>0.70486111111111116</v>
      </c>
      <c r="AK300" s="14"/>
      <c r="AL300" s="14"/>
      <c r="AM300" s="13"/>
      <c r="AN300" s="14"/>
      <c r="AO300" s="14"/>
      <c r="AP300" s="20"/>
      <c r="AQ300" s="16">
        <v>0.54166666666666663</v>
      </c>
      <c r="AR300" s="17">
        <v>0.70486111111111116</v>
      </c>
      <c r="AS300" s="17"/>
      <c r="AT300" s="17"/>
      <c r="AU300" s="17"/>
      <c r="AV300" s="17"/>
      <c r="AW300" s="17"/>
      <c r="AX300" s="18"/>
      <c r="AY300" s="13">
        <v>0.54166666666666663</v>
      </c>
      <c r="AZ300" s="14">
        <v>0.70486111111111116</v>
      </c>
      <c r="BA300" s="14"/>
      <c r="BB300" s="14"/>
      <c r="BC300" s="13"/>
      <c r="BD300" s="14"/>
      <c r="BE300" s="14"/>
      <c r="BF300" s="20"/>
      <c r="BG300" s="16">
        <v>0.54166666666666663</v>
      </c>
      <c r="BH300" s="17">
        <v>0.70486111111111116</v>
      </c>
      <c r="BI300" s="17"/>
      <c r="BJ300" s="17"/>
      <c r="BK300" s="17"/>
      <c r="BL300" s="17"/>
      <c r="BM300" s="17"/>
      <c r="BN300" s="18"/>
      <c r="BO300" s="13">
        <v>0.54166666666666663</v>
      </c>
      <c r="BP300" s="14">
        <v>0.70486111111111116</v>
      </c>
      <c r="BQ300" s="14"/>
      <c r="BR300" s="14"/>
      <c r="BS300" s="14"/>
      <c r="BT300" s="14"/>
      <c r="BU300" s="14"/>
      <c r="BV300" s="20"/>
      <c r="BW300" s="21">
        <f t="shared" si="19"/>
        <v>1</v>
      </c>
      <c r="BX300" s="2" t="str">
        <f t="shared" si="20"/>
        <v>X</v>
      </c>
      <c r="BY300" s="2">
        <f>+VLOOKUP(B300,GESEM!B:O,14,0)</f>
        <v>6620</v>
      </c>
      <c r="CG300"/>
      <c r="CH300"/>
    </row>
    <row r="301" spans="1:86" ht="12.75" customHeight="1" x14ac:dyDescent="0.2">
      <c r="A301" s="31">
        <f t="shared" si="21"/>
        <v>295</v>
      </c>
      <c r="B301" s="74">
        <v>74069980</v>
      </c>
      <c r="C301" s="61" t="str">
        <f>+VLOOKUP(J301,TURNO!P:Q,2,0)</f>
        <v xml:space="preserve">CHAT USER </v>
      </c>
      <c r="D301" s="61" t="str">
        <f>+VLOOKUP(N301,TURNO!B:D,3,0)</f>
        <v>Tarde</v>
      </c>
      <c r="E301" s="75">
        <f>+VLOOKUP(B301,GESEM!B:R,12,0)</f>
        <v>45687</v>
      </c>
      <c r="F301" s="61" t="str">
        <f>+VLOOKUP(B301,GESEM!B:R,13,0)</f>
        <v>PART TIME</v>
      </c>
      <c r="G301" s="61"/>
      <c r="H301" s="96"/>
      <c r="I301" s="61" t="str">
        <f>+VLOOKUP(B301,GESEM!B:N,3,0)</f>
        <v>MEJIA MECA KATTERINE NICOLL</v>
      </c>
      <c r="J301" s="61" t="s">
        <v>16</v>
      </c>
      <c r="K301" s="61" t="str">
        <f>+VLOOKUP(B301,GESEM!B:R,8,0)</f>
        <v>QUISPE ACUÑA ALVARO ROBERT</v>
      </c>
      <c r="L301" s="61" t="str">
        <f>+VLOOKUP(B301,GESEM!B:R,17,0)</f>
        <v>SANCHEZ GRADOS JEAN PIERRE JOAQUIN</v>
      </c>
      <c r="M301" s="61" t="s">
        <v>98</v>
      </c>
      <c r="N301" s="13">
        <v>0.54166666666666663</v>
      </c>
      <c r="O301" s="14">
        <v>0.70486111111111116</v>
      </c>
      <c r="P301" s="13"/>
      <c r="Q301" s="14"/>
      <c r="R301" s="108" t="str">
        <f>+VLOOKUP(B301,GESEM!B:R,9,0)</f>
        <v>ACTIVO</v>
      </c>
      <c r="S301" s="19">
        <v>0.54166666666666663</v>
      </c>
      <c r="T301" s="14">
        <v>0.70486111111111116</v>
      </c>
      <c r="U301" s="14"/>
      <c r="V301" s="14"/>
      <c r="W301" s="13"/>
      <c r="X301" s="14"/>
      <c r="Y301" s="13"/>
      <c r="Z301" s="20"/>
      <c r="AA301" s="107"/>
      <c r="AB301" s="17"/>
      <c r="AC301" s="17"/>
      <c r="AD301" s="17"/>
      <c r="AE301" s="17"/>
      <c r="AF301" s="17"/>
      <c r="AG301" s="17"/>
      <c r="AH301" s="18"/>
      <c r="AI301" s="13">
        <v>0.54166666666666663</v>
      </c>
      <c r="AJ301" s="14">
        <v>0.70486111111111116</v>
      </c>
      <c r="AK301" s="14"/>
      <c r="AL301" s="14"/>
      <c r="AM301" s="13"/>
      <c r="AN301" s="14"/>
      <c r="AO301" s="14"/>
      <c r="AP301" s="20"/>
      <c r="AQ301" s="16">
        <v>0.54166666666666663</v>
      </c>
      <c r="AR301" s="17">
        <v>0.70486111111111116</v>
      </c>
      <c r="AS301" s="17"/>
      <c r="AT301" s="17"/>
      <c r="AU301" s="17"/>
      <c r="AV301" s="17"/>
      <c r="AW301" s="17"/>
      <c r="AX301" s="18"/>
      <c r="AY301" s="13">
        <v>0.54166666666666663</v>
      </c>
      <c r="AZ301" s="14">
        <v>0.70486111111111116</v>
      </c>
      <c r="BA301" s="14"/>
      <c r="BB301" s="14"/>
      <c r="BC301" s="13"/>
      <c r="BD301" s="14"/>
      <c r="BE301" s="14"/>
      <c r="BF301" s="20"/>
      <c r="BG301" s="16">
        <v>0.54166666666666663</v>
      </c>
      <c r="BH301" s="17">
        <v>0.70486111111111116</v>
      </c>
      <c r="BI301" s="17"/>
      <c r="BJ301" s="17"/>
      <c r="BK301" s="17"/>
      <c r="BL301" s="17"/>
      <c r="BM301" s="17"/>
      <c r="BN301" s="18"/>
      <c r="BO301" s="13">
        <v>0.54166666666666663</v>
      </c>
      <c r="BP301" s="14">
        <v>0.70486111111111116</v>
      </c>
      <c r="BQ301" s="14"/>
      <c r="BR301" s="14"/>
      <c r="BS301" s="14"/>
      <c r="BT301" s="14"/>
      <c r="BU301" s="14"/>
      <c r="BV301" s="20"/>
      <c r="BW301" s="21">
        <f t="shared" si="19"/>
        <v>1</v>
      </c>
      <c r="BX301" s="2" t="str">
        <f t="shared" si="20"/>
        <v>X</v>
      </c>
      <c r="BY301" s="2" t="str">
        <f>+VLOOKUP(B301,GESEM!B:O,14,0)</f>
        <v>R1564574</v>
      </c>
      <c r="CG301"/>
      <c r="CH301"/>
    </row>
    <row r="302" spans="1:86" ht="12.75" customHeight="1" x14ac:dyDescent="0.2">
      <c r="A302" s="31">
        <f t="shared" si="21"/>
        <v>296</v>
      </c>
      <c r="B302" s="74">
        <v>70636182</v>
      </c>
      <c r="C302" s="61" t="str">
        <f>+VLOOKUP(J302,TURNO!P:Q,2,0)</f>
        <v xml:space="preserve">CHAT USER </v>
      </c>
      <c r="D302" s="61" t="str">
        <f>+VLOOKUP(N302,TURNO!B:D,3,0)</f>
        <v>Tarde</v>
      </c>
      <c r="E302" s="75">
        <f>+VLOOKUP(B302,GESEM!B:R,12,0)</f>
        <v>45687</v>
      </c>
      <c r="F302" s="61" t="str">
        <f>+VLOOKUP(B302,GESEM!B:R,13,0)</f>
        <v>PART TIME</v>
      </c>
      <c r="G302" s="61"/>
      <c r="H302" s="96"/>
      <c r="I302" s="61" t="str">
        <f>+VLOOKUP(B302,GESEM!B:N,3,0)</f>
        <v>TORRES FLORES MIREYA ESTEFANY PALOMA</v>
      </c>
      <c r="J302" s="61" t="s">
        <v>16</v>
      </c>
      <c r="K302" s="61" t="str">
        <f>+VLOOKUP(B302,GESEM!B:R,8,0)</f>
        <v>QUISPE ACUÑA ALVARO ROBERT</v>
      </c>
      <c r="L302" s="61" t="str">
        <f>+VLOOKUP(B302,GESEM!B:R,17,0)</f>
        <v>SANCHEZ GRADOS JEAN PIERRE JOAQUIN</v>
      </c>
      <c r="M302" s="61" t="s">
        <v>97</v>
      </c>
      <c r="N302" s="13">
        <v>0.54166666666666663</v>
      </c>
      <c r="O302" s="14">
        <v>0.70486111111111116</v>
      </c>
      <c r="P302" s="13"/>
      <c r="Q302" s="14"/>
      <c r="R302" s="108" t="str">
        <f>+VLOOKUP(B302,GESEM!B:R,9,0)</f>
        <v>ACTIVO</v>
      </c>
      <c r="S302" s="19"/>
      <c r="T302" s="14"/>
      <c r="U302" s="14"/>
      <c r="V302" s="14"/>
      <c r="W302" s="13"/>
      <c r="X302" s="14"/>
      <c r="Y302" s="13"/>
      <c r="Z302" s="20"/>
      <c r="AA302" s="107">
        <v>0.54166666666666663</v>
      </c>
      <c r="AB302" s="17">
        <v>0.70486111111111116</v>
      </c>
      <c r="AC302" s="17"/>
      <c r="AD302" s="17"/>
      <c r="AE302" s="17"/>
      <c r="AF302" s="17"/>
      <c r="AG302" s="17"/>
      <c r="AH302" s="18"/>
      <c r="AI302" s="13">
        <v>0.54166666666666663</v>
      </c>
      <c r="AJ302" s="14">
        <v>0.70486111111111116</v>
      </c>
      <c r="AK302" s="14"/>
      <c r="AL302" s="14"/>
      <c r="AM302" s="13"/>
      <c r="AN302" s="14"/>
      <c r="AO302" s="14"/>
      <c r="AP302" s="20"/>
      <c r="AQ302" s="16">
        <v>0.54166666666666663</v>
      </c>
      <c r="AR302" s="17">
        <v>0.70486111111111116</v>
      </c>
      <c r="AS302" s="17"/>
      <c r="AT302" s="17"/>
      <c r="AU302" s="17"/>
      <c r="AV302" s="17"/>
      <c r="AW302" s="17"/>
      <c r="AX302" s="18"/>
      <c r="AY302" s="13">
        <v>0.54166666666666663</v>
      </c>
      <c r="AZ302" s="14">
        <v>0.70486111111111116</v>
      </c>
      <c r="BA302" s="14"/>
      <c r="BB302" s="14"/>
      <c r="BC302" s="13"/>
      <c r="BD302" s="14"/>
      <c r="BE302" s="14"/>
      <c r="BF302" s="20"/>
      <c r="BG302" s="16">
        <v>0.54166666666666663</v>
      </c>
      <c r="BH302" s="17">
        <v>0.70486111111111116</v>
      </c>
      <c r="BI302" s="17"/>
      <c r="BJ302" s="17"/>
      <c r="BK302" s="17"/>
      <c r="BL302" s="17"/>
      <c r="BM302" s="17"/>
      <c r="BN302" s="18"/>
      <c r="BO302" s="13">
        <v>0.54166666666666663</v>
      </c>
      <c r="BP302" s="14">
        <v>0.70486111111111116</v>
      </c>
      <c r="BQ302" s="14"/>
      <c r="BR302" s="14"/>
      <c r="BS302" s="14"/>
      <c r="BT302" s="14"/>
      <c r="BU302" s="14"/>
      <c r="BV302" s="20"/>
      <c r="BW302" s="21">
        <f t="shared" si="19"/>
        <v>1</v>
      </c>
      <c r="BX302" s="2" t="str">
        <f t="shared" si="20"/>
        <v>X</v>
      </c>
      <c r="BY302" s="2" t="str">
        <f>+VLOOKUP(B302,GESEM!B:O,14,0)</f>
        <v>R1564574</v>
      </c>
      <c r="CG302"/>
      <c r="CH302"/>
    </row>
    <row r="303" spans="1:86" ht="12.75" customHeight="1" x14ac:dyDescent="0.2">
      <c r="A303" s="31">
        <f t="shared" si="21"/>
        <v>297</v>
      </c>
      <c r="B303" s="74">
        <v>40166757</v>
      </c>
      <c r="C303" s="61" t="str">
        <f>+VLOOKUP(J303,TURNO!P:Q,2,0)</f>
        <v xml:space="preserve">CHAT USER </v>
      </c>
      <c r="D303" s="61" t="str">
        <f>+VLOOKUP(N303,TURNO!B:D,3,0)</f>
        <v>Tarde</v>
      </c>
      <c r="E303" s="75">
        <f>+VLOOKUP(B303,GESEM!B:R,12,0)</f>
        <v>45545</v>
      </c>
      <c r="F303" s="61" t="str">
        <f>+VLOOKUP(B303,GESEM!B:R,13,0)</f>
        <v>PART TIME</v>
      </c>
      <c r="G303" s="61"/>
      <c r="H303" s="96"/>
      <c r="I303" s="61" t="str">
        <f>+VLOOKUP(B303,GESEM!B:N,3,0)</f>
        <v>MADRID OCSAS ERIKA WENDY</v>
      </c>
      <c r="J303" s="61" t="s">
        <v>16</v>
      </c>
      <c r="K303" s="61" t="str">
        <f>+VLOOKUP(B303,GESEM!B:R,8,0)</f>
        <v>ROQUE GOMEZ FRANK PIERCE</v>
      </c>
      <c r="L303" s="61" t="str">
        <f>+VLOOKUP(B303,GESEM!B:R,17,0)</f>
        <v>PORTILLA REYES YOHANA ARACELLI</v>
      </c>
      <c r="M303" s="61" t="s">
        <v>98</v>
      </c>
      <c r="N303" s="13">
        <v>0.54166666666666663</v>
      </c>
      <c r="O303" s="14">
        <v>0.70486111111111116</v>
      </c>
      <c r="P303" s="13"/>
      <c r="Q303" s="14"/>
      <c r="R303" s="108" t="str">
        <f>+VLOOKUP(B303,GESEM!B:R,9,0)</f>
        <v>ACTIVO</v>
      </c>
      <c r="S303" s="19">
        <v>0.5</v>
      </c>
      <c r="T303" s="14">
        <v>0.66319444444444442</v>
      </c>
      <c r="U303" s="14"/>
      <c r="V303" s="14"/>
      <c r="W303" s="13"/>
      <c r="X303" s="14"/>
      <c r="Y303" s="13"/>
      <c r="Z303" s="20"/>
      <c r="AA303" s="107"/>
      <c r="AB303" s="17"/>
      <c r="AC303" s="17"/>
      <c r="AD303" s="17"/>
      <c r="AE303" s="17"/>
      <c r="AF303" s="17"/>
      <c r="AG303" s="17"/>
      <c r="AH303" s="18"/>
      <c r="AI303" s="13">
        <v>0.54166666666666663</v>
      </c>
      <c r="AJ303" s="14">
        <v>0.70486111111111116</v>
      </c>
      <c r="AK303" s="14"/>
      <c r="AL303" s="14"/>
      <c r="AM303" s="13"/>
      <c r="AN303" s="14"/>
      <c r="AO303" s="14"/>
      <c r="AP303" s="20"/>
      <c r="AQ303" s="16">
        <v>0.54166666666666663</v>
      </c>
      <c r="AR303" s="17">
        <v>0.70486111111111116</v>
      </c>
      <c r="AS303" s="17"/>
      <c r="AT303" s="17"/>
      <c r="AU303" s="17"/>
      <c r="AV303" s="17"/>
      <c r="AW303" s="17"/>
      <c r="AX303" s="18"/>
      <c r="AY303" s="13">
        <v>0.54166666666666663</v>
      </c>
      <c r="AZ303" s="14">
        <v>0.70486111111111116</v>
      </c>
      <c r="BA303" s="14"/>
      <c r="BB303" s="14"/>
      <c r="BC303" s="13"/>
      <c r="BD303" s="14"/>
      <c r="BE303" s="14"/>
      <c r="BF303" s="20"/>
      <c r="BG303" s="16">
        <v>0.54166666666666663</v>
      </c>
      <c r="BH303" s="17">
        <v>0.70486111111111116</v>
      </c>
      <c r="BI303" s="17"/>
      <c r="BJ303" s="17"/>
      <c r="BK303" s="17"/>
      <c r="BL303" s="17"/>
      <c r="BM303" s="17"/>
      <c r="BN303" s="18"/>
      <c r="BO303" s="13">
        <v>0.54166666666666663</v>
      </c>
      <c r="BP303" s="14">
        <v>0.70486111111111116</v>
      </c>
      <c r="BQ303" s="14"/>
      <c r="BR303" s="14"/>
      <c r="BS303" s="14"/>
      <c r="BT303" s="14"/>
      <c r="BU303" s="14"/>
      <c r="BV303" s="20"/>
      <c r="BW303" s="21">
        <f t="shared" si="19"/>
        <v>1</v>
      </c>
      <c r="BX303" s="2" t="str">
        <f t="shared" si="20"/>
        <v>X</v>
      </c>
      <c r="BY303" s="2">
        <f>+VLOOKUP(B303,GESEM!B:O,14,0)</f>
        <v>9665</v>
      </c>
      <c r="CG303"/>
      <c r="CH303"/>
    </row>
    <row r="304" spans="1:86" ht="12.75" customHeight="1" x14ac:dyDescent="0.2">
      <c r="A304" s="31">
        <f t="shared" si="21"/>
        <v>298</v>
      </c>
      <c r="B304" s="74">
        <v>76881591</v>
      </c>
      <c r="C304" s="61" t="str">
        <f>+VLOOKUP(J304,TURNO!P:Q,2,0)</f>
        <v xml:space="preserve">CHAT USER </v>
      </c>
      <c r="D304" s="61" t="str">
        <f>+VLOOKUP(N304,TURNO!B:D,3,0)</f>
        <v>Tarde</v>
      </c>
      <c r="E304" s="75">
        <f>+VLOOKUP(B304,GESEM!B:R,12,0)</f>
        <v>45089</v>
      </c>
      <c r="F304" s="61" t="str">
        <f>+VLOOKUP(B304,GESEM!B:R,13,0)</f>
        <v>PART TIME</v>
      </c>
      <c r="G304" s="61" t="s">
        <v>2218</v>
      </c>
      <c r="H304" s="96" t="s">
        <v>27</v>
      </c>
      <c r="I304" s="61" t="str">
        <f>+VLOOKUP(B304,GESEM!B:N,3,0)</f>
        <v>SUCASAIRE HERRERA LIZET RUBI</v>
      </c>
      <c r="J304" s="61" t="s">
        <v>16</v>
      </c>
      <c r="K304" s="61" t="str">
        <f>+VLOOKUP(B304,GESEM!B:R,8,0)</f>
        <v>ALMEYDA ALVARADO CARLOS ALEJANDRO</v>
      </c>
      <c r="L304" s="61" t="str">
        <f>+VLOOKUP(B304,GESEM!B:R,17,0)</f>
        <v>SANCHEZ GRADOS JEAN PIERRE JOAQUIN</v>
      </c>
      <c r="M304" s="61" t="s">
        <v>98</v>
      </c>
      <c r="N304" s="13">
        <v>0.54166666666666663</v>
      </c>
      <c r="O304" s="14">
        <v>0.70486111111111116</v>
      </c>
      <c r="P304" s="13"/>
      <c r="Q304" s="14"/>
      <c r="R304" s="108" t="str">
        <f>+VLOOKUP(B304,GESEM!B:R,9,0)</f>
        <v>ACTIVO</v>
      </c>
      <c r="S304" s="19">
        <v>0.54166666666666663</v>
      </c>
      <c r="T304" s="14">
        <v>0.70486111111111116</v>
      </c>
      <c r="U304" s="14"/>
      <c r="V304" s="14"/>
      <c r="W304" s="13"/>
      <c r="X304" s="14"/>
      <c r="Y304" s="13"/>
      <c r="Z304" s="20"/>
      <c r="AA304" s="107"/>
      <c r="AB304" s="17"/>
      <c r="AC304" s="17"/>
      <c r="AD304" s="17"/>
      <c r="AE304" s="17"/>
      <c r="AF304" s="17"/>
      <c r="AG304" s="17"/>
      <c r="AH304" s="18"/>
      <c r="AI304" s="13">
        <v>0.54166666666666663</v>
      </c>
      <c r="AJ304" s="14">
        <v>0.70486111111111116</v>
      </c>
      <c r="AK304" s="14"/>
      <c r="AL304" s="14"/>
      <c r="AM304" s="13"/>
      <c r="AN304" s="14"/>
      <c r="AO304" s="14"/>
      <c r="AP304" s="20"/>
      <c r="AQ304" s="16">
        <v>0.54166666666666663</v>
      </c>
      <c r="AR304" s="17">
        <v>0.70486111111111116</v>
      </c>
      <c r="AS304" s="17"/>
      <c r="AT304" s="17"/>
      <c r="AU304" s="17"/>
      <c r="AV304" s="17"/>
      <c r="AW304" s="17"/>
      <c r="AX304" s="18"/>
      <c r="AY304" s="13">
        <v>0.54166666666666663</v>
      </c>
      <c r="AZ304" s="14">
        <v>0.70486111111111116</v>
      </c>
      <c r="BA304" s="14"/>
      <c r="BB304" s="14"/>
      <c r="BC304" s="13"/>
      <c r="BD304" s="14"/>
      <c r="BE304" s="14"/>
      <c r="BF304" s="20"/>
      <c r="BG304" s="16">
        <v>0.54166666666666663</v>
      </c>
      <c r="BH304" s="17">
        <v>0.70486111111111116</v>
      </c>
      <c r="BI304" s="17"/>
      <c r="BJ304" s="17"/>
      <c r="BK304" s="17"/>
      <c r="BL304" s="17"/>
      <c r="BM304" s="17"/>
      <c r="BN304" s="18"/>
      <c r="BO304" s="13">
        <v>0.54166666666666663</v>
      </c>
      <c r="BP304" s="14">
        <v>0.70486111111111116</v>
      </c>
      <c r="BQ304" s="14"/>
      <c r="BR304" s="14"/>
      <c r="BS304" s="14"/>
      <c r="BT304" s="14"/>
      <c r="BU304" s="14"/>
      <c r="BV304" s="20"/>
      <c r="BW304" s="21">
        <f t="shared" si="19"/>
        <v>1</v>
      </c>
      <c r="BX304" s="2" t="str">
        <f t="shared" si="20"/>
        <v>X</v>
      </c>
      <c r="BY304" s="2">
        <f>+VLOOKUP(B304,GESEM!B:O,14,0)</f>
        <v>6419</v>
      </c>
      <c r="CG304"/>
      <c r="CH304"/>
    </row>
    <row r="305" spans="1:86" ht="12.75" customHeight="1" x14ac:dyDescent="0.2">
      <c r="A305" s="31">
        <f t="shared" si="21"/>
        <v>299</v>
      </c>
      <c r="B305" s="74">
        <v>46113209</v>
      </c>
      <c r="C305" s="61" t="str">
        <f>+VLOOKUP(J305,TURNO!P:Q,2,0)</f>
        <v xml:space="preserve">CHAT USER </v>
      </c>
      <c r="D305" s="61" t="str">
        <f>+VLOOKUP(N305,TURNO!B:D,3,0)</f>
        <v>Tarde</v>
      </c>
      <c r="E305" s="75">
        <f>+VLOOKUP(B305,GESEM!B:R,12,0)</f>
        <v>45707</v>
      </c>
      <c r="F305" s="61" t="str">
        <f>+VLOOKUP(B305,GESEM!B:R,13,0)</f>
        <v>PART TIME</v>
      </c>
      <c r="G305" s="61"/>
      <c r="H305" s="96"/>
      <c r="I305" s="61" t="str">
        <f>+VLOOKUP(B305,GESEM!B:N,3,0)</f>
        <v>ATACHAGUA AQUIJE DIANA</v>
      </c>
      <c r="J305" s="61" t="s">
        <v>16</v>
      </c>
      <c r="K305" s="61" t="str">
        <f>+VLOOKUP(B305,GESEM!B:R,8,0)</f>
        <v>VILLAVICENCIO OBANDO ARTURO JOSE</v>
      </c>
      <c r="L305" s="61" t="str">
        <f>+VLOOKUP(B305,GESEM!B:R,17,0)</f>
        <v>PORTILLA REYES YOHANA ARACELLI</v>
      </c>
      <c r="M305" s="61" t="s">
        <v>97</v>
      </c>
      <c r="N305" s="13">
        <v>0.54166666666666663</v>
      </c>
      <c r="O305" s="14">
        <v>0.70486111111111116</v>
      </c>
      <c r="P305" s="13"/>
      <c r="Q305" s="14"/>
      <c r="R305" s="108" t="str">
        <f>+VLOOKUP(B305,GESEM!B:R,9,0)</f>
        <v>ACTIVO</v>
      </c>
      <c r="S305" s="19"/>
      <c r="T305" s="14"/>
      <c r="U305" s="14"/>
      <c r="V305" s="14"/>
      <c r="W305" s="13"/>
      <c r="X305" s="14"/>
      <c r="Y305" s="13"/>
      <c r="Z305" s="20"/>
      <c r="AA305" s="107">
        <v>0.54166666666666663</v>
      </c>
      <c r="AB305" s="17">
        <v>0.70486111111111116</v>
      </c>
      <c r="AC305" s="17"/>
      <c r="AD305" s="17"/>
      <c r="AE305" s="17"/>
      <c r="AF305" s="17"/>
      <c r="AG305" s="17"/>
      <c r="AH305" s="18"/>
      <c r="AI305" s="13">
        <v>0.54166666666666663</v>
      </c>
      <c r="AJ305" s="14">
        <v>0.70486111111111116</v>
      </c>
      <c r="AK305" s="14"/>
      <c r="AL305" s="14"/>
      <c r="AM305" s="13"/>
      <c r="AN305" s="14"/>
      <c r="AO305" s="14"/>
      <c r="AP305" s="20"/>
      <c r="AQ305" s="16">
        <v>0.54166666666666663</v>
      </c>
      <c r="AR305" s="17">
        <v>0.70486111111111116</v>
      </c>
      <c r="AS305" s="17"/>
      <c r="AT305" s="17"/>
      <c r="AU305" s="17"/>
      <c r="AV305" s="17"/>
      <c r="AW305" s="17"/>
      <c r="AX305" s="18"/>
      <c r="AY305" s="13">
        <v>0.54166666666666663</v>
      </c>
      <c r="AZ305" s="14">
        <v>0.70486111111111116</v>
      </c>
      <c r="BA305" s="14"/>
      <c r="BB305" s="14"/>
      <c r="BC305" s="13"/>
      <c r="BD305" s="14"/>
      <c r="BE305" s="14"/>
      <c r="BF305" s="20"/>
      <c r="BG305" s="16">
        <v>0.54166666666666663</v>
      </c>
      <c r="BH305" s="17">
        <v>0.70486111111111116</v>
      </c>
      <c r="BI305" s="17"/>
      <c r="BJ305" s="17"/>
      <c r="BK305" s="17"/>
      <c r="BL305" s="17"/>
      <c r="BM305" s="17"/>
      <c r="BN305" s="18"/>
      <c r="BO305" s="13">
        <v>0.54166666666666663</v>
      </c>
      <c r="BP305" s="14">
        <v>0.70486111111111116</v>
      </c>
      <c r="BQ305" s="14"/>
      <c r="BR305" s="14"/>
      <c r="BS305" s="14"/>
      <c r="BT305" s="14"/>
      <c r="BU305" s="14"/>
      <c r="BV305" s="20"/>
      <c r="BW305" s="21">
        <f t="shared" si="19"/>
        <v>1</v>
      </c>
      <c r="BX305" s="2" t="str">
        <f t="shared" si="20"/>
        <v>X</v>
      </c>
      <c r="BY305" s="2" t="str">
        <f>+VLOOKUP(B305,GESEM!B:O,14,0)</f>
        <v>R1573688</v>
      </c>
      <c r="CG305"/>
      <c r="CH305"/>
    </row>
    <row r="306" spans="1:86" ht="12.75" customHeight="1" x14ac:dyDescent="0.2">
      <c r="A306" s="31">
        <f t="shared" si="21"/>
        <v>300</v>
      </c>
      <c r="B306" s="74">
        <v>47920835</v>
      </c>
      <c r="C306" s="61" t="str">
        <f>+VLOOKUP(J306,TURNO!P:Q,2,0)</f>
        <v xml:space="preserve">CHAT USER </v>
      </c>
      <c r="D306" s="61" t="str">
        <f>+VLOOKUP(N306,TURNO!B:D,3,0)</f>
        <v>Tarde</v>
      </c>
      <c r="E306" s="75">
        <f>+VLOOKUP(B306,GESEM!B:R,12,0)</f>
        <v>45707</v>
      </c>
      <c r="F306" s="61" t="str">
        <f>+VLOOKUP(B306,GESEM!B:R,13,0)</f>
        <v>PART TIME</v>
      </c>
      <c r="G306" s="61"/>
      <c r="H306" s="96"/>
      <c r="I306" s="61" t="str">
        <f>+VLOOKUP(B306,GESEM!B:N,3,0)</f>
        <v>CASTAÑEDA MAMANI LIZ MEYLIN</v>
      </c>
      <c r="J306" s="61" t="s">
        <v>16</v>
      </c>
      <c r="K306" s="61" t="str">
        <f>+VLOOKUP(B306,GESEM!B:R,8,0)</f>
        <v>VILLAVICENCIO OBANDO ARTURO JOSE</v>
      </c>
      <c r="L306" s="61" t="str">
        <f>+VLOOKUP(B306,GESEM!B:R,17,0)</f>
        <v>PORTILLA REYES YOHANA ARACELLI</v>
      </c>
      <c r="M306" s="61" t="s">
        <v>97</v>
      </c>
      <c r="N306" s="13">
        <v>0.54166666666666663</v>
      </c>
      <c r="O306" s="14">
        <v>0.70486111111111116</v>
      </c>
      <c r="P306" s="13"/>
      <c r="Q306" s="14"/>
      <c r="R306" s="108" t="str">
        <f>+VLOOKUP(B306,GESEM!B:R,9,0)</f>
        <v>ACTIVO</v>
      </c>
      <c r="S306" s="19"/>
      <c r="T306" s="14"/>
      <c r="U306" s="14"/>
      <c r="V306" s="14"/>
      <c r="W306" s="13"/>
      <c r="X306" s="14"/>
      <c r="Y306" s="13"/>
      <c r="Z306" s="20"/>
      <c r="AA306" s="107">
        <v>0.54166666666666663</v>
      </c>
      <c r="AB306" s="17">
        <v>0.70486111111111116</v>
      </c>
      <c r="AC306" s="17"/>
      <c r="AD306" s="17"/>
      <c r="AE306" s="17"/>
      <c r="AF306" s="17"/>
      <c r="AG306" s="17"/>
      <c r="AH306" s="18"/>
      <c r="AI306" s="13">
        <v>0.54166666666666663</v>
      </c>
      <c r="AJ306" s="14">
        <v>0.70486111111111116</v>
      </c>
      <c r="AK306" s="14"/>
      <c r="AL306" s="14"/>
      <c r="AM306" s="13"/>
      <c r="AN306" s="14"/>
      <c r="AO306" s="14"/>
      <c r="AP306" s="20"/>
      <c r="AQ306" s="16">
        <v>0.54166666666666663</v>
      </c>
      <c r="AR306" s="17">
        <v>0.70486111111111116</v>
      </c>
      <c r="AS306" s="17"/>
      <c r="AT306" s="17"/>
      <c r="AU306" s="17"/>
      <c r="AV306" s="17"/>
      <c r="AW306" s="17"/>
      <c r="AX306" s="18"/>
      <c r="AY306" s="13">
        <v>0.54166666666666663</v>
      </c>
      <c r="AZ306" s="14">
        <v>0.70486111111111116</v>
      </c>
      <c r="BA306" s="14"/>
      <c r="BB306" s="14"/>
      <c r="BC306" s="13"/>
      <c r="BD306" s="14"/>
      <c r="BE306" s="14"/>
      <c r="BF306" s="20"/>
      <c r="BG306" s="16">
        <v>0.54166666666666663</v>
      </c>
      <c r="BH306" s="17">
        <v>0.70486111111111116</v>
      </c>
      <c r="BI306" s="17"/>
      <c r="BJ306" s="17"/>
      <c r="BK306" s="17"/>
      <c r="BL306" s="17"/>
      <c r="BM306" s="17"/>
      <c r="BN306" s="18"/>
      <c r="BO306" s="13">
        <v>0.54166666666666663</v>
      </c>
      <c r="BP306" s="14">
        <v>0.70486111111111116</v>
      </c>
      <c r="BQ306" s="14"/>
      <c r="BR306" s="14"/>
      <c r="BS306" s="14"/>
      <c r="BT306" s="14"/>
      <c r="BU306" s="14"/>
      <c r="BV306" s="20"/>
      <c r="BW306" s="21">
        <f t="shared" si="19"/>
        <v>1</v>
      </c>
      <c r="BX306" s="2" t="str">
        <f t="shared" si="20"/>
        <v>X</v>
      </c>
      <c r="BY306" s="2" t="str">
        <f>+VLOOKUP(B306,GESEM!B:O,14,0)</f>
        <v>R1573688</v>
      </c>
      <c r="CG306"/>
      <c r="CH306"/>
    </row>
    <row r="307" spans="1:86" ht="12.75" customHeight="1" x14ac:dyDescent="0.2">
      <c r="A307" s="31">
        <f t="shared" si="21"/>
        <v>301</v>
      </c>
      <c r="B307" s="74">
        <v>70625834</v>
      </c>
      <c r="C307" s="61" t="str">
        <f>+VLOOKUP(J307,TURNO!P:Q,2,0)</f>
        <v xml:space="preserve">CHAT USER </v>
      </c>
      <c r="D307" s="61" t="str">
        <f>+VLOOKUP(N307,TURNO!B:D,3,0)</f>
        <v>Tarde</v>
      </c>
      <c r="E307" s="75">
        <f>+VLOOKUP(B307,GESEM!B:R,12,0)</f>
        <v>45707</v>
      </c>
      <c r="F307" s="61" t="str">
        <f>+VLOOKUP(B307,GESEM!B:R,13,0)</f>
        <v>PART TIME</v>
      </c>
      <c r="G307" s="61"/>
      <c r="H307" s="96"/>
      <c r="I307" s="61" t="str">
        <f>+VLOOKUP(B307,GESEM!B:N,3,0)</f>
        <v>HEREDIA JARA GLORIA ALEXANDRA</v>
      </c>
      <c r="J307" s="61" t="s">
        <v>16</v>
      </c>
      <c r="K307" s="61" t="str">
        <f>+VLOOKUP(B307,GESEM!B:R,8,0)</f>
        <v>VILLAVICENCIO OBANDO ARTURO JOSE</v>
      </c>
      <c r="L307" s="61" t="str">
        <f>+VLOOKUP(B307,GESEM!B:R,17,0)</f>
        <v>PORTILLA REYES YOHANA ARACELLI</v>
      </c>
      <c r="M307" s="61" t="s">
        <v>99</v>
      </c>
      <c r="N307" s="13">
        <v>0.75</v>
      </c>
      <c r="O307" s="14">
        <v>0.91319444444444442</v>
      </c>
      <c r="P307" s="13"/>
      <c r="Q307" s="14"/>
      <c r="R307" s="108" t="str">
        <f>+VLOOKUP(B307,GESEM!B:R,9,0)</f>
        <v>ACTIVO</v>
      </c>
      <c r="S307" s="19">
        <v>0.75</v>
      </c>
      <c r="T307" s="14">
        <v>0.91319444444444442</v>
      </c>
      <c r="U307" s="14"/>
      <c r="V307" s="14"/>
      <c r="W307" s="13"/>
      <c r="X307" s="14"/>
      <c r="Y307" s="13"/>
      <c r="Z307" s="20"/>
      <c r="AA307" s="107">
        <v>0.75</v>
      </c>
      <c r="AB307" s="17">
        <v>0.91319444444444442</v>
      </c>
      <c r="AC307" s="17"/>
      <c r="AD307" s="17"/>
      <c r="AE307" s="17"/>
      <c r="AF307" s="17"/>
      <c r="AG307" s="17"/>
      <c r="AH307" s="18"/>
      <c r="AI307" s="13"/>
      <c r="AJ307" s="14"/>
      <c r="AK307" s="14"/>
      <c r="AL307" s="14"/>
      <c r="AM307" s="13"/>
      <c r="AN307" s="14"/>
      <c r="AO307" s="14"/>
      <c r="AP307" s="20"/>
      <c r="AQ307" s="16">
        <v>0.75</v>
      </c>
      <c r="AR307" s="17">
        <v>0.91319444444444442</v>
      </c>
      <c r="AS307" s="17"/>
      <c r="AT307" s="17"/>
      <c r="AU307" s="17"/>
      <c r="AV307" s="17"/>
      <c r="AW307" s="17"/>
      <c r="AX307" s="18"/>
      <c r="AY307" s="13">
        <v>0.5</v>
      </c>
      <c r="AZ307" s="14">
        <v>0.66319444444444442</v>
      </c>
      <c r="BA307" s="14"/>
      <c r="BB307" s="14"/>
      <c r="BC307" s="13"/>
      <c r="BD307" s="14"/>
      <c r="BE307" s="14"/>
      <c r="BF307" s="20"/>
      <c r="BG307" s="16">
        <v>0.75</v>
      </c>
      <c r="BH307" s="17">
        <v>0.91319444444444442</v>
      </c>
      <c r="BI307" s="17"/>
      <c r="BJ307" s="17"/>
      <c r="BK307" s="17"/>
      <c r="BL307" s="17"/>
      <c r="BM307" s="17"/>
      <c r="BN307" s="18"/>
      <c r="BO307" s="13">
        <v>0.75</v>
      </c>
      <c r="BP307" s="14">
        <v>0.91319444444444442</v>
      </c>
      <c r="BQ307" s="14"/>
      <c r="BR307" s="14"/>
      <c r="BS307" s="14"/>
      <c r="BT307" s="14"/>
      <c r="BU307" s="14"/>
      <c r="BV307" s="20"/>
      <c r="BW307" s="21">
        <f t="shared" si="19"/>
        <v>1</v>
      </c>
      <c r="BX307" s="2" t="str">
        <f t="shared" si="20"/>
        <v>X</v>
      </c>
      <c r="BY307" s="2" t="str">
        <f>+VLOOKUP(B307,GESEM!B:O,14,0)</f>
        <v>R1573688</v>
      </c>
      <c r="CG307"/>
      <c r="CH307"/>
    </row>
    <row r="308" spans="1:86" ht="12.75" customHeight="1" x14ac:dyDescent="0.2">
      <c r="A308" s="31">
        <f t="shared" si="21"/>
        <v>302</v>
      </c>
      <c r="B308" s="74">
        <v>77334711</v>
      </c>
      <c r="C308" s="61" t="str">
        <f>+VLOOKUP(J308,TURNO!P:Q,2,0)</f>
        <v xml:space="preserve">CHAT USER </v>
      </c>
      <c r="D308" s="61" t="str">
        <f>+VLOOKUP(N308,TURNO!B:D,3,0)</f>
        <v>Tarde</v>
      </c>
      <c r="E308" s="75">
        <f>+VLOOKUP(B308,GESEM!B:R,12,0)</f>
        <v>45707</v>
      </c>
      <c r="F308" s="61" t="str">
        <f>+VLOOKUP(B308,GESEM!B:R,13,0)</f>
        <v>PART TIME</v>
      </c>
      <c r="G308" s="61"/>
      <c r="H308" s="96"/>
      <c r="I308" s="61" t="str">
        <f>+VLOOKUP(B308,GESEM!B:N,3,0)</f>
        <v>NAPANGA AMADO JUAN CARLOS</v>
      </c>
      <c r="J308" s="61" t="s">
        <v>16</v>
      </c>
      <c r="K308" s="61" t="str">
        <f>+VLOOKUP(B308,GESEM!B:R,8,0)</f>
        <v>VILLAVICENCIO OBANDO ARTURO JOSE</v>
      </c>
      <c r="L308" s="61" t="str">
        <f>+VLOOKUP(B308,GESEM!B:R,17,0)</f>
        <v>PORTILLA REYES YOHANA ARACELLI</v>
      </c>
      <c r="M308" s="61" t="s">
        <v>97</v>
      </c>
      <c r="N308" s="13">
        <v>0.60416666666666663</v>
      </c>
      <c r="O308" s="14">
        <v>0.76736111111111116</v>
      </c>
      <c r="P308" s="13"/>
      <c r="Q308" s="14"/>
      <c r="R308" s="108" t="str">
        <f>+VLOOKUP(B308,GESEM!B:R,9,0)</f>
        <v>ACTIVO</v>
      </c>
      <c r="S308" s="19"/>
      <c r="T308" s="14"/>
      <c r="U308" s="14"/>
      <c r="V308" s="14"/>
      <c r="W308" s="13"/>
      <c r="X308" s="14"/>
      <c r="Y308" s="13"/>
      <c r="Z308" s="20"/>
      <c r="AA308" s="107">
        <v>0.60416666666666663</v>
      </c>
      <c r="AB308" s="17">
        <v>0.76736111111111116</v>
      </c>
      <c r="AC308" s="17"/>
      <c r="AD308" s="17"/>
      <c r="AE308" s="17"/>
      <c r="AF308" s="17"/>
      <c r="AG308" s="17"/>
      <c r="AH308" s="18"/>
      <c r="AI308" s="13">
        <v>0.60416666666666663</v>
      </c>
      <c r="AJ308" s="14">
        <v>0.76736111111111116</v>
      </c>
      <c r="AK308" s="14"/>
      <c r="AL308" s="14"/>
      <c r="AM308" s="13"/>
      <c r="AN308" s="14"/>
      <c r="AO308" s="14"/>
      <c r="AP308" s="20"/>
      <c r="AQ308" s="16">
        <v>0.60416666666666663</v>
      </c>
      <c r="AR308" s="17">
        <v>0.76736111111111116</v>
      </c>
      <c r="AS308" s="17"/>
      <c r="AT308" s="17"/>
      <c r="AU308" s="17"/>
      <c r="AV308" s="17"/>
      <c r="AW308" s="17"/>
      <c r="AX308" s="18"/>
      <c r="AY308" s="13">
        <v>0.60416666666666663</v>
      </c>
      <c r="AZ308" s="14">
        <v>0.76736111111111116</v>
      </c>
      <c r="BA308" s="14"/>
      <c r="BB308" s="14"/>
      <c r="BC308" s="13"/>
      <c r="BD308" s="14"/>
      <c r="BE308" s="14"/>
      <c r="BF308" s="20"/>
      <c r="BG308" s="16">
        <v>0.60416666666666663</v>
      </c>
      <c r="BH308" s="17">
        <v>0.76736111111111116</v>
      </c>
      <c r="BI308" s="17"/>
      <c r="BJ308" s="17"/>
      <c r="BK308" s="17"/>
      <c r="BL308" s="17"/>
      <c r="BM308" s="17"/>
      <c r="BN308" s="18"/>
      <c r="BO308" s="13">
        <v>0.60416666666666663</v>
      </c>
      <c r="BP308" s="14">
        <v>0.76736111111111116</v>
      </c>
      <c r="BQ308" s="14"/>
      <c r="BR308" s="14"/>
      <c r="BS308" s="14"/>
      <c r="BT308" s="14"/>
      <c r="BU308" s="14"/>
      <c r="BV308" s="20"/>
      <c r="BW308" s="21">
        <f t="shared" si="19"/>
        <v>1</v>
      </c>
      <c r="BX308" s="2" t="str">
        <f t="shared" si="20"/>
        <v>X</v>
      </c>
      <c r="BY308" s="2" t="str">
        <f>+VLOOKUP(B308,GESEM!B:O,14,0)</f>
        <v>R1573688</v>
      </c>
      <c r="CG308"/>
      <c r="CH308"/>
    </row>
    <row r="309" spans="1:86" ht="12.75" customHeight="1" x14ac:dyDescent="0.2">
      <c r="A309" s="31">
        <f t="shared" si="21"/>
        <v>303</v>
      </c>
      <c r="B309" s="74">
        <v>70493877</v>
      </c>
      <c r="C309" s="61" t="str">
        <f>+VLOOKUP(J309,TURNO!P:Q,2,0)</f>
        <v xml:space="preserve">CHAT USER </v>
      </c>
      <c r="D309" s="61" t="str">
        <f>+VLOOKUP(N309,TURNO!B:D,3,0)</f>
        <v>Tarde</v>
      </c>
      <c r="E309" s="75">
        <f>+VLOOKUP(B309,GESEM!B:R,12,0)</f>
        <v>45707</v>
      </c>
      <c r="F309" s="61" t="str">
        <f>+VLOOKUP(B309,GESEM!B:R,13,0)</f>
        <v>PART TIME</v>
      </c>
      <c r="G309" s="61"/>
      <c r="H309" s="96"/>
      <c r="I309" s="61" t="str">
        <f>+VLOOKUP(B309,GESEM!B:N,3,0)</f>
        <v>URBINA PORTAL STEPHANIE JOANNA</v>
      </c>
      <c r="J309" s="61" t="s">
        <v>16</v>
      </c>
      <c r="K309" s="61" t="str">
        <f>+VLOOKUP(B309,GESEM!B:R,8,0)</f>
        <v>VILLAVICENCIO OBANDO ARTURO JOSE</v>
      </c>
      <c r="L309" s="61" t="str">
        <f>+VLOOKUP(B309,GESEM!B:R,17,0)</f>
        <v>PORTILLA REYES YOHANA ARACELLI</v>
      </c>
      <c r="M309" s="61" t="s">
        <v>98</v>
      </c>
      <c r="N309" s="13">
        <v>0.60416666666666663</v>
      </c>
      <c r="O309" s="14">
        <v>0.76736111111111116</v>
      </c>
      <c r="P309" s="13"/>
      <c r="Q309" s="14"/>
      <c r="R309" s="108" t="str">
        <f>+VLOOKUP(B309,GESEM!B:R,9,0)</f>
        <v>ACTIVO</v>
      </c>
      <c r="S309" s="19">
        <v>0.60416666666666663</v>
      </c>
      <c r="T309" s="14">
        <v>0.76736111111111116</v>
      </c>
      <c r="U309" s="14"/>
      <c r="V309" s="14"/>
      <c r="W309" s="13"/>
      <c r="X309" s="14"/>
      <c r="Y309" s="13"/>
      <c r="Z309" s="20"/>
      <c r="AA309" s="107"/>
      <c r="AB309" s="17"/>
      <c r="AC309" s="17"/>
      <c r="AD309" s="17"/>
      <c r="AE309" s="17"/>
      <c r="AF309" s="17"/>
      <c r="AG309" s="17"/>
      <c r="AH309" s="18"/>
      <c r="AI309" s="13">
        <v>0.60416666666666663</v>
      </c>
      <c r="AJ309" s="14">
        <v>0.76736111111111116</v>
      </c>
      <c r="AK309" s="14"/>
      <c r="AL309" s="14"/>
      <c r="AM309" s="13"/>
      <c r="AN309" s="14"/>
      <c r="AO309" s="14"/>
      <c r="AP309" s="20"/>
      <c r="AQ309" s="16">
        <v>0.60416666666666663</v>
      </c>
      <c r="AR309" s="17">
        <v>0.76736111111111116</v>
      </c>
      <c r="AS309" s="17"/>
      <c r="AT309" s="17"/>
      <c r="AU309" s="17"/>
      <c r="AV309" s="17"/>
      <c r="AW309" s="17"/>
      <c r="AX309" s="18"/>
      <c r="AY309" s="13">
        <v>0.60416666666666663</v>
      </c>
      <c r="AZ309" s="14">
        <v>0.76736111111111116</v>
      </c>
      <c r="BA309" s="14"/>
      <c r="BB309" s="14"/>
      <c r="BC309" s="13"/>
      <c r="BD309" s="14"/>
      <c r="BE309" s="14"/>
      <c r="BF309" s="20"/>
      <c r="BG309" s="16">
        <v>0.60416666666666663</v>
      </c>
      <c r="BH309" s="17">
        <v>0.76736111111111116</v>
      </c>
      <c r="BI309" s="17"/>
      <c r="BJ309" s="17"/>
      <c r="BK309" s="17"/>
      <c r="BL309" s="17"/>
      <c r="BM309" s="17"/>
      <c r="BN309" s="18"/>
      <c r="BO309" s="13">
        <v>0.60416666666666663</v>
      </c>
      <c r="BP309" s="14">
        <v>0.76736111111111116</v>
      </c>
      <c r="BQ309" s="14"/>
      <c r="BR309" s="14"/>
      <c r="BS309" s="14"/>
      <c r="BT309" s="14"/>
      <c r="BU309" s="14"/>
      <c r="BV309" s="20"/>
      <c r="BW309" s="21">
        <f t="shared" si="19"/>
        <v>1</v>
      </c>
      <c r="BX309" s="2" t="str">
        <f t="shared" si="20"/>
        <v>X</v>
      </c>
      <c r="BY309" s="2" t="str">
        <f>+VLOOKUP(B309,GESEM!B:O,14,0)</f>
        <v>R1573688</v>
      </c>
      <c r="CG309"/>
      <c r="CH309"/>
    </row>
    <row r="310" spans="1:86" ht="12.75" customHeight="1" x14ac:dyDescent="0.2">
      <c r="A310" s="31">
        <f t="shared" si="21"/>
        <v>304</v>
      </c>
      <c r="B310" s="74">
        <v>70088468</v>
      </c>
      <c r="C310" s="61" t="str">
        <f>+VLOOKUP(J310,TURNO!P:Q,2,0)</f>
        <v xml:space="preserve">CHAT USER </v>
      </c>
      <c r="D310" s="61" t="str">
        <f>+VLOOKUP(N310,TURNO!B:D,3,0)</f>
        <v>Tarde</v>
      </c>
      <c r="E310" s="75">
        <f>+VLOOKUP(B310,GESEM!B:R,12,0)</f>
        <v>45707</v>
      </c>
      <c r="F310" s="61" t="str">
        <f>+VLOOKUP(B310,GESEM!B:R,13,0)</f>
        <v>PART TIME</v>
      </c>
      <c r="G310" s="61"/>
      <c r="H310" s="96"/>
      <c r="I310" s="61" t="str">
        <f>+VLOOKUP(B310,GESEM!B:N,3,0)</f>
        <v>VEGA RODRIGUEZ JOSEANTONIO</v>
      </c>
      <c r="J310" s="61" t="s">
        <v>16</v>
      </c>
      <c r="K310" s="61" t="str">
        <f>+VLOOKUP(B310,GESEM!B:R,8,0)</f>
        <v>VILLAVICENCIO OBANDO ARTURO JOSE</v>
      </c>
      <c r="L310" s="61" t="str">
        <f>+VLOOKUP(B310,GESEM!B:R,17,0)</f>
        <v>PORTILLA REYES YOHANA ARACELLI</v>
      </c>
      <c r="M310" s="61" t="s">
        <v>99</v>
      </c>
      <c r="N310" s="13">
        <v>0.54166666666666663</v>
      </c>
      <c r="O310" s="14">
        <v>0.70486111111111116</v>
      </c>
      <c r="P310" s="13"/>
      <c r="Q310" s="14"/>
      <c r="R310" s="108" t="str">
        <f>+VLOOKUP(B310,GESEM!B:R,9,0)</f>
        <v>ACTIVO</v>
      </c>
      <c r="S310" s="19">
        <v>0.54166666666666663</v>
      </c>
      <c r="T310" s="14">
        <v>0.70486111111111116</v>
      </c>
      <c r="U310" s="14"/>
      <c r="V310" s="14"/>
      <c r="W310" s="13"/>
      <c r="X310" s="14"/>
      <c r="Y310" s="13"/>
      <c r="Z310" s="20"/>
      <c r="AA310" s="107">
        <v>0.54166666666666663</v>
      </c>
      <c r="AB310" s="17">
        <v>0.70486111111111116</v>
      </c>
      <c r="AC310" s="17"/>
      <c r="AD310" s="17"/>
      <c r="AE310" s="17"/>
      <c r="AF310" s="17"/>
      <c r="AG310" s="17"/>
      <c r="AH310" s="18"/>
      <c r="AI310" s="13"/>
      <c r="AJ310" s="14"/>
      <c r="AK310" s="14"/>
      <c r="AL310" s="14"/>
      <c r="AM310" s="13"/>
      <c r="AN310" s="14"/>
      <c r="AO310" s="14"/>
      <c r="AP310" s="20"/>
      <c r="AQ310" s="16">
        <v>0.54166666666666663</v>
      </c>
      <c r="AR310" s="17">
        <v>0.70486111111111116</v>
      </c>
      <c r="AS310" s="17"/>
      <c r="AT310" s="17"/>
      <c r="AU310" s="17"/>
      <c r="AV310" s="17"/>
      <c r="AW310" s="17"/>
      <c r="AX310" s="18"/>
      <c r="AY310" s="13">
        <v>0.54166666666666663</v>
      </c>
      <c r="AZ310" s="14">
        <v>0.70486111111111116</v>
      </c>
      <c r="BA310" s="14"/>
      <c r="BB310" s="14"/>
      <c r="BC310" s="13"/>
      <c r="BD310" s="14"/>
      <c r="BE310" s="14"/>
      <c r="BF310" s="20"/>
      <c r="BG310" s="16">
        <v>0.54166666666666663</v>
      </c>
      <c r="BH310" s="17">
        <v>0.70486111111111116</v>
      </c>
      <c r="BI310" s="17"/>
      <c r="BJ310" s="17"/>
      <c r="BK310" s="17"/>
      <c r="BL310" s="17"/>
      <c r="BM310" s="17"/>
      <c r="BN310" s="18"/>
      <c r="BO310" s="13">
        <v>0.54166666666666663</v>
      </c>
      <c r="BP310" s="14">
        <v>0.70486111111111116</v>
      </c>
      <c r="BQ310" s="14"/>
      <c r="BR310" s="14"/>
      <c r="BS310" s="14"/>
      <c r="BT310" s="14"/>
      <c r="BU310" s="14"/>
      <c r="BV310" s="20"/>
      <c r="BW310" s="21">
        <f t="shared" si="19"/>
        <v>1</v>
      </c>
      <c r="BX310" s="2" t="str">
        <f t="shared" si="20"/>
        <v>X</v>
      </c>
      <c r="BY310" s="2" t="str">
        <f>+VLOOKUP(B310,GESEM!B:O,14,0)</f>
        <v>R1573688</v>
      </c>
      <c r="CG310"/>
      <c r="CH310"/>
    </row>
    <row r="311" spans="1:86" ht="12.75" customHeight="1" x14ac:dyDescent="0.2">
      <c r="A311" s="31">
        <f t="shared" si="21"/>
        <v>305</v>
      </c>
      <c r="B311" s="74">
        <v>45745844</v>
      </c>
      <c r="C311" s="61" t="str">
        <f>+VLOOKUP(J311,TURNO!P:Q,2,0)</f>
        <v xml:space="preserve">CHAT USER </v>
      </c>
      <c r="D311" s="61" t="str">
        <f>+VLOOKUP(N311,TURNO!B:D,3,0)</f>
        <v>Tarde</v>
      </c>
      <c r="E311" s="75">
        <f>+VLOOKUP(B311,GESEM!B:R,12,0)</f>
        <v>45707</v>
      </c>
      <c r="F311" s="61" t="str">
        <f>+VLOOKUP(B311,GESEM!B:R,13,0)</f>
        <v>PART TIME</v>
      </c>
      <c r="G311" s="61"/>
      <c r="H311" s="96"/>
      <c r="I311" s="61" t="str">
        <f>+VLOOKUP(B311,GESEM!B:N,3,0)</f>
        <v>VENERO ZEA SANDRA NATALIE</v>
      </c>
      <c r="J311" s="61" t="s">
        <v>16</v>
      </c>
      <c r="K311" s="61" t="str">
        <f>+VLOOKUP(B311,GESEM!B:R,8,0)</f>
        <v>VILLAVICENCIO OBANDO ARTURO JOSE</v>
      </c>
      <c r="L311" s="61" t="str">
        <f>+VLOOKUP(B311,GESEM!B:R,17,0)</f>
        <v>PORTILLA REYES YOHANA ARACELLI</v>
      </c>
      <c r="M311" s="61" t="s">
        <v>97</v>
      </c>
      <c r="N311" s="13">
        <v>0.54166666666666663</v>
      </c>
      <c r="O311" s="14">
        <v>0.70486111111111116</v>
      </c>
      <c r="P311" s="13"/>
      <c r="Q311" s="14"/>
      <c r="R311" s="108" t="str">
        <f>+VLOOKUP(B311,GESEM!B:R,9,0)</f>
        <v>ACTIVO</v>
      </c>
      <c r="S311" s="19"/>
      <c r="T311" s="14"/>
      <c r="U311" s="14"/>
      <c r="V311" s="14"/>
      <c r="W311" s="13"/>
      <c r="X311" s="14"/>
      <c r="Y311" s="13"/>
      <c r="Z311" s="20"/>
      <c r="AA311" s="107">
        <v>0.54166666666666663</v>
      </c>
      <c r="AB311" s="17">
        <v>0.70486111111111116</v>
      </c>
      <c r="AC311" s="17"/>
      <c r="AD311" s="17"/>
      <c r="AE311" s="17"/>
      <c r="AF311" s="17"/>
      <c r="AG311" s="17"/>
      <c r="AH311" s="18"/>
      <c r="AI311" s="13">
        <v>0.54166666666666663</v>
      </c>
      <c r="AJ311" s="14">
        <v>0.70486111111111116</v>
      </c>
      <c r="AK311" s="14"/>
      <c r="AL311" s="14"/>
      <c r="AM311" s="13"/>
      <c r="AN311" s="14"/>
      <c r="AO311" s="14"/>
      <c r="AP311" s="20"/>
      <c r="AQ311" s="16">
        <v>0.54166666666666663</v>
      </c>
      <c r="AR311" s="17">
        <v>0.70486111111111116</v>
      </c>
      <c r="AS311" s="17"/>
      <c r="AT311" s="17"/>
      <c r="AU311" s="17"/>
      <c r="AV311" s="17"/>
      <c r="AW311" s="17"/>
      <c r="AX311" s="18"/>
      <c r="AY311" s="13">
        <v>0.54166666666666663</v>
      </c>
      <c r="AZ311" s="14">
        <v>0.70486111111111116</v>
      </c>
      <c r="BA311" s="14"/>
      <c r="BB311" s="14"/>
      <c r="BC311" s="13"/>
      <c r="BD311" s="14"/>
      <c r="BE311" s="14"/>
      <c r="BF311" s="20"/>
      <c r="BG311" s="16">
        <v>0.54166666666666663</v>
      </c>
      <c r="BH311" s="17">
        <v>0.70486111111111116</v>
      </c>
      <c r="BI311" s="17"/>
      <c r="BJ311" s="17"/>
      <c r="BK311" s="17"/>
      <c r="BL311" s="17"/>
      <c r="BM311" s="17"/>
      <c r="BN311" s="18"/>
      <c r="BO311" s="13">
        <v>0.54166666666666663</v>
      </c>
      <c r="BP311" s="14">
        <v>0.70486111111111116</v>
      </c>
      <c r="BQ311" s="14"/>
      <c r="BR311" s="14"/>
      <c r="BS311" s="14"/>
      <c r="BT311" s="14"/>
      <c r="BU311" s="14"/>
      <c r="BV311" s="20"/>
      <c r="BW311" s="21">
        <f t="shared" si="19"/>
        <v>1</v>
      </c>
      <c r="BX311" s="2" t="str">
        <f t="shared" si="20"/>
        <v>X</v>
      </c>
      <c r="BY311" s="2" t="str">
        <f>+VLOOKUP(B311,GESEM!B:O,14,0)</f>
        <v>R1573688</v>
      </c>
      <c r="CG311"/>
      <c r="CH311"/>
    </row>
    <row r="312" spans="1:86" ht="12.75" customHeight="1" x14ac:dyDescent="0.2">
      <c r="A312" s="31">
        <f t="shared" si="21"/>
        <v>306</v>
      </c>
      <c r="B312" s="74">
        <v>47506438</v>
      </c>
      <c r="C312" s="61" t="str">
        <f>+VLOOKUP(J312,TURNO!P:Q,2,0)</f>
        <v xml:space="preserve">CHAT USER </v>
      </c>
      <c r="D312" s="61" t="str">
        <f>+VLOOKUP(N312,TURNO!B:D,3,0)</f>
        <v>Tarde</v>
      </c>
      <c r="E312" s="75">
        <f>+VLOOKUP(B312,GESEM!B:R,12,0)</f>
        <v>45707</v>
      </c>
      <c r="F312" s="61" t="str">
        <f>+VLOOKUP(B312,GESEM!B:R,13,0)</f>
        <v>PART TIME</v>
      </c>
      <c r="G312" s="61"/>
      <c r="H312" s="96"/>
      <c r="I312" s="61" t="str">
        <f>+VLOOKUP(B312,GESEM!B:N,3,0)</f>
        <v>VERA MEDRANO ROXANA ESTEFANI</v>
      </c>
      <c r="J312" s="61" t="s">
        <v>16</v>
      </c>
      <c r="K312" s="61" t="str">
        <f>+VLOOKUP(B312,GESEM!B:R,8,0)</f>
        <v>VILLAVICENCIO OBANDO ARTURO JOSE</v>
      </c>
      <c r="L312" s="61" t="str">
        <f>+VLOOKUP(B312,GESEM!B:R,17,0)</f>
        <v>PORTILLA REYES YOHANA ARACELLI</v>
      </c>
      <c r="M312" s="61" t="s">
        <v>98</v>
      </c>
      <c r="N312" s="13">
        <v>0.60416666666666663</v>
      </c>
      <c r="O312" s="14">
        <v>0.76736111111111116</v>
      </c>
      <c r="P312" s="13"/>
      <c r="Q312" s="14"/>
      <c r="R312" s="108" t="str">
        <f>+VLOOKUP(B312,GESEM!B:R,9,0)</f>
        <v>INACTIVO</v>
      </c>
      <c r="S312" s="19">
        <v>0.60416666666666663</v>
      </c>
      <c r="T312" s="14">
        <v>0.76736111111111116</v>
      </c>
      <c r="U312" s="14"/>
      <c r="V312" s="14"/>
      <c r="W312" s="13"/>
      <c r="X312" s="14"/>
      <c r="Y312" s="13"/>
      <c r="Z312" s="20"/>
      <c r="AA312" s="107"/>
      <c r="AB312" s="17"/>
      <c r="AC312" s="17"/>
      <c r="AD312" s="17"/>
      <c r="AE312" s="17"/>
      <c r="AF312" s="17"/>
      <c r="AG312" s="17"/>
      <c r="AH312" s="18"/>
      <c r="AI312" s="13">
        <v>0.60416666666666663</v>
      </c>
      <c r="AJ312" s="14">
        <v>0.76736111111111116</v>
      </c>
      <c r="AK312" s="14"/>
      <c r="AL312" s="14"/>
      <c r="AM312" s="13"/>
      <c r="AN312" s="14"/>
      <c r="AO312" s="14"/>
      <c r="AP312" s="20"/>
      <c r="AQ312" s="16">
        <v>0.60416666666666663</v>
      </c>
      <c r="AR312" s="17">
        <v>0.76736111111111116</v>
      </c>
      <c r="AS312" s="17"/>
      <c r="AT312" s="17"/>
      <c r="AU312" s="17"/>
      <c r="AV312" s="17"/>
      <c r="AW312" s="17"/>
      <c r="AX312" s="18"/>
      <c r="AY312" s="13">
        <v>0.60416666666666663</v>
      </c>
      <c r="AZ312" s="14">
        <v>0.76736111111111116</v>
      </c>
      <c r="BA312" s="14"/>
      <c r="BB312" s="14"/>
      <c r="BC312" s="13"/>
      <c r="BD312" s="14"/>
      <c r="BE312" s="14"/>
      <c r="BF312" s="20"/>
      <c r="BG312" s="16">
        <v>0.60416666666666663</v>
      </c>
      <c r="BH312" s="17">
        <v>0.76736111111111116</v>
      </c>
      <c r="BI312" s="17"/>
      <c r="BJ312" s="17"/>
      <c r="BK312" s="17"/>
      <c r="BL312" s="17"/>
      <c r="BM312" s="17"/>
      <c r="BN312" s="18"/>
      <c r="BO312" s="13">
        <v>0.60416666666666663</v>
      </c>
      <c r="BP312" s="14">
        <v>0.76736111111111116</v>
      </c>
      <c r="BQ312" s="14"/>
      <c r="BR312" s="14"/>
      <c r="BS312" s="14"/>
      <c r="BT312" s="14"/>
      <c r="BU312" s="14"/>
      <c r="BV312" s="20"/>
      <c r="BW312" s="21">
        <f t="shared" si="19"/>
        <v>1</v>
      </c>
      <c r="BX312" s="2" t="str">
        <f t="shared" si="20"/>
        <v>X</v>
      </c>
      <c r="BY312" s="2" t="str">
        <f>+VLOOKUP(B312,GESEM!B:O,14,0)</f>
        <v>R1573688</v>
      </c>
      <c r="CG312"/>
      <c r="CH312"/>
    </row>
    <row r="313" spans="1:86" ht="12.75" customHeight="1" x14ac:dyDescent="0.2">
      <c r="A313" s="31">
        <f t="shared" si="21"/>
        <v>307</v>
      </c>
      <c r="B313" s="74">
        <v>48501834</v>
      </c>
      <c r="C313" s="61" t="str">
        <f>+VLOOKUP(J313,TURNO!P:Q,2,0)</f>
        <v xml:space="preserve">CHAT USER </v>
      </c>
      <c r="D313" s="61" t="str">
        <f>+VLOOKUP(N313,TURNO!B:D,3,0)</f>
        <v>Tarde</v>
      </c>
      <c r="E313" s="75">
        <f>+VLOOKUP(B313,GESEM!B:R,12,0)</f>
        <v>45707</v>
      </c>
      <c r="F313" s="61" t="str">
        <f>+VLOOKUP(B313,GESEM!B:R,13,0)</f>
        <v>PART TIME</v>
      </c>
      <c r="G313" s="61"/>
      <c r="H313" s="96"/>
      <c r="I313" s="61" t="str">
        <f>+VLOOKUP(B313,GESEM!B:N,3,0)</f>
        <v>VILLANUEVA SABOYA WALTER LUIS</v>
      </c>
      <c r="J313" s="61" t="s">
        <v>16</v>
      </c>
      <c r="K313" s="61" t="str">
        <f>+VLOOKUP(B313,GESEM!B:R,8,0)</f>
        <v>VILLAVICENCIO OBANDO ARTURO JOSE</v>
      </c>
      <c r="L313" s="61" t="str">
        <f>+VLOOKUP(B313,GESEM!B:R,17,0)</f>
        <v>PORTILLA REYES YOHANA ARACELLI</v>
      </c>
      <c r="M313" s="61" t="s">
        <v>100</v>
      </c>
      <c r="N313" s="13">
        <v>0.58333333333333337</v>
      </c>
      <c r="O313" s="14">
        <v>0.74652777777777779</v>
      </c>
      <c r="P313" s="13"/>
      <c r="Q313" s="14"/>
      <c r="R313" s="108" t="str">
        <f>+VLOOKUP(B313,GESEM!B:R,9,0)</f>
        <v>ACTIVO</v>
      </c>
      <c r="S313" s="19">
        <v>0.58333333333333337</v>
      </c>
      <c r="T313" s="14">
        <v>0.74652777777777779</v>
      </c>
      <c r="U313" s="14"/>
      <c r="V313" s="14"/>
      <c r="W313" s="13"/>
      <c r="X313" s="14"/>
      <c r="Y313" s="13"/>
      <c r="Z313" s="20"/>
      <c r="AA313" s="107">
        <v>0.58333333333333337</v>
      </c>
      <c r="AB313" s="17">
        <v>0.74652777777777779</v>
      </c>
      <c r="AC313" s="17"/>
      <c r="AD313" s="17"/>
      <c r="AE313" s="17"/>
      <c r="AF313" s="17"/>
      <c r="AG313" s="17"/>
      <c r="AH313" s="18"/>
      <c r="AI313" s="13">
        <v>0.58333333333333337</v>
      </c>
      <c r="AJ313" s="14">
        <v>0.74652777777777779</v>
      </c>
      <c r="AK313" s="14"/>
      <c r="AL313" s="14"/>
      <c r="AM313" s="13"/>
      <c r="AN313" s="14"/>
      <c r="AO313" s="14"/>
      <c r="AP313" s="20"/>
      <c r="AQ313" s="16"/>
      <c r="AR313" s="17"/>
      <c r="AS313" s="17"/>
      <c r="AT313" s="17"/>
      <c r="AU313" s="17"/>
      <c r="AV313" s="17"/>
      <c r="AW313" s="17"/>
      <c r="AX313" s="18"/>
      <c r="AY313" s="13">
        <v>0.58333333333333337</v>
      </c>
      <c r="AZ313" s="14">
        <v>0.74652777777777779</v>
      </c>
      <c r="BA313" s="14"/>
      <c r="BB313" s="14"/>
      <c r="BC313" s="13"/>
      <c r="BD313" s="14"/>
      <c r="BE313" s="14"/>
      <c r="BF313" s="20"/>
      <c r="BG313" s="16">
        <v>0.58333333333333337</v>
      </c>
      <c r="BH313" s="17">
        <v>0.74652777777777779</v>
      </c>
      <c r="BI313" s="17"/>
      <c r="BJ313" s="17"/>
      <c r="BK313" s="17"/>
      <c r="BL313" s="17"/>
      <c r="BM313" s="17"/>
      <c r="BN313" s="18"/>
      <c r="BO313" s="13">
        <v>0.58333333333333337</v>
      </c>
      <c r="BP313" s="14">
        <v>0.74652777777777779</v>
      </c>
      <c r="BQ313" s="14"/>
      <c r="BR313" s="14"/>
      <c r="BS313" s="14"/>
      <c r="BT313" s="14"/>
      <c r="BU313" s="14"/>
      <c r="BV313" s="20"/>
      <c r="BW313" s="21">
        <f t="shared" si="19"/>
        <v>1</v>
      </c>
      <c r="BX313" s="2" t="str">
        <f t="shared" si="20"/>
        <v>X</v>
      </c>
      <c r="BY313" s="2" t="str">
        <f>+VLOOKUP(B313,GESEM!B:O,14,0)</f>
        <v>R1573688</v>
      </c>
      <c r="CG313"/>
      <c r="CH313"/>
    </row>
    <row r="314" spans="1:86" ht="12.75" customHeight="1" x14ac:dyDescent="0.2">
      <c r="A314" s="31">
        <f t="shared" si="21"/>
        <v>308</v>
      </c>
      <c r="B314" s="74">
        <v>60881411</v>
      </c>
      <c r="C314" s="61" t="str">
        <f>+VLOOKUP(J314,TURNO!P:Q,2,0)</f>
        <v xml:space="preserve">CHAT USER </v>
      </c>
      <c r="D314" s="61" t="str">
        <f>+VLOOKUP(N314,TURNO!B:D,3,0)</f>
        <v>Tarde</v>
      </c>
      <c r="E314" s="75">
        <f>+VLOOKUP(B314,GESEM!B:R,12,0)</f>
        <v>45707</v>
      </c>
      <c r="F314" s="61" t="str">
        <f>+VLOOKUP(B314,GESEM!B:R,13,0)</f>
        <v>PART TIME</v>
      </c>
      <c r="G314" s="61"/>
      <c r="H314" s="96"/>
      <c r="I314" s="61" t="str">
        <f>+VLOOKUP(B314,GESEM!B:N,3,0)</f>
        <v>ZEVALLOS REYES JOEL MATIAS</v>
      </c>
      <c r="J314" s="61" t="s">
        <v>16</v>
      </c>
      <c r="K314" s="61" t="str">
        <f>+VLOOKUP(B314,GESEM!B:R,8,0)</f>
        <v>VILLAVICENCIO OBANDO ARTURO JOSE</v>
      </c>
      <c r="L314" s="61" t="str">
        <f>+VLOOKUP(B314,GESEM!B:R,17,0)</f>
        <v>PORTILLA REYES YOHANA ARACELLI</v>
      </c>
      <c r="M314" s="61" t="s">
        <v>98</v>
      </c>
      <c r="N314" s="13">
        <v>0.5</v>
      </c>
      <c r="O314" s="14">
        <v>0.66319444444444442</v>
      </c>
      <c r="P314" s="13"/>
      <c r="Q314" s="14"/>
      <c r="R314" s="108" t="str">
        <f>+VLOOKUP(B314,GESEM!B:R,9,0)</f>
        <v>ACTIVO</v>
      </c>
      <c r="S314" s="19">
        <v>0.5</v>
      </c>
      <c r="T314" s="14">
        <v>0.66319444444444442</v>
      </c>
      <c r="U314" s="14"/>
      <c r="V314" s="14"/>
      <c r="W314" s="13"/>
      <c r="X314" s="14"/>
      <c r="Y314" s="13"/>
      <c r="Z314" s="20"/>
      <c r="AA314" s="107"/>
      <c r="AB314" s="17"/>
      <c r="AC314" s="17"/>
      <c r="AD314" s="17"/>
      <c r="AE314" s="17"/>
      <c r="AF314" s="17"/>
      <c r="AG314" s="17"/>
      <c r="AH314" s="18"/>
      <c r="AI314" s="13">
        <v>0.5</v>
      </c>
      <c r="AJ314" s="14">
        <v>0.66319444444444442</v>
      </c>
      <c r="AK314" s="14"/>
      <c r="AL314" s="14"/>
      <c r="AM314" s="13"/>
      <c r="AN314" s="14"/>
      <c r="AO314" s="14"/>
      <c r="AP314" s="20"/>
      <c r="AQ314" s="16">
        <v>0.5</v>
      </c>
      <c r="AR314" s="17">
        <v>0.66319444444444442</v>
      </c>
      <c r="AS314" s="17"/>
      <c r="AT314" s="17"/>
      <c r="AU314" s="17"/>
      <c r="AV314" s="17"/>
      <c r="AW314" s="17"/>
      <c r="AX314" s="18"/>
      <c r="AY314" s="13">
        <v>0.5</v>
      </c>
      <c r="AZ314" s="14">
        <v>0.66319444444444442</v>
      </c>
      <c r="BA314" s="14"/>
      <c r="BB314" s="14"/>
      <c r="BC314" s="13"/>
      <c r="BD314" s="14"/>
      <c r="BE314" s="14"/>
      <c r="BF314" s="20"/>
      <c r="BG314" s="16">
        <v>0.5</v>
      </c>
      <c r="BH314" s="17">
        <v>0.66319444444444442</v>
      </c>
      <c r="BI314" s="17"/>
      <c r="BJ314" s="17"/>
      <c r="BK314" s="17"/>
      <c r="BL314" s="17"/>
      <c r="BM314" s="17"/>
      <c r="BN314" s="18"/>
      <c r="BO314" s="13">
        <v>0.5</v>
      </c>
      <c r="BP314" s="14">
        <v>0.66319444444444442</v>
      </c>
      <c r="BQ314" s="14"/>
      <c r="BR314" s="14"/>
      <c r="BS314" s="14"/>
      <c r="BT314" s="14"/>
      <c r="BU314" s="14"/>
      <c r="BV314" s="20"/>
      <c r="BW314" s="21">
        <f t="shared" si="19"/>
        <v>1</v>
      </c>
      <c r="BX314" s="2" t="str">
        <f t="shared" si="20"/>
        <v>X</v>
      </c>
      <c r="BY314" s="2" t="str">
        <f>+VLOOKUP(B314,GESEM!B:O,14,0)</f>
        <v>R1573688</v>
      </c>
      <c r="CG314"/>
      <c r="CH314"/>
    </row>
    <row r="315" spans="1:86" ht="12.75" customHeight="1" x14ac:dyDescent="0.2">
      <c r="A315" s="31">
        <f t="shared" si="21"/>
        <v>309</v>
      </c>
      <c r="B315" s="74">
        <v>48188196</v>
      </c>
      <c r="C315" s="61" t="str">
        <f>+VLOOKUP(J315,TURNO!P:Q,2,0)</f>
        <v xml:space="preserve">CHAT USER </v>
      </c>
      <c r="D315" s="61" t="str">
        <f>+VLOOKUP(N315,TURNO!B:D,3,0)</f>
        <v>Tarde</v>
      </c>
      <c r="E315" s="75">
        <f>+VLOOKUP(B315,GESEM!B:R,12,0)</f>
        <v>45713</v>
      </c>
      <c r="F315" s="61" t="str">
        <f>+VLOOKUP(B315,GESEM!B:R,13,0)</f>
        <v>PART TIME</v>
      </c>
      <c r="G315" s="61"/>
      <c r="H315" s="96"/>
      <c r="I315" s="61" t="str">
        <f>+VLOOKUP(B315,GESEM!B:N,3,0)</f>
        <v>SANCHEZ ESPINOZA FRANCO JUNIOR</v>
      </c>
      <c r="J315" s="61" t="s">
        <v>16</v>
      </c>
      <c r="K315" s="61" t="str">
        <f>+VLOOKUP(B315,GESEM!B:R,8,0)</f>
        <v>ALMEYDA ALVARADO CARLOS ALEJANDRO</v>
      </c>
      <c r="L315" s="61" t="str">
        <f>+VLOOKUP(B315,GESEM!B:R,17,0)</f>
        <v>SANCHEZ GRADOS JEAN PIERRE JOAQUIN</v>
      </c>
      <c r="M315" s="61" t="s">
        <v>98</v>
      </c>
      <c r="N315" s="13">
        <v>0.54166666666666663</v>
      </c>
      <c r="O315" s="14">
        <v>0.70486111111111116</v>
      </c>
      <c r="P315" s="13"/>
      <c r="Q315" s="14"/>
      <c r="R315" s="108" t="str">
        <f>+VLOOKUP(B315,GESEM!B:R,9,0)</f>
        <v>ACTIVO</v>
      </c>
      <c r="S315" s="19">
        <v>0.54166666666666663</v>
      </c>
      <c r="T315" s="14">
        <v>0.70486111111111116</v>
      </c>
      <c r="U315" s="14"/>
      <c r="V315" s="14"/>
      <c r="W315" s="13"/>
      <c r="X315" s="14"/>
      <c r="Y315" s="13"/>
      <c r="Z315" s="20"/>
      <c r="AA315" s="107"/>
      <c r="AB315" s="17"/>
      <c r="AC315" s="17"/>
      <c r="AD315" s="17"/>
      <c r="AE315" s="17"/>
      <c r="AF315" s="17"/>
      <c r="AG315" s="17"/>
      <c r="AH315" s="18"/>
      <c r="AI315" s="13">
        <v>0.54166666666666663</v>
      </c>
      <c r="AJ315" s="14">
        <v>0.70486111111111116</v>
      </c>
      <c r="AK315" s="14"/>
      <c r="AL315" s="14"/>
      <c r="AM315" s="13"/>
      <c r="AN315" s="14"/>
      <c r="AO315" s="14"/>
      <c r="AP315" s="20"/>
      <c r="AQ315" s="16">
        <v>0.54166666666666663</v>
      </c>
      <c r="AR315" s="17">
        <v>0.70486111111111116</v>
      </c>
      <c r="AS315" s="17"/>
      <c r="AT315" s="17"/>
      <c r="AU315" s="17"/>
      <c r="AV315" s="17"/>
      <c r="AW315" s="17"/>
      <c r="AX315" s="18"/>
      <c r="AY315" s="13">
        <v>0.54166666666666663</v>
      </c>
      <c r="AZ315" s="14">
        <v>0.70486111111111116</v>
      </c>
      <c r="BA315" s="14"/>
      <c r="BB315" s="14"/>
      <c r="BC315" s="13"/>
      <c r="BD315" s="14"/>
      <c r="BE315" s="14"/>
      <c r="BF315" s="20"/>
      <c r="BG315" s="16">
        <v>0.54166666666666663</v>
      </c>
      <c r="BH315" s="17">
        <v>0.70486111111111116</v>
      </c>
      <c r="BI315" s="17"/>
      <c r="BJ315" s="17"/>
      <c r="BK315" s="17"/>
      <c r="BL315" s="17"/>
      <c r="BM315" s="17"/>
      <c r="BN315" s="18"/>
      <c r="BO315" s="13">
        <v>0.54166666666666663</v>
      </c>
      <c r="BP315" s="14">
        <v>0.70486111111111116</v>
      </c>
      <c r="BQ315" s="14"/>
      <c r="BR315" s="14"/>
      <c r="BS315" s="14"/>
      <c r="BT315" s="14"/>
      <c r="BU315" s="14"/>
      <c r="BV315" s="20"/>
      <c r="BW315" s="21">
        <f t="shared" ref="BW315:BW374" si="22">COUNTBLANK(S315)+COUNTBLANK(AA315)+COUNTBLANK(AI315)+COUNTBLANK(AQ315)+COUNTBLANK(AY315)+COUNTBLANK(BG315)+COUNTBLANK(BO315)</f>
        <v>1</v>
      </c>
      <c r="BX315" s="2" t="str">
        <f t="shared" si="20"/>
        <v>X</v>
      </c>
      <c r="BY315" s="2" t="str">
        <f>+VLOOKUP(B315,GESEM!B:O,14,0)</f>
        <v>R1578095</v>
      </c>
      <c r="CG315"/>
      <c r="CH315"/>
    </row>
    <row r="316" spans="1:86" ht="12.75" customHeight="1" x14ac:dyDescent="0.2">
      <c r="A316" s="31">
        <f t="shared" si="21"/>
        <v>310</v>
      </c>
      <c r="B316" s="74">
        <v>77230780</v>
      </c>
      <c r="C316" s="61" t="str">
        <f>+VLOOKUP(J316,TURNO!P:Q,2,0)</f>
        <v xml:space="preserve">CHAT USER </v>
      </c>
      <c r="D316" s="61" t="str">
        <f>+VLOOKUP(N316,TURNO!B:D,3,0)</f>
        <v>Tarde</v>
      </c>
      <c r="E316" s="75">
        <f>+VLOOKUP(B316,GESEM!B:R,12,0)</f>
        <v>45713</v>
      </c>
      <c r="F316" s="61" t="str">
        <f>+VLOOKUP(B316,GESEM!B:R,13,0)</f>
        <v>PART TIME</v>
      </c>
      <c r="G316" s="61"/>
      <c r="H316" s="96"/>
      <c r="I316" s="61" t="str">
        <f>+VLOOKUP(B316,GESEM!B:N,3,0)</f>
        <v>ACEVEDO JIRÓN ANA FLORENCIA</v>
      </c>
      <c r="J316" s="61" t="s">
        <v>16</v>
      </c>
      <c r="K316" s="61" t="str">
        <f>+VLOOKUP(B316,GESEM!B:R,8,0)</f>
        <v>BAO VILELA CESAR ANDRES</v>
      </c>
      <c r="L316" s="61" t="str">
        <f>+VLOOKUP(B316,GESEM!B:R,17,0)</f>
        <v>SANCHEZ GRADOS JEAN PIERRE JOAQUIN</v>
      </c>
      <c r="M316" s="61" t="s">
        <v>98</v>
      </c>
      <c r="N316" s="13">
        <v>0.54166666666666663</v>
      </c>
      <c r="O316" s="14">
        <v>0.70486111111111116</v>
      </c>
      <c r="P316" s="13"/>
      <c r="Q316" s="14"/>
      <c r="R316" s="108" t="str">
        <f>+VLOOKUP(B316,GESEM!B:R,9,0)</f>
        <v>ACTIVO</v>
      </c>
      <c r="S316" s="19">
        <v>0.54166666666666663</v>
      </c>
      <c r="T316" s="14">
        <v>0.70486111111111116</v>
      </c>
      <c r="U316" s="14"/>
      <c r="V316" s="14"/>
      <c r="W316" s="13"/>
      <c r="X316" s="14"/>
      <c r="Y316" s="13"/>
      <c r="Z316" s="20"/>
      <c r="AA316" s="107"/>
      <c r="AB316" s="17"/>
      <c r="AC316" s="17"/>
      <c r="AD316" s="17"/>
      <c r="AE316" s="17"/>
      <c r="AF316" s="17"/>
      <c r="AG316" s="17"/>
      <c r="AH316" s="18"/>
      <c r="AI316" s="13">
        <v>0.54166666666666663</v>
      </c>
      <c r="AJ316" s="14">
        <v>0.70486111111111116</v>
      </c>
      <c r="AK316" s="14"/>
      <c r="AL316" s="14"/>
      <c r="AM316" s="13"/>
      <c r="AN316" s="14"/>
      <c r="AO316" s="14"/>
      <c r="AP316" s="20"/>
      <c r="AQ316" s="16">
        <v>0.54166666666666663</v>
      </c>
      <c r="AR316" s="17">
        <v>0.70486111111111116</v>
      </c>
      <c r="AS316" s="17"/>
      <c r="AT316" s="17"/>
      <c r="AU316" s="17"/>
      <c r="AV316" s="17"/>
      <c r="AW316" s="17"/>
      <c r="AX316" s="18"/>
      <c r="AY316" s="13">
        <v>0.54166666666666663</v>
      </c>
      <c r="AZ316" s="14">
        <v>0.70486111111111116</v>
      </c>
      <c r="BA316" s="14"/>
      <c r="BB316" s="14"/>
      <c r="BC316" s="13"/>
      <c r="BD316" s="14"/>
      <c r="BE316" s="14"/>
      <c r="BF316" s="20"/>
      <c r="BG316" s="16">
        <v>0.54166666666666663</v>
      </c>
      <c r="BH316" s="17">
        <v>0.70486111111111116</v>
      </c>
      <c r="BI316" s="17"/>
      <c r="BJ316" s="17"/>
      <c r="BK316" s="17"/>
      <c r="BL316" s="17"/>
      <c r="BM316" s="17"/>
      <c r="BN316" s="18"/>
      <c r="BO316" s="13">
        <v>0.54166666666666663</v>
      </c>
      <c r="BP316" s="14">
        <v>0.70486111111111116</v>
      </c>
      <c r="BQ316" s="14"/>
      <c r="BR316" s="14"/>
      <c r="BS316" s="14"/>
      <c r="BT316" s="14"/>
      <c r="BU316" s="14"/>
      <c r="BV316" s="20"/>
      <c r="BW316" s="21">
        <f t="shared" si="22"/>
        <v>1</v>
      </c>
      <c r="BX316" s="2" t="str">
        <f t="shared" si="20"/>
        <v>X</v>
      </c>
      <c r="BY316" s="2" t="str">
        <f>+VLOOKUP(B316,GESEM!B:O,14,0)</f>
        <v>R1578095</v>
      </c>
      <c r="CG316"/>
      <c r="CH316"/>
    </row>
    <row r="317" spans="1:86" ht="12.75" customHeight="1" x14ac:dyDescent="0.2">
      <c r="A317" s="31">
        <f t="shared" si="21"/>
        <v>311</v>
      </c>
      <c r="B317" s="74">
        <v>47575012</v>
      </c>
      <c r="C317" s="61" t="str">
        <f>+VLOOKUP(J317,TURNO!P:Q,2,0)</f>
        <v xml:space="preserve">CHAT USER </v>
      </c>
      <c r="D317" s="61" t="str">
        <f>+VLOOKUP(N317,TURNO!B:D,3,0)</f>
        <v>Tarde</v>
      </c>
      <c r="E317" s="75">
        <f>+VLOOKUP(B317,GESEM!B:R,12,0)</f>
        <v>45713</v>
      </c>
      <c r="F317" s="61" t="str">
        <f>+VLOOKUP(B317,GESEM!B:R,13,0)</f>
        <v>PART TIME</v>
      </c>
      <c r="G317" s="61"/>
      <c r="H317" s="96"/>
      <c r="I317" s="61" t="str">
        <f>+VLOOKUP(B317,GESEM!B:N,3,0)</f>
        <v>CEVALLOS PAHUACHO NATHALY KENGUI</v>
      </c>
      <c r="J317" s="61" t="s">
        <v>16</v>
      </c>
      <c r="K317" s="61" t="str">
        <f>+VLOOKUP(B317,GESEM!B:R,8,0)</f>
        <v>ALMEYDA ALVARADO CARLOS ALEJANDRO</v>
      </c>
      <c r="L317" s="61" t="str">
        <f>+VLOOKUP(B317,GESEM!B:R,17,0)</f>
        <v>SANCHEZ GRADOS JEAN PIERRE JOAQUIN</v>
      </c>
      <c r="M317" s="61" t="s">
        <v>98</v>
      </c>
      <c r="N317" s="13">
        <v>0.54166666666666663</v>
      </c>
      <c r="O317" s="14">
        <v>0.70486111111111116</v>
      </c>
      <c r="P317" s="13"/>
      <c r="Q317" s="14"/>
      <c r="R317" s="108" t="str">
        <f>+VLOOKUP(B317,GESEM!B:R,9,0)</f>
        <v>ACTIVO</v>
      </c>
      <c r="S317" s="19">
        <v>0.54166666666666663</v>
      </c>
      <c r="T317" s="14">
        <v>0.70486111111111116</v>
      </c>
      <c r="U317" s="14"/>
      <c r="V317" s="14"/>
      <c r="W317" s="13"/>
      <c r="X317" s="14"/>
      <c r="Y317" s="13"/>
      <c r="Z317" s="20"/>
      <c r="AA317" s="107"/>
      <c r="AB317" s="17"/>
      <c r="AC317" s="17"/>
      <c r="AD317" s="17"/>
      <c r="AE317" s="17"/>
      <c r="AF317" s="17"/>
      <c r="AG317" s="17"/>
      <c r="AH317" s="18"/>
      <c r="AI317" s="13">
        <v>0.54166666666666663</v>
      </c>
      <c r="AJ317" s="14">
        <v>0.70486111111111116</v>
      </c>
      <c r="AK317" s="14"/>
      <c r="AL317" s="14"/>
      <c r="AM317" s="13"/>
      <c r="AN317" s="14"/>
      <c r="AO317" s="14"/>
      <c r="AP317" s="20"/>
      <c r="AQ317" s="16">
        <v>0.54166666666666663</v>
      </c>
      <c r="AR317" s="17">
        <v>0.70486111111111116</v>
      </c>
      <c r="AS317" s="17"/>
      <c r="AT317" s="17"/>
      <c r="AU317" s="17"/>
      <c r="AV317" s="17"/>
      <c r="AW317" s="17"/>
      <c r="AX317" s="18"/>
      <c r="AY317" s="13">
        <v>0.54166666666666663</v>
      </c>
      <c r="AZ317" s="14">
        <v>0.70486111111111116</v>
      </c>
      <c r="BA317" s="14"/>
      <c r="BB317" s="14"/>
      <c r="BC317" s="13"/>
      <c r="BD317" s="14"/>
      <c r="BE317" s="14"/>
      <c r="BF317" s="20"/>
      <c r="BG317" s="16">
        <v>0.54166666666666663</v>
      </c>
      <c r="BH317" s="17">
        <v>0.70486111111111116</v>
      </c>
      <c r="BI317" s="17"/>
      <c r="BJ317" s="17"/>
      <c r="BK317" s="17"/>
      <c r="BL317" s="17"/>
      <c r="BM317" s="17"/>
      <c r="BN317" s="18"/>
      <c r="BO317" s="13">
        <v>0.54166666666666663</v>
      </c>
      <c r="BP317" s="14">
        <v>0.70486111111111116</v>
      </c>
      <c r="BQ317" s="14"/>
      <c r="BR317" s="14"/>
      <c r="BS317" s="14"/>
      <c r="BT317" s="14"/>
      <c r="BU317" s="14"/>
      <c r="BV317" s="20"/>
      <c r="BW317" s="21">
        <f t="shared" si="22"/>
        <v>1</v>
      </c>
      <c r="BX317" s="2" t="str">
        <f t="shared" si="20"/>
        <v>X</v>
      </c>
      <c r="BY317" s="2" t="str">
        <f>+VLOOKUP(B317,GESEM!B:O,14,0)</f>
        <v>R1578095</v>
      </c>
      <c r="CG317"/>
      <c r="CH317"/>
    </row>
    <row r="318" spans="1:86" ht="12.75" customHeight="1" x14ac:dyDescent="0.2">
      <c r="A318" s="31">
        <f t="shared" si="21"/>
        <v>312</v>
      </c>
      <c r="B318" s="74">
        <v>72274351</v>
      </c>
      <c r="C318" s="61" t="str">
        <f>+VLOOKUP(J318,TURNO!P:Q,2,0)</f>
        <v xml:space="preserve">CHAT USER </v>
      </c>
      <c r="D318" s="61" t="str">
        <f>+VLOOKUP(N318,TURNO!B:D,3,0)</f>
        <v>Tarde</v>
      </c>
      <c r="E318" s="75">
        <f>+VLOOKUP(B318,GESEM!B:R,12,0)</f>
        <v>45713</v>
      </c>
      <c r="F318" s="61" t="str">
        <f>+VLOOKUP(B318,GESEM!B:R,13,0)</f>
        <v>PART TIME</v>
      </c>
      <c r="G318" s="61"/>
      <c r="H318" s="96"/>
      <c r="I318" s="61" t="str">
        <f>+VLOOKUP(B318,GESEM!B:N,3,0)</f>
        <v>ROMERO CUPITAY JULIO CESAR</v>
      </c>
      <c r="J318" s="61" t="s">
        <v>16</v>
      </c>
      <c r="K318" s="61" t="str">
        <f>+VLOOKUP(B318,GESEM!B:R,8,0)</f>
        <v>QUISPE ACUÑA ALVARO ROBERT</v>
      </c>
      <c r="L318" s="61" t="str">
        <f>+VLOOKUP(B318,GESEM!B:R,17,0)</f>
        <v>SANCHEZ GRADOS JEAN PIERRE JOAQUIN</v>
      </c>
      <c r="M318" s="61" t="s">
        <v>98</v>
      </c>
      <c r="N318" s="13">
        <v>0.54166666666666663</v>
      </c>
      <c r="O318" s="14">
        <v>0.70486111111111116</v>
      </c>
      <c r="P318" s="13"/>
      <c r="Q318" s="14"/>
      <c r="R318" s="108" t="str">
        <f>+VLOOKUP(B318,GESEM!B:R,9,0)</f>
        <v>ACTIVO</v>
      </c>
      <c r="S318" s="19">
        <v>0.54166666666666663</v>
      </c>
      <c r="T318" s="14">
        <v>0.70486111111111116</v>
      </c>
      <c r="U318" s="14"/>
      <c r="V318" s="14"/>
      <c r="W318" s="13"/>
      <c r="X318" s="14"/>
      <c r="Y318" s="13"/>
      <c r="Z318" s="20"/>
      <c r="AA318" s="107"/>
      <c r="AB318" s="17"/>
      <c r="AC318" s="17"/>
      <c r="AD318" s="17"/>
      <c r="AE318" s="17"/>
      <c r="AF318" s="17"/>
      <c r="AG318" s="17"/>
      <c r="AH318" s="18"/>
      <c r="AI318" s="13">
        <v>0.54166666666666663</v>
      </c>
      <c r="AJ318" s="14">
        <v>0.70486111111111116</v>
      </c>
      <c r="AK318" s="14"/>
      <c r="AL318" s="14"/>
      <c r="AM318" s="13"/>
      <c r="AN318" s="14"/>
      <c r="AO318" s="14"/>
      <c r="AP318" s="20"/>
      <c r="AQ318" s="16">
        <v>0.54166666666666663</v>
      </c>
      <c r="AR318" s="17">
        <v>0.70486111111111116</v>
      </c>
      <c r="AS318" s="17"/>
      <c r="AT318" s="17"/>
      <c r="AU318" s="17"/>
      <c r="AV318" s="17"/>
      <c r="AW318" s="17"/>
      <c r="AX318" s="18"/>
      <c r="AY318" s="13">
        <v>0.54166666666666663</v>
      </c>
      <c r="AZ318" s="14">
        <v>0.70486111111111116</v>
      </c>
      <c r="BA318" s="14"/>
      <c r="BB318" s="14"/>
      <c r="BC318" s="13"/>
      <c r="BD318" s="14"/>
      <c r="BE318" s="14"/>
      <c r="BF318" s="20"/>
      <c r="BG318" s="16">
        <v>0.54166666666666663</v>
      </c>
      <c r="BH318" s="17">
        <v>0.70486111111111116</v>
      </c>
      <c r="BI318" s="17"/>
      <c r="BJ318" s="17"/>
      <c r="BK318" s="17"/>
      <c r="BL318" s="17"/>
      <c r="BM318" s="17"/>
      <c r="BN318" s="18"/>
      <c r="BO318" s="13">
        <v>0.54166666666666663</v>
      </c>
      <c r="BP318" s="14">
        <v>0.70486111111111116</v>
      </c>
      <c r="BQ318" s="14"/>
      <c r="BR318" s="14"/>
      <c r="BS318" s="14"/>
      <c r="BT318" s="14"/>
      <c r="BU318" s="14"/>
      <c r="BV318" s="20"/>
      <c r="BW318" s="21">
        <f t="shared" si="22"/>
        <v>1</v>
      </c>
      <c r="BX318" s="2" t="str">
        <f t="shared" si="20"/>
        <v>X</v>
      </c>
      <c r="BY318" s="2" t="str">
        <f>+VLOOKUP(B318,GESEM!B:O,14,0)</f>
        <v>R1578095</v>
      </c>
      <c r="CG318"/>
      <c r="CH318"/>
    </row>
    <row r="319" spans="1:86" ht="12.75" customHeight="1" x14ac:dyDescent="0.2">
      <c r="A319" s="31">
        <f t="shared" si="21"/>
        <v>313</v>
      </c>
      <c r="B319" s="74">
        <v>74701302</v>
      </c>
      <c r="C319" s="61" t="str">
        <f>+VLOOKUP(J319,TURNO!P:Q,2,0)</f>
        <v xml:space="preserve">CHAT USER </v>
      </c>
      <c r="D319" s="61" t="str">
        <f>+VLOOKUP(N319,TURNO!B:D,3,0)</f>
        <v>Tarde</v>
      </c>
      <c r="E319" s="75">
        <f>+VLOOKUP(B319,GESEM!B:R,12,0)</f>
        <v>45713</v>
      </c>
      <c r="F319" s="61" t="str">
        <f>+VLOOKUP(B319,GESEM!B:R,13,0)</f>
        <v>PART TIME</v>
      </c>
      <c r="G319" s="61"/>
      <c r="H319" s="96"/>
      <c r="I319" s="61" t="str">
        <f>+VLOOKUP(B319,GESEM!B:N,3,0)</f>
        <v>CUPITAY TTITO ALEXANDRA</v>
      </c>
      <c r="J319" s="61" t="s">
        <v>16</v>
      </c>
      <c r="K319" s="61" t="str">
        <f>+VLOOKUP(B319,GESEM!B:R,8,0)</f>
        <v>ALMEYDA ALVARADO CARLOS ALEJANDRO</v>
      </c>
      <c r="L319" s="61" t="str">
        <f>+VLOOKUP(B319,GESEM!B:R,17,0)</f>
        <v>SANCHEZ GRADOS JEAN PIERRE JOAQUIN</v>
      </c>
      <c r="M319" s="61" t="s">
        <v>98</v>
      </c>
      <c r="N319" s="13">
        <v>0.54166666666666663</v>
      </c>
      <c r="O319" s="14">
        <v>0.70486111111111116</v>
      </c>
      <c r="P319" s="13"/>
      <c r="Q319" s="14"/>
      <c r="R319" s="108" t="str">
        <f>+VLOOKUP(B319,GESEM!B:R,9,0)</f>
        <v>ACTIVO</v>
      </c>
      <c r="S319" s="19">
        <v>0.54166666666666663</v>
      </c>
      <c r="T319" s="14">
        <v>0.70486111111111116</v>
      </c>
      <c r="U319" s="14"/>
      <c r="V319" s="14"/>
      <c r="W319" s="13"/>
      <c r="X319" s="14"/>
      <c r="Y319" s="13"/>
      <c r="Z319" s="20"/>
      <c r="AA319" s="107"/>
      <c r="AB319" s="17"/>
      <c r="AC319" s="17"/>
      <c r="AD319" s="17"/>
      <c r="AE319" s="17"/>
      <c r="AF319" s="17"/>
      <c r="AG319" s="17"/>
      <c r="AH319" s="18"/>
      <c r="AI319" s="13">
        <v>0.54166666666666663</v>
      </c>
      <c r="AJ319" s="14">
        <v>0.70486111111111116</v>
      </c>
      <c r="AK319" s="14"/>
      <c r="AL319" s="14"/>
      <c r="AM319" s="13"/>
      <c r="AN319" s="14"/>
      <c r="AO319" s="14"/>
      <c r="AP319" s="20"/>
      <c r="AQ319" s="16">
        <v>0.54166666666666663</v>
      </c>
      <c r="AR319" s="17">
        <v>0.70486111111111116</v>
      </c>
      <c r="AS319" s="17"/>
      <c r="AT319" s="17"/>
      <c r="AU319" s="17"/>
      <c r="AV319" s="17"/>
      <c r="AW319" s="17"/>
      <c r="AX319" s="18"/>
      <c r="AY319" s="13">
        <v>0.54166666666666663</v>
      </c>
      <c r="AZ319" s="14">
        <v>0.70486111111111116</v>
      </c>
      <c r="BA319" s="14"/>
      <c r="BB319" s="14"/>
      <c r="BC319" s="13"/>
      <c r="BD319" s="14"/>
      <c r="BE319" s="14"/>
      <c r="BF319" s="20"/>
      <c r="BG319" s="16">
        <v>0.54166666666666663</v>
      </c>
      <c r="BH319" s="17">
        <v>0.70486111111111116</v>
      </c>
      <c r="BI319" s="17"/>
      <c r="BJ319" s="17"/>
      <c r="BK319" s="17"/>
      <c r="BL319" s="17"/>
      <c r="BM319" s="17"/>
      <c r="BN319" s="18"/>
      <c r="BO319" s="13">
        <v>0.54166666666666663</v>
      </c>
      <c r="BP319" s="14">
        <v>0.70486111111111116</v>
      </c>
      <c r="BQ319" s="14"/>
      <c r="BR319" s="14"/>
      <c r="BS319" s="14"/>
      <c r="BT319" s="14"/>
      <c r="BU319" s="14"/>
      <c r="BV319" s="20"/>
      <c r="BW319" s="21">
        <f t="shared" si="22"/>
        <v>1</v>
      </c>
      <c r="BX319" s="2" t="str">
        <f t="shared" si="20"/>
        <v>X</v>
      </c>
      <c r="BY319" s="2" t="str">
        <f>+VLOOKUP(B319,GESEM!B:O,14,0)</f>
        <v>R1578095</v>
      </c>
      <c r="CG319"/>
      <c r="CH319"/>
    </row>
    <row r="320" spans="1:86" ht="12.75" customHeight="1" x14ac:dyDescent="0.2">
      <c r="A320" s="31">
        <f t="shared" si="21"/>
        <v>314</v>
      </c>
      <c r="B320" s="74">
        <v>72414031</v>
      </c>
      <c r="C320" s="61" t="str">
        <f>+VLOOKUP(J320,TURNO!P:Q,2,0)</f>
        <v xml:space="preserve">CHAT USER </v>
      </c>
      <c r="D320" s="61" t="str">
        <f>+VLOOKUP(N320,TURNO!B:D,3,0)</f>
        <v>Tarde</v>
      </c>
      <c r="E320" s="75">
        <f>+VLOOKUP(B320,GESEM!B:R,12,0)</f>
        <v>45713</v>
      </c>
      <c r="F320" s="61" t="str">
        <f>+VLOOKUP(B320,GESEM!B:R,13,0)</f>
        <v>PART TIME</v>
      </c>
      <c r="G320" s="61"/>
      <c r="H320" s="96"/>
      <c r="I320" s="61" t="str">
        <f>+VLOOKUP(B320,GESEM!B:N,3,0)</f>
        <v>CHINO JALLO DARIAN ZENAIDA</v>
      </c>
      <c r="J320" s="61" t="s">
        <v>16</v>
      </c>
      <c r="K320" s="61" t="str">
        <f>+VLOOKUP(B320,GESEM!B:R,8,0)</f>
        <v>MELLO CORDOVA LUIS ENRIQUE</v>
      </c>
      <c r="L320" s="61" t="str">
        <f>+VLOOKUP(B320,GESEM!B:R,17,0)</f>
        <v>SANCHEZ GRADOS JEAN PIERRE JOAQUIN</v>
      </c>
      <c r="M320" s="61" t="s">
        <v>98</v>
      </c>
      <c r="N320" s="13">
        <v>0.54166666666666663</v>
      </c>
      <c r="O320" s="14">
        <v>0.70486111111111116</v>
      </c>
      <c r="P320" s="13"/>
      <c r="Q320" s="14"/>
      <c r="R320" s="108" t="str">
        <f>+VLOOKUP(B320,GESEM!B:R,9,0)</f>
        <v>ACTIVO</v>
      </c>
      <c r="S320" s="19">
        <v>0.54166666666666663</v>
      </c>
      <c r="T320" s="14">
        <v>0.70486111111111116</v>
      </c>
      <c r="U320" s="14"/>
      <c r="V320" s="14"/>
      <c r="W320" s="13"/>
      <c r="X320" s="14"/>
      <c r="Y320" s="13"/>
      <c r="Z320" s="20"/>
      <c r="AA320" s="107"/>
      <c r="AB320" s="17"/>
      <c r="AC320" s="17"/>
      <c r="AD320" s="17"/>
      <c r="AE320" s="17"/>
      <c r="AF320" s="17"/>
      <c r="AG320" s="17"/>
      <c r="AH320" s="18"/>
      <c r="AI320" s="13">
        <v>0.54166666666666663</v>
      </c>
      <c r="AJ320" s="14">
        <v>0.70486111111111116</v>
      </c>
      <c r="AK320" s="14"/>
      <c r="AL320" s="14"/>
      <c r="AM320" s="13"/>
      <c r="AN320" s="14"/>
      <c r="AO320" s="14"/>
      <c r="AP320" s="20"/>
      <c r="AQ320" s="16">
        <v>0.54166666666666663</v>
      </c>
      <c r="AR320" s="17">
        <v>0.70486111111111116</v>
      </c>
      <c r="AS320" s="17"/>
      <c r="AT320" s="17"/>
      <c r="AU320" s="17"/>
      <c r="AV320" s="17"/>
      <c r="AW320" s="17"/>
      <c r="AX320" s="18"/>
      <c r="AY320" s="13">
        <v>0.54166666666666663</v>
      </c>
      <c r="AZ320" s="14">
        <v>0.70486111111111116</v>
      </c>
      <c r="BA320" s="14"/>
      <c r="BB320" s="14"/>
      <c r="BC320" s="13"/>
      <c r="BD320" s="14"/>
      <c r="BE320" s="14"/>
      <c r="BF320" s="20"/>
      <c r="BG320" s="16">
        <v>0.54166666666666663</v>
      </c>
      <c r="BH320" s="17">
        <v>0.70486111111111116</v>
      </c>
      <c r="BI320" s="17"/>
      <c r="BJ320" s="17"/>
      <c r="BK320" s="17"/>
      <c r="BL320" s="17"/>
      <c r="BM320" s="17"/>
      <c r="BN320" s="18"/>
      <c r="BO320" s="13">
        <v>0.54166666666666663</v>
      </c>
      <c r="BP320" s="14">
        <v>0.70486111111111116</v>
      </c>
      <c r="BQ320" s="14"/>
      <c r="BR320" s="14"/>
      <c r="BS320" s="14"/>
      <c r="BT320" s="14"/>
      <c r="BU320" s="14"/>
      <c r="BV320" s="20"/>
      <c r="BW320" s="21">
        <f t="shared" si="22"/>
        <v>1</v>
      </c>
      <c r="BX320" s="2" t="str">
        <f t="shared" si="20"/>
        <v>X</v>
      </c>
      <c r="BY320" s="2" t="str">
        <f>+VLOOKUP(B320,GESEM!B:O,14,0)</f>
        <v>R1578095</v>
      </c>
      <c r="CG320"/>
      <c r="CH320"/>
    </row>
    <row r="321" spans="1:86" ht="12.75" customHeight="1" x14ac:dyDescent="0.2">
      <c r="A321" s="31">
        <f t="shared" si="21"/>
        <v>315</v>
      </c>
      <c r="B321" s="74">
        <v>62700306</v>
      </c>
      <c r="C321" s="61" t="str">
        <f>+VLOOKUP(J321,TURNO!P:Q,2,0)</f>
        <v xml:space="preserve">CHAT USER </v>
      </c>
      <c r="D321" s="61" t="str">
        <f>+VLOOKUP(N321,TURNO!B:D,3,0)</f>
        <v>Tarde</v>
      </c>
      <c r="E321" s="75">
        <f>+VLOOKUP(B321,GESEM!B:R,12,0)</f>
        <v>45056</v>
      </c>
      <c r="F321" s="61" t="str">
        <f>+VLOOKUP(B321,GESEM!B:R,13,0)</f>
        <v>FULL TIME</v>
      </c>
      <c r="G321" s="61"/>
      <c r="H321" s="96"/>
      <c r="I321" s="61" t="str">
        <f>+VLOOKUP(B321,GESEM!B:N,3,0)</f>
        <v>ISUIZA DELGADO MARIA TERESITA</v>
      </c>
      <c r="J321" s="61" t="s">
        <v>16</v>
      </c>
      <c r="K321" s="61" t="str">
        <f>+VLOOKUP(B321,GESEM!B:R,8,0)</f>
        <v>ROQUE GOMEZ FRANK PIERCE</v>
      </c>
      <c r="L321" s="61" t="str">
        <f>+VLOOKUP(B321,GESEM!B:R,17,0)</f>
        <v>PORTILLA REYES YOHANA ARACELLI</v>
      </c>
      <c r="M321" s="61" t="s">
        <v>100</v>
      </c>
      <c r="N321" s="13">
        <v>0.58333333333333337</v>
      </c>
      <c r="O321" s="14">
        <v>0.92708333333333337</v>
      </c>
      <c r="P321" s="13">
        <v>0.75</v>
      </c>
      <c r="Q321" s="14">
        <v>0.78125</v>
      </c>
      <c r="R321" s="108" t="str">
        <f>+VLOOKUP(B321,GESEM!B:R,9,0)</f>
        <v>ACTIVO</v>
      </c>
      <c r="S321" s="19">
        <v>0.58333333333333337</v>
      </c>
      <c r="T321" s="14">
        <v>0.92708333333333337</v>
      </c>
      <c r="U321" s="14"/>
      <c r="V321" s="14"/>
      <c r="W321" s="13">
        <v>0.75</v>
      </c>
      <c r="X321" s="14">
        <v>0.78125</v>
      </c>
      <c r="Y321" s="13"/>
      <c r="Z321" s="20"/>
      <c r="AA321" s="107">
        <v>0.58333333333333337</v>
      </c>
      <c r="AB321" s="17">
        <v>0.92708333333333337</v>
      </c>
      <c r="AC321" s="17"/>
      <c r="AD321" s="17"/>
      <c r="AE321" s="17">
        <v>0.75</v>
      </c>
      <c r="AF321" s="17">
        <v>0.78125</v>
      </c>
      <c r="AG321" s="17"/>
      <c r="AH321" s="18"/>
      <c r="AI321" s="13">
        <v>0.58333333333333337</v>
      </c>
      <c r="AJ321" s="14">
        <v>0.92708333333333337</v>
      </c>
      <c r="AK321" s="14"/>
      <c r="AL321" s="14"/>
      <c r="AM321" s="13">
        <v>0.75</v>
      </c>
      <c r="AN321" s="14">
        <v>0.78125</v>
      </c>
      <c r="AO321" s="14"/>
      <c r="AP321" s="20"/>
      <c r="AQ321" s="16"/>
      <c r="AR321" s="17"/>
      <c r="AS321" s="17"/>
      <c r="AT321" s="17"/>
      <c r="AU321" s="17"/>
      <c r="AV321" s="17"/>
      <c r="AW321" s="17"/>
      <c r="AX321" s="18"/>
      <c r="AY321" s="13">
        <v>0.58333333333333337</v>
      </c>
      <c r="AZ321" s="14">
        <v>0.92708333333333337</v>
      </c>
      <c r="BA321" s="14"/>
      <c r="BB321" s="14"/>
      <c r="BC321" s="13">
        <v>0.75</v>
      </c>
      <c r="BD321" s="14">
        <v>0.78125</v>
      </c>
      <c r="BE321" s="14"/>
      <c r="BF321" s="20"/>
      <c r="BG321" s="16">
        <v>0.58333333333333337</v>
      </c>
      <c r="BH321" s="17">
        <v>0.92708333333333337</v>
      </c>
      <c r="BI321" s="17"/>
      <c r="BJ321" s="17"/>
      <c r="BK321" s="17">
        <v>0.75</v>
      </c>
      <c r="BL321" s="17">
        <v>0.78125</v>
      </c>
      <c r="BM321" s="17"/>
      <c r="BN321" s="18"/>
      <c r="BO321" s="13">
        <v>0.58333333333333337</v>
      </c>
      <c r="BP321" s="14">
        <v>0.92708333333333337</v>
      </c>
      <c r="BQ321" s="14"/>
      <c r="BR321" s="14"/>
      <c r="BS321" s="14">
        <v>0.75</v>
      </c>
      <c r="BT321" s="14">
        <v>0.78125</v>
      </c>
      <c r="BU321" s="14"/>
      <c r="BV321" s="20"/>
      <c r="BW321" s="21">
        <f t="shared" si="22"/>
        <v>1</v>
      </c>
      <c r="BX321" s="2" t="str">
        <f t="shared" si="20"/>
        <v>X</v>
      </c>
      <c r="BY321" s="2">
        <f>+VLOOKUP(B321,GESEM!B:O,14,0)</f>
        <v>6264</v>
      </c>
      <c r="CG321"/>
      <c r="CH321"/>
    </row>
    <row r="322" spans="1:86" ht="12.75" customHeight="1" x14ac:dyDescent="0.2">
      <c r="A322" s="31">
        <f t="shared" si="21"/>
        <v>316</v>
      </c>
      <c r="B322" s="74">
        <v>76291389</v>
      </c>
      <c r="C322" s="61" t="str">
        <f>+VLOOKUP(J322,TURNO!P:Q,2,0)</f>
        <v xml:space="preserve">CHAT USER </v>
      </c>
      <c r="D322" s="61" t="str">
        <f>+VLOOKUP(N322,TURNO!B:D,3,0)</f>
        <v>Tarde</v>
      </c>
      <c r="E322" s="75">
        <f>+VLOOKUP(B322,GESEM!B:R,12,0)</f>
        <v>45143</v>
      </c>
      <c r="F322" s="61" t="str">
        <f>+VLOOKUP(B322,GESEM!B:R,13,0)</f>
        <v>FULL TIME</v>
      </c>
      <c r="G322" s="61"/>
      <c r="H322" s="96"/>
      <c r="I322" s="61" t="str">
        <f>+VLOOKUP(B322,GESEM!B:N,3,0)</f>
        <v>FULGENCIO CRUZ ANGIE MERCEDES</v>
      </c>
      <c r="J322" s="61" t="s">
        <v>16</v>
      </c>
      <c r="K322" s="61" t="str">
        <f>+VLOOKUP(B322,GESEM!B:R,8,0)</f>
        <v>ROQUE GOMEZ FRANK PIERCE</v>
      </c>
      <c r="L322" s="61" t="str">
        <f>+VLOOKUP(B322,GESEM!B:R,17,0)</f>
        <v>PORTILLA REYES YOHANA ARACELLI</v>
      </c>
      <c r="M322" s="61" t="s">
        <v>100</v>
      </c>
      <c r="N322" s="13">
        <v>0.58333333333333337</v>
      </c>
      <c r="O322" s="14">
        <v>0.92708333333333337</v>
      </c>
      <c r="P322" s="13">
        <v>0.75</v>
      </c>
      <c r="Q322" s="14">
        <v>0.78125</v>
      </c>
      <c r="R322" s="108" t="str">
        <f>+VLOOKUP(B322,GESEM!B:R,9,0)</f>
        <v>ACTIVO</v>
      </c>
      <c r="S322" s="19">
        <v>0.58333333333333337</v>
      </c>
      <c r="T322" s="14">
        <v>0.92708333333333337</v>
      </c>
      <c r="U322" s="14"/>
      <c r="V322" s="14"/>
      <c r="W322" s="13">
        <v>0.75</v>
      </c>
      <c r="X322" s="14">
        <v>0.78125</v>
      </c>
      <c r="Y322" s="13"/>
      <c r="Z322" s="20"/>
      <c r="AA322" s="107">
        <v>0.58333333333333337</v>
      </c>
      <c r="AB322" s="17">
        <v>0.92708333333333337</v>
      </c>
      <c r="AC322" s="17"/>
      <c r="AD322" s="17"/>
      <c r="AE322" s="17">
        <v>0.75</v>
      </c>
      <c r="AF322" s="17">
        <v>0.78125</v>
      </c>
      <c r="AG322" s="17"/>
      <c r="AH322" s="18"/>
      <c r="AI322" s="13">
        <v>0.58333333333333337</v>
      </c>
      <c r="AJ322" s="14">
        <v>0.92708333333333337</v>
      </c>
      <c r="AK322" s="14"/>
      <c r="AL322" s="14"/>
      <c r="AM322" s="13">
        <v>0.75</v>
      </c>
      <c r="AN322" s="14">
        <v>0.78125</v>
      </c>
      <c r="AO322" s="14"/>
      <c r="AP322" s="20"/>
      <c r="AQ322" s="16"/>
      <c r="AR322" s="17"/>
      <c r="AS322" s="17"/>
      <c r="AT322" s="17"/>
      <c r="AU322" s="17"/>
      <c r="AV322" s="17"/>
      <c r="AW322" s="17"/>
      <c r="AX322" s="18"/>
      <c r="AY322" s="13">
        <v>0.58333333333333337</v>
      </c>
      <c r="AZ322" s="14">
        <v>0.92708333333333337</v>
      </c>
      <c r="BA322" s="14"/>
      <c r="BB322" s="14"/>
      <c r="BC322" s="13">
        <v>0.75</v>
      </c>
      <c r="BD322" s="14">
        <v>0.78125</v>
      </c>
      <c r="BE322" s="14"/>
      <c r="BF322" s="20"/>
      <c r="BG322" s="16">
        <v>0.58333333333333337</v>
      </c>
      <c r="BH322" s="17">
        <v>0.92708333333333337</v>
      </c>
      <c r="BI322" s="17"/>
      <c r="BJ322" s="17"/>
      <c r="BK322" s="17">
        <v>0.75</v>
      </c>
      <c r="BL322" s="17">
        <v>0.78125</v>
      </c>
      <c r="BM322" s="17"/>
      <c r="BN322" s="18"/>
      <c r="BO322" s="13">
        <v>0.58333333333333337</v>
      </c>
      <c r="BP322" s="14">
        <v>0.92708333333333337</v>
      </c>
      <c r="BQ322" s="14"/>
      <c r="BR322" s="14"/>
      <c r="BS322" s="14"/>
      <c r="BT322" s="14"/>
      <c r="BU322" s="14"/>
      <c r="BV322" s="20"/>
      <c r="BW322" s="21">
        <f t="shared" si="22"/>
        <v>1</v>
      </c>
      <c r="BX322" s="2" t="str">
        <f t="shared" si="20"/>
        <v>X</v>
      </c>
      <c r="BY322" s="2">
        <f>+VLOOKUP(B322,GESEM!B:O,14,0)</f>
        <v>6516</v>
      </c>
      <c r="CG322"/>
      <c r="CH322"/>
    </row>
    <row r="323" spans="1:86" ht="12.75" customHeight="1" x14ac:dyDescent="0.2">
      <c r="A323" s="31">
        <f t="shared" si="21"/>
        <v>317</v>
      </c>
      <c r="B323" s="74">
        <v>72221021</v>
      </c>
      <c r="C323" s="61" t="str">
        <f>+VLOOKUP(J323,TURNO!P:Q,2,0)</f>
        <v xml:space="preserve">CHAT USER </v>
      </c>
      <c r="D323" s="61" t="str">
        <f>+VLOOKUP(N323,TURNO!B:D,3,0)</f>
        <v>Tarde</v>
      </c>
      <c r="E323" s="75">
        <f>+VLOOKUP(B323,GESEM!B:R,12,0)</f>
        <v>45261</v>
      </c>
      <c r="F323" s="61" t="str">
        <f>+VLOOKUP(B323,GESEM!B:R,13,0)</f>
        <v>PART TIME</v>
      </c>
      <c r="G323" s="61" t="s">
        <v>2218</v>
      </c>
      <c r="H323" s="96" t="s">
        <v>27</v>
      </c>
      <c r="I323" s="61" t="str">
        <f>+VLOOKUP(B323,GESEM!B:N,3,0)</f>
        <v>BALDEON GALLEGOS MANUEL ADRIANO</v>
      </c>
      <c r="J323" s="61" t="s">
        <v>16</v>
      </c>
      <c r="K323" s="61" t="str">
        <f>+VLOOKUP(B323,GESEM!B:R,8,0)</f>
        <v>TORRES BARRIOS YAZURI YARUMI</v>
      </c>
      <c r="L323" s="61" t="str">
        <f>+VLOOKUP(B323,GESEM!B:R,17,0)</f>
        <v>SANCHEZ GRADOS JEAN PIERRE JOAQUIN</v>
      </c>
      <c r="M323" s="61" t="s">
        <v>97</v>
      </c>
      <c r="N323" s="13">
        <v>0.54166666666666663</v>
      </c>
      <c r="O323" s="14">
        <v>0.70486111111111116</v>
      </c>
      <c r="P323" s="13"/>
      <c r="Q323" s="14"/>
      <c r="R323" s="108" t="str">
        <f>+VLOOKUP(B323,GESEM!B:R,9,0)</f>
        <v>ACTIVO</v>
      </c>
      <c r="S323" s="19"/>
      <c r="T323" s="14"/>
      <c r="U323" s="14"/>
      <c r="V323" s="14"/>
      <c r="W323" s="13"/>
      <c r="X323" s="14"/>
      <c r="Y323" s="13"/>
      <c r="Z323" s="20"/>
      <c r="AA323" s="107">
        <v>0.54166666666666663</v>
      </c>
      <c r="AB323" s="17">
        <v>0.70486111111111116</v>
      </c>
      <c r="AC323" s="17"/>
      <c r="AD323" s="17"/>
      <c r="AE323" s="17"/>
      <c r="AF323" s="17"/>
      <c r="AG323" s="17"/>
      <c r="AH323" s="18"/>
      <c r="AI323" s="13">
        <v>0.54166666666666663</v>
      </c>
      <c r="AJ323" s="14">
        <v>0.70486111111111116</v>
      </c>
      <c r="AK323" s="14"/>
      <c r="AL323" s="14"/>
      <c r="AM323" s="13"/>
      <c r="AN323" s="14"/>
      <c r="AO323" s="14"/>
      <c r="AP323" s="20"/>
      <c r="AQ323" s="16">
        <v>0.54166666666666663</v>
      </c>
      <c r="AR323" s="17">
        <v>0.70486111111111116</v>
      </c>
      <c r="AS323" s="17"/>
      <c r="AT323" s="17"/>
      <c r="AU323" s="17"/>
      <c r="AV323" s="17"/>
      <c r="AW323" s="17"/>
      <c r="AX323" s="18"/>
      <c r="AY323" s="13">
        <v>0.54166666666666663</v>
      </c>
      <c r="AZ323" s="14">
        <v>0.70486111111111116</v>
      </c>
      <c r="BA323" s="14"/>
      <c r="BB323" s="14"/>
      <c r="BC323" s="13"/>
      <c r="BD323" s="14"/>
      <c r="BE323" s="14"/>
      <c r="BF323" s="20"/>
      <c r="BG323" s="16">
        <v>0.54166666666666663</v>
      </c>
      <c r="BH323" s="17">
        <v>0.70486111111111116</v>
      </c>
      <c r="BI323" s="17"/>
      <c r="BJ323" s="17"/>
      <c r="BK323" s="17"/>
      <c r="BL323" s="17"/>
      <c r="BM323" s="17"/>
      <c r="BN323" s="18"/>
      <c r="BO323" s="13">
        <v>0.54166666666666663</v>
      </c>
      <c r="BP323" s="14">
        <v>0.70486111111111116</v>
      </c>
      <c r="BQ323" s="14"/>
      <c r="BR323" s="14"/>
      <c r="BS323" s="14"/>
      <c r="BT323" s="14"/>
      <c r="BU323" s="14"/>
      <c r="BV323" s="20"/>
      <c r="BW323" s="21">
        <f t="shared" si="22"/>
        <v>1</v>
      </c>
      <c r="BX323" s="2" t="str">
        <f t="shared" si="20"/>
        <v>X</v>
      </c>
      <c r="BY323" s="2">
        <f>+VLOOKUP(B323,GESEM!B:O,14,0)</f>
        <v>6843</v>
      </c>
      <c r="CG323"/>
      <c r="CH323"/>
    </row>
    <row r="324" spans="1:86" ht="12.75" customHeight="1" x14ac:dyDescent="0.2">
      <c r="A324" s="31">
        <f t="shared" si="21"/>
        <v>318</v>
      </c>
      <c r="B324" s="74">
        <v>75573782</v>
      </c>
      <c r="C324" s="61" t="str">
        <f>+VLOOKUP(J324,TURNO!P:Q,2,0)</f>
        <v xml:space="preserve">CHAT USER </v>
      </c>
      <c r="D324" s="61" t="str">
        <f>+VLOOKUP(N324,TURNO!B:D,3,0)</f>
        <v>Tarde</v>
      </c>
      <c r="E324" s="75">
        <f>+VLOOKUP(B324,GESEM!B:R,12,0)</f>
        <v>45583</v>
      </c>
      <c r="F324" s="61" t="str">
        <f>+VLOOKUP(B324,GESEM!B:R,13,0)</f>
        <v>PART TIME</v>
      </c>
      <c r="G324" s="61" t="s">
        <v>2218</v>
      </c>
      <c r="H324" s="96" t="s">
        <v>27</v>
      </c>
      <c r="I324" s="61" t="str">
        <f>+VLOOKUP(B324,GESEM!B:N,3,0)</f>
        <v>LLEREN SULCA JENNIFER CHRISTIN</v>
      </c>
      <c r="J324" s="61" t="s">
        <v>16</v>
      </c>
      <c r="K324" s="61" t="str">
        <f>+VLOOKUP(B324,GESEM!B:R,8,0)</f>
        <v>HUAMAN PALOMINO SULLY MARIEL</v>
      </c>
      <c r="L324" s="61" t="str">
        <f>+VLOOKUP(B324,GESEM!B:R,17,0)</f>
        <v>SANCHEZ GRADOS JEAN PIERRE JOAQUIN</v>
      </c>
      <c r="M324" s="61" t="s">
        <v>98</v>
      </c>
      <c r="N324" s="13">
        <v>0.54166666666666663</v>
      </c>
      <c r="O324" s="14">
        <v>0.70486111111111116</v>
      </c>
      <c r="P324" s="13"/>
      <c r="Q324" s="14"/>
      <c r="R324" s="108" t="str">
        <f>+VLOOKUP(B324,GESEM!B:R,9,0)</f>
        <v>ACTIVO</v>
      </c>
      <c r="S324" s="19">
        <v>0.54166666666666663</v>
      </c>
      <c r="T324" s="14">
        <v>0.70486111111111116</v>
      </c>
      <c r="U324" s="14"/>
      <c r="V324" s="14"/>
      <c r="W324" s="13"/>
      <c r="X324" s="14"/>
      <c r="Y324" s="13"/>
      <c r="Z324" s="20"/>
      <c r="AA324" s="107"/>
      <c r="AB324" s="17"/>
      <c r="AC324" s="17"/>
      <c r="AD324" s="17"/>
      <c r="AE324" s="17"/>
      <c r="AF324" s="17"/>
      <c r="AG324" s="17"/>
      <c r="AH324" s="18"/>
      <c r="AI324" s="13">
        <v>0.54166666666666663</v>
      </c>
      <c r="AJ324" s="14">
        <v>0.70486111111111116</v>
      </c>
      <c r="AK324" s="14"/>
      <c r="AL324" s="14"/>
      <c r="AM324" s="13"/>
      <c r="AN324" s="14"/>
      <c r="AO324" s="14"/>
      <c r="AP324" s="20"/>
      <c r="AQ324" s="16">
        <v>0.54166666666666663</v>
      </c>
      <c r="AR324" s="17">
        <v>0.70486111111111116</v>
      </c>
      <c r="AS324" s="17"/>
      <c r="AT324" s="17"/>
      <c r="AU324" s="17"/>
      <c r="AV324" s="17"/>
      <c r="AW324" s="17"/>
      <c r="AX324" s="18"/>
      <c r="AY324" s="13">
        <v>0.54166666666666663</v>
      </c>
      <c r="AZ324" s="14">
        <v>0.70486111111111116</v>
      </c>
      <c r="BA324" s="14"/>
      <c r="BB324" s="14"/>
      <c r="BC324" s="13"/>
      <c r="BD324" s="14"/>
      <c r="BE324" s="14"/>
      <c r="BF324" s="20"/>
      <c r="BG324" s="16">
        <v>0.54166666666666663</v>
      </c>
      <c r="BH324" s="17">
        <v>0.70486111111111116</v>
      </c>
      <c r="BI324" s="17"/>
      <c r="BJ324" s="17"/>
      <c r="BK324" s="17"/>
      <c r="BL324" s="17"/>
      <c r="BM324" s="17"/>
      <c r="BN324" s="18"/>
      <c r="BO324" s="13">
        <v>0.54166666666666663</v>
      </c>
      <c r="BP324" s="14">
        <v>0.70486111111111116</v>
      </c>
      <c r="BQ324" s="14"/>
      <c r="BR324" s="14"/>
      <c r="BS324" s="14"/>
      <c r="BT324" s="14"/>
      <c r="BU324" s="14"/>
      <c r="BV324" s="20"/>
      <c r="BW324" s="21">
        <f t="shared" si="22"/>
        <v>1</v>
      </c>
      <c r="BX324" s="2" t="str">
        <f t="shared" ref="BX324:BX379" si="23">IF(I324="NESTING","OK",IF(AND(K324="full time",BW324=1),"OK",IF(AND(K324="Part time",BW324=2),"OK",IF(AND(K324="Part Time2",BW324=1),"OK",IF(AND(K324="Part Time3",BW324=4),"OK","X")))))</f>
        <v>X</v>
      </c>
      <c r="BY324" s="2">
        <f>+VLOOKUP(B324,GESEM!B:O,14,0)</f>
        <v>9786</v>
      </c>
      <c r="CG324"/>
      <c r="CH324"/>
    </row>
    <row r="325" spans="1:86" ht="12.75" customHeight="1" x14ac:dyDescent="0.2">
      <c r="A325" s="31">
        <f t="shared" si="21"/>
        <v>319</v>
      </c>
      <c r="B325" s="74">
        <v>48191026</v>
      </c>
      <c r="C325" s="61" t="str">
        <f>+VLOOKUP(J325,TURNO!P:Q,2,0)</f>
        <v xml:space="preserve">CHAT USER </v>
      </c>
      <c r="D325" s="61" t="str">
        <f>+VLOOKUP(N325,TURNO!B:D,3,0)</f>
        <v>Tarde</v>
      </c>
      <c r="E325" s="75">
        <f>+VLOOKUP(B325,GESEM!B:R,12,0)</f>
        <v>45588</v>
      </c>
      <c r="F325" s="61" t="str">
        <f>+VLOOKUP(B325,GESEM!B:R,13,0)</f>
        <v>PART TIME</v>
      </c>
      <c r="G325" s="61"/>
      <c r="H325" s="96"/>
      <c r="I325" s="61" t="str">
        <f>+VLOOKUP(B325,GESEM!B:N,3,0)</f>
        <v>ALVAREZ QUISPE GIOSSELINE LISSETT</v>
      </c>
      <c r="J325" s="61" t="s">
        <v>16</v>
      </c>
      <c r="K325" s="61" t="str">
        <f>+VLOOKUP(B325,GESEM!B:R,8,0)</f>
        <v>ROQUE GOMEZ FRANK PIERCE</v>
      </c>
      <c r="L325" s="61" t="str">
        <f>+VLOOKUP(B325,GESEM!B:R,17,0)</f>
        <v>PORTILLA REYES YOHANA ARACELLI</v>
      </c>
      <c r="M325" s="61" t="s">
        <v>97</v>
      </c>
      <c r="N325" s="13">
        <v>0.5</v>
      </c>
      <c r="O325" s="14">
        <v>0.66319444444444442</v>
      </c>
      <c r="P325" s="13"/>
      <c r="Q325" s="14"/>
      <c r="R325" s="108" t="str">
        <f>+VLOOKUP(B325,GESEM!B:R,9,0)</f>
        <v>ACTIVO</v>
      </c>
      <c r="S325" s="19"/>
      <c r="T325" s="14"/>
      <c r="U325" s="14"/>
      <c r="V325" s="14"/>
      <c r="W325" s="13"/>
      <c r="X325" s="14"/>
      <c r="Y325" s="13"/>
      <c r="Z325" s="20"/>
      <c r="AA325" s="107">
        <v>0.5</v>
      </c>
      <c r="AB325" s="17">
        <v>0.66319444444444442</v>
      </c>
      <c r="AC325" s="17"/>
      <c r="AD325" s="17"/>
      <c r="AE325" s="17"/>
      <c r="AF325" s="17"/>
      <c r="AG325" s="17"/>
      <c r="AH325" s="18"/>
      <c r="AI325" s="13">
        <v>0.5</v>
      </c>
      <c r="AJ325" s="14">
        <v>0.66319444444444442</v>
      </c>
      <c r="AK325" s="14"/>
      <c r="AL325" s="14"/>
      <c r="AM325" s="13"/>
      <c r="AN325" s="14"/>
      <c r="AO325" s="14"/>
      <c r="AP325" s="20"/>
      <c r="AQ325" s="16">
        <v>0.5</v>
      </c>
      <c r="AR325" s="17">
        <v>0.66319444444444442</v>
      </c>
      <c r="AS325" s="17"/>
      <c r="AT325" s="17"/>
      <c r="AU325" s="17"/>
      <c r="AV325" s="17"/>
      <c r="AW325" s="17"/>
      <c r="AX325" s="18"/>
      <c r="AY325" s="13">
        <v>0.5</v>
      </c>
      <c r="AZ325" s="14">
        <v>0.66319444444444442</v>
      </c>
      <c r="BA325" s="14"/>
      <c r="BB325" s="14"/>
      <c r="BC325" s="13"/>
      <c r="BD325" s="14"/>
      <c r="BE325" s="14"/>
      <c r="BF325" s="20"/>
      <c r="BG325" s="16">
        <v>0.5</v>
      </c>
      <c r="BH325" s="17">
        <v>0.66319444444444442</v>
      </c>
      <c r="BI325" s="17"/>
      <c r="BJ325" s="17"/>
      <c r="BK325" s="17"/>
      <c r="BL325" s="17"/>
      <c r="BM325" s="17"/>
      <c r="BN325" s="18"/>
      <c r="BO325" s="13">
        <v>0.5</v>
      </c>
      <c r="BP325" s="14">
        <v>0.66319444444444442</v>
      </c>
      <c r="BQ325" s="14"/>
      <c r="BR325" s="14"/>
      <c r="BS325" s="14"/>
      <c r="BT325" s="14"/>
      <c r="BU325" s="14"/>
      <c r="BV325" s="20"/>
      <c r="BW325" s="21">
        <f t="shared" si="22"/>
        <v>1</v>
      </c>
      <c r="BX325" s="2" t="str">
        <f t="shared" si="23"/>
        <v>X</v>
      </c>
      <c r="BY325" s="2">
        <f>+VLOOKUP(B325,GESEM!B:O,14,0)</f>
        <v>9827</v>
      </c>
      <c r="CG325"/>
      <c r="CH325"/>
    </row>
    <row r="326" spans="1:86" ht="12.75" customHeight="1" x14ac:dyDescent="0.2">
      <c r="A326" s="31">
        <f t="shared" si="21"/>
        <v>320</v>
      </c>
      <c r="B326" s="74">
        <v>75594896</v>
      </c>
      <c r="C326" s="61" t="str">
        <f>+VLOOKUP(J326,TURNO!P:Q,2,0)</f>
        <v xml:space="preserve">CHAT USER </v>
      </c>
      <c r="D326" s="61" t="str">
        <f>+VLOOKUP(N326,TURNO!B:D,3,0)</f>
        <v>Tarde</v>
      </c>
      <c r="E326" s="75">
        <f>+VLOOKUP(B326,GESEM!B:R,12,0)</f>
        <v>45588</v>
      </c>
      <c r="F326" s="61" t="str">
        <f>+VLOOKUP(B326,GESEM!B:R,13,0)</f>
        <v>PART TIME</v>
      </c>
      <c r="G326" s="61"/>
      <c r="H326" s="96"/>
      <c r="I326" s="61" t="str">
        <f>+VLOOKUP(B326,GESEM!B:N,3,0)</f>
        <v>RUIZ FLORES GERALDINE ALMENDRA</v>
      </c>
      <c r="J326" s="61" t="s">
        <v>16</v>
      </c>
      <c r="K326" s="61" t="str">
        <f>+VLOOKUP(B326,GESEM!B:R,8,0)</f>
        <v>RUBINA MEDINA GUSTAVO FRANCO</v>
      </c>
      <c r="L326" s="61" t="str">
        <f>+VLOOKUP(B326,GESEM!B:R,17,0)</f>
        <v>PORTILLA REYES YOHANA ARACELLI</v>
      </c>
      <c r="M326" s="61" t="s">
        <v>98</v>
      </c>
      <c r="N326" s="13">
        <v>0.54166666666666663</v>
      </c>
      <c r="O326" s="14">
        <v>0.70486111111111116</v>
      </c>
      <c r="P326" s="13"/>
      <c r="Q326" s="14"/>
      <c r="R326" s="108" t="str">
        <f>+VLOOKUP(B326,GESEM!B:R,9,0)</f>
        <v>ACTIVO</v>
      </c>
      <c r="S326" s="19">
        <v>0.54166666666666663</v>
      </c>
      <c r="T326" s="14">
        <v>0.70486111111111116</v>
      </c>
      <c r="U326" s="14"/>
      <c r="V326" s="14"/>
      <c r="W326" s="13"/>
      <c r="X326" s="14"/>
      <c r="Y326" s="13"/>
      <c r="Z326" s="20"/>
      <c r="AA326" s="107"/>
      <c r="AB326" s="17"/>
      <c r="AC326" s="17"/>
      <c r="AD326" s="17"/>
      <c r="AE326" s="17"/>
      <c r="AF326" s="17"/>
      <c r="AG326" s="17"/>
      <c r="AH326" s="18"/>
      <c r="AI326" s="13">
        <v>0.54166666666666663</v>
      </c>
      <c r="AJ326" s="14">
        <v>0.70486111111111116</v>
      </c>
      <c r="AK326" s="14"/>
      <c r="AL326" s="14"/>
      <c r="AM326" s="13"/>
      <c r="AN326" s="14"/>
      <c r="AO326" s="14"/>
      <c r="AP326" s="20"/>
      <c r="AQ326" s="16">
        <v>0.54166666666666663</v>
      </c>
      <c r="AR326" s="17">
        <v>0.70486111111111116</v>
      </c>
      <c r="AS326" s="17"/>
      <c r="AT326" s="17"/>
      <c r="AU326" s="17"/>
      <c r="AV326" s="17"/>
      <c r="AW326" s="17"/>
      <c r="AX326" s="18"/>
      <c r="AY326" s="13">
        <v>0.54166666666666663</v>
      </c>
      <c r="AZ326" s="14">
        <v>0.70486111111111116</v>
      </c>
      <c r="BA326" s="14"/>
      <c r="BB326" s="14"/>
      <c r="BC326" s="13"/>
      <c r="BD326" s="14"/>
      <c r="BE326" s="14"/>
      <c r="BF326" s="20"/>
      <c r="BG326" s="16">
        <v>0.54166666666666663</v>
      </c>
      <c r="BH326" s="17">
        <v>0.70486111111111116</v>
      </c>
      <c r="BI326" s="17"/>
      <c r="BJ326" s="17"/>
      <c r="BK326" s="17"/>
      <c r="BL326" s="17"/>
      <c r="BM326" s="17"/>
      <c r="BN326" s="18"/>
      <c r="BO326" s="13">
        <v>0.54166666666666663</v>
      </c>
      <c r="BP326" s="14">
        <v>0.70486111111111116</v>
      </c>
      <c r="BQ326" s="14"/>
      <c r="BR326" s="14"/>
      <c r="BS326" s="14"/>
      <c r="BT326" s="14"/>
      <c r="BU326" s="14"/>
      <c r="BV326" s="20"/>
      <c r="BW326" s="21">
        <f t="shared" si="22"/>
        <v>1</v>
      </c>
      <c r="BX326" s="2" t="str">
        <f t="shared" si="23"/>
        <v>X</v>
      </c>
      <c r="BY326" s="2">
        <f>+VLOOKUP(B326,GESEM!B:O,14,0)</f>
        <v>9829</v>
      </c>
      <c r="CG326"/>
      <c r="CH326"/>
    </row>
    <row r="327" spans="1:86" ht="12.75" customHeight="1" x14ac:dyDescent="0.2">
      <c r="A327" s="31">
        <f t="shared" si="21"/>
        <v>321</v>
      </c>
      <c r="B327" s="74">
        <v>74494261</v>
      </c>
      <c r="C327" s="61" t="str">
        <f>+VLOOKUP(J327,TURNO!P:Q,2,0)</f>
        <v xml:space="preserve">CHAT USER </v>
      </c>
      <c r="D327" s="61" t="str">
        <f>+VLOOKUP(N327,TURNO!B:D,3,0)</f>
        <v>Tarde</v>
      </c>
      <c r="E327" s="75">
        <f>+VLOOKUP(B327,GESEM!B:R,12,0)</f>
        <v>45538</v>
      </c>
      <c r="F327" s="61" t="str">
        <f>+VLOOKUP(B327,GESEM!B:R,13,0)</f>
        <v>PART TIME</v>
      </c>
      <c r="G327" s="61"/>
      <c r="H327" s="96"/>
      <c r="I327" s="61" t="str">
        <f>+VLOOKUP(B327,GESEM!B:N,3,0)</f>
        <v>QUISPE DOMINGUEZ ANGIE TERESA</v>
      </c>
      <c r="J327" s="61" t="s">
        <v>16</v>
      </c>
      <c r="K327" s="61" t="str">
        <f>+VLOOKUP(B327,GESEM!B:R,8,0)</f>
        <v>TORRES BARRIOS YAZURI YARUMI</v>
      </c>
      <c r="L327" s="61" t="str">
        <f>+VLOOKUP(B327,GESEM!B:R,17,0)</f>
        <v>SANCHEZ GRADOS JEAN PIERRE JOAQUIN</v>
      </c>
      <c r="M327" s="61" t="s">
        <v>97</v>
      </c>
      <c r="N327" s="13">
        <v>0.66666666666666663</v>
      </c>
      <c r="O327" s="14">
        <v>0.82986111111111116</v>
      </c>
      <c r="P327" s="13"/>
      <c r="Q327" s="14"/>
      <c r="R327" s="108" t="str">
        <f>+VLOOKUP(B327,GESEM!B:R,9,0)</f>
        <v>ACTIVO</v>
      </c>
      <c r="S327" s="19"/>
      <c r="T327" s="14"/>
      <c r="U327" s="14"/>
      <c r="V327" s="14"/>
      <c r="W327" s="13"/>
      <c r="X327" s="14"/>
      <c r="Y327" s="13"/>
      <c r="Z327" s="20"/>
      <c r="AA327" s="107">
        <v>0.66666666666666663</v>
      </c>
      <c r="AB327" s="17">
        <v>0.82986111111111116</v>
      </c>
      <c r="AC327" s="17"/>
      <c r="AD327" s="17"/>
      <c r="AE327" s="17"/>
      <c r="AF327" s="17"/>
      <c r="AG327" s="17"/>
      <c r="AH327" s="18"/>
      <c r="AI327" s="13">
        <v>0.66666666666666663</v>
      </c>
      <c r="AJ327" s="14">
        <v>0.82986111111111116</v>
      </c>
      <c r="AK327" s="14"/>
      <c r="AL327" s="14"/>
      <c r="AM327" s="13"/>
      <c r="AN327" s="14"/>
      <c r="AO327" s="14"/>
      <c r="AP327" s="20"/>
      <c r="AQ327" s="16">
        <v>0.66666666666666663</v>
      </c>
      <c r="AR327" s="17">
        <v>0.82986111111111116</v>
      </c>
      <c r="AS327" s="17"/>
      <c r="AT327" s="17"/>
      <c r="AU327" s="17"/>
      <c r="AV327" s="17"/>
      <c r="AW327" s="17"/>
      <c r="AX327" s="18"/>
      <c r="AY327" s="13">
        <v>0.66666666666666663</v>
      </c>
      <c r="AZ327" s="14">
        <v>0.82986111111111116</v>
      </c>
      <c r="BA327" s="14"/>
      <c r="BB327" s="14"/>
      <c r="BC327" s="13"/>
      <c r="BD327" s="14"/>
      <c r="BE327" s="14"/>
      <c r="BF327" s="20"/>
      <c r="BG327" s="16">
        <v>0.66666666666666663</v>
      </c>
      <c r="BH327" s="17">
        <v>0.82986111111111116</v>
      </c>
      <c r="BI327" s="17"/>
      <c r="BJ327" s="17"/>
      <c r="BK327" s="17"/>
      <c r="BL327" s="17"/>
      <c r="BM327" s="17"/>
      <c r="BN327" s="18"/>
      <c r="BO327" s="13">
        <v>0.66666666666666663</v>
      </c>
      <c r="BP327" s="14">
        <v>0.82986111111111116</v>
      </c>
      <c r="BQ327" s="14"/>
      <c r="BR327" s="14"/>
      <c r="BS327" s="14"/>
      <c r="BT327" s="14"/>
      <c r="BU327" s="14"/>
      <c r="BV327" s="20"/>
      <c r="BW327" s="21">
        <f t="shared" si="22"/>
        <v>1</v>
      </c>
      <c r="BX327" s="2" t="str">
        <f t="shared" si="23"/>
        <v>X</v>
      </c>
      <c r="BY327" s="2">
        <f>+VLOOKUP(B327,GESEM!B:O,14,0)</f>
        <v>9663</v>
      </c>
      <c r="CG327"/>
      <c r="CH327"/>
    </row>
    <row r="328" spans="1:86" ht="12.75" customHeight="1" x14ac:dyDescent="0.2">
      <c r="A328" s="31">
        <f t="shared" ref="A328:A391" si="24">+A327+1</f>
        <v>322</v>
      </c>
      <c r="B328" s="74">
        <v>76217807</v>
      </c>
      <c r="C328" s="61" t="str">
        <f>+VLOOKUP(J328,TURNO!P:Q,2,0)</f>
        <v xml:space="preserve">CHAT USER </v>
      </c>
      <c r="D328" s="61" t="str">
        <f>+VLOOKUP(N328,TURNO!B:D,3,0)</f>
        <v>Tarde</v>
      </c>
      <c r="E328" s="75">
        <f>+VLOOKUP(B328,GESEM!B:R,12,0)</f>
        <v>45414</v>
      </c>
      <c r="F328" s="61" t="str">
        <f>+VLOOKUP(B328,GESEM!B:R,13,0)</f>
        <v>PART TIME</v>
      </c>
      <c r="G328" s="61"/>
      <c r="H328" s="96"/>
      <c r="I328" s="61" t="str">
        <f>+VLOOKUP(B328,GESEM!B:N,3,0)</f>
        <v>ACUÑA INOCENTE ALDAIR GUIOSEP</v>
      </c>
      <c r="J328" s="61" t="s">
        <v>16</v>
      </c>
      <c r="K328" s="61" t="str">
        <f>+VLOOKUP(B328,GESEM!B:R,8,0)</f>
        <v>RUBINA MEDINA GUSTAVO FRANCO</v>
      </c>
      <c r="L328" s="61" t="str">
        <f>+VLOOKUP(B328,GESEM!B:R,17,0)</f>
        <v>PORTILLA REYES YOHANA ARACELLI</v>
      </c>
      <c r="M328" s="61" t="s">
        <v>100</v>
      </c>
      <c r="N328" s="13">
        <v>0.54166666666666663</v>
      </c>
      <c r="O328" s="14">
        <v>0.70486111111111116</v>
      </c>
      <c r="P328" s="13"/>
      <c r="Q328" s="14"/>
      <c r="R328" s="108" t="str">
        <f>+VLOOKUP(B328,GESEM!B:R,9,0)</f>
        <v>ACTIVO</v>
      </c>
      <c r="S328" s="19">
        <v>0.54166666666666663</v>
      </c>
      <c r="T328" s="14">
        <v>0.70486111111111116</v>
      </c>
      <c r="U328" s="14"/>
      <c r="V328" s="14"/>
      <c r="W328" s="13"/>
      <c r="X328" s="14"/>
      <c r="Y328" s="13"/>
      <c r="Z328" s="20"/>
      <c r="AA328" s="107">
        <v>0.54166666666666663</v>
      </c>
      <c r="AB328" s="17">
        <v>0.70486111111111116</v>
      </c>
      <c r="AC328" s="17"/>
      <c r="AD328" s="17"/>
      <c r="AE328" s="17"/>
      <c r="AF328" s="17"/>
      <c r="AG328" s="17"/>
      <c r="AH328" s="18"/>
      <c r="AI328" s="13">
        <v>0.54166666666666663</v>
      </c>
      <c r="AJ328" s="14">
        <v>0.70486111111111116</v>
      </c>
      <c r="AK328" s="14"/>
      <c r="AL328" s="14"/>
      <c r="AM328" s="13"/>
      <c r="AN328" s="14"/>
      <c r="AO328" s="14"/>
      <c r="AP328" s="20"/>
      <c r="AQ328" s="16"/>
      <c r="AR328" s="17"/>
      <c r="AS328" s="17"/>
      <c r="AT328" s="17"/>
      <c r="AU328" s="17"/>
      <c r="AV328" s="17"/>
      <c r="AW328" s="17"/>
      <c r="AX328" s="18"/>
      <c r="AY328" s="13">
        <v>0.54166666666666663</v>
      </c>
      <c r="AZ328" s="14">
        <v>0.70486111111111116</v>
      </c>
      <c r="BA328" s="14"/>
      <c r="BB328" s="14"/>
      <c r="BC328" s="13"/>
      <c r="BD328" s="14"/>
      <c r="BE328" s="14"/>
      <c r="BF328" s="20"/>
      <c r="BG328" s="16">
        <v>0.54166666666666663</v>
      </c>
      <c r="BH328" s="17">
        <v>0.70486111111111116</v>
      </c>
      <c r="BI328" s="17"/>
      <c r="BJ328" s="17"/>
      <c r="BK328" s="17"/>
      <c r="BL328" s="17"/>
      <c r="BM328" s="17"/>
      <c r="BN328" s="18"/>
      <c r="BO328" s="13">
        <v>0.54166666666666663</v>
      </c>
      <c r="BP328" s="14">
        <v>0.70486111111111116</v>
      </c>
      <c r="BQ328" s="14"/>
      <c r="BR328" s="14"/>
      <c r="BS328" s="14"/>
      <c r="BT328" s="14"/>
      <c r="BU328" s="14"/>
      <c r="BV328" s="20"/>
      <c r="BW328" s="21">
        <f t="shared" si="22"/>
        <v>1</v>
      </c>
      <c r="BX328" s="2" t="str">
        <f t="shared" si="23"/>
        <v>X</v>
      </c>
      <c r="BY328" s="2">
        <f>+VLOOKUP(B328,GESEM!B:O,14,0)</f>
        <v>7244</v>
      </c>
      <c r="CG328"/>
      <c r="CH328"/>
    </row>
    <row r="329" spans="1:86" ht="12.75" customHeight="1" x14ac:dyDescent="0.2">
      <c r="A329" s="31">
        <f t="shared" si="24"/>
        <v>323</v>
      </c>
      <c r="B329" s="74">
        <v>48416072</v>
      </c>
      <c r="C329" s="61" t="str">
        <f>+VLOOKUP(J329,TURNO!P:Q,2,0)</f>
        <v xml:space="preserve">CHAT USER </v>
      </c>
      <c r="D329" s="61" t="str">
        <f>+VLOOKUP(N329,TURNO!B:D,3,0)</f>
        <v>Tarde</v>
      </c>
      <c r="E329" s="75">
        <f>+VLOOKUP(B329,GESEM!B:R,12,0)</f>
        <v>45687</v>
      </c>
      <c r="F329" s="61" t="str">
        <f>+VLOOKUP(B329,GESEM!B:R,13,0)</f>
        <v>PART TIME</v>
      </c>
      <c r="G329" s="61"/>
      <c r="H329" s="96"/>
      <c r="I329" s="61" t="str">
        <f>+VLOOKUP(B329,GESEM!B:N,3,0)</f>
        <v>POMAJULCA VILCA DEYCY ROSARIO</v>
      </c>
      <c r="J329" s="61" t="s">
        <v>16</v>
      </c>
      <c r="K329" s="61" t="str">
        <f>+VLOOKUP(B329,GESEM!B:R,8,0)</f>
        <v>ALMEYDA ALVARADO CARLOS ALEJANDRO</v>
      </c>
      <c r="L329" s="61" t="str">
        <f>+VLOOKUP(B329,GESEM!B:R,17,0)</f>
        <v>SANCHEZ GRADOS JEAN PIERRE JOAQUIN</v>
      </c>
      <c r="M329" s="61" t="s">
        <v>98</v>
      </c>
      <c r="N329" s="13">
        <v>0.5625</v>
      </c>
      <c r="O329" s="14">
        <v>0.72569444444444442</v>
      </c>
      <c r="P329" s="13"/>
      <c r="Q329" s="14"/>
      <c r="R329" s="108" t="str">
        <f>+VLOOKUP(B329,GESEM!B:R,9,0)</f>
        <v>ACTIVO</v>
      </c>
      <c r="S329" s="19">
        <v>0.5625</v>
      </c>
      <c r="T329" s="14">
        <v>0.72569444444444442</v>
      </c>
      <c r="U329" s="14"/>
      <c r="V329" s="14"/>
      <c r="W329" s="13"/>
      <c r="X329" s="14"/>
      <c r="Y329" s="13"/>
      <c r="Z329" s="20"/>
      <c r="AA329" s="107"/>
      <c r="AB329" s="17"/>
      <c r="AC329" s="17"/>
      <c r="AD329" s="17"/>
      <c r="AE329" s="17"/>
      <c r="AF329" s="17"/>
      <c r="AG329" s="17"/>
      <c r="AH329" s="18"/>
      <c r="AI329" s="13">
        <v>0.5625</v>
      </c>
      <c r="AJ329" s="14">
        <v>0.72569444444444442</v>
      </c>
      <c r="AK329" s="14"/>
      <c r="AL329" s="14"/>
      <c r="AM329" s="13"/>
      <c r="AN329" s="14"/>
      <c r="AO329" s="14"/>
      <c r="AP329" s="20"/>
      <c r="AQ329" s="16">
        <v>0.5625</v>
      </c>
      <c r="AR329" s="17">
        <v>0.72569444444444442</v>
      </c>
      <c r="AS329" s="17"/>
      <c r="AT329" s="17"/>
      <c r="AU329" s="17"/>
      <c r="AV329" s="17"/>
      <c r="AW329" s="17"/>
      <c r="AX329" s="18"/>
      <c r="AY329" s="13">
        <v>0.5625</v>
      </c>
      <c r="AZ329" s="14">
        <v>0.72569444444444442</v>
      </c>
      <c r="BA329" s="14"/>
      <c r="BB329" s="14"/>
      <c r="BC329" s="13"/>
      <c r="BD329" s="14"/>
      <c r="BE329" s="14"/>
      <c r="BF329" s="20"/>
      <c r="BG329" s="16">
        <v>0.5625</v>
      </c>
      <c r="BH329" s="17">
        <v>0.72569444444444442</v>
      </c>
      <c r="BI329" s="17"/>
      <c r="BJ329" s="17"/>
      <c r="BK329" s="17"/>
      <c r="BL329" s="17"/>
      <c r="BM329" s="17"/>
      <c r="BN329" s="18"/>
      <c r="BO329" s="13">
        <v>0.5625</v>
      </c>
      <c r="BP329" s="14">
        <v>0.72569444444444442</v>
      </c>
      <c r="BQ329" s="14"/>
      <c r="BR329" s="14"/>
      <c r="BS329" s="14"/>
      <c r="BT329" s="14"/>
      <c r="BU329" s="14"/>
      <c r="BV329" s="20"/>
      <c r="BW329" s="21">
        <f t="shared" si="22"/>
        <v>1</v>
      </c>
      <c r="BX329" s="2" t="str">
        <f t="shared" si="23"/>
        <v>X</v>
      </c>
      <c r="BY329" s="2" t="str">
        <f>+VLOOKUP(B329,GESEM!B:O,14,0)</f>
        <v>R1564574</v>
      </c>
      <c r="CG329"/>
      <c r="CH329"/>
    </row>
    <row r="330" spans="1:86" ht="12.75" customHeight="1" x14ac:dyDescent="0.2">
      <c r="A330" s="31">
        <f t="shared" si="24"/>
        <v>324</v>
      </c>
      <c r="B330" s="74">
        <v>71733033</v>
      </c>
      <c r="C330" s="61" t="str">
        <f>+VLOOKUP(J330,TURNO!P:Q,2,0)</f>
        <v xml:space="preserve">CHAT USER </v>
      </c>
      <c r="D330" s="61" t="str">
        <f>+VLOOKUP(N330,TURNO!B:D,3,0)</f>
        <v>Tarde</v>
      </c>
      <c r="E330" s="75">
        <f>+VLOOKUP(B330,GESEM!B:R,12,0)</f>
        <v>45583</v>
      </c>
      <c r="F330" s="61" t="str">
        <f>+VLOOKUP(B330,GESEM!B:R,13,0)</f>
        <v>PART TIME</v>
      </c>
      <c r="G330" s="61"/>
      <c r="H330" s="96"/>
      <c r="I330" s="61" t="str">
        <f>+VLOOKUP(B330,GESEM!B:N,3,0)</f>
        <v>CASTILLO LOARTE JHAIR ROBERT</v>
      </c>
      <c r="J330" s="61" t="s">
        <v>16</v>
      </c>
      <c r="K330" s="61" t="str">
        <f>+VLOOKUP(B330,GESEM!B:R,8,0)</f>
        <v>NOVOA VILLAR JULIANA MELISSA</v>
      </c>
      <c r="L330" s="61" t="str">
        <f>+VLOOKUP(B330,GESEM!B:R,17,0)</f>
        <v>PORTILLA REYES YOHANA ARACELLI</v>
      </c>
      <c r="M330" s="61" t="s">
        <v>97</v>
      </c>
      <c r="N330" s="13">
        <v>0.54166666666666663</v>
      </c>
      <c r="O330" s="14">
        <v>0.70486111111111116</v>
      </c>
      <c r="P330" s="13"/>
      <c r="Q330" s="14"/>
      <c r="R330" s="108" t="str">
        <f>+VLOOKUP(B330,GESEM!B:R,9,0)</f>
        <v>ACTIVO</v>
      </c>
      <c r="S330" s="19"/>
      <c r="T330" s="14"/>
      <c r="U330" s="14"/>
      <c r="V330" s="14"/>
      <c r="W330" s="13"/>
      <c r="X330" s="14"/>
      <c r="Y330" s="13"/>
      <c r="Z330" s="20"/>
      <c r="AA330" s="107">
        <v>0.54166666666666663</v>
      </c>
      <c r="AB330" s="17">
        <v>0.70486111111111116</v>
      </c>
      <c r="AC330" s="17"/>
      <c r="AD330" s="17"/>
      <c r="AE330" s="17"/>
      <c r="AF330" s="17"/>
      <c r="AG330" s="17"/>
      <c r="AH330" s="18"/>
      <c r="AI330" s="13">
        <v>0.54166666666666663</v>
      </c>
      <c r="AJ330" s="14">
        <v>0.70486111111111116</v>
      </c>
      <c r="AK330" s="14"/>
      <c r="AL330" s="14"/>
      <c r="AM330" s="13"/>
      <c r="AN330" s="14"/>
      <c r="AO330" s="14"/>
      <c r="AP330" s="20"/>
      <c r="AQ330" s="16">
        <v>0.54166666666666663</v>
      </c>
      <c r="AR330" s="17">
        <v>0.70486111111111116</v>
      </c>
      <c r="AS330" s="17"/>
      <c r="AT330" s="17"/>
      <c r="AU330" s="17"/>
      <c r="AV330" s="17"/>
      <c r="AW330" s="17"/>
      <c r="AX330" s="18"/>
      <c r="AY330" s="13">
        <v>0.54166666666666663</v>
      </c>
      <c r="AZ330" s="14">
        <v>0.70486111111111116</v>
      </c>
      <c r="BA330" s="14"/>
      <c r="BB330" s="14"/>
      <c r="BC330" s="13"/>
      <c r="BD330" s="14"/>
      <c r="BE330" s="14"/>
      <c r="BF330" s="20"/>
      <c r="BG330" s="16">
        <v>0.54166666666666663</v>
      </c>
      <c r="BH330" s="17">
        <v>0.70486111111111116</v>
      </c>
      <c r="BI330" s="17"/>
      <c r="BJ330" s="17"/>
      <c r="BK330" s="17"/>
      <c r="BL330" s="17"/>
      <c r="BM330" s="17"/>
      <c r="BN330" s="18"/>
      <c r="BO330" s="13">
        <v>0.54166666666666663</v>
      </c>
      <c r="BP330" s="14">
        <v>0.70486111111111116</v>
      </c>
      <c r="BQ330" s="14"/>
      <c r="BR330" s="14"/>
      <c r="BS330" s="14"/>
      <c r="BT330" s="14"/>
      <c r="BU330" s="14"/>
      <c r="BV330" s="20"/>
      <c r="BW330" s="21">
        <f t="shared" si="22"/>
        <v>1</v>
      </c>
      <c r="BX330" s="2" t="str">
        <f t="shared" si="23"/>
        <v>X</v>
      </c>
      <c r="BY330" s="2">
        <f>+VLOOKUP(B330,GESEM!B:O,14,0)</f>
        <v>9785</v>
      </c>
      <c r="CG330"/>
      <c r="CH330"/>
    </row>
    <row r="331" spans="1:86" ht="12.75" customHeight="1" x14ac:dyDescent="0.2">
      <c r="A331" s="31">
        <f t="shared" si="24"/>
        <v>325</v>
      </c>
      <c r="B331" s="74">
        <v>75154328</v>
      </c>
      <c r="C331" s="61" t="str">
        <f>+VLOOKUP(J331,TURNO!P:Q,2,0)</f>
        <v xml:space="preserve">CHAT USER </v>
      </c>
      <c r="D331" s="61" t="str">
        <f>+VLOOKUP(N331,TURNO!B:D,3,0)</f>
        <v>Tarde</v>
      </c>
      <c r="E331" s="75">
        <f>+VLOOKUP(B331,GESEM!B:R,12,0)</f>
        <v>45623</v>
      </c>
      <c r="F331" s="61" t="str">
        <f>+VLOOKUP(B331,GESEM!B:R,13,0)</f>
        <v>PART TIME</v>
      </c>
      <c r="G331" s="61"/>
      <c r="H331" s="96"/>
      <c r="I331" s="61" t="str">
        <f>+VLOOKUP(B331,GESEM!B:N,3,0)</f>
        <v>ACHA CASTAÑEDA AMY ALESSANDRA ACHA CASTAÑEDA</v>
      </c>
      <c r="J331" s="61" t="s">
        <v>16</v>
      </c>
      <c r="K331" s="61" t="str">
        <f>+VLOOKUP(B331,GESEM!B:R,8,0)</f>
        <v>VILLAVICENCIO OBANDO ARTURO JOSE</v>
      </c>
      <c r="L331" s="61" t="str">
        <f>+VLOOKUP(B331,GESEM!B:R,17,0)</f>
        <v>PORTILLA REYES YOHANA ARACELLI</v>
      </c>
      <c r="M331" s="61" t="s">
        <v>100</v>
      </c>
      <c r="N331" s="13">
        <v>0.5</v>
      </c>
      <c r="O331" s="14">
        <v>0.66319444444444442</v>
      </c>
      <c r="P331" s="13"/>
      <c r="Q331" s="14"/>
      <c r="R331" s="108" t="str">
        <f>+VLOOKUP(B331,GESEM!B:R,9,0)</f>
        <v>ACTIVO</v>
      </c>
      <c r="S331" s="19">
        <v>0.5</v>
      </c>
      <c r="T331" s="14">
        <v>0.66319444444444442</v>
      </c>
      <c r="U331" s="14"/>
      <c r="V331" s="14"/>
      <c r="W331" s="13"/>
      <c r="X331" s="14"/>
      <c r="Y331" s="13"/>
      <c r="Z331" s="20"/>
      <c r="AA331" s="107">
        <v>0.5</v>
      </c>
      <c r="AB331" s="17">
        <v>0.66319444444444442</v>
      </c>
      <c r="AC331" s="17"/>
      <c r="AD331" s="17"/>
      <c r="AE331" s="17"/>
      <c r="AF331" s="17"/>
      <c r="AG331" s="17"/>
      <c r="AH331" s="18"/>
      <c r="AI331" s="13">
        <v>0.5</v>
      </c>
      <c r="AJ331" s="14">
        <v>0.66319444444444442</v>
      </c>
      <c r="AK331" s="14"/>
      <c r="AL331" s="14"/>
      <c r="AM331" s="13"/>
      <c r="AN331" s="14"/>
      <c r="AO331" s="14"/>
      <c r="AP331" s="20"/>
      <c r="AQ331" s="16"/>
      <c r="AR331" s="17"/>
      <c r="AS331" s="17"/>
      <c r="AT331" s="17"/>
      <c r="AU331" s="17"/>
      <c r="AV331" s="17"/>
      <c r="AW331" s="17"/>
      <c r="AX331" s="18"/>
      <c r="AY331" s="13">
        <v>0.5</v>
      </c>
      <c r="AZ331" s="14">
        <v>0.66319444444444442</v>
      </c>
      <c r="BA331" s="14"/>
      <c r="BB331" s="14"/>
      <c r="BC331" s="13"/>
      <c r="BD331" s="14"/>
      <c r="BE331" s="14"/>
      <c r="BF331" s="20"/>
      <c r="BG331" s="16">
        <v>0.5</v>
      </c>
      <c r="BH331" s="17">
        <v>0.66319444444444442</v>
      </c>
      <c r="BI331" s="17"/>
      <c r="BJ331" s="17"/>
      <c r="BK331" s="17"/>
      <c r="BL331" s="17"/>
      <c r="BM331" s="17"/>
      <c r="BN331" s="18"/>
      <c r="BO331" s="13">
        <v>0.5</v>
      </c>
      <c r="BP331" s="14">
        <v>0.66319444444444442</v>
      </c>
      <c r="BQ331" s="14"/>
      <c r="BR331" s="14"/>
      <c r="BS331" s="14"/>
      <c r="BT331" s="14"/>
      <c r="BU331" s="14"/>
      <c r="BV331" s="20"/>
      <c r="BW331" s="21">
        <f t="shared" si="22"/>
        <v>1</v>
      </c>
      <c r="BX331" s="2" t="str">
        <f t="shared" si="23"/>
        <v>X</v>
      </c>
      <c r="BY331" s="2">
        <f>+VLOOKUP(B331,GESEM!B:O,14,0)</f>
        <v>10897</v>
      </c>
      <c r="CG331"/>
      <c r="CH331"/>
    </row>
    <row r="332" spans="1:86" ht="12.75" customHeight="1" x14ac:dyDescent="0.2">
      <c r="A332" s="31">
        <f t="shared" si="24"/>
        <v>326</v>
      </c>
      <c r="B332" s="74">
        <v>74917890</v>
      </c>
      <c r="C332" s="61" t="str">
        <f>+VLOOKUP(J332,TURNO!P:Q,2,0)</f>
        <v xml:space="preserve">CHAT USER </v>
      </c>
      <c r="D332" s="61" t="str">
        <f>+VLOOKUP(N332,TURNO!B:D,3,0)</f>
        <v>Tarde</v>
      </c>
      <c r="E332" s="75">
        <f>+VLOOKUP(B332,GESEM!B:R,12,0)</f>
        <v>45402</v>
      </c>
      <c r="F332" s="61" t="str">
        <f>+VLOOKUP(B332,GESEM!B:R,13,0)</f>
        <v>PART TIME</v>
      </c>
      <c r="G332" s="61"/>
      <c r="H332" s="96"/>
      <c r="I332" s="61" t="str">
        <f>+VLOOKUP(B332,GESEM!B:N,3,0)</f>
        <v>SIANCAS LARA NICOL ALEXANDRA</v>
      </c>
      <c r="J332" s="61" t="s">
        <v>16</v>
      </c>
      <c r="K332" s="61" t="str">
        <f>+VLOOKUP(B332,GESEM!B:R,8,0)</f>
        <v>MORALES MAMANI BRADEN SAMUEL</v>
      </c>
      <c r="L332" s="61" t="str">
        <f>+VLOOKUP(B332,GESEM!B:R,17,0)</f>
        <v>PORTILLA REYES YOHANA ARACELLI</v>
      </c>
      <c r="M332" s="61" t="s">
        <v>97</v>
      </c>
      <c r="N332" s="13">
        <v>0.58333333333333337</v>
      </c>
      <c r="O332" s="14">
        <v>0.74652777777777779</v>
      </c>
      <c r="P332" s="13"/>
      <c r="Q332" s="14"/>
      <c r="R332" s="108" t="str">
        <f>+VLOOKUP(B332,GESEM!B:R,9,0)</f>
        <v>ACTIVO</v>
      </c>
      <c r="S332" s="19"/>
      <c r="T332" s="14"/>
      <c r="U332" s="14"/>
      <c r="V332" s="14"/>
      <c r="W332" s="13"/>
      <c r="X332" s="14"/>
      <c r="Y332" s="13"/>
      <c r="Z332" s="20"/>
      <c r="AA332" s="107">
        <v>0.58333333333333337</v>
      </c>
      <c r="AB332" s="17">
        <v>0.74652777777777779</v>
      </c>
      <c r="AC332" s="17"/>
      <c r="AD332" s="17"/>
      <c r="AE332" s="17"/>
      <c r="AF332" s="17"/>
      <c r="AG332" s="17"/>
      <c r="AH332" s="18"/>
      <c r="AI332" s="13">
        <v>0.58333333333333337</v>
      </c>
      <c r="AJ332" s="14">
        <v>0.74652777777777779</v>
      </c>
      <c r="AK332" s="14"/>
      <c r="AL332" s="14"/>
      <c r="AM332" s="13"/>
      <c r="AN332" s="14"/>
      <c r="AO332" s="14"/>
      <c r="AP332" s="20"/>
      <c r="AQ332" s="16">
        <v>0.58333333333333337</v>
      </c>
      <c r="AR332" s="17">
        <v>0.74652777777777779</v>
      </c>
      <c r="AS332" s="17"/>
      <c r="AT332" s="17"/>
      <c r="AU332" s="17"/>
      <c r="AV332" s="17"/>
      <c r="AW332" s="17"/>
      <c r="AX332" s="18"/>
      <c r="AY332" s="13">
        <v>0.58333333333333337</v>
      </c>
      <c r="AZ332" s="14">
        <v>0.74652777777777779</v>
      </c>
      <c r="BA332" s="14"/>
      <c r="BB332" s="14"/>
      <c r="BC332" s="13"/>
      <c r="BD332" s="14"/>
      <c r="BE332" s="14"/>
      <c r="BF332" s="20"/>
      <c r="BG332" s="16">
        <v>0.58333333333333337</v>
      </c>
      <c r="BH332" s="17">
        <v>0.74652777777777779</v>
      </c>
      <c r="BI332" s="17"/>
      <c r="BJ332" s="17"/>
      <c r="BK332" s="17"/>
      <c r="BL332" s="17"/>
      <c r="BM332" s="17"/>
      <c r="BN332" s="18"/>
      <c r="BO332" s="13">
        <v>0.58333333333333337</v>
      </c>
      <c r="BP332" s="14">
        <v>0.74652777777777779</v>
      </c>
      <c r="BQ332" s="14"/>
      <c r="BR332" s="14"/>
      <c r="BS332" s="14"/>
      <c r="BT332" s="14"/>
      <c r="BU332" s="14"/>
      <c r="BV332" s="20"/>
      <c r="BW332" s="21">
        <f t="shared" si="22"/>
        <v>1</v>
      </c>
      <c r="BX332" s="2" t="str">
        <f t="shared" si="23"/>
        <v>X</v>
      </c>
      <c r="BY332" s="2">
        <f>+VLOOKUP(B332,GESEM!B:O,14,0)</f>
        <v>7265</v>
      </c>
      <c r="CG332"/>
      <c r="CH332"/>
    </row>
    <row r="333" spans="1:86" ht="12.75" customHeight="1" x14ac:dyDescent="0.2">
      <c r="A333" s="31">
        <f t="shared" si="24"/>
        <v>327</v>
      </c>
      <c r="B333" s="74">
        <v>47216367</v>
      </c>
      <c r="C333" s="61" t="str">
        <f>+VLOOKUP(J333,TURNO!P:Q,2,0)</f>
        <v xml:space="preserve">CHAT USER </v>
      </c>
      <c r="D333" s="61" t="str">
        <f>+VLOOKUP(N333,TURNO!B:D,3,0)</f>
        <v>Tarde</v>
      </c>
      <c r="E333" s="75">
        <f>+VLOOKUP(B333,GESEM!B:R,12,0)</f>
        <v>45588</v>
      </c>
      <c r="F333" s="61" t="str">
        <f>+VLOOKUP(B333,GESEM!B:R,13,0)</f>
        <v>PART TIME</v>
      </c>
      <c r="G333" s="61" t="s">
        <v>2218</v>
      </c>
      <c r="H333" s="96" t="s">
        <v>2290</v>
      </c>
      <c r="I333" s="61" t="str">
        <f>+VLOOKUP(B333,GESEM!B:N,3,0)</f>
        <v>MILIAN RODRIGUEZ GLORIA MAXIMA</v>
      </c>
      <c r="J333" s="61" t="s">
        <v>16</v>
      </c>
      <c r="K333" s="61" t="str">
        <f>+VLOOKUP(B333,GESEM!B:R,8,0)</f>
        <v>RUBINA MEDINA GUSTAVO FRANCO</v>
      </c>
      <c r="L333" s="61" t="str">
        <f>+VLOOKUP(B333,GESEM!B:R,17,0)</f>
        <v>PORTILLA REYES YOHANA ARACELLI</v>
      </c>
      <c r="M333" s="61" t="s">
        <v>97</v>
      </c>
      <c r="N333" s="13">
        <v>0.5625</v>
      </c>
      <c r="O333" s="14">
        <v>0.72569444444444442</v>
      </c>
      <c r="P333" s="13"/>
      <c r="Q333" s="14"/>
      <c r="R333" s="108" t="str">
        <f>+VLOOKUP(B333,GESEM!B:R,9,0)</f>
        <v>ACTIVO</v>
      </c>
      <c r="S333" s="19"/>
      <c r="T333" s="14"/>
      <c r="U333" s="14"/>
      <c r="V333" s="14"/>
      <c r="W333" s="13"/>
      <c r="X333" s="14"/>
      <c r="Y333" s="13"/>
      <c r="Z333" s="20"/>
      <c r="AA333" s="107">
        <v>0.5625</v>
      </c>
      <c r="AB333" s="17">
        <v>0.72569444444444442</v>
      </c>
      <c r="AC333" s="17"/>
      <c r="AD333" s="17"/>
      <c r="AE333" s="17"/>
      <c r="AF333" s="17"/>
      <c r="AG333" s="17"/>
      <c r="AH333" s="18"/>
      <c r="AI333" s="13">
        <v>0.5625</v>
      </c>
      <c r="AJ333" s="14">
        <v>0.72569444444444442</v>
      </c>
      <c r="AK333" s="14"/>
      <c r="AL333" s="14"/>
      <c r="AM333" s="13"/>
      <c r="AN333" s="14"/>
      <c r="AO333" s="14"/>
      <c r="AP333" s="20"/>
      <c r="AQ333" s="16">
        <v>0.5625</v>
      </c>
      <c r="AR333" s="17">
        <v>0.72569444444444442</v>
      </c>
      <c r="AS333" s="17"/>
      <c r="AT333" s="17"/>
      <c r="AU333" s="17"/>
      <c r="AV333" s="17"/>
      <c r="AW333" s="17"/>
      <c r="AX333" s="18"/>
      <c r="AY333" s="13">
        <v>0.5625</v>
      </c>
      <c r="AZ333" s="14">
        <v>0.72569444444444442</v>
      </c>
      <c r="BA333" s="14"/>
      <c r="BB333" s="14"/>
      <c r="BC333" s="13"/>
      <c r="BD333" s="14"/>
      <c r="BE333" s="14"/>
      <c r="BF333" s="20"/>
      <c r="BG333" s="16">
        <v>0.5625</v>
      </c>
      <c r="BH333" s="17">
        <v>0.72569444444444442</v>
      </c>
      <c r="BI333" s="17"/>
      <c r="BJ333" s="17"/>
      <c r="BK333" s="17"/>
      <c r="BL333" s="17"/>
      <c r="BM333" s="17"/>
      <c r="BN333" s="18"/>
      <c r="BO333" s="13">
        <v>0.5625</v>
      </c>
      <c r="BP333" s="14">
        <v>0.72569444444444442</v>
      </c>
      <c r="BQ333" s="14"/>
      <c r="BR333" s="14"/>
      <c r="BS333" s="14"/>
      <c r="BT333" s="14"/>
      <c r="BU333" s="14"/>
      <c r="BV333" s="20"/>
      <c r="BW333" s="21">
        <f t="shared" si="22"/>
        <v>1</v>
      </c>
      <c r="BX333" s="2" t="str">
        <f t="shared" si="23"/>
        <v>X</v>
      </c>
      <c r="BY333" s="2">
        <f>+VLOOKUP(B333,GESEM!B:O,14,0)</f>
        <v>9828</v>
      </c>
      <c r="CG333"/>
      <c r="CH333"/>
    </row>
    <row r="334" spans="1:86" ht="12.75" customHeight="1" x14ac:dyDescent="0.2">
      <c r="A334" s="31">
        <f t="shared" si="24"/>
        <v>328</v>
      </c>
      <c r="B334" s="74">
        <v>46137725</v>
      </c>
      <c r="C334" s="61" t="str">
        <f>+VLOOKUP(J334,TURNO!P:Q,2,0)</f>
        <v xml:space="preserve">CHAT USER </v>
      </c>
      <c r="D334" s="61" t="str">
        <f>+VLOOKUP(N334,TURNO!B:D,3,0)</f>
        <v>Tarde</v>
      </c>
      <c r="E334" s="75">
        <f>+VLOOKUP(B334,GESEM!B:R,12,0)</f>
        <v>45176</v>
      </c>
      <c r="F334" s="61" t="str">
        <f>+VLOOKUP(B334,GESEM!B:R,13,0)</f>
        <v>PART TIME</v>
      </c>
      <c r="G334" s="61"/>
      <c r="H334" s="96"/>
      <c r="I334" s="61" t="str">
        <f>+VLOOKUP(B334,GESEM!B:N,3,0)</f>
        <v>MONTALVO REYES JAQUELIN ABIGAIL</v>
      </c>
      <c r="J334" s="61" t="s">
        <v>16</v>
      </c>
      <c r="K334" s="61" t="str">
        <f>+VLOOKUP(B334,GESEM!B:R,8,0)</f>
        <v>QUISPE ACUÑA ALVARO ROBERT</v>
      </c>
      <c r="L334" s="61" t="str">
        <f>+VLOOKUP(B334,GESEM!B:R,17,0)</f>
        <v>SANCHEZ GRADOS JEAN PIERRE JOAQUIN</v>
      </c>
      <c r="M334" s="61" t="s">
        <v>98</v>
      </c>
      <c r="N334" s="13">
        <v>0.5625</v>
      </c>
      <c r="O334" s="14">
        <v>0.72569444444444442</v>
      </c>
      <c r="P334" s="13"/>
      <c r="Q334" s="14"/>
      <c r="R334" s="108" t="str">
        <f>+VLOOKUP(B334,GESEM!B:R,9,0)</f>
        <v>ACTIVO</v>
      </c>
      <c r="S334" s="19">
        <v>0.5625</v>
      </c>
      <c r="T334" s="14">
        <v>0.72569444444444442</v>
      </c>
      <c r="U334" s="14"/>
      <c r="V334" s="14"/>
      <c r="W334" s="13"/>
      <c r="X334" s="14"/>
      <c r="Y334" s="13"/>
      <c r="Z334" s="20"/>
      <c r="AA334" s="107"/>
      <c r="AB334" s="17"/>
      <c r="AC334" s="17"/>
      <c r="AD334" s="17"/>
      <c r="AE334" s="17"/>
      <c r="AF334" s="17"/>
      <c r="AG334" s="17"/>
      <c r="AH334" s="18"/>
      <c r="AI334" s="13">
        <v>0.5625</v>
      </c>
      <c r="AJ334" s="14">
        <v>0.72569444444444442</v>
      </c>
      <c r="AK334" s="14"/>
      <c r="AL334" s="14"/>
      <c r="AM334" s="13"/>
      <c r="AN334" s="14"/>
      <c r="AO334" s="14"/>
      <c r="AP334" s="20"/>
      <c r="AQ334" s="16">
        <v>0.5625</v>
      </c>
      <c r="AR334" s="17">
        <v>0.72569444444444442</v>
      </c>
      <c r="AS334" s="17"/>
      <c r="AT334" s="17"/>
      <c r="AU334" s="17"/>
      <c r="AV334" s="17"/>
      <c r="AW334" s="17"/>
      <c r="AX334" s="18"/>
      <c r="AY334" s="13">
        <v>0.5625</v>
      </c>
      <c r="AZ334" s="14">
        <v>0.72569444444444442</v>
      </c>
      <c r="BA334" s="14"/>
      <c r="BB334" s="14"/>
      <c r="BC334" s="13"/>
      <c r="BD334" s="14"/>
      <c r="BE334" s="14"/>
      <c r="BF334" s="20"/>
      <c r="BG334" s="16">
        <v>0.5625</v>
      </c>
      <c r="BH334" s="17">
        <v>0.72569444444444442</v>
      </c>
      <c r="BI334" s="17"/>
      <c r="BJ334" s="17"/>
      <c r="BK334" s="17"/>
      <c r="BL334" s="17"/>
      <c r="BM334" s="17"/>
      <c r="BN334" s="18"/>
      <c r="BO334" s="13">
        <v>0.5625</v>
      </c>
      <c r="BP334" s="14">
        <v>0.72569444444444442</v>
      </c>
      <c r="BQ334" s="14"/>
      <c r="BR334" s="14"/>
      <c r="BS334" s="14"/>
      <c r="BT334" s="14"/>
      <c r="BU334" s="14"/>
      <c r="BV334" s="20"/>
      <c r="BW334" s="21">
        <f t="shared" si="22"/>
        <v>1</v>
      </c>
      <c r="BX334" s="2" t="str">
        <f t="shared" si="23"/>
        <v>X</v>
      </c>
      <c r="BY334" s="2">
        <f>+VLOOKUP(B334,GESEM!B:O,14,0)</f>
        <v>6620</v>
      </c>
      <c r="CG334"/>
      <c r="CH334"/>
    </row>
    <row r="335" spans="1:86" ht="12.75" customHeight="1" x14ac:dyDescent="0.2">
      <c r="A335" s="31">
        <f t="shared" si="24"/>
        <v>329</v>
      </c>
      <c r="B335" s="74">
        <v>75120335</v>
      </c>
      <c r="C335" s="61" t="str">
        <f>+VLOOKUP(J335,TURNO!P:Q,2,0)</f>
        <v xml:space="preserve">CHAT USER </v>
      </c>
      <c r="D335" s="61" t="str">
        <f>+VLOOKUP(N335,TURNO!B:D,3,0)</f>
        <v>Tarde</v>
      </c>
      <c r="E335" s="75">
        <f>+VLOOKUP(B335,GESEM!B:R,12,0)</f>
        <v>45588</v>
      </c>
      <c r="F335" s="61" t="str">
        <f>+VLOOKUP(B335,GESEM!B:R,13,0)</f>
        <v>PART TIME</v>
      </c>
      <c r="G335" s="61"/>
      <c r="H335" s="96"/>
      <c r="I335" s="61" t="str">
        <f>+VLOOKUP(B335,GESEM!B:N,3,0)</f>
        <v>PAISIG DELGADO LITTMAN ANENIAS</v>
      </c>
      <c r="J335" s="61" t="s">
        <v>16</v>
      </c>
      <c r="K335" s="61" t="str">
        <f>+VLOOKUP(B335,GESEM!B:R,8,0)</f>
        <v>RUBINA MEDINA GUSTAVO FRANCO</v>
      </c>
      <c r="L335" s="61" t="str">
        <f>+VLOOKUP(B335,GESEM!B:R,17,0)</f>
        <v>PORTILLA REYES YOHANA ARACELLI</v>
      </c>
      <c r="M335" s="61" t="s">
        <v>97</v>
      </c>
      <c r="N335" s="13">
        <v>0.54166666666666663</v>
      </c>
      <c r="O335" s="14">
        <v>0.70486111111111116</v>
      </c>
      <c r="P335" s="13"/>
      <c r="Q335" s="14"/>
      <c r="R335" s="108" t="str">
        <f>+VLOOKUP(B335,GESEM!B:R,9,0)</f>
        <v>ACTIVO</v>
      </c>
      <c r="S335" s="19"/>
      <c r="T335" s="14"/>
      <c r="U335" s="14"/>
      <c r="V335" s="14"/>
      <c r="W335" s="13"/>
      <c r="X335" s="14"/>
      <c r="Y335" s="13"/>
      <c r="Z335" s="20"/>
      <c r="AA335" s="107">
        <v>0.54166666666666663</v>
      </c>
      <c r="AB335" s="17">
        <v>0.70486111111111116</v>
      </c>
      <c r="AC335" s="17"/>
      <c r="AD335" s="17"/>
      <c r="AE335" s="17"/>
      <c r="AF335" s="17"/>
      <c r="AG335" s="17"/>
      <c r="AH335" s="18"/>
      <c r="AI335" s="13">
        <v>0.54166666666666663</v>
      </c>
      <c r="AJ335" s="14">
        <v>0.70486111111111116</v>
      </c>
      <c r="AK335" s="14"/>
      <c r="AL335" s="14"/>
      <c r="AM335" s="13"/>
      <c r="AN335" s="14"/>
      <c r="AO335" s="14"/>
      <c r="AP335" s="20"/>
      <c r="AQ335" s="16">
        <v>0.54166666666666663</v>
      </c>
      <c r="AR335" s="17">
        <v>0.70486111111111116</v>
      </c>
      <c r="AS335" s="17"/>
      <c r="AT335" s="17"/>
      <c r="AU335" s="17"/>
      <c r="AV335" s="17"/>
      <c r="AW335" s="17"/>
      <c r="AX335" s="18"/>
      <c r="AY335" s="13">
        <v>0.54166666666666663</v>
      </c>
      <c r="AZ335" s="14">
        <v>0.70486111111111116</v>
      </c>
      <c r="BA335" s="14"/>
      <c r="BB335" s="14"/>
      <c r="BC335" s="13"/>
      <c r="BD335" s="14"/>
      <c r="BE335" s="14"/>
      <c r="BF335" s="20"/>
      <c r="BG335" s="16">
        <v>0.54166666666666663</v>
      </c>
      <c r="BH335" s="17">
        <v>0.70486111111111116</v>
      </c>
      <c r="BI335" s="17"/>
      <c r="BJ335" s="17"/>
      <c r="BK335" s="17"/>
      <c r="BL335" s="17"/>
      <c r="BM335" s="17"/>
      <c r="BN335" s="18"/>
      <c r="BO335" s="13">
        <v>0.54166666666666663</v>
      </c>
      <c r="BP335" s="14">
        <v>0.70486111111111116</v>
      </c>
      <c r="BQ335" s="14"/>
      <c r="BR335" s="14"/>
      <c r="BS335" s="14"/>
      <c r="BT335" s="14"/>
      <c r="BU335" s="14"/>
      <c r="BV335" s="20"/>
      <c r="BW335" s="21">
        <f t="shared" si="22"/>
        <v>1</v>
      </c>
      <c r="BX335" s="2" t="str">
        <f t="shared" si="23"/>
        <v>X</v>
      </c>
      <c r="BY335" s="2">
        <f>+VLOOKUP(B335,GESEM!B:O,14,0)</f>
        <v>9828</v>
      </c>
      <c r="CG335"/>
      <c r="CH335"/>
    </row>
    <row r="336" spans="1:86" ht="12.75" customHeight="1" x14ac:dyDescent="0.2">
      <c r="A336" s="31">
        <f t="shared" si="24"/>
        <v>330</v>
      </c>
      <c r="B336" s="74">
        <v>73594324</v>
      </c>
      <c r="C336" s="61" t="str">
        <f>+VLOOKUP(J336,TURNO!P:Q,2,0)</f>
        <v xml:space="preserve">CHAT USER </v>
      </c>
      <c r="D336" s="61" t="str">
        <f>+VLOOKUP(N336,TURNO!B:D,3,0)</f>
        <v>Tarde</v>
      </c>
      <c r="E336" s="75">
        <f>+VLOOKUP(B336,GESEM!B:R,12,0)</f>
        <v>44898</v>
      </c>
      <c r="F336" s="61" t="str">
        <f>+VLOOKUP(B336,GESEM!B:R,13,0)</f>
        <v>PART TIME</v>
      </c>
      <c r="G336" s="61"/>
      <c r="H336" s="96"/>
      <c r="I336" s="61" t="str">
        <f>+VLOOKUP(B336,GESEM!B:N,3,0)</f>
        <v>VILLAR RIQUELME KIARA</v>
      </c>
      <c r="J336" s="61" t="s">
        <v>16</v>
      </c>
      <c r="K336" s="61" t="str">
        <f>+VLOOKUP(B336,GESEM!B:R,8,0)</f>
        <v>ROQUE GOMEZ FRANK PIERCE</v>
      </c>
      <c r="L336" s="61" t="str">
        <f>+VLOOKUP(B336,GESEM!B:R,17,0)</f>
        <v>PORTILLA REYES YOHANA ARACELLI</v>
      </c>
      <c r="M336" s="61" t="s">
        <v>97</v>
      </c>
      <c r="N336" s="13">
        <v>0.5625</v>
      </c>
      <c r="O336" s="14">
        <v>0.72569444444444442</v>
      </c>
      <c r="P336" s="13"/>
      <c r="Q336" s="14"/>
      <c r="R336" s="108" t="str">
        <f>+VLOOKUP(B336,GESEM!B:R,9,0)</f>
        <v>ACTIVO</v>
      </c>
      <c r="S336" s="19"/>
      <c r="T336" s="14"/>
      <c r="U336" s="14"/>
      <c r="V336" s="14"/>
      <c r="W336" s="13"/>
      <c r="X336" s="14"/>
      <c r="Y336" s="13"/>
      <c r="Z336" s="20"/>
      <c r="AA336" s="107">
        <v>0.5625</v>
      </c>
      <c r="AB336" s="17">
        <v>0.72569444444444442</v>
      </c>
      <c r="AC336" s="17"/>
      <c r="AD336" s="17"/>
      <c r="AE336" s="17"/>
      <c r="AF336" s="17"/>
      <c r="AG336" s="17"/>
      <c r="AH336" s="18"/>
      <c r="AI336" s="13">
        <v>0.5625</v>
      </c>
      <c r="AJ336" s="14">
        <v>0.72569444444444442</v>
      </c>
      <c r="AK336" s="14"/>
      <c r="AL336" s="14"/>
      <c r="AM336" s="13"/>
      <c r="AN336" s="14"/>
      <c r="AO336" s="14"/>
      <c r="AP336" s="20"/>
      <c r="AQ336" s="16">
        <v>0.5625</v>
      </c>
      <c r="AR336" s="17">
        <v>0.72569444444444442</v>
      </c>
      <c r="AS336" s="17"/>
      <c r="AT336" s="17"/>
      <c r="AU336" s="17"/>
      <c r="AV336" s="17"/>
      <c r="AW336" s="17"/>
      <c r="AX336" s="18"/>
      <c r="AY336" s="13">
        <v>0.5625</v>
      </c>
      <c r="AZ336" s="14">
        <v>0.72569444444444442</v>
      </c>
      <c r="BA336" s="14"/>
      <c r="BB336" s="14"/>
      <c r="BC336" s="13"/>
      <c r="BD336" s="14"/>
      <c r="BE336" s="14"/>
      <c r="BF336" s="20"/>
      <c r="BG336" s="16">
        <v>0.5625</v>
      </c>
      <c r="BH336" s="17">
        <v>0.72569444444444442</v>
      </c>
      <c r="BI336" s="17"/>
      <c r="BJ336" s="17"/>
      <c r="BK336" s="17"/>
      <c r="BL336" s="17"/>
      <c r="BM336" s="17"/>
      <c r="BN336" s="18"/>
      <c r="BO336" s="13">
        <v>0.5625</v>
      </c>
      <c r="BP336" s="14">
        <v>0.72569444444444442</v>
      </c>
      <c r="BQ336" s="14"/>
      <c r="BR336" s="14"/>
      <c r="BS336" s="14"/>
      <c r="BT336" s="14"/>
      <c r="BU336" s="14"/>
      <c r="BV336" s="20"/>
      <c r="BW336" s="21">
        <f t="shared" si="22"/>
        <v>1</v>
      </c>
      <c r="BX336" s="2" t="str">
        <f t="shared" si="23"/>
        <v>X</v>
      </c>
      <c r="BY336" s="2">
        <f>+VLOOKUP(B336,GESEM!B:O,14,0)</f>
        <v>5923</v>
      </c>
      <c r="CG336"/>
      <c r="CH336"/>
    </row>
    <row r="337" spans="1:86" ht="12.75" customHeight="1" x14ac:dyDescent="0.2">
      <c r="A337" s="31">
        <f t="shared" si="24"/>
        <v>331</v>
      </c>
      <c r="B337" s="74">
        <v>25748691</v>
      </c>
      <c r="C337" s="61" t="str">
        <f>+VLOOKUP(J337,TURNO!P:Q,2,0)</f>
        <v xml:space="preserve">CHAT USER </v>
      </c>
      <c r="D337" s="61" t="str">
        <f>+VLOOKUP(N337,TURNO!B:D,3,0)</f>
        <v>Tarde</v>
      </c>
      <c r="E337" s="75">
        <f>+VLOOKUP(B337,GESEM!B:R,12,0)</f>
        <v>44898</v>
      </c>
      <c r="F337" s="61" t="str">
        <f>+VLOOKUP(B337,GESEM!B:R,13,0)</f>
        <v>PART TIME</v>
      </c>
      <c r="G337" s="61"/>
      <c r="H337" s="96"/>
      <c r="I337" s="61" t="str">
        <f>+VLOOKUP(B337,GESEM!B:N,3,0)</f>
        <v>FLORES CARDO JULISSA LISSETTE</v>
      </c>
      <c r="J337" s="61" t="s">
        <v>16</v>
      </c>
      <c r="K337" s="61" t="str">
        <f>+VLOOKUP(B337,GESEM!B:R,8,0)</f>
        <v>MORALES MAMANI BRADEN SAMUEL</v>
      </c>
      <c r="L337" s="61" t="str">
        <f>+VLOOKUP(B337,GESEM!B:R,17,0)</f>
        <v>PORTILLA REYES YOHANA ARACELLI</v>
      </c>
      <c r="M337" s="61" t="s">
        <v>97</v>
      </c>
      <c r="N337" s="13">
        <v>0.625</v>
      </c>
      <c r="O337" s="14">
        <v>0.78819444444444442</v>
      </c>
      <c r="P337" s="13"/>
      <c r="Q337" s="14"/>
      <c r="R337" s="108" t="str">
        <f>+VLOOKUP(B337,GESEM!B:R,9,0)</f>
        <v>ACTIVO</v>
      </c>
      <c r="S337" s="19"/>
      <c r="T337" s="14"/>
      <c r="U337" s="14"/>
      <c r="V337" s="14"/>
      <c r="W337" s="13"/>
      <c r="X337" s="14"/>
      <c r="Y337" s="13"/>
      <c r="Z337" s="20"/>
      <c r="AA337" s="107">
        <v>0.625</v>
      </c>
      <c r="AB337" s="17">
        <v>0.78819444444444442</v>
      </c>
      <c r="AC337" s="17"/>
      <c r="AD337" s="17"/>
      <c r="AE337" s="17"/>
      <c r="AF337" s="17"/>
      <c r="AG337" s="17"/>
      <c r="AH337" s="18"/>
      <c r="AI337" s="13">
        <v>0.625</v>
      </c>
      <c r="AJ337" s="14">
        <v>0.78819444444444442</v>
      </c>
      <c r="AK337" s="14"/>
      <c r="AL337" s="14"/>
      <c r="AM337" s="13"/>
      <c r="AN337" s="14"/>
      <c r="AO337" s="14"/>
      <c r="AP337" s="20"/>
      <c r="AQ337" s="16">
        <v>0.625</v>
      </c>
      <c r="AR337" s="17">
        <v>0.78819444444444442</v>
      </c>
      <c r="AS337" s="17"/>
      <c r="AT337" s="17"/>
      <c r="AU337" s="17"/>
      <c r="AV337" s="17"/>
      <c r="AW337" s="17"/>
      <c r="AX337" s="18"/>
      <c r="AY337" s="13">
        <v>0.625</v>
      </c>
      <c r="AZ337" s="14">
        <v>0.78819444444444442</v>
      </c>
      <c r="BA337" s="14"/>
      <c r="BB337" s="14"/>
      <c r="BC337" s="13"/>
      <c r="BD337" s="14"/>
      <c r="BE337" s="14"/>
      <c r="BF337" s="20"/>
      <c r="BG337" s="16">
        <v>0.625</v>
      </c>
      <c r="BH337" s="17">
        <v>0.78819444444444442</v>
      </c>
      <c r="BI337" s="17"/>
      <c r="BJ337" s="17"/>
      <c r="BK337" s="17"/>
      <c r="BL337" s="17"/>
      <c r="BM337" s="17"/>
      <c r="BN337" s="18"/>
      <c r="BO337" s="13">
        <v>0.625</v>
      </c>
      <c r="BP337" s="14">
        <v>0.78819444444444442</v>
      </c>
      <c r="BQ337" s="14"/>
      <c r="BR337" s="14"/>
      <c r="BS337" s="14"/>
      <c r="BT337" s="14"/>
      <c r="BU337" s="14"/>
      <c r="BV337" s="20"/>
      <c r="BW337" s="21">
        <f t="shared" si="22"/>
        <v>1</v>
      </c>
      <c r="BX337" s="2" t="str">
        <f t="shared" si="23"/>
        <v>X</v>
      </c>
      <c r="BY337" s="2">
        <f>+VLOOKUP(B337,GESEM!B:O,14,0)</f>
        <v>5924</v>
      </c>
      <c r="CG337"/>
      <c r="CH337"/>
    </row>
    <row r="338" spans="1:86" ht="12.75" customHeight="1" x14ac:dyDescent="0.2">
      <c r="A338" s="31">
        <f t="shared" si="24"/>
        <v>332</v>
      </c>
      <c r="B338" s="74">
        <v>73025642</v>
      </c>
      <c r="C338" s="61" t="str">
        <f>+VLOOKUP(J338,TURNO!P:Q,2,0)</f>
        <v xml:space="preserve">CHAT USER </v>
      </c>
      <c r="D338" s="61" t="str">
        <f>+VLOOKUP(N338,TURNO!B:D,3,0)</f>
        <v>Tarde</v>
      </c>
      <c r="E338" s="75">
        <f>+VLOOKUP(B338,GESEM!B:R,12,0)</f>
        <v>44896</v>
      </c>
      <c r="F338" s="61" t="str">
        <f>+VLOOKUP(B338,GESEM!B:R,13,0)</f>
        <v>PART TIME</v>
      </c>
      <c r="G338" s="61"/>
      <c r="H338" s="96"/>
      <c r="I338" s="61" t="str">
        <f>+VLOOKUP(B338,GESEM!B:N,3,0)</f>
        <v>LUMBRE CONDOR LUCIA GABRIELA</v>
      </c>
      <c r="J338" s="61" t="s">
        <v>16</v>
      </c>
      <c r="K338" s="61" t="str">
        <f>+VLOOKUP(B338,GESEM!B:R,8,0)</f>
        <v>MORALES MAMANI BRADEN SAMUEL</v>
      </c>
      <c r="L338" s="61" t="str">
        <f>+VLOOKUP(B338,GESEM!B:R,17,0)</f>
        <v>PORTILLA REYES YOHANA ARACELLI</v>
      </c>
      <c r="M338" s="61" t="s">
        <v>97</v>
      </c>
      <c r="N338" s="13">
        <v>0.54166666666666663</v>
      </c>
      <c r="O338" s="14">
        <v>0.70486111111111116</v>
      </c>
      <c r="P338" s="13"/>
      <c r="Q338" s="14"/>
      <c r="R338" s="108" t="str">
        <f>+VLOOKUP(B338,GESEM!B:R,9,0)</f>
        <v>ACTIVO</v>
      </c>
      <c r="S338" s="19"/>
      <c r="T338" s="14"/>
      <c r="U338" s="14"/>
      <c r="V338" s="14"/>
      <c r="W338" s="13"/>
      <c r="X338" s="14"/>
      <c r="Y338" s="13"/>
      <c r="Z338" s="20"/>
      <c r="AA338" s="107">
        <v>0.54166666666666663</v>
      </c>
      <c r="AB338" s="17">
        <v>0.70486111111111116</v>
      </c>
      <c r="AC338" s="17"/>
      <c r="AD338" s="17"/>
      <c r="AE338" s="17"/>
      <c r="AF338" s="17"/>
      <c r="AG338" s="17"/>
      <c r="AH338" s="18"/>
      <c r="AI338" s="13">
        <v>0.54166666666666663</v>
      </c>
      <c r="AJ338" s="14">
        <v>0.70486111111111116</v>
      </c>
      <c r="AK338" s="14"/>
      <c r="AL338" s="14"/>
      <c r="AM338" s="13"/>
      <c r="AN338" s="14"/>
      <c r="AO338" s="14"/>
      <c r="AP338" s="20"/>
      <c r="AQ338" s="16">
        <v>0.54166666666666663</v>
      </c>
      <c r="AR338" s="17">
        <v>0.70486111111111116</v>
      </c>
      <c r="AS338" s="17"/>
      <c r="AT338" s="17"/>
      <c r="AU338" s="17"/>
      <c r="AV338" s="17"/>
      <c r="AW338" s="17"/>
      <c r="AX338" s="18"/>
      <c r="AY338" s="13">
        <v>0.54166666666666663</v>
      </c>
      <c r="AZ338" s="14">
        <v>0.70486111111111116</v>
      </c>
      <c r="BA338" s="14"/>
      <c r="BB338" s="14"/>
      <c r="BC338" s="13"/>
      <c r="BD338" s="14"/>
      <c r="BE338" s="14"/>
      <c r="BF338" s="20"/>
      <c r="BG338" s="16">
        <v>0.54166666666666663</v>
      </c>
      <c r="BH338" s="17">
        <v>0.70486111111111116</v>
      </c>
      <c r="BI338" s="17"/>
      <c r="BJ338" s="17"/>
      <c r="BK338" s="17"/>
      <c r="BL338" s="17"/>
      <c r="BM338" s="17"/>
      <c r="BN338" s="18"/>
      <c r="BO338" s="13">
        <v>0.54166666666666663</v>
      </c>
      <c r="BP338" s="14">
        <v>0.70486111111111116</v>
      </c>
      <c r="BQ338" s="14"/>
      <c r="BR338" s="14"/>
      <c r="BS338" s="14"/>
      <c r="BT338" s="14"/>
      <c r="BU338" s="14"/>
      <c r="BV338" s="20"/>
      <c r="BW338" s="21">
        <f t="shared" si="22"/>
        <v>1</v>
      </c>
      <c r="BX338" s="2" t="str">
        <f t="shared" si="23"/>
        <v>X</v>
      </c>
      <c r="BY338" s="2">
        <f>+VLOOKUP(B338,GESEM!B:O,14,0)</f>
        <v>5910</v>
      </c>
      <c r="CG338"/>
      <c r="CH338"/>
    </row>
    <row r="339" spans="1:86" ht="12.75" customHeight="1" x14ac:dyDescent="0.2">
      <c r="A339" s="31">
        <f t="shared" si="24"/>
        <v>333</v>
      </c>
      <c r="B339" s="74">
        <v>73769433</v>
      </c>
      <c r="C339" s="61" t="str">
        <f>+VLOOKUP(J339,TURNO!P:Q,2,0)</f>
        <v xml:space="preserve">CHAT USER </v>
      </c>
      <c r="D339" s="61" t="str">
        <f>+VLOOKUP(N339,TURNO!B:D,3,0)</f>
        <v>Tarde</v>
      </c>
      <c r="E339" s="75">
        <f>+VLOOKUP(B339,GESEM!B:R,12,0)</f>
        <v>45566</v>
      </c>
      <c r="F339" s="61" t="str">
        <f>+VLOOKUP(B339,GESEM!B:R,13,0)</f>
        <v>PART TIME</v>
      </c>
      <c r="G339" s="61"/>
      <c r="H339" s="96"/>
      <c r="I339" s="61" t="str">
        <f>+VLOOKUP(B339,GESEM!B:N,3,0)</f>
        <v>LAMA CESTI ATENAS DEL CARMEN TERESA</v>
      </c>
      <c r="J339" s="61" t="s">
        <v>16</v>
      </c>
      <c r="K339" s="61" t="str">
        <f>+VLOOKUP(B339,GESEM!B:R,8,0)</f>
        <v>NOVOA VILLAR JULIANA MELISSA</v>
      </c>
      <c r="L339" s="61" t="str">
        <f>+VLOOKUP(B339,GESEM!B:R,17,0)</f>
        <v>PORTILLA REYES YOHANA ARACELLI</v>
      </c>
      <c r="M339" s="61" t="s">
        <v>97</v>
      </c>
      <c r="N339" s="13">
        <v>0.5625</v>
      </c>
      <c r="O339" s="14">
        <v>0.72569444444444442</v>
      </c>
      <c r="P339" s="13"/>
      <c r="Q339" s="14"/>
      <c r="R339" s="108" t="str">
        <f>+VLOOKUP(B339,GESEM!B:R,9,0)</f>
        <v>ACTIVO</v>
      </c>
      <c r="S339" s="19"/>
      <c r="T339" s="14"/>
      <c r="U339" s="14"/>
      <c r="V339" s="14"/>
      <c r="W339" s="13"/>
      <c r="X339" s="14"/>
      <c r="Y339" s="13"/>
      <c r="Z339" s="20"/>
      <c r="AA339" s="107">
        <v>0.5625</v>
      </c>
      <c r="AB339" s="17">
        <v>0.72569444444444442</v>
      </c>
      <c r="AC339" s="17"/>
      <c r="AD339" s="17"/>
      <c r="AE339" s="17"/>
      <c r="AF339" s="17"/>
      <c r="AG339" s="17"/>
      <c r="AH339" s="18"/>
      <c r="AI339" s="13">
        <v>0.5625</v>
      </c>
      <c r="AJ339" s="14">
        <v>0.72569444444444442</v>
      </c>
      <c r="AK339" s="14"/>
      <c r="AL339" s="14"/>
      <c r="AM339" s="13"/>
      <c r="AN339" s="14"/>
      <c r="AO339" s="14"/>
      <c r="AP339" s="20"/>
      <c r="AQ339" s="16">
        <v>0.5625</v>
      </c>
      <c r="AR339" s="17">
        <v>0.72569444444444442</v>
      </c>
      <c r="AS339" s="17"/>
      <c r="AT339" s="17"/>
      <c r="AU339" s="17"/>
      <c r="AV339" s="17"/>
      <c r="AW339" s="17"/>
      <c r="AX339" s="18"/>
      <c r="AY339" s="13">
        <v>0.5625</v>
      </c>
      <c r="AZ339" s="14">
        <v>0.72569444444444442</v>
      </c>
      <c r="BA339" s="14"/>
      <c r="BB339" s="14"/>
      <c r="BC339" s="13"/>
      <c r="BD339" s="14"/>
      <c r="BE339" s="14"/>
      <c r="BF339" s="20"/>
      <c r="BG339" s="16">
        <v>0.5</v>
      </c>
      <c r="BH339" s="17">
        <v>0.66319444444444442</v>
      </c>
      <c r="BI339" s="17"/>
      <c r="BJ339" s="17"/>
      <c r="BK339" s="17"/>
      <c r="BL339" s="17"/>
      <c r="BM339" s="17"/>
      <c r="BN339" s="18"/>
      <c r="BO339" s="13">
        <v>0.5625</v>
      </c>
      <c r="BP339" s="14">
        <v>0.72569444444444442</v>
      </c>
      <c r="BQ339" s="14"/>
      <c r="BR339" s="14"/>
      <c r="BS339" s="14"/>
      <c r="BT339" s="14"/>
      <c r="BU339" s="14"/>
      <c r="BV339" s="20"/>
      <c r="BW339" s="21">
        <f t="shared" si="22"/>
        <v>1</v>
      </c>
      <c r="BX339" s="2" t="str">
        <f t="shared" si="23"/>
        <v>X</v>
      </c>
      <c r="BY339" s="2">
        <f>+VLOOKUP(B339,GESEM!B:O,14,0)</f>
        <v>9788</v>
      </c>
      <c r="CG339"/>
      <c r="CH339"/>
    </row>
    <row r="340" spans="1:86" ht="12.75" customHeight="1" x14ac:dyDescent="0.2">
      <c r="A340" s="31">
        <f t="shared" si="24"/>
        <v>334</v>
      </c>
      <c r="B340" s="74">
        <v>2577461</v>
      </c>
      <c r="C340" s="61" t="str">
        <f>+VLOOKUP(J340,TURNO!P:Q,2,0)</f>
        <v xml:space="preserve">CHAT USER </v>
      </c>
      <c r="D340" s="61" t="str">
        <f>+VLOOKUP(N340,TURNO!B:D,3,0)</f>
        <v>Tarde</v>
      </c>
      <c r="E340" s="75">
        <f>+VLOOKUP(B340,GESEM!B:R,12,0)</f>
        <v>45588</v>
      </c>
      <c r="F340" s="61" t="str">
        <f>+VLOOKUP(B340,GESEM!B:R,13,0)</f>
        <v>PART TIME</v>
      </c>
      <c r="G340" s="61"/>
      <c r="H340" s="96"/>
      <c r="I340" s="61" t="str">
        <f>+VLOOKUP(B340,GESEM!B:N,3,0)</f>
        <v>MEDINA ORTEGA CARLOS ALEXANDER</v>
      </c>
      <c r="J340" s="61" t="s">
        <v>16</v>
      </c>
      <c r="K340" s="61" t="str">
        <f>+VLOOKUP(B340,GESEM!B:R,8,0)</f>
        <v>RUBINA MEDINA GUSTAVO FRANCO</v>
      </c>
      <c r="L340" s="61" t="str">
        <f>+VLOOKUP(B340,GESEM!B:R,17,0)</f>
        <v>PORTILLA REYES YOHANA ARACELLI</v>
      </c>
      <c r="M340" s="61" t="s">
        <v>97</v>
      </c>
      <c r="N340" s="13">
        <v>0.60416666666666663</v>
      </c>
      <c r="O340" s="14">
        <v>0.76736111111111116</v>
      </c>
      <c r="P340" s="13"/>
      <c r="Q340" s="14"/>
      <c r="R340" s="108" t="str">
        <f>+VLOOKUP(B340,GESEM!B:R,9,0)</f>
        <v>ACTIVO</v>
      </c>
      <c r="S340" s="19"/>
      <c r="T340" s="14"/>
      <c r="U340" s="14"/>
      <c r="V340" s="14"/>
      <c r="W340" s="13"/>
      <c r="X340" s="14"/>
      <c r="Y340" s="13"/>
      <c r="Z340" s="20"/>
      <c r="AA340" s="107">
        <v>0.60416666666666663</v>
      </c>
      <c r="AB340" s="17">
        <v>0.76736111111111116</v>
      </c>
      <c r="AC340" s="17"/>
      <c r="AD340" s="17"/>
      <c r="AE340" s="17"/>
      <c r="AF340" s="17"/>
      <c r="AG340" s="17"/>
      <c r="AH340" s="18"/>
      <c r="AI340" s="13">
        <v>0.60416666666666663</v>
      </c>
      <c r="AJ340" s="14">
        <v>0.76736111111111116</v>
      </c>
      <c r="AK340" s="14"/>
      <c r="AL340" s="14"/>
      <c r="AM340" s="13"/>
      <c r="AN340" s="14"/>
      <c r="AO340" s="14"/>
      <c r="AP340" s="20"/>
      <c r="AQ340" s="16">
        <v>0.58333333333333337</v>
      </c>
      <c r="AR340" s="17">
        <v>0.74652777777777779</v>
      </c>
      <c r="AS340" s="17"/>
      <c r="AT340" s="17"/>
      <c r="AU340" s="17"/>
      <c r="AV340" s="17"/>
      <c r="AW340" s="17"/>
      <c r="AX340" s="18"/>
      <c r="AY340" s="13">
        <v>0.60416666666666663</v>
      </c>
      <c r="AZ340" s="14">
        <v>0.76736111111111116</v>
      </c>
      <c r="BA340" s="14"/>
      <c r="BB340" s="14"/>
      <c r="BC340" s="13"/>
      <c r="BD340" s="14"/>
      <c r="BE340" s="14"/>
      <c r="BF340" s="20"/>
      <c r="BG340" s="16">
        <v>0.60416666666666663</v>
      </c>
      <c r="BH340" s="17">
        <v>0.76736111111111116</v>
      </c>
      <c r="BI340" s="17"/>
      <c r="BJ340" s="17"/>
      <c r="BK340" s="17"/>
      <c r="BL340" s="17"/>
      <c r="BM340" s="17"/>
      <c r="BN340" s="18"/>
      <c r="BO340" s="13">
        <v>0.60416666666666663</v>
      </c>
      <c r="BP340" s="14">
        <v>0.76736111111111116</v>
      </c>
      <c r="BQ340" s="14"/>
      <c r="BR340" s="14"/>
      <c r="BS340" s="14"/>
      <c r="BT340" s="14"/>
      <c r="BU340" s="14"/>
      <c r="BV340" s="20"/>
      <c r="BW340" s="21">
        <f t="shared" si="22"/>
        <v>1</v>
      </c>
      <c r="BX340" s="2" t="str">
        <f t="shared" si="23"/>
        <v>X</v>
      </c>
      <c r="BY340" s="2">
        <f>+VLOOKUP(B340,GESEM!B:O,14,0)</f>
        <v>9829</v>
      </c>
      <c r="CG340"/>
      <c r="CH340"/>
    </row>
    <row r="341" spans="1:86" ht="12.75" customHeight="1" x14ac:dyDescent="0.2">
      <c r="A341" s="31">
        <f t="shared" si="24"/>
        <v>335</v>
      </c>
      <c r="B341" s="74">
        <v>78109382</v>
      </c>
      <c r="C341" s="61" t="str">
        <f>+VLOOKUP(J341,TURNO!P:Q,2,0)</f>
        <v xml:space="preserve">CHAT USER </v>
      </c>
      <c r="D341" s="61" t="str">
        <f>+VLOOKUP(N341,TURNO!B:D,3,0)</f>
        <v>Tarde</v>
      </c>
      <c r="E341" s="75">
        <f>+VLOOKUP(B341,GESEM!B:R,12,0)</f>
        <v>45294</v>
      </c>
      <c r="F341" s="61" t="str">
        <f>+VLOOKUP(B341,GESEM!B:R,13,0)</f>
        <v>PART TIME</v>
      </c>
      <c r="G341" s="61"/>
      <c r="H341" s="96"/>
      <c r="I341" s="61" t="str">
        <f>+VLOOKUP(B341,GESEM!B:N,3,0)</f>
        <v>TITO ALMANZA ALEJANDRO</v>
      </c>
      <c r="J341" s="61" t="s">
        <v>16</v>
      </c>
      <c r="K341" s="61" t="str">
        <f>+VLOOKUP(B341,GESEM!B:R,8,0)</f>
        <v>ROQUE GOMEZ FRANK PIERCE</v>
      </c>
      <c r="L341" s="61" t="str">
        <f>+VLOOKUP(B341,GESEM!B:R,17,0)</f>
        <v>PORTILLA REYES YOHANA ARACELLI</v>
      </c>
      <c r="M341" s="61" t="s">
        <v>98</v>
      </c>
      <c r="N341" s="13">
        <v>0.5625</v>
      </c>
      <c r="O341" s="14">
        <v>0.72569444444444442</v>
      </c>
      <c r="P341" s="13"/>
      <c r="Q341" s="14"/>
      <c r="R341" s="108" t="str">
        <f>+VLOOKUP(B341,GESEM!B:R,9,0)</f>
        <v>ACTIVO</v>
      </c>
      <c r="S341" s="19">
        <v>0.5625</v>
      </c>
      <c r="T341" s="14">
        <v>0.72569444444444442</v>
      </c>
      <c r="U341" s="14"/>
      <c r="V341" s="14"/>
      <c r="W341" s="13"/>
      <c r="X341" s="14"/>
      <c r="Y341" s="13"/>
      <c r="Z341" s="20"/>
      <c r="AA341" s="107"/>
      <c r="AB341" s="17"/>
      <c r="AC341" s="17"/>
      <c r="AD341" s="17"/>
      <c r="AE341" s="17"/>
      <c r="AF341" s="17"/>
      <c r="AG341" s="17"/>
      <c r="AH341" s="18"/>
      <c r="AI341" s="13">
        <v>0.5625</v>
      </c>
      <c r="AJ341" s="14">
        <v>0.72569444444444442</v>
      </c>
      <c r="AK341" s="14"/>
      <c r="AL341" s="14"/>
      <c r="AM341" s="13"/>
      <c r="AN341" s="14"/>
      <c r="AO341" s="14"/>
      <c r="AP341" s="20"/>
      <c r="AQ341" s="16">
        <v>0.5625</v>
      </c>
      <c r="AR341" s="17">
        <v>0.72569444444444442</v>
      </c>
      <c r="AS341" s="17"/>
      <c r="AT341" s="17"/>
      <c r="AU341" s="17"/>
      <c r="AV341" s="17"/>
      <c r="AW341" s="17"/>
      <c r="AX341" s="18"/>
      <c r="AY341" s="13">
        <v>0.5625</v>
      </c>
      <c r="AZ341" s="14">
        <v>0.72569444444444442</v>
      </c>
      <c r="BA341" s="14"/>
      <c r="BB341" s="14"/>
      <c r="BC341" s="13"/>
      <c r="BD341" s="14"/>
      <c r="BE341" s="14"/>
      <c r="BF341" s="20"/>
      <c r="BG341" s="16">
        <v>0.5625</v>
      </c>
      <c r="BH341" s="17">
        <v>0.72569444444444442</v>
      </c>
      <c r="BI341" s="17"/>
      <c r="BJ341" s="17"/>
      <c r="BK341" s="17"/>
      <c r="BL341" s="17"/>
      <c r="BM341" s="17"/>
      <c r="BN341" s="18"/>
      <c r="BO341" s="13">
        <v>0.5625</v>
      </c>
      <c r="BP341" s="14">
        <v>0.72569444444444442</v>
      </c>
      <c r="BQ341" s="14"/>
      <c r="BR341" s="14"/>
      <c r="BS341" s="14"/>
      <c r="BT341" s="14"/>
      <c r="BU341" s="14"/>
      <c r="BV341" s="20"/>
      <c r="BW341" s="21">
        <f t="shared" si="22"/>
        <v>1</v>
      </c>
      <c r="BX341" s="2" t="str">
        <f t="shared" si="23"/>
        <v>X</v>
      </c>
      <c r="BY341" s="2">
        <f>+VLOOKUP(B341,GESEM!B:O,14,0)</f>
        <v>6992</v>
      </c>
      <c r="CG341"/>
      <c r="CH341"/>
    </row>
    <row r="342" spans="1:86" ht="12.75" customHeight="1" x14ac:dyDescent="0.2">
      <c r="A342" s="31">
        <f t="shared" si="24"/>
        <v>336</v>
      </c>
      <c r="B342" s="74">
        <v>42290929</v>
      </c>
      <c r="C342" s="61" t="str">
        <f>+VLOOKUP(J342,TURNO!P:Q,2,0)</f>
        <v xml:space="preserve">CHAT USER </v>
      </c>
      <c r="D342" s="61" t="str">
        <f>+VLOOKUP(N342,TURNO!B:D,3,0)</f>
        <v>Tarde</v>
      </c>
      <c r="E342" s="75">
        <f>+VLOOKUP(B342,GESEM!B:R,12,0)</f>
        <v>45089</v>
      </c>
      <c r="F342" s="61" t="str">
        <f>+VLOOKUP(B342,GESEM!B:R,13,0)</f>
        <v>PART TIME</v>
      </c>
      <c r="G342" s="61" t="s">
        <v>2218</v>
      </c>
      <c r="H342" s="96" t="s">
        <v>2317</v>
      </c>
      <c r="I342" s="61" t="str">
        <f>+VLOOKUP(B342,GESEM!B:N,3,0)</f>
        <v>GONZALES PORRAS ERIKA JOHANA</v>
      </c>
      <c r="J342" s="61" t="s">
        <v>16</v>
      </c>
      <c r="K342" s="61" t="str">
        <f>+VLOOKUP(B342,GESEM!B:R,8,0)</f>
        <v>BAO VILELA CESAR ANDRES</v>
      </c>
      <c r="L342" s="61" t="str">
        <f>+VLOOKUP(B342,GESEM!B:R,17,0)</f>
        <v>SANCHEZ GRADOS JEAN PIERRE JOAQUIN</v>
      </c>
      <c r="M342" s="61" t="s">
        <v>98</v>
      </c>
      <c r="N342" s="13">
        <v>0.5625</v>
      </c>
      <c r="O342" s="14">
        <v>0.72569444444444442</v>
      </c>
      <c r="P342" s="13"/>
      <c r="Q342" s="14"/>
      <c r="R342" s="108" t="str">
        <f>+VLOOKUP(B342,GESEM!B:R,9,0)</f>
        <v>ACTIVO</v>
      </c>
      <c r="S342" s="19">
        <v>0.29166666666666669</v>
      </c>
      <c r="T342" s="14">
        <v>0.4548611111111111</v>
      </c>
      <c r="U342" s="14"/>
      <c r="V342" s="14"/>
      <c r="W342" s="13"/>
      <c r="X342" s="14"/>
      <c r="Y342" s="13"/>
      <c r="Z342" s="20"/>
      <c r="AA342" s="107"/>
      <c r="AB342" s="17"/>
      <c r="AC342" s="17"/>
      <c r="AD342" s="17"/>
      <c r="AE342" s="17"/>
      <c r="AF342" s="17"/>
      <c r="AG342" s="17"/>
      <c r="AH342" s="18"/>
      <c r="AI342" s="13">
        <v>0.29166666666666669</v>
      </c>
      <c r="AJ342" s="14">
        <v>0.4548611111111111</v>
      </c>
      <c r="AK342" s="14"/>
      <c r="AL342" s="14"/>
      <c r="AM342" s="13"/>
      <c r="AN342" s="14"/>
      <c r="AO342" s="14"/>
      <c r="AP342" s="20"/>
      <c r="AQ342" s="16">
        <v>0.29166666666666669</v>
      </c>
      <c r="AR342" s="17">
        <v>0.4548611111111111</v>
      </c>
      <c r="AS342" s="17"/>
      <c r="AT342" s="17"/>
      <c r="AU342" s="17"/>
      <c r="AV342" s="17"/>
      <c r="AW342" s="17"/>
      <c r="AX342" s="18"/>
      <c r="AY342" s="13">
        <v>0.5625</v>
      </c>
      <c r="AZ342" s="14">
        <v>0.72569444444444442</v>
      </c>
      <c r="BA342" s="14"/>
      <c r="BB342" s="14"/>
      <c r="BC342" s="13"/>
      <c r="BD342" s="14"/>
      <c r="BE342" s="14"/>
      <c r="BF342" s="20"/>
      <c r="BG342" s="16">
        <v>0.5625</v>
      </c>
      <c r="BH342" s="17">
        <v>0.72569444444444442</v>
      </c>
      <c r="BI342" s="17"/>
      <c r="BJ342" s="17"/>
      <c r="BK342" s="17"/>
      <c r="BL342" s="17"/>
      <c r="BM342" s="17"/>
      <c r="BN342" s="18"/>
      <c r="BO342" s="13">
        <v>0.5625</v>
      </c>
      <c r="BP342" s="14">
        <v>0.72569444444444442</v>
      </c>
      <c r="BQ342" s="14"/>
      <c r="BR342" s="14"/>
      <c r="BS342" s="14"/>
      <c r="BT342" s="14"/>
      <c r="BU342" s="14"/>
      <c r="BV342" s="20"/>
      <c r="BW342" s="21">
        <f t="shared" si="22"/>
        <v>1</v>
      </c>
      <c r="BX342" s="2" t="str">
        <f t="shared" si="23"/>
        <v>X</v>
      </c>
      <c r="BY342" s="2">
        <f>+VLOOKUP(B342,GESEM!B:O,14,0)</f>
        <v>6419</v>
      </c>
      <c r="CG342"/>
      <c r="CH342"/>
    </row>
    <row r="343" spans="1:86" ht="12.75" customHeight="1" x14ac:dyDescent="0.2">
      <c r="A343" s="31">
        <f t="shared" si="24"/>
        <v>337</v>
      </c>
      <c r="B343" s="74">
        <v>45447108</v>
      </c>
      <c r="C343" s="61" t="str">
        <f>+VLOOKUP(J343,TURNO!P:Q,2,0)</f>
        <v xml:space="preserve">CHAT USER </v>
      </c>
      <c r="D343" s="61" t="str">
        <f>+VLOOKUP(N343,TURNO!B:D,3,0)</f>
        <v>Tarde</v>
      </c>
      <c r="E343" s="75">
        <f>+VLOOKUP(B343,GESEM!B:R,12,0)</f>
        <v>45386</v>
      </c>
      <c r="F343" s="61" t="str">
        <f>+VLOOKUP(B343,GESEM!B:R,13,0)</f>
        <v>PART TIME</v>
      </c>
      <c r="G343" s="61"/>
      <c r="H343" s="96"/>
      <c r="I343" s="61" t="str">
        <f>+VLOOKUP(B343,GESEM!B:N,3,0)</f>
        <v>ROJAS CHUQUIPIONDO ANGELICA MAIDANE</v>
      </c>
      <c r="J343" s="61" t="s">
        <v>16</v>
      </c>
      <c r="K343" s="61" t="str">
        <f>+VLOOKUP(B343,GESEM!B:R,8,0)</f>
        <v>BAO VILELA CESAR ANDRES</v>
      </c>
      <c r="L343" s="61" t="str">
        <f>+VLOOKUP(B343,GESEM!B:R,17,0)</f>
        <v>SANCHEZ GRADOS JEAN PIERRE JOAQUIN</v>
      </c>
      <c r="M343" s="61" t="s">
        <v>97</v>
      </c>
      <c r="N343" s="13">
        <v>0.5625</v>
      </c>
      <c r="O343" s="14">
        <v>0.72569444444444442</v>
      </c>
      <c r="P343" s="13"/>
      <c r="Q343" s="14"/>
      <c r="R343" s="108" t="str">
        <f>+VLOOKUP(B343,GESEM!B:R,9,0)</f>
        <v>ACTIVO</v>
      </c>
      <c r="S343" s="19"/>
      <c r="T343" s="14"/>
      <c r="U343" s="14"/>
      <c r="V343" s="14"/>
      <c r="W343" s="13"/>
      <c r="X343" s="14"/>
      <c r="Y343" s="13"/>
      <c r="Z343" s="20"/>
      <c r="AA343" s="107">
        <v>0.5625</v>
      </c>
      <c r="AB343" s="17">
        <v>0.72569444444444442</v>
      </c>
      <c r="AC343" s="17"/>
      <c r="AD343" s="17"/>
      <c r="AE343" s="17"/>
      <c r="AF343" s="17"/>
      <c r="AG343" s="17"/>
      <c r="AH343" s="18"/>
      <c r="AI343" s="13">
        <v>0.5625</v>
      </c>
      <c r="AJ343" s="14">
        <v>0.72569444444444442</v>
      </c>
      <c r="AK343" s="14"/>
      <c r="AL343" s="14"/>
      <c r="AM343" s="13"/>
      <c r="AN343" s="14"/>
      <c r="AO343" s="14"/>
      <c r="AP343" s="20"/>
      <c r="AQ343" s="16">
        <v>0.5625</v>
      </c>
      <c r="AR343" s="17">
        <v>0.72569444444444442</v>
      </c>
      <c r="AS343" s="17"/>
      <c r="AT343" s="17"/>
      <c r="AU343" s="17"/>
      <c r="AV343" s="17"/>
      <c r="AW343" s="17"/>
      <c r="AX343" s="18"/>
      <c r="AY343" s="13">
        <v>0.5625</v>
      </c>
      <c r="AZ343" s="14">
        <v>0.72569444444444442</v>
      </c>
      <c r="BA343" s="14"/>
      <c r="BB343" s="14"/>
      <c r="BC343" s="13"/>
      <c r="BD343" s="14"/>
      <c r="BE343" s="14"/>
      <c r="BF343" s="20"/>
      <c r="BG343" s="16">
        <v>0.5625</v>
      </c>
      <c r="BH343" s="17">
        <v>0.72569444444444442</v>
      </c>
      <c r="BI343" s="17"/>
      <c r="BJ343" s="17"/>
      <c r="BK343" s="17"/>
      <c r="BL343" s="17"/>
      <c r="BM343" s="17"/>
      <c r="BN343" s="18"/>
      <c r="BO343" s="13">
        <v>0.5625</v>
      </c>
      <c r="BP343" s="14">
        <v>0.72569444444444442</v>
      </c>
      <c r="BQ343" s="14"/>
      <c r="BR343" s="14"/>
      <c r="BS343" s="14"/>
      <c r="BT343" s="14"/>
      <c r="BU343" s="14"/>
      <c r="BV343" s="20"/>
      <c r="BW343" s="21">
        <f t="shared" si="22"/>
        <v>1</v>
      </c>
      <c r="BX343" s="2" t="str">
        <f t="shared" si="23"/>
        <v>X</v>
      </c>
      <c r="BY343" s="2">
        <f>+VLOOKUP(B343,GESEM!B:O,14,0)</f>
        <v>7232</v>
      </c>
      <c r="CG343"/>
      <c r="CH343"/>
    </row>
    <row r="344" spans="1:86" ht="12.75" customHeight="1" x14ac:dyDescent="0.2">
      <c r="A344" s="31">
        <f t="shared" si="24"/>
        <v>338</v>
      </c>
      <c r="B344" s="74">
        <v>74068291</v>
      </c>
      <c r="C344" s="61" t="str">
        <f>+VLOOKUP(J344,TURNO!P:Q,2,0)</f>
        <v xml:space="preserve">CHAT USER </v>
      </c>
      <c r="D344" s="61" t="str">
        <f>+VLOOKUP(N344,TURNO!B:D,3,0)</f>
        <v>Tarde</v>
      </c>
      <c r="E344" s="75">
        <f>+VLOOKUP(B344,GESEM!B:R,12,0)</f>
        <v>45583</v>
      </c>
      <c r="F344" s="61" t="str">
        <f>+VLOOKUP(B344,GESEM!B:R,13,0)</f>
        <v>PART TIME</v>
      </c>
      <c r="G344" s="61"/>
      <c r="H344" s="96"/>
      <c r="I344" s="61" t="str">
        <f>+VLOOKUP(B344,GESEM!B:N,3,0)</f>
        <v>MENDOZA SILVA IRVIS VALERIA</v>
      </c>
      <c r="J344" s="61" t="s">
        <v>16</v>
      </c>
      <c r="K344" s="61" t="str">
        <f>+VLOOKUP(B344,GESEM!B:R,8,0)</f>
        <v>ROQUE GOMEZ FRANK PIERCE</v>
      </c>
      <c r="L344" s="61" t="str">
        <f>+VLOOKUP(B344,GESEM!B:R,17,0)</f>
        <v>PORTILLA REYES YOHANA ARACELLI</v>
      </c>
      <c r="M344" s="61" t="s">
        <v>97</v>
      </c>
      <c r="N344" s="13">
        <v>0.5625</v>
      </c>
      <c r="O344" s="14">
        <v>0.72569444444444442</v>
      </c>
      <c r="P344" s="13"/>
      <c r="Q344" s="14"/>
      <c r="R344" s="108" t="str">
        <f>+VLOOKUP(B344,GESEM!B:R,9,0)</f>
        <v>ACTIVO</v>
      </c>
      <c r="S344" s="19"/>
      <c r="T344" s="14"/>
      <c r="U344" s="14"/>
      <c r="V344" s="14"/>
      <c r="W344" s="13"/>
      <c r="X344" s="14"/>
      <c r="Y344" s="13"/>
      <c r="Z344" s="20"/>
      <c r="AA344" s="107">
        <v>0.5625</v>
      </c>
      <c r="AB344" s="17">
        <v>0.72569444444444442</v>
      </c>
      <c r="AC344" s="17"/>
      <c r="AD344" s="17"/>
      <c r="AE344" s="17"/>
      <c r="AF344" s="17"/>
      <c r="AG344" s="17"/>
      <c r="AH344" s="18"/>
      <c r="AI344" s="13">
        <v>0.5625</v>
      </c>
      <c r="AJ344" s="14">
        <v>0.72569444444444442</v>
      </c>
      <c r="AK344" s="14"/>
      <c r="AL344" s="14"/>
      <c r="AM344" s="13"/>
      <c r="AN344" s="14"/>
      <c r="AO344" s="14"/>
      <c r="AP344" s="20"/>
      <c r="AQ344" s="16">
        <v>0.5625</v>
      </c>
      <c r="AR344" s="17">
        <v>0.72569444444444442</v>
      </c>
      <c r="AS344" s="17"/>
      <c r="AT344" s="17"/>
      <c r="AU344" s="17"/>
      <c r="AV344" s="17"/>
      <c r="AW344" s="17"/>
      <c r="AX344" s="18"/>
      <c r="AY344" s="13">
        <v>0.5625</v>
      </c>
      <c r="AZ344" s="14">
        <v>0.72569444444444442</v>
      </c>
      <c r="BA344" s="14"/>
      <c r="BB344" s="14"/>
      <c r="BC344" s="13"/>
      <c r="BD344" s="14"/>
      <c r="BE344" s="14"/>
      <c r="BF344" s="20"/>
      <c r="BG344" s="16">
        <v>0.5625</v>
      </c>
      <c r="BH344" s="17">
        <v>0.72569444444444442</v>
      </c>
      <c r="BI344" s="17"/>
      <c r="BJ344" s="17"/>
      <c r="BK344" s="17"/>
      <c r="BL344" s="17"/>
      <c r="BM344" s="17"/>
      <c r="BN344" s="18"/>
      <c r="BO344" s="13">
        <v>0.5625</v>
      </c>
      <c r="BP344" s="14">
        <v>0.72569444444444442</v>
      </c>
      <c r="BQ344" s="14"/>
      <c r="BR344" s="14"/>
      <c r="BS344" s="14"/>
      <c r="BT344" s="14"/>
      <c r="BU344" s="14"/>
      <c r="BV344" s="20"/>
      <c r="BW344" s="21">
        <f t="shared" si="22"/>
        <v>1</v>
      </c>
      <c r="BX344" s="2" t="str">
        <f t="shared" si="23"/>
        <v>X</v>
      </c>
      <c r="BY344" s="2">
        <f>+VLOOKUP(B344,GESEM!B:O,14,0)</f>
        <v>9785</v>
      </c>
      <c r="CG344"/>
      <c r="CH344"/>
    </row>
    <row r="345" spans="1:86" ht="12.75" customHeight="1" x14ac:dyDescent="0.2">
      <c r="A345" s="31">
        <f t="shared" si="24"/>
        <v>339</v>
      </c>
      <c r="B345" s="74">
        <v>43668490</v>
      </c>
      <c r="C345" s="61" t="str">
        <f>+VLOOKUP(J345,TURNO!P:Q,2,0)</f>
        <v xml:space="preserve">CHAT USER </v>
      </c>
      <c r="D345" s="61" t="str">
        <f>+VLOOKUP(N345,TURNO!B:D,3,0)</f>
        <v>Tarde</v>
      </c>
      <c r="E345" s="75">
        <f>+VLOOKUP(B345,GESEM!B:R,12,0)</f>
        <v>45588</v>
      </c>
      <c r="F345" s="61" t="str">
        <f>+VLOOKUP(B345,GESEM!B:R,13,0)</f>
        <v>PART TIME</v>
      </c>
      <c r="G345" s="61"/>
      <c r="H345" s="96"/>
      <c r="I345" s="61" t="str">
        <f>+VLOOKUP(B345,GESEM!B:N,3,0)</f>
        <v>UBALDO ZARATE LIZ MILAGROS</v>
      </c>
      <c r="J345" s="61" t="s">
        <v>16</v>
      </c>
      <c r="K345" s="61" t="str">
        <f>+VLOOKUP(B345,GESEM!B:R,8,0)</f>
        <v>RUBINA MEDINA GUSTAVO FRANCO</v>
      </c>
      <c r="L345" s="61" t="str">
        <f>+VLOOKUP(B345,GESEM!B:R,17,0)</f>
        <v>PORTILLA REYES YOHANA ARACELLI</v>
      </c>
      <c r="M345" s="61" t="s">
        <v>98</v>
      </c>
      <c r="N345" s="13">
        <v>0.54166666666666663</v>
      </c>
      <c r="O345" s="14">
        <v>0.70486111111111116</v>
      </c>
      <c r="P345" s="13"/>
      <c r="Q345" s="14"/>
      <c r="R345" s="108" t="str">
        <f>+VLOOKUP(B345,GESEM!B:R,9,0)</f>
        <v>ACTIVO</v>
      </c>
      <c r="S345" s="19">
        <v>0.54166666666666663</v>
      </c>
      <c r="T345" s="14">
        <v>0.70486111111111116</v>
      </c>
      <c r="U345" s="14"/>
      <c r="V345" s="14"/>
      <c r="W345" s="13"/>
      <c r="X345" s="14"/>
      <c r="Y345" s="13"/>
      <c r="Z345" s="20"/>
      <c r="AA345" s="107"/>
      <c r="AB345" s="17"/>
      <c r="AC345" s="17"/>
      <c r="AD345" s="17"/>
      <c r="AE345" s="17"/>
      <c r="AF345" s="17"/>
      <c r="AG345" s="17"/>
      <c r="AH345" s="18"/>
      <c r="AI345" s="13">
        <v>0.54166666666666663</v>
      </c>
      <c r="AJ345" s="14">
        <v>0.70486111111111116</v>
      </c>
      <c r="AK345" s="14"/>
      <c r="AL345" s="14"/>
      <c r="AM345" s="13"/>
      <c r="AN345" s="14"/>
      <c r="AO345" s="14"/>
      <c r="AP345" s="20"/>
      <c r="AQ345" s="16">
        <v>0.54166666666666663</v>
      </c>
      <c r="AR345" s="17">
        <v>0.70486111111111116</v>
      </c>
      <c r="AS345" s="17"/>
      <c r="AT345" s="17"/>
      <c r="AU345" s="17"/>
      <c r="AV345" s="17"/>
      <c r="AW345" s="17"/>
      <c r="AX345" s="18"/>
      <c r="AY345" s="13">
        <v>0.54166666666666663</v>
      </c>
      <c r="AZ345" s="14">
        <v>0.70486111111111116</v>
      </c>
      <c r="BA345" s="14"/>
      <c r="BB345" s="14"/>
      <c r="BC345" s="13"/>
      <c r="BD345" s="14"/>
      <c r="BE345" s="14"/>
      <c r="BF345" s="20"/>
      <c r="BG345" s="16">
        <v>0.54166666666666663</v>
      </c>
      <c r="BH345" s="17">
        <v>0.70486111111111116</v>
      </c>
      <c r="BI345" s="17"/>
      <c r="BJ345" s="17"/>
      <c r="BK345" s="17"/>
      <c r="BL345" s="17"/>
      <c r="BM345" s="17"/>
      <c r="BN345" s="18"/>
      <c r="BO345" s="13">
        <v>0.54166666666666663</v>
      </c>
      <c r="BP345" s="14">
        <v>0.70486111111111116</v>
      </c>
      <c r="BQ345" s="14"/>
      <c r="BR345" s="14"/>
      <c r="BS345" s="14"/>
      <c r="BT345" s="14"/>
      <c r="BU345" s="14"/>
      <c r="BV345" s="20"/>
      <c r="BW345" s="21">
        <f t="shared" si="22"/>
        <v>1</v>
      </c>
      <c r="BX345" s="2" t="str">
        <f t="shared" si="23"/>
        <v>X</v>
      </c>
      <c r="BY345" s="2">
        <f>+VLOOKUP(B345,GESEM!B:O,14,0)</f>
        <v>9828</v>
      </c>
      <c r="CG345"/>
      <c r="CH345"/>
    </row>
    <row r="346" spans="1:86" ht="12.75" customHeight="1" x14ac:dyDescent="0.2">
      <c r="A346" s="31">
        <f t="shared" si="24"/>
        <v>340</v>
      </c>
      <c r="B346" s="74">
        <v>73092128</v>
      </c>
      <c r="C346" s="61" t="str">
        <f>+VLOOKUP(J346,TURNO!P:Q,2,0)</f>
        <v xml:space="preserve">CHAT USER </v>
      </c>
      <c r="D346" s="61" t="str">
        <f>+VLOOKUP(N346,TURNO!B:D,3,0)</f>
        <v>Tarde</v>
      </c>
      <c r="E346" s="75">
        <f>+VLOOKUP(B346,GESEM!B:R,12,0)</f>
        <v>45623</v>
      </c>
      <c r="F346" s="61" t="str">
        <f>+VLOOKUP(B346,GESEM!B:R,13,0)</f>
        <v>PART TIME</v>
      </c>
      <c r="G346" s="61"/>
      <c r="H346" s="96"/>
      <c r="I346" s="61" t="str">
        <f>+VLOOKUP(B346,GESEM!B:N,3,0)</f>
        <v>HORNA ZAPATA FERNANDO AARON</v>
      </c>
      <c r="J346" s="61" t="s">
        <v>16</v>
      </c>
      <c r="K346" s="61" t="str">
        <f>+VLOOKUP(B346,GESEM!B:R,8,0)</f>
        <v>RUBINA MEDINA GUSTAVO FRANCO</v>
      </c>
      <c r="L346" s="61" t="str">
        <f>+VLOOKUP(B346,GESEM!B:R,17,0)</f>
        <v>PORTILLA REYES YOHANA ARACELLI</v>
      </c>
      <c r="M346" s="61" t="s">
        <v>97</v>
      </c>
      <c r="N346" s="13">
        <v>0.54166666666666663</v>
      </c>
      <c r="O346" s="14">
        <v>0.70486111111111116</v>
      </c>
      <c r="P346" s="13"/>
      <c r="Q346" s="14"/>
      <c r="R346" s="108" t="str">
        <f>+VLOOKUP(B346,GESEM!B:R,9,0)</f>
        <v>ACTIVO</v>
      </c>
      <c r="S346" s="19"/>
      <c r="T346" s="14"/>
      <c r="U346" s="14"/>
      <c r="V346" s="14"/>
      <c r="W346" s="13"/>
      <c r="X346" s="14"/>
      <c r="Y346" s="13"/>
      <c r="Z346" s="20"/>
      <c r="AA346" s="107">
        <v>0.54166666666666663</v>
      </c>
      <c r="AB346" s="17">
        <v>0.70486111111111116</v>
      </c>
      <c r="AC346" s="17"/>
      <c r="AD346" s="17"/>
      <c r="AE346" s="17"/>
      <c r="AF346" s="17"/>
      <c r="AG346" s="17"/>
      <c r="AH346" s="18"/>
      <c r="AI346" s="13">
        <v>0.54166666666666663</v>
      </c>
      <c r="AJ346" s="14">
        <v>0.70486111111111116</v>
      </c>
      <c r="AK346" s="14"/>
      <c r="AL346" s="14"/>
      <c r="AM346" s="13"/>
      <c r="AN346" s="14"/>
      <c r="AO346" s="14"/>
      <c r="AP346" s="20"/>
      <c r="AQ346" s="16">
        <v>0.54166666666666663</v>
      </c>
      <c r="AR346" s="17">
        <v>0.70486111111111116</v>
      </c>
      <c r="AS346" s="17"/>
      <c r="AT346" s="17"/>
      <c r="AU346" s="17"/>
      <c r="AV346" s="17"/>
      <c r="AW346" s="17"/>
      <c r="AX346" s="18"/>
      <c r="AY346" s="13">
        <v>0.54166666666666663</v>
      </c>
      <c r="AZ346" s="14">
        <v>0.70486111111111116</v>
      </c>
      <c r="BA346" s="14"/>
      <c r="BB346" s="14"/>
      <c r="BC346" s="13"/>
      <c r="BD346" s="14"/>
      <c r="BE346" s="14"/>
      <c r="BF346" s="20"/>
      <c r="BG346" s="16">
        <v>0.54166666666666663</v>
      </c>
      <c r="BH346" s="17">
        <v>0.70486111111111116</v>
      </c>
      <c r="BI346" s="17"/>
      <c r="BJ346" s="17"/>
      <c r="BK346" s="17"/>
      <c r="BL346" s="17"/>
      <c r="BM346" s="17"/>
      <c r="BN346" s="18"/>
      <c r="BO346" s="13">
        <v>0.54166666666666663</v>
      </c>
      <c r="BP346" s="14">
        <v>0.70486111111111116</v>
      </c>
      <c r="BQ346" s="14"/>
      <c r="BR346" s="14"/>
      <c r="BS346" s="14"/>
      <c r="BT346" s="14"/>
      <c r="BU346" s="14"/>
      <c r="BV346" s="20"/>
      <c r="BW346" s="21">
        <f t="shared" si="22"/>
        <v>1</v>
      </c>
      <c r="BX346" s="2" t="str">
        <f t="shared" si="23"/>
        <v>X</v>
      </c>
      <c r="BY346" s="2">
        <f>+VLOOKUP(B346,GESEM!B:O,14,0)</f>
        <v>10896</v>
      </c>
      <c r="CG346"/>
      <c r="CH346"/>
    </row>
    <row r="347" spans="1:86" ht="12.75" customHeight="1" x14ac:dyDescent="0.2">
      <c r="A347" s="31">
        <f t="shared" si="24"/>
        <v>341</v>
      </c>
      <c r="B347" s="74">
        <v>72185151</v>
      </c>
      <c r="C347" s="61" t="str">
        <f>+VLOOKUP(J347,TURNO!P:Q,2,0)</f>
        <v xml:space="preserve">CHAT USER </v>
      </c>
      <c r="D347" s="61" t="str">
        <f>+VLOOKUP(N347,TURNO!B:D,3,0)</f>
        <v>Tarde</v>
      </c>
      <c r="E347" s="75">
        <f>+VLOOKUP(B347,GESEM!B:R,12,0)</f>
        <v>45545</v>
      </c>
      <c r="F347" s="61" t="str">
        <f>+VLOOKUP(B347,GESEM!B:R,13,0)</f>
        <v>PART TIME</v>
      </c>
      <c r="G347" s="61"/>
      <c r="H347" s="96"/>
      <c r="I347" s="61" t="str">
        <f>+VLOOKUP(B347,GESEM!B:N,3,0)</f>
        <v>LOPEZ RUIZ EDUARDO MANUEL</v>
      </c>
      <c r="J347" s="61" t="s">
        <v>16</v>
      </c>
      <c r="K347" s="61" t="str">
        <f>+VLOOKUP(B347,GESEM!B:R,8,0)</f>
        <v>MORALES MAMANI BRADEN SAMUEL</v>
      </c>
      <c r="L347" s="61" t="str">
        <f>+VLOOKUP(B347,GESEM!B:R,17,0)</f>
        <v>PORTILLA REYES YOHANA ARACELLI</v>
      </c>
      <c r="M347" s="61" t="s">
        <v>97</v>
      </c>
      <c r="N347" s="13">
        <v>0.5625</v>
      </c>
      <c r="O347" s="14">
        <v>0.72569444444444442</v>
      </c>
      <c r="P347" s="13"/>
      <c r="Q347" s="14"/>
      <c r="R347" s="108" t="str">
        <f>+VLOOKUP(B347,GESEM!B:R,9,0)</f>
        <v>ACTIVO</v>
      </c>
      <c r="S347" s="19"/>
      <c r="T347" s="14"/>
      <c r="U347" s="14"/>
      <c r="V347" s="14"/>
      <c r="W347" s="13"/>
      <c r="X347" s="14"/>
      <c r="Y347" s="13"/>
      <c r="Z347" s="20"/>
      <c r="AA347" s="107">
        <v>0.5625</v>
      </c>
      <c r="AB347" s="17">
        <v>0.72569444444444442</v>
      </c>
      <c r="AC347" s="17"/>
      <c r="AD347" s="17"/>
      <c r="AE347" s="17"/>
      <c r="AF347" s="17"/>
      <c r="AG347" s="17"/>
      <c r="AH347" s="18"/>
      <c r="AI347" s="13">
        <v>0.5625</v>
      </c>
      <c r="AJ347" s="14">
        <v>0.72569444444444442</v>
      </c>
      <c r="AK347" s="14"/>
      <c r="AL347" s="14"/>
      <c r="AM347" s="13"/>
      <c r="AN347" s="14"/>
      <c r="AO347" s="14"/>
      <c r="AP347" s="20"/>
      <c r="AQ347" s="16">
        <v>0.5625</v>
      </c>
      <c r="AR347" s="17">
        <v>0.72569444444444442</v>
      </c>
      <c r="AS347" s="17"/>
      <c r="AT347" s="17"/>
      <c r="AU347" s="17"/>
      <c r="AV347" s="17"/>
      <c r="AW347" s="17"/>
      <c r="AX347" s="18"/>
      <c r="AY347" s="13">
        <v>0.5625</v>
      </c>
      <c r="AZ347" s="14">
        <v>0.72569444444444442</v>
      </c>
      <c r="BA347" s="14"/>
      <c r="BB347" s="14"/>
      <c r="BC347" s="13"/>
      <c r="BD347" s="14"/>
      <c r="BE347" s="14"/>
      <c r="BF347" s="20"/>
      <c r="BG347" s="16">
        <v>0.5625</v>
      </c>
      <c r="BH347" s="17">
        <v>0.72569444444444442</v>
      </c>
      <c r="BI347" s="17"/>
      <c r="BJ347" s="17"/>
      <c r="BK347" s="17"/>
      <c r="BL347" s="17"/>
      <c r="BM347" s="17"/>
      <c r="BN347" s="18"/>
      <c r="BO347" s="13">
        <v>0.5625</v>
      </c>
      <c r="BP347" s="14">
        <v>0.72569444444444442</v>
      </c>
      <c r="BQ347" s="14"/>
      <c r="BR347" s="14"/>
      <c r="BS347" s="14"/>
      <c r="BT347" s="14"/>
      <c r="BU347" s="14"/>
      <c r="BV347" s="20"/>
      <c r="BW347" s="21">
        <f t="shared" si="22"/>
        <v>1</v>
      </c>
      <c r="BX347" s="2" t="str">
        <f t="shared" si="23"/>
        <v>X</v>
      </c>
      <c r="BY347" s="2">
        <f>+VLOOKUP(B347,GESEM!B:O,14,0)</f>
        <v>9666</v>
      </c>
      <c r="CG347"/>
      <c r="CH347"/>
    </row>
    <row r="348" spans="1:86" ht="12.75" customHeight="1" x14ac:dyDescent="0.2">
      <c r="A348" s="31">
        <f t="shared" si="24"/>
        <v>342</v>
      </c>
      <c r="B348" s="74">
        <v>70903134</v>
      </c>
      <c r="C348" s="61" t="str">
        <f>+VLOOKUP(J348,TURNO!P:Q,2,0)</f>
        <v xml:space="preserve">CHAT USER </v>
      </c>
      <c r="D348" s="61" t="str">
        <f>+VLOOKUP(N348,TURNO!B:D,3,0)</f>
        <v>Tarde</v>
      </c>
      <c r="E348" s="75">
        <f>+VLOOKUP(B348,GESEM!B:R,12,0)</f>
        <v>45252</v>
      </c>
      <c r="F348" s="61" t="str">
        <f>+VLOOKUP(B348,GESEM!B:R,13,0)</f>
        <v>PART TIME</v>
      </c>
      <c r="G348" s="61"/>
      <c r="H348" s="96"/>
      <c r="I348" s="61" t="str">
        <f>+VLOOKUP(B348,GESEM!B:N,3,0)</f>
        <v>ZAMORA ROMERO ABIGAIL ULIVE</v>
      </c>
      <c r="J348" s="61" t="s">
        <v>16</v>
      </c>
      <c r="K348" s="61" t="str">
        <f>+VLOOKUP(B348,GESEM!B:R,8,0)</f>
        <v>QUISPE ACUÑA ALVARO ROBERT</v>
      </c>
      <c r="L348" s="61" t="str">
        <f>+VLOOKUP(B348,GESEM!B:R,17,0)</f>
        <v>SANCHEZ GRADOS JEAN PIERRE JOAQUIN</v>
      </c>
      <c r="M348" s="61" t="s">
        <v>97</v>
      </c>
      <c r="N348" s="13">
        <v>0.5625</v>
      </c>
      <c r="O348" s="14">
        <v>0.72569444444444442</v>
      </c>
      <c r="P348" s="13"/>
      <c r="Q348" s="14"/>
      <c r="R348" s="108" t="str">
        <f>+VLOOKUP(B348,GESEM!B:R,9,0)</f>
        <v>ACTIVO</v>
      </c>
      <c r="S348" s="19"/>
      <c r="T348" s="14"/>
      <c r="U348" s="14"/>
      <c r="V348" s="14"/>
      <c r="W348" s="13"/>
      <c r="X348" s="14"/>
      <c r="Y348" s="13"/>
      <c r="Z348" s="20"/>
      <c r="AA348" s="107">
        <v>0.5625</v>
      </c>
      <c r="AB348" s="17">
        <v>0.72569444444444442</v>
      </c>
      <c r="AC348" s="17"/>
      <c r="AD348" s="17"/>
      <c r="AE348" s="17"/>
      <c r="AF348" s="17"/>
      <c r="AG348" s="17"/>
      <c r="AH348" s="18"/>
      <c r="AI348" s="13">
        <v>0.5625</v>
      </c>
      <c r="AJ348" s="14">
        <v>0.72569444444444442</v>
      </c>
      <c r="AK348" s="14"/>
      <c r="AL348" s="14"/>
      <c r="AM348" s="13"/>
      <c r="AN348" s="14"/>
      <c r="AO348" s="14"/>
      <c r="AP348" s="20"/>
      <c r="AQ348" s="16">
        <v>0.5625</v>
      </c>
      <c r="AR348" s="17">
        <v>0.72569444444444442</v>
      </c>
      <c r="AS348" s="17"/>
      <c r="AT348" s="17"/>
      <c r="AU348" s="17"/>
      <c r="AV348" s="17"/>
      <c r="AW348" s="17"/>
      <c r="AX348" s="18"/>
      <c r="AY348" s="13">
        <v>0.5625</v>
      </c>
      <c r="AZ348" s="14">
        <v>0.72569444444444442</v>
      </c>
      <c r="BA348" s="14"/>
      <c r="BB348" s="14"/>
      <c r="BC348" s="13"/>
      <c r="BD348" s="14"/>
      <c r="BE348" s="14"/>
      <c r="BF348" s="20"/>
      <c r="BG348" s="16">
        <v>0.5625</v>
      </c>
      <c r="BH348" s="17">
        <v>0.72569444444444442</v>
      </c>
      <c r="BI348" s="17"/>
      <c r="BJ348" s="17"/>
      <c r="BK348" s="17"/>
      <c r="BL348" s="17"/>
      <c r="BM348" s="17"/>
      <c r="BN348" s="18"/>
      <c r="BO348" s="13">
        <v>0.5625</v>
      </c>
      <c r="BP348" s="14">
        <v>0.72569444444444442</v>
      </c>
      <c r="BQ348" s="14"/>
      <c r="BR348" s="14"/>
      <c r="BS348" s="14"/>
      <c r="BT348" s="14"/>
      <c r="BU348" s="14"/>
      <c r="BV348" s="20"/>
      <c r="BW348" s="21">
        <f t="shared" si="22"/>
        <v>1</v>
      </c>
      <c r="BX348" s="2" t="str">
        <f t="shared" si="23"/>
        <v>X</v>
      </c>
      <c r="BY348" s="2">
        <f>+VLOOKUP(B348,GESEM!B:O,14,0)</f>
        <v>6848</v>
      </c>
      <c r="CG348"/>
      <c r="CH348"/>
    </row>
    <row r="349" spans="1:86" ht="12.75" customHeight="1" x14ac:dyDescent="0.2">
      <c r="A349" s="31">
        <f t="shared" si="24"/>
        <v>343</v>
      </c>
      <c r="B349" s="74">
        <v>75398397</v>
      </c>
      <c r="C349" s="61" t="str">
        <f>+VLOOKUP(J349,TURNO!P:Q,2,0)</f>
        <v xml:space="preserve">CHAT USER </v>
      </c>
      <c r="D349" s="61" t="str">
        <f>+VLOOKUP(N349,TURNO!B:D,3,0)</f>
        <v>Tarde</v>
      </c>
      <c r="E349" s="75">
        <f>+VLOOKUP(B349,GESEM!B:R,12,0)</f>
        <v>45134</v>
      </c>
      <c r="F349" s="61" t="str">
        <f>+VLOOKUP(B349,GESEM!B:R,13,0)</f>
        <v>PART TIME</v>
      </c>
      <c r="G349" s="61"/>
      <c r="H349" s="96"/>
      <c r="I349" s="61" t="str">
        <f>+VLOOKUP(B349,GESEM!B:N,3,0)</f>
        <v>RAMIREZ MENDOZA RODRIGO UBALDO</v>
      </c>
      <c r="J349" s="61" t="s">
        <v>16</v>
      </c>
      <c r="K349" s="61" t="str">
        <f>+VLOOKUP(B349,GESEM!B:R,8,0)</f>
        <v>QUISPE ACUÑA ALVARO ROBERT</v>
      </c>
      <c r="L349" s="61" t="str">
        <f>+VLOOKUP(B349,GESEM!B:R,17,0)</f>
        <v>SANCHEZ GRADOS JEAN PIERRE JOAQUIN</v>
      </c>
      <c r="M349" s="61" t="s">
        <v>97</v>
      </c>
      <c r="N349" s="13">
        <v>0.5625</v>
      </c>
      <c r="O349" s="14">
        <v>0.72569444444444442</v>
      </c>
      <c r="P349" s="13"/>
      <c r="Q349" s="14"/>
      <c r="R349" s="108" t="str">
        <f>+VLOOKUP(B349,GESEM!B:R,9,0)</f>
        <v>ACTIVO</v>
      </c>
      <c r="S349" s="19"/>
      <c r="T349" s="14"/>
      <c r="U349" s="14"/>
      <c r="V349" s="14"/>
      <c r="W349" s="13"/>
      <c r="X349" s="14"/>
      <c r="Y349" s="13"/>
      <c r="Z349" s="20"/>
      <c r="AA349" s="107">
        <v>0.5625</v>
      </c>
      <c r="AB349" s="17">
        <v>0.72569444444444442</v>
      </c>
      <c r="AC349" s="17"/>
      <c r="AD349" s="17"/>
      <c r="AE349" s="17"/>
      <c r="AF349" s="17"/>
      <c r="AG349" s="17"/>
      <c r="AH349" s="18"/>
      <c r="AI349" s="13">
        <v>0.5625</v>
      </c>
      <c r="AJ349" s="14">
        <v>0.72569444444444442</v>
      </c>
      <c r="AK349" s="14"/>
      <c r="AL349" s="14"/>
      <c r="AM349" s="13"/>
      <c r="AN349" s="14"/>
      <c r="AO349" s="14"/>
      <c r="AP349" s="20"/>
      <c r="AQ349" s="16">
        <v>0.5625</v>
      </c>
      <c r="AR349" s="17">
        <v>0.72569444444444442</v>
      </c>
      <c r="AS349" s="17"/>
      <c r="AT349" s="17"/>
      <c r="AU349" s="17"/>
      <c r="AV349" s="17"/>
      <c r="AW349" s="17"/>
      <c r="AX349" s="18"/>
      <c r="AY349" s="13">
        <v>0.5625</v>
      </c>
      <c r="AZ349" s="14">
        <v>0.72569444444444442</v>
      </c>
      <c r="BA349" s="14"/>
      <c r="BB349" s="14"/>
      <c r="BC349" s="13"/>
      <c r="BD349" s="14"/>
      <c r="BE349" s="14"/>
      <c r="BF349" s="20"/>
      <c r="BG349" s="16">
        <v>0.5625</v>
      </c>
      <c r="BH349" s="17">
        <v>0.72569444444444442</v>
      </c>
      <c r="BI349" s="17"/>
      <c r="BJ349" s="17"/>
      <c r="BK349" s="17"/>
      <c r="BL349" s="17"/>
      <c r="BM349" s="17"/>
      <c r="BN349" s="18"/>
      <c r="BO349" s="13">
        <v>0.5625</v>
      </c>
      <c r="BP349" s="14">
        <v>0.72569444444444442</v>
      </c>
      <c r="BQ349" s="14"/>
      <c r="BR349" s="14"/>
      <c r="BS349" s="14"/>
      <c r="BT349" s="14"/>
      <c r="BU349" s="14"/>
      <c r="BV349" s="20"/>
      <c r="BW349" s="21">
        <f t="shared" si="22"/>
        <v>1</v>
      </c>
      <c r="BX349" s="2" t="str">
        <f t="shared" si="23"/>
        <v>X</v>
      </c>
      <c r="BY349" s="2">
        <f>+VLOOKUP(B349,GESEM!B:O,14,0)</f>
        <v>6517</v>
      </c>
      <c r="CG349"/>
      <c r="CH349"/>
    </row>
    <row r="350" spans="1:86" ht="12.75" customHeight="1" x14ac:dyDescent="0.2">
      <c r="A350" s="31">
        <f t="shared" si="24"/>
        <v>344</v>
      </c>
      <c r="B350" s="74">
        <v>43405261</v>
      </c>
      <c r="C350" s="61" t="str">
        <f>+VLOOKUP(J350,TURNO!P:Q,2,0)</f>
        <v xml:space="preserve">CHAT USER </v>
      </c>
      <c r="D350" s="61" t="str">
        <f>+VLOOKUP(N350,TURNO!B:D,3,0)</f>
        <v>Tarde</v>
      </c>
      <c r="E350" s="75">
        <f>+VLOOKUP(B350,GESEM!B:R,12,0)</f>
        <v>45209</v>
      </c>
      <c r="F350" s="61" t="str">
        <f>+VLOOKUP(B350,GESEM!B:R,13,0)</f>
        <v>PART TIME</v>
      </c>
      <c r="G350" s="61"/>
      <c r="H350" s="96"/>
      <c r="I350" s="61" t="str">
        <f>+VLOOKUP(B350,GESEM!B:N,3,0)</f>
        <v>HEREDIA ALANIA ALBERTO JULIAN</v>
      </c>
      <c r="J350" s="61" t="s">
        <v>16</v>
      </c>
      <c r="K350" s="61" t="str">
        <f>+VLOOKUP(B350,GESEM!B:R,8,0)</f>
        <v>ROQUE GOMEZ FRANK PIERCE</v>
      </c>
      <c r="L350" s="61" t="str">
        <f>+VLOOKUP(B350,GESEM!B:R,17,0)</f>
        <v>PORTILLA REYES YOHANA ARACELLI</v>
      </c>
      <c r="M350" s="61" t="s">
        <v>97</v>
      </c>
      <c r="N350" s="13">
        <v>0.5625</v>
      </c>
      <c r="O350" s="14">
        <v>0.72569444444444442</v>
      </c>
      <c r="P350" s="13"/>
      <c r="Q350" s="14"/>
      <c r="R350" s="108" t="str">
        <f>+VLOOKUP(B350,GESEM!B:R,9,0)</f>
        <v>ACTIVO</v>
      </c>
      <c r="S350" s="19"/>
      <c r="T350" s="14"/>
      <c r="U350" s="14"/>
      <c r="V350" s="14"/>
      <c r="W350" s="13"/>
      <c r="X350" s="14"/>
      <c r="Y350" s="13"/>
      <c r="Z350" s="20"/>
      <c r="AA350" s="107">
        <v>0.5625</v>
      </c>
      <c r="AB350" s="17">
        <v>0.72569444444444442</v>
      </c>
      <c r="AC350" s="17"/>
      <c r="AD350" s="17"/>
      <c r="AE350" s="17"/>
      <c r="AF350" s="17"/>
      <c r="AG350" s="17"/>
      <c r="AH350" s="18"/>
      <c r="AI350" s="13">
        <v>0.5625</v>
      </c>
      <c r="AJ350" s="14">
        <v>0.72569444444444442</v>
      </c>
      <c r="AK350" s="14"/>
      <c r="AL350" s="14"/>
      <c r="AM350" s="13"/>
      <c r="AN350" s="14"/>
      <c r="AO350" s="14"/>
      <c r="AP350" s="20"/>
      <c r="AQ350" s="16">
        <v>0.5625</v>
      </c>
      <c r="AR350" s="17">
        <v>0.72569444444444442</v>
      </c>
      <c r="AS350" s="17"/>
      <c r="AT350" s="17"/>
      <c r="AU350" s="17"/>
      <c r="AV350" s="17"/>
      <c r="AW350" s="17"/>
      <c r="AX350" s="18"/>
      <c r="AY350" s="13">
        <v>0.5625</v>
      </c>
      <c r="AZ350" s="14">
        <v>0.72569444444444442</v>
      </c>
      <c r="BA350" s="14"/>
      <c r="BB350" s="14"/>
      <c r="BC350" s="13"/>
      <c r="BD350" s="14"/>
      <c r="BE350" s="14"/>
      <c r="BF350" s="20"/>
      <c r="BG350" s="16">
        <v>0.5625</v>
      </c>
      <c r="BH350" s="17">
        <v>0.72569444444444442</v>
      </c>
      <c r="BI350" s="17"/>
      <c r="BJ350" s="17"/>
      <c r="BK350" s="17"/>
      <c r="BL350" s="17"/>
      <c r="BM350" s="17"/>
      <c r="BN350" s="18"/>
      <c r="BO350" s="13">
        <v>0.5625</v>
      </c>
      <c r="BP350" s="14">
        <v>0.72569444444444442</v>
      </c>
      <c r="BQ350" s="14"/>
      <c r="BR350" s="14"/>
      <c r="BS350" s="14"/>
      <c r="BT350" s="14"/>
      <c r="BU350" s="14"/>
      <c r="BV350" s="20"/>
      <c r="BW350" s="21">
        <f t="shared" si="22"/>
        <v>1</v>
      </c>
      <c r="BX350" s="2" t="str">
        <f t="shared" si="23"/>
        <v>X</v>
      </c>
      <c r="BY350" s="2">
        <f>+VLOOKUP(B350,GESEM!B:O,14,0)</f>
        <v>6761</v>
      </c>
      <c r="CG350"/>
      <c r="CH350"/>
    </row>
    <row r="351" spans="1:86" ht="12.75" customHeight="1" x14ac:dyDescent="0.2">
      <c r="A351" s="31">
        <f t="shared" si="24"/>
        <v>345</v>
      </c>
      <c r="B351" s="74">
        <v>41331785</v>
      </c>
      <c r="C351" s="61" t="str">
        <f>+VLOOKUP(J351,TURNO!P:Q,2,0)</f>
        <v xml:space="preserve">CHAT USER </v>
      </c>
      <c r="D351" s="61" t="str">
        <f>+VLOOKUP(N351,TURNO!B:D,3,0)</f>
        <v>Tarde</v>
      </c>
      <c r="E351" s="75">
        <f>+VLOOKUP(B351,GESEM!B:R,12,0)</f>
        <v>45143</v>
      </c>
      <c r="F351" s="61" t="str">
        <f>+VLOOKUP(B351,GESEM!B:R,13,0)</f>
        <v>FULL TIME</v>
      </c>
      <c r="G351" s="61"/>
      <c r="H351" s="96"/>
      <c r="I351" s="61" t="str">
        <f>+VLOOKUP(B351,GESEM!B:N,3,0)</f>
        <v>NUÑEZ FRANCO NANCY LOURDES</v>
      </c>
      <c r="J351" s="61" t="s">
        <v>16</v>
      </c>
      <c r="K351" s="61" t="str">
        <f>+VLOOKUP(B351,GESEM!B:R,8,0)</f>
        <v>ROQUE GOMEZ FRANK PIERCE</v>
      </c>
      <c r="L351" s="61" t="str">
        <f>+VLOOKUP(B351,GESEM!B:R,17,0)</f>
        <v>PORTILLA REYES YOHANA ARACELLI</v>
      </c>
      <c r="M351" s="61" t="s">
        <v>101</v>
      </c>
      <c r="N351" s="13">
        <v>0.57291666666666663</v>
      </c>
      <c r="O351" s="14">
        <v>0.91666666666666663</v>
      </c>
      <c r="P351" s="13">
        <v>0.79166666666666663</v>
      </c>
      <c r="Q351" s="14">
        <v>0.82291666666666663</v>
      </c>
      <c r="R351" s="108" t="str">
        <f>+VLOOKUP(B351,GESEM!B:R,9,0)</f>
        <v>ACTIVO</v>
      </c>
      <c r="S351" s="19">
        <v>0.57291666666666663</v>
      </c>
      <c r="T351" s="14">
        <v>0.91666666666666663</v>
      </c>
      <c r="U351" s="14"/>
      <c r="V351" s="14"/>
      <c r="W351" s="13">
        <v>0.79166666666666663</v>
      </c>
      <c r="X351" s="14">
        <v>0.82291666666666663</v>
      </c>
      <c r="Y351" s="13"/>
      <c r="Z351" s="20"/>
      <c r="AA351" s="107">
        <v>0.57291666666666663</v>
      </c>
      <c r="AB351" s="17">
        <v>0.91666666666666663</v>
      </c>
      <c r="AC351" s="17"/>
      <c r="AD351" s="17"/>
      <c r="AE351" s="17">
        <v>0.79166666666666663</v>
      </c>
      <c r="AF351" s="17">
        <v>0.82291666666666663</v>
      </c>
      <c r="AG351" s="17"/>
      <c r="AH351" s="18"/>
      <c r="AI351" s="13">
        <v>0.57291666666666663</v>
      </c>
      <c r="AJ351" s="14">
        <v>0.91666666666666663</v>
      </c>
      <c r="AK351" s="14"/>
      <c r="AL351" s="14"/>
      <c r="AM351" s="13">
        <v>0.79166666666666663</v>
      </c>
      <c r="AN351" s="14">
        <v>0.82291666666666663</v>
      </c>
      <c r="AO351" s="14"/>
      <c r="AP351" s="20"/>
      <c r="AQ351" s="16">
        <v>0.57291666666666663</v>
      </c>
      <c r="AR351" s="17">
        <v>0.91666666666666663</v>
      </c>
      <c r="AS351" s="17"/>
      <c r="AT351" s="17"/>
      <c r="AU351" s="17">
        <v>0.79166666666666663</v>
      </c>
      <c r="AV351" s="17">
        <v>0.82291666666666663</v>
      </c>
      <c r="AW351" s="17"/>
      <c r="AX351" s="18"/>
      <c r="AY351" s="13"/>
      <c r="AZ351" s="14"/>
      <c r="BA351" s="14"/>
      <c r="BB351" s="14"/>
      <c r="BC351" s="13"/>
      <c r="BD351" s="14"/>
      <c r="BE351" s="14"/>
      <c r="BF351" s="20"/>
      <c r="BG351" s="16">
        <v>0.57291666666666663</v>
      </c>
      <c r="BH351" s="17">
        <v>0.91666666666666663</v>
      </c>
      <c r="BI351" s="17"/>
      <c r="BJ351" s="17"/>
      <c r="BK351" s="17">
        <v>0.79166666666666663</v>
      </c>
      <c r="BL351" s="17">
        <v>0.82291666666666663</v>
      </c>
      <c r="BM351" s="17"/>
      <c r="BN351" s="18"/>
      <c r="BO351" s="13">
        <v>0.57291666666666663</v>
      </c>
      <c r="BP351" s="14">
        <v>0.91666666666666663</v>
      </c>
      <c r="BQ351" s="14"/>
      <c r="BR351" s="14"/>
      <c r="BS351" s="14">
        <v>0.79166666666666663</v>
      </c>
      <c r="BT351" s="14">
        <v>0.82291666666666663</v>
      </c>
      <c r="BU351" s="14"/>
      <c r="BV351" s="20"/>
      <c r="BW351" s="21">
        <f t="shared" si="22"/>
        <v>1</v>
      </c>
      <c r="BX351" s="2" t="str">
        <f t="shared" si="23"/>
        <v>X</v>
      </c>
      <c r="BY351" s="2">
        <f>+VLOOKUP(B351,GESEM!B:O,14,0)</f>
        <v>6516</v>
      </c>
      <c r="CG351"/>
      <c r="CH351"/>
    </row>
    <row r="352" spans="1:86" ht="12.75" customHeight="1" x14ac:dyDescent="0.2">
      <c r="A352" s="31">
        <f t="shared" si="24"/>
        <v>346</v>
      </c>
      <c r="B352" s="74">
        <v>70611169</v>
      </c>
      <c r="C352" s="61" t="str">
        <f>+VLOOKUP(J352,TURNO!P:Q,2,0)</f>
        <v xml:space="preserve">CHAT USER </v>
      </c>
      <c r="D352" s="61" t="str">
        <f>+VLOOKUP(N352,TURNO!B:D,3,0)</f>
        <v>Tarde</v>
      </c>
      <c r="E352" s="75">
        <f>+VLOOKUP(B352,GESEM!B:R,12,0)</f>
        <v>45323</v>
      </c>
      <c r="F352" s="61" t="str">
        <f>+VLOOKUP(B352,GESEM!B:R,13,0)</f>
        <v>FULL TIME</v>
      </c>
      <c r="G352" s="61"/>
      <c r="H352" s="96"/>
      <c r="I352" s="61" t="str">
        <f>+VLOOKUP(B352,GESEM!B:N,3,0)</f>
        <v>CASTILLO BALTAZAR EDITH CASTILLO BALTAZAR</v>
      </c>
      <c r="J352" s="61" t="s">
        <v>16</v>
      </c>
      <c r="K352" s="61" t="str">
        <f>+VLOOKUP(B352,GESEM!B:R,8,0)</f>
        <v>ROQUE GOMEZ FRANK PIERCE</v>
      </c>
      <c r="L352" s="61" t="str">
        <f>+VLOOKUP(B352,GESEM!B:R,17,0)</f>
        <v>PORTILLA REYES YOHANA ARACELLI</v>
      </c>
      <c r="M352" s="61" t="s">
        <v>100</v>
      </c>
      <c r="N352" s="13">
        <v>0.57291666666666663</v>
      </c>
      <c r="O352" s="14">
        <v>0.91666666666666663</v>
      </c>
      <c r="P352" s="13">
        <v>0.76041666666666663</v>
      </c>
      <c r="Q352" s="14">
        <v>0.79166666666666663</v>
      </c>
      <c r="R352" s="108" t="str">
        <f>+VLOOKUP(B352,GESEM!B:R,9,0)</f>
        <v>ACTIVO</v>
      </c>
      <c r="S352" s="19">
        <v>0.57291666666666663</v>
      </c>
      <c r="T352" s="14">
        <v>0.91666666666666663</v>
      </c>
      <c r="U352" s="14"/>
      <c r="V352" s="14"/>
      <c r="W352" s="13">
        <v>0.76041666666666663</v>
      </c>
      <c r="X352" s="14">
        <v>0.79166666666666663</v>
      </c>
      <c r="Y352" s="13"/>
      <c r="Z352" s="20"/>
      <c r="AA352" s="107">
        <v>0.57291666666666663</v>
      </c>
      <c r="AB352" s="17">
        <v>0.91666666666666663</v>
      </c>
      <c r="AC352" s="17"/>
      <c r="AD352" s="17"/>
      <c r="AE352" s="17">
        <v>0.76041666666666663</v>
      </c>
      <c r="AF352" s="17">
        <v>0.79166666666666663</v>
      </c>
      <c r="AG352" s="17"/>
      <c r="AH352" s="18"/>
      <c r="AI352" s="13">
        <v>0.57291666666666663</v>
      </c>
      <c r="AJ352" s="14">
        <v>0.91666666666666663</v>
      </c>
      <c r="AK352" s="14"/>
      <c r="AL352" s="14"/>
      <c r="AM352" s="13">
        <v>0.76041666666666663</v>
      </c>
      <c r="AN352" s="14">
        <v>0.79166666666666663</v>
      </c>
      <c r="AO352" s="14"/>
      <c r="AP352" s="20"/>
      <c r="AQ352" s="16"/>
      <c r="AR352" s="17"/>
      <c r="AS352" s="17"/>
      <c r="AT352" s="17"/>
      <c r="AU352" s="17"/>
      <c r="AV352" s="17"/>
      <c r="AW352" s="17"/>
      <c r="AX352" s="18"/>
      <c r="AY352" s="13">
        <v>0.57291666666666663</v>
      </c>
      <c r="AZ352" s="14">
        <v>0.91666666666666663</v>
      </c>
      <c r="BA352" s="14"/>
      <c r="BB352" s="14"/>
      <c r="BC352" s="13">
        <v>0.76041666666666663</v>
      </c>
      <c r="BD352" s="14">
        <v>0.79166666666666663</v>
      </c>
      <c r="BE352" s="14"/>
      <c r="BF352" s="20"/>
      <c r="BG352" s="16">
        <v>0.57291666666666663</v>
      </c>
      <c r="BH352" s="17">
        <v>0.91666666666666663</v>
      </c>
      <c r="BI352" s="17"/>
      <c r="BJ352" s="17"/>
      <c r="BK352" s="17">
        <v>0.76041666666666663</v>
      </c>
      <c r="BL352" s="17">
        <v>0.79166666666666663</v>
      </c>
      <c r="BM352" s="17"/>
      <c r="BN352" s="18"/>
      <c r="BO352" s="13">
        <v>0.57291666666666663</v>
      </c>
      <c r="BP352" s="14">
        <v>0.91666666666666663</v>
      </c>
      <c r="BQ352" s="14"/>
      <c r="BR352" s="14"/>
      <c r="BS352" s="14">
        <v>0.76041666666666663</v>
      </c>
      <c r="BT352" s="14">
        <v>0.79166666666666663</v>
      </c>
      <c r="BU352" s="14"/>
      <c r="BV352" s="20"/>
      <c r="BW352" s="21">
        <f t="shared" si="22"/>
        <v>1</v>
      </c>
      <c r="BX352" s="2" t="str">
        <f t="shared" si="23"/>
        <v>X</v>
      </c>
      <c r="BY352" s="2">
        <f>+VLOOKUP(B352,GESEM!B:O,14,0)</f>
        <v>7053</v>
      </c>
      <c r="CG352"/>
      <c r="CH352"/>
    </row>
    <row r="353" spans="1:86" ht="12.75" customHeight="1" x14ac:dyDescent="0.2">
      <c r="A353" s="31">
        <f t="shared" si="24"/>
        <v>347</v>
      </c>
      <c r="B353" s="74">
        <v>71727097</v>
      </c>
      <c r="C353" s="61" t="str">
        <f>+VLOOKUP(J353,TURNO!P:Q,2,0)</f>
        <v xml:space="preserve">CHAT USER </v>
      </c>
      <c r="D353" s="61" t="str">
        <f>+VLOOKUP(N353,TURNO!B:D,3,0)</f>
        <v>Mañana</v>
      </c>
      <c r="E353" s="75">
        <f>+VLOOKUP(B353,GESEM!B:R,12,0)</f>
        <v>45454</v>
      </c>
      <c r="F353" s="61" t="str">
        <f>+VLOOKUP(B353,GESEM!B:R,13,0)</f>
        <v>PART TIME</v>
      </c>
      <c r="G353" s="61"/>
      <c r="H353" s="96"/>
      <c r="I353" s="61" t="str">
        <f>+VLOOKUP(B353,GESEM!B:N,3,0)</f>
        <v>CHANCO ANTICONA ARIANNA KORITTA</v>
      </c>
      <c r="J353" s="61" t="s">
        <v>16</v>
      </c>
      <c r="K353" s="61" t="str">
        <f>+VLOOKUP(B353,GESEM!B:R,8,0)</f>
        <v>SANEZ DESCALZI SUSAN HEYDI</v>
      </c>
      <c r="L353" s="61" t="str">
        <f>+VLOOKUP(B353,GESEM!B:R,17,0)</f>
        <v>SANCHEZ GRADOS JEAN PIERRE JOAQUIN</v>
      </c>
      <c r="M353" s="61" t="s">
        <v>100</v>
      </c>
      <c r="N353" s="13">
        <v>0.29166666666666669</v>
      </c>
      <c r="O353" s="14">
        <v>0.4548611111111111</v>
      </c>
      <c r="P353" s="13"/>
      <c r="Q353" s="14"/>
      <c r="R353" s="108" t="str">
        <f>+VLOOKUP(B353,GESEM!B:R,9,0)</f>
        <v>INACTIVO</v>
      </c>
      <c r="S353" s="19">
        <v>0.29166666666666669</v>
      </c>
      <c r="T353" s="14">
        <v>0.4548611111111111</v>
      </c>
      <c r="U353" s="14"/>
      <c r="V353" s="14"/>
      <c r="W353" s="13"/>
      <c r="X353" s="14"/>
      <c r="Y353" s="13"/>
      <c r="Z353" s="20"/>
      <c r="AA353" s="107">
        <v>0.29166666666666669</v>
      </c>
      <c r="AB353" s="17">
        <v>0.4548611111111111</v>
      </c>
      <c r="AC353" s="17"/>
      <c r="AD353" s="17"/>
      <c r="AE353" s="17"/>
      <c r="AF353" s="17"/>
      <c r="AG353" s="17"/>
      <c r="AH353" s="18"/>
      <c r="AI353" s="13">
        <v>0.29166666666666669</v>
      </c>
      <c r="AJ353" s="14">
        <v>0.4548611111111111</v>
      </c>
      <c r="AK353" s="14"/>
      <c r="AL353" s="14"/>
      <c r="AM353" s="13"/>
      <c r="AN353" s="14"/>
      <c r="AO353" s="14"/>
      <c r="AP353" s="20"/>
      <c r="AQ353" s="16"/>
      <c r="AR353" s="17"/>
      <c r="AS353" s="17"/>
      <c r="AT353" s="17"/>
      <c r="AU353" s="17"/>
      <c r="AV353" s="17"/>
      <c r="AW353" s="17"/>
      <c r="AX353" s="18"/>
      <c r="AY353" s="13">
        <v>0.29166666666666669</v>
      </c>
      <c r="AZ353" s="14">
        <v>0.4548611111111111</v>
      </c>
      <c r="BA353" s="14"/>
      <c r="BB353" s="14"/>
      <c r="BC353" s="13"/>
      <c r="BD353" s="14"/>
      <c r="BE353" s="14"/>
      <c r="BF353" s="20"/>
      <c r="BG353" s="16">
        <v>0.29166666666666669</v>
      </c>
      <c r="BH353" s="17">
        <v>0.4548611111111111</v>
      </c>
      <c r="BI353" s="17"/>
      <c r="BJ353" s="17"/>
      <c r="BK353" s="17"/>
      <c r="BL353" s="17"/>
      <c r="BM353" s="17"/>
      <c r="BN353" s="18"/>
      <c r="BO353" s="13">
        <v>0.29166666666666669</v>
      </c>
      <c r="BP353" s="14">
        <v>0.4548611111111111</v>
      </c>
      <c r="BQ353" s="14"/>
      <c r="BR353" s="14"/>
      <c r="BS353" s="14"/>
      <c r="BT353" s="14"/>
      <c r="BU353" s="14"/>
      <c r="BV353" s="20"/>
      <c r="BW353" s="21">
        <f t="shared" si="22"/>
        <v>1</v>
      </c>
      <c r="BX353" s="2" t="str">
        <f t="shared" si="23"/>
        <v>X</v>
      </c>
      <c r="BY353" s="2">
        <f>+VLOOKUP(B353,GESEM!B:O,14,0)</f>
        <v>7418</v>
      </c>
      <c r="CG353"/>
      <c r="CH353"/>
    </row>
    <row r="354" spans="1:86" ht="12.75" customHeight="1" x14ac:dyDescent="0.2">
      <c r="A354" s="31">
        <f t="shared" si="24"/>
        <v>348</v>
      </c>
      <c r="B354" s="74">
        <v>74130972</v>
      </c>
      <c r="C354" s="61" t="str">
        <f>+VLOOKUP(J354,TURNO!P:Q,2,0)</f>
        <v xml:space="preserve">CHAT USER </v>
      </c>
      <c r="D354" s="61" t="str">
        <f>+VLOOKUP(N354,TURNO!B:D,3,0)</f>
        <v>Tarde</v>
      </c>
      <c r="E354" s="75">
        <f>+VLOOKUP(B354,GESEM!B:R,12,0)</f>
        <v>45586</v>
      </c>
      <c r="F354" s="61" t="str">
        <f>+VLOOKUP(B354,GESEM!B:R,13,0)</f>
        <v>PART TIME</v>
      </c>
      <c r="G354" s="61"/>
      <c r="H354" s="96"/>
      <c r="I354" s="61" t="str">
        <f>+VLOOKUP(B354,GESEM!B:N,3,0)</f>
        <v>MEDRANO HUAMANI ANA CAROLINA</v>
      </c>
      <c r="J354" s="61" t="s">
        <v>16</v>
      </c>
      <c r="K354" s="61" t="str">
        <f>+VLOOKUP(B354,GESEM!B:R,8,0)</f>
        <v>ALMEYDA ALVARADO CARLOS ALEJANDRO</v>
      </c>
      <c r="L354" s="61" t="str">
        <f>+VLOOKUP(B354,GESEM!B:R,17,0)</f>
        <v>SANCHEZ GRADOS JEAN PIERRE JOAQUIN</v>
      </c>
      <c r="M354" s="61" t="s">
        <v>97</v>
      </c>
      <c r="N354" s="13">
        <v>0.54166666666666663</v>
      </c>
      <c r="O354" s="14">
        <v>0.70486111111111116</v>
      </c>
      <c r="P354" s="13"/>
      <c r="Q354" s="14"/>
      <c r="R354" s="108" t="str">
        <f>+VLOOKUP(B354,GESEM!B:R,9,0)</f>
        <v>ACTIVO</v>
      </c>
      <c r="S354" s="19"/>
      <c r="T354" s="14"/>
      <c r="U354" s="14"/>
      <c r="V354" s="14"/>
      <c r="W354" s="13"/>
      <c r="X354" s="14"/>
      <c r="Y354" s="13"/>
      <c r="Z354" s="20"/>
      <c r="AA354" s="107">
        <v>0.54166666666666663</v>
      </c>
      <c r="AB354" s="17">
        <v>0.70486111111111116</v>
      </c>
      <c r="AC354" s="17"/>
      <c r="AD354" s="17"/>
      <c r="AE354" s="17"/>
      <c r="AF354" s="17"/>
      <c r="AG354" s="17"/>
      <c r="AH354" s="18"/>
      <c r="AI354" s="13">
        <v>0.54166666666666663</v>
      </c>
      <c r="AJ354" s="14">
        <v>0.70486111111111116</v>
      </c>
      <c r="AK354" s="14"/>
      <c r="AL354" s="14"/>
      <c r="AM354" s="13"/>
      <c r="AN354" s="14"/>
      <c r="AO354" s="14"/>
      <c r="AP354" s="20"/>
      <c r="AQ354" s="16">
        <v>0.54166666666666663</v>
      </c>
      <c r="AR354" s="17">
        <v>0.70486111111111116</v>
      </c>
      <c r="AS354" s="17"/>
      <c r="AT354" s="17"/>
      <c r="AU354" s="17"/>
      <c r="AV354" s="17"/>
      <c r="AW354" s="17"/>
      <c r="AX354" s="18"/>
      <c r="AY354" s="13">
        <v>0.54166666666666663</v>
      </c>
      <c r="AZ354" s="14">
        <v>0.70486111111111116</v>
      </c>
      <c r="BA354" s="14"/>
      <c r="BB354" s="14"/>
      <c r="BC354" s="13"/>
      <c r="BD354" s="14"/>
      <c r="BE354" s="14"/>
      <c r="BF354" s="20"/>
      <c r="BG354" s="16">
        <v>0.54166666666666663</v>
      </c>
      <c r="BH354" s="17">
        <v>0.70486111111111116</v>
      </c>
      <c r="BI354" s="17"/>
      <c r="BJ354" s="17"/>
      <c r="BK354" s="17"/>
      <c r="BL354" s="17"/>
      <c r="BM354" s="17"/>
      <c r="BN354" s="18"/>
      <c r="BO354" s="13">
        <v>0.54166666666666663</v>
      </c>
      <c r="BP354" s="14">
        <v>0.70486111111111116</v>
      </c>
      <c r="BQ354" s="14"/>
      <c r="BR354" s="14"/>
      <c r="BS354" s="14"/>
      <c r="BT354" s="14"/>
      <c r="BU354" s="14"/>
      <c r="BV354" s="20"/>
      <c r="BW354" s="21">
        <f t="shared" si="22"/>
        <v>1</v>
      </c>
      <c r="BX354" s="2" t="str">
        <f t="shared" si="23"/>
        <v>X</v>
      </c>
      <c r="BY354" s="2">
        <f>+VLOOKUP(B354,GESEM!B:O,14,0)</f>
        <v>10860</v>
      </c>
      <c r="CG354"/>
      <c r="CH354"/>
    </row>
    <row r="355" spans="1:86" ht="12.75" customHeight="1" x14ac:dyDescent="0.2">
      <c r="A355" s="31">
        <f t="shared" si="24"/>
        <v>349</v>
      </c>
      <c r="B355" s="74">
        <v>6047350</v>
      </c>
      <c r="C355" s="61" t="str">
        <f>+VLOOKUP(J355,TURNO!P:Q,2,0)</f>
        <v xml:space="preserve">CHAT USER </v>
      </c>
      <c r="D355" s="61" t="str">
        <f>+VLOOKUP(N355,TURNO!B:D,3,0)</f>
        <v>Tarde</v>
      </c>
      <c r="E355" s="75">
        <f>+VLOOKUP(B355,GESEM!B:R,12,0)</f>
        <v>45216</v>
      </c>
      <c r="F355" s="61" t="str">
        <f>+VLOOKUP(B355,GESEM!B:R,13,0)</f>
        <v>FULL TIME</v>
      </c>
      <c r="G355" s="61"/>
      <c r="H355" s="96"/>
      <c r="I355" s="61" t="str">
        <f>+VLOOKUP(B355,GESEM!B:N,3,0)</f>
        <v>OLAN POOL KAREN DHAMAR</v>
      </c>
      <c r="J355" s="61" t="s">
        <v>16</v>
      </c>
      <c r="K355" s="61" t="str">
        <f>+VLOOKUP(B355,GESEM!B:R,8,0)</f>
        <v>ROQUE GOMEZ FRANK PIERCE</v>
      </c>
      <c r="L355" s="61" t="str">
        <f>+VLOOKUP(B355,GESEM!B:R,17,0)</f>
        <v>PORTILLA REYES YOHANA ARACELLI</v>
      </c>
      <c r="M355" s="61" t="s">
        <v>102</v>
      </c>
      <c r="N355" s="13">
        <v>0.58333333333333337</v>
      </c>
      <c r="O355" s="14">
        <v>0.92708333333333337</v>
      </c>
      <c r="P355" s="13">
        <v>0.72916666666666663</v>
      </c>
      <c r="Q355" s="14">
        <v>0.76041666666666663</v>
      </c>
      <c r="R355" s="108" t="str">
        <f>+VLOOKUP(B355,GESEM!B:R,9,0)</f>
        <v>ACTIVO</v>
      </c>
      <c r="S355" s="19">
        <v>0.58333333333333337</v>
      </c>
      <c r="T355" s="14">
        <v>0.92708333333333337</v>
      </c>
      <c r="U355" s="14"/>
      <c r="V355" s="14"/>
      <c r="W355" s="13">
        <v>0.72916666666666663</v>
      </c>
      <c r="X355" s="14">
        <v>0.76041666666666663</v>
      </c>
      <c r="Y355" s="13"/>
      <c r="Z355" s="20"/>
      <c r="AA355" s="107">
        <v>0.58333333333333337</v>
      </c>
      <c r="AB355" s="17">
        <v>0.92708333333333337</v>
      </c>
      <c r="AC355" s="17"/>
      <c r="AD355" s="17"/>
      <c r="AE355" s="17">
        <v>0.72916666666666663</v>
      </c>
      <c r="AF355" s="17">
        <v>0.76041666666666663</v>
      </c>
      <c r="AG355" s="17"/>
      <c r="AH355" s="18"/>
      <c r="AI355" s="13">
        <v>0.58333333333333337</v>
      </c>
      <c r="AJ355" s="14">
        <v>0.92708333333333337</v>
      </c>
      <c r="AK355" s="14"/>
      <c r="AL355" s="14"/>
      <c r="AM355" s="13">
        <v>0.72916666666666663</v>
      </c>
      <c r="AN355" s="14">
        <v>0.76041666666666663</v>
      </c>
      <c r="AO355" s="14"/>
      <c r="AP355" s="20"/>
      <c r="AQ355" s="16">
        <v>0.58333333333333337</v>
      </c>
      <c r="AR355" s="17">
        <v>0.92708333333333337</v>
      </c>
      <c r="AS355" s="17"/>
      <c r="AT355" s="17"/>
      <c r="AU355" s="17">
        <v>0.72916666666666663</v>
      </c>
      <c r="AV355" s="17">
        <v>0.76041666666666663</v>
      </c>
      <c r="AW355" s="17"/>
      <c r="AX355" s="18"/>
      <c r="AY355" s="13">
        <v>0.58333333333333337</v>
      </c>
      <c r="AZ355" s="14">
        <v>0.92708333333333337</v>
      </c>
      <c r="BA355" s="14"/>
      <c r="BB355" s="14"/>
      <c r="BC355" s="13">
        <v>0.72916666666666663</v>
      </c>
      <c r="BD355" s="14">
        <v>0.76041666666666663</v>
      </c>
      <c r="BE355" s="14"/>
      <c r="BF355" s="20"/>
      <c r="BG355" s="16"/>
      <c r="BH355" s="17"/>
      <c r="BI355" s="17"/>
      <c r="BJ355" s="17"/>
      <c r="BK355" s="17"/>
      <c r="BL355" s="17"/>
      <c r="BM355" s="17"/>
      <c r="BN355" s="18"/>
      <c r="BO355" s="13">
        <v>0.58333333333333337</v>
      </c>
      <c r="BP355" s="14">
        <v>0.92708333333333337</v>
      </c>
      <c r="BQ355" s="14"/>
      <c r="BR355" s="14"/>
      <c r="BS355" s="14">
        <v>0.72916666666666663</v>
      </c>
      <c r="BT355" s="14">
        <v>0.76041666666666663</v>
      </c>
      <c r="BU355" s="14"/>
      <c r="BV355" s="20"/>
      <c r="BW355" s="21">
        <f t="shared" si="22"/>
        <v>1</v>
      </c>
      <c r="BX355" s="2" t="str">
        <f t="shared" si="23"/>
        <v>X</v>
      </c>
      <c r="BY355" s="2">
        <f>+VLOOKUP(B355,GESEM!B:O,14,0)</f>
        <v>6761</v>
      </c>
      <c r="CG355"/>
      <c r="CH355"/>
    </row>
    <row r="356" spans="1:86" ht="12.75" customHeight="1" x14ac:dyDescent="0.2">
      <c r="A356" s="31">
        <f t="shared" si="24"/>
        <v>350</v>
      </c>
      <c r="B356" s="74">
        <v>47395339</v>
      </c>
      <c r="C356" s="61" t="str">
        <f>+VLOOKUP(J356,TURNO!P:Q,2,0)</f>
        <v xml:space="preserve">CHAT USER </v>
      </c>
      <c r="D356" s="61" t="str">
        <f>+VLOOKUP(N356,TURNO!B:D,3,0)</f>
        <v>Tarde</v>
      </c>
      <c r="E356" s="75">
        <f>+VLOOKUP(B356,GESEM!B:R,12,0)</f>
        <v>44900</v>
      </c>
      <c r="F356" s="61" t="str">
        <f>+VLOOKUP(B356,GESEM!B:R,13,0)</f>
        <v>PART TIME</v>
      </c>
      <c r="G356" s="61"/>
      <c r="H356" s="96"/>
      <c r="I356" s="61" t="str">
        <f>+VLOOKUP(B356,GESEM!B:N,3,0)</f>
        <v>RISCO ALVARADO NELIDA SOFIA</v>
      </c>
      <c r="J356" s="61" t="s">
        <v>16</v>
      </c>
      <c r="K356" s="61" t="str">
        <f>+VLOOKUP(B356,GESEM!B:R,8,0)</f>
        <v>ROQUE GOMEZ FRANK PIERCE</v>
      </c>
      <c r="L356" s="61" t="str">
        <f>+VLOOKUP(B356,GESEM!B:R,17,0)</f>
        <v>PORTILLA REYES YOHANA ARACELLI</v>
      </c>
      <c r="M356" s="61" t="s">
        <v>97</v>
      </c>
      <c r="N356" s="13">
        <v>0.60416666666666663</v>
      </c>
      <c r="O356" s="14">
        <v>0.76736111111111116</v>
      </c>
      <c r="P356" s="13"/>
      <c r="Q356" s="14"/>
      <c r="R356" s="108" t="str">
        <f>+VLOOKUP(B356,GESEM!B:R,9,0)</f>
        <v>ACTIVO</v>
      </c>
      <c r="S356" s="19"/>
      <c r="T356" s="14"/>
      <c r="U356" s="14"/>
      <c r="V356" s="14"/>
      <c r="W356" s="13"/>
      <c r="X356" s="14"/>
      <c r="Y356" s="13"/>
      <c r="Z356" s="20"/>
      <c r="AA356" s="107">
        <v>0.60416666666666663</v>
      </c>
      <c r="AB356" s="17">
        <v>0.76736111111111116</v>
      </c>
      <c r="AC356" s="17"/>
      <c r="AD356" s="17"/>
      <c r="AE356" s="17"/>
      <c r="AF356" s="17"/>
      <c r="AG356" s="17"/>
      <c r="AH356" s="18"/>
      <c r="AI356" s="13">
        <v>0.60416666666666663</v>
      </c>
      <c r="AJ356" s="14">
        <v>0.76736111111111116</v>
      </c>
      <c r="AK356" s="14"/>
      <c r="AL356" s="14"/>
      <c r="AM356" s="13"/>
      <c r="AN356" s="14"/>
      <c r="AO356" s="14"/>
      <c r="AP356" s="20"/>
      <c r="AQ356" s="16">
        <v>0.60416666666666663</v>
      </c>
      <c r="AR356" s="17">
        <v>0.76736111111111116</v>
      </c>
      <c r="AS356" s="17"/>
      <c r="AT356" s="17"/>
      <c r="AU356" s="17"/>
      <c r="AV356" s="17"/>
      <c r="AW356" s="17"/>
      <c r="AX356" s="18"/>
      <c r="AY356" s="13">
        <v>0.60416666666666663</v>
      </c>
      <c r="AZ356" s="14">
        <v>0.76736111111111116</v>
      </c>
      <c r="BA356" s="14"/>
      <c r="BB356" s="14"/>
      <c r="BC356" s="13"/>
      <c r="BD356" s="14"/>
      <c r="BE356" s="14"/>
      <c r="BF356" s="20"/>
      <c r="BG356" s="16">
        <v>0.60416666666666663</v>
      </c>
      <c r="BH356" s="17">
        <v>0.76736111111111116</v>
      </c>
      <c r="BI356" s="17"/>
      <c r="BJ356" s="17"/>
      <c r="BK356" s="17"/>
      <c r="BL356" s="17"/>
      <c r="BM356" s="17"/>
      <c r="BN356" s="18"/>
      <c r="BO356" s="13">
        <v>0.60416666666666663</v>
      </c>
      <c r="BP356" s="14">
        <v>0.76736111111111116</v>
      </c>
      <c r="BQ356" s="14"/>
      <c r="BR356" s="14"/>
      <c r="BS356" s="14"/>
      <c r="BT356" s="14"/>
      <c r="BU356" s="14"/>
      <c r="BV356" s="20"/>
      <c r="BW356" s="21">
        <f t="shared" si="22"/>
        <v>1</v>
      </c>
      <c r="BX356" s="2" t="str">
        <f t="shared" si="23"/>
        <v>X</v>
      </c>
      <c r="BY356" s="2">
        <f>+VLOOKUP(B356,GESEM!B:O,14,0)</f>
        <v>5927</v>
      </c>
      <c r="CG356"/>
      <c r="CH356"/>
    </row>
    <row r="357" spans="1:86" ht="12.75" customHeight="1" x14ac:dyDescent="0.2">
      <c r="A357" s="31">
        <f t="shared" si="24"/>
        <v>351</v>
      </c>
      <c r="B357" s="74">
        <v>70253197</v>
      </c>
      <c r="C357" s="61" t="str">
        <f>+VLOOKUP(J357,TURNO!P:Q,2,0)</f>
        <v xml:space="preserve">CHAT USER </v>
      </c>
      <c r="D357" s="61" t="str">
        <f>+VLOOKUP(N357,TURNO!B:D,3,0)</f>
        <v>Tarde</v>
      </c>
      <c r="E357" s="75">
        <f>+VLOOKUP(B357,GESEM!B:R,12,0)</f>
        <v>45588</v>
      </c>
      <c r="F357" s="61" t="str">
        <f>+VLOOKUP(B357,GESEM!B:R,13,0)</f>
        <v>PART TIME</v>
      </c>
      <c r="G357" s="61"/>
      <c r="H357" s="96"/>
      <c r="I357" s="61" t="str">
        <f>+VLOOKUP(B357,GESEM!B:N,3,0)</f>
        <v>CHALCO CHAVEZ MAYTE DEL CARMEN</v>
      </c>
      <c r="J357" s="61" t="s">
        <v>16</v>
      </c>
      <c r="K357" s="61" t="str">
        <f>+VLOOKUP(B357,GESEM!B:R,8,0)</f>
        <v>ROQUE GOMEZ FRANK PIERCE</v>
      </c>
      <c r="L357" s="61" t="str">
        <f>+VLOOKUP(B357,GESEM!B:R,17,0)</f>
        <v>PORTILLA REYES YOHANA ARACELLI</v>
      </c>
      <c r="M357" s="61" t="s">
        <v>97</v>
      </c>
      <c r="N357" s="13">
        <v>0.60416666666666663</v>
      </c>
      <c r="O357" s="14">
        <v>0.76736111111111116</v>
      </c>
      <c r="P357" s="13"/>
      <c r="Q357" s="14"/>
      <c r="R357" s="108" t="str">
        <f>+VLOOKUP(B357,GESEM!B:R,9,0)</f>
        <v>ACTIVO</v>
      </c>
      <c r="S357" s="19"/>
      <c r="T357" s="14"/>
      <c r="U357" s="14"/>
      <c r="V357" s="14"/>
      <c r="W357" s="13"/>
      <c r="X357" s="14"/>
      <c r="Y357" s="13"/>
      <c r="Z357" s="20"/>
      <c r="AA357" s="107">
        <v>0.60416666666666663</v>
      </c>
      <c r="AB357" s="17">
        <v>0.76736111111111116</v>
      </c>
      <c r="AC357" s="17"/>
      <c r="AD357" s="17"/>
      <c r="AE357" s="17"/>
      <c r="AF357" s="17"/>
      <c r="AG357" s="17"/>
      <c r="AH357" s="18"/>
      <c r="AI357" s="13">
        <v>0.60416666666666663</v>
      </c>
      <c r="AJ357" s="14">
        <v>0.76736111111111116</v>
      </c>
      <c r="AK357" s="14"/>
      <c r="AL357" s="14"/>
      <c r="AM357" s="13"/>
      <c r="AN357" s="14"/>
      <c r="AO357" s="14"/>
      <c r="AP357" s="20"/>
      <c r="AQ357" s="16">
        <v>0.60416666666666663</v>
      </c>
      <c r="AR357" s="17">
        <v>0.76736111111111116</v>
      </c>
      <c r="AS357" s="17"/>
      <c r="AT357" s="17"/>
      <c r="AU357" s="17"/>
      <c r="AV357" s="17"/>
      <c r="AW357" s="17"/>
      <c r="AX357" s="18"/>
      <c r="AY357" s="13">
        <v>0.60416666666666663</v>
      </c>
      <c r="AZ357" s="14">
        <v>0.76736111111111116</v>
      </c>
      <c r="BA357" s="14"/>
      <c r="BB357" s="14"/>
      <c r="BC357" s="13"/>
      <c r="BD357" s="14"/>
      <c r="BE357" s="14"/>
      <c r="BF357" s="20"/>
      <c r="BG357" s="16">
        <v>0.60416666666666663</v>
      </c>
      <c r="BH357" s="17">
        <v>0.76736111111111116</v>
      </c>
      <c r="BI357" s="17"/>
      <c r="BJ357" s="17"/>
      <c r="BK357" s="17"/>
      <c r="BL357" s="17"/>
      <c r="BM357" s="17"/>
      <c r="BN357" s="18"/>
      <c r="BO357" s="13">
        <v>0.60416666666666663</v>
      </c>
      <c r="BP357" s="14">
        <v>0.76736111111111116</v>
      </c>
      <c r="BQ357" s="14"/>
      <c r="BR357" s="14"/>
      <c r="BS357" s="14"/>
      <c r="BT357" s="14"/>
      <c r="BU357" s="14"/>
      <c r="BV357" s="20"/>
      <c r="BW357" s="21">
        <f t="shared" si="22"/>
        <v>1</v>
      </c>
      <c r="BX357" s="2" t="str">
        <f t="shared" si="23"/>
        <v>X</v>
      </c>
      <c r="BY357" s="2">
        <f>+VLOOKUP(B357,GESEM!B:O,14,0)</f>
        <v>9827</v>
      </c>
      <c r="CG357"/>
      <c r="CH357"/>
    </row>
    <row r="358" spans="1:86" ht="12.75" customHeight="1" x14ac:dyDescent="0.2">
      <c r="A358" s="31">
        <f t="shared" si="24"/>
        <v>352</v>
      </c>
      <c r="B358" s="74">
        <v>74288218</v>
      </c>
      <c r="C358" s="61" t="str">
        <f>+VLOOKUP(J358,TURNO!P:Q,2,0)</f>
        <v xml:space="preserve">CHAT USER </v>
      </c>
      <c r="D358" s="61" t="str">
        <f>+VLOOKUP(N358,TURNO!B:D,3,0)</f>
        <v>Tarde</v>
      </c>
      <c r="E358" s="75">
        <f>+VLOOKUP(B358,GESEM!B:R,12,0)</f>
        <v>45588</v>
      </c>
      <c r="F358" s="61" t="str">
        <f>+VLOOKUP(B358,GESEM!B:R,13,0)</f>
        <v>PART TIME</v>
      </c>
      <c r="G358" s="61" t="s">
        <v>2292</v>
      </c>
      <c r="H358" s="96" t="s">
        <v>2367</v>
      </c>
      <c r="I358" s="61" t="str">
        <f>+VLOOKUP(B358,GESEM!B:N,3,0)</f>
        <v>SUYURI GOMEZ ROCIO ESTHER</v>
      </c>
      <c r="J358" s="61" t="s">
        <v>16</v>
      </c>
      <c r="K358" s="61" t="str">
        <f>+VLOOKUP(B358,GESEM!B:R,8,0)</f>
        <v>ROQUE GOMEZ FRANK PIERCE</v>
      </c>
      <c r="L358" s="61" t="str">
        <f>+VLOOKUP(B358,GESEM!B:R,17,0)</f>
        <v>PORTILLA REYES YOHANA ARACELLI</v>
      </c>
      <c r="M358" s="61" t="s">
        <v>98</v>
      </c>
      <c r="N358" s="13">
        <v>0.54166666666666663</v>
      </c>
      <c r="O358" s="14">
        <v>0.88541666666666663</v>
      </c>
      <c r="P358" s="13">
        <v>0.79166666666666663</v>
      </c>
      <c r="Q358" s="14">
        <v>0.82291666666666663</v>
      </c>
      <c r="R358" s="108" t="str">
        <f>+VLOOKUP(B358,GESEM!B:R,9,0)</f>
        <v>ACTIVO</v>
      </c>
      <c r="S358" s="19">
        <v>0.54166666666666663</v>
      </c>
      <c r="T358" s="14">
        <v>0.88541666666666663</v>
      </c>
      <c r="U358" s="14"/>
      <c r="V358" s="14"/>
      <c r="W358" s="13">
        <v>0.79166666666666663</v>
      </c>
      <c r="X358" s="14">
        <v>0.82291666666666663</v>
      </c>
      <c r="Y358" s="13"/>
      <c r="Z358" s="20"/>
      <c r="AA358" s="107"/>
      <c r="AB358" s="17"/>
      <c r="AC358" s="17"/>
      <c r="AD358" s="17"/>
      <c r="AE358" s="17"/>
      <c r="AF358" s="17"/>
      <c r="AG358" s="17"/>
      <c r="AH358" s="18"/>
      <c r="AI358" s="13">
        <v>0.54166666666666663</v>
      </c>
      <c r="AJ358" s="14">
        <v>0.88541666666666663</v>
      </c>
      <c r="AK358" s="14"/>
      <c r="AL358" s="14"/>
      <c r="AM358" s="13">
        <v>0.79166666666666663</v>
      </c>
      <c r="AN358" s="14">
        <v>0.82291666666666663</v>
      </c>
      <c r="AO358" s="14"/>
      <c r="AP358" s="20"/>
      <c r="AQ358" s="16">
        <v>0.54166666666666663</v>
      </c>
      <c r="AR358" s="17">
        <v>0.88541666666666663</v>
      </c>
      <c r="AS358" s="17"/>
      <c r="AT358" s="17"/>
      <c r="AU358" s="17">
        <v>0.79166666666666663</v>
      </c>
      <c r="AV358" s="17">
        <v>0.82291666666666663</v>
      </c>
      <c r="AW358" s="17"/>
      <c r="AX358" s="18"/>
      <c r="AY358" s="13">
        <v>0.54166666666666663</v>
      </c>
      <c r="AZ358" s="14">
        <v>0.88541666666666663</v>
      </c>
      <c r="BA358" s="14"/>
      <c r="BB358" s="14"/>
      <c r="BC358" s="13">
        <v>0.79166666666666663</v>
      </c>
      <c r="BD358" s="14">
        <v>0.82291666666666663</v>
      </c>
      <c r="BE358" s="14"/>
      <c r="BF358" s="20"/>
      <c r="BG358" s="16">
        <v>0.54166666666666663</v>
      </c>
      <c r="BH358" s="17">
        <v>0.88541666666666663</v>
      </c>
      <c r="BI358" s="17"/>
      <c r="BJ358" s="17"/>
      <c r="BK358" s="17">
        <v>0.79166666666666663</v>
      </c>
      <c r="BL358" s="17">
        <v>0.82291666666666663</v>
      </c>
      <c r="BM358" s="17"/>
      <c r="BN358" s="18"/>
      <c r="BO358" s="13">
        <v>0.54166666666666663</v>
      </c>
      <c r="BP358" s="14">
        <v>0.88541666666666663</v>
      </c>
      <c r="BQ358" s="14"/>
      <c r="BR358" s="14"/>
      <c r="BS358" s="14">
        <v>0.79166666666666663</v>
      </c>
      <c r="BT358" s="14">
        <v>0.82291666666666663</v>
      </c>
      <c r="BU358" s="14"/>
      <c r="BV358" s="20"/>
      <c r="BW358" s="21">
        <f t="shared" si="22"/>
        <v>1</v>
      </c>
      <c r="BX358" s="2" t="str">
        <f t="shared" si="23"/>
        <v>X</v>
      </c>
      <c r="BY358" s="2">
        <f>+VLOOKUP(B358,GESEM!B:O,14,0)</f>
        <v>9827</v>
      </c>
      <c r="CG358"/>
      <c r="CH358"/>
    </row>
    <row r="359" spans="1:86" ht="12.75" customHeight="1" x14ac:dyDescent="0.2">
      <c r="A359" s="31">
        <f t="shared" si="24"/>
        <v>353</v>
      </c>
      <c r="B359" s="74">
        <v>73042605</v>
      </c>
      <c r="C359" s="61" t="str">
        <f>+VLOOKUP(J359,TURNO!P:Q,2,0)</f>
        <v xml:space="preserve">CHAT USER </v>
      </c>
      <c r="D359" s="61" t="str">
        <f>+VLOOKUP(N359,TURNO!B:D,3,0)</f>
        <v>Tarde</v>
      </c>
      <c r="E359" s="75">
        <f>+VLOOKUP(B359,GESEM!B:R,12,0)</f>
        <v>45588</v>
      </c>
      <c r="F359" s="61" t="str">
        <f>+VLOOKUP(B359,GESEM!B:R,13,0)</f>
        <v>PART TIME</v>
      </c>
      <c r="G359" s="61"/>
      <c r="H359" s="96"/>
      <c r="I359" s="61" t="str">
        <f>+VLOOKUP(B359,GESEM!B:N,3,0)</f>
        <v>PARIONA GALLARDO EDUARDO NOAH BEN</v>
      </c>
      <c r="J359" s="61" t="s">
        <v>16</v>
      </c>
      <c r="K359" s="61" t="str">
        <f>+VLOOKUP(B359,GESEM!B:R,8,0)</f>
        <v>RUBINA MEDINA GUSTAVO FRANCO</v>
      </c>
      <c r="L359" s="61" t="str">
        <f>+VLOOKUP(B359,GESEM!B:R,17,0)</f>
        <v>PORTILLA REYES YOHANA ARACELLI</v>
      </c>
      <c r="M359" s="61" t="s">
        <v>97</v>
      </c>
      <c r="N359" s="13">
        <v>0.54166666666666663</v>
      </c>
      <c r="O359" s="14">
        <v>0.70486111111111116</v>
      </c>
      <c r="P359" s="13"/>
      <c r="Q359" s="14"/>
      <c r="R359" s="108" t="str">
        <f>+VLOOKUP(B359,GESEM!B:R,9,0)</f>
        <v>ACTIVO</v>
      </c>
      <c r="S359" s="19">
        <v>0.54166666666666663</v>
      </c>
      <c r="T359" s="14">
        <v>0.70486111111111116</v>
      </c>
      <c r="U359" s="14"/>
      <c r="V359" s="14"/>
      <c r="W359" s="13"/>
      <c r="X359" s="14"/>
      <c r="Y359" s="13"/>
      <c r="Z359" s="20"/>
      <c r="AA359" s="107"/>
      <c r="AB359" s="17"/>
      <c r="AC359" s="17"/>
      <c r="AD359" s="17"/>
      <c r="AE359" s="17"/>
      <c r="AF359" s="17"/>
      <c r="AG359" s="17"/>
      <c r="AH359" s="18"/>
      <c r="AI359" s="13">
        <v>0.54166666666666663</v>
      </c>
      <c r="AJ359" s="14">
        <v>0.70486111111111116</v>
      </c>
      <c r="AK359" s="14"/>
      <c r="AL359" s="14"/>
      <c r="AM359" s="13"/>
      <c r="AN359" s="14"/>
      <c r="AO359" s="14"/>
      <c r="AP359" s="20"/>
      <c r="AQ359" s="16">
        <v>0.54166666666666663</v>
      </c>
      <c r="AR359" s="17">
        <v>0.70486111111111116</v>
      </c>
      <c r="AS359" s="17"/>
      <c r="AT359" s="17"/>
      <c r="AU359" s="17"/>
      <c r="AV359" s="17"/>
      <c r="AW359" s="17"/>
      <c r="AX359" s="18"/>
      <c r="AY359" s="13">
        <v>0.54166666666666663</v>
      </c>
      <c r="AZ359" s="14">
        <v>0.70486111111111116</v>
      </c>
      <c r="BA359" s="14"/>
      <c r="BB359" s="14"/>
      <c r="BC359" s="13"/>
      <c r="BD359" s="14"/>
      <c r="BE359" s="14"/>
      <c r="BF359" s="20"/>
      <c r="BG359" s="16">
        <v>0.54166666666666663</v>
      </c>
      <c r="BH359" s="17">
        <v>0.70486111111111116</v>
      </c>
      <c r="BI359" s="17"/>
      <c r="BJ359" s="17"/>
      <c r="BK359" s="17"/>
      <c r="BL359" s="17"/>
      <c r="BM359" s="17"/>
      <c r="BN359" s="18"/>
      <c r="BO359" s="13">
        <v>0.54166666666666663</v>
      </c>
      <c r="BP359" s="14">
        <v>0.70486111111111116</v>
      </c>
      <c r="BQ359" s="14"/>
      <c r="BR359" s="14"/>
      <c r="BS359" s="14"/>
      <c r="BT359" s="14"/>
      <c r="BU359" s="14"/>
      <c r="BV359" s="20"/>
      <c r="BW359" s="21">
        <f t="shared" si="22"/>
        <v>1</v>
      </c>
      <c r="BX359" s="2" t="str">
        <f t="shared" si="23"/>
        <v>X</v>
      </c>
      <c r="BY359" s="2">
        <f>+VLOOKUP(B359,GESEM!B:O,14,0)</f>
        <v>9828</v>
      </c>
      <c r="CG359"/>
      <c r="CH359"/>
    </row>
    <row r="360" spans="1:86" ht="12.75" customHeight="1" x14ac:dyDescent="0.2">
      <c r="A360" s="31">
        <f t="shared" si="24"/>
        <v>354</v>
      </c>
      <c r="B360" s="74">
        <v>73043016</v>
      </c>
      <c r="C360" s="61" t="str">
        <f>+VLOOKUP(J360,TURNO!P:Q,2,0)</f>
        <v xml:space="preserve">CHAT USER </v>
      </c>
      <c r="D360" s="61" t="str">
        <f>+VLOOKUP(N360,TURNO!B:D,3,0)</f>
        <v>Tarde</v>
      </c>
      <c r="E360" s="75">
        <f>+VLOOKUP(B360,GESEM!B:R,12,0)</f>
        <v>45588</v>
      </c>
      <c r="F360" s="61" t="str">
        <f>+VLOOKUP(B360,GESEM!B:R,13,0)</f>
        <v>PART TIME</v>
      </c>
      <c r="G360" s="61" t="s">
        <v>2218</v>
      </c>
      <c r="H360" s="96" t="s">
        <v>45</v>
      </c>
      <c r="I360" s="61" t="str">
        <f>+VLOOKUP(B360,GESEM!B:N,3,0)</f>
        <v>ARGE LOZANO JAQUELINE SOFIA</v>
      </c>
      <c r="J360" s="61" t="s">
        <v>16</v>
      </c>
      <c r="K360" s="61" t="str">
        <f>+VLOOKUP(B360,GESEM!B:R,8,0)</f>
        <v>RUBINA MEDINA GUSTAVO FRANCO</v>
      </c>
      <c r="L360" s="61" t="str">
        <f>+VLOOKUP(B360,GESEM!B:R,17,0)</f>
        <v>PORTILLA REYES YOHANA ARACELLI</v>
      </c>
      <c r="M360" s="61" t="s">
        <v>97</v>
      </c>
      <c r="N360" s="13">
        <v>0.60416666666666663</v>
      </c>
      <c r="O360" s="14">
        <v>0.76736111111111116</v>
      </c>
      <c r="P360" s="13"/>
      <c r="Q360" s="14"/>
      <c r="R360" s="108" t="str">
        <f>+VLOOKUP(B360,GESEM!B:R,9,0)</f>
        <v>ACTIVO</v>
      </c>
      <c r="S360" s="19"/>
      <c r="T360" s="14"/>
      <c r="U360" s="14"/>
      <c r="V360" s="14"/>
      <c r="W360" s="13"/>
      <c r="X360" s="14"/>
      <c r="Y360" s="13"/>
      <c r="Z360" s="20"/>
      <c r="AA360" s="107">
        <v>0.60416666666666663</v>
      </c>
      <c r="AB360" s="17">
        <v>0.76736111111111116</v>
      </c>
      <c r="AC360" s="17"/>
      <c r="AD360" s="17"/>
      <c r="AE360" s="17"/>
      <c r="AF360" s="17"/>
      <c r="AG360" s="17"/>
      <c r="AH360" s="18"/>
      <c r="AI360" s="13">
        <v>0.60416666666666663</v>
      </c>
      <c r="AJ360" s="14">
        <v>0.76736111111111116</v>
      </c>
      <c r="AK360" s="14"/>
      <c r="AL360" s="14"/>
      <c r="AM360" s="13"/>
      <c r="AN360" s="14"/>
      <c r="AO360" s="14"/>
      <c r="AP360" s="20"/>
      <c r="AQ360" s="16">
        <v>0.58333333333333337</v>
      </c>
      <c r="AR360" s="17">
        <v>0.74652777777777779</v>
      </c>
      <c r="AS360" s="17"/>
      <c r="AT360" s="17"/>
      <c r="AU360" s="17"/>
      <c r="AV360" s="17"/>
      <c r="AW360" s="17"/>
      <c r="AX360" s="18"/>
      <c r="AY360" s="13">
        <v>0.60416666666666663</v>
      </c>
      <c r="AZ360" s="14">
        <v>0.76736111111111116</v>
      </c>
      <c r="BA360" s="14"/>
      <c r="BB360" s="14"/>
      <c r="BC360" s="13"/>
      <c r="BD360" s="14"/>
      <c r="BE360" s="14"/>
      <c r="BF360" s="20"/>
      <c r="BG360" s="16">
        <v>0.60416666666666663</v>
      </c>
      <c r="BH360" s="17">
        <v>0.76736111111111116</v>
      </c>
      <c r="BI360" s="17"/>
      <c r="BJ360" s="17"/>
      <c r="BK360" s="17"/>
      <c r="BL360" s="17"/>
      <c r="BM360" s="17"/>
      <c r="BN360" s="18"/>
      <c r="BO360" s="13">
        <v>0.60416666666666663</v>
      </c>
      <c r="BP360" s="14">
        <v>0.76736111111111116</v>
      </c>
      <c r="BQ360" s="14"/>
      <c r="BR360" s="14"/>
      <c r="BS360" s="14"/>
      <c r="BT360" s="14"/>
      <c r="BU360" s="14"/>
      <c r="BV360" s="20"/>
      <c r="BW360" s="21">
        <f t="shared" si="22"/>
        <v>1</v>
      </c>
      <c r="BX360" s="2" t="str">
        <f t="shared" si="23"/>
        <v>X</v>
      </c>
      <c r="BY360" s="2">
        <f>+VLOOKUP(B360,GESEM!B:O,14,0)</f>
        <v>9828</v>
      </c>
      <c r="CG360"/>
      <c r="CH360"/>
    </row>
    <row r="361" spans="1:86" ht="12.75" customHeight="1" x14ac:dyDescent="0.2">
      <c r="A361" s="31">
        <f t="shared" si="24"/>
        <v>355</v>
      </c>
      <c r="B361" s="74">
        <v>41152694</v>
      </c>
      <c r="C361" s="61" t="str">
        <f>+VLOOKUP(J361,TURNO!P:Q,2,0)</f>
        <v xml:space="preserve">CHAT USER </v>
      </c>
      <c r="D361" s="61" t="str">
        <f>+VLOOKUP(N361,TURNO!B:D,3,0)</f>
        <v>Tarde</v>
      </c>
      <c r="E361" s="75">
        <f>+VLOOKUP(B361,GESEM!B:R,12,0)</f>
        <v>45588</v>
      </c>
      <c r="F361" s="61" t="str">
        <f>+VLOOKUP(B361,GESEM!B:R,13,0)</f>
        <v>PART TIME</v>
      </c>
      <c r="G361" s="61"/>
      <c r="H361" s="96"/>
      <c r="I361" s="61" t="str">
        <f>+VLOOKUP(B361,GESEM!B:N,3,0)</f>
        <v>SANCHEZ AYALA JORGE ARMANDO</v>
      </c>
      <c r="J361" s="61" t="s">
        <v>16</v>
      </c>
      <c r="K361" s="61" t="str">
        <f>+VLOOKUP(B361,GESEM!B:R,8,0)</f>
        <v>RUBINA MEDINA GUSTAVO FRANCO</v>
      </c>
      <c r="L361" s="61" t="str">
        <f>+VLOOKUP(B361,GESEM!B:R,17,0)</f>
        <v>PORTILLA REYES YOHANA ARACELLI</v>
      </c>
      <c r="M361" s="61" t="s">
        <v>99</v>
      </c>
      <c r="N361" s="13">
        <v>0.5625</v>
      </c>
      <c r="O361" s="14">
        <v>0.72569444444444442</v>
      </c>
      <c r="P361" s="13"/>
      <c r="Q361" s="14"/>
      <c r="R361" s="108" t="str">
        <f>+VLOOKUP(B361,GESEM!B:R,9,0)</f>
        <v>ACTIVO</v>
      </c>
      <c r="S361" s="19">
        <v>0.5625</v>
      </c>
      <c r="T361" s="14">
        <v>0.72569444444444442</v>
      </c>
      <c r="U361" s="14"/>
      <c r="V361" s="14"/>
      <c r="W361" s="13"/>
      <c r="X361" s="14"/>
      <c r="Y361" s="13"/>
      <c r="Z361" s="20"/>
      <c r="AA361" s="107">
        <v>0.5625</v>
      </c>
      <c r="AB361" s="17">
        <v>0.72569444444444442</v>
      </c>
      <c r="AC361" s="17"/>
      <c r="AD361" s="17"/>
      <c r="AE361" s="17"/>
      <c r="AF361" s="17"/>
      <c r="AG361" s="17"/>
      <c r="AH361" s="18"/>
      <c r="AI361" s="13"/>
      <c r="AJ361" s="14"/>
      <c r="AK361" s="14"/>
      <c r="AL361" s="14"/>
      <c r="AM361" s="13"/>
      <c r="AN361" s="14"/>
      <c r="AO361" s="14"/>
      <c r="AP361" s="20"/>
      <c r="AQ361" s="16">
        <v>0.5625</v>
      </c>
      <c r="AR361" s="17">
        <v>0.72569444444444442</v>
      </c>
      <c r="AS361" s="17"/>
      <c r="AT361" s="17"/>
      <c r="AU361" s="17"/>
      <c r="AV361" s="17"/>
      <c r="AW361" s="17"/>
      <c r="AX361" s="18"/>
      <c r="AY361" s="13">
        <v>0.5625</v>
      </c>
      <c r="AZ361" s="14">
        <v>0.72569444444444442</v>
      </c>
      <c r="BA361" s="14"/>
      <c r="BB361" s="14"/>
      <c r="BC361" s="13"/>
      <c r="BD361" s="14"/>
      <c r="BE361" s="14"/>
      <c r="BF361" s="20"/>
      <c r="BG361" s="16">
        <v>0.5625</v>
      </c>
      <c r="BH361" s="17">
        <v>0.72569444444444442</v>
      </c>
      <c r="BI361" s="17"/>
      <c r="BJ361" s="17"/>
      <c r="BK361" s="17"/>
      <c r="BL361" s="17"/>
      <c r="BM361" s="17"/>
      <c r="BN361" s="18"/>
      <c r="BO361" s="13">
        <v>0.5625</v>
      </c>
      <c r="BP361" s="14">
        <v>0.72569444444444442</v>
      </c>
      <c r="BQ361" s="14"/>
      <c r="BR361" s="14"/>
      <c r="BS361" s="14"/>
      <c r="BT361" s="14"/>
      <c r="BU361" s="14"/>
      <c r="BV361" s="20"/>
      <c r="BW361" s="21">
        <f t="shared" si="22"/>
        <v>1</v>
      </c>
      <c r="BX361" s="2" t="str">
        <f t="shared" si="23"/>
        <v>X</v>
      </c>
      <c r="BY361" s="2">
        <f>+VLOOKUP(B361,GESEM!B:O,14,0)</f>
        <v>9828</v>
      </c>
      <c r="CG361"/>
      <c r="CH361"/>
    </row>
    <row r="362" spans="1:86" ht="12.75" customHeight="1" x14ac:dyDescent="0.2">
      <c r="A362" s="31">
        <f t="shared" si="24"/>
        <v>356</v>
      </c>
      <c r="B362" s="74">
        <v>73144849</v>
      </c>
      <c r="C362" s="61" t="str">
        <f>+VLOOKUP(J362,TURNO!P:Q,2,0)</f>
        <v xml:space="preserve">CHAT USER </v>
      </c>
      <c r="D362" s="61" t="str">
        <f>+VLOOKUP(N362,TURNO!B:D,3,0)</f>
        <v>Tarde</v>
      </c>
      <c r="E362" s="75">
        <f>+VLOOKUP(B362,GESEM!B:R,12,0)</f>
        <v>45588</v>
      </c>
      <c r="F362" s="61" t="str">
        <f>+VLOOKUP(B362,GESEM!B:R,13,0)</f>
        <v>PART TIME</v>
      </c>
      <c r="G362" s="61" t="s">
        <v>2292</v>
      </c>
      <c r="H362" s="96" t="s">
        <v>2367</v>
      </c>
      <c r="I362" s="61" t="str">
        <f>+VLOOKUP(B362,GESEM!B:N,3,0)</f>
        <v>LIMAHUAY MANCILLA CHRISTIAN ANGEL</v>
      </c>
      <c r="J362" s="61" t="s">
        <v>16</v>
      </c>
      <c r="K362" s="61" t="str">
        <f>+VLOOKUP(B362,GESEM!B:R,8,0)</f>
        <v>RUBINA MEDINA GUSTAVO FRANCO</v>
      </c>
      <c r="L362" s="61" t="str">
        <f>+VLOOKUP(B362,GESEM!B:R,17,0)</f>
        <v>PORTILLA REYES YOHANA ARACELLI</v>
      </c>
      <c r="M362" s="61" t="s">
        <v>98</v>
      </c>
      <c r="N362" s="13">
        <v>0.54166666666666663</v>
      </c>
      <c r="O362" s="14">
        <v>0.88541666666666663</v>
      </c>
      <c r="P362" s="13">
        <v>0.79166666666666663</v>
      </c>
      <c r="Q362" s="14">
        <v>0.82291666666666663</v>
      </c>
      <c r="R362" s="108" t="str">
        <f>+VLOOKUP(B362,GESEM!B:R,9,0)</f>
        <v>ACTIVO</v>
      </c>
      <c r="S362" s="19">
        <v>0.54166666666666663</v>
      </c>
      <c r="T362" s="14">
        <v>0.88541666666666663</v>
      </c>
      <c r="U362" s="14"/>
      <c r="V362" s="14"/>
      <c r="W362" s="13">
        <v>0.79166666666666663</v>
      </c>
      <c r="X362" s="14">
        <v>0.82291666666666663</v>
      </c>
      <c r="Y362" s="13"/>
      <c r="Z362" s="20"/>
      <c r="AA362" s="107"/>
      <c r="AB362" s="17"/>
      <c r="AC362" s="17"/>
      <c r="AD362" s="17"/>
      <c r="AE362" s="17"/>
      <c r="AF362" s="17"/>
      <c r="AG362" s="17"/>
      <c r="AH362" s="18"/>
      <c r="AI362" s="13">
        <v>0.54166666666666663</v>
      </c>
      <c r="AJ362" s="14">
        <v>0.88541666666666663</v>
      </c>
      <c r="AK362" s="14"/>
      <c r="AL362" s="14"/>
      <c r="AM362" s="13">
        <v>0.79166666666666663</v>
      </c>
      <c r="AN362" s="14">
        <v>0.82291666666666663</v>
      </c>
      <c r="AO362" s="14"/>
      <c r="AP362" s="20"/>
      <c r="AQ362" s="16">
        <v>0.54166666666666663</v>
      </c>
      <c r="AR362" s="17">
        <v>0.88541666666666663</v>
      </c>
      <c r="AS362" s="17"/>
      <c r="AT362" s="17"/>
      <c r="AU362" s="17">
        <v>0.79166666666666663</v>
      </c>
      <c r="AV362" s="17">
        <v>0.82291666666666663</v>
      </c>
      <c r="AW362" s="17"/>
      <c r="AX362" s="18"/>
      <c r="AY362" s="13">
        <v>0.54166666666666663</v>
      </c>
      <c r="AZ362" s="14">
        <v>0.88541666666666663</v>
      </c>
      <c r="BA362" s="14"/>
      <c r="BB362" s="14"/>
      <c r="BC362" s="13">
        <v>0.79166666666666663</v>
      </c>
      <c r="BD362" s="14">
        <v>0.82291666666666663</v>
      </c>
      <c r="BE362" s="14"/>
      <c r="BF362" s="20"/>
      <c r="BG362" s="16">
        <v>0.54166666666666663</v>
      </c>
      <c r="BH362" s="17">
        <v>0.88541666666666663</v>
      </c>
      <c r="BI362" s="17"/>
      <c r="BJ362" s="17"/>
      <c r="BK362" s="17">
        <v>0.79166666666666663</v>
      </c>
      <c r="BL362" s="17">
        <v>0.82291666666666663</v>
      </c>
      <c r="BM362" s="17"/>
      <c r="BN362" s="18"/>
      <c r="BO362" s="13">
        <v>0.54166666666666663</v>
      </c>
      <c r="BP362" s="14">
        <v>0.88541666666666663</v>
      </c>
      <c r="BQ362" s="14"/>
      <c r="BR362" s="14"/>
      <c r="BS362" s="14">
        <v>0.79166666666666663</v>
      </c>
      <c r="BT362" s="14">
        <v>0.82291666666666663</v>
      </c>
      <c r="BU362" s="14"/>
      <c r="BV362" s="20"/>
      <c r="BW362" s="21">
        <f t="shared" si="22"/>
        <v>1</v>
      </c>
      <c r="BX362" s="2" t="str">
        <f t="shared" si="23"/>
        <v>X</v>
      </c>
      <c r="BY362" s="2">
        <f>+VLOOKUP(B362,GESEM!B:O,14,0)</f>
        <v>9829</v>
      </c>
      <c r="CG362"/>
      <c r="CH362"/>
    </row>
    <row r="363" spans="1:86" ht="12.75" customHeight="1" x14ac:dyDescent="0.2">
      <c r="A363" s="31">
        <f t="shared" si="24"/>
        <v>357</v>
      </c>
      <c r="B363" s="74">
        <v>44546851</v>
      </c>
      <c r="C363" s="61" t="str">
        <f>+VLOOKUP(J363,TURNO!P:Q,2,0)</f>
        <v xml:space="preserve">CHAT USER </v>
      </c>
      <c r="D363" s="61" t="str">
        <f>+VLOOKUP(N363,TURNO!B:D,3,0)</f>
        <v>Tarde</v>
      </c>
      <c r="E363" s="75">
        <f>+VLOOKUP(B363,GESEM!B:R,12,0)</f>
        <v>45588</v>
      </c>
      <c r="F363" s="61" t="str">
        <f>+VLOOKUP(B363,GESEM!B:R,13,0)</f>
        <v>PART TIME</v>
      </c>
      <c r="G363" s="61"/>
      <c r="H363" s="96"/>
      <c r="I363" s="61" t="str">
        <f>+VLOOKUP(B363,GESEM!B:N,3,0)</f>
        <v>VERASTEGUI HUAMAN ESTHER ABIGAIL</v>
      </c>
      <c r="J363" s="61" t="s">
        <v>16</v>
      </c>
      <c r="K363" s="61" t="str">
        <f>+VLOOKUP(B363,GESEM!B:R,8,0)</f>
        <v>RUBINA MEDINA GUSTAVO FRANCO</v>
      </c>
      <c r="L363" s="61" t="str">
        <f>+VLOOKUP(B363,GESEM!B:R,17,0)</f>
        <v>PORTILLA REYES YOHANA ARACELLI</v>
      </c>
      <c r="M363" s="61" t="s">
        <v>98</v>
      </c>
      <c r="N363" s="13">
        <v>0.60416666666666663</v>
      </c>
      <c r="O363" s="14">
        <v>0.76736111111111116</v>
      </c>
      <c r="P363" s="13"/>
      <c r="Q363" s="14"/>
      <c r="R363" s="108" t="str">
        <f>+VLOOKUP(B363,GESEM!B:R,9,0)</f>
        <v>ACTIVO</v>
      </c>
      <c r="S363" s="19">
        <v>0.60416666666666663</v>
      </c>
      <c r="T363" s="14">
        <v>0.76736111111111116</v>
      </c>
      <c r="U363" s="14"/>
      <c r="V363" s="14"/>
      <c r="W363" s="13"/>
      <c r="X363" s="14"/>
      <c r="Y363" s="13"/>
      <c r="Z363" s="20"/>
      <c r="AA363" s="107"/>
      <c r="AB363" s="17"/>
      <c r="AC363" s="17"/>
      <c r="AD363" s="17"/>
      <c r="AE363" s="17"/>
      <c r="AF363" s="17"/>
      <c r="AG363" s="17"/>
      <c r="AH363" s="18"/>
      <c r="AI363" s="13">
        <v>0.60416666666666663</v>
      </c>
      <c r="AJ363" s="14">
        <v>0.76736111111111116</v>
      </c>
      <c r="AK363" s="14"/>
      <c r="AL363" s="14"/>
      <c r="AM363" s="13"/>
      <c r="AN363" s="14"/>
      <c r="AO363" s="14"/>
      <c r="AP363" s="20"/>
      <c r="AQ363" s="16">
        <v>0.60416666666666663</v>
      </c>
      <c r="AR363" s="17">
        <v>0.76736111111111116</v>
      </c>
      <c r="AS363" s="17"/>
      <c r="AT363" s="17"/>
      <c r="AU363" s="17"/>
      <c r="AV363" s="17"/>
      <c r="AW363" s="17"/>
      <c r="AX363" s="18"/>
      <c r="AY363" s="13">
        <v>0.60416666666666663</v>
      </c>
      <c r="AZ363" s="14">
        <v>0.76736111111111116</v>
      </c>
      <c r="BA363" s="14"/>
      <c r="BB363" s="14"/>
      <c r="BC363" s="13"/>
      <c r="BD363" s="14"/>
      <c r="BE363" s="14"/>
      <c r="BF363" s="20"/>
      <c r="BG363" s="16">
        <v>0.60416666666666663</v>
      </c>
      <c r="BH363" s="17">
        <v>0.76736111111111116</v>
      </c>
      <c r="BI363" s="17"/>
      <c r="BJ363" s="17"/>
      <c r="BK363" s="17"/>
      <c r="BL363" s="17"/>
      <c r="BM363" s="17"/>
      <c r="BN363" s="18"/>
      <c r="BO363" s="13">
        <v>0.60416666666666663</v>
      </c>
      <c r="BP363" s="14">
        <v>0.76736111111111116</v>
      </c>
      <c r="BQ363" s="14"/>
      <c r="BR363" s="14"/>
      <c r="BS363" s="14"/>
      <c r="BT363" s="14"/>
      <c r="BU363" s="14"/>
      <c r="BV363" s="20"/>
      <c r="BW363" s="21">
        <f t="shared" si="22"/>
        <v>1</v>
      </c>
      <c r="BX363" s="2" t="str">
        <f t="shared" si="23"/>
        <v>X</v>
      </c>
      <c r="BY363" s="2">
        <f>+VLOOKUP(B363,GESEM!B:O,14,0)</f>
        <v>9828</v>
      </c>
      <c r="CG363"/>
      <c r="CH363"/>
    </row>
    <row r="364" spans="1:86" ht="12.75" customHeight="1" x14ac:dyDescent="0.2">
      <c r="A364" s="31">
        <f t="shared" si="24"/>
        <v>358</v>
      </c>
      <c r="B364" s="74">
        <v>73083433</v>
      </c>
      <c r="C364" s="61" t="str">
        <f>+VLOOKUP(J364,TURNO!P:Q,2,0)</f>
        <v xml:space="preserve">CHAT USER </v>
      </c>
      <c r="D364" s="61" t="str">
        <f>+VLOOKUP(N364,TURNO!B:D,3,0)</f>
        <v>Tarde</v>
      </c>
      <c r="E364" s="75">
        <f>+VLOOKUP(B364,GESEM!B:R,12,0)</f>
        <v>45623</v>
      </c>
      <c r="F364" s="61" t="str">
        <f>+VLOOKUP(B364,GESEM!B:R,13,0)</f>
        <v>PART TIME</v>
      </c>
      <c r="G364" s="61"/>
      <c r="H364" s="96"/>
      <c r="I364" s="61" t="str">
        <f>+VLOOKUP(B364,GESEM!B:N,3,0)</f>
        <v>RENGIFO ARROYO MARCO LEONARDO</v>
      </c>
      <c r="J364" s="61" t="s">
        <v>16</v>
      </c>
      <c r="K364" s="61" t="str">
        <f>+VLOOKUP(B364,GESEM!B:R,8,0)</f>
        <v>ROQUE GOMEZ FRANK PIERCE</v>
      </c>
      <c r="L364" s="61" t="str">
        <f>+VLOOKUP(B364,GESEM!B:R,17,0)</f>
        <v>PORTILLA REYES YOHANA ARACELLI</v>
      </c>
      <c r="M364" s="61" t="s">
        <v>102</v>
      </c>
      <c r="N364" s="13">
        <v>0.625</v>
      </c>
      <c r="O364" s="14">
        <v>0.78819444444444442</v>
      </c>
      <c r="P364" s="13"/>
      <c r="Q364" s="14"/>
      <c r="R364" s="108" t="str">
        <f>+VLOOKUP(B364,GESEM!B:R,9,0)</f>
        <v>ACTIVO</v>
      </c>
      <c r="S364" s="19">
        <v>0.625</v>
      </c>
      <c r="T364" s="14">
        <v>0.78819444444444442</v>
      </c>
      <c r="U364" s="14"/>
      <c r="V364" s="14"/>
      <c r="W364" s="13"/>
      <c r="X364" s="14"/>
      <c r="Y364" s="13"/>
      <c r="Z364" s="20"/>
      <c r="AA364" s="107">
        <v>0.625</v>
      </c>
      <c r="AB364" s="17">
        <v>0.78819444444444442</v>
      </c>
      <c r="AC364" s="17"/>
      <c r="AD364" s="17"/>
      <c r="AE364" s="17"/>
      <c r="AF364" s="17"/>
      <c r="AG364" s="17"/>
      <c r="AH364" s="18"/>
      <c r="AI364" s="13">
        <v>0.625</v>
      </c>
      <c r="AJ364" s="14">
        <v>0.78819444444444442</v>
      </c>
      <c r="AK364" s="14"/>
      <c r="AL364" s="14"/>
      <c r="AM364" s="13"/>
      <c r="AN364" s="14"/>
      <c r="AO364" s="14"/>
      <c r="AP364" s="20"/>
      <c r="AQ364" s="16">
        <v>0.625</v>
      </c>
      <c r="AR364" s="17">
        <v>0.78819444444444442</v>
      </c>
      <c r="AS364" s="17"/>
      <c r="AT364" s="17"/>
      <c r="AU364" s="17"/>
      <c r="AV364" s="17"/>
      <c r="AW364" s="17"/>
      <c r="AX364" s="18"/>
      <c r="AY364" s="13">
        <v>0.625</v>
      </c>
      <c r="AZ364" s="14">
        <v>0.78819444444444442</v>
      </c>
      <c r="BA364" s="14"/>
      <c r="BB364" s="14"/>
      <c r="BC364" s="13"/>
      <c r="BD364" s="14"/>
      <c r="BE364" s="14"/>
      <c r="BF364" s="20"/>
      <c r="BG364" s="16"/>
      <c r="BH364" s="17"/>
      <c r="BI364" s="17"/>
      <c r="BJ364" s="17"/>
      <c r="BK364" s="17"/>
      <c r="BL364" s="17"/>
      <c r="BM364" s="17"/>
      <c r="BN364" s="18"/>
      <c r="BO364" s="13">
        <v>0.625</v>
      </c>
      <c r="BP364" s="14">
        <v>0.78819444444444442</v>
      </c>
      <c r="BQ364" s="14"/>
      <c r="BR364" s="14"/>
      <c r="BS364" s="14"/>
      <c r="BT364" s="14"/>
      <c r="BU364" s="14"/>
      <c r="BV364" s="20"/>
      <c r="BW364" s="21">
        <f t="shared" si="22"/>
        <v>1</v>
      </c>
      <c r="BX364" s="2" t="str">
        <f t="shared" si="23"/>
        <v>X</v>
      </c>
      <c r="BY364" s="2">
        <f>+VLOOKUP(B364,GESEM!B:O,14,0)</f>
        <v>10896</v>
      </c>
      <c r="CG364"/>
      <c r="CH364"/>
    </row>
    <row r="365" spans="1:86" ht="12.75" customHeight="1" x14ac:dyDescent="0.2">
      <c r="A365" s="31">
        <f t="shared" si="24"/>
        <v>359</v>
      </c>
      <c r="B365" s="74">
        <v>72712313</v>
      </c>
      <c r="C365" s="61" t="str">
        <f>+VLOOKUP(J365,TURNO!P:Q,2,0)</f>
        <v xml:space="preserve">CHAT USER </v>
      </c>
      <c r="D365" s="61" t="str">
        <f>+VLOOKUP(N365,TURNO!B:D,3,0)</f>
        <v>Tarde</v>
      </c>
      <c r="E365" s="75">
        <f>+VLOOKUP(B365,GESEM!B:R,12,0)</f>
        <v>45220</v>
      </c>
      <c r="F365" s="61" t="str">
        <f>+VLOOKUP(B365,GESEM!B:R,13,0)</f>
        <v>PART TIME</v>
      </c>
      <c r="G365" s="61" t="s">
        <v>2215</v>
      </c>
      <c r="H365" s="96" t="s">
        <v>2374</v>
      </c>
      <c r="I365" s="61" t="str">
        <f>+VLOOKUP(B365,GESEM!B:N,3,0)</f>
        <v>SALAZAR VILLANO ROCIO</v>
      </c>
      <c r="J365" s="61" t="s">
        <v>16</v>
      </c>
      <c r="K365" s="61" t="str">
        <f>+VLOOKUP(B365,GESEM!B:R,8,0)</f>
        <v>MORALES MAMANI BRADEN SAMUEL</v>
      </c>
      <c r="L365" s="61" t="str">
        <f>+VLOOKUP(B365,GESEM!B:R,17,0)</f>
        <v>PORTILLA REYES YOHANA ARACELLI</v>
      </c>
      <c r="M365" s="61" t="s">
        <v>97</v>
      </c>
      <c r="N365" s="13">
        <v>0.5625</v>
      </c>
      <c r="O365" s="14">
        <v>0.72569444444444442</v>
      </c>
      <c r="P365" s="13"/>
      <c r="Q365" s="14"/>
      <c r="R365" s="108" t="str">
        <f>+VLOOKUP(B365,GESEM!B:R,9,0)</f>
        <v>ACTIVO</v>
      </c>
      <c r="S365" s="19"/>
      <c r="T365" s="14"/>
      <c r="U365" s="14"/>
      <c r="V365" s="14"/>
      <c r="W365" s="13"/>
      <c r="X365" s="14"/>
      <c r="Y365" s="13"/>
      <c r="Z365" s="20"/>
      <c r="AA365" s="107">
        <v>0.5625</v>
      </c>
      <c r="AB365" s="17">
        <v>0.72569444444444442</v>
      </c>
      <c r="AC365" s="17"/>
      <c r="AD365" s="17"/>
      <c r="AE365" s="17"/>
      <c r="AF365" s="17"/>
      <c r="AG365" s="17"/>
      <c r="AH365" s="18"/>
      <c r="AI365" s="13">
        <v>0.5625</v>
      </c>
      <c r="AJ365" s="14">
        <v>0.72569444444444442</v>
      </c>
      <c r="AK365" s="14"/>
      <c r="AL365" s="14"/>
      <c r="AM365" s="13"/>
      <c r="AN365" s="14"/>
      <c r="AO365" s="14"/>
      <c r="AP365" s="20"/>
      <c r="AQ365" s="16">
        <v>0.5625</v>
      </c>
      <c r="AR365" s="17">
        <v>0.72569444444444442</v>
      </c>
      <c r="AS365" s="17"/>
      <c r="AT365" s="17"/>
      <c r="AU365" s="17"/>
      <c r="AV365" s="17"/>
      <c r="AW365" s="17"/>
      <c r="AX365" s="18"/>
      <c r="AY365" s="13">
        <v>0.5625</v>
      </c>
      <c r="AZ365" s="14">
        <v>0.72569444444444442</v>
      </c>
      <c r="BA365" s="14"/>
      <c r="BB365" s="14"/>
      <c r="BC365" s="13"/>
      <c r="BD365" s="14"/>
      <c r="BE365" s="14"/>
      <c r="BF365" s="20"/>
      <c r="BG365" s="16">
        <v>0.5625</v>
      </c>
      <c r="BH365" s="17">
        <v>0.72569444444444442</v>
      </c>
      <c r="BI365" s="17"/>
      <c r="BJ365" s="17"/>
      <c r="BK365" s="17"/>
      <c r="BL365" s="17"/>
      <c r="BM365" s="17"/>
      <c r="BN365" s="18"/>
      <c r="BO365" s="13">
        <v>0.5625</v>
      </c>
      <c r="BP365" s="14">
        <v>0.72569444444444442</v>
      </c>
      <c r="BQ365" s="14"/>
      <c r="BR365" s="14"/>
      <c r="BS365" s="14"/>
      <c r="BT365" s="14"/>
      <c r="BU365" s="14"/>
      <c r="BV365" s="20"/>
      <c r="BW365" s="21">
        <f t="shared" si="22"/>
        <v>1</v>
      </c>
      <c r="BX365" s="2" t="str">
        <f t="shared" si="23"/>
        <v>X</v>
      </c>
      <c r="BY365" s="2">
        <f>+VLOOKUP(B365,GESEM!B:O,14,0)</f>
        <v>6749</v>
      </c>
      <c r="CG365"/>
      <c r="CH365"/>
    </row>
    <row r="366" spans="1:86" ht="12.75" customHeight="1" x14ac:dyDescent="0.2">
      <c r="A366" s="31">
        <f t="shared" si="24"/>
        <v>360</v>
      </c>
      <c r="B366" s="74">
        <v>48131456</v>
      </c>
      <c r="C366" s="61" t="str">
        <f>+VLOOKUP(J366,TURNO!P:Q,2,0)</f>
        <v xml:space="preserve">CHAT USER </v>
      </c>
      <c r="D366" s="61" t="str">
        <f>+VLOOKUP(N366,TURNO!B:D,3,0)</f>
        <v>Tarde</v>
      </c>
      <c r="E366" s="75">
        <f>+VLOOKUP(B366,GESEM!B:R,12,0)</f>
        <v>45402</v>
      </c>
      <c r="F366" s="61" t="str">
        <f>+VLOOKUP(B366,GESEM!B:R,13,0)</f>
        <v>PART TIME</v>
      </c>
      <c r="G366" s="61"/>
      <c r="H366" s="96"/>
      <c r="I366" s="61" t="str">
        <f>+VLOOKUP(B366,GESEM!B:N,3,0)</f>
        <v>SALINAS COCHACHIN BETTSY JODELY</v>
      </c>
      <c r="J366" s="61" t="s">
        <v>16</v>
      </c>
      <c r="K366" s="61" t="str">
        <f>+VLOOKUP(B366,GESEM!B:R,8,0)</f>
        <v>MORALES MAMANI BRADEN SAMUEL</v>
      </c>
      <c r="L366" s="61" t="str">
        <f>+VLOOKUP(B366,GESEM!B:R,17,0)</f>
        <v>PORTILLA REYES YOHANA ARACELLI</v>
      </c>
      <c r="M366" s="61" t="s">
        <v>97</v>
      </c>
      <c r="N366" s="13">
        <v>0.54166666666666663</v>
      </c>
      <c r="O366" s="14">
        <v>0.70486111111111116</v>
      </c>
      <c r="P366" s="13"/>
      <c r="Q366" s="14"/>
      <c r="R366" s="108" t="str">
        <f>+VLOOKUP(B366,GESEM!B:R,9,0)</f>
        <v>ACTIVO</v>
      </c>
      <c r="S366" s="19"/>
      <c r="T366" s="14"/>
      <c r="U366" s="14"/>
      <c r="V366" s="14"/>
      <c r="W366" s="13"/>
      <c r="X366" s="14"/>
      <c r="Y366" s="13"/>
      <c r="Z366" s="20"/>
      <c r="AA366" s="107">
        <v>0.54166666666666663</v>
      </c>
      <c r="AB366" s="17">
        <v>0.70486111111111116</v>
      </c>
      <c r="AC366" s="17"/>
      <c r="AD366" s="17"/>
      <c r="AE366" s="17"/>
      <c r="AF366" s="17"/>
      <c r="AG366" s="17"/>
      <c r="AH366" s="18"/>
      <c r="AI366" s="13">
        <v>0.54166666666666663</v>
      </c>
      <c r="AJ366" s="14">
        <v>0.70486111111111116</v>
      </c>
      <c r="AK366" s="14"/>
      <c r="AL366" s="14"/>
      <c r="AM366" s="13"/>
      <c r="AN366" s="14"/>
      <c r="AO366" s="14"/>
      <c r="AP366" s="20"/>
      <c r="AQ366" s="16">
        <v>0.54166666666666663</v>
      </c>
      <c r="AR366" s="17">
        <v>0.70486111111111116</v>
      </c>
      <c r="AS366" s="17"/>
      <c r="AT366" s="17"/>
      <c r="AU366" s="17"/>
      <c r="AV366" s="17"/>
      <c r="AW366" s="17"/>
      <c r="AX366" s="18"/>
      <c r="AY366" s="13">
        <v>0.54166666666666663</v>
      </c>
      <c r="AZ366" s="14">
        <v>0.70486111111111116</v>
      </c>
      <c r="BA366" s="14"/>
      <c r="BB366" s="14"/>
      <c r="BC366" s="13"/>
      <c r="BD366" s="14"/>
      <c r="BE366" s="14"/>
      <c r="BF366" s="20"/>
      <c r="BG366" s="16">
        <v>0.54166666666666663</v>
      </c>
      <c r="BH366" s="17">
        <v>0.70486111111111116</v>
      </c>
      <c r="BI366" s="17"/>
      <c r="BJ366" s="17"/>
      <c r="BK366" s="17"/>
      <c r="BL366" s="17"/>
      <c r="BM366" s="17"/>
      <c r="BN366" s="18"/>
      <c r="BO366" s="13">
        <v>0.54166666666666663</v>
      </c>
      <c r="BP366" s="14">
        <v>0.70486111111111116</v>
      </c>
      <c r="BQ366" s="14"/>
      <c r="BR366" s="14"/>
      <c r="BS366" s="14"/>
      <c r="BT366" s="14"/>
      <c r="BU366" s="14"/>
      <c r="BV366" s="20"/>
      <c r="BW366" s="21">
        <f t="shared" si="22"/>
        <v>1</v>
      </c>
      <c r="BX366" s="2" t="str">
        <f t="shared" si="23"/>
        <v>X</v>
      </c>
      <c r="BY366" s="2">
        <f>+VLOOKUP(B366,GESEM!B:O,14,0)</f>
        <v>7265</v>
      </c>
      <c r="CG366"/>
      <c r="CH366"/>
    </row>
    <row r="367" spans="1:86" ht="12.75" customHeight="1" x14ac:dyDescent="0.2">
      <c r="A367" s="31">
        <f t="shared" si="24"/>
        <v>361</v>
      </c>
      <c r="B367" s="74">
        <v>75954523</v>
      </c>
      <c r="C367" s="61" t="str">
        <f>+VLOOKUP(J367,TURNO!P:Q,2,0)</f>
        <v xml:space="preserve">CHAT USER </v>
      </c>
      <c r="D367" s="61" t="str">
        <f>+VLOOKUP(N367,TURNO!B:D,3,0)</f>
        <v>Tarde</v>
      </c>
      <c r="E367" s="75">
        <f>+VLOOKUP(B367,GESEM!B:R,12,0)</f>
        <v>45220</v>
      </c>
      <c r="F367" s="61" t="str">
        <f>+VLOOKUP(B367,GESEM!B:R,13,0)</f>
        <v>PART TIME</v>
      </c>
      <c r="G367" s="61"/>
      <c r="H367" s="96"/>
      <c r="I367" s="61" t="str">
        <f>+VLOOKUP(B367,GESEM!B:N,3,0)</f>
        <v>SILVA CASTILLO LUCIA MELANIE</v>
      </c>
      <c r="J367" s="61" t="s">
        <v>16</v>
      </c>
      <c r="K367" s="61" t="str">
        <f>+VLOOKUP(B367,GESEM!B:R,8,0)</f>
        <v>ROQUE GOMEZ FRANK PIERCE</v>
      </c>
      <c r="L367" s="61" t="str">
        <f>+VLOOKUP(B367,GESEM!B:R,17,0)</f>
        <v>PORTILLA REYES YOHANA ARACELLI</v>
      </c>
      <c r="M367" s="61" t="s">
        <v>97</v>
      </c>
      <c r="N367" s="13">
        <v>0.54166666666666663</v>
      </c>
      <c r="O367" s="14">
        <v>0.70486111111111116</v>
      </c>
      <c r="P367" s="13"/>
      <c r="Q367" s="14"/>
      <c r="R367" s="108" t="str">
        <f>+VLOOKUP(B367,GESEM!B:R,9,0)</f>
        <v>ACTIVO</v>
      </c>
      <c r="S367" s="19"/>
      <c r="T367" s="14"/>
      <c r="U367" s="14"/>
      <c r="V367" s="14"/>
      <c r="W367" s="13"/>
      <c r="X367" s="14"/>
      <c r="Y367" s="13"/>
      <c r="Z367" s="20"/>
      <c r="AA367" s="107">
        <v>0.54166666666666663</v>
      </c>
      <c r="AB367" s="17">
        <v>0.70486111111111116</v>
      </c>
      <c r="AC367" s="17"/>
      <c r="AD367" s="17"/>
      <c r="AE367" s="17"/>
      <c r="AF367" s="17"/>
      <c r="AG367" s="17"/>
      <c r="AH367" s="18"/>
      <c r="AI367" s="13">
        <v>0.54166666666666663</v>
      </c>
      <c r="AJ367" s="14">
        <v>0.70486111111111116</v>
      </c>
      <c r="AK367" s="14"/>
      <c r="AL367" s="14"/>
      <c r="AM367" s="13"/>
      <c r="AN367" s="14"/>
      <c r="AO367" s="14"/>
      <c r="AP367" s="20"/>
      <c r="AQ367" s="16">
        <v>0.54166666666666663</v>
      </c>
      <c r="AR367" s="17">
        <v>0.70486111111111116</v>
      </c>
      <c r="AS367" s="17"/>
      <c r="AT367" s="17"/>
      <c r="AU367" s="17"/>
      <c r="AV367" s="17"/>
      <c r="AW367" s="17"/>
      <c r="AX367" s="18"/>
      <c r="AY367" s="13">
        <v>0.54166666666666663</v>
      </c>
      <c r="AZ367" s="14">
        <v>0.70486111111111116</v>
      </c>
      <c r="BA367" s="14"/>
      <c r="BB367" s="14"/>
      <c r="BC367" s="13"/>
      <c r="BD367" s="14"/>
      <c r="BE367" s="14"/>
      <c r="BF367" s="20"/>
      <c r="BG367" s="16">
        <v>0.54166666666666663</v>
      </c>
      <c r="BH367" s="17">
        <v>0.70486111111111116</v>
      </c>
      <c r="BI367" s="17"/>
      <c r="BJ367" s="17"/>
      <c r="BK367" s="17"/>
      <c r="BL367" s="17"/>
      <c r="BM367" s="17"/>
      <c r="BN367" s="18"/>
      <c r="BO367" s="13">
        <v>0.54166666666666663</v>
      </c>
      <c r="BP367" s="14">
        <v>0.70486111111111116</v>
      </c>
      <c r="BQ367" s="14"/>
      <c r="BR367" s="14"/>
      <c r="BS367" s="14"/>
      <c r="BT367" s="14"/>
      <c r="BU367" s="14"/>
      <c r="BV367" s="20"/>
      <c r="BW367" s="21">
        <f t="shared" si="22"/>
        <v>1</v>
      </c>
      <c r="BX367" s="2" t="str">
        <f t="shared" si="23"/>
        <v>X</v>
      </c>
      <c r="BY367" s="2">
        <f>+VLOOKUP(B367,GESEM!B:O,14,0)</f>
        <v>6749</v>
      </c>
      <c r="CG367"/>
      <c r="CH367"/>
    </row>
    <row r="368" spans="1:86" ht="12.75" customHeight="1" x14ac:dyDescent="0.2">
      <c r="A368" s="31">
        <f t="shared" si="24"/>
        <v>362</v>
      </c>
      <c r="B368" s="74">
        <v>72182198</v>
      </c>
      <c r="C368" s="61" t="str">
        <f>+VLOOKUP(J368,TURNO!P:Q,2,0)</f>
        <v xml:space="preserve">CHAT USER </v>
      </c>
      <c r="D368" s="61" t="str">
        <f>+VLOOKUP(N368,TURNO!B:D,3,0)</f>
        <v>Tarde</v>
      </c>
      <c r="E368" s="75">
        <f>+VLOOKUP(B368,GESEM!B:R,12,0)</f>
        <v>45586</v>
      </c>
      <c r="F368" s="61" t="str">
        <f>+VLOOKUP(B368,GESEM!B:R,13,0)</f>
        <v>PART TIME</v>
      </c>
      <c r="G368" s="61"/>
      <c r="H368" s="96"/>
      <c r="I368" s="61" t="str">
        <f>+VLOOKUP(B368,GESEM!B:N,3,0)</f>
        <v>HUARICALLO PACUALA JOSSELIN KARIN</v>
      </c>
      <c r="J368" s="61" t="s">
        <v>16</v>
      </c>
      <c r="K368" s="61" t="str">
        <f>+VLOOKUP(B368,GESEM!B:R,8,0)</f>
        <v>ALMEYDA ALVARADO CARLOS ALEJANDRO</v>
      </c>
      <c r="L368" s="61" t="str">
        <f>+VLOOKUP(B368,GESEM!B:R,17,0)</f>
        <v>SANCHEZ GRADOS JEAN PIERRE JOAQUIN</v>
      </c>
      <c r="M368" s="61" t="s">
        <v>98</v>
      </c>
      <c r="N368" s="13">
        <v>0.66666666666666663</v>
      </c>
      <c r="O368" s="14">
        <v>0.82986111111111116</v>
      </c>
      <c r="P368" s="13"/>
      <c r="Q368" s="14"/>
      <c r="R368" s="108" t="str">
        <f>+VLOOKUP(B368,GESEM!B:R,9,0)</f>
        <v>ACTIVO</v>
      </c>
      <c r="S368" s="19">
        <v>0.66666666666666663</v>
      </c>
      <c r="T368" s="14">
        <v>0.82986111111111116</v>
      </c>
      <c r="U368" s="14"/>
      <c r="V368" s="14"/>
      <c r="W368" s="13"/>
      <c r="X368" s="14"/>
      <c r="Y368" s="13"/>
      <c r="Z368" s="20"/>
      <c r="AA368" s="107"/>
      <c r="AB368" s="17"/>
      <c r="AC368" s="17"/>
      <c r="AD368" s="17"/>
      <c r="AE368" s="17"/>
      <c r="AF368" s="17"/>
      <c r="AG368" s="17"/>
      <c r="AH368" s="18"/>
      <c r="AI368" s="13">
        <v>0.66666666666666663</v>
      </c>
      <c r="AJ368" s="14">
        <v>0.82986111111111116</v>
      </c>
      <c r="AK368" s="14"/>
      <c r="AL368" s="14"/>
      <c r="AM368" s="13"/>
      <c r="AN368" s="14"/>
      <c r="AO368" s="14"/>
      <c r="AP368" s="20"/>
      <c r="AQ368" s="16">
        <v>0.66666666666666663</v>
      </c>
      <c r="AR368" s="17">
        <v>0.82986111111111116</v>
      </c>
      <c r="AS368" s="17"/>
      <c r="AT368" s="17"/>
      <c r="AU368" s="17"/>
      <c r="AV368" s="17"/>
      <c r="AW368" s="17"/>
      <c r="AX368" s="18"/>
      <c r="AY368" s="13">
        <v>0.66666666666666663</v>
      </c>
      <c r="AZ368" s="14">
        <v>0.82986111111111116</v>
      </c>
      <c r="BA368" s="14"/>
      <c r="BB368" s="14"/>
      <c r="BC368" s="13"/>
      <c r="BD368" s="14"/>
      <c r="BE368" s="14"/>
      <c r="BF368" s="20"/>
      <c r="BG368" s="16">
        <v>0.66666666666666663</v>
      </c>
      <c r="BH368" s="17">
        <v>0.82986111111111116</v>
      </c>
      <c r="BI368" s="17"/>
      <c r="BJ368" s="17"/>
      <c r="BK368" s="17"/>
      <c r="BL368" s="17"/>
      <c r="BM368" s="17"/>
      <c r="BN368" s="18"/>
      <c r="BO368" s="13">
        <v>0.66666666666666663</v>
      </c>
      <c r="BP368" s="14">
        <v>0.82986111111111116</v>
      </c>
      <c r="BQ368" s="14"/>
      <c r="BR368" s="14"/>
      <c r="BS368" s="14"/>
      <c r="BT368" s="14"/>
      <c r="BU368" s="14"/>
      <c r="BV368" s="20"/>
      <c r="BW368" s="21">
        <f t="shared" si="22"/>
        <v>1</v>
      </c>
      <c r="BX368" s="2" t="str">
        <f t="shared" si="23"/>
        <v>X</v>
      </c>
      <c r="BY368" s="2">
        <f>+VLOOKUP(B368,GESEM!B:O,14,0)</f>
        <v>10860</v>
      </c>
      <c r="CG368"/>
      <c r="CH368"/>
    </row>
    <row r="369" spans="1:86" ht="12.75" customHeight="1" x14ac:dyDescent="0.2">
      <c r="A369" s="31">
        <f t="shared" si="24"/>
        <v>363</v>
      </c>
      <c r="B369" s="74">
        <v>76496538</v>
      </c>
      <c r="C369" s="61" t="str">
        <f>+VLOOKUP(J369,TURNO!P:Q,2,0)</f>
        <v xml:space="preserve">CHAT USER </v>
      </c>
      <c r="D369" s="61" t="str">
        <f>+VLOOKUP(N369,TURNO!B:D,3,0)</f>
        <v>Tarde</v>
      </c>
      <c r="E369" s="75">
        <f>+VLOOKUP(B369,GESEM!B:R,12,0)</f>
        <v>45583</v>
      </c>
      <c r="F369" s="61" t="str">
        <f>+VLOOKUP(B369,GESEM!B:R,13,0)</f>
        <v>PART TIME</v>
      </c>
      <c r="G369" s="61"/>
      <c r="H369" s="96"/>
      <c r="I369" s="61" t="str">
        <f>+VLOOKUP(B369,GESEM!B:N,3,0)</f>
        <v>QUISPE REYES ANGI ALEXANDRA</v>
      </c>
      <c r="J369" s="61" t="s">
        <v>16</v>
      </c>
      <c r="K369" s="61" t="str">
        <f>+VLOOKUP(B369,GESEM!B:R,8,0)</f>
        <v>VILLAVICENCIO OBANDO ARTURO JOSE</v>
      </c>
      <c r="L369" s="61" t="str">
        <f>+VLOOKUP(B369,GESEM!B:R,17,0)</f>
        <v>PORTILLA REYES YOHANA ARACELLI</v>
      </c>
      <c r="M369" s="61" t="s">
        <v>98</v>
      </c>
      <c r="N369" s="13">
        <v>0.54166666666666663</v>
      </c>
      <c r="O369" s="14">
        <v>0.70486111111111116</v>
      </c>
      <c r="P369" s="13"/>
      <c r="Q369" s="14"/>
      <c r="R369" s="108" t="str">
        <f>+VLOOKUP(B369,GESEM!B:R,9,0)</f>
        <v>ACTIVO</v>
      </c>
      <c r="S369" s="19">
        <v>0.54166666666666663</v>
      </c>
      <c r="T369" s="14">
        <v>0.70486111111111116</v>
      </c>
      <c r="U369" s="14"/>
      <c r="V369" s="14"/>
      <c r="W369" s="13"/>
      <c r="X369" s="14"/>
      <c r="Y369" s="13"/>
      <c r="Z369" s="20"/>
      <c r="AA369" s="107"/>
      <c r="AB369" s="17"/>
      <c r="AC369" s="17"/>
      <c r="AD369" s="17"/>
      <c r="AE369" s="17"/>
      <c r="AF369" s="17"/>
      <c r="AG369" s="17"/>
      <c r="AH369" s="18"/>
      <c r="AI369" s="13">
        <v>0.54166666666666663</v>
      </c>
      <c r="AJ369" s="14">
        <v>0.70486111111111116</v>
      </c>
      <c r="AK369" s="14"/>
      <c r="AL369" s="14"/>
      <c r="AM369" s="13"/>
      <c r="AN369" s="14"/>
      <c r="AO369" s="14"/>
      <c r="AP369" s="20"/>
      <c r="AQ369" s="16">
        <v>0.54166666666666663</v>
      </c>
      <c r="AR369" s="17">
        <v>0.70486111111111116</v>
      </c>
      <c r="AS369" s="17"/>
      <c r="AT369" s="17"/>
      <c r="AU369" s="17"/>
      <c r="AV369" s="17"/>
      <c r="AW369" s="17"/>
      <c r="AX369" s="18"/>
      <c r="AY369" s="13">
        <v>0.54166666666666663</v>
      </c>
      <c r="AZ369" s="14">
        <v>0.70486111111111116</v>
      </c>
      <c r="BA369" s="14"/>
      <c r="BB369" s="14"/>
      <c r="BC369" s="13"/>
      <c r="BD369" s="14"/>
      <c r="BE369" s="14"/>
      <c r="BF369" s="20"/>
      <c r="BG369" s="16">
        <v>0.54166666666666663</v>
      </c>
      <c r="BH369" s="17">
        <v>0.70486111111111116</v>
      </c>
      <c r="BI369" s="17"/>
      <c r="BJ369" s="17"/>
      <c r="BK369" s="17"/>
      <c r="BL369" s="17"/>
      <c r="BM369" s="17"/>
      <c r="BN369" s="18"/>
      <c r="BO369" s="13">
        <v>0.54166666666666663</v>
      </c>
      <c r="BP369" s="14">
        <v>0.70486111111111116</v>
      </c>
      <c r="BQ369" s="14"/>
      <c r="BR369" s="14"/>
      <c r="BS369" s="14"/>
      <c r="BT369" s="14"/>
      <c r="BU369" s="14"/>
      <c r="BV369" s="20"/>
      <c r="BW369" s="21">
        <f t="shared" si="22"/>
        <v>1</v>
      </c>
      <c r="BX369" s="2" t="str">
        <f t="shared" si="23"/>
        <v>X</v>
      </c>
      <c r="BY369" s="2">
        <f>+VLOOKUP(B369,GESEM!B:O,14,0)</f>
        <v>9785</v>
      </c>
      <c r="CG369"/>
      <c r="CH369"/>
    </row>
    <row r="370" spans="1:86" ht="12.75" customHeight="1" x14ac:dyDescent="0.2">
      <c r="A370" s="31">
        <f t="shared" si="24"/>
        <v>364</v>
      </c>
      <c r="B370" s="74">
        <v>76699114</v>
      </c>
      <c r="C370" s="61" t="str">
        <f>+VLOOKUP(J370,TURNO!P:Q,2,0)</f>
        <v xml:space="preserve">CHAT USER </v>
      </c>
      <c r="D370" s="61" t="str">
        <f>+VLOOKUP(N370,TURNO!B:D,3,0)</f>
        <v>Tarde</v>
      </c>
      <c r="E370" s="75">
        <f>+VLOOKUP(B370,GESEM!B:R,12,0)</f>
        <v>45743</v>
      </c>
      <c r="F370" s="61" t="str">
        <f>+VLOOKUP(B370,GESEM!B:R,13,0)</f>
        <v>PART TIME</v>
      </c>
      <c r="G370" s="61"/>
      <c r="H370" s="96"/>
      <c r="I370" s="61" t="str">
        <f>+VLOOKUP(B370,GESEM!B:N,3,0)</f>
        <v>CHIPANA GARCIA KIABECK AKEMY</v>
      </c>
      <c r="J370" s="61" t="s">
        <v>16</v>
      </c>
      <c r="K370" s="61" t="str">
        <f>+VLOOKUP(B370,GESEM!B:R,8,0)</f>
        <v>MARCELO QUESQUEN NELLY AZUCENA</v>
      </c>
      <c r="L370" s="61" t="str">
        <f>+VLOOKUP(B370,GESEM!B:R,17,0)</f>
        <v>SANCHEZ GRADOS JEAN PIERRE JOAQUIN</v>
      </c>
      <c r="M370" s="61" t="s">
        <v>104</v>
      </c>
      <c r="N370" s="13">
        <v>0.5</v>
      </c>
      <c r="O370" s="14">
        <v>0.85763888888888884</v>
      </c>
      <c r="P370" s="13">
        <v>0.70833333333333337</v>
      </c>
      <c r="Q370" s="14">
        <v>0.73958333333333337</v>
      </c>
      <c r="R370" s="108" t="str">
        <f>+VLOOKUP(B370,GESEM!B:R,9,0)</f>
        <v>INACTIVO</v>
      </c>
      <c r="S370" s="19"/>
      <c r="T370" s="14"/>
      <c r="U370" s="14"/>
      <c r="V370" s="14"/>
      <c r="W370" s="13"/>
      <c r="X370" s="14"/>
      <c r="Y370" s="13"/>
      <c r="Z370" s="20"/>
      <c r="AA370" s="107"/>
      <c r="AB370" s="17"/>
      <c r="AC370" s="17"/>
      <c r="AD370" s="17"/>
      <c r="AE370" s="17"/>
      <c r="AF370" s="17"/>
      <c r="AG370" s="17"/>
      <c r="AH370" s="18"/>
      <c r="AI370" s="13"/>
      <c r="AJ370" s="14"/>
      <c r="AK370" s="14"/>
      <c r="AL370" s="14"/>
      <c r="AM370" s="13"/>
      <c r="AN370" s="14"/>
      <c r="AO370" s="14"/>
      <c r="AP370" s="20"/>
      <c r="AQ370" s="16"/>
      <c r="AR370" s="17"/>
      <c r="AS370" s="17"/>
      <c r="AT370" s="17"/>
      <c r="AU370" s="17"/>
      <c r="AV370" s="17"/>
      <c r="AW370" s="17"/>
      <c r="AX370" s="18"/>
      <c r="AY370" s="13">
        <v>0.5</v>
      </c>
      <c r="AZ370" s="14">
        <v>0.85763888888888884</v>
      </c>
      <c r="BA370" s="14"/>
      <c r="BB370" s="14"/>
      <c r="BC370" s="13">
        <v>0.70833333333333337</v>
      </c>
      <c r="BD370" s="14">
        <v>0.73958333333333337</v>
      </c>
      <c r="BE370" s="14"/>
      <c r="BF370" s="20"/>
      <c r="BG370" s="16">
        <v>0.5</v>
      </c>
      <c r="BH370" s="17">
        <v>0.85763888888888884</v>
      </c>
      <c r="BI370" s="17"/>
      <c r="BJ370" s="17"/>
      <c r="BK370" s="17">
        <v>0.70833333333333337</v>
      </c>
      <c r="BL370" s="17">
        <v>0.73958333333333337</v>
      </c>
      <c r="BM370" s="17"/>
      <c r="BN370" s="18"/>
      <c r="BO370" s="13">
        <v>0.5</v>
      </c>
      <c r="BP370" s="14">
        <v>0.85763888888888884</v>
      </c>
      <c r="BQ370" s="14"/>
      <c r="BR370" s="14"/>
      <c r="BS370" s="14">
        <v>0.70833333333333337</v>
      </c>
      <c r="BT370" s="14">
        <v>0.73958333333333337</v>
      </c>
      <c r="BU370" s="14"/>
      <c r="BV370" s="20"/>
      <c r="BW370" s="21">
        <f t="shared" si="22"/>
        <v>4</v>
      </c>
      <c r="BX370" s="2" t="str">
        <f t="shared" si="23"/>
        <v>X</v>
      </c>
      <c r="BY370" s="2" t="str">
        <f>+VLOOKUP(B370,GESEM!B:O,14,0)</f>
        <v xml:space="preserve">R1586955 </v>
      </c>
      <c r="CG370"/>
      <c r="CH370"/>
    </row>
    <row r="371" spans="1:86" ht="12.75" customHeight="1" x14ac:dyDescent="0.2">
      <c r="A371" s="31">
        <f t="shared" si="24"/>
        <v>365</v>
      </c>
      <c r="B371" s="74">
        <v>72655097</v>
      </c>
      <c r="C371" s="61" t="str">
        <f>+VLOOKUP(J371,TURNO!P:Q,2,0)</f>
        <v xml:space="preserve">CHAT USER </v>
      </c>
      <c r="D371" s="61" t="str">
        <f>+VLOOKUP(N371,TURNO!B:D,3,0)</f>
        <v>Tarde</v>
      </c>
      <c r="E371" s="75">
        <f>+VLOOKUP(B371,GESEM!B:R,12,0)</f>
        <v>45743</v>
      </c>
      <c r="F371" s="61" t="str">
        <f>+VLOOKUP(B371,GESEM!B:R,13,0)</f>
        <v>PART TIME</v>
      </c>
      <c r="G371" s="61"/>
      <c r="H371" s="96"/>
      <c r="I371" s="61" t="str">
        <f>+VLOOKUP(B371,GESEM!B:N,3,0)</f>
        <v>PRETEL GARCIA MARIAFERNANDA</v>
      </c>
      <c r="J371" s="61" t="s">
        <v>16</v>
      </c>
      <c r="K371" s="61" t="str">
        <f>+VLOOKUP(B371,GESEM!B:R,8,0)</f>
        <v>CANCHARI ARILUZ JOSH JUAN</v>
      </c>
      <c r="L371" s="61" t="str">
        <f>+VLOOKUP(B371,GESEM!B:R,17,0)</f>
        <v>SANCHEZ GRADOS JEAN PIERRE JOAQUIN</v>
      </c>
      <c r="M371" s="61" t="s">
        <v>104</v>
      </c>
      <c r="N371" s="13">
        <v>0.5</v>
      </c>
      <c r="O371" s="14">
        <v>0.85763888888888884</v>
      </c>
      <c r="P371" s="13">
        <v>0.70833333333333337</v>
      </c>
      <c r="Q371" s="14">
        <v>0.73958333333333337</v>
      </c>
      <c r="R371" s="108" t="str">
        <f>+VLOOKUP(B371,GESEM!B:R,9,0)</f>
        <v>ACTIVO</v>
      </c>
      <c r="S371" s="19"/>
      <c r="T371" s="14"/>
      <c r="U371" s="14"/>
      <c r="V371" s="14"/>
      <c r="W371" s="13"/>
      <c r="X371" s="14"/>
      <c r="Y371" s="13"/>
      <c r="Z371" s="20"/>
      <c r="AA371" s="107"/>
      <c r="AB371" s="17"/>
      <c r="AC371" s="17"/>
      <c r="AD371" s="17"/>
      <c r="AE371" s="17"/>
      <c r="AF371" s="17"/>
      <c r="AG371" s="17"/>
      <c r="AH371" s="18"/>
      <c r="AI371" s="13"/>
      <c r="AJ371" s="14"/>
      <c r="AK371" s="14"/>
      <c r="AL371" s="14"/>
      <c r="AM371" s="13"/>
      <c r="AN371" s="14"/>
      <c r="AO371" s="14"/>
      <c r="AP371" s="20"/>
      <c r="AQ371" s="16"/>
      <c r="AR371" s="17"/>
      <c r="AS371" s="17"/>
      <c r="AT371" s="17"/>
      <c r="AU371" s="17"/>
      <c r="AV371" s="17"/>
      <c r="AW371" s="17"/>
      <c r="AX371" s="18"/>
      <c r="AY371" s="13">
        <v>0.5</v>
      </c>
      <c r="AZ371" s="14">
        <v>0.85763888888888884</v>
      </c>
      <c r="BA371" s="14"/>
      <c r="BB371" s="14"/>
      <c r="BC371" s="13">
        <v>0.70833333333333337</v>
      </c>
      <c r="BD371" s="14">
        <v>0.73958333333333337</v>
      </c>
      <c r="BE371" s="14"/>
      <c r="BF371" s="20"/>
      <c r="BG371" s="16">
        <v>0.5</v>
      </c>
      <c r="BH371" s="17">
        <v>0.85763888888888884</v>
      </c>
      <c r="BI371" s="17"/>
      <c r="BJ371" s="17"/>
      <c r="BK371" s="17">
        <v>0.70833333333333337</v>
      </c>
      <c r="BL371" s="17">
        <v>0.73958333333333337</v>
      </c>
      <c r="BM371" s="17"/>
      <c r="BN371" s="18"/>
      <c r="BO371" s="13">
        <v>0.5</v>
      </c>
      <c r="BP371" s="14">
        <v>0.85763888888888884</v>
      </c>
      <c r="BQ371" s="14"/>
      <c r="BR371" s="14"/>
      <c r="BS371" s="14">
        <v>0.70833333333333337</v>
      </c>
      <c r="BT371" s="14">
        <v>0.73958333333333337</v>
      </c>
      <c r="BU371" s="14"/>
      <c r="BV371" s="20"/>
      <c r="BW371" s="21">
        <f t="shared" si="22"/>
        <v>4</v>
      </c>
      <c r="BX371" s="2" t="str">
        <f t="shared" si="23"/>
        <v>X</v>
      </c>
      <c r="BY371" s="2" t="str">
        <f>+VLOOKUP(B371,GESEM!B:O,14,0)</f>
        <v xml:space="preserve">R1586955 </v>
      </c>
      <c r="CG371"/>
      <c r="CH371"/>
    </row>
    <row r="372" spans="1:86" ht="12.75" customHeight="1" x14ac:dyDescent="0.2">
      <c r="A372" s="31">
        <f t="shared" si="24"/>
        <v>366</v>
      </c>
      <c r="B372" s="74">
        <v>71259375</v>
      </c>
      <c r="C372" s="61" t="str">
        <f>+VLOOKUP(J372,TURNO!P:Q,2,0)</f>
        <v xml:space="preserve">CHAT USER </v>
      </c>
      <c r="D372" s="61" t="str">
        <f>+VLOOKUP(N372,TURNO!B:D,3,0)</f>
        <v>Tarde</v>
      </c>
      <c r="E372" s="75">
        <f>+VLOOKUP(B372,GESEM!B:R,12,0)</f>
        <v>45743</v>
      </c>
      <c r="F372" s="61" t="str">
        <f>+VLOOKUP(B372,GESEM!B:R,13,0)</f>
        <v>PART TIME</v>
      </c>
      <c r="G372" s="61"/>
      <c r="H372" s="96"/>
      <c r="I372" s="61" t="str">
        <f>+VLOOKUP(B372,GESEM!B:N,3,0)</f>
        <v>PAUCAR CASAS AMILCAR FRANCISCO</v>
      </c>
      <c r="J372" s="61" t="s">
        <v>16</v>
      </c>
      <c r="K372" s="61" t="str">
        <f>+VLOOKUP(B372,GESEM!B:R,8,0)</f>
        <v>MELLO CORDOVA LUIS ENRIQUE</v>
      </c>
      <c r="L372" s="61" t="str">
        <f>+VLOOKUP(B372,GESEM!B:R,17,0)</f>
        <v>SANCHEZ GRADOS JEAN PIERRE JOAQUIN</v>
      </c>
      <c r="M372" s="61" t="s">
        <v>104</v>
      </c>
      <c r="N372" s="13">
        <v>0.5</v>
      </c>
      <c r="O372" s="14">
        <v>0.85763888888888884</v>
      </c>
      <c r="P372" s="13">
        <v>0.70833333333333337</v>
      </c>
      <c r="Q372" s="14">
        <v>0.73958333333333337</v>
      </c>
      <c r="R372" s="108" t="str">
        <f>+VLOOKUP(B372,GESEM!B:R,9,0)</f>
        <v>ACTIVO</v>
      </c>
      <c r="S372" s="19"/>
      <c r="T372" s="14"/>
      <c r="U372" s="14"/>
      <c r="V372" s="14"/>
      <c r="W372" s="13"/>
      <c r="X372" s="14"/>
      <c r="Y372" s="13"/>
      <c r="Z372" s="20"/>
      <c r="AA372" s="107"/>
      <c r="AB372" s="17"/>
      <c r="AC372" s="17"/>
      <c r="AD372" s="17"/>
      <c r="AE372" s="17"/>
      <c r="AF372" s="17"/>
      <c r="AG372" s="17"/>
      <c r="AH372" s="18"/>
      <c r="AI372" s="13"/>
      <c r="AJ372" s="14"/>
      <c r="AK372" s="14"/>
      <c r="AL372" s="14"/>
      <c r="AM372" s="13"/>
      <c r="AN372" s="14"/>
      <c r="AO372" s="14"/>
      <c r="AP372" s="20"/>
      <c r="AQ372" s="16"/>
      <c r="AR372" s="17"/>
      <c r="AS372" s="17"/>
      <c r="AT372" s="17"/>
      <c r="AU372" s="17"/>
      <c r="AV372" s="17"/>
      <c r="AW372" s="17"/>
      <c r="AX372" s="18"/>
      <c r="AY372" s="13">
        <v>0.5</v>
      </c>
      <c r="AZ372" s="14">
        <v>0.85763888888888884</v>
      </c>
      <c r="BA372" s="14"/>
      <c r="BB372" s="14"/>
      <c r="BC372" s="13">
        <v>0.70833333333333337</v>
      </c>
      <c r="BD372" s="14">
        <v>0.73958333333333337</v>
      </c>
      <c r="BE372" s="14"/>
      <c r="BF372" s="20"/>
      <c r="BG372" s="16">
        <v>0.5</v>
      </c>
      <c r="BH372" s="17">
        <v>0.85763888888888884</v>
      </c>
      <c r="BI372" s="17"/>
      <c r="BJ372" s="17"/>
      <c r="BK372" s="17">
        <v>0.70833333333333337</v>
      </c>
      <c r="BL372" s="17">
        <v>0.73958333333333337</v>
      </c>
      <c r="BM372" s="17"/>
      <c r="BN372" s="18"/>
      <c r="BO372" s="13">
        <v>0.5</v>
      </c>
      <c r="BP372" s="14">
        <v>0.85763888888888884</v>
      </c>
      <c r="BQ372" s="14"/>
      <c r="BR372" s="14"/>
      <c r="BS372" s="14">
        <v>0.70833333333333337</v>
      </c>
      <c r="BT372" s="14">
        <v>0.73958333333333337</v>
      </c>
      <c r="BU372" s="14"/>
      <c r="BV372" s="20"/>
      <c r="BW372" s="21">
        <f t="shared" si="22"/>
        <v>4</v>
      </c>
      <c r="BX372" s="2" t="str">
        <f t="shared" si="23"/>
        <v>X</v>
      </c>
      <c r="BY372" s="2" t="str">
        <f>+VLOOKUP(B372,GESEM!B:O,14,0)</f>
        <v xml:space="preserve">R1586955 </v>
      </c>
      <c r="CG372"/>
      <c r="CH372"/>
    </row>
    <row r="373" spans="1:86" ht="12.75" customHeight="1" x14ac:dyDescent="0.2">
      <c r="A373" s="31">
        <f t="shared" si="24"/>
        <v>367</v>
      </c>
      <c r="B373" s="74">
        <v>73696749</v>
      </c>
      <c r="C373" s="61" t="str">
        <f>+VLOOKUP(J373,TURNO!P:Q,2,0)</f>
        <v xml:space="preserve">CHAT USER </v>
      </c>
      <c r="D373" s="61" t="str">
        <f>+VLOOKUP(N373,TURNO!B:D,3,0)</f>
        <v>Tarde</v>
      </c>
      <c r="E373" s="75">
        <f>+VLOOKUP(B373,GESEM!B:R,12,0)</f>
        <v>45743</v>
      </c>
      <c r="F373" s="61" t="str">
        <f>+VLOOKUP(B373,GESEM!B:R,13,0)</f>
        <v>PART TIME</v>
      </c>
      <c r="G373" s="61"/>
      <c r="H373" s="96"/>
      <c r="I373" s="61" t="str">
        <f>+VLOOKUP(B373,GESEM!B:N,3,0)</f>
        <v>RUIZ MENDOZA KAROLAY</v>
      </c>
      <c r="J373" s="61" t="s">
        <v>16</v>
      </c>
      <c r="K373" s="61" t="str">
        <f>+VLOOKUP(B373,GESEM!B:R,8,0)</f>
        <v>HUAMAN PALOMINO SULLY MARIEL</v>
      </c>
      <c r="L373" s="61" t="str">
        <f>+VLOOKUP(B373,GESEM!B:R,17,0)</f>
        <v>SANCHEZ GRADOS JEAN PIERRE JOAQUIN</v>
      </c>
      <c r="M373" s="61" t="s">
        <v>104</v>
      </c>
      <c r="N373" s="13">
        <v>0.5</v>
      </c>
      <c r="O373" s="14">
        <v>0.85763888888888884</v>
      </c>
      <c r="P373" s="13">
        <v>0.70833333333333337</v>
      </c>
      <c r="Q373" s="14">
        <v>0.73958333333333337</v>
      </c>
      <c r="R373" s="108" t="str">
        <f>+VLOOKUP(B373,GESEM!B:R,9,0)</f>
        <v>ACTIVO</v>
      </c>
      <c r="S373" s="19"/>
      <c r="T373" s="14"/>
      <c r="U373" s="14"/>
      <c r="V373" s="14"/>
      <c r="W373" s="13"/>
      <c r="X373" s="14"/>
      <c r="Y373" s="13"/>
      <c r="Z373" s="20"/>
      <c r="AA373" s="107"/>
      <c r="AB373" s="17"/>
      <c r="AC373" s="17"/>
      <c r="AD373" s="17"/>
      <c r="AE373" s="17"/>
      <c r="AF373" s="17"/>
      <c r="AG373" s="17"/>
      <c r="AH373" s="18"/>
      <c r="AI373" s="13"/>
      <c r="AJ373" s="14"/>
      <c r="AK373" s="14"/>
      <c r="AL373" s="14"/>
      <c r="AM373" s="13"/>
      <c r="AN373" s="14"/>
      <c r="AO373" s="14"/>
      <c r="AP373" s="20"/>
      <c r="AQ373" s="16"/>
      <c r="AR373" s="17"/>
      <c r="AS373" s="17"/>
      <c r="AT373" s="17"/>
      <c r="AU373" s="17"/>
      <c r="AV373" s="17"/>
      <c r="AW373" s="17"/>
      <c r="AX373" s="18"/>
      <c r="AY373" s="13">
        <v>0.5</v>
      </c>
      <c r="AZ373" s="14">
        <v>0.85763888888888884</v>
      </c>
      <c r="BA373" s="14"/>
      <c r="BB373" s="14"/>
      <c r="BC373" s="13">
        <v>0.70833333333333337</v>
      </c>
      <c r="BD373" s="14">
        <v>0.73958333333333337</v>
      </c>
      <c r="BE373" s="14"/>
      <c r="BF373" s="20"/>
      <c r="BG373" s="16">
        <v>0.5</v>
      </c>
      <c r="BH373" s="17">
        <v>0.85763888888888884</v>
      </c>
      <c r="BI373" s="17"/>
      <c r="BJ373" s="17"/>
      <c r="BK373" s="17">
        <v>0.70833333333333337</v>
      </c>
      <c r="BL373" s="17">
        <v>0.73958333333333337</v>
      </c>
      <c r="BM373" s="17"/>
      <c r="BN373" s="18"/>
      <c r="BO373" s="13">
        <v>0.5</v>
      </c>
      <c r="BP373" s="14">
        <v>0.85763888888888884</v>
      </c>
      <c r="BQ373" s="14"/>
      <c r="BR373" s="14"/>
      <c r="BS373" s="14">
        <v>0.70833333333333337</v>
      </c>
      <c r="BT373" s="14">
        <v>0.73958333333333337</v>
      </c>
      <c r="BU373" s="14"/>
      <c r="BV373" s="20"/>
      <c r="BW373" s="21">
        <f t="shared" si="22"/>
        <v>4</v>
      </c>
      <c r="BX373" s="2" t="str">
        <f t="shared" si="23"/>
        <v>X</v>
      </c>
      <c r="BY373" s="2" t="str">
        <f>+VLOOKUP(B373,GESEM!B:O,14,0)</f>
        <v xml:space="preserve">R1586955 </v>
      </c>
      <c r="CG373"/>
      <c r="CH373"/>
    </row>
    <row r="374" spans="1:86" ht="12.75" customHeight="1" x14ac:dyDescent="0.2">
      <c r="A374" s="31">
        <f t="shared" si="24"/>
        <v>368</v>
      </c>
      <c r="B374" s="74">
        <v>44461248</v>
      </c>
      <c r="C374" s="61" t="str">
        <f>+VLOOKUP(J374,TURNO!P:Q,2,0)</f>
        <v xml:space="preserve">CHAT USER </v>
      </c>
      <c r="D374" s="61" t="str">
        <f>+VLOOKUP(N374,TURNO!B:D,3,0)</f>
        <v>Tarde</v>
      </c>
      <c r="E374" s="75">
        <f>+VLOOKUP(B374,GESEM!B:R,12,0)</f>
        <v>45743</v>
      </c>
      <c r="F374" s="61" t="str">
        <f>+VLOOKUP(B374,GESEM!B:R,13,0)</f>
        <v>PART TIME</v>
      </c>
      <c r="G374" s="61"/>
      <c r="H374" s="96"/>
      <c r="I374" s="61" t="str">
        <f>+VLOOKUP(B374,GESEM!B:N,3,0)</f>
        <v>CARMEN TANTAVILCA FIORELLA LIZBETH</v>
      </c>
      <c r="J374" s="61" t="s">
        <v>16</v>
      </c>
      <c r="K374" s="61" t="str">
        <f>+VLOOKUP(B374,GESEM!B:R,8,0)</f>
        <v>CANCHARI ARILUZ JOSH JUAN</v>
      </c>
      <c r="L374" s="61" t="str">
        <f>+VLOOKUP(B374,GESEM!B:R,17,0)</f>
        <v>SANCHEZ GRADOS JEAN PIERRE JOAQUIN</v>
      </c>
      <c r="M374" s="61" t="s">
        <v>104</v>
      </c>
      <c r="N374" s="13">
        <v>0.5</v>
      </c>
      <c r="O374" s="14">
        <v>0.85763888888888884</v>
      </c>
      <c r="P374" s="13">
        <v>0.70833333333333337</v>
      </c>
      <c r="Q374" s="14">
        <v>0.73958333333333337</v>
      </c>
      <c r="R374" s="108" t="str">
        <f>+VLOOKUP(B374,GESEM!B:R,9,0)</f>
        <v>ACTIVO</v>
      </c>
      <c r="S374" s="19"/>
      <c r="T374" s="14"/>
      <c r="U374" s="14"/>
      <c r="V374" s="14"/>
      <c r="W374" s="13"/>
      <c r="X374" s="14"/>
      <c r="Y374" s="13"/>
      <c r="Z374" s="20"/>
      <c r="AA374" s="107"/>
      <c r="AB374" s="17"/>
      <c r="AC374" s="17"/>
      <c r="AD374" s="17"/>
      <c r="AE374" s="17"/>
      <c r="AF374" s="17"/>
      <c r="AG374" s="17"/>
      <c r="AH374" s="18"/>
      <c r="AI374" s="13"/>
      <c r="AJ374" s="14"/>
      <c r="AK374" s="14"/>
      <c r="AL374" s="14"/>
      <c r="AM374" s="13"/>
      <c r="AN374" s="14"/>
      <c r="AO374" s="14"/>
      <c r="AP374" s="20"/>
      <c r="AQ374" s="16"/>
      <c r="AR374" s="17"/>
      <c r="AS374" s="17"/>
      <c r="AT374" s="17"/>
      <c r="AU374" s="17"/>
      <c r="AV374" s="17"/>
      <c r="AW374" s="17"/>
      <c r="AX374" s="18"/>
      <c r="AY374" s="13">
        <v>0.5</v>
      </c>
      <c r="AZ374" s="14">
        <v>0.85763888888888884</v>
      </c>
      <c r="BA374" s="14"/>
      <c r="BB374" s="14"/>
      <c r="BC374" s="13">
        <v>0.70833333333333337</v>
      </c>
      <c r="BD374" s="14">
        <v>0.73958333333333337</v>
      </c>
      <c r="BE374" s="14"/>
      <c r="BF374" s="20"/>
      <c r="BG374" s="16">
        <v>0.5</v>
      </c>
      <c r="BH374" s="17">
        <v>0.85763888888888884</v>
      </c>
      <c r="BI374" s="17"/>
      <c r="BJ374" s="17"/>
      <c r="BK374" s="17">
        <v>0.70833333333333337</v>
      </c>
      <c r="BL374" s="17">
        <v>0.73958333333333337</v>
      </c>
      <c r="BM374" s="17"/>
      <c r="BN374" s="18"/>
      <c r="BO374" s="13">
        <v>0.5</v>
      </c>
      <c r="BP374" s="14">
        <v>0.85763888888888884</v>
      </c>
      <c r="BQ374" s="14"/>
      <c r="BR374" s="14"/>
      <c r="BS374" s="14">
        <v>0.70833333333333337</v>
      </c>
      <c r="BT374" s="14">
        <v>0.73958333333333337</v>
      </c>
      <c r="BU374" s="14"/>
      <c r="BV374" s="20"/>
      <c r="BW374" s="21">
        <f t="shared" si="22"/>
        <v>4</v>
      </c>
      <c r="BX374" s="2" t="str">
        <f t="shared" si="23"/>
        <v>X</v>
      </c>
      <c r="BY374" s="2" t="str">
        <f>+VLOOKUP(B374,GESEM!B:O,14,0)</f>
        <v xml:space="preserve">R1586955 </v>
      </c>
      <c r="CG374"/>
      <c r="CH374"/>
    </row>
    <row r="375" spans="1:86" ht="12.75" customHeight="1" x14ac:dyDescent="0.2">
      <c r="A375" s="31">
        <f t="shared" si="24"/>
        <v>369</v>
      </c>
      <c r="B375" s="74">
        <v>75016251</v>
      </c>
      <c r="C375" s="61" t="str">
        <f>+VLOOKUP(J375,TURNO!P:Q,2,0)</f>
        <v xml:space="preserve">CHAT USER </v>
      </c>
      <c r="D375" s="61" t="str">
        <f>+VLOOKUP(N375,TURNO!B:D,3,0)</f>
        <v>Tarde</v>
      </c>
      <c r="E375" s="75">
        <f>+VLOOKUP(B375,GESEM!B:R,12,0)</f>
        <v>45743</v>
      </c>
      <c r="F375" s="61" t="str">
        <f>+VLOOKUP(B375,GESEM!B:R,13,0)</f>
        <v>PART TIME</v>
      </c>
      <c r="G375" s="61"/>
      <c r="H375" s="96"/>
      <c r="I375" s="61" t="str">
        <f>+VLOOKUP(B375,GESEM!B:N,3,0)</f>
        <v>CABEZAS SOBRINO AITANA ARLES</v>
      </c>
      <c r="J375" s="61" t="s">
        <v>16</v>
      </c>
      <c r="K375" s="61" t="str">
        <f>+VLOOKUP(B375,GESEM!B:R,8,0)</f>
        <v>MELLO CORDOVA LUIS ENRIQUE</v>
      </c>
      <c r="L375" s="61" t="str">
        <f>+VLOOKUP(B375,GESEM!B:R,17,0)</f>
        <v>SANCHEZ GRADOS JEAN PIERRE JOAQUIN</v>
      </c>
      <c r="M375" s="61" t="s">
        <v>104</v>
      </c>
      <c r="N375" s="13">
        <v>0.5</v>
      </c>
      <c r="O375" s="14">
        <v>0.85763888888888884</v>
      </c>
      <c r="P375" s="13">
        <v>0.70833333333333337</v>
      </c>
      <c r="Q375" s="14">
        <v>0.73958333333333337</v>
      </c>
      <c r="R375" s="108" t="str">
        <f>+VLOOKUP(B375,GESEM!B:R,9,0)</f>
        <v>ACTIVO</v>
      </c>
      <c r="S375" s="19"/>
      <c r="T375" s="14"/>
      <c r="U375" s="14"/>
      <c r="V375" s="14"/>
      <c r="W375" s="13"/>
      <c r="X375" s="14"/>
      <c r="Y375" s="13"/>
      <c r="Z375" s="20"/>
      <c r="AA375" s="107"/>
      <c r="AB375" s="17"/>
      <c r="AC375" s="17"/>
      <c r="AD375" s="17"/>
      <c r="AE375" s="17"/>
      <c r="AF375" s="17"/>
      <c r="AG375" s="17"/>
      <c r="AH375" s="18"/>
      <c r="AI375" s="13"/>
      <c r="AJ375" s="14"/>
      <c r="AK375" s="14"/>
      <c r="AL375" s="14"/>
      <c r="AM375" s="13"/>
      <c r="AN375" s="14"/>
      <c r="AO375" s="14"/>
      <c r="AP375" s="20"/>
      <c r="AQ375" s="16"/>
      <c r="AR375" s="17"/>
      <c r="AS375" s="17"/>
      <c r="AT375" s="17"/>
      <c r="AU375" s="17"/>
      <c r="AV375" s="17"/>
      <c r="AW375" s="17"/>
      <c r="AX375" s="18"/>
      <c r="AY375" s="13">
        <v>0.5</v>
      </c>
      <c r="AZ375" s="14">
        <v>0.85763888888888884</v>
      </c>
      <c r="BA375" s="14"/>
      <c r="BB375" s="14"/>
      <c r="BC375" s="13">
        <v>0.70833333333333337</v>
      </c>
      <c r="BD375" s="14">
        <v>0.73958333333333337</v>
      </c>
      <c r="BE375" s="14"/>
      <c r="BF375" s="20"/>
      <c r="BG375" s="16">
        <v>0.5</v>
      </c>
      <c r="BH375" s="17">
        <v>0.85763888888888884</v>
      </c>
      <c r="BI375" s="17"/>
      <c r="BJ375" s="17"/>
      <c r="BK375" s="17">
        <v>0.70833333333333337</v>
      </c>
      <c r="BL375" s="17">
        <v>0.73958333333333337</v>
      </c>
      <c r="BM375" s="17"/>
      <c r="BN375" s="18"/>
      <c r="BO375" s="13">
        <v>0.5</v>
      </c>
      <c r="BP375" s="14">
        <v>0.85763888888888884</v>
      </c>
      <c r="BQ375" s="14"/>
      <c r="BR375" s="14"/>
      <c r="BS375" s="14">
        <v>0.70833333333333337</v>
      </c>
      <c r="BT375" s="14">
        <v>0.73958333333333337</v>
      </c>
      <c r="BU375" s="14"/>
      <c r="BV375" s="20"/>
      <c r="BW375" s="21">
        <f t="shared" ref="BW375:BW379" si="25">COUNTBLANK(S375)+COUNTBLANK(AA375)+COUNTBLANK(AI375)+COUNTBLANK(AQ375)+COUNTBLANK(AY375)+COUNTBLANK(BG375)+COUNTBLANK(BO375)</f>
        <v>4</v>
      </c>
      <c r="BX375" s="2" t="str">
        <f t="shared" si="23"/>
        <v>X</v>
      </c>
      <c r="BY375" s="2" t="str">
        <f>+VLOOKUP(B375,GESEM!B:O,14,0)</f>
        <v xml:space="preserve">R1586955 </v>
      </c>
      <c r="CG375"/>
      <c r="CH375"/>
    </row>
    <row r="376" spans="1:86" ht="12.75" customHeight="1" x14ac:dyDescent="0.2">
      <c r="A376" s="31">
        <f t="shared" si="24"/>
        <v>370</v>
      </c>
      <c r="B376" s="74">
        <v>77648196</v>
      </c>
      <c r="C376" s="61" t="str">
        <f>+VLOOKUP(J376,TURNO!P:Q,2,0)</f>
        <v xml:space="preserve">CHAT USER </v>
      </c>
      <c r="D376" s="61" t="str">
        <f>+VLOOKUP(N376,TURNO!B:D,3,0)</f>
        <v>Tarde</v>
      </c>
      <c r="E376" s="75">
        <f>+VLOOKUP(B376,GESEM!B:R,12,0)</f>
        <v>45743</v>
      </c>
      <c r="F376" s="61" t="str">
        <f>+VLOOKUP(B376,GESEM!B:R,13,0)</f>
        <v>PART TIME</v>
      </c>
      <c r="G376" s="61"/>
      <c r="H376" s="96"/>
      <c r="I376" s="61" t="str">
        <f>+VLOOKUP(B376,GESEM!B:N,3,0)</f>
        <v>FAJARDO APARICIO ESTRELLA</v>
      </c>
      <c r="J376" s="61" t="s">
        <v>16</v>
      </c>
      <c r="K376" s="61" t="str">
        <f>+VLOOKUP(B376,GESEM!B:R,8,0)</f>
        <v>MELLO CORDOVA LUIS ENRIQUE</v>
      </c>
      <c r="L376" s="61" t="str">
        <f>+VLOOKUP(B376,GESEM!B:R,17,0)</f>
        <v>SANCHEZ GRADOS JEAN PIERRE JOAQUIN</v>
      </c>
      <c r="M376" s="61" t="s">
        <v>104</v>
      </c>
      <c r="N376" s="13">
        <v>0.5</v>
      </c>
      <c r="O376" s="14">
        <v>0.85763888888888884</v>
      </c>
      <c r="P376" s="13">
        <v>0.70833333333333337</v>
      </c>
      <c r="Q376" s="14">
        <v>0.73958333333333337</v>
      </c>
      <c r="R376" s="108" t="str">
        <f>+VLOOKUP(B376,GESEM!B:R,9,0)</f>
        <v>ACTIVO</v>
      </c>
      <c r="S376" s="19"/>
      <c r="T376" s="14"/>
      <c r="U376" s="14"/>
      <c r="V376" s="14"/>
      <c r="W376" s="13"/>
      <c r="X376" s="14"/>
      <c r="Y376" s="13"/>
      <c r="Z376" s="20"/>
      <c r="AA376" s="107"/>
      <c r="AB376" s="17"/>
      <c r="AC376" s="17"/>
      <c r="AD376" s="17"/>
      <c r="AE376" s="17"/>
      <c r="AF376" s="17"/>
      <c r="AG376" s="17"/>
      <c r="AH376" s="18"/>
      <c r="AI376" s="13"/>
      <c r="AJ376" s="14"/>
      <c r="AK376" s="14"/>
      <c r="AL376" s="14"/>
      <c r="AM376" s="13"/>
      <c r="AN376" s="14"/>
      <c r="AO376" s="14"/>
      <c r="AP376" s="20"/>
      <c r="AQ376" s="16"/>
      <c r="AR376" s="17"/>
      <c r="AS376" s="17"/>
      <c r="AT376" s="17"/>
      <c r="AU376" s="17"/>
      <c r="AV376" s="17"/>
      <c r="AW376" s="17"/>
      <c r="AX376" s="18"/>
      <c r="AY376" s="13">
        <v>0.5</v>
      </c>
      <c r="AZ376" s="14">
        <v>0.85763888888888884</v>
      </c>
      <c r="BA376" s="14"/>
      <c r="BB376" s="14"/>
      <c r="BC376" s="13">
        <v>0.70833333333333337</v>
      </c>
      <c r="BD376" s="14">
        <v>0.73958333333333337</v>
      </c>
      <c r="BE376" s="14"/>
      <c r="BF376" s="20"/>
      <c r="BG376" s="16">
        <v>0.5</v>
      </c>
      <c r="BH376" s="17">
        <v>0.85763888888888884</v>
      </c>
      <c r="BI376" s="17"/>
      <c r="BJ376" s="17"/>
      <c r="BK376" s="17">
        <v>0.70833333333333337</v>
      </c>
      <c r="BL376" s="17">
        <v>0.73958333333333337</v>
      </c>
      <c r="BM376" s="17"/>
      <c r="BN376" s="18"/>
      <c r="BO376" s="13">
        <v>0.5</v>
      </c>
      <c r="BP376" s="14">
        <v>0.85763888888888884</v>
      </c>
      <c r="BQ376" s="14"/>
      <c r="BR376" s="14"/>
      <c r="BS376" s="14">
        <v>0.70833333333333337</v>
      </c>
      <c r="BT376" s="14">
        <v>0.73958333333333337</v>
      </c>
      <c r="BU376" s="14"/>
      <c r="BV376" s="20"/>
      <c r="BW376" s="21">
        <f t="shared" si="25"/>
        <v>4</v>
      </c>
      <c r="BX376" s="2" t="str">
        <f t="shared" si="23"/>
        <v>X</v>
      </c>
      <c r="BY376" s="2" t="str">
        <f>+VLOOKUP(B376,GESEM!B:O,14,0)</f>
        <v xml:space="preserve">R1586955 </v>
      </c>
      <c r="CG376"/>
      <c r="CH376"/>
    </row>
    <row r="377" spans="1:86" ht="12.75" customHeight="1" x14ac:dyDescent="0.2">
      <c r="A377" s="31">
        <f t="shared" si="24"/>
        <v>371</v>
      </c>
      <c r="B377" s="74">
        <v>6274994</v>
      </c>
      <c r="C377" s="61" t="str">
        <f>+VLOOKUP(J377,TURNO!P:Q,2,0)</f>
        <v xml:space="preserve">CHAT USER </v>
      </c>
      <c r="D377" s="61" t="str">
        <f>+VLOOKUP(N377,TURNO!B:D,3,0)</f>
        <v>Tarde</v>
      </c>
      <c r="E377" s="75">
        <f>+VLOOKUP(B377,GESEM!B:R,12,0)</f>
        <v>45743</v>
      </c>
      <c r="F377" s="61" t="str">
        <f>+VLOOKUP(B377,GESEM!B:R,13,0)</f>
        <v>PART TIME</v>
      </c>
      <c r="G377" s="61"/>
      <c r="H377" s="96"/>
      <c r="I377" s="61" t="str">
        <f>+VLOOKUP(B377,GESEM!B:N,3,0)</f>
        <v>RONDON GOMEZ MARIA DE LOS ANGELES</v>
      </c>
      <c r="J377" s="61" t="s">
        <v>16</v>
      </c>
      <c r="K377" s="61" t="str">
        <f>+VLOOKUP(B377,GESEM!B:R,8,0)</f>
        <v>MARCELO QUESQUEN NELLY AZUCENA</v>
      </c>
      <c r="L377" s="61" t="str">
        <f>+VLOOKUP(B377,GESEM!B:R,17,0)</f>
        <v>SANCHEZ GRADOS JEAN PIERRE JOAQUIN</v>
      </c>
      <c r="M377" s="61" t="s">
        <v>104</v>
      </c>
      <c r="N377" s="13">
        <v>0.5</v>
      </c>
      <c r="O377" s="14">
        <v>0.85763888888888884</v>
      </c>
      <c r="P377" s="13">
        <v>0.70833333333333337</v>
      </c>
      <c r="Q377" s="14">
        <v>0.73958333333333337</v>
      </c>
      <c r="R377" s="108" t="str">
        <f>+VLOOKUP(B377,GESEM!B:R,9,0)</f>
        <v>ACTIVO</v>
      </c>
      <c r="S377" s="19"/>
      <c r="T377" s="14"/>
      <c r="U377" s="14"/>
      <c r="V377" s="14"/>
      <c r="W377" s="13"/>
      <c r="X377" s="14"/>
      <c r="Y377" s="13"/>
      <c r="Z377" s="20"/>
      <c r="AA377" s="107"/>
      <c r="AB377" s="17"/>
      <c r="AC377" s="17"/>
      <c r="AD377" s="17"/>
      <c r="AE377" s="17"/>
      <c r="AF377" s="17"/>
      <c r="AG377" s="17"/>
      <c r="AH377" s="18"/>
      <c r="AI377" s="13"/>
      <c r="AJ377" s="14"/>
      <c r="AK377" s="14"/>
      <c r="AL377" s="14"/>
      <c r="AM377" s="13"/>
      <c r="AN377" s="14"/>
      <c r="AO377" s="14"/>
      <c r="AP377" s="20"/>
      <c r="AQ377" s="16"/>
      <c r="AR377" s="17"/>
      <c r="AS377" s="17"/>
      <c r="AT377" s="17"/>
      <c r="AU377" s="17"/>
      <c r="AV377" s="17"/>
      <c r="AW377" s="17"/>
      <c r="AX377" s="18"/>
      <c r="AY377" s="13">
        <v>0.5</v>
      </c>
      <c r="AZ377" s="14">
        <v>0.85763888888888884</v>
      </c>
      <c r="BA377" s="14"/>
      <c r="BB377" s="14"/>
      <c r="BC377" s="13">
        <v>0.70833333333333337</v>
      </c>
      <c r="BD377" s="14">
        <v>0.73958333333333337</v>
      </c>
      <c r="BE377" s="14"/>
      <c r="BF377" s="20"/>
      <c r="BG377" s="16">
        <v>0.5</v>
      </c>
      <c r="BH377" s="17">
        <v>0.85763888888888884</v>
      </c>
      <c r="BI377" s="17"/>
      <c r="BJ377" s="17"/>
      <c r="BK377" s="17">
        <v>0.70833333333333337</v>
      </c>
      <c r="BL377" s="17">
        <v>0.73958333333333337</v>
      </c>
      <c r="BM377" s="17"/>
      <c r="BN377" s="18"/>
      <c r="BO377" s="13">
        <v>0.5</v>
      </c>
      <c r="BP377" s="14">
        <v>0.85763888888888884</v>
      </c>
      <c r="BQ377" s="14"/>
      <c r="BR377" s="14"/>
      <c r="BS377" s="14">
        <v>0.70833333333333337</v>
      </c>
      <c r="BT377" s="14">
        <v>0.73958333333333337</v>
      </c>
      <c r="BU377" s="14"/>
      <c r="BV377" s="20"/>
      <c r="BW377" s="21">
        <f t="shared" si="25"/>
        <v>4</v>
      </c>
      <c r="BX377" s="2" t="str">
        <f t="shared" si="23"/>
        <v>X</v>
      </c>
      <c r="BY377" s="2" t="str">
        <f>+VLOOKUP(B377,GESEM!B:O,14,0)</f>
        <v xml:space="preserve">R1586955 </v>
      </c>
      <c r="CG377"/>
      <c r="CH377"/>
    </row>
    <row r="378" spans="1:86" ht="12.75" customHeight="1" x14ac:dyDescent="0.2">
      <c r="A378" s="31">
        <f t="shared" si="24"/>
        <v>372</v>
      </c>
      <c r="B378" s="74">
        <v>74436304</v>
      </c>
      <c r="C378" s="61" t="str">
        <f>+VLOOKUP(J378,TURNO!P:Q,2,0)</f>
        <v xml:space="preserve">CHAT USER </v>
      </c>
      <c r="D378" s="61" t="str">
        <f>+VLOOKUP(N378,TURNO!B:D,3,0)</f>
        <v>Tarde</v>
      </c>
      <c r="E378" s="75">
        <f>+VLOOKUP(B378,GESEM!B:R,12,0)</f>
        <v>45743</v>
      </c>
      <c r="F378" s="61" t="str">
        <f>+VLOOKUP(B378,GESEM!B:R,13,0)</f>
        <v>PART TIME</v>
      </c>
      <c r="G378" s="61"/>
      <c r="H378" s="96"/>
      <c r="I378" s="61" t="str">
        <f>+VLOOKUP(B378,GESEM!B:N,3,0)</f>
        <v>PEREZ HUALLASCO JEAN PIERE JOSEPH</v>
      </c>
      <c r="J378" s="61" t="s">
        <v>16</v>
      </c>
      <c r="K378" s="61" t="str">
        <f>+VLOOKUP(B378,GESEM!B:R,8,0)</f>
        <v>CANCHARI ARILUZ JOSH JUAN</v>
      </c>
      <c r="L378" s="61" t="str">
        <f>+VLOOKUP(B378,GESEM!B:R,17,0)</f>
        <v>SANCHEZ GRADOS JEAN PIERRE JOAQUIN</v>
      </c>
      <c r="M378" s="61" t="s">
        <v>104</v>
      </c>
      <c r="N378" s="13">
        <v>0.5</v>
      </c>
      <c r="O378" s="14">
        <v>0.85763888888888884</v>
      </c>
      <c r="P378" s="13">
        <v>0.70833333333333337</v>
      </c>
      <c r="Q378" s="14">
        <v>0.73958333333333337</v>
      </c>
      <c r="R378" s="108" t="str">
        <f>+VLOOKUP(B378,GESEM!B:R,9,0)</f>
        <v>ACTIVO</v>
      </c>
      <c r="S378" s="19"/>
      <c r="T378" s="14"/>
      <c r="U378" s="14"/>
      <c r="V378" s="14"/>
      <c r="W378" s="13"/>
      <c r="X378" s="14"/>
      <c r="Y378" s="13"/>
      <c r="Z378" s="20"/>
      <c r="AA378" s="107"/>
      <c r="AB378" s="17"/>
      <c r="AC378" s="17"/>
      <c r="AD378" s="17"/>
      <c r="AE378" s="17"/>
      <c r="AF378" s="17"/>
      <c r="AG378" s="17"/>
      <c r="AH378" s="18"/>
      <c r="AI378" s="13"/>
      <c r="AJ378" s="14"/>
      <c r="AK378" s="14"/>
      <c r="AL378" s="14"/>
      <c r="AM378" s="13"/>
      <c r="AN378" s="14"/>
      <c r="AO378" s="14"/>
      <c r="AP378" s="20"/>
      <c r="AQ378" s="16"/>
      <c r="AR378" s="17"/>
      <c r="AS378" s="17"/>
      <c r="AT378" s="17"/>
      <c r="AU378" s="17"/>
      <c r="AV378" s="17"/>
      <c r="AW378" s="17"/>
      <c r="AX378" s="18"/>
      <c r="AY378" s="13">
        <v>0.5</v>
      </c>
      <c r="AZ378" s="14">
        <v>0.85763888888888884</v>
      </c>
      <c r="BA378" s="14"/>
      <c r="BB378" s="14"/>
      <c r="BC378" s="13">
        <v>0.70833333333333337</v>
      </c>
      <c r="BD378" s="14">
        <v>0.73958333333333337</v>
      </c>
      <c r="BE378" s="14"/>
      <c r="BF378" s="20"/>
      <c r="BG378" s="16">
        <v>0.5</v>
      </c>
      <c r="BH378" s="17">
        <v>0.85763888888888884</v>
      </c>
      <c r="BI378" s="17"/>
      <c r="BJ378" s="17"/>
      <c r="BK378" s="17">
        <v>0.70833333333333337</v>
      </c>
      <c r="BL378" s="17">
        <v>0.73958333333333337</v>
      </c>
      <c r="BM378" s="17"/>
      <c r="BN378" s="18"/>
      <c r="BO378" s="13">
        <v>0.5</v>
      </c>
      <c r="BP378" s="14">
        <v>0.85763888888888884</v>
      </c>
      <c r="BQ378" s="14"/>
      <c r="BR378" s="14"/>
      <c r="BS378" s="14">
        <v>0.70833333333333337</v>
      </c>
      <c r="BT378" s="14">
        <v>0.73958333333333337</v>
      </c>
      <c r="BU378" s="14"/>
      <c r="BV378" s="20"/>
      <c r="BW378" s="21">
        <f t="shared" si="25"/>
        <v>4</v>
      </c>
      <c r="BX378" s="2" t="str">
        <f t="shared" si="23"/>
        <v>X</v>
      </c>
      <c r="BY378" s="2" t="str">
        <f>+VLOOKUP(B378,GESEM!B:O,14,0)</f>
        <v xml:space="preserve">R1586955 </v>
      </c>
      <c r="CG378"/>
      <c r="CH378"/>
    </row>
    <row r="379" spans="1:86" ht="12.75" customHeight="1" x14ac:dyDescent="0.2">
      <c r="A379" s="31">
        <f t="shared" si="24"/>
        <v>373</v>
      </c>
      <c r="B379" s="74">
        <v>75132187</v>
      </c>
      <c r="C379" s="61" t="str">
        <f>+VLOOKUP(J379,TURNO!P:Q,2,0)</f>
        <v xml:space="preserve">CHAT USER </v>
      </c>
      <c r="D379" s="61" t="str">
        <f>+VLOOKUP(N379,TURNO!B:D,3,0)</f>
        <v>Tarde</v>
      </c>
      <c r="E379" s="75">
        <f>+VLOOKUP(B379,GESEM!B:R,12,0)</f>
        <v>45743</v>
      </c>
      <c r="F379" s="61" t="str">
        <f>+VLOOKUP(B379,GESEM!B:R,13,0)</f>
        <v>PART TIME</v>
      </c>
      <c r="G379" s="61"/>
      <c r="H379" s="96"/>
      <c r="I379" s="61" t="str">
        <f>+VLOOKUP(B379,GESEM!B:N,3,0)</f>
        <v>HUAMAN ECHEGARAY FRANCHESCO JARED</v>
      </c>
      <c r="J379" s="61" t="s">
        <v>16</v>
      </c>
      <c r="K379" s="61" t="str">
        <f>+VLOOKUP(B379,GESEM!B:R,8,0)</f>
        <v>MELLO CORDOVA LUIS ENRIQUE</v>
      </c>
      <c r="L379" s="61" t="str">
        <f>+VLOOKUP(B379,GESEM!B:R,17,0)</f>
        <v>SANCHEZ GRADOS JEAN PIERRE JOAQUIN</v>
      </c>
      <c r="M379" s="61" t="s">
        <v>104</v>
      </c>
      <c r="N379" s="13">
        <v>0.5</v>
      </c>
      <c r="O379" s="14">
        <v>0.85763888888888884</v>
      </c>
      <c r="P379" s="13">
        <v>0.70833333333333337</v>
      </c>
      <c r="Q379" s="14">
        <v>0.73958333333333337</v>
      </c>
      <c r="R379" s="108" t="str">
        <f>+VLOOKUP(B379,GESEM!B:R,9,0)</f>
        <v>ACTIVO</v>
      </c>
      <c r="S379" s="19"/>
      <c r="T379" s="14"/>
      <c r="U379" s="14"/>
      <c r="V379" s="14"/>
      <c r="W379" s="13"/>
      <c r="X379" s="14"/>
      <c r="Y379" s="13"/>
      <c r="Z379" s="20"/>
      <c r="AA379" s="107"/>
      <c r="AB379" s="17"/>
      <c r="AC379" s="17"/>
      <c r="AD379" s="17"/>
      <c r="AE379" s="17"/>
      <c r="AF379" s="17"/>
      <c r="AG379" s="17"/>
      <c r="AH379" s="18"/>
      <c r="AI379" s="13"/>
      <c r="AJ379" s="14"/>
      <c r="AK379" s="14"/>
      <c r="AL379" s="14"/>
      <c r="AM379" s="13"/>
      <c r="AN379" s="14"/>
      <c r="AO379" s="14"/>
      <c r="AP379" s="20"/>
      <c r="AQ379" s="16"/>
      <c r="AR379" s="17"/>
      <c r="AS379" s="17"/>
      <c r="AT379" s="17"/>
      <c r="AU379" s="17"/>
      <c r="AV379" s="17"/>
      <c r="AW379" s="17"/>
      <c r="AX379" s="18"/>
      <c r="AY379" s="13">
        <v>0.5</v>
      </c>
      <c r="AZ379" s="14">
        <v>0.85763888888888884</v>
      </c>
      <c r="BA379" s="14"/>
      <c r="BB379" s="14"/>
      <c r="BC379" s="13">
        <v>0.70833333333333337</v>
      </c>
      <c r="BD379" s="14">
        <v>0.73958333333333337</v>
      </c>
      <c r="BE379" s="14"/>
      <c r="BF379" s="20"/>
      <c r="BG379" s="16">
        <v>0.5</v>
      </c>
      <c r="BH379" s="17">
        <v>0.85763888888888884</v>
      </c>
      <c r="BI379" s="17"/>
      <c r="BJ379" s="17"/>
      <c r="BK379" s="17">
        <v>0.70833333333333337</v>
      </c>
      <c r="BL379" s="17">
        <v>0.73958333333333337</v>
      </c>
      <c r="BM379" s="17"/>
      <c r="BN379" s="18"/>
      <c r="BO379" s="13">
        <v>0.5</v>
      </c>
      <c r="BP379" s="14">
        <v>0.85763888888888884</v>
      </c>
      <c r="BQ379" s="14"/>
      <c r="BR379" s="14"/>
      <c r="BS379" s="14">
        <v>0.70833333333333337</v>
      </c>
      <c r="BT379" s="14">
        <v>0.73958333333333337</v>
      </c>
      <c r="BU379" s="14"/>
      <c r="BV379" s="20"/>
      <c r="BW379" s="21">
        <f t="shared" si="25"/>
        <v>4</v>
      </c>
      <c r="BX379" s="2" t="str">
        <f t="shared" si="23"/>
        <v>X</v>
      </c>
      <c r="BY379" s="2" t="str">
        <f>+VLOOKUP(B379,GESEM!B:O,14,0)</f>
        <v xml:space="preserve">R1586955 </v>
      </c>
      <c r="CG379"/>
      <c r="CH379"/>
    </row>
    <row r="380" spans="1:86" ht="12.75" customHeight="1" x14ac:dyDescent="0.2">
      <c r="A380" s="31">
        <f t="shared" si="24"/>
        <v>374</v>
      </c>
      <c r="B380" s="74">
        <v>72572896</v>
      </c>
      <c r="C380" s="61" t="str">
        <f>+VLOOKUP(J380,TURNO!P:Q,2,0)</f>
        <v xml:space="preserve">CHAT USER </v>
      </c>
      <c r="D380" s="61" t="str">
        <f>+VLOOKUP(N380,TURNO!B:D,3,0)</f>
        <v>Tarde</v>
      </c>
      <c r="E380" s="75">
        <f>+VLOOKUP(B380,GESEM!B:R,12,0)</f>
        <v>45776</v>
      </c>
      <c r="F380" s="61" t="str">
        <f>+VLOOKUP(B380,GESEM!B:R,13,0)</f>
        <v>PART TIME</v>
      </c>
      <c r="G380" s="61" t="s">
        <v>2429</v>
      </c>
      <c r="H380" s="96" t="s">
        <v>2430</v>
      </c>
      <c r="I380" s="61" t="str">
        <f>+VLOOKUP(B380,GESEM!B:N,3,0)</f>
        <v>SCHEPPMANN BELTRAN AILIN</v>
      </c>
      <c r="J380" s="61" t="s">
        <v>16</v>
      </c>
      <c r="K380" s="61" t="str">
        <f>+VLOOKUP(B380,GESEM!B:R,8,0)</f>
        <v>HUARANGA SABOYA GABRIELA ESTHER</v>
      </c>
      <c r="L380" s="61" t="str">
        <f>+VLOOKUP(B380,GESEM!B:R,17,0)</f>
        <v>PORTILLA REYES YOHANA ARACELLI</v>
      </c>
      <c r="M380" s="61" t="s">
        <v>98</v>
      </c>
      <c r="N380" s="13">
        <v>0.58333333333333337</v>
      </c>
      <c r="O380" s="14">
        <v>0.74652777777777779</v>
      </c>
      <c r="P380" s="13"/>
      <c r="Q380" s="14"/>
      <c r="R380" s="108" t="str">
        <f>+VLOOKUP(B380,GESEM!B:R,9,0)</f>
        <v>ACTIVO</v>
      </c>
      <c r="S380" s="19">
        <v>0.58333333333333337</v>
      </c>
      <c r="T380" s="14">
        <v>0.74652777777777779</v>
      </c>
      <c r="U380" s="14"/>
      <c r="V380" s="14"/>
      <c r="W380" s="13"/>
      <c r="X380" s="14"/>
      <c r="Y380" s="13"/>
      <c r="Z380" s="20"/>
      <c r="AA380" s="107"/>
      <c r="AB380" s="17"/>
      <c r="AC380" s="17"/>
      <c r="AD380" s="17"/>
      <c r="AE380" s="17"/>
      <c r="AF380" s="17"/>
      <c r="AG380" s="17"/>
      <c r="AH380" s="18"/>
      <c r="AI380" s="13">
        <v>0.58333333333333337</v>
      </c>
      <c r="AJ380" s="14">
        <v>0.74652777777777779</v>
      </c>
      <c r="AK380" s="14"/>
      <c r="AL380" s="14"/>
      <c r="AM380" s="13"/>
      <c r="AN380" s="14"/>
      <c r="AO380" s="14"/>
      <c r="AP380" s="20"/>
      <c r="AQ380" s="16">
        <v>0.58333333333333337</v>
      </c>
      <c r="AR380" s="17">
        <v>0.74652777777777779</v>
      </c>
      <c r="AS380" s="17"/>
      <c r="AT380" s="17"/>
      <c r="AU380" s="17"/>
      <c r="AV380" s="17"/>
      <c r="AW380" s="17"/>
      <c r="AX380" s="18"/>
      <c r="AY380" s="13">
        <v>0.58333333333333337</v>
      </c>
      <c r="AZ380" s="14">
        <v>0.74652777777777779</v>
      </c>
      <c r="BA380" s="14"/>
      <c r="BB380" s="14"/>
      <c r="BC380" s="13"/>
      <c r="BD380" s="14"/>
      <c r="BE380" s="14"/>
      <c r="BF380" s="20"/>
      <c r="BG380" s="16">
        <v>0.58333333333333337</v>
      </c>
      <c r="BH380" s="17">
        <v>0.74652777777777779</v>
      </c>
      <c r="BI380" s="17"/>
      <c r="BJ380" s="17"/>
      <c r="BK380" s="17"/>
      <c r="BL380" s="17"/>
      <c r="BM380" s="17"/>
      <c r="BN380" s="18"/>
      <c r="BO380" s="13">
        <v>0.58333333333333337</v>
      </c>
      <c r="BP380" s="14">
        <v>0.74652777777777779</v>
      </c>
      <c r="BQ380" s="14"/>
      <c r="BR380" s="14"/>
      <c r="BS380" s="14"/>
      <c r="BT380" s="14"/>
      <c r="BU380" s="14"/>
      <c r="BV380" s="20"/>
      <c r="BW380" s="21">
        <f t="shared" ref="BW380:BW394" si="26">COUNTBLANK(S380)+COUNTBLANK(AA380)+COUNTBLANK(AI380)+COUNTBLANK(AQ380)+COUNTBLANK(AY380)+COUNTBLANK(BG380)+COUNTBLANK(BO380)</f>
        <v>1</v>
      </c>
      <c r="BX380" s="2" t="str">
        <f t="shared" ref="BX380:BX394" si="27">IF(I380="NESTING","OK",IF(AND(K380="full time",BW380=1),"OK",IF(AND(K380="Part time",BW380=2),"OK",IF(AND(K380="Part Time2",BW380=1),"OK",IF(AND(K380="Part Time3",BW380=4),"OK","X")))))</f>
        <v>X</v>
      </c>
      <c r="BY380" s="2" t="str">
        <f>+VLOOKUP(B380,GESEM!B:O,14,0)</f>
        <v xml:space="preserve">R1601197 </v>
      </c>
      <c r="CG380"/>
      <c r="CH380"/>
    </row>
    <row r="381" spans="1:86" ht="12.75" customHeight="1" x14ac:dyDescent="0.2">
      <c r="A381" s="31">
        <f t="shared" si="24"/>
        <v>375</v>
      </c>
      <c r="B381" s="74">
        <v>73241454</v>
      </c>
      <c r="C381" s="61" t="str">
        <f>+VLOOKUP(J381,TURNO!P:Q,2,0)</f>
        <v xml:space="preserve">CHAT USER </v>
      </c>
      <c r="D381" s="61" t="str">
        <f>+VLOOKUP(N381,TURNO!B:D,3,0)</f>
        <v>Tarde</v>
      </c>
      <c r="E381" s="75">
        <f>+VLOOKUP(B381,GESEM!B:R,12,0)</f>
        <v>45776</v>
      </c>
      <c r="F381" s="61" t="str">
        <f>+VLOOKUP(B381,GESEM!B:R,13,0)</f>
        <v>PART TIME</v>
      </c>
      <c r="G381" s="61" t="s">
        <v>2429</v>
      </c>
      <c r="H381" s="96" t="s">
        <v>2430</v>
      </c>
      <c r="I381" s="61" t="str">
        <f>+VLOOKUP(B381,GESEM!B:N,3,0)</f>
        <v>ACEVEDO NECIOSUP ARIANA KARRIE</v>
      </c>
      <c r="J381" s="61" t="s">
        <v>16</v>
      </c>
      <c r="K381" s="61" t="str">
        <f>+VLOOKUP(B381,GESEM!B:R,8,0)</f>
        <v>HUARANGA SABOYA GABRIELA ESTHER</v>
      </c>
      <c r="L381" s="61" t="str">
        <f>+VLOOKUP(B381,GESEM!B:R,17,0)</f>
        <v>PORTILLA REYES YOHANA ARACELLI</v>
      </c>
      <c r="M381" s="61" t="s">
        <v>98</v>
      </c>
      <c r="N381" s="13">
        <v>0.58333333333333337</v>
      </c>
      <c r="O381" s="14">
        <v>0.74652777777777779</v>
      </c>
      <c r="P381" s="13"/>
      <c r="Q381" s="14"/>
      <c r="R381" s="108" t="str">
        <f>+VLOOKUP(B381,GESEM!B:R,9,0)</f>
        <v>ACTIVO</v>
      </c>
      <c r="S381" s="19">
        <v>0.58333333333333337</v>
      </c>
      <c r="T381" s="14">
        <v>0.74652777777777779</v>
      </c>
      <c r="U381" s="14"/>
      <c r="V381" s="14"/>
      <c r="W381" s="13"/>
      <c r="X381" s="14"/>
      <c r="Y381" s="13"/>
      <c r="Z381" s="20"/>
      <c r="AA381" s="107"/>
      <c r="AB381" s="17"/>
      <c r="AC381" s="17"/>
      <c r="AD381" s="17"/>
      <c r="AE381" s="17"/>
      <c r="AF381" s="17"/>
      <c r="AG381" s="17"/>
      <c r="AH381" s="18"/>
      <c r="AI381" s="13">
        <v>0.58333333333333337</v>
      </c>
      <c r="AJ381" s="14">
        <v>0.74652777777777779</v>
      </c>
      <c r="AK381" s="14"/>
      <c r="AL381" s="14"/>
      <c r="AM381" s="13"/>
      <c r="AN381" s="14"/>
      <c r="AO381" s="14"/>
      <c r="AP381" s="20"/>
      <c r="AQ381" s="16">
        <v>0.58333333333333337</v>
      </c>
      <c r="AR381" s="17">
        <v>0.74652777777777779</v>
      </c>
      <c r="AS381" s="17"/>
      <c r="AT381" s="17"/>
      <c r="AU381" s="17"/>
      <c r="AV381" s="17"/>
      <c r="AW381" s="17"/>
      <c r="AX381" s="18"/>
      <c r="AY381" s="13">
        <v>0.58333333333333337</v>
      </c>
      <c r="AZ381" s="14">
        <v>0.74652777777777779</v>
      </c>
      <c r="BA381" s="14"/>
      <c r="BB381" s="14"/>
      <c r="BC381" s="13"/>
      <c r="BD381" s="14"/>
      <c r="BE381" s="14"/>
      <c r="BF381" s="20"/>
      <c r="BG381" s="16">
        <v>0.58333333333333337</v>
      </c>
      <c r="BH381" s="17">
        <v>0.74652777777777779</v>
      </c>
      <c r="BI381" s="17"/>
      <c r="BJ381" s="17"/>
      <c r="BK381" s="17"/>
      <c r="BL381" s="17"/>
      <c r="BM381" s="17"/>
      <c r="BN381" s="18"/>
      <c r="BO381" s="13">
        <v>0.58333333333333337</v>
      </c>
      <c r="BP381" s="14">
        <v>0.74652777777777779</v>
      </c>
      <c r="BQ381" s="14"/>
      <c r="BR381" s="14"/>
      <c r="BS381" s="14"/>
      <c r="BT381" s="14"/>
      <c r="BU381" s="14"/>
      <c r="BV381" s="20"/>
      <c r="BW381" s="21">
        <f t="shared" si="26"/>
        <v>1</v>
      </c>
      <c r="BX381" s="2" t="str">
        <f t="shared" si="27"/>
        <v>X</v>
      </c>
      <c r="BY381" s="2" t="str">
        <f>+VLOOKUP(B381,GESEM!B:O,14,0)</f>
        <v xml:space="preserve">R1601197 </v>
      </c>
      <c r="CG381"/>
      <c r="CH381"/>
    </row>
    <row r="382" spans="1:86" ht="12.75" customHeight="1" x14ac:dyDescent="0.2">
      <c r="A382" s="31">
        <f t="shared" si="24"/>
        <v>376</v>
      </c>
      <c r="B382" s="74">
        <v>74088318</v>
      </c>
      <c r="C382" s="61" t="str">
        <f>+VLOOKUP(J382,TURNO!P:Q,2,0)</f>
        <v xml:space="preserve">CHAT USER </v>
      </c>
      <c r="D382" s="61" t="str">
        <f>+VLOOKUP(N382,TURNO!B:D,3,0)</f>
        <v>Tarde</v>
      </c>
      <c r="E382" s="75">
        <f>+VLOOKUP(B382,GESEM!B:R,12,0)</f>
        <v>45776</v>
      </c>
      <c r="F382" s="61" t="str">
        <f>+VLOOKUP(B382,GESEM!B:R,13,0)</f>
        <v>PART TIME</v>
      </c>
      <c r="G382" s="61" t="s">
        <v>2429</v>
      </c>
      <c r="H382" s="96" t="s">
        <v>2430</v>
      </c>
      <c r="I382" s="61" t="str">
        <f>+VLOOKUP(B382,GESEM!B:N,3,0)</f>
        <v>ARMAS BIMINCHUMO CLARIZA ESTHER</v>
      </c>
      <c r="J382" s="61" t="s">
        <v>16</v>
      </c>
      <c r="K382" s="61" t="str">
        <f>+VLOOKUP(B382,GESEM!B:R,8,0)</f>
        <v>HUARANGA SABOYA GABRIELA ESTHER</v>
      </c>
      <c r="L382" s="61" t="str">
        <f>+VLOOKUP(B382,GESEM!B:R,17,0)</f>
        <v>PORTILLA REYES YOHANA ARACELLI</v>
      </c>
      <c r="M382" s="61" t="s">
        <v>98</v>
      </c>
      <c r="N382" s="13">
        <v>0.58333333333333337</v>
      </c>
      <c r="O382" s="14">
        <v>0.74652777777777779</v>
      </c>
      <c r="P382" s="13"/>
      <c r="Q382" s="14"/>
      <c r="R382" s="108" t="str">
        <f>+VLOOKUP(B382,GESEM!B:R,9,0)</f>
        <v>ACTIVO</v>
      </c>
      <c r="S382" s="19">
        <v>0.58333333333333337</v>
      </c>
      <c r="T382" s="14">
        <v>0.74652777777777779</v>
      </c>
      <c r="U382" s="14"/>
      <c r="V382" s="14"/>
      <c r="W382" s="13"/>
      <c r="X382" s="14"/>
      <c r="Y382" s="13"/>
      <c r="Z382" s="20"/>
      <c r="AA382" s="107"/>
      <c r="AB382" s="17"/>
      <c r="AC382" s="17"/>
      <c r="AD382" s="17"/>
      <c r="AE382" s="17"/>
      <c r="AF382" s="17"/>
      <c r="AG382" s="17"/>
      <c r="AH382" s="18"/>
      <c r="AI382" s="13">
        <v>0.58333333333333337</v>
      </c>
      <c r="AJ382" s="14">
        <v>0.74652777777777779</v>
      </c>
      <c r="AK382" s="14"/>
      <c r="AL382" s="14"/>
      <c r="AM382" s="13"/>
      <c r="AN382" s="14"/>
      <c r="AO382" s="14"/>
      <c r="AP382" s="20"/>
      <c r="AQ382" s="16">
        <v>0.58333333333333337</v>
      </c>
      <c r="AR382" s="17">
        <v>0.74652777777777779</v>
      </c>
      <c r="AS382" s="17"/>
      <c r="AT382" s="17"/>
      <c r="AU382" s="17"/>
      <c r="AV382" s="17"/>
      <c r="AW382" s="17"/>
      <c r="AX382" s="18"/>
      <c r="AY382" s="13">
        <v>0.58333333333333337</v>
      </c>
      <c r="AZ382" s="14">
        <v>0.74652777777777779</v>
      </c>
      <c r="BA382" s="14"/>
      <c r="BB382" s="14"/>
      <c r="BC382" s="13"/>
      <c r="BD382" s="14"/>
      <c r="BE382" s="14"/>
      <c r="BF382" s="20"/>
      <c r="BG382" s="16">
        <v>0.58333333333333337</v>
      </c>
      <c r="BH382" s="17">
        <v>0.74652777777777779</v>
      </c>
      <c r="BI382" s="17"/>
      <c r="BJ382" s="17"/>
      <c r="BK382" s="17"/>
      <c r="BL382" s="17"/>
      <c r="BM382" s="17"/>
      <c r="BN382" s="18"/>
      <c r="BO382" s="13">
        <v>0.58333333333333337</v>
      </c>
      <c r="BP382" s="14">
        <v>0.74652777777777779</v>
      </c>
      <c r="BQ382" s="14"/>
      <c r="BR382" s="14"/>
      <c r="BS382" s="14"/>
      <c r="BT382" s="14"/>
      <c r="BU382" s="14"/>
      <c r="BV382" s="20"/>
      <c r="BW382" s="21">
        <f t="shared" si="26"/>
        <v>1</v>
      </c>
      <c r="BX382" s="2" t="str">
        <f t="shared" si="27"/>
        <v>X</v>
      </c>
      <c r="BY382" s="2" t="str">
        <f>+VLOOKUP(B382,GESEM!B:O,14,0)</f>
        <v xml:space="preserve">R1601197 </v>
      </c>
      <c r="CG382"/>
      <c r="CH382"/>
    </row>
    <row r="383" spans="1:86" ht="12.75" customHeight="1" x14ac:dyDescent="0.2">
      <c r="A383" s="31">
        <f t="shared" si="24"/>
        <v>377</v>
      </c>
      <c r="B383" s="74">
        <v>60855620</v>
      </c>
      <c r="C383" s="61" t="str">
        <f>+VLOOKUP(J383,TURNO!P:Q,2,0)</f>
        <v xml:space="preserve">CHAT USER </v>
      </c>
      <c r="D383" s="61" t="str">
        <f>+VLOOKUP(N383,TURNO!B:D,3,0)</f>
        <v>Tarde</v>
      </c>
      <c r="E383" s="75">
        <f>+VLOOKUP(B383,GESEM!B:R,12,0)</f>
        <v>45776</v>
      </c>
      <c r="F383" s="61" t="str">
        <f>+VLOOKUP(B383,GESEM!B:R,13,0)</f>
        <v>PART TIME</v>
      </c>
      <c r="G383" s="61" t="s">
        <v>2429</v>
      </c>
      <c r="H383" s="96" t="s">
        <v>2430</v>
      </c>
      <c r="I383" s="61" t="str">
        <f>+VLOOKUP(B383,GESEM!B:N,3,0)</f>
        <v>SULLCA ALATA DURGA MARIA</v>
      </c>
      <c r="J383" s="61" t="s">
        <v>16</v>
      </c>
      <c r="K383" s="61" t="str">
        <f>+VLOOKUP(B383,GESEM!B:R,8,0)</f>
        <v>HUARANGA SABOYA GABRIELA ESTHER</v>
      </c>
      <c r="L383" s="61" t="str">
        <f>+VLOOKUP(B383,GESEM!B:R,17,0)</f>
        <v>PORTILLA REYES YOHANA ARACELLI</v>
      </c>
      <c r="M383" s="61" t="s">
        <v>98</v>
      </c>
      <c r="N383" s="13">
        <v>0.58333333333333337</v>
      </c>
      <c r="O383" s="14">
        <v>0.74652777777777779</v>
      </c>
      <c r="P383" s="13"/>
      <c r="Q383" s="14"/>
      <c r="R383" s="108" t="str">
        <f>+VLOOKUP(B383,GESEM!B:R,9,0)</f>
        <v>ACTIVO</v>
      </c>
      <c r="S383" s="19">
        <v>0.58333333333333337</v>
      </c>
      <c r="T383" s="14">
        <v>0.74652777777777779</v>
      </c>
      <c r="U383" s="14"/>
      <c r="V383" s="14"/>
      <c r="W383" s="13"/>
      <c r="X383" s="14"/>
      <c r="Y383" s="13"/>
      <c r="Z383" s="20"/>
      <c r="AA383" s="107"/>
      <c r="AB383" s="17"/>
      <c r="AC383" s="17"/>
      <c r="AD383" s="17"/>
      <c r="AE383" s="17"/>
      <c r="AF383" s="17"/>
      <c r="AG383" s="17"/>
      <c r="AH383" s="18"/>
      <c r="AI383" s="13">
        <v>0.58333333333333337</v>
      </c>
      <c r="AJ383" s="14">
        <v>0.74652777777777779</v>
      </c>
      <c r="AK383" s="14"/>
      <c r="AL383" s="14"/>
      <c r="AM383" s="13"/>
      <c r="AN383" s="14"/>
      <c r="AO383" s="14"/>
      <c r="AP383" s="20"/>
      <c r="AQ383" s="16">
        <v>0.58333333333333337</v>
      </c>
      <c r="AR383" s="17">
        <v>0.74652777777777779</v>
      </c>
      <c r="AS383" s="17"/>
      <c r="AT383" s="17"/>
      <c r="AU383" s="17"/>
      <c r="AV383" s="17"/>
      <c r="AW383" s="17"/>
      <c r="AX383" s="18"/>
      <c r="AY383" s="13">
        <v>0.58333333333333337</v>
      </c>
      <c r="AZ383" s="14">
        <v>0.74652777777777779</v>
      </c>
      <c r="BA383" s="14"/>
      <c r="BB383" s="14"/>
      <c r="BC383" s="13"/>
      <c r="BD383" s="14"/>
      <c r="BE383" s="14"/>
      <c r="BF383" s="20"/>
      <c r="BG383" s="16">
        <v>0.58333333333333337</v>
      </c>
      <c r="BH383" s="17">
        <v>0.74652777777777779</v>
      </c>
      <c r="BI383" s="17"/>
      <c r="BJ383" s="17"/>
      <c r="BK383" s="17"/>
      <c r="BL383" s="17"/>
      <c r="BM383" s="17"/>
      <c r="BN383" s="18"/>
      <c r="BO383" s="13">
        <v>0.58333333333333337</v>
      </c>
      <c r="BP383" s="14">
        <v>0.74652777777777779</v>
      </c>
      <c r="BQ383" s="14"/>
      <c r="BR383" s="14"/>
      <c r="BS383" s="14"/>
      <c r="BT383" s="14"/>
      <c r="BU383" s="14"/>
      <c r="BV383" s="20"/>
      <c r="BW383" s="21">
        <f t="shared" si="26"/>
        <v>1</v>
      </c>
      <c r="BX383" s="2" t="str">
        <f t="shared" si="27"/>
        <v>X</v>
      </c>
      <c r="BY383" s="2" t="str">
        <f>+VLOOKUP(B383,GESEM!B:O,14,0)</f>
        <v xml:space="preserve">R1601197 </v>
      </c>
      <c r="CG383"/>
      <c r="CH383"/>
    </row>
    <row r="384" spans="1:86" ht="12.75" customHeight="1" x14ac:dyDescent="0.2">
      <c r="A384" s="31">
        <f t="shared" si="24"/>
        <v>378</v>
      </c>
      <c r="B384" s="74">
        <v>74905633</v>
      </c>
      <c r="C384" s="61" t="str">
        <f>+VLOOKUP(J384,TURNO!P:Q,2,0)</f>
        <v xml:space="preserve">CHAT USER </v>
      </c>
      <c r="D384" s="61" t="str">
        <f>+VLOOKUP(N384,TURNO!B:D,3,0)</f>
        <v>Tarde</v>
      </c>
      <c r="E384" s="75">
        <f>+VLOOKUP(B384,GESEM!B:R,12,0)</f>
        <v>45776</v>
      </c>
      <c r="F384" s="61" t="str">
        <f>+VLOOKUP(B384,GESEM!B:R,13,0)</f>
        <v>PART TIME</v>
      </c>
      <c r="G384" s="61" t="s">
        <v>2429</v>
      </c>
      <c r="H384" s="96" t="s">
        <v>2430</v>
      </c>
      <c r="I384" s="61" t="str">
        <f>+VLOOKUP(B384,GESEM!B:N,3,0)</f>
        <v>CALERO LOPE EGENIA ANA</v>
      </c>
      <c r="J384" s="61" t="s">
        <v>16</v>
      </c>
      <c r="K384" s="61" t="str">
        <f>+VLOOKUP(B384,GESEM!B:R,8,0)</f>
        <v>HUARANGA SABOYA GABRIELA ESTHER</v>
      </c>
      <c r="L384" s="61" t="str">
        <f>+VLOOKUP(B384,GESEM!B:R,17,0)</f>
        <v>PORTILLA REYES YOHANA ARACELLI</v>
      </c>
      <c r="M384" s="61" t="s">
        <v>98</v>
      </c>
      <c r="N384" s="13">
        <v>0.58333333333333337</v>
      </c>
      <c r="O384" s="14">
        <v>0.74652777777777779</v>
      </c>
      <c r="P384" s="13"/>
      <c r="Q384" s="14"/>
      <c r="R384" s="108" t="str">
        <f>+VLOOKUP(B384,GESEM!B:R,9,0)</f>
        <v>ACTIVO</v>
      </c>
      <c r="S384" s="19">
        <v>0.58333333333333337</v>
      </c>
      <c r="T384" s="14">
        <v>0.74652777777777779</v>
      </c>
      <c r="U384" s="14"/>
      <c r="V384" s="14"/>
      <c r="W384" s="13"/>
      <c r="X384" s="14"/>
      <c r="Y384" s="13"/>
      <c r="Z384" s="20"/>
      <c r="AA384" s="107"/>
      <c r="AB384" s="17"/>
      <c r="AC384" s="17"/>
      <c r="AD384" s="17"/>
      <c r="AE384" s="17"/>
      <c r="AF384" s="17"/>
      <c r="AG384" s="17"/>
      <c r="AH384" s="18"/>
      <c r="AI384" s="13">
        <v>0.58333333333333337</v>
      </c>
      <c r="AJ384" s="14">
        <v>0.74652777777777779</v>
      </c>
      <c r="AK384" s="14"/>
      <c r="AL384" s="14"/>
      <c r="AM384" s="13"/>
      <c r="AN384" s="14"/>
      <c r="AO384" s="14"/>
      <c r="AP384" s="20"/>
      <c r="AQ384" s="16">
        <v>0.58333333333333337</v>
      </c>
      <c r="AR384" s="17">
        <v>0.74652777777777779</v>
      </c>
      <c r="AS384" s="17"/>
      <c r="AT384" s="17"/>
      <c r="AU384" s="17"/>
      <c r="AV384" s="17"/>
      <c r="AW384" s="17"/>
      <c r="AX384" s="18"/>
      <c r="AY384" s="13">
        <v>0.58333333333333337</v>
      </c>
      <c r="AZ384" s="14">
        <v>0.74652777777777779</v>
      </c>
      <c r="BA384" s="14"/>
      <c r="BB384" s="14"/>
      <c r="BC384" s="13"/>
      <c r="BD384" s="14"/>
      <c r="BE384" s="14"/>
      <c r="BF384" s="20"/>
      <c r="BG384" s="16">
        <v>0.58333333333333337</v>
      </c>
      <c r="BH384" s="17">
        <v>0.74652777777777779</v>
      </c>
      <c r="BI384" s="17"/>
      <c r="BJ384" s="17"/>
      <c r="BK384" s="17"/>
      <c r="BL384" s="17"/>
      <c r="BM384" s="17"/>
      <c r="BN384" s="18"/>
      <c r="BO384" s="13">
        <v>0.58333333333333337</v>
      </c>
      <c r="BP384" s="14">
        <v>0.74652777777777779</v>
      </c>
      <c r="BQ384" s="14"/>
      <c r="BR384" s="14"/>
      <c r="BS384" s="14"/>
      <c r="BT384" s="14"/>
      <c r="BU384" s="14"/>
      <c r="BV384" s="20"/>
      <c r="BW384" s="21">
        <f t="shared" si="26"/>
        <v>1</v>
      </c>
      <c r="BX384" s="2" t="str">
        <f t="shared" si="27"/>
        <v>X</v>
      </c>
      <c r="BY384" s="2" t="str">
        <f>+VLOOKUP(B384,GESEM!B:O,14,0)</f>
        <v xml:space="preserve">R1601197 </v>
      </c>
      <c r="CG384"/>
      <c r="CH384"/>
    </row>
    <row r="385" spans="1:86" ht="12.75" customHeight="1" x14ac:dyDescent="0.2">
      <c r="A385" s="31">
        <f t="shared" si="24"/>
        <v>379</v>
      </c>
      <c r="B385" s="74">
        <v>75694586</v>
      </c>
      <c r="C385" s="61" t="str">
        <f>+VLOOKUP(J385,TURNO!P:Q,2,0)</f>
        <v xml:space="preserve">CHAT USER </v>
      </c>
      <c r="D385" s="61" t="str">
        <f>+VLOOKUP(N385,TURNO!B:D,3,0)</f>
        <v>Tarde</v>
      </c>
      <c r="E385" s="75">
        <f>+VLOOKUP(B385,GESEM!B:R,12,0)</f>
        <v>45776</v>
      </c>
      <c r="F385" s="61" t="str">
        <f>+VLOOKUP(B385,GESEM!B:R,13,0)</f>
        <v>PART TIME</v>
      </c>
      <c r="G385" s="61" t="s">
        <v>2429</v>
      </c>
      <c r="H385" s="96" t="s">
        <v>2430</v>
      </c>
      <c r="I385" s="61" t="str">
        <f>+VLOOKUP(B385,GESEM!B:N,3,0)</f>
        <v>MALLMA GARCIA FRANK ANTONY</v>
      </c>
      <c r="J385" s="61" t="s">
        <v>16</v>
      </c>
      <c r="K385" s="61" t="str">
        <f>+VLOOKUP(B385,GESEM!B:R,8,0)</f>
        <v>HUARANGA SABOYA GABRIELA ESTHER</v>
      </c>
      <c r="L385" s="61" t="str">
        <f>+VLOOKUP(B385,GESEM!B:R,17,0)</f>
        <v>PORTILLA REYES YOHANA ARACELLI</v>
      </c>
      <c r="M385" s="61" t="s">
        <v>98</v>
      </c>
      <c r="N385" s="13">
        <v>0.58333333333333337</v>
      </c>
      <c r="O385" s="14">
        <v>0.74652777777777779</v>
      </c>
      <c r="P385" s="13"/>
      <c r="Q385" s="14"/>
      <c r="R385" s="108" t="str">
        <f>+VLOOKUP(B385,GESEM!B:R,9,0)</f>
        <v>ACTIVO</v>
      </c>
      <c r="S385" s="19">
        <v>0.58333333333333337</v>
      </c>
      <c r="T385" s="14">
        <v>0.74652777777777779</v>
      </c>
      <c r="U385" s="14"/>
      <c r="V385" s="14"/>
      <c r="W385" s="13"/>
      <c r="X385" s="14"/>
      <c r="Y385" s="13"/>
      <c r="Z385" s="20"/>
      <c r="AA385" s="107"/>
      <c r="AB385" s="17"/>
      <c r="AC385" s="17"/>
      <c r="AD385" s="17"/>
      <c r="AE385" s="17"/>
      <c r="AF385" s="17"/>
      <c r="AG385" s="17"/>
      <c r="AH385" s="18"/>
      <c r="AI385" s="13">
        <v>0.58333333333333337</v>
      </c>
      <c r="AJ385" s="14">
        <v>0.74652777777777779</v>
      </c>
      <c r="AK385" s="14"/>
      <c r="AL385" s="14"/>
      <c r="AM385" s="13"/>
      <c r="AN385" s="14"/>
      <c r="AO385" s="14"/>
      <c r="AP385" s="20"/>
      <c r="AQ385" s="16">
        <v>0.58333333333333337</v>
      </c>
      <c r="AR385" s="17">
        <v>0.74652777777777779</v>
      </c>
      <c r="AS385" s="17"/>
      <c r="AT385" s="17"/>
      <c r="AU385" s="17"/>
      <c r="AV385" s="17"/>
      <c r="AW385" s="17"/>
      <c r="AX385" s="18"/>
      <c r="AY385" s="13">
        <v>0.58333333333333337</v>
      </c>
      <c r="AZ385" s="14">
        <v>0.74652777777777779</v>
      </c>
      <c r="BA385" s="14"/>
      <c r="BB385" s="14"/>
      <c r="BC385" s="13"/>
      <c r="BD385" s="14"/>
      <c r="BE385" s="14"/>
      <c r="BF385" s="20"/>
      <c r="BG385" s="16">
        <v>0.58333333333333337</v>
      </c>
      <c r="BH385" s="17">
        <v>0.74652777777777779</v>
      </c>
      <c r="BI385" s="17"/>
      <c r="BJ385" s="17"/>
      <c r="BK385" s="17"/>
      <c r="BL385" s="17"/>
      <c r="BM385" s="17"/>
      <c r="BN385" s="18"/>
      <c r="BO385" s="13">
        <v>0.58333333333333337</v>
      </c>
      <c r="BP385" s="14">
        <v>0.74652777777777779</v>
      </c>
      <c r="BQ385" s="14"/>
      <c r="BR385" s="14"/>
      <c r="BS385" s="14"/>
      <c r="BT385" s="14"/>
      <c r="BU385" s="14"/>
      <c r="BV385" s="20"/>
      <c r="BW385" s="21">
        <f t="shared" si="26"/>
        <v>1</v>
      </c>
      <c r="BX385" s="2" t="str">
        <f t="shared" si="27"/>
        <v>X</v>
      </c>
      <c r="BY385" s="2" t="str">
        <f>+VLOOKUP(B385,GESEM!B:O,14,0)</f>
        <v xml:space="preserve">R1601197 </v>
      </c>
      <c r="CG385"/>
      <c r="CH385"/>
    </row>
    <row r="386" spans="1:86" ht="12.75" customHeight="1" x14ac:dyDescent="0.2">
      <c r="A386" s="31">
        <f t="shared" si="24"/>
        <v>380</v>
      </c>
      <c r="B386" s="74">
        <v>72417185</v>
      </c>
      <c r="C386" s="61" t="str">
        <f>+VLOOKUP(J386,TURNO!P:Q,2,0)</f>
        <v xml:space="preserve">CHAT USER </v>
      </c>
      <c r="D386" s="61" t="str">
        <f>+VLOOKUP(N386,TURNO!B:D,3,0)</f>
        <v>Tarde</v>
      </c>
      <c r="E386" s="75">
        <f>+VLOOKUP(B386,GESEM!B:R,12,0)</f>
        <v>45776</v>
      </c>
      <c r="F386" s="61" t="str">
        <f>+VLOOKUP(B386,GESEM!B:R,13,0)</f>
        <v>PART TIME</v>
      </c>
      <c r="G386" s="61" t="s">
        <v>2429</v>
      </c>
      <c r="H386" s="96" t="s">
        <v>2430</v>
      </c>
      <c r="I386" s="61" t="str">
        <f>+VLOOKUP(B386,GESEM!B:N,3,0)</f>
        <v>MANRIQUE PALOMINO JOSE DANIEL</v>
      </c>
      <c r="J386" s="61" t="s">
        <v>16</v>
      </c>
      <c r="K386" s="61" t="str">
        <f>+VLOOKUP(B386,GESEM!B:R,8,0)</f>
        <v>HUARANGA SABOYA GABRIELA ESTHER</v>
      </c>
      <c r="L386" s="61" t="str">
        <f>+VLOOKUP(B386,GESEM!B:R,17,0)</f>
        <v>PORTILLA REYES YOHANA ARACELLI</v>
      </c>
      <c r="M386" s="61" t="s">
        <v>98</v>
      </c>
      <c r="N386" s="13">
        <v>0.58333333333333337</v>
      </c>
      <c r="O386" s="14">
        <v>0.74652777777777779</v>
      </c>
      <c r="P386" s="13"/>
      <c r="Q386" s="14"/>
      <c r="R386" s="108" t="str">
        <f>+VLOOKUP(B386,GESEM!B:R,9,0)</f>
        <v>ACTIVO</v>
      </c>
      <c r="S386" s="19">
        <v>0.58333333333333337</v>
      </c>
      <c r="T386" s="14">
        <v>0.74652777777777779</v>
      </c>
      <c r="U386" s="14"/>
      <c r="V386" s="14"/>
      <c r="W386" s="13"/>
      <c r="X386" s="14"/>
      <c r="Y386" s="13"/>
      <c r="Z386" s="20"/>
      <c r="AA386" s="107"/>
      <c r="AB386" s="17"/>
      <c r="AC386" s="17"/>
      <c r="AD386" s="17"/>
      <c r="AE386" s="17"/>
      <c r="AF386" s="17"/>
      <c r="AG386" s="17"/>
      <c r="AH386" s="18"/>
      <c r="AI386" s="13">
        <v>0.58333333333333337</v>
      </c>
      <c r="AJ386" s="14">
        <v>0.74652777777777779</v>
      </c>
      <c r="AK386" s="14"/>
      <c r="AL386" s="14"/>
      <c r="AM386" s="13"/>
      <c r="AN386" s="14"/>
      <c r="AO386" s="14"/>
      <c r="AP386" s="20"/>
      <c r="AQ386" s="16">
        <v>0.58333333333333337</v>
      </c>
      <c r="AR386" s="17">
        <v>0.74652777777777779</v>
      </c>
      <c r="AS386" s="17"/>
      <c r="AT386" s="17"/>
      <c r="AU386" s="17"/>
      <c r="AV386" s="17"/>
      <c r="AW386" s="17"/>
      <c r="AX386" s="18"/>
      <c r="AY386" s="13">
        <v>0.58333333333333337</v>
      </c>
      <c r="AZ386" s="14">
        <v>0.74652777777777779</v>
      </c>
      <c r="BA386" s="14"/>
      <c r="BB386" s="14"/>
      <c r="BC386" s="13"/>
      <c r="BD386" s="14"/>
      <c r="BE386" s="14"/>
      <c r="BF386" s="20"/>
      <c r="BG386" s="16">
        <v>0.58333333333333337</v>
      </c>
      <c r="BH386" s="17">
        <v>0.74652777777777779</v>
      </c>
      <c r="BI386" s="17"/>
      <c r="BJ386" s="17"/>
      <c r="BK386" s="17"/>
      <c r="BL386" s="17"/>
      <c r="BM386" s="17"/>
      <c r="BN386" s="18"/>
      <c r="BO386" s="13">
        <v>0.58333333333333337</v>
      </c>
      <c r="BP386" s="14">
        <v>0.74652777777777779</v>
      </c>
      <c r="BQ386" s="14"/>
      <c r="BR386" s="14"/>
      <c r="BS386" s="14"/>
      <c r="BT386" s="14"/>
      <c r="BU386" s="14"/>
      <c r="BV386" s="20"/>
      <c r="BW386" s="21">
        <f t="shared" si="26"/>
        <v>1</v>
      </c>
      <c r="BX386" s="2" t="str">
        <f t="shared" si="27"/>
        <v>X</v>
      </c>
      <c r="BY386" s="2" t="str">
        <f>+VLOOKUP(B386,GESEM!B:O,14,0)</f>
        <v xml:space="preserve">R1601197 </v>
      </c>
      <c r="CG386"/>
      <c r="CH386"/>
    </row>
    <row r="387" spans="1:86" ht="12.75" customHeight="1" x14ac:dyDescent="0.2">
      <c r="A387" s="31">
        <f t="shared" si="24"/>
        <v>381</v>
      </c>
      <c r="B387" s="74">
        <v>73435500</v>
      </c>
      <c r="C387" s="61" t="str">
        <f>+VLOOKUP(J387,TURNO!P:Q,2,0)</f>
        <v xml:space="preserve">CHAT USER </v>
      </c>
      <c r="D387" s="61" t="str">
        <f>+VLOOKUP(N387,TURNO!B:D,3,0)</f>
        <v>Tarde</v>
      </c>
      <c r="E387" s="75">
        <f>+VLOOKUP(B387,GESEM!B:R,12,0)</f>
        <v>45776</v>
      </c>
      <c r="F387" s="61" t="str">
        <f>+VLOOKUP(B387,GESEM!B:R,13,0)</f>
        <v>PART TIME</v>
      </c>
      <c r="G387" s="61" t="s">
        <v>2429</v>
      </c>
      <c r="H387" s="96" t="s">
        <v>2430</v>
      </c>
      <c r="I387" s="61" t="str">
        <f>+VLOOKUP(B387,GESEM!B:N,3,0)</f>
        <v>ZAPATA AGURTO JOSE MANUEL</v>
      </c>
      <c r="J387" s="61" t="s">
        <v>16</v>
      </c>
      <c r="K387" s="61" t="str">
        <f>+VLOOKUP(B387,GESEM!B:R,8,0)</f>
        <v>HUARANGA SABOYA GABRIELA ESTHER</v>
      </c>
      <c r="L387" s="61" t="str">
        <f>+VLOOKUP(B387,GESEM!B:R,17,0)</f>
        <v>PORTILLA REYES YOHANA ARACELLI</v>
      </c>
      <c r="M387" s="61" t="s">
        <v>98</v>
      </c>
      <c r="N387" s="13">
        <v>0.58333333333333337</v>
      </c>
      <c r="O387" s="14">
        <v>0.74652777777777779</v>
      </c>
      <c r="P387" s="13"/>
      <c r="Q387" s="14"/>
      <c r="R387" s="108" t="str">
        <f>+VLOOKUP(B387,GESEM!B:R,9,0)</f>
        <v>ACTIVO</v>
      </c>
      <c r="S387" s="19">
        <v>0.58333333333333337</v>
      </c>
      <c r="T387" s="14">
        <v>0.74652777777777779</v>
      </c>
      <c r="U387" s="14"/>
      <c r="V387" s="14"/>
      <c r="W387" s="13"/>
      <c r="X387" s="14"/>
      <c r="Y387" s="13"/>
      <c r="Z387" s="20"/>
      <c r="AA387" s="107"/>
      <c r="AB387" s="17"/>
      <c r="AC387" s="17"/>
      <c r="AD387" s="17"/>
      <c r="AE387" s="17"/>
      <c r="AF387" s="17"/>
      <c r="AG387" s="17"/>
      <c r="AH387" s="18"/>
      <c r="AI387" s="13">
        <v>0.58333333333333337</v>
      </c>
      <c r="AJ387" s="14">
        <v>0.74652777777777779</v>
      </c>
      <c r="AK387" s="14"/>
      <c r="AL387" s="14"/>
      <c r="AM387" s="13"/>
      <c r="AN387" s="14"/>
      <c r="AO387" s="14"/>
      <c r="AP387" s="20"/>
      <c r="AQ387" s="16">
        <v>0.58333333333333337</v>
      </c>
      <c r="AR387" s="17">
        <v>0.74652777777777779</v>
      </c>
      <c r="AS387" s="17"/>
      <c r="AT387" s="17"/>
      <c r="AU387" s="17"/>
      <c r="AV387" s="17"/>
      <c r="AW387" s="17"/>
      <c r="AX387" s="18"/>
      <c r="AY387" s="13">
        <v>0.58333333333333337</v>
      </c>
      <c r="AZ387" s="14">
        <v>0.74652777777777779</v>
      </c>
      <c r="BA387" s="14"/>
      <c r="BB387" s="14"/>
      <c r="BC387" s="13"/>
      <c r="BD387" s="14"/>
      <c r="BE387" s="14"/>
      <c r="BF387" s="20"/>
      <c r="BG387" s="16">
        <v>0.58333333333333337</v>
      </c>
      <c r="BH387" s="17">
        <v>0.74652777777777779</v>
      </c>
      <c r="BI387" s="17"/>
      <c r="BJ387" s="17"/>
      <c r="BK387" s="17"/>
      <c r="BL387" s="17"/>
      <c r="BM387" s="17"/>
      <c r="BN387" s="18"/>
      <c r="BO387" s="13">
        <v>0.58333333333333337</v>
      </c>
      <c r="BP387" s="14">
        <v>0.74652777777777779</v>
      </c>
      <c r="BQ387" s="14"/>
      <c r="BR387" s="14"/>
      <c r="BS387" s="14"/>
      <c r="BT387" s="14"/>
      <c r="BU387" s="14"/>
      <c r="BV387" s="20"/>
      <c r="BW387" s="21">
        <f t="shared" si="26"/>
        <v>1</v>
      </c>
      <c r="BX387" s="2" t="str">
        <f t="shared" si="27"/>
        <v>X</v>
      </c>
      <c r="BY387" s="2" t="str">
        <f>+VLOOKUP(B387,GESEM!B:O,14,0)</f>
        <v xml:space="preserve">R1601197 </v>
      </c>
      <c r="CG387"/>
      <c r="CH387"/>
    </row>
    <row r="388" spans="1:86" ht="12.75" customHeight="1" x14ac:dyDescent="0.2">
      <c r="A388" s="31">
        <f t="shared" si="24"/>
        <v>382</v>
      </c>
      <c r="B388" s="74">
        <v>76974783</v>
      </c>
      <c r="C388" s="61" t="str">
        <f>+VLOOKUP(J388,TURNO!P:Q,2,0)</f>
        <v xml:space="preserve">CHAT USER </v>
      </c>
      <c r="D388" s="61" t="str">
        <f>+VLOOKUP(N388,TURNO!B:D,3,0)</f>
        <v>Tarde</v>
      </c>
      <c r="E388" s="75">
        <f>+VLOOKUP(B388,GESEM!B:R,12,0)</f>
        <v>45776</v>
      </c>
      <c r="F388" s="61" t="str">
        <f>+VLOOKUP(B388,GESEM!B:R,13,0)</f>
        <v>PART TIME</v>
      </c>
      <c r="G388" s="61" t="s">
        <v>2429</v>
      </c>
      <c r="H388" s="96" t="s">
        <v>2430</v>
      </c>
      <c r="I388" s="61" t="str">
        <f>+VLOOKUP(B388,GESEM!B:N,3,0)</f>
        <v>ALIAGA VILCHEZ JUAN CARLOS</v>
      </c>
      <c r="J388" s="61" t="s">
        <v>16</v>
      </c>
      <c r="K388" s="61" t="str">
        <f>+VLOOKUP(B388,GESEM!B:R,8,0)</f>
        <v>HUARANGA SABOYA GABRIELA ESTHER</v>
      </c>
      <c r="L388" s="61" t="str">
        <f>+VLOOKUP(B388,GESEM!B:R,17,0)</f>
        <v>PORTILLA REYES YOHANA ARACELLI</v>
      </c>
      <c r="M388" s="61" t="s">
        <v>98</v>
      </c>
      <c r="N388" s="13">
        <v>0.58333333333333337</v>
      </c>
      <c r="O388" s="14">
        <v>0.74652777777777779</v>
      </c>
      <c r="P388" s="13"/>
      <c r="Q388" s="14"/>
      <c r="R388" s="108" t="str">
        <f>+VLOOKUP(B388,GESEM!B:R,9,0)</f>
        <v>ACTIVO</v>
      </c>
      <c r="S388" s="19">
        <v>0.58333333333333337</v>
      </c>
      <c r="T388" s="14">
        <v>0.74652777777777779</v>
      </c>
      <c r="U388" s="14"/>
      <c r="V388" s="14"/>
      <c r="W388" s="13"/>
      <c r="X388" s="14"/>
      <c r="Y388" s="13"/>
      <c r="Z388" s="20"/>
      <c r="AA388" s="107"/>
      <c r="AB388" s="17"/>
      <c r="AC388" s="17"/>
      <c r="AD388" s="17"/>
      <c r="AE388" s="17"/>
      <c r="AF388" s="17"/>
      <c r="AG388" s="17"/>
      <c r="AH388" s="18"/>
      <c r="AI388" s="13">
        <v>0.58333333333333337</v>
      </c>
      <c r="AJ388" s="14">
        <v>0.74652777777777779</v>
      </c>
      <c r="AK388" s="14"/>
      <c r="AL388" s="14"/>
      <c r="AM388" s="13"/>
      <c r="AN388" s="14"/>
      <c r="AO388" s="14"/>
      <c r="AP388" s="20"/>
      <c r="AQ388" s="16">
        <v>0.58333333333333337</v>
      </c>
      <c r="AR388" s="17">
        <v>0.74652777777777779</v>
      </c>
      <c r="AS388" s="17"/>
      <c r="AT388" s="17"/>
      <c r="AU388" s="17"/>
      <c r="AV388" s="17"/>
      <c r="AW388" s="17"/>
      <c r="AX388" s="18"/>
      <c r="AY388" s="13">
        <v>0.58333333333333337</v>
      </c>
      <c r="AZ388" s="14">
        <v>0.74652777777777779</v>
      </c>
      <c r="BA388" s="14"/>
      <c r="BB388" s="14"/>
      <c r="BC388" s="13"/>
      <c r="BD388" s="14"/>
      <c r="BE388" s="14"/>
      <c r="BF388" s="20"/>
      <c r="BG388" s="16">
        <v>0.58333333333333337</v>
      </c>
      <c r="BH388" s="17">
        <v>0.74652777777777779</v>
      </c>
      <c r="BI388" s="17"/>
      <c r="BJ388" s="17"/>
      <c r="BK388" s="17"/>
      <c r="BL388" s="17"/>
      <c r="BM388" s="17"/>
      <c r="BN388" s="18"/>
      <c r="BO388" s="13">
        <v>0.58333333333333337</v>
      </c>
      <c r="BP388" s="14">
        <v>0.74652777777777779</v>
      </c>
      <c r="BQ388" s="14"/>
      <c r="BR388" s="14"/>
      <c r="BS388" s="14"/>
      <c r="BT388" s="14"/>
      <c r="BU388" s="14"/>
      <c r="BV388" s="20"/>
      <c r="BW388" s="21">
        <f t="shared" si="26"/>
        <v>1</v>
      </c>
      <c r="BX388" s="2" t="str">
        <f t="shared" si="27"/>
        <v>X</v>
      </c>
      <c r="BY388" s="2" t="str">
        <f>+VLOOKUP(B388,GESEM!B:O,14,0)</f>
        <v xml:space="preserve">R1601197 </v>
      </c>
      <c r="CG388"/>
      <c r="CH388"/>
    </row>
    <row r="389" spans="1:86" ht="12.75" customHeight="1" x14ac:dyDescent="0.2">
      <c r="A389" s="31">
        <f t="shared" si="24"/>
        <v>383</v>
      </c>
      <c r="B389" s="74">
        <v>48065856</v>
      </c>
      <c r="C389" s="61" t="str">
        <f>+VLOOKUP(J389,TURNO!P:Q,2,0)</f>
        <v xml:space="preserve">CHAT USER </v>
      </c>
      <c r="D389" s="61" t="str">
        <f>+VLOOKUP(N389,TURNO!B:D,3,0)</f>
        <v>Tarde</v>
      </c>
      <c r="E389" s="75">
        <f>+VLOOKUP(B389,GESEM!B:R,12,0)</f>
        <v>45776</v>
      </c>
      <c r="F389" s="61" t="str">
        <f>+VLOOKUP(B389,GESEM!B:R,13,0)</f>
        <v>PART TIME</v>
      </c>
      <c r="G389" s="61" t="s">
        <v>2429</v>
      </c>
      <c r="H389" s="96" t="s">
        <v>2430</v>
      </c>
      <c r="I389" s="61" t="str">
        <f>+VLOOKUP(B389,GESEM!B:N,3,0)</f>
        <v>PINTO ZEGARRA KELLY JUDITH</v>
      </c>
      <c r="J389" s="61" t="s">
        <v>16</v>
      </c>
      <c r="K389" s="61" t="str">
        <f>+VLOOKUP(B389,GESEM!B:R,8,0)</f>
        <v>HUARANGA SABOYA GABRIELA ESTHER</v>
      </c>
      <c r="L389" s="61" t="str">
        <f>+VLOOKUP(B389,GESEM!B:R,17,0)</f>
        <v>PORTILLA REYES YOHANA ARACELLI</v>
      </c>
      <c r="M389" s="61" t="s">
        <v>98</v>
      </c>
      <c r="N389" s="13">
        <v>0.58333333333333337</v>
      </c>
      <c r="O389" s="14">
        <v>0.74652777777777779</v>
      </c>
      <c r="P389" s="13"/>
      <c r="Q389" s="14"/>
      <c r="R389" s="108" t="str">
        <f>+VLOOKUP(B389,GESEM!B:R,9,0)</f>
        <v>ACTIVO</v>
      </c>
      <c r="S389" s="19">
        <v>0.58333333333333337</v>
      </c>
      <c r="T389" s="14">
        <v>0.74652777777777779</v>
      </c>
      <c r="U389" s="14"/>
      <c r="V389" s="14"/>
      <c r="W389" s="13"/>
      <c r="X389" s="14"/>
      <c r="Y389" s="13"/>
      <c r="Z389" s="20"/>
      <c r="AA389" s="107"/>
      <c r="AB389" s="17"/>
      <c r="AC389" s="17"/>
      <c r="AD389" s="17"/>
      <c r="AE389" s="17"/>
      <c r="AF389" s="17"/>
      <c r="AG389" s="17"/>
      <c r="AH389" s="18"/>
      <c r="AI389" s="13">
        <v>0.58333333333333337</v>
      </c>
      <c r="AJ389" s="14">
        <v>0.74652777777777779</v>
      </c>
      <c r="AK389" s="14"/>
      <c r="AL389" s="14"/>
      <c r="AM389" s="13"/>
      <c r="AN389" s="14"/>
      <c r="AO389" s="14"/>
      <c r="AP389" s="20"/>
      <c r="AQ389" s="16">
        <v>0.58333333333333337</v>
      </c>
      <c r="AR389" s="17">
        <v>0.74652777777777779</v>
      </c>
      <c r="AS389" s="17"/>
      <c r="AT389" s="17"/>
      <c r="AU389" s="17"/>
      <c r="AV389" s="17"/>
      <c r="AW389" s="17"/>
      <c r="AX389" s="18"/>
      <c r="AY389" s="13">
        <v>0.58333333333333337</v>
      </c>
      <c r="AZ389" s="14">
        <v>0.74652777777777779</v>
      </c>
      <c r="BA389" s="14"/>
      <c r="BB389" s="14"/>
      <c r="BC389" s="13"/>
      <c r="BD389" s="14"/>
      <c r="BE389" s="14"/>
      <c r="BF389" s="20"/>
      <c r="BG389" s="16">
        <v>0.58333333333333337</v>
      </c>
      <c r="BH389" s="17">
        <v>0.74652777777777779</v>
      </c>
      <c r="BI389" s="17"/>
      <c r="BJ389" s="17"/>
      <c r="BK389" s="17"/>
      <c r="BL389" s="17"/>
      <c r="BM389" s="17"/>
      <c r="BN389" s="18"/>
      <c r="BO389" s="13">
        <v>0.58333333333333337</v>
      </c>
      <c r="BP389" s="14">
        <v>0.74652777777777779</v>
      </c>
      <c r="BQ389" s="14"/>
      <c r="BR389" s="14"/>
      <c r="BS389" s="14"/>
      <c r="BT389" s="14"/>
      <c r="BU389" s="14"/>
      <c r="BV389" s="20"/>
      <c r="BW389" s="21">
        <f t="shared" si="26"/>
        <v>1</v>
      </c>
      <c r="BX389" s="2" t="str">
        <f t="shared" si="27"/>
        <v>X</v>
      </c>
      <c r="BY389" s="2" t="str">
        <f>+VLOOKUP(B389,GESEM!B:O,14,0)</f>
        <v xml:space="preserve">R1601197 </v>
      </c>
      <c r="CG389"/>
      <c r="CH389"/>
    </row>
    <row r="390" spans="1:86" ht="12.75" customHeight="1" x14ac:dyDescent="0.2">
      <c r="A390" s="31">
        <f t="shared" si="24"/>
        <v>384</v>
      </c>
      <c r="B390" s="74">
        <v>73687446</v>
      </c>
      <c r="C390" s="61" t="str">
        <f>+VLOOKUP(J390,TURNO!P:Q,2,0)</f>
        <v xml:space="preserve">CHAT USER </v>
      </c>
      <c r="D390" s="61" t="str">
        <f>+VLOOKUP(N390,TURNO!B:D,3,0)</f>
        <v>Tarde</v>
      </c>
      <c r="E390" s="75">
        <f>+VLOOKUP(B390,GESEM!B:R,12,0)</f>
        <v>45776</v>
      </c>
      <c r="F390" s="61" t="str">
        <f>+VLOOKUP(B390,GESEM!B:R,13,0)</f>
        <v>PART TIME</v>
      </c>
      <c r="G390" s="61" t="s">
        <v>2429</v>
      </c>
      <c r="H390" s="96" t="s">
        <v>2430</v>
      </c>
      <c r="I390" s="61" t="str">
        <f>+VLOOKUP(B390,GESEM!B:N,3,0)</f>
        <v>TELLO ZEVALLOS MARIEL BRIGETTE</v>
      </c>
      <c r="J390" s="61" t="s">
        <v>16</v>
      </c>
      <c r="K390" s="61" t="str">
        <f>+VLOOKUP(B390,GESEM!B:R,8,0)</f>
        <v>HUARANGA SABOYA GABRIELA ESTHER</v>
      </c>
      <c r="L390" s="61" t="str">
        <f>+VLOOKUP(B390,GESEM!B:R,17,0)</f>
        <v>PORTILLA REYES YOHANA ARACELLI</v>
      </c>
      <c r="M390" s="61" t="s">
        <v>98</v>
      </c>
      <c r="N390" s="13">
        <v>0.58333333333333337</v>
      </c>
      <c r="O390" s="14">
        <v>0.74652777777777779</v>
      </c>
      <c r="P390" s="13"/>
      <c r="Q390" s="14"/>
      <c r="R390" s="108" t="str">
        <f>+VLOOKUP(B390,GESEM!B:R,9,0)</f>
        <v>ACTIVO</v>
      </c>
      <c r="S390" s="19">
        <v>0.58333333333333337</v>
      </c>
      <c r="T390" s="14">
        <v>0.74652777777777779</v>
      </c>
      <c r="U390" s="14"/>
      <c r="V390" s="14"/>
      <c r="W390" s="13"/>
      <c r="X390" s="14"/>
      <c r="Y390" s="13"/>
      <c r="Z390" s="20"/>
      <c r="AA390" s="107"/>
      <c r="AB390" s="17"/>
      <c r="AC390" s="17"/>
      <c r="AD390" s="17"/>
      <c r="AE390" s="17"/>
      <c r="AF390" s="17"/>
      <c r="AG390" s="17"/>
      <c r="AH390" s="18"/>
      <c r="AI390" s="13">
        <v>0.58333333333333337</v>
      </c>
      <c r="AJ390" s="14">
        <v>0.74652777777777779</v>
      </c>
      <c r="AK390" s="14"/>
      <c r="AL390" s="14"/>
      <c r="AM390" s="13"/>
      <c r="AN390" s="14"/>
      <c r="AO390" s="14"/>
      <c r="AP390" s="20"/>
      <c r="AQ390" s="16">
        <v>0.58333333333333337</v>
      </c>
      <c r="AR390" s="17">
        <v>0.74652777777777779</v>
      </c>
      <c r="AS390" s="17"/>
      <c r="AT390" s="17"/>
      <c r="AU390" s="17"/>
      <c r="AV390" s="17"/>
      <c r="AW390" s="17"/>
      <c r="AX390" s="18"/>
      <c r="AY390" s="13">
        <v>0.58333333333333337</v>
      </c>
      <c r="AZ390" s="14">
        <v>0.74652777777777779</v>
      </c>
      <c r="BA390" s="14"/>
      <c r="BB390" s="14"/>
      <c r="BC390" s="13"/>
      <c r="BD390" s="14"/>
      <c r="BE390" s="14"/>
      <c r="BF390" s="20"/>
      <c r="BG390" s="16">
        <v>0.58333333333333337</v>
      </c>
      <c r="BH390" s="17">
        <v>0.74652777777777779</v>
      </c>
      <c r="BI390" s="17"/>
      <c r="BJ390" s="17"/>
      <c r="BK390" s="17"/>
      <c r="BL390" s="17"/>
      <c r="BM390" s="17"/>
      <c r="BN390" s="18"/>
      <c r="BO390" s="13">
        <v>0.58333333333333337</v>
      </c>
      <c r="BP390" s="14">
        <v>0.74652777777777779</v>
      </c>
      <c r="BQ390" s="14"/>
      <c r="BR390" s="14"/>
      <c r="BS390" s="14"/>
      <c r="BT390" s="14"/>
      <c r="BU390" s="14"/>
      <c r="BV390" s="20"/>
      <c r="BW390" s="21">
        <f t="shared" si="26"/>
        <v>1</v>
      </c>
      <c r="BX390" s="2" t="str">
        <f t="shared" si="27"/>
        <v>X</v>
      </c>
      <c r="BY390" s="2" t="str">
        <f>+VLOOKUP(B390,GESEM!B:O,14,0)</f>
        <v xml:space="preserve">R1601197 </v>
      </c>
      <c r="CG390"/>
      <c r="CH390"/>
    </row>
    <row r="391" spans="1:86" ht="12.75" customHeight="1" x14ac:dyDescent="0.2">
      <c r="A391" s="31">
        <f t="shared" si="24"/>
        <v>385</v>
      </c>
      <c r="B391" s="74">
        <v>76858725</v>
      </c>
      <c r="C391" s="61" t="str">
        <f>+VLOOKUP(J391,TURNO!P:Q,2,0)</f>
        <v xml:space="preserve">CHAT USER </v>
      </c>
      <c r="D391" s="61" t="str">
        <f>+VLOOKUP(N391,TURNO!B:D,3,0)</f>
        <v>Tarde</v>
      </c>
      <c r="E391" s="75">
        <f>+VLOOKUP(B391,GESEM!B:R,12,0)</f>
        <v>45776</v>
      </c>
      <c r="F391" s="61" t="str">
        <f>+VLOOKUP(B391,GESEM!B:R,13,0)</f>
        <v>PART TIME</v>
      </c>
      <c r="G391" s="61" t="s">
        <v>2429</v>
      </c>
      <c r="H391" s="96" t="s">
        <v>2430</v>
      </c>
      <c r="I391" s="61" t="str">
        <f>+VLOOKUP(B391,GESEM!B:N,3,0)</f>
        <v>PABLO PAREDES WENDY NEVENKA</v>
      </c>
      <c r="J391" s="61" t="s">
        <v>16</v>
      </c>
      <c r="K391" s="61" t="str">
        <f>+VLOOKUP(B391,GESEM!B:R,8,0)</f>
        <v>HUARANGA SABOYA GABRIELA ESTHER</v>
      </c>
      <c r="L391" s="61" t="str">
        <f>+VLOOKUP(B391,GESEM!B:R,17,0)</f>
        <v>PORTILLA REYES YOHANA ARACELLI</v>
      </c>
      <c r="M391" s="61" t="s">
        <v>98</v>
      </c>
      <c r="N391" s="13">
        <v>0.58333333333333337</v>
      </c>
      <c r="O391" s="14">
        <v>0.74652777777777779</v>
      </c>
      <c r="P391" s="13"/>
      <c r="Q391" s="14"/>
      <c r="R391" s="108" t="str">
        <f>+VLOOKUP(B391,GESEM!B:R,9,0)</f>
        <v>ACTIVO</v>
      </c>
      <c r="S391" s="19">
        <v>0.58333333333333337</v>
      </c>
      <c r="T391" s="14">
        <v>0.74652777777777779</v>
      </c>
      <c r="U391" s="14"/>
      <c r="V391" s="14"/>
      <c r="W391" s="13"/>
      <c r="X391" s="14"/>
      <c r="Y391" s="13"/>
      <c r="Z391" s="20"/>
      <c r="AA391" s="107"/>
      <c r="AB391" s="17"/>
      <c r="AC391" s="17"/>
      <c r="AD391" s="17"/>
      <c r="AE391" s="17"/>
      <c r="AF391" s="17"/>
      <c r="AG391" s="17"/>
      <c r="AH391" s="18"/>
      <c r="AI391" s="13">
        <v>0.58333333333333337</v>
      </c>
      <c r="AJ391" s="14">
        <v>0.74652777777777779</v>
      </c>
      <c r="AK391" s="14"/>
      <c r="AL391" s="14"/>
      <c r="AM391" s="13"/>
      <c r="AN391" s="14"/>
      <c r="AO391" s="14"/>
      <c r="AP391" s="20"/>
      <c r="AQ391" s="16">
        <v>0.58333333333333337</v>
      </c>
      <c r="AR391" s="17">
        <v>0.74652777777777779</v>
      </c>
      <c r="AS391" s="17"/>
      <c r="AT391" s="17"/>
      <c r="AU391" s="17"/>
      <c r="AV391" s="17"/>
      <c r="AW391" s="17"/>
      <c r="AX391" s="18"/>
      <c r="AY391" s="13">
        <v>0.58333333333333337</v>
      </c>
      <c r="AZ391" s="14">
        <v>0.74652777777777779</v>
      </c>
      <c r="BA391" s="14"/>
      <c r="BB391" s="14"/>
      <c r="BC391" s="13"/>
      <c r="BD391" s="14"/>
      <c r="BE391" s="14"/>
      <c r="BF391" s="20"/>
      <c r="BG391" s="16">
        <v>0.58333333333333337</v>
      </c>
      <c r="BH391" s="17">
        <v>0.74652777777777779</v>
      </c>
      <c r="BI391" s="17"/>
      <c r="BJ391" s="17"/>
      <c r="BK391" s="17"/>
      <c r="BL391" s="17"/>
      <c r="BM391" s="17"/>
      <c r="BN391" s="18"/>
      <c r="BO391" s="13">
        <v>0.58333333333333337</v>
      </c>
      <c r="BP391" s="14">
        <v>0.74652777777777779</v>
      </c>
      <c r="BQ391" s="14"/>
      <c r="BR391" s="14"/>
      <c r="BS391" s="14"/>
      <c r="BT391" s="14"/>
      <c r="BU391" s="14"/>
      <c r="BV391" s="20"/>
      <c r="BW391" s="21">
        <f t="shared" si="26"/>
        <v>1</v>
      </c>
      <c r="BX391" s="2" t="str">
        <f t="shared" si="27"/>
        <v>X</v>
      </c>
      <c r="BY391" s="2" t="str">
        <f>+VLOOKUP(B391,GESEM!B:O,14,0)</f>
        <v xml:space="preserve">R1601197 </v>
      </c>
      <c r="CG391"/>
      <c r="CH391"/>
    </row>
    <row r="392" spans="1:86" ht="12.75" customHeight="1" x14ac:dyDescent="0.2">
      <c r="A392" s="31">
        <f t="shared" ref="A392:A424" si="28">+A391+1</f>
        <v>386</v>
      </c>
      <c r="B392" s="74">
        <v>71545716</v>
      </c>
      <c r="C392" s="61" t="str">
        <f>+VLOOKUP(J392,TURNO!P:Q,2,0)</f>
        <v xml:space="preserve">CHAT USER </v>
      </c>
      <c r="D392" s="61" t="str">
        <f>+VLOOKUP(N392,TURNO!B:D,3,0)</f>
        <v>Tarde</v>
      </c>
      <c r="E392" s="75">
        <f>+VLOOKUP(B392,GESEM!B:R,12,0)</f>
        <v>45776</v>
      </c>
      <c r="F392" s="61" t="str">
        <f>+VLOOKUP(B392,GESEM!B:R,13,0)</f>
        <v>PART TIME</v>
      </c>
      <c r="G392" s="61" t="s">
        <v>2429</v>
      </c>
      <c r="H392" s="96" t="s">
        <v>2430</v>
      </c>
      <c r="I392" s="61" t="str">
        <f>+VLOOKUP(B392,GESEM!B:N,3,0)</f>
        <v>CARDENAS SEDANO AXEL BRIAN</v>
      </c>
      <c r="J392" s="61" t="s">
        <v>16</v>
      </c>
      <c r="K392" s="61" t="str">
        <f>+VLOOKUP(B392,GESEM!B:R,8,0)</f>
        <v>HUARANGA SABOYA GABRIELA ESTHER</v>
      </c>
      <c r="L392" s="61" t="str">
        <f>+VLOOKUP(B392,GESEM!B:R,17,0)</f>
        <v>PORTILLA REYES YOHANA ARACELLI</v>
      </c>
      <c r="M392" s="61" t="s">
        <v>98</v>
      </c>
      <c r="N392" s="13">
        <v>0.58333333333333337</v>
      </c>
      <c r="O392" s="14">
        <v>0.74652777777777779</v>
      </c>
      <c r="P392" s="13"/>
      <c r="Q392" s="14"/>
      <c r="R392" s="108" t="str">
        <f>+VLOOKUP(B392,GESEM!B:R,9,0)</f>
        <v>ACTIVO</v>
      </c>
      <c r="S392" s="19">
        <v>0.58333333333333337</v>
      </c>
      <c r="T392" s="14">
        <v>0.74652777777777779</v>
      </c>
      <c r="U392" s="14"/>
      <c r="V392" s="14"/>
      <c r="W392" s="13"/>
      <c r="X392" s="14"/>
      <c r="Y392" s="13"/>
      <c r="Z392" s="20"/>
      <c r="AA392" s="107"/>
      <c r="AB392" s="17"/>
      <c r="AC392" s="17"/>
      <c r="AD392" s="17"/>
      <c r="AE392" s="17"/>
      <c r="AF392" s="17"/>
      <c r="AG392" s="17"/>
      <c r="AH392" s="18"/>
      <c r="AI392" s="13">
        <v>0.58333333333333337</v>
      </c>
      <c r="AJ392" s="14">
        <v>0.74652777777777779</v>
      </c>
      <c r="AK392" s="14"/>
      <c r="AL392" s="14"/>
      <c r="AM392" s="13"/>
      <c r="AN392" s="14"/>
      <c r="AO392" s="14"/>
      <c r="AP392" s="20"/>
      <c r="AQ392" s="16">
        <v>0.58333333333333337</v>
      </c>
      <c r="AR392" s="17">
        <v>0.74652777777777779</v>
      </c>
      <c r="AS392" s="17"/>
      <c r="AT392" s="17"/>
      <c r="AU392" s="17"/>
      <c r="AV392" s="17"/>
      <c r="AW392" s="17"/>
      <c r="AX392" s="18"/>
      <c r="AY392" s="13">
        <v>0.58333333333333337</v>
      </c>
      <c r="AZ392" s="14">
        <v>0.74652777777777779</v>
      </c>
      <c r="BA392" s="14"/>
      <c r="BB392" s="14"/>
      <c r="BC392" s="13"/>
      <c r="BD392" s="14"/>
      <c r="BE392" s="14"/>
      <c r="BF392" s="20"/>
      <c r="BG392" s="16">
        <v>0.58333333333333337</v>
      </c>
      <c r="BH392" s="17">
        <v>0.74652777777777779</v>
      </c>
      <c r="BI392" s="17"/>
      <c r="BJ392" s="17"/>
      <c r="BK392" s="17"/>
      <c r="BL392" s="17"/>
      <c r="BM392" s="17"/>
      <c r="BN392" s="18"/>
      <c r="BO392" s="13">
        <v>0.58333333333333337</v>
      </c>
      <c r="BP392" s="14">
        <v>0.74652777777777779</v>
      </c>
      <c r="BQ392" s="14"/>
      <c r="BR392" s="14"/>
      <c r="BS392" s="14"/>
      <c r="BT392" s="14"/>
      <c r="BU392" s="14"/>
      <c r="BV392" s="20"/>
      <c r="BW392" s="21">
        <f t="shared" si="26"/>
        <v>1</v>
      </c>
      <c r="BX392" s="2" t="str">
        <f t="shared" si="27"/>
        <v>X</v>
      </c>
      <c r="BY392" s="2" t="str">
        <f>+VLOOKUP(B392,GESEM!B:O,14,0)</f>
        <v xml:space="preserve">R1601197 </v>
      </c>
      <c r="CG392"/>
      <c r="CH392"/>
    </row>
    <row r="393" spans="1:86" ht="12.75" customHeight="1" x14ac:dyDescent="0.2">
      <c r="A393" s="31">
        <f t="shared" si="28"/>
        <v>387</v>
      </c>
      <c r="B393" s="74">
        <v>73094131</v>
      </c>
      <c r="C393" s="61" t="str">
        <f>+VLOOKUP(J393,TURNO!P:Q,2,0)</f>
        <v xml:space="preserve">CHAT USER </v>
      </c>
      <c r="D393" s="61" t="str">
        <f>+VLOOKUP(N393,TURNO!B:D,3,0)</f>
        <v>Tarde</v>
      </c>
      <c r="E393" s="75">
        <f>+VLOOKUP(B393,GESEM!B:R,12,0)</f>
        <v>45776</v>
      </c>
      <c r="F393" s="61" t="str">
        <f>+VLOOKUP(B393,GESEM!B:R,13,0)</f>
        <v>PART TIME</v>
      </c>
      <c r="G393" s="61" t="s">
        <v>2429</v>
      </c>
      <c r="H393" s="96" t="s">
        <v>2430</v>
      </c>
      <c r="I393" s="61" t="str">
        <f>+VLOOKUP(B393,GESEM!B:N,3,0)</f>
        <v>VEGA OROZCO AIMAR ITALO</v>
      </c>
      <c r="J393" s="61" t="s">
        <v>16</v>
      </c>
      <c r="K393" s="61" t="str">
        <f>+VLOOKUP(B393,GESEM!B:R,8,0)</f>
        <v>HUARANGA SABOYA GABRIELA ESTHER</v>
      </c>
      <c r="L393" s="61" t="str">
        <f>+VLOOKUP(B393,GESEM!B:R,17,0)</f>
        <v>PORTILLA REYES YOHANA ARACELLI</v>
      </c>
      <c r="M393" s="61" t="s">
        <v>98</v>
      </c>
      <c r="N393" s="13">
        <v>0.58333333333333337</v>
      </c>
      <c r="O393" s="14">
        <v>0.74652777777777779</v>
      </c>
      <c r="P393" s="13"/>
      <c r="Q393" s="14"/>
      <c r="R393" s="108" t="str">
        <f>+VLOOKUP(B393,GESEM!B:R,9,0)</f>
        <v>ACTIVO</v>
      </c>
      <c r="S393" s="19">
        <v>0.58333333333333337</v>
      </c>
      <c r="T393" s="14">
        <v>0.74652777777777779</v>
      </c>
      <c r="U393" s="14"/>
      <c r="V393" s="14"/>
      <c r="W393" s="13"/>
      <c r="X393" s="14"/>
      <c r="Y393" s="13"/>
      <c r="Z393" s="20"/>
      <c r="AA393" s="107"/>
      <c r="AB393" s="17"/>
      <c r="AC393" s="17"/>
      <c r="AD393" s="17"/>
      <c r="AE393" s="17"/>
      <c r="AF393" s="17"/>
      <c r="AG393" s="17"/>
      <c r="AH393" s="18"/>
      <c r="AI393" s="13">
        <v>0.58333333333333337</v>
      </c>
      <c r="AJ393" s="14">
        <v>0.74652777777777779</v>
      </c>
      <c r="AK393" s="14"/>
      <c r="AL393" s="14"/>
      <c r="AM393" s="13"/>
      <c r="AN393" s="14"/>
      <c r="AO393" s="14"/>
      <c r="AP393" s="20"/>
      <c r="AQ393" s="16">
        <v>0.58333333333333337</v>
      </c>
      <c r="AR393" s="17">
        <v>0.74652777777777779</v>
      </c>
      <c r="AS393" s="17"/>
      <c r="AT393" s="17"/>
      <c r="AU393" s="17"/>
      <c r="AV393" s="17"/>
      <c r="AW393" s="17"/>
      <c r="AX393" s="18"/>
      <c r="AY393" s="13">
        <v>0.58333333333333337</v>
      </c>
      <c r="AZ393" s="14">
        <v>0.74652777777777779</v>
      </c>
      <c r="BA393" s="14"/>
      <c r="BB393" s="14"/>
      <c r="BC393" s="13"/>
      <c r="BD393" s="14"/>
      <c r="BE393" s="14"/>
      <c r="BF393" s="20"/>
      <c r="BG393" s="16">
        <v>0.58333333333333337</v>
      </c>
      <c r="BH393" s="17">
        <v>0.74652777777777779</v>
      </c>
      <c r="BI393" s="17"/>
      <c r="BJ393" s="17"/>
      <c r="BK393" s="17"/>
      <c r="BL393" s="17"/>
      <c r="BM393" s="17"/>
      <c r="BN393" s="18"/>
      <c r="BO393" s="13">
        <v>0.58333333333333337</v>
      </c>
      <c r="BP393" s="14">
        <v>0.74652777777777779</v>
      </c>
      <c r="BQ393" s="14"/>
      <c r="BR393" s="14"/>
      <c r="BS393" s="14"/>
      <c r="BT393" s="14"/>
      <c r="BU393" s="14"/>
      <c r="BV393" s="20"/>
      <c r="BW393" s="21">
        <f t="shared" si="26"/>
        <v>1</v>
      </c>
      <c r="BX393" s="2" t="str">
        <f t="shared" si="27"/>
        <v>X</v>
      </c>
      <c r="BY393" s="2" t="str">
        <f>+VLOOKUP(B393,GESEM!B:O,14,0)</f>
        <v xml:space="preserve">R1601197 </v>
      </c>
      <c r="CG393"/>
      <c r="CH393"/>
    </row>
    <row r="394" spans="1:86" ht="12.75" customHeight="1" x14ac:dyDescent="0.2">
      <c r="A394" s="31">
        <f t="shared" si="28"/>
        <v>388</v>
      </c>
      <c r="B394" s="74">
        <v>72529619</v>
      </c>
      <c r="C394" s="61" t="str">
        <f>+VLOOKUP(J394,TURNO!P:Q,2,0)</f>
        <v xml:space="preserve">CHAT USER </v>
      </c>
      <c r="D394" s="61" t="str">
        <f>+VLOOKUP(N394,TURNO!B:D,3,0)</f>
        <v>Tarde</v>
      </c>
      <c r="E394" s="75">
        <f>+VLOOKUP(B394,GESEM!B:R,12,0)</f>
        <v>45776</v>
      </c>
      <c r="F394" s="61" t="str">
        <f>+VLOOKUP(B394,GESEM!B:R,13,0)</f>
        <v>PART TIME</v>
      </c>
      <c r="G394" s="61" t="s">
        <v>2429</v>
      </c>
      <c r="H394" s="96" t="s">
        <v>2430</v>
      </c>
      <c r="I394" s="61" t="str">
        <f>+VLOOKUP(B394,GESEM!B:N,3,0)</f>
        <v>CACHAY CHAVEZ NILSEN DANIEL</v>
      </c>
      <c r="J394" s="61" t="s">
        <v>16</v>
      </c>
      <c r="K394" s="61" t="str">
        <f>+VLOOKUP(B394,GESEM!B:R,8,0)</f>
        <v>HUARANGA SABOYA GABRIELA ESTHER</v>
      </c>
      <c r="L394" s="61" t="str">
        <f>+VLOOKUP(B394,GESEM!B:R,17,0)</f>
        <v>PORTILLA REYES YOHANA ARACELLI</v>
      </c>
      <c r="M394" s="61" t="s">
        <v>98</v>
      </c>
      <c r="N394" s="13">
        <v>0.58333333333333337</v>
      </c>
      <c r="O394" s="14">
        <v>0.74652777777777779</v>
      </c>
      <c r="P394" s="13"/>
      <c r="Q394" s="14"/>
      <c r="R394" s="108" t="str">
        <f>+VLOOKUP(B394,GESEM!B:R,9,0)</f>
        <v>ACTIVO</v>
      </c>
      <c r="S394" s="19">
        <v>0.58333333333333337</v>
      </c>
      <c r="T394" s="14">
        <v>0.74652777777777779</v>
      </c>
      <c r="U394" s="14"/>
      <c r="V394" s="14"/>
      <c r="W394" s="13"/>
      <c r="X394" s="14"/>
      <c r="Y394" s="13"/>
      <c r="Z394" s="20"/>
      <c r="AA394" s="107"/>
      <c r="AB394" s="17"/>
      <c r="AC394" s="17"/>
      <c r="AD394" s="17"/>
      <c r="AE394" s="17"/>
      <c r="AF394" s="17"/>
      <c r="AG394" s="17"/>
      <c r="AH394" s="18"/>
      <c r="AI394" s="13">
        <v>0.58333333333333337</v>
      </c>
      <c r="AJ394" s="14">
        <v>0.74652777777777779</v>
      </c>
      <c r="AK394" s="14"/>
      <c r="AL394" s="14"/>
      <c r="AM394" s="13"/>
      <c r="AN394" s="14"/>
      <c r="AO394" s="14"/>
      <c r="AP394" s="20"/>
      <c r="AQ394" s="16">
        <v>0.58333333333333337</v>
      </c>
      <c r="AR394" s="17">
        <v>0.74652777777777779</v>
      </c>
      <c r="AS394" s="17"/>
      <c r="AT394" s="17"/>
      <c r="AU394" s="17"/>
      <c r="AV394" s="17"/>
      <c r="AW394" s="17"/>
      <c r="AX394" s="18"/>
      <c r="AY394" s="13">
        <v>0.58333333333333337</v>
      </c>
      <c r="AZ394" s="14">
        <v>0.74652777777777779</v>
      </c>
      <c r="BA394" s="14"/>
      <c r="BB394" s="14"/>
      <c r="BC394" s="13"/>
      <c r="BD394" s="14"/>
      <c r="BE394" s="14"/>
      <c r="BF394" s="20"/>
      <c r="BG394" s="16">
        <v>0.58333333333333337</v>
      </c>
      <c r="BH394" s="17">
        <v>0.74652777777777779</v>
      </c>
      <c r="BI394" s="17"/>
      <c r="BJ394" s="17"/>
      <c r="BK394" s="17"/>
      <c r="BL394" s="17"/>
      <c r="BM394" s="17"/>
      <c r="BN394" s="18"/>
      <c r="BO394" s="13">
        <v>0.58333333333333337</v>
      </c>
      <c r="BP394" s="14">
        <v>0.74652777777777779</v>
      </c>
      <c r="BQ394" s="14"/>
      <c r="BR394" s="14"/>
      <c r="BS394" s="14"/>
      <c r="BT394" s="14"/>
      <c r="BU394" s="14"/>
      <c r="BV394" s="20"/>
      <c r="BW394" s="21">
        <f t="shared" si="26"/>
        <v>1</v>
      </c>
      <c r="BX394" s="2" t="str">
        <f t="shared" si="27"/>
        <v>X</v>
      </c>
      <c r="BY394" s="2" t="str">
        <f>+VLOOKUP(B394,GESEM!B:O,14,0)</f>
        <v xml:space="preserve">R1601197 </v>
      </c>
      <c r="CG394"/>
      <c r="CH394"/>
    </row>
    <row r="395" spans="1:86" ht="12.75" customHeight="1" x14ac:dyDescent="0.2">
      <c r="A395" s="31">
        <f t="shared" si="28"/>
        <v>389</v>
      </c>
      <c r="B395" s="74">
        <v>43388846</v>
      </c>
      <c r="C395" s="61" t="str">
        <f>+VLOOKUP(J395,TURNO!P:Q,2,0)</f>
        <v xml:space="preserve">CHAT USER </v>
      </c>
      <c r="D395" s="61" t="str">
        <f>+VLOOKUP(N395,TURNO!B:D,3,0)</f>
        <v>Tarde</v>
      </c>
      <c r="E395" s="75">
        <f>+VLOOKUP(B395,GESEM!B:R,12,0)</f>
        <v>45777</v>
      </c>
      <c r="F395" s="61" t="str">
        <f>+VLOOKUP(B395,GESEM!B:R,13,0)</f>
        <v>PART TIME</v>
      </c>
      <c r="G395" s="61" t="s">
        <v>2429</v>
      </c>
      <c r="H395" s="96" t="s">
        <v>2431</v>
      </c>
      <c r="I395" s="61" t="str">
        <f>+VLOOKUP(B395,GESEM!B:N,3,0)</f>
        <v>CHUNGA LACHIRA MARGOT ELIANA</v>
      </c>
      <c r="J395" s="61" t="s">
        <v>16</v>
      </c>
      <c r="K395" s="61" t="str">
        <f>+VLOOKUP(B395,GESEM!B:R,8,0)</f>
        <v>SANCHEZ GRADOS JEAN PIERRE JOAQUIN</v>
      </c>
      <c r="L395" s="61" t="str">
        <f>+VLOOKUP(B395,GESEM!B:R,17,0)</f>
        <v>SANCHEZ GRADOS JEAN PIERRE JOAQUIN</v>
      </c>
      <c r="M395" s="61" t="s">
        <v>99</v>
      </c>
      <c r="N395" s="13">
        <v>0.54166666666666663</v>
      </c>
      <c r="O395" s="14">
        <v>0.70486111111111116</v>
      </c>
      <c r="P395" s="13"/>
      <c r="Q395" s="14"/>
      <c r="R395" s="108" t="str">
        <f>+VLOOKUP(B395,GESEM!B:R,9,0)</f>
        <v>ACTIVO</v>
      </c>
      <c r="S395" s="19">
        <v>0.54166666666666663</v>
      </c>
      <c r="T395" s="14">
        <v>0.70486111111111116</v>
      </c>
      <c r="U395" s="14"/>
      <c r="V395" s="14"/>
      <c r="W395" s="13"/>
      <c r="X395" s="14"/>
      <c r="Y395" s="13"/>
      <c r="Z395" s="20"/>
      <c r="AA395" s="107">
        <v>0.54166666666666663</v>
      </c>
      <c r="AB395" s="17">
        <v>0.70486111111111116</v>
      </c>
      <c r="AC395" s="17"/>
      <c r="AD395" s="17"/>
      <c r="AE395" s="17"/>
      <c r="AF395" s="17"/>
      <c r="AG395" s="17"/>
      <c r="AH395" s="18"/>
      <c r="AI395" s="13"/>
      <c r="AJ395" s="14"/>
      <c r="AK395" s="14"/>
      <c r="AL395" s="14"/>
      <c r="AM395" s="13"/>
      <c r="AN395" s="14"/>
      <c r="AO395" s="14"/>
      <c r="AP395" s="20"/>
      <c r="AQ395" s="16">
        <v>0.54166666666666663</v>
      </c>
      <c r="AR395" s="17">
        <v>0.70486111111111116</v>
      </c>
      <c r="AS395" s="17"/>
      <c r="AT395" s="17"/>
      <c r="AU395" s="17"/>
      <c r="AV395" s="17"/>
      <c r="AW395" s="17"/>
      <c r="AX395" s="18"/>
      <c r="AY395" s="13">
        <v>0.54166666666666663</v>
      </c>
      <c r="AZ395" s="14">
        <v>0.70486111111111116</v>
      </c>
      <c r="BA395" s="14"/>
      <c r="BB395" s="14"/>
      <c r="BC395" s="13"/>
      <c r="BD395" s="14"/>
      <c r="BE395" s="14"/>
      <c r="BF395" s="20"/>
      <c r="BG395" s="16">
        <v>0.54166666666666663</v>
      </c>
      <c r="BH395" s="17">
        <v>0.70486111111111116</v>
      </c>
      <c r="BI395" s="17"/>
      <c r="BJ395" s="17"/>
      <c r="BK395" s="17"/>
      <c r="BL395" s="17"/>
      <c r="BM395" s="17"/>
      <c r="BN395" s="18"/>
      <c r="BO395" s="13">
        <v>0.54166666666666663</v>
      </c>
      <c r="BP395" s="14">
        <v>0.70486111111111116</v>
      </c>
      <c r="BQ395" s="14"/>
      <c r="BR395" s="14"/>
      <c r="BS395" s="14"/>
      <c r="BT395" s="14"/>
      <c r="BU395" s="14"/>
      <c r="BV395" s="20"/>
      <c r="BW395" s="21">
        <f t="shared" ref="BW395:BW409" si="29">COUNTBLANK(S395)+COUNTBLANK(AA395)+COUNTBLANK(AI395)+COUNTBLANK(AQ395)+COUNTBLANK(AY395)+COUNTBLANK(BG395)+COUNTBLANK(BO395)</f>
        <v>1</v>
      </c>
      <c r="BX395" s="2" t="str">
        <f t="shared" ref="BX395:BX409" si="30">IF(I395="NESTING","OK",IF(AND(K395="full time",BW395=1),"OK",IF(AND(K395="Part time",BW395=2),"OK",IF(AND(K395="Part Time2",BW395=1),"OK",IF(AND(K395="Part Time3",BW395=4),"OK","X")))))</f>
        <v>X</v>
      </c>
      <c r="BY395" s="2" t="str">
        <f>+VLOOKUP(B395,GESEM!B:O,14,0)</f>
        <v>R1601194</v>
      </c>
      <c r="CG395"/>
      <c r="CH395"/>
    </row>
    <row r="396" spans="1:86" ht="12.75" customHeight="1" x14ac:dyDescent="0.2">
      <c r="A396" s="31">
        <f t="shared" si="28"/>
        <v>390</v>
      </c>
      <c r="B396" s="74">
        <v>70490653</v>
      </c>
      <c r="C396" s="61" t="str">
        <f>+VLOOKUP(J396,TURNO!P:Q,2,0)</f>
        <v xml:space="preserve">CHAT USER </v>
      </c>
      <c r="D396" s="61" t="str">
        <f>+VLOOKUP(N396,TURNO!B:D,3,0)</f>
        <v>Tarde</v>
      </c>
      <c r="E396" s="75">
        <f>+VLOOKUP(B396,GESEM!B:R,12,0)</f>
        <v>45777</v>
      </c>
      <c r="F396" s="61" t="str">
        <f>+VLOOKUP(B396,GESEM!B:R,13,0)</f>
        <v>PART TIME</v>
      </c>
      <c r="G396" s="61" t="s">
        <v>2429</v>
      </c>
      <c r="H396" s="96" t="s">
        <v>2431</v>
      </c>
      <c r="I396" s="61" t="str">
        <f>+VLOOKUP(B396,GESEM!B:N,3,0)</f>
        <v>HIDALGO SOUZA GLORIA ESPERANZA</v>
      </c>
      <c r="J396" s="61" t="s">
        <v>16</v>
      </c>
      <c r="K396" s="61" t="str">
        <f>+VLOOKUP(B396,GESEM!B:R,8,0)</f>
        <v>SANCHEZ GRADOS JEAN PIERRE JOAQUIN</v>
      </c>
      <c r="L396" s="61" t="str">
        <f>+VLOOKUP(B396,GESEM!B:R,17,0)</f>
        <v>SANCHEZ GRADOS JEAN PIERRE JOAQUIN</v>
      </c>
      <c r="M396" s="61" t="s">
        <v>99</v>
      </c>
      <c r="N396" s="13">
        <v>0.54166666666666663</v>
      </c>
      <c r="O396" s="14">
        <v>0.70486111111111116</v>
      </c>
      <c r="P396" s="13"/>
      <c r="Q396" s="14"/>
      <c r="R396" s="108" t="str">
        <f>+VLOOKUP(B396,GESEM!B:R,9,0)</f>
        <v>ACTIVO</v>
      </c>
      <c r="S396" s="19">
        <v>0.54166666666666663</v>
      </c>
      <c r="T396" s="14">
        <v>0.70486111111111116</v>
      </c>
      <c r="U396" s="14"/>
      <c r="V396" s="14"/>
      <c r="W396" s="13"/>
      <c r="X396" s="14"/>
      <c r="Y396" s="13"/>
      <c r="Z396" s="20"/>
      <c r="AA396" s="107">
        <v>0.54166666666666663</v>
      </c>
      <c r="AB396" s="17">
        <v>0.70486111111111116</v>
      </c>
      <c r="AC396" s="17"/>
      <c r="AD396" s="17"/>
      <c r="AE396" s="17"/>
      <c r="AF396" s="17"/>
      <c r="AG396" s="17"/>
      <c r="AH396" s="18"/>
      <c r="AI396" s="13"/>
      <c r="AJ396" s="14"/>
      <c r="AK396" s="14"/>
      <c r="AL396" s="14"/>
      <c r="AM396" s="13"/>
      <c r="AN396" s="14"/>
      <c r="AO396" s="14"/>
      <c r="AP396" s="20"/>
      <c r="AQ396" s="16">
        <v>0.54166666666666663</v>
      </c>
      <c r="AR396" s="17">
        <v>0.70486111111111116</v>
      </c>
      <c r="AS396" s="17"/>
      <c r="AT396" s="17"/>
      <c r="AU396" s="17"/>
      <c r="AV396" s="17"/>
      <c r="AW396" s="17"/>
      <c r="AX396" s="18"/>
      <c r="AY396" s="13">
        <v>0.54166666666666663</v>
      </c>
      <c r="AZ396" s="14">
        <v>0.70486111111111116</v>
      </c>
      <c r="BA396" s="14"/>
      <c r="BB396" s="14"/>
      <c r="BC396" s="13"/>
      <c r="BD396" s="14"/>
      <c r="BE396" s="14"/>
      <c r="BF396" s="20"/>
      <c r="BG396" s="16">
        <v>0.54166666666666663</v>
      </c>
      <c r="BH396" s="17">
        <v>0.70486111111111116</v>
      </c>
      <c r="BI396" s="17"/>
      <c r="BJ396" s="17"/>
      <c r="BK396" s="17"/>
      <c r="BL396" s="17"/>
      <c r="BM396" s="17"/>
      <c r="BN396" s="18"/>
      <c r="BO396" s="13">
        <v>0.54166666666666663</v>
      </c>
      <c r="BP396" s="14">
        <v>0.70486111111111116</v>
      </c>
      <c r="BQ396" s="14"/>
      <c r="BR396" s="14"/>
      <c r="BS396" s="14"/>
      <c r="BT396" s="14"/>
      <c r="BU396" s="14"/>
      <c r="BV396" s="20"/>
      <c r="BW396" s="21">
        <f t="shared" si="29"/>
        <v>1</v>
      </c>
      <c r="BX396" s="2" t="str">
        <f t="shared" si="30"/>
        <v>X</v>
      </c>
      <c r="BY396" s="2" t="str">
        <f>+VLOOKUP(B396,GESEM!B:O,14,0)</f>
        <v>R1601194</v>
      </c>
      <c r="CG396"/>
      <c r="CH396"/>
    </row>
    <row r="397" spans="1:86" ht="12.75" customHeight="1" x14ac:dyDescent="0.2">
      <c r="A397" s="31">
        <f t="shared" si="28"/>
        <v>391</v>
      </c>
      <c r="B397" s="74">
        <v>77563903</v>
      </c>
      <c r="C397" s="61" t="str">
        <f>+VLOOKUP(J397,TURNO!P:Q,2,0)</f>
        <v xml:space="preserve">CHAT USER </v>
      </c>
      <c r="D397" s="61" t="str">
        <f>+VLOOKUP(N397,TURNO!B:D,3,0)</f>
        <v>Tarde</v>
      </c>
      <c r="E397" s="75">
        <f>+VLOOKUP(B397,GESEM!B:R,12,0)</f>
        <v>45777</v>
      </c>
      <c r="F397" s="61" t="str">
        <f>+VLOOKUP(B397,GESEM!B:R,13,0)</f>
        <v>PART TIME</v>
      </c>
      <c r="G397" s="61" t="s">
        <v>2429</v>
      </c>
      <c r="H397" s="96" t="s">
        <v>2431</v>
      </c>
      <c r="I397" s="61" t="str">
        <f>+VLOOKUP(B397,GESEM!B:N,3,0)</f>
        <v>LOPEZ EGOAVIL JHUNIOR ALEJANDRO</v>
      </c>
      <c r="J397" s="61" t="s">
        <v>16</v>
      </c>
      <c r="K397" s="61" t="str">
        <f>+VLOOKUP(B397,GESEM!B:R,8,0)</f>
        <v>SANCHEZ GRADOS JEAN PIERRE JOAQUIN</v>
      </c>
      <c r="L397" s="61" t="str">
        <f>+VLOOKUP(B397,GESEM!B:R,17,0)</f>
        <v>SANCHEZ GRADOS JEAN PIERRE JOAQUIN</v>
      </c>
      <c r="M397" s="61" t="s">
        <v>99</v>
      </c>
      <c r="N397" s="13">
        <v>0.54166666666666663</v>
      </c>
      <c r="O397" s="14">
        <v>0.70486111111111116</v>
      </c>
      <c r="P397" s="13"/>
      <c r="Q397" s="14"/>
      <c r="R397" s="108" t="str">
        <f>+VLOOKUP(B397,GESEM!B:R,9,0)</f>
        <v>ACTIVO</v>
      </c>
      <c r="S397" s="19">
        <v>0.54166666666666663</v>
      </c>
      <c r="T397" s="14">
        <v>0.70486111111111116</v>
      </c>
      <c r="U397" s="14"/>
      <c r="V397" s="14"/>
      <c r="W397" s="13"/>
      <c r="X397" s="14"/>
      <c r="Y397" s="13"/>
      <c r="Z397" s="20"/>
      <c r="AA397" s="107">
        <v>0.54166666666666663</v>
      </c>
      <c r="AB397" s="17">
        <v>0.70486111111111116</v>
      </c>
      <c r="AC397" s="17"/>
      <c r="AD397" s="17"/>
      <c r="AE397" s="17"/>
      <c r="AF397" s="17"/>
      <c r="AG397" s="17"/>
      <c r="AH397" s="18"/>
      <c r="AI397" s="13"/>
      <c r="AJ397" s="14"/>
      <c r="AK397" s="14"/>
      <c r="AL397" s="14"/>
      <c r="AM397" s="13"/>
      <c r="AN397" s="14"/>
      <c r="AO397" s="14"/>
      <c r="AP397" s="20"/>
      <c r="AQ397" s="16">
        <v>0.54166666666666663</v>
      </c>
      <c r="AR397" s="17">
        <v>0.70486111111111116</v>
      </c>
      <c r="AS397" s="17"/>
      <c r="AT397" s="17"/>
      <c r="AU397" s="17"/>
      <c r="AV397" s="17"/>
      <c r="AW397" s="17"/>
      <c r="AX397" s="18"/>
      <c r="AY397" s="13">
        <v>0.54166666666666663</v>
      </c>
      <c r="AZ397" s="14">
        <v>0.70486111111111116</v>
      </c>
      <c r="BA397" s="14"/>
      <c r="BB397" s="14"/>
      <c r="BC397" s="13"/>
      <c r="BD397" s="14"/>
      <c r="BE397" s="14"/>
      <c r="BF397" s="20"/>
      <c r="BG397" s="16">
        <v>0.54166666666666663</v>
      </c>
      <c r="BH397" s="17">
        <v>0.70486111111111116</v>
      </c>
      <c r="BI397" s="17"/>
      <c r="BJ397" s="17"/>
      <c r="BK397" s="17"/>
      <c r="BL397" s="17"/>
      <c r="BM397" s="17"/>
      <c r="BN397" s="18"/>
      <c r="BO397" s="13">
        <v>0.54166666666666663</v>
      </c>
      <c r="BP397" s="14">
        <v>0.70486111111111116</v>
      </c>
      <c r="BQ397" s="14"/>
      <c r="BR397" s="14"/>
      <c r="BS397" s="14"/>
      <c r="BT397" s="14"/>
      <c r="BU397" s="14"/>
      <c r="BV397" s="20"/>
      <c r="BW397" s="21">
        <f t="shared" si="29"/>
        <v>1</v>
      </c>
      <c r="BX397" s="2" t="str">
        <f t="shared" si="30"/>
        <v>X</v>
      </c>
      <c r="BY397" s="2" t="str">
        <f>+VLOOKUP(B397,GESEM!B:O,14,0)</f>
        <v>R1601194</v>
      </c>
      <c r="CG397"/>
      <c r="CH397"/>
    </row>
    <row r="398" spans="1:86" ht="12.75" customHeight="1" x14ac:dyDescent="0.2">
      <c r="A398" s="31">
        <f t="shared" si="28"/>
        <v>392</v>
      </c>
      <c r="B398" s="74">
        <v>75283333</v>
      </c>
      <c r="C398" s="61" t="str">
        <f>+VLOOKUP(J398,TURNO!P:Q,2,0)</f>
        <v xml:space="preserve">CHAT USER </v>
      </c>
      <c r="D398" s="61" t="str">
        <f>+VLOOKUP(N398,TURNO!B:D,3,0)</f>
        <v>Tarde</v>
      </c>
      <c r="E398" s="75">
        <f>+VLOOKUP(B398,GESEM!B:R,12,0)</f>
        <v>45777</v>
      </c>
      <c r="F398" s="61" t="str">
        <f>+VLOOKUP(B398,GESEM!B:R,13,0)</f>
        <v>PART TIME</v>
      </c>
      <c r="G398" s="61" t="s">
        <v>2429</v>
      </c>
      <c r="H398" s="96" t="s">
        <v>2431</v>
      </c>
      <c r="I398" s="61" t="str">
        <f>+VLOOKUP(B398,GESEM!B:N,3,0)</f>
        <v>VIZCARRA OROSCO LUIS LEONARDO</v>
      </c>
      <c r="J398" s="61" t="s">
        <v>16</v>
      </c>
      <c r="K398" s="61" t="str">
        <f>+VLOOKUP(B398,GESEM!B:R,8,0)</f>
        <v>SANCHEZ GRADOS JEAN PIERRE JOAQUIN</v>
      </c>
      <c r="L398" s="61" t="str">
        <f>+VLOOKUP(B398,GESEM!B:R,17,0)</f>
        <v>SANCHEZ GRADOS JEAN PIERRE JOAQUIN</v>
      </c>
      <c r="M398" s="61" t="s">
        <v>99</v>
      </c>
      <c r="N398" s="13">
        <v>0.54166666666666663</v>
      </c>
      <c r="O398" s="14">
        <v>0.70486111111111116</v>
      </c>
      <c r="P398" s="13"/>
      <c r="Q398" s="14"/>
      <c r="R398" s="108" t="str">
        <f>+VLOOKUP(B398,GESEM!B:R,9,0)</f>
        <v>ACTIVO</v>
      </c>
      <c r="S398" s="19">
        <v>0.54166666666666663</v>
      </c>
      <c r="T398" s="14">
        <v>0.70486111111111116</v>
      </c>
      <c r="U398" s="14"/>
      <c r="V398" s="14"/>
      <c r="W398" s="13"/>
      <c r="X398" s="14"/>
      <c r="Y398" s="13"/>
      <c r="Z398" s="20"/>
      <c r="AA398" s="107">
        <v>0.54166666666666663</v>
      </c>
      <c r="AB398" s="17">
        <v>0.70486111111111116</v>
      </c>
      <c r="AC398" s="17"/>
      <c r="AD398" s="17"/>
      <c r="AE398" s="17"/>
      <c r="AF398" s="17"/>
      <c r="AG398" s="17"/>
      <c r="AH398" s="18"/>
      <c r="AI398" s="13"/>
      <c r="AJ398" s="14"/>
      <c r="AK398" s="14"/>
      <c r="AL398" s="14"/>
      <c r="AM398" s="13"/>
      <c r="AN398" s="14"/>
      <c r="AO398" s="14"/>
      <c r="AP398" s="20"/>
      <c r="AQ398" s="16">
        <v>0.54166666666666663</v>
      </c>
      <c r="AR398" s="17">
        <v>0.70486111111111116</v>
      </c>
      <c r="AS398" s="17"/>
      <c r="AT398" s="17"/>
      <c r="AU398" s="17"/>
      <c r="AV398" s="17"/>
      <c r="AW398" s="17"/>
      <c r="AX398" s="18"/>
      <c r="AY398" s="13">
        <v>0.54166666666666663</v>
      </c>
      <c r="AZ398" s="14">
        <v>0.70486111111111116</v>
      </c>
      <c r="BA398" s="14"/>
      <c r="BB398" s="14"/>
      <c r="BC398" s="13"/>
      <c r="BD398" s="14"/>
      <c r="BE398" s="14"/>
      <c r="BF398" s="20"/>
      <c r="BG398" s="16">
        <v>0.54166666666666663</v>
      </c>
      <c r="BH398" s="17">
        <v>0.70486111111111116</v>
      </c>
      <c r="BI398" s="17"/>
      <c r="BJ398" s="17"/>
      <c r="BK398" s="17"/>
      <c r="BL398" s="17"/>
      <c r="BM398" s="17"/>
      <c r="BN398" s="18"/>
      <c r="BO398" s="13">
        <v>0.54166666666666663</v>
      </c>
      <c r="BP398" s="14">
        <v>0.70486111111111116</v>
      </c>
      <c r="BQ398" s="14"/>
      <c r="BR398" s="14"/>
      <c r="BS398" s="14"/>
      <c r="BT398" s="14"/>
      <c r="BU398" s="14"/>
      <c r="BV398" s="20"/>
      <c r="BW398" s="21">
        <f t="shared" si="29"/>
        <v>1</v>
      </c>
      <c r="BX398" s="2" t="str">
        <f t="shared" si="30"/>
        <v>X</v>
      </c>
      <c r="BY398" s="2" t="str">
        <f>+VLOOKUP(B398,GESEM!B:O,14,0)</f>
        <v>R1601194</v>
      </c>
      <c r="CG398"/>
      <c r="CH398"/>
    </row>
    <row r="399" spans="1:86" ht="12.75" customHeight="1" x14ac:dyDescent="0.2">
      <c r="A399" s="31">
        <f t="shared" si="28"/>
        <v>393</v>
      </c>
      <c r="B399" s="74">
        <v>76778875</v>
      </c>
      <c r="C399" s="61" t="str">
        <f>+VLOOKUP(J399,TURNO!P:Q,2,0)</f>
        <v xml:space="preserve">CHAT USER </v>
      </c>
      <c r="D399" s="61" t="str">
        <f>+VLOOKUP(N399,TURNO!B:D,3,0)</f>
        <v>Tarde</v>
      </c>
      <c r="E399" s="75">
        <f>+VLOOKUP(B399,GESEM!B:R,12,0)</f>
        <v>45777</v>
      </c>
      <c r="F399" s="61" t="str">
        <f>+VLOOKUP(B399,GESEM!B:R,13,0)</f>
        <v>PART TIME</v>
      </c>
      <c r="G399" s="61" t="s">
        <v>2429</v>
      </c>
      <c r="H399" s="96" t="s">
        <v>2431</v>
      </c>
      <c r="I399" s="61" t="str">
        <f>+VLOOKUP(B399,GESEM!B:N,3,0)</f>
        <v>BENANCIO MEJIA ADRIAN ALBERTO</v>
      </c>
      <c r="J399" s="61" t="s">
        <v>16</v>
      </c>
      <c r="K399" s="61" t="str">
        <f>+VLOOKUP(B399,GESEM!B:R,8,0)</f>
        <v>SANCHEZ GRADOS JEAN PIERRE JOAQUIN</v>
      </c>
      <c r="L399" s="61" t="str">
        <f>+VLOOKUP(B399,GESEM!B:R,17,0)</f>
        <v>SANCHEZ GRADOS JEAN PIERRE JOAQUIN</v>
      </c>
      <c r="M399" s="61" t="s">
        <v>99</v>
      </c>
      <c r="N399" s="13">
        <v>0.54166666666666663</v>
      </c>
      <c r="O399" s="14">
        <v>0.70486111111111116</v>
      </c>
      <c r="P399" s="13"/>
      <c r="Q399" s="14"/>
      <c r="R399" s="108" t="str">
        <f>+VLOOKUP(B399,GESEM!B:R,9,0)</f>
        <v>ACTIVO</v>
      </c>
      <c r="S399" s="19">
        <v>0.54166666666666663</v>
      </c>
      <c r="T399" s="14">
        <v>0.70486111111111116</v>
      </c>
      <c r="U399" s="14"/>
      <c r="V399" s="14"/>
      <c r="W399" s="13"/>
      <c r="X399" s="14"/>
      <c r="Y399" s="13"/>
      <c r="Z399" s="20"/>
      <c r="AA399" s="107">
        <v>0.54166666666666663</v>
      </c>
      <c r="AB399" s="17">
        <v>0.70486111111111116</v>
      </c>
      <c r="AC399" s="17"/>
      <c r="AD399" s="17"/>
      <c r="AE399" s="17"/>
      <c r="AF399" s="17"/>
      <c r="AG399" s="17"/>
      <c r="AH399" s="18"/>
      <c r="AI399" s="13"/>
      <c r="AJ399" s="14"/>
      <c r="AK399" s="14"/>
      <c r="AL399" s="14"/>
      <c r="AM399" s="13"/>
      <c r="AN399" s="14"/>
      <c r="AO399" s="14"/>
      <c r="AP399" s="20"/>
      <c r="AQ399" s="16">
        <v>0.54166666666666663</v>
      </c>
      <c r="AR399" s="17">
        <v>0.70486111111111116</v>
      </c>
      <c r="AS399" s="17"/>
      <c r="AT399" s="17"/>
      <c r="AU399" s="17"/>
      <c r="AV399" s="17"/>
      <c r="AW399" s="17"/>
      <c r="AX399" s="18"/>
      <c r="AY399" s="13">
        <v>0.54166666666666663</v>
      </c>
      <c r="AZ399" s="14">
        <v>0.70486111111111116</v>
      </c>
      <c r="BA399" s="14"/>
      <c r="BB399" s="14"/>
      <c r="BC399" s="13"/>
      <c r="BD399" s="14"/>
      <c r="BE399" s="14"/>
      <c r="BF399" s="20"/>
      <c r="BG399" s="16">
        <v>0.54166666666666663</v>
      </c>
      <c r="BH399" s="17">
        <v>0.70486111111111116</v>
      </c>
      <c r="BI399" s="17"/>
      <c r="BJ399" s="17"/>
      <c r="BK399" s="17"/>
      <c r="BL399" s="17"/>
      <c r="BM399" s="17"/>
      <c r="BN399" s="18"/>
      <c r="BO399" s="13">
        <v>0.54166666666666663</v>
      </c>
      <c r="BP399" s="14">
        <v>0.70486111111111116</v>
      </c>
      <c r="BQ399" s="14"/>
      <c r="BR399" s="14"/>
      <c r="BS399" s="14"/>
      <c r="BT399" s="14"/>
      <c r="BU399" s="14"/>
      <c r="BV399" s="20"/>
      <c r="BW399" s="21">
        <f t="shared" si="29"/>
        <v>1</v>
      </c>
      <c r="BX399" s="2" t="str">
        <f t="shared" si="30"/>
        <v>X</v>
      </c>
      <c r="BY399" s="2" t="str">
        <f>+VLOOKUP(B399,GESEM!B:O,14,0)</f>
        <v>R1601194</v>
      </c>
      <c r="CG399"/>
      <c r="CH399"/>
    </row>
    <row r="400" spans="1:86" ht="12.75" customHeight="1" x14ac:dyDescent="0.2">
      <c r="A400" s="31">
        <f t="shared" si="28"/>
        <v>394</v>
      </c>
      <c r="B400" s="74">
        <v>78289935</v>
      </c>
      <c r="C400" s="61" t="str">
        <f>+VLOOKUP(J400,TURNO!P:Q,2,0)</f>
        <v xml:space="preserve">CHAT USER </v>
      </c>
      <c r="D400" s="61" t="str">
        <f>+VLOOKUP(N400,TURNO!B:D,3,0)</f>
        <v>Tarde</v>
      </c>
      <c r="E400" s="75">
        <f>+VLOOKUP(B400,GESEM!B:R,12,0)</f>
        <v>45777</v>
      </c>
      <c r="F400" s="61" t="str">
        <f>+VLOOKUP(B400,GESEM!B:R,13,0)</f>
        <v>PART TIME</v>
      </c>
      <c r="G400" s="61" t="s">
        <v>2429</v>
      </c>
      <c r="H400" s="96" t="s">
        <v>2431</v>
      </c>
      <c r="I400" s="61" t="str">
        <f>+VLOOKUP(B400,GESEM!B:N,3,0)</f>
        <v>MARTINEZ GREYTER RICARDO SEBASTIAN</v>
      </c>
      <c r="J400" s="61" t="s">
        <v>16</v>
      </c>
      <c r="K400" s="61" t="str">
        <f>+VLOOKUP(B400,GESEM!B:R,8,0)</f>
        <v>SANCHEZ GRADOS JEAN PIERRE JOAQUIN</v>
      </c>
      <c r="L400" s="61" t="str">
        <f>+VLOOKUP(B400,GESEM!B:R,17,0)</f>
        <v>SANCHEZ GRADOS JEAN PIERRE JOAQUIN</v>
      </c>
      <c r="M400" s="61" t="s">
        <v>99</v>
      </c>
      <c r="N400" s="13">
        <v>0.54166666666666663</v>
      </c>
      <c r="O400" s="14">
        <v>0.70486111111111116</v>
      </c>
      <c r="P400" s="13"/>
      <c r="Q400" s="14"/>
      <c r="R400" s="108" t="str">
        <f>+VLOOKUP(B400,GESEM!B:R,9,0)</f>
        <v>ACTIVO</v>
      </c>
      <c r="S400" s="19">
        <v>0.54166666666666663</v>
      </c>
      <c r="T400" s="14">
        <v>0.70486111111111116</v>
      </c>
      <c r="U400" s="14"/>
      <c r="V400" s="14"/>
      <c r="W400" s="13"/>
      <c r="X400" s="14"/>
      <c r="Y400" s="13"/>
      <c r="Z400" s="20"/>
      <c r="AA400" s="107">
        <v>0.54166666666666663</v>
      </c>
      <c r="AB400" s="17">
        <v>0.70486111111111116</v>
      </c>
      <c r="AC400" s="17"/>
      <c r="AD400" s="17"/>
      <c r="AE400" s="17"/>
      <c r="AF400" s="17"/>
      <c r="AG400" s="17"/>
      <c r="AH400" s="18"/>
      <c r="AI400" s="13"/>
      <c r="AJ400" s="14"/>
      <c r="AK400" s="14"/>
      <c r="AL400" s="14"/>
      <c r="AM400" s="13"/>
      <c r="AN400" s="14"/>
      <c r="AO400" s="14"/>
      <c r="AP400" s="20"/>
      <c r="AQ400" s="16">
        <v>0.54166666666666663</v>
      </c>
      <c r="AR400" s="17">
        <v>0.70486111111111116</v>
      </c>
      <c r="AS400" s="17"/>
      <c r="AT400" s="17"/>
      <c r="AU400" s="17"/>
      <c r="AV400" s="17"/>
      <c r="AW400" s="17"/>
      <c r="AX400" s="18"/>
      <c r="AY400" s="13">
        <v>0.54166666666666663</v>
      </c>
      <c r="AZ400" s="14">
        <v>0.70486111111111116</v>
      </c>
      <c r="BA400" s="14"/>
      <c r="BB400" s="14"/>
      <c r="BC400" s="13"/>
      <c r="BD400" s="14"/>
      <c r="BE400" s="14"/>
      <c r="BF400" s="20"/>
      <c r="BG400" s="16">
        <v>0.54166666666666663</v>
      </c>
      <c r="BH400" s="17">
        <v>0.70486111111111116</v>
      </c>
      <c r="BI400" s="17"/>
      <c r="BJ400" s="17"/>
      <c r="BK400" s="17"/>
      <c r="BL400" s="17"/>
      <c r="BM400" s="17"/>
      <c r="BN400" s="18"/>
      <c r="BO400" s="13">
        <v>0.54166666666666663</v>
      </c>
      <c r="BP400" s="14">
        <v>0.70486111111111116</v>
      </c>
      <c r="BQ400" s="14"/>
      <c r="BR400" s="14"/>
      <c r="BS400" s="14"/>
      <c r="BT400" s="14"/>
      <c r="BU400" s="14"/>
      <c r="BV400" s="20"/>
      <c r="BW400" s="21">
        <f t="shared" si="29"/>
        <v>1</v>
      </c>
      <c r="BX400" s="2" t="str">
        <f t="shared" si="30"/>
        <v>X</v>
      </c>
      <c r="BY400" s="2" t="str">
        <f>+VLOOKUP(B400,GESEM!B:O,14,0)</f>
        <v>R1601194</v>
      </c>
      <c r="CG400"/>
      <c r="CH400"/>
    </row>
    <row r="401" spans="1:86" ht="12.75" customHeight="1" x14ac:dyDescent="0.2">
      <c r="A401" s="31">
        <f t="shared" si="28"/>
        <v>395</v>
      </c>
      <c r="B401" s="74">
        <v>75673079</v>
      </c>
      <c r="C401" s="61" t="str">
        <f>+VLOOKUP(J401,TURNO!P:Q,2,0)</f>
        <v xml:space="preserve">CHAT USER </v>
      </c>
      <c r="D401" s="61" t="str">
        <f>+VLOOKUP(N401,TURNO!B:D,3,0)</f>
        <v>Tarde</v>
      </c>
      <c r="E401" s="75">
        <f>+VLOOKUP(B401,GESEM!B:R,12,0)</f>
        <v>45777</v>
      </c>
      <c r="F401" s="61" t="str">
        <f>+VLOOKUP(B401,GESEM!B:R,13,0)</f>
        <v>PART TIME</v>
      </c>
      <c r="G401" s="61" t="s">
        <v>2429</v>
      </c>
      <c r="H401" s="96" t="s">
        <v>2431</v>
      </c>
      <c r="I401" s="61" t="str">
        <f>+VLOOKUP(B401,GESEM!B:N,3,0)</f>
        <v>DIAZ YLDEFONSO DAYANNA DAMARIS</v>
      </c>
      <c r="J401" s="61" t="s">
        <v>16</v>
      </c>
      <c r="K401" s="61" t="str">
        <f>+VLOOKUP(B401,GESEM!B:R,8,0)</f>
        <v>SANCHEZ GRADOS JEAN PIERRE JOAQUIN</v>
      </c>
      <c r="L401" s="61" t="str">
        <f>+VLOOKUP(B401,GESEM!B:R,17,0)</f>
        <v>SANCHEZ GRADOS JEAN PIERRE JOAQUIN</v>
      </c>
      <c r="M401" s="61" t="s">
        <v>99</v>
      </c>
      <c r="N401" s="13">
        <v>0.54166666666666663</v>
      </c>
      <c r="O401" s="14">
        <v>0.70486111111111116</v>
      </c>
      <c r="P401" s="13"/>
      <c r="Q401" s="14"/>
      <c r="R401" s="108" t="str">
        <f>+VLOOKUP(B401,GESEM!B:R,9,0)</f>
        <v>ACTIVO</v>
      </c>
      <c r="S401" s="19">
        <v>0.54166666666666663</v>
      </c>
      <c r="T401" s="14">
        <v>0.70486111111111116</v>
      </c>
      <c r="U401" s="14"/>
      <c r="V401" s="14"/>
      <c r="W401" s="13"/>
      <c r="X401" s="14"/>
      <c r="Y401" s="13"/>
      <c r="Z401" s="20"/>
      <c r="AA401" s="107">
        <v>0.54166666666666663</v>
      </c>
      <c r="AB401" s="17">
        <v>0.70486111111111116</v>
      </c>
      <c r="AC401" s="17"/>
      <c r="AD401" s="17"/>
      <c r="AE401" s="17"/>
      <c r="AF401" s="17"/>
      <c r="AG401" s="17"/>
      <c r="AH401" s="18"/>
      <c r="AI401" s="13"/>
      <c r="AJ401" s="14"/>
      <c r="AK401" s="14"/>
      <c r="AL401" s="14"/>
      <c r="AM401" s="13"/>
      <c r="AN401" s="14"/>
      <c r="AO401" s="14"/>
      <c r="AP401" s="20"/>
      <c r="AQ401" s="16">
        <v>0.54166666666666663</v>
      </c>
      <c r="AR401" s="17">
        <v>0.70486111111111116</v>
      </c>
      <c r="AS401" s="17"/>
      <c r="AT401" s="17"/>
      <c r="AU401" s="17"/>
      <c r="AV401" s="17"/>
      <c r="AW401" s="17"/>
      <c r="AX401" s="18"/>
      <c r="AY401" s="13">
        <v>0.54166666666666663</v>
      </c>
      <c r="AZ401" s="14">
        <v>0.70486111111111116</v>
      </c>
      <c r="BA401" s="14"/>
      <c r="BB401" s="14"/>
      <c r="BC401" s="13"/>
      <c r="BD401" s="14"/>
      <c r="BE401" s="14"/>
      <c r="BF401" s="20"/>
      <c r="BG401" s="16">
        <v>0.54166666666666663</v>
      </c>
      <c r="BH401" s="17">
        <v>0.70486111111111116</v>
      </c>
      <c r="BI401" s="17"/>
      <c r="BJ401" s="17"/>
      <c r="BK401" s="17"/>
      <c r="BL401" s="17"/>
      <c r="BM401" s="17"/>
      <c r="BN401" s="18"/>
      <c r="BO401" s="13">
        <v>0.54166666666666663</v>
      </c>
      <c r="BP401" s="14">
        <v>0.70486111111111116</v>
      </c>
      <c r="BQ401" s="14"/>
      <c r="BR401" s="14"/>
      <c r="BS401" s="14"/>
      <c r="BT401" s="14"/>
      <c r="BU401" s="14"/>
      <c r="BV401" s="20"/>
      <c r="BW401" s="21">
        <f t="shared" si="29"/>
        <v>1</v>
      </c>
      <c r="BX401" s="2" t="str">
        <f t="shared" si="30"/>
        <v>X</v>
      </c>
      <c r="BY401" s="2" t="str">
        <f>+VLOOKUP(B401,GESEM!B:O,14,0)</f>
        <v>R1601194</v>
      </c>
      <c r="CG401"/>
      <c r="CH401"/>
    </row>
    <row r="402" spans="1:86" ht="12.75" customHeight="1" x14ac:dyDescent="0.2">
      <c r="A402" s="31">
        <f t="shared" si="28"/>
        <v>396</v>
      </c>
      <c r="B402" s="74">
        <v>72915912</v>
      </c>
      <c r="C402" s="61" t="str">
        <f>+VLOOKUP(J402,TURNO!P:Q,2,0)</f>
        <v xml:space="preserve">CHAT USER </v>
      </c>
      <c r="D402" s="61" t="str">
        <f>+VLOOKUP(N402,TURNO!B:D,3,0)</f>
        <v>Tarde</v>
      </c>
      <c r="E402" s="75">
        <f>+VLOOKUP(B402,GESEM!B:R,12,0)</f>
        <v>45777</v>
      </c>
      <c r="F402" s="61" t="str">
        <f>+VLOOKUP(B402,GESEM!B:R,13,0)</f>
        <v>PART TIME</v>
      </c>
      <c r="G402" s="61" t="s">
        <v>2429</v>
      </c>
      <c r="H402" s="96" t="s">
        <v>2431</v>
      </c>
      <c r="I402" s="61" t="str">
        <f>+VLOOKUP(B402,GESEM!B:N,3,0)</f>
        <v>VÉLEZ ROMERO JENNIFER</v>
      </c>
      <c r="J402" s="61" t="s">
        <v>16</v>
      </c>
      <c r="K402" s="61" t="str">
        <f>+VLOOKUP(B402,GESEM!B:R,8,0)</f>
        <v>SANCHEZ GRADOS JEAN PIERRE JOAQUIN</v>
      </c>
      <c r="L402" s="61" t="str">
        <f>+VLOOKUP(B402,GESEM!B:R,17,0)</f>
        <v>SANCHEZ GRADOS JEAN PIERRE JOAQUIN</v>
      </c>
      <c r="M402" s="61" t="s">
        <v>99</v>
      </c>
      <c r="N402" s="13">
        <v>0.54166666666666663</v>
      </c>
      <c r="O402" s="14">
        <v>0.70486111111111116</v>
      </c>
      <c r="P402" s="13"/>
      <c r="Q402" s="14"/>
      <c r="R402" s="108" t="str">
        <f>+VLOOKUP(B402,GESEM!B:R,9,0)</f>
        <v>ACTIVO</v>
      </c>
      <c r="S402" s="19">
        <v>0.54166666666666663</v>
      </c>
      <c r="T402" s="14">
        <v>0.70486111111111116</v>
      </c>
      <c r="U402" s="14"/>
      <c r="V402" s="14"/>
      <c r="W402" s="13"/>
      <c r="X402" s="14"/>
      <c r="Y402" s="13"/>
      <c r="Z402" s="20"/>
      <c r="AA402" s="107">
        <v>0.54166666666666663</v>
      </c>
      <c r="AB402" s="17">
        <v>0.70486111111111116</v>
      </c>
      <c r="AC402" s="17"/>
      <c r="AD402" s="17"/>
      <c r="AE402" s="17"/>
      <c r="AF402" s="17"/>
      <c r="AG402" s="17"/>
      <c r="AH402" s="18"/>
      <c r="AI402" s="13"/>
      <c r="AJ402" s="14"/>
      <c r="AK402" s="14"/>
      <c r="AL402" s="14"/>
      <c r="AM402" s="13"/>
      <c r="AN402" s="14"/>
      <c r="AO402" s="14"/>
      <c r="AP402" s="20"/>
      <c r="AQ402" s="16">
        <v>0.54166666666666663</v>
      </c>
      <c r="AR402" s="17">
        <v>0.70486111111111116</v>
      </c>
      <c r="AS402" s="17"/>
      <c r="AT402" s="17"/>
      <c r="AU402" s="17"/>
      <c r="AV402" s="17"/>
      <c r="AW402" s="17"/>
      <c r="AX402" s="18"/>
      <c r="AY402" s="13">
        <v>0.54166666666666663</v>
      </c>
      <c r="AZ402" s="14">
        <v>0.70486111111111116</v>
      </c>
      <c r="BA402" s="14"/>
      <c r="BB402" s="14"/>
      <c r="BC402" s="13"/>
      <c r="BD402" s="14"/>
      <c r="BE402" s="14"/>
      <c r="BF402" s="20"/>
      <c r="BG402" s="16">
        <v>0.54166666666666663</v>
      </c>
      <c r="BH402" s="17">
        <v>0.70486111111111116</v>
      </c>
      <c r="BI402" s="17"/>
      <c r="BJ402" s="17"/>
      <c r="BK402" s="17"/>
      <c r="BL402" s="17"/>
      <c r="BM402" s="17"/>
      <c r="BN402" s="18"/>
      <c r="BO402" s="13">
        <v>0.54166666666666663</v>
      </c>
      <c r="BP402" s="14">
        <v>0.70486111111111116</v>
      </c>
      <c r="BQ402" s="14"/>
      <c r="BR402" s="14"/>
      <c r="BS402" s="14"/>
      <c r="BT402" s="14"/>
      <c r="BU402" s="14"/>
      <c r="BV402" s="20"/>
      <c r="BW402" s="21">
        <f t="shared" si="29"/>
        <v>1</v>
      </c>
      <c r="BX402" s="2" t="str">
        <f t="shared" si="30"/>
        <v>X</v>
      </c>
      <c r="BY402" s="2" t="str">
        <f>+VLOOKUP(B402,GESEM!B:O,14,0)</f>
        <v>R1601194</v>
      </c>
      <c r="CG402"/>
      <c r="CH402"/>
    </row>
    <row r="403" spans="1:86" ht="12.75" customHeight="1" x14ac:dyDescent="0.2">
      <c r="A403" s="31">
        <f t="shared" si="28"/>
        <v>397</v>
      </c>
      <c r="B403" s="74">
        <v>46018304</v>
      </c>
      <c r="C403" s="61" t="str">
        <f>+VLOOKUP(J403,TURNO!P:Q,2,0)</f>
        <v xml:space="preserve">CHAT USER </v>
      </c>
      <c r="D403" s="61" t="str">
        <f>+VLOOKUP(N403,TURNO!B:D,3,0)</f>
        <v>Tarde</v>
      </c>
      <c r="E403" s="75">
        <f>+VLOOKUP(B403,GESEM!B:R,12,0)</f>
        <v>45777</v>
      </c>
      <c r="F403" s="61" t="str">
        <f>+VLOOKUP(B403,GESEM!B:R,13,0)</f>
        <v>PART TIME</v>
      </c>
      <c r="G403" s="61" t="s">
        <v>2429</v>
      </c>
      <c r="H403" s="96" t="s">
        <v>2431</v>
      </c>
      <c r="I403" s="61" t="str">
        <f>+VLOOKUP(B403,GESEM!B:N,3,0)</f>
        <v>RUBINA CASTRO RAQUEL DAYANA</v>
      </c>
      <c r="J403" s="61" t="s">
        <v>16</v>
      </c>
      <c r="K403" s="61" t="str">
        <f>+VLOOKUP(B403,GESEM!B:R,8,0)</f>
        <v>SANCHEZ GRADOS JEAN PIERRE JOAQUIN</v>
      </c>
      <c r="L403" s="61" t="str">
        <f>+VLOOKUP(B403,GESEM!B:R,17,0)</f>
        <v>SANCHEZ GRADOS JEAN PIERRE JOAQUIN</v>
      </c>
      <c r="M403" s="61" t="s">
        <v>99</v>
      </c>
      <c r="N403" s="13">
        <v>0.54166666666666663</v>
      </c>
      <c r="O403" s="14">
        <v>0.70486111111111116</v>
      </c>
      <c r="P403" s="13"/>
      <c r="Q403" s="14"/>
      <c r="R403" s="108" t="str">
        <f>+VLOOKUP(B403,GESEM!B:R,9,0)</f>
        <v>ACTIVO</v>
      </c>
      <c r="S403" s="19">
        <v>0.54166666666666663</v>
      </c>
      <c r="T403" s="14">
        <v>0.70486111111111116</v>
      </c>
      <c r="U403" s="14"/>
      <c r="V403" s="14"/>
      <c r="W403" s="13"/>
      <c r="X403" s="14"/>
      <c r="Y403" s="13"/>
      <c r="Z403" s="20"/>
      <c r="AA403" s="107">
        <v>0.54166666666666663</v>
      </c>
      <c r="AB403" s="17">
        <v>0.70486111111111116</v>
      </c>
      <c r="AC403" s="17"/>
      <c r="AD403" s="17"/>
      <c r="AE403" s="17"/>
      <c r="AF403" s="17"/>
      <c r="AG403" s="17"/>
      <c r="AH403" s="18"/>
      <c r="AI403" s="13"/>
      <c r="AJ403" s="14"/>
      <c r="AK403" s="14"/>
      <c r="AL403" s="14"/>
      <c r="AM403" s="13"/>
      <c r="AN403" s="14"/>
      <c r="AO403" s="14"/>
      <c r="AP403" s="20"/>
      <c r="AQ403" s="16">
        <v>0.54166666666666663</v>
      </c>
      <c r="AR403" s="17">
        <v>0.70486111111111116</v>
      </c>
      <c r="AS403" s="17"/>
      <c r="AT403" s="17"/>
      <c r="AU403" s="17"/>
      <c r="AV403" s="17"/>
      <c r="AW403" s="17"/>
      <c r="AX403" s="18"/>
      <c r="AY403" s="13">
        <v>0.54166666666666663</v>
      </c>
      <c r="AZ403" s="14">
        <v>0.70486111111111116</v>
      </c>
      <c r="BA403" s="14"/>
      <c r="BB403" s="14"/>
      <c r="BC403" s="13"/>
      <c r="BD403" s="14"/>
      <c r="BE403" s="14"/>
      <c r="BF403" s="20"/>
      <c r="BG403" s="16">
        <v>0.54166666666666663</v>
      </c>
      <c r="BH403" s="17">
        <v>0.70486111111111116</v>
      </c>
      <c r="BI403" s="17"/>
      <c r="BJ403" s="17"/>
      <c r="BK403" s="17"/>
      <c r="BL403" s="17"/>
      <c r="BM403" s="17"/>
      <c r="BN403" s="18"/>
      <c r="BO403" s="13">
        <v>0.54166666666666663</v>
      </c>
      <c r="BP403" s="14">
        <v>0.70486111111111116</v>
      </c>
      <c r="BQ403" s="14"/>
      <c r="BR403" s="14"/>
      <c r="BS403" s="14"/>
      <c r="BT403" s="14"/>
      <c r="BU403" s="14"/>
      <c r="BV403" s="20"/>
      <c r="BW403" s="21">
        <f t="shared" si="29"/>
        <v>1</v>
      </c>
      <c r="BX403" s="2" t="str">
        <f t="shared" si="30"/>
        <v>X</v>
      </c>
      <c r="BY403" s="2" t="str">
        <f>+VLOOKUP(B403,GESEM!B:O,14,0)</f>
        <v>R1601194</v>
      </c>
      <c r="CG403"/>
      <c r="CH403"/>
    </row>
    <row r="404" spans="1:86" ht="12.75" customHeight="1" x14ac:dyDescent="0.2">
      <c r="A404" s="31">
        <f t="shared" si="28"/>
        <v>398</v>
      </c>
      <c r="B404" s="74">
        <v>45472758</v>
      </c>
      <c r="C404" s="61" t="str">
        <f>+VLOOKUP(J404,TURNO!P:Q,2,0)</f>
        <v xml:space="preserve">CHAT USER </v>
      </c>
      <c r="D404" s="61" t="str">
        <f>+VLOOKUP(N404,TURNO!B:D,3,0)</f>
        <v>Tarde</v>
      </c>
      <c r="E404" s="75">
        <f>+VLOOKUP(B404,GESEM!B:R,12,0)</f>
        <v>45777</v>
      </c>
      <c r="F404" s="61" t="str">
        <f>+VLOOKUP(B404,GESEM!B:R,13,0)</f>
        <v>PART TIME</v>
      </c>
      <c r="G404" s="61" t="s">
        <v>2429</v>
      </c>
      <c r="H404" s="96" t="s">
        <v>2431</v>
      </c>
      <c r="I404" s="61" t="str">
        <f>+VLOOKUP(B404,GESEM!B:N,3,0)</f>
        <v>ESTRATTI ROBLES GIANCARLO</v>
      </c>
      <c r="J404" s="61" t="s">
        <v>16</v>
      </c>
      <c r="K404" s="61" t="str">
        <f>+VLOOKUP(B404,GESEM!B:R,8,0)</f>
        <v>SANCHEZ GRADOS JEAN PIERRE JOAQUIN</v>
      </c>
      <c r="L404" s="61" t="str">
        <f>+VLOOKUP(B404,GESEM!B:R,17,0)</f>
        <v>SANCHEZ GRADOS JEAN PIERRE JOAQUIN</v>
      </c>
      <c r="M404" s="61" t="s">
        <v>99</v>
      </c>
      <c r="N404" s="13">
        <v>0.54166666666666663</v>
      </c>
      <c r="O404" s="14">
        <v>0.70486111111111116</v>
      </c>
      <c r="P404" s="13"/>
      <c r="Q404" s="14"/>
      <c r="R404" s="108" t="str">
        <f>+VLOOKUP(B404,GESEM!B:R,9,0)</f>
        <v>ACTIVO</v>
      </c>
      <c r="S404" s="19">
        <v>0.54166666666666663</v>
      </c>
      <c r="T404" s="14">
        <v>0.70486111111111116</v>
      </c>
      <c r="U404" s="14"/>
      <c r="V404" s="14"/>
      <c r="W404" s="13"/>
      <c r="X404" s="14"/>
      <c r="Y404" s="13"/>
      <c r="Z404" s="20"/>
      <c r="AA404" s="107">
        <v>0.54166666666666663</v>
      </c>
      <c r="AB404" s="17">
        <v>0.70486111111111116</v>
      </c>
      <c r="AC404" s="17"/>
      <c r="AD404" s="17"/>
      <c r="AE404" s="17"/>
      <c r="AF404" s="17"/>
      <c r="AG404" s="17"/>
      <c r="AH404" s="18"/>
      <c r="AI404" s="13"/>
      <c r="AJ404" s="14"/>
      <c r="AK404" s="14"/>
      <c r="AL404" s="14"/>
      <c r="AM404" s="13"/>
      <c r="AN404" s="14"/>
      <c r="AO404" s="14"/>
      <c r="AP404" s="20"/>
      <c r="AQ404" s="16">
        <v>0.54166666666666663</v>
      </c>
      <c r="AR404" s="17">
        <v>0.70486111111111116</v>
      </c>
      <c r="AS404" s="17"/>
      <c r="AT404" s="17"/>
      <c r="AU404" s="17"/>
      <c r="AV404" s="17"/>
      <c r="AW404" s="17"/>
      <c r="AX404" s="18"/>
      <c r="AY404" s="13">
        <v>0.54166666666666663</v>
      </c>
      <c r="AZ404" s="14">
        <v>0.70486111111111116</v>
      </c>
      <c r="BA404" s="14"/>
      <c r="BB404" s="14"/>
      <c r="BC404" s="13"/>
      <c r="BD404" s="14"/>
      <c r="BE404" s="14"/>
      <c r="BF404" s="20"/>
      <c r="BG404" s="16">
        <v>0.54166666666666663</v>
      </c>
      <c r="BH404" s="17">
        <v>0.70486111111111116</v>
      </c>
      <c r="BI404" s="17"/>
      <c r="BJ404" s="17"/>
      <c r="BK404" s="17"/>
      <c r="BL404" s="17"/>
      <c r="BM404" s="17"/>
      <c r="BN404" s="18"/>
      <c r="BO404" s="13">
        <v>0.54166666666666663</v>
      </c>
      <c r="BP404" s="14">
        <v>0.70486111111111116</v>
      </c>
      <c r="BQ404" s="14"/>
      <c r="BR404" s="14"/>
      <c r="BS404" s="14"/>
      <c r="BT404" s="14"/>
      <c r="BU404" s="14"/>
      <c r="BV404" s="20"/>
      <c r="BW404" s="21">
        <f t="shared" si="29"/>
        <v>1</v>
      </c>
      <c r="BX404" s="2" t="str">
        <f t="shared" si="30"/>
        <v>X</v>
      </c>
      <c r="BY404" s="2" t="str">
        <f>+VLOOKUP(B404,GESEM!B:O,14,0)</f>
        <v>R1601194</v>
      </c>
      <c r="CG404"/>
      <c r="CH404"/>
    </row>
    <row r="405" spans="1:86" ht="12.75" customHeight="1" x14ac:dyDescent="0.2">
      <c r="A405" s="31">
        <f t="shared" si="28"/>
        <v>399</v>
      </c>
      <c r="B405" s="74">
        <v>47101212</v>
      </c>
      <c r="C405" s="61" t="str">
        <f>+VLOOKUP(J405,TURNO!P:Q,2,0)</f>
        <v xml:space="preserve">CHAT USER </v>
      </c>
      <c r="D405" s="61" t="str">
        <f>+VLOOKUP(N405,TURNO!B:D,3,0)</f>
        <v>Tarde</v>
      </c>
      <c r="E405" s="75">
        <f>+VLOOKUP(B405,GESEM!B:R,12,0)</f>
        <v>45777</v>
      </c>
      <c r="F405" s="61" t="str">
        <f>+VLOOKUP(B405,GESEM!B:R,13,0)</f>
        <v>PART TIME</v>
      </c>
      <c r="G405" s="61" t="s">
        <v>2429</v>
      </c>
      <c r="H405" s="96" t="s">
        <v>2431</v>
      </c>
      <c r="I405" s="61" t="str">
        <f>+VLOOKUP(B405,GESEM!B:N,3,0)</f>
        <v>LAIZA ORIUNDO THALIA</v>
      </c>
      <c r="J405" s="61" t="s">
        <v>16</v>
      </c>
      <c r="K405" s="61" t="str">
        <f>+VLOOKUP(B405,GESEM!B:R,8,0)</f>
        <v>SANCHEZ GRADOS JEAN PIERRE JOAQUIN</v>
      </c>
      <c r="L405" s="61" t="str">
        <f>+VLOOKUP(B405,GESEM!B:R,17,0)</f>
        <v>SANCHEZ GRADOS JEAN PIERRE JOAQUIN</v>
      </c>
      <c r="M405" s="61" t="s">
        <v>99</v>
      </c>
      <c r="N405" s="13">
        <v>0.54166666666666663</v>
      </c>
      <c r="O405" s="14">
        <v>0.70486111111111116</v>
      </c>
      <c r="P405" s="13"/>
      <c r="Q405" s="14"/>
      <c r="R405" s="108" t="str">
        <f>+VLOOKUP(B405,GESEM!B:R,9,0)</f>
        <v>ACTIVO</v>
      </c>
      <c r="S405" s="19">
        <v>0.54166666666666663</v>
      </c>
      <c r="T405" s="14">
        <v>0.70486111111111116</v>
      </c>
      <c r="U405" s="14"/>
      <c r="V405" s="14"/>
      <c r="W405" s="13"/>
      <c r="X405" s="14"/>
      <c r="Y405" s="13"/>
      <c r="Z405" s="20"/>
      <c r="AA405" s="107">
        <v>0.54166666666666663</v>
      </c>
      <c r="AB405" s="17">
        <v>0.70486111111111116</v>
      </c>
      <c r="AC405" s="17"/>
      <c r="AD405" s="17"/>
      <c r="AE405" s="17"/>
      <c r="AF405" s="17"/>
      <c r="AG405" s="17"/>
      <c r="AH405" s="18"/>
      <c r="AI405" s="13"/>
      <c r="AJ405" s="14"/>
      <c r="AK405" s="14"/>
      <c r="AL405" s="14"/>
      <c r="AM405" s="13"/>
      <c r="AN405" s="14"/>
      <c r="AO405" s="14"/>
      <c r="AP405" s="20"/>
      <c r="AQ405" s="16">
        <v>0.54166666666666663</v>
      </c>
      <c r="AR405" s="17">
        <v>0.70486111111111116</v>
      </c>
      <c r="AS405" s="17"/>
      <c r="AT405" s="17"/>
      <c r="AU405" s="17"/>
      <c r="AV405" s="17"/>
      <c r="AW405" s="17"/>
      <c r="AX405" s="18"/>
      <c r="AY405" s="13">
        <v>0.54166666666666663</v>
      </c>
      <c r="AZ405" s="14">
        <v>0.70486111111111116</v>
      </c>
      <c r="BA405" s="14"/>
      <c r="BB405" s="14"/>
      <c r="BC405" s="13"/>
      <c r="BD405" s="14"/>
      <c r="BE405" s="14"/>
      <c r="BF405" s="20"/>
      <c r="BG405" s="16">
        <v>0.54166666666666663</v>
      </c>
      <c r="BH405" s="17">
        <v>0.70486111111111116</v>
      </c>
      <c r="BI405" s="17"/>
      <c r="BJ405" s="17"/>
      <c r="BK405" s="17"/>
      <c r="BL405" s="17"/>
      <c r="BM405" s="17"/>
      <c r="BN405" s="18"/>
      <c r="BO405" s="13">
        <v>0.54166666666666663</v>
      </c>
      <c r="BP405" s="14">
        <v>0.70486111111111116</v>
      </c>
      <c r="BQ405" s="14"/>
      <c r="BR405" s="14"/>
      <c r="BS405" s="14"/>
      <c r="BT405" s="14"/>
      <c r="BU405" s="14"/>
      <c r="BV405" s="20"/>
      <c r="BW405" s="21">
        <f t="shared" si="29"/>
        <v>1</v>
      </c>
      <c r="BX405" s="2" t="str">
        <f t="shared" si="30"/>
        <v>X</v>
      </c>
      <c r="BY405" s="2" t="str">
        <f>+VLOOKUP(B405,GESEM!B:O,14,0)</f>
        <v>R1601194</v>
      </c>
      <c r="CG405"/>
      <c r="CH405"/>
    </row>
    <row r="406" spans="1:86" ht="12.75" customHeight="1" x14ac:dyDescent="0.2">
      <c r="A406" s="31">
        <f t="shared" si="28"/>
        <v>400</v>
      </c>
      <c r="B406" s="74">
        <v>46106614</v>
      </c>
      <c r="C406" s="61" t="str">
        <f>+VLOOKUP(J406,TURNO!P:Q,2,0)</f>
        <v xml:space="preserve">CHAT USER </v>
      </c>
      <c r="D406" s="61" t="str">
        <f>+VLOOKUP(N406,TURNO!B:D,3,0)</f>
        <v>Tarde</v>
      </c>
      <c r="E406" s="75">
        <f>+VLOOKUP(B406,GESEM!B:R,12,0)</f>
        <v>45777</v>
      </c>
      <c r="F406" s="61" t="str">
        <f>+VLOOKUP(B406,GESEM!B:R,13,0)</f>
        <v>PART TIME</v>
      </c>
      <c r="G406" s="61" t="s">
        <v>2429</v>
      </c>
      <c r="H406" s="96" t="s">
        <v>2431</v>
      </c>
      <c r="I406" s="61" t="str">
        <f>+VLOOKUP(B406,GESEM!B:N,3,0)</f>
        <v>RENGIFO NAKAMINE STEFANI SANAE</v>
      </c>
      <c r="J406" s="61" t="s">
        <v>16</v>
      </c>
      <c r="K406" s="61" t="str">
        <f>+VLOOKUP(B406,GESEM!B:R,8,0)</f>
        <v>SANCHEZ GRADOS JEAN PIERRE JOAQUIN</v>
      </c>
      <c r="L406" s="61" t="str">
        <f>+VLOOKUP(B406,GESEM!B:R,17,0)</f>
        <v>SANCHEZ GRADOS JEAN PIERRE JOAQUIN</v>
      </c>
      <c r="M406" s="61" t="s">
        <v>99</v>
      </c>
      <c r="N406" s="13">
        <v>0.54166666666666663</v>
      </c>
      <c r="O406" s="14">
        <v>0.70486111111111116</v>
      </c>
      <c r="P406" s="13"/>
      <c r="Q406" s="14"/>
      <c r="R406" s="108" t="str">
        <f>+VLOOKUP(B406,GESEM!B:R,9,0)</f>
        <v>ACTIVO</v>
      </c>
      <c r="S406" s="19">
        <v>0.54166666666666663</v>
      </c>
      <c r="T406" s="14">
        <v>0.70486111111111116</v>
      </c>
      <c r="U406" s="14"/>
      <c r="V406" s="14"/>
      <c r="W406" s="13"/>
      <c r="X406" s="14"/>
      <c r="Y406" s="13"/>
      <c r="Z406" s="20"/>
      <c r="AA406" s="107">
        <v>0.54166666666666663</v>
      </c>
      <c r="AB406" s="17">
        <v>0.70486111111111116</v>
      </c>
      <c r="AC406" s="17"/>
      <c r="AD406" s="17"/>
      <c r="AE406" s="17"/>
      <c r="AF406" s="17"/>
      <c r="AG406" s="17"/>
      <c r="AH406" s="18"/>
      <c r="AI406" s="13"/>
      <c r="AJ406" s="14"/>
      <c r="AK406" s="14"/>
      <c r="AL406" s="14"/>
      <c r="AM406" s="13"/>
      <c r="AN406" s="14"/>
      <c r="AO406" s="14"/>
      <c r="AP406" s="20"/>
      <c r="AQ406" s="16">
        <v>0.54166666666666663</v>
      </c>
      <c r="AR406" s="17">
        <v>0.70486111111111116</v>
      </c>
      <c r="AS406" s="17"/>
      <c r="AT406" s="17"/>
      <c r="AU406" s="17"/>
      <c r="AV406" s="17"/>
      <c r="AW406" s="17"/>
      <c r="AX406" s="18"/>
      <c r="AY406" s="13">
        <v>0.54166666666666663</v>
      </c>
      <c r="AZ406" s="14">
        <v>0.70486111111111116</v>
      </c>
      <c r="BA406" s="14"/>
      <c r="BB406" s="14"/>
      <c r="BC406" s="13"/>
      <c r="BD406" s="14"/>
      <c r="BE406" s="14"/>
      <c r="BF406" s="20"/>
      <c r="BG406" s="16">
        <v>0.54166666666666663</v>
      </c>
      <c r="BH406" s="17">
        <v>0.70486111111111116</v>
      </c>
      <c r="BI406" s="17"/>
      <c r="BJ406" s="17"/>
      <c r="BK406" s="17"/>
      <c r="BL406" s="17"/>
      <c r="BM406" s="17"/>
      <c r="BN406" s="18"/>
      <c r="BO406" s="13">
        <v>0.54166666666666663</v>
      </c>
      <c r="BP406" s="14">
        <v>0.70486111111111116</v>
      </c>
      <c r="BQ406" s="14"/>
      <c r="BR406" s="14"/>
      <c r="BS406" s="14"/>
      <c r="BT406" s="14"/>
      <c r="BU406" s="14"/>
      <c r="BV406" s="20"/>
      <c r="BW406" s="21">
        <f t="shared" si="29"/>
        <v>1</v>
      </c>
      <c r="BX406" s="2" t="str">
        <f t="shared" si="30"/>
        <v>X</v>
      </c>
      <c r="BY406" s="2" t="str">
        <f>+VLOOKUP(B406,GESEM!B:O,14,0)</f>
        <v>R1601194</v>
      </c>
      <c r="CG406"/>
      <c r="CH406"/>
    </row>
    <row r="407" spans="1:86" ht="12.75" customHeight="1" x14ac:dyDescent="0.2">
      <c r="A407" s="31">
        <f t="shared" si="28"/>
        <v>401</v>
      </c>
      <c r="B407" s="74">
        <v>70823821</v>
      </c>
      <c r="C407" s="61" t="str">
        <f>+VLOOKUP(J407,TURNO!P:Q,2,0)</f>
        <v xml:space="preserve">CHAT USER </v>
      </c>
      <c r="D407" s="61" t="str">
        <f>+VLOOKUP(N407,TURNO!B:D,3,0)</f>
        <v>Tarde</v>
      </c>
      <c r="E407" s="75">
        <f>+VLOOKUP(B407,GESEM!B:R,12,0)</f>
        <v>45777</v>
      </c>
      <c r="F407" s="61" t="str">
        <f>+VLOOKUP(B407,GESEM!B:R,13,0)</f>
        <v>PART TIME</v>
      </c>
      <c r="G407" s="61" t="s">
        <v>2429</v>
      </c>
      <c r="H407" s="96" t="s">
        <v>2431</v>
      </c>
      <c r="I407" s="61" t="str">
        <f>+VLOOKUP(B407,GESEM!B:N,3,0)</f>
        <v>DIAZ CASTRO ZAHIR</v>
      </c>
      <c r="J407" s="61" t="s">
        <v>16</v>
      </c>
      <c r="K407" s="61" t="str">
        <f>+VLOOKUP(B407,GESEM!B:R,8,0)</f>
        <v>SANCHEZ GRADOS JEAN PIERRE JOAQUIN</v>
      </c>
      <c r="L407" s="61" t="str">
        <f>+VLOOKUP(B407,GESEM!B:R,17,0)</f>
        <v>SANCHEZ GRADOS JEAN PIERRE JOAQUIN</v>
      </c>
      <c r="M407" s="61" t="s">
        <v>99</v>
      </c>
      <c r="N407" s="13">
        <v>0.54166666666666663</v>
      </c>
      <c r="O407" s="14">
        <v>0.70486111111111116</v>
      </c>
      <c r="P407" s="13"/>
      <c r="Q407" s="14"/>
      <c r="R407" s="108" t="str">
        <f>+VLOOKUP(B407,GESEM!B:R,9,0)</f>
        <v>ACTIVO</v>
      </c>
      <c r="S407" s="19">
        <v>0.54166666666666663</v>
      </c>
      <c r="T407" s="14">
        <v>0.70486111111111116</v>
      </c>
      <c r="U407" s="14"/>
      <c r="V407" s="14"/>
      <c r="W407" s="13"/>
      <c r="X407" s="14"/>
      <c r="Y407" s="13"/>
      <c r="Z407" s="20"/>
      <c r="AA407" s="107">
        <v>0.54166666666666663</v>
      </c>
      <c r="AB407" s="17">
        <v>0.70486111111111116</v>
      </c>
      <c r="AC407" s="17"/>
      <c r="AD407" s="17"/>
      <c r="AE407" s="17"/>
      <c r="AF407" s="17"/>
      <c r="AG407" s="17"/>
      <c r="AH407" s="18"/>
      <c r="AI407" s="13"/>
      <c r="AJ407" s="14"/>
      <c r="AK407" s="14"/>
      <c r="AL407" s="14"/>
      <c r="AM407" s="13"/>
      <c r="AN407" s="14"/>
      <c r="AO407" s="14"/>
      <c r="AP407" s="20"/>
      <c r="AQ407" s="16">
        <v>0.54166666666666663</v>
      </c>
      <c r="AR407" s="17">
        <v>0.70486111111111116</v>
      </c>
      <c r="AS407" s="17"/>
      <c r="AT407" s="17"/>
      <c r="AU407" s="17"/>
      <c r="AV407" s="17"/>
      <c r="AW407" s="17"/>
      <c r="AX407" s="18"/>
      <c r="AY407" s="13">
        <v>0.54166666666666663</v>
      </c>
      <c r="AZ407" s="14">
        <v>0.70486111111111116</v>
      </c>
      <c r="BA407" s="14"/>
      <c r="BB407" s="14"/>
      <c r="BC407" s="13"/>
      <c r="BD407" s="14"/>
      <c r="BE407" s="14"/>
      <c r="BF407" s="20"/>
      <c r="BG407" s="16">
        <v>0.54166666666666663</v>
      </c>
      <c r="BH407" s="17">
        <v>0.70486111111111116</v>
      </c>
      <c r="BI407" s="17"/>
      <c r="BJ407" s="17"/>
      <c r="BK407" s="17"/>
      <c r="BL407" s="17"/>
      <c r="BM407" s="17"/>
      <c r="BN407" s="18"/>
      <c r="BO407" s="13">
        <v>0.54166666666666663</v>
      </c>
      <c r="BP407" s="14">
        <v>0.70486111111111116</v>
      </c>
      <c r="BQ407" s="14"/>
      <c r="BR407" s="14"/>
      <c r="BS407" s="14"/>
      <c r="BT407" s="14"/>
      <c r="BU407" s="14"/>
      <c r="BV407" s="20"/>
      <c r="BW407" s="21">
        <f t="shared" si="29"/>
        <v>1</v>
      </c>
      <c r="BX407" s="2" t="str">
        <f t="shared" si="30"/>
        <v>X</v>
      </c>
      <c r="BY407" s="2" t="str">
        <f>+VLOOKUP(B407,GESEM!B:O,14,0)</f>
        <v>R1601194</v>
      </c>
      <c r="CG407"/>
      <c r="CH407"/>
    </row>
    <row r="408" spans="1:86" ht="12.75" customHeight="1" x14ac:dyDescent="0.2">
      <c r="A408" s="31">
        <f t="shared" si="28"/>
        <v>402</v>
      </c>
      <c r="B408" s="74">
        <v>70601759</v>
      </c>
      <c r="C408" s="61" t="str">
        <f>+VLOOKUP(J408,TURNO!P:Q,2,0)</f>
        <v xml:space="preserve">CHAT USER </v>
      </c>
      <c r="D408" s="61" t="str">
        <f>+VLOOKUP(N408,TURNO!B:D,3,0)</f>
        <v>Tarde</v>
      </c>
      <c r="E408" s="75">
        <f>+VLOOKUP(B408,GESEM!B:R,12,0)</f>
        <v>45777</v>
      </c>
      <c r="F408" s="61" t="str">
        <f>+VLOOKUP(B408,GESEM!B:R,13,0)</f>
        <v>PART TIME</v>
      </c>
      <c r="G408" s="61" t="s">
        <v>2429</v>
      </c>
      <c r="H408" s="96" t="s">
        <v>2431</v>
      </c>
      <c r="I408" s="61" t="str">
        <f>+VLOOKUP(B408,GESEM!B:N,3,0)</f>
        <v>VILLANUEVA MEJIA YAREY SUNALLY ANAYKA</v>
      </c>
      <c r="J408" s="61" t="s">
        <v>16</v>
      </c>
      <c r="K408" s="61" t="str">
        <f>+VLOOKUP(B408,GESEM!B:R,8,0)</f>
        <v>SANCHEZ GRADOS JEAN PIERRE JOAQUIN</v>
      </c>
      <c r="L408" s="61" t="str">
        <f>+VLOOKUP(B408,GESEM!B:R,17,0)</f>
        <v>SANCHEZ GRADOS JEAN PIERRE JOAQUIN</v>
      </c>
      <c r="M408" s="61" t="s">
        <v>99</v>
      </c>
      <c r="N408" s="13">
        <v>0.54166666666666663</v>
      </c>
      <c r="O408" s="14">
        <v>0.70486111111111116</v>
      </c>
      <c r="P408" s="13"/>
      <c r="Q408" s="14"/>
      <c r="R408" s="108" t="str">
        <f>+VLOOKUP(B408,GESEM!B:R,9,0)</f>
        <v>ACTIVO</v>
      </c>
      <c r="S408" s="19">
        <v>0.54166666666666663</v>
      </c>
      <c r="T408" s="14">
        <v>0.70486111111111116</v>
      </c>
      <c r="U408" s="14"/>
      <c r="V408" s="14"/>
      <c r="W408" s="13"/>
      <c r="X408" s="14"/>
      <c r="Y408" s="13"/>
      <c r="Z408" s="20"/>
      <c r="AA408" s="107">
        <v>0.54166666666666663</v>
      </c>
      <c r="AB408" s="17">
        <v>0.70486111111111116</v>
      </c>
      <c r="AC408" s="17"/>
      <c r="AD408" s="17"/>
      <c r="AE408" s="17"/>
      <c r="AF408" s="17"/>
      <c r="AG408" s="17"/>
      <c r="AH408" s="18"/>
      <c r="AI408" s="13"/>
      <c r="AJ408" s="14"/>
      <c r="AK408" s="14"/>
      <c r="AL408" s="14"/>
      <c r="AM408" s="13"/>
      <c r="AN408" s="14"/>
      <c r="AO408" s="14"/>
      <c r="AP408" s="20"/>
      <c r="AQ408" s="16">
        <v>0.54166666666666663</v>
      </c>
      <c r="AR408" s="17">
        <v>0.70486111111111116</v>
      </c>
      <c r="AS408" s="17"/>
      <c r="AT408" s="17"/>
      <c r="AU408" s="17"/>
      <c r="AV408" s="17"/>
      <c r="AW408" s="17"/>
      <c r="AX408" s="18"/>
      <c r="AY408" s="13">
        <v>0.54166666666666663</v>
      </c>
      <c r="AZ408" s="14">
        <v>0.70486111111111116</v>
      </c>
      <c r="BA408" s="14"/>
      <c r="BB408" s="14"/>
      <c r="BC408" s="13"/>
      <c r="BD408" s="14"/>
      <c r="BE408" s="14"/>
      <c r="BF408" s="20"/>
      <c r="BG408" s="16">
        <v>0.54166666666666663</v>
      </c>
      <c r="BH408" s="17">
        <v>0.70486111111111116</v>
      </c>
      <c r="BI408" s="17"/>
      <c r="BJ408" s="17"/>
      <c r="BK408" s="17"/>
      <c r="BL408" s="17"/>
      <c r="BM408" s="17"/>
      <c r="BN408" s="18"/>
      <c r="BO408" s="13">
        <v>0.54166666666666663</v>
      </c>
      <c r="BP408" s="14">
        <v>0.70486111111111116</v>
      </c>
      <c r="BQ408" s="14"/>
      <c r="BR408" s="14"/>
      <c r="BS408" s="14"/>
      <c r="BT408" s="14"/>
      <c r="BU408" s="14"/>
      <c r="BV408" s="20"/>
      <c r="BW408" s="21">
        <f t="shared" si="29"/>
        <v>1</v>
      </c>
      <c r="BX408" s="2" t="str">
        <f t="shared" si="30"/>
        <v>X</v>
      </c>
      <c r="BY408" s="2" t="str">
        <f>+VLOOKUP(B408,GESEM!B:O,14,0)</f>
        <v>R1601194</v>
      </c>
      <c r="CG408"/>
      <c r="CH408"/>
    </row>
    <row r="409" spans="1:86" ht="12.75" customHeight="1" x14ac:dyDescent="0.2">
      <c r="A409" s="31">
        <f t="shared" si="28"/>
        <v>403</v>
      </c>
      <c r="B409" s="74">
        <v>72188127</v>
      </c>
      <c r="C409" s="61" t="str">
        <f>+VLOOKUP(J409,TURNO!P:Q,2,0)</f>
        <v xml:space="preserve">CHAT USER </v>
      </c>
      <c r="D409" s="61" t="str">
        <f>+VLOOKUP(N409,TURNO!B:D,3,0)</f>
        <v>Tarde</v>
      </c>
      <c r="E409" s="75">
        <f>+VLOOKUP(B409,GESEM!B:R,12,0)</f>
        <v>45777</v>
      </c>
      <c r="F409" s="61" t="str">
        <f>+VLOOKUP(B409,GESEM!B:R,13,0)</f>
        <v>PART TIME</v>
      </c>
      <c r="G409" s="61" t="s">
        <v>2429</v>
      </c>
      <c r="H409" s="96" t="s">
        <v>2431</v>
      </c>
      <c r="I409" s="61" t="str">
        <f>+VLOOKUP(B409,GESEM!B:N,3,0)</f>
        <v>ORE VALLADOLID GRICELL</v>
      </c>
      <c r="J409" s="61" t="s">
        <v>16</v>
      </c>
      <c r="K409" s="61" t="str">
        <f>+VLOOKUP(B409,GESEM!B:R,8,0)</f>
        <v>SANCHEZ GRADOS JEAN PIERRE JOAQUIN</v>
      </c>
      <c r="L409" s="61" t="str">
        <f>+VLOOKUP(B409,GESEM!B:R,17,0)</f>
        <v>SANCHEZ GRADOS JEAN PIERRE JOAQUIN</v>
      </c>
      <c r="M409" s="61" t="s">
        <v>99</v>
      </c>
      <c r="N409" s="13">
        <v>0.54166666666666663</v>
      </c>
      <c r="O409" s="14">
        <v>0.70486111111111116</v>
      </c>
      <c r="P409" s="13"/>
      <c r="Q409" s="14"/>
      <c r="R409" s="108" t="str">
        <f>+VLOOKUP(B409,GESEM!B:R,9,0)</f>
        <v>ACTIVO</v>
      </c>
      <c r="S409" s="19">
        <v>0.54166666666666663</v>
      </c>
      <c r="T409" s="14">
        <v>0.70486111111111116</v>
      </c>
      <c r="U409" s="14"/>
      <c r="V409" s="14"/>
      <c r="W409" s="13"/>
      <c r="X409" s="14"/>
      <c r="Y409" s="13"/>
      <c r="Z409" s="20"/>
      <c r="AA409" s="107">
        <v>0.54166666666666663</v>
      </c>
      <c r="AB409" s="17">
        <v>0.70486111111111116</v>
      </c>
      <c r="AC409" s="17"/>
      <c r="AD409" s="17"/>
      <c r="AE409" s="17"/>
      <c r="AF409" s="17"/>
      <c r="AG409" s="17"/>
      <c r="AH409" s="18"/>
      <c r="AI409" s="13"/>
      <c r="AJ409" s="14"/>
      <c r="AK409" s="14"/>
      <c r="AL409" s="14"/>
      <c r="AM409" s="13"/>
      <c r="AN409" s="14"/>
      <c r="AO409" s="14"/>
      <c r="AP409" s="20"/>
      <c r="AQ409" s="16">
        <v>0.54166666666666663</v>
      </c>
      <c r="AR409" s="17">
        <v>0.70486111111111116</v>
      </c>
      <c r="AS409" s="17"/>
      <c r="AT409" s="17"/>
      <c r="AU409" s="17"/>
      <c r="AV409" s="17"/>
      <c r="AW409" s="17"/>
      <c r="AX409" s="18"/>
      <c r="AY409" s="13">
        <v>0.54166666666666663</v>
      </c>
      <c r="AZ409" s="14">
        <v>0.70486111111111116</v>
      </c>
      <c r="BA409" s="14"/>
      <c r="BB409" s="14"/>
      <c r="BC409" s="13"/>
      <c r="BD409" s="14"/>
      <c r="BE409" s="14"/>
      <c r="BF409" s="20"/>
      <c r="BG409" s="16">
        <v>0.54166666666666663</v>
      </c>
      <c r="BH409" s="17">
        <v>0.70486111111111116</v>
      </c>
      <c r="BI409" s="17"/>
      <c r="BJ409" s="17"/>
      <c r="BK409" s="17"/>
      <c r="BL409" s="17"/>
      <c r="BM409" s="17"/>
      <c r="BN409" s="18"/>
      <c r="BO409" s="13">
        <v>0.54166666666666663</v>
      </c>
      <c r="BP409" s="14">
        <v>0.70486111111111116</v>
      </c>
      <c r="BQ409" s="14"/>
      <c r="BR409" s="14"/>
      <c r="BS409" s="14"/>
      <c r="BT409" s="14"/>
      <c r="BU409" s="14"/>
      <c r="BV409" s="20"/>
      <c r="BW409" s="21">
        <f t="shared" si="29"/>
        <v>1</v>
      </c>
      <c r="BX409" s="2" t="str">
        <f t="shared" si="30"/>
        <v>X</v>
      </c>
      <c r="BY409" s="2" t="str">
        <f>+VLOOKUP(B409,GESEM!B:O,14,0)</f>
        <v>R1601194</v>
      </c>
      <c r="CG409"/>
      <c r="CH409"/>
    </row>
    <row r="410" spans="1:86" ht="12.75" customHeight="1" x14ac:dyDescent="0.2">
      <c r="A410" s="31">
        <f t="shared" si="28"/>
        <v>404</v>
      </c>
      <c r="B410" s="74">
        <v>48495831</v>
      </c>
      <c r="C410" s="61" t="str">
        <f>+VLOOKUP(J410,TURNO!P:Q,2,0)</f>
        <v xml:space="preserve">CHAT USER </v>
      </c>
      <c r="D410" s="61" t="str">
        <f>+VLOOKUP(N410,TURNO!B:D,3,0)</f>
        <v>Tarde</v>
      </c>
      <c r="E410" s="75">
        <f>+VLOOKUP(B410,GESEM!B:R,12,0)</f>
        <v>45778</v>
      </c>
      <c r="F410" s="61" t="str">
        <f>+VLOOKUP(B410,GESEM!B:R,13,0)</f>
        <v>PART TIME</v>
      </c>
      <c r="G410" s="61" t="s">
        <v>2429</v>
      </c>
      <c r="H410" s="96" t="s">
        <v>2450</v>
      </c>
      <c r="I410" s="61" t="str">
        <f>+VLOOKUP(B410,GESEM!B:N,3,0)</f>
        <v>ALVAREZ LETONA CELIA</v>
      </c>
      <c r="J410" s="61" t="s">
        <v>16</v>
      </c>
      <c r="K410" s="61" t="str">
        <f>+VLOOKUP(B410,GESEM!B:R,8,0)</f>
        <v>RAMIREZ ESPIRITU CRESEL NATALY</v>
      </c>
      <c r="L410" s="61" t="str">
        <f>+VLOOKUP(B410,GESEM!B:R,17,0)</f>
        <v>ALONSO RAFAEL ALEJANDRO WLADIMIR</v>
      </c>
      <c r="M410" s="61" t="s">
        <v>104</v>
      </c>
      <c r="N410" s="13">
        <v>0.5</v>
      </c>
      <c r="O410" s="14">
        <v>0.85763888888888884</v>
      </c>
      <c r="P410" s="13">
        <v>0.70833333333333337</v>
      </c>
      <c r="Q410" s="14">
        <v>0.73958333333333337</v>
      </c>
      <c r="R410" s="108" t="str">
        <f>+VLOOKUP(B410,GESEM!B:R,9,0)</f>
        <v>ACTIVO</v>
      </c>
      <c r="S410" s="19"/>
      <c r="T410" s="14"/>
      <c r="U410" s="14"/>
      <c r="V410" s="14"/>
      <c r="W410" s="13"/>
      <c r="X410" s="14"/>
      <c r="Y410" s="13"/>
      <c r="Z410" s="20"/>
      <c r="AA410" s="107"/>
      <c r="AB410" s="17"/>
      <c r="AC410" s="17"/>
      <c r="AD410" s="17"/>
      <c r="AE410" s="17"/>
      <c r="AF410" s="17"/>
      <c r="AG410" s="17"/>
      <c r="AH410" s="18"/>
      <c r="AI410" s="13"/>
      <c r="AJ410" s="14"/>
      <c r="AK410" s="14"/>
      <c r="AL410" s="14"/>
      <c r="AM410" s="13"/>
      <c r="AN410" s="14"/>
      <c r="AO410" s="14"/>
      <c r="AP410" s="20"/>
      <c r="AQ410" s="16"/>
      <c r="AR410" s="17"/>
      <c r="AS410" s="17"/>
      <c r="AT410" s="17"/>
      <c r="AU410" s="17"/>
      <c r="AV410" s="17"/>
      <c r="AW410" s="17"/>
      <c r="AX410" s="18"/>
      <c r="AY410" s="13">
        <v>0.5</v>
      </c>
      <c r="AZ410" s="14">
        <v>0.85763888888888884</v>
      </c>
      <c r="BA410" s="14"/>
      <c r="BB410" s="14"/>
      <c r="BC410" s="13">
        <v>0.70833333333333337</v>
      </c>
      <c r="BD410" s="14">
        <v>0.73958333333333337</v>
      </c>
      <c r="BE410" s="14"/>
      <c r="BF410" s="20"/>
      <c r="BG410" s="16">
        <v>0.5</v>
      </c>
      <c r="BH410" s="17">
        <v>0.85763888888888884</v>
      </c>
      <c r="BI410" s="17"/>
      <c r="BJ410" s="17"/>
      <c r="BK410" s="17">
        <v>0.70833333333333337</v>
      </c>
      <c r="BL410" s="17">
        <v>0.73958333333333337</v>
      </c>
      <c r="BM410" s="17"/>
      <c r="BN410" s="18"/>
      <c r="BO410" s="13">
        <v>0.5</v>
      </c>
      <c r="BP410" s="14">
        <v>0.85763888888888884</v>
      </c>
      <c r="BQ410" s="14"/>
      <c r="BR410" s="14"/>
      <c r="BS410" s="14">
        <v>0.70833333333333337</v>
      </c>
      <c r="BT410" s="14">
        <v>0.73958333333333337</v>
      </c>
      <c r="BU410" s="14"/>
      <c r="BV410" s="20"/>
      <c r="BW410" s="21">
        <f t="shared" ref="BW410:BW424" si="31">COUNTBLANK(S410)+COUNTBLANK(AA410)+COUNTBLANK(AI410)+COUNTBLANK(AQ410)+COUNTBLANK(AY410)+COUNTBLANK(BG410)+COUNTBLANK(BO410)</f>
        <v>4</v>
      </c>
      <c r="BX410" s="2" t="str">
        <f t="shared" ref="BX410:BX424" si="32">IF(I410="NESTING","OK",IF(AND(K410="full time",BW410=1),"OK",IF(AND(K410="Part time",BW410=2),"OK",IF(AND(K410="Part Time2",BW410=1),"OK",IF(AND(K410="Part Time3",BW410=4),"OK","X")))))</f>
        <v>X</v>
      </c>
      <c r="BY410" s="2" t="str">
        <f>+VLOOKUP(B410,GESEM!B:O,14,0)</f>
        <v>R1601189</v>
      </c>
      <c r="CG410"/>
      <c r="CH410"/>
    </row>
    <row r="411" spans="1:86" ht="12.75" customHeight="1" x14ac:dyDescent="0.2">
      <c r="A411" s="31">
        <f t="shared" si="28"/>
        <v>405</v>
      </c>
      <c r="B411" s="74">
        <v>77179430</v>
      </c>
      <c r="C411" s="61" t="str">
        <f>+VLOOKUP(J411,TURNO!P:Q,2,0)</f>
        <v xml:space="preserve">CHAT USER </v>
      </c>
      <c r="D411" s="61" t="str">
        <f>+VLOOKUP(N411,TURNO!B:D,3,0)</f>
        <v>Tarde</v>
      </c>
      <c r="E411" s="75">
        <f>+VLOOKUP(B411,GESEM!B:R,12,0)</f>
        <v>45778</v>
      </c>
      <c r="F411" s="61" t="str">
        <f>+VLOOKUP(B411,GESEM!B:R,13,0)</f>
        <v>PART TIME</v>
      </c>
      <c r="G411" s="61" t="s">
        <v>2429</v>
      </c>
      <c r="H411" s="96" t="s">
        <v>2450</v>
      </c>
      <c r="I411" s="61" t="str">
        <f>+VLOOKUP(B411,GESEM!B:N,3,0)</f>
        <v>CHAVEZ TRUJILLO JOSEPH</v>
      </c>
      <c r="J411" s="61" t="s">
        <v>16</v>
      </c>
      <c r="K411" s="61" t="str">
        <f>+VLOOKUP(B411,GESEM!B:R,8,0)</f>
        <v>RAMIREZ ESPIRITU CRESEL NATALY</v>
      </c>
      <c r="L411" s="61" t="str">
        <f>+VLOOKUP(B411,GESEM!B:R,17,0)</f>
        <v>ALONSO RAFAEL ALEJANDRO WLADIMIR</v>
      </c>
      <c r="M411" s="61" t="s">
        <v>104</v>
      </c>
      <c r="N411" s="13">
        <v>0.5</v>
      </c>
      <c r="O411" s="14">
        <v>0.85763888888888884</v>
      </c>
      <c r="P411" s="13">
        <v>0.70833333333333337</v>
      </c>
      <c r="Q411" s="14">
        <v>0.73958333333333337</v>
      </c>
      <c r="R411" s="108" t="str">
        <f>+VLOOKUP(B411,GESEM!B:R,9,0)</f>
        <v>ACTIVO</v>
      </c>
      <c r="S411" s="19"/>
      <c r="T411" s="14"/>
      <c r="U411" s="14"/>
      <c r="V411" s="14"/>
      <c r="W411" s="13"/>
      <c r="X411" s="14"/>
      <c r="Y411" s="13"/>
      <c r="Z411" s="20"/>
      <c r="AA411" s="107"/>
      <c r="AB411" s="17"/>
      <c r="AC411" s="17"/>
      <c r="AD411" s="17"/>
      <c r="AE411" s="17"/>
      <c r="AF411" s="17"/>
      <c r="AG411" s="17"/>
      <c r="AH411" s="18"/>
      <c r="AI411" s="13"/>
      <c r="AJ411" s="14"/>
      <c r="AK411" s="14"/>
      <c r="AL411" s="14"/>
      <c r="AM411" s="13"/>
      <c r="AN411" s="14"/>
      <c r="AO411" s="14"/>
      <c r="AP411" s="20"/>
      <c r="AQ411" s="16"/>
      <c r="AR411" s="17"/>
      <c r="AS411" s="17"/>
      <c r="AT411" s="17"/>
      <c r="AU411" s="17"/>
      <c r="AV411" s="17"/>
      <c r="AW411" s="17"/>
      <c r="AX411" s="18"/>
      <c r="AY411" s="13">
        <v>0.5</v>
      </c>
      <c r="AZ411" s="14">
        <v>0.85763888888888884</v>
      </c>
      <c r="BA411" s="14"/>
      <c r="BB411" s="14"/>
      <c r="BC411" s="13">
        <v>0.70833333333333337</v>
      </c>
      <c r="BD411" s="14">
        <v>0.73958333333333337</v>
      </c>
      <c r="BE411" s="14"/>
      <c r="BF411" s="20"/>
      <c r="BG411" s="16">
        <v>0.5</v>
      </c>
      <c r="BH411" s="17">
        <v>0.85763888888888884</v>
      </c>
      <c r="BI411" s="17"/>
      <c r="BJ411" s="17"/>
      <c r="BK411" s="17">
        <v>0.70833333333333337</v>
      </c>
      <c r="BL411" s="17">
        <v>0.73958333333333337</v>
      </c>
      <c r="BM411" s="17"/>
      <c r="BN411" s="18"/>
      <c r="BO411" s="13">
        <v>0.5</v>
      </c>
      <c r="BP411" s="14">
        <v>0.85763888888888884</v>
      </c>
      <c r="BQ411" s="14"/>
      <c r="BR411" s="14"/>
      <c r="BS411" s="14">
        <v>0.70833333333333337</v>
      </c>
      <c r="BT411" s="14">
        <v>0.73958333333333337</v>
      </c>
      <c r="BU411" s="14"/>
      <c r="BV411" s="20"/>
      <c r="BW411" s="21">
        <f t="shared" si="31"/>
        <v>4</v>
      </c>
      <c r="BX411" s="2" t="str">
        <f t="shared" si="32"/>
        <v>X</v>
      </c>
      <c r="BY411" s="2" t="str">
        <f>+VLOOKUP(B411,GESEM!B:O,14,0)</f>
        <v>R1601189</v>
      </c>
      <c r="CG411"/>
      <c r="CH411"/>
    </row>
    <row r="412" spans="1:86" ht="12.75" customHeight="1" x14ac:dyDescent="0.2">
      <c r="A412" s="31">
        <f t="shared" si="28"/>
        <v>406</v>
      </c>
      <c r="B412" s="74">
        <v>72964522</v>
      </c>
      <c r="C412" s="61" t="str">
        <f>+VLOOKUP(J412,TURNO!P:Q,2,0)</f>
        <v xml:space="preserve">CHAT USER </v>
      </c>
      <c r="D412" s="61" t="str">
        <f>+VLOOKUP(N412,TURNO!B:D,3,0)</f>
        <v>Tarde</v>
      </c>
      <c r="E412" s="75">
        <f>+VLOOKUP(B412,GESEM!B:R,12,0)</f>
        <v>45778</v>
      </c>
      <c r="F412" s="61" t="str">
        <f>+VLOOKUP(B412,GESEM!B:R,13,0)</f>
        <v>PART TIME</v>
      </c>
      <c r="G412" s="61" t="s">
        <v>2429</v>
      </c>
      <c r="H412" s="96" t="s">
        <v>2450</v>
      </c>
      <c r="I412" s="61" t="str">
        <f>+VLOOKUP(B412,GESEM!B:N,3,0)</f>
        <v>KUO LLANOS AXL FABRIZIO</v>
      </c>
      <c r="J412" s="61" t="s">
        <v>16</v>
      </c>
      <c r="K412" s="61" t="str">
        <f>+VLOOKUP(B412,GESEM!B:R,8,0)</f>
        <v>RAMIREZ ESPIRITU CRESEL NATALY</v>
      </c>
      <c r="L412" s="61" t="str">
        <f>+VLOOKUP(B412,GESEM!B:R,17,0)</f>
        <v>ALONSO RAFAEL ALEJANDRO WLADIMIR</v>
      </c>
      <c r="M412" s="61" t="s">
        <v>104</v>
      </c>
      <c r="N412" s="13">
        <v>0.5</v>
      </c>
      <c r="O412" s="14">
        <v>0.85763888888888884</v>
      </c>
      <c r="P412" s="13">
        <v>0.70833333333333337</v>
      </c>
      <c r="Q412" s="14">
        <v>0.73958333333333337</v>
      </c>
      <c r="R412" s="108" t="str">
        <f>+VLOOKUP(B412,GESEM!B:R,9,0)</f>
        <v>ACTIVO</v>
      </c>
      <c r="S412" s="19"/>
      <c r="T412" s="14"/>
      <c r="U412" s="14"/>
      <c r="V412" s="14"/>
      <c r="W412" s="13"/>
      <c r="X412" s="14"/>
      <c r="Y412" s="13"/>
      <c r="Z412" s="20"/>
      <c r="AA412" s="107"/>
      <c r="AB412" s="17"/>
      <c r="AC412" s="17"/>
      <c r="AD412" s="17"/>
      <c r="AE412" s="17"/>
      <c r="AF412" s="17"/>
      <c r="AG412" s="17"/>
      <c r="AH412" s="18"/>
      <c r="AI412" s="13"/>
      <c r="AJ412" s="14"/>
      <c r="AK412" s="14"/>
      <c r="AL412" s="14"/>
      <c r="AM412" s="13"/>
      <c r="AN412" s="14"/>
      <c r="AO412" s="14"/>
      <c r="AP412" s="20"/>
      <c r="AQ412" s="16"/>
      <c r="AR412" s="17"/>
      <c r="AS412" s="17"/>
      <c r="AT412" s="17"/>
      <c r="AU412" s="17"/>
      <c r="AV412" s="17"/>
      <c r="AW412" s="17"/>
      <c r="AX412" s="18"/>
      <c r="AY412" s="13">
        <v>0.5</v>
      </c>
      <c r="AZ412" s="14">
        <v>0.85763888888888884</v>
      </c>
      <c r="BA412" s="14"/>
      <c r="BB412" s="14"/>
      <c r="BC412" s="13">
        <v>0.70833333333333337</v>
      </c>
      <c r="BD412" s="14">
        <v>0.73958333333333337</v>
      </c>
      <c r="BE412" s="14"/>
      <c r="BF412" s="20"/>
      <c r="BG412" s="16">
        <v>0.5</v>
      </c>
      <c r="BH412" s="17">
        <v>0.85763888888888884</v>
      </c>
      <c r="BI412" s="17"/>
      <c r="BJ412" s="17"/>
      <c r="BK412" s="17">
        <v>0.70833333333333337</v>
      </c>
      <c r="BL412" s="17">
        <v>0.73958333333333337</v>
      </c>
      <c r="BM412" s="17"/>
      <c r="BN412" s="18"/>
      <c r="BO412" s="13">
        <v>0.5</v>
      </c>
      <c r="BP412" s="14">
        <v>0.85763888888888884</v>
      </c>
      <c r="BQ412" s="14"/>
      <c r="BR412" s="14"/>
      <c r="BS412" s="14">
        <v>0.70833333333333337</v>
      </c>
      <c r="BT412" s="14">
        <v>0.73958333333333337</v>
      </c>
      <c r="BU412" s="14"/>
      <c r="BV412" s="20"/>
      <c r="BW412" s="21">
        <f t="shared" si="31"/>
        <v>4</v>
      </c>
      <c r="BX412" s="2" t="str">
        <f t="shared" si="32"/>
        <v>X</v>
      </c>
      <c r="BY412" s="2" t="str">
        <f>+VLOOKUP(B412,GESEM!B:O,14,0)</f>
        <v>R1601189</v>
      </c>
      <c r="CG412"/>
      <c r="CH412"/>
    </row>
    <row r="413" spans="1:86" ht="12.75" customHeight="1" x14ac:dyDescent="0.2">
      <c r="A413" s="31">
        <f t="shared" si="28"/>
        <v>407</v>
      </c>
      <c r="B413" s="74">
        <v>46132940</v>
      </c>
      <c r="C413" s="61" t="str">
        <f>+VLOOKUP(J413,TURNO!P:Q,2,0)</f>
        <v xml:space="preserve">CHAT USER </v>
      </c>
      <c r="D413" s="61" t="str">
        <f>+VLOOKUP(N413,TURNO!B:D,3,0)</f>
        <v>Tarde</v>
      </c>
      <c r="E413" s="75">
        <f>+VLOOKUP(B413,GESEM!B:R,12,0)</f>
        <v>45778</v>
      </c>
      <c r="F413" s="61" t="str">
        <f>+VLOOKUP(B413,GESEM!B:R,13,0)</f>
        <v>PART TIME</v>
      </c>
      <c r="G413" s="61" t="s">
        <v>2429</v>
      </c>
      <c r="H413" s="96" t="s">
        <v>2450</v>
      </c>
      <c r="I413" s="61" t="str">
        <f>+VLOOKUP(B413,GESEM!B:N,3,0)</f>
        <v>MORI MISAICO FLOR MARIA</v>
      </c>
      <c r="J413" s="61" t="s">
        <v>16</v>
      </c>
      <c r="K413" s="61" t="str">
        <f>+VLOOKUP(B413,GESEM!B:R,8,0)</f>
        <v>RAMIREZ ESPIRITU CRESEL NATALY</v>
      </c>
      <c r="L413" s="61" t="str">
        <f>+VLOOKUP(B413,GESEM!B:R,17,0)</f>
        <v>ALONSO RAFAEL ALEJANDRO WLADIMIR</v>
      </c>
      <c r="M413" s="61" t="s">
        <v>104</v>
      </c>
      <c r="N413" s="13">
        <v>0.5</v>
      </c>
      <c r="O413" s="14">
        <v>0.85763888888888884</v>
      </c>
      <c r="P413" s="13">
        <v>0.70833333333333337</v>
      </c>
      <c r="Q413" s="14">
        <v>0.73958333333333337</v>
      </c>
      <c r="R413" s="108" t="str">
        <f>+VLOOKUP(B413,GESEM!B:R,9,0)</f>
        <v>ACTIVO</v>
      </c>
      <c r="S413" s="19"/>
      <c r="T413" s="14"/>
      <c r="U413" s="14"/>
      <c r="V413" s="14"/>
      <c r="W413" s="13"/>
      <c r="X413" s="14"/>
      <c r="Y413" s="13"/>
      <c r="Z413" s="20"/>
      <c r="AA413" s="107"/>
      <c r="AB413" s="17"/>
      <c r="AC413" s="17"/>
      <c r="AD413" s="17"/>
      <c r="AE413" s="17"/>
      <c r="AF413" s="17"/>
      <c r="AG413" s="17"/>
      <c r="AH413" s="18"/>
      <c r="AI413" s="13"/>
      <c r="AJ413" s="14"/>
      <c r="AK413" s="14"/>
      <c r="AL413" s="14"/>
      <c r="AM413" s="13"/>
      <c r="AN413" s="14"/>
      <c r="AO413" s="14"/>
      <c r="AP413" s="20"/>
      <c r="AQ413" s="16"/>
      <c r="AR413" s="17"/>
      <c r="AS413" s="17"/>
      <c r="AT413" s="17"/>
      <c r="AU413" s="17"/>
      <c r="AV413" s="17"/>
      <c r="AW413" s="17"/>
      <c r="AX413" s="18"/>
      <c r="AY413" s="13">
        <v>0.5</v>
      </c>
      <c r="AZ413" s="14">
        <v>0.85763888888888884</v>
      </c>
      <c r="BA413" s="14"/>
      <c r="BB413" s="14"/>
      <c r="BC413" s="13">
        <v>0.70833333333333337</v>
      </c>
      <c r="BD413" s="14">
        <v>0.73958333333333337</v>
      </c>
      <c r="BE413" s="14"/>
      <c r="BF413" s="20"/>
      <c r="BG413" s="16">
        <v>0.5</v>
      </c>
      <c r="BH413" s="17">
        <v>0.85763888888888884</v>
      </c>
      <c r="BI413" s="17"/>
      <c r="BJ413" s="17"/>
      <c r="BK413" s="17">
        <v>0.70833333333333337</v>
      </c>
      <c r="BL413" s="17">
        <v>0.73958333333333337</v>
      </c>
      <c r="BM413" s="17"/>
      <c r="BN413" s="18"/>
      <c r="BO413" s="13">
        <v>0.5</v>
      </c>
      <c r="BP413" s="14">
        <v>0.85763888888888884</v>
      </c>
      <c r="BQ413" s="14"/>
      <c r="BR413" s="14"/>
      <c r="BS413" s="14">
        <v>0.70833333333333337</v>
      </c>
      <c r="BT413" s="14">
        <v>0.73958333333333337</v>
      </c>
      <c r="BU413" s="14"/>
      <c r="BV413" s="20"/>
      <c r="BW413" s="21">
        <f t="shared" si="31"/>
        <v>4</v>
      </c>
      <c r="BX413" s="2" t="str">
        <f t="shared" si="32"/>
        <v>X</v>
      </c>
      <c r="BY413" s="2" t="str">
        <f>+VLOOKUP(B413,GESEM!B:O,14,0)</f>
        <v>R1601189</v>
      </c>
      <c r="CG413"/>
      <c r="CH413"/>
    </row>
    <row r="414" spans="1:86" ht="12.75" customHeight="1" x14ac:dyDescent="0.2">
      <c r="A414" s="31">
        <f t="shared" si="28"/>
        <v>408</v>
      </c>
      <c r="B414" s="74">
        <v>45219190</v>
      </c>
      <c r="C414" s="61" t="str">
        <f>+VLOOKUP(J414,TURNO!P:Q,2,0)</f>
        <v xml:space="preserve">CHAT USER </v>
      </c>
      <c r="D414" s="61" t="str">
        <f>+VLOOKUP(N414,TURNO!B:D,3,0)</f>
        <v>Tarde</v>
      </c>
      <c r="E414" s="75">
        <f>+VLOOKUP(B414,GESEM!B:R,12,0)</f>
        <v>45778</v>
      </c>
      <c r="F414" s="61" t="str">
        <f>+VLOOKUP(B414,GESEM!B:R,13,0)</f>
        <v>PART TIME</v>
      </c>
      <c r="G414" s="61" t="s">
        <v>2429</v>
      </c>
      <c r="H414" s="96" t="s">
        <v>2450</v>
      </c>
      <c r="I414" s="61" t="str">
        <f>+VLOOKUP(B414,GESEM!B:N,3,0)</f>
        <v>CASTAÑEDA RIEGA GLADYS GRACIELA</v>
      </c>
      <c r="J414" s="61" t="s">
        <v>16</v>
      </c>
      <c r="K414" s="61" t="str">
        <f>+VLOOKUP(B414,GESEM!B:R,8,0)</f>
        <v>RAMIREZ ESPIRITU CRESEL NATALY</v>
      </c>
      <c r="L414" s="61" t="str">
        <f>+VLOOKUP(B414,GESEM!B:R,17,0)</f>
        <v>ALONSO RAFAEL ALEJANDRO WLADIMIR</v>
      </c>
      <c r="M414" s="61" t="s">
        <v>104</v>
      </c>
      <c r="N414" s="13">
        <v>0.5</v>
      </c>
      <c r="O414" s="14">
        <v>0.85763888888888884</v>
      </c>
      <c r="P414" s="13">
        <v>0.70833333333333337</v>
      </c>
      <c r="Q414" s="14">
        <v>0.73958333333333337</v>
      </c>
      <c r="R414" s="108" t="str">
        <f>+VLOOKUP(B414,GESEM!B:R,9,0)</f>
        <v>ACTIVO</v>
      </c>
      <c r="S414" s="19"/>
      <c r="T414" s="14"/>
      <c r="U414" s="14"/>
      <c r="V414" s="14"/>
      <c r="W414" s="13"/>
      <c r="X414" s="14"/>
      <c r="Y414" s="13"/>
      <c r="Z414" s="20"/>
      <c r="AA414" s="107"/>
      <c r="AB414" s="17"/>
      <c r="AC414" s="17"/>
      <c r="AD414" s="17"/>
      <c r="AE414" s="17"/>
      <c r="AF414" s="17"/>
      <c r="AG414" s="17"/>
      <c r="AH414" s="18"/>
      <c r="AI414" s="13"/>
      <c r="AJ414" s="14"/>
      <c r="AK414" s="14"/>
      <c r="AL414" s="14"/>
      <c r="AM414" s="13"/>
      <c r="AN414" s="14"/>
      <c r="AO414" s="14"/>
      <c r="AP414" s="20"/>
      <c r="AQ414" s="16"/>
      <c r="AR414" s="17"/>
      <c r="AS414" s="17"/>
      <c r="AT414" s="17"/>
      <c r="AU414" s="17"/>
      <c r="AV414" s="17"/>
      <c r="AW414" s="17"/>
      <c r="AX414" s="18"/>
      <c r="AY414" s="13">
        <v>0.5</v>
      </c>
      <c r="AZ414" s="14">
        <v>0.85763888888888884</v>
      </c>
      <c r="BA414" s="14"/>
      <c r="BB414" s="14"/>
      <c r="BC414" s="13">
        <v>0.70833333333333337</v>
      </c>
      <c r="BD414" s="14">
        <v>0.73958333333333337</v>
      </c>
      <c r="BE414" s="14"/>
      <c r="BF414" s="20"/>
      <c r="BG414" s="16">
        <v>0.5</v>
      </c>
      <c r="BH414" s="17">
        <v>0.85763888888888884</v>
      </c>
      <c r="BI414" s="17"/>
      <c r="BJ414" s="17"/>
      <c r="BK414" s="17">
        <v>0.70833333333333337</v>
      </c>
      <c r="BL414" s="17">
        <v>0.73958333333333337</v>
      </c>
      <c r="BM414" s="17"/>
      <c r="BN414" s="18"/>
      <c r="BO414" s="13">
        <v>0.5</v>
      </c>
      <c r="BP414" s="14">
        <v>0.85763888888888884</v>
      </c>
      <c r="BQ414" s="14"/>
      <c r="BR414" s="14"/>
      <c r="BS414" s="14">
        <v>0.70833333333333337</v>
      </c>
      <c r="BT414" s="14">
        <v>0.73958333333333337</v>
      </c>
      <c r="BU414" s="14"/>
      <c r="BV414" s="20"/>
      <c r="BW414" s="21">
        <f t="shared" si="31"/>
        <v>4</v>
      </c>
      <c r="BX414" s="2" t="str">
        <f t="shared" si="32"/>
        <v>X</v>
      </c>
      <c r="BY414" s="2" t="str">
        <f>+VLOOKUP(B414,GESEM!B:O,14,0)</f>
        <v>R1601189</v>
      </c>
      <c r="CG414"/>
      <c r="CH414"/>
    </row>
    <row r="415" spans="1:86" ht="12.75" customHeight="1" x14ac:dyDescent="0.2">
      <c r="A415" s="31">
        <f t="shared" si="28"/>
        <v>409</v>
      </c>
      <c r="B415" s="74">
        <v>46528242</v>
      </c>
      <c r="C415" s="61" t="str">
        <f>+VLOOKUP(J415,TURNO!P:Q,2,0)</f>
        <v xml:space="preserve">CHAT USER </v>
      </c>
      <c r="D415" s="61" t="str">
        <f>+VLOOKUP(N415,TURNO!B:D,3,0)</f>
        <v>Tarde</v>
      </c>
      <c r="E415" s="75">
        <f>+VLOOKUP(B415,GESEM!B:R,12,0)</f>
        <v>45778</v>
      </c>
      <c r="F415" s="61" t="str">
        <f>+VLOOKUP(B415,GESEM!B:R,13,0)</f>
        <v>PART TIME</v>
      </c>
      <c r="G415" s="61" t="s">
        <v>2429</v>
      </c>
      <c r="H415" s="96" t="s">
        <v>2450</v>
      </c>
      <c r="I415" s="61" t="str">
        <f>+VLOOKUP(B415,GESEM!B:N,3,0)</f>
        <v>MEDINA LOPEZ LIZETH PALOMA</v>
      </c>
      <c r="J415" s="61" t="s">
        <v>16</v>
      </c>
      <c r="K415" s="61" t="str">
        <f>+VLOOKUP(B415,GESEM!B:R,8,0)</f>
        <v>RAMIREZ ESPIRITU CRESEL NATALY</v>
      </c>
      <c r="L415" s="61" t="str">
        <f>+VLOOKUP(B415,GESEM!B:R,17,0)</f>
        <v>ALONSO RAFAEL ALEJANDRO WLADIMIR</v>
      </c>
      <c r="M415" s="61" t="s">
        <v>104</v>
      </c>
      <c r="N415" s="13">
        <v>0.5</v>
      </c>
      <c r="O415" s="14">
        <v>0.85763888888888884</v>
      </c>
      <c r="P415" s="13">
        <v>0.70833333333333337</v>
      </c>
      <c r="Q415" s="14">
        <v>0.73958333333333337</v>
      </c>
      <c r="R415" s="108" t="str">
        <f>+VLOOKUP(B415,GESEM!B:R,9,0)</f>
        <v>ACTIVO</v>
      </c>
      <c r="S415" s="19"/>
      <c r="T415" s="14"/>
      <c r="U415" s="14"/>
      <c r="V415" s="14"/>
      <c r="W415" s="13"/>
      <c r="X415" s="14"/>
      <c r="Y415" s="13"/>
      <c r="Z415" s="20"/>
      <c r="AA415" s="107"/>
      <c r="AB415" s="17"/>
      <c r="AC415" s="17"/>
      <c r="AD415" s="17"/>
      <c r="AE415" s="17"/>
      <c r="AF415" s="17"/>
      <c r="AG415" s="17"/>
      <c r="AH415" s="18"/>
      <c r="AI415" s="13"/>
      <c r="AJ415" s="14"/>
      <c r="AK415" s="14"/>
      <c r="AL415" s="14"/>
      <c r="AM415" s="13"/>
      <c r="AN415" s="14"/>
      <c r="AO415" s="14"/>
      <c r="AP415" s="20"/>
      <c r="AQ415" s="16"/>
      <c r="AR415" s="17"/>
      <c r="AS415" s="17"/>
      <c r="AT415" s="17"/>
      <c r="AU415" s="17"/>
      <c r="AV415" s="17"/>
      <c r="AW415" s="17"/>
      <c r="AX415" s="18"/>
      <c r="AY415" s="13">
        <v>0.5</v>
      </c>
      <c r="AZ415" s="14">
        <v>0.85763888888888884</v>
      </c>
      <c r="BA415" s="14"/>
      <c r="BB415" s="14"/>
      <c r="BC415" s="13">
        <v>0.70833333333333337</v>
      </c>
      <c r="BD415" s="14">
        <v>0.73958333333333337</v>
      </c>
      <c r="BE415" s="14"/>
      <c r="BF415" s="20"/>
      <c r="BG415" s="16">
        <v>0.5</v>
      </c>
      <c r="BH415" s="17">
        <v>0.85763888888888884</v>
      </c>
      <c r="BI415" s="17"/>
      <c r="BJ415" s="17"/>
      <c r="BK415" s="17">
        <v>0.70833333333333337</v>
      </c>
      <c r="BL415" s="17">
        <v>0.73958333333333337</v>
      </c>
      <c r="BM415" s="17"/>
      <c r="BN415" s="18"/>
      <c r="BO415" s="13">
        <v>0.5</v>
      </c>
      <c r="BP415" s="14">
        <v>0.85763888888888884</v>
      </c>
      <c r="BQ415" s="14"/>
      <c r="BR415" s="14"/>
      <c r="BS415" s="14">
        <v>0.70833333333333337</v>
      </c>
      <c r="BT415" s="14">
        <v>0.73958333333333337</v>
      </c>
      <c r="BU415" s="14"/>
      <c r="BV415" s="20"/>
      <c r="BW415" s="21">
        <f t="shared" si="31"/>
        <v>4</v>
      </c>
      <c r="BX415" s="2" t="str">
        <f t="shared" si="32"/>
        <v>X</v>
      </c>
      <c r="BY415" s="2" t="str">
        <f>+VLOOKUP(B415,GESEM!B:O,14,0)</f>
        <v>R1601189</v>
      </c>
      <c r="CG415"/>
      <c r="CH415"/>
    </row>
    <row r="416" spans="1:86" ht="12.75" customHeight="1" x14ac:dyDescent="0.2">
      <c r="A416" s="31">
        <f t="shared" si="28"/>
        <v>410</v>
      </c>
      <c r="B416" s="74">
        <v>48285262</v>
      </c>
      <c r="C416" s="61" t="str">
        <f>+VLOOKUP(J416,TURNO!P:Q,2,0)</f>
        <v xml:space="preserve">CHAT USER </v>
      </c>
      <c r="D416" s="61" t="str">
        <f>+VLOOKUP(N416,TURNO!B:D,3,0)</f>
        <v>Tarde</v>
      </c>
      <c r="E416" s="75">
        <f>+VLOOKUP(B416,GESEM!B:R,12,0)</f>
        <v>45778</v>
      </c>
      <c r="F416" s="61" t="str">
        <f>+VLOOKUP(B416,GESEM!B:R,13,0)</f>
        <v>PART TIME</v>
      </c>
      <c r="G416" s="61" t="s">
        <v>2429</v>
      </c>
      <c r="H416" s="96" t="s">
        <v>2450</v>
      </c>
      <c r="I416" s="61" t="str">
        <f>+VLOOKUP(B416,GESEM!B:N,3,0)</f>
        <v>MELENDEZ MIRANDA JHON FRANKLIN</v>
      </c>
      <c r="J416" s="61" t="s">
        <v>16</v>
      </c>
      <c r="K416" s="61" t="str">
        <f>+VLOOKUP(B416,GESEM!B:R,8,0)</f>
        <v>RAMIREZ ESPIRITU CRESEL NATALY</v>
      </c>
      <c r="L416" s="61" t="str">
        <f>+VLOOKUP(B416,GESEM!B:R,17,0)</f>
        <v>ALONSO RAFAEL ALEJANDRO WLADIMIR</v>
      </c>
      <c r="M416" s="61" t="s">
        <v>104</v>
      </c>
      <c r="N416" s="13">
        <v>0.5</v>
      </c>
      <c r="O416" s="14">
        <v>0.85763888888888884</v>
      </c>
      <c r="P416" s="13">
        <v>0.70833333333333337</v>
      </c>
      <c r="Q416" s="14">
        <v>0.73958333333333337</v>
      </c>
      <c r="R416" s="108" t="str">
        <f>+VLOOKUP(B416,GESEM!B:R,9,0)</f>
        <v>ACTIVO</v>
      </c>
      <c r="S416" s="19"/>
      <c r="T416" s="14"/>
      <c r="U416" s="14"/>
      <c r="V416" s="14"/>
      <c r="W416" s="13"/>
      <c r="X416" s="14"/>
      <c r="Y416" s="13"/>
      <c r="Z416" s="20"/>
      <c r="AA416" s="107"/>
      <c r="AB416" s="17"/>
      <c r="AC416" s="17"/>
      <c r="AD416" s="17"/>
      <c r="AE416" s="17"/>
      <c r="AF416" s="17"/>
      <c r="AG416" s="17"/>
      <c r="AH416" s="18"/>
      <c r="AI416" s="13"/>
      <c r="AJ416" s="14"/>
      <c r="AK416" s="14"/>
      <c r="AL416" s="14"/>
      <c r="AM416" s="13"/>
      <c r="AN416" s="14"/>
      <c r="AO416" s="14"/>
      <c r="AP416" s="20"/>
      <c r="AQ416" s="16"/>
      <c r="AR416" s="17"/>
      <c r="AS416" s="17"/>
      <c r="AT416" s="17"/>
      <c r="AU416" s="17"/>
      <c r="AV416" s="17"/>
      <c r="AW416" s="17"/>
      <c r="AX416" s="18"/>
      <c r="AY416" s="13">
        <v>0.5</v>
      </c>
      <c r="AZ416" s="14">
        <v>0.85763888888888884</v>
      </c>
      <c r="BA416" s="14"/>
      <c r="BB416" s="14"/>
      <c r="BC416" s="13">
        <v>0.70833333333333337</v>
      </c>
      <c r="BD416" s="14">
        <v>0.73958333333333337</v>
      </c>
      <c r="BE416" s="14"/>
      <c r="BF416" s="20"/>
      <c r="BG416" s="16">
        <v>0.5</v>
      </c>
      <c r="BH416" s="17">
        <v>0.85763888888888884</v>
      </c>
      <c r="BI416" s="17"/>
      <c r="BJ416" s="17"/>
      <c r="BK416" s="17">
        <v>0.70833333333333337</v>
      </c>
      <c r="BL416" s="17">
        <v>0.73958333333333337</v>
      </c>
      <c r="BM416" s="17"/>
      <c r="BN416" s="18"/>
      <c r="BO416" s="13">
        <v>0.5</v>
      </c>
      <c r="BP416" s="14">
        <v>0.85763888888888884</v>
      </c>
      <c r="BQ416" s="14"/>
      <c r="BR416" s="14"/>
      <c r="BS416" s="14">
        <v>0.70833333333333337</v>
      </c>
      <c r="BT416" s="14">
        <v>0.73958333333333337</v>
      </c>
      <c r="BU416" s="14"/>
      <c r="BV416" s="20"/>
      <c r="BW416" s="21">
        <f t="shared" si="31"/>
        <v>4</v>
      </c>
      <c r="BX416" s="2" t="str">
        <f t="shared" si="32"/>
        <v>X</v>
      </c>
      <c r="BY416" s="2" t="str">
        <f>+VLOOKUP(B416,GESEM!B:O,14,0)</f>
        <v>R1601189</v>
      </c>
      <c r="CG416"/>
      <c r="CH416"/>
    </row>
    <row r="417" spans="1:86" ht="12.75" customHeight="1" x14ac:dyDescent="0.2">
      <c r="A417" s="31">
        <f t="shared" si="28"/>
        <v>411</v>
      </c>
      <c r="B417" s="74">
        <v>76569260</v>
      </c>
      <c r="C417" s="61" t="str">
        <f>+VLOOKUP(J417,TURNO!P:Q,2,0)</f>
        <v xml:space="preserve">CHAT USER </v>
      </c>
      <c r="D417" s="61" t="str">
        <f>+VLOOKUP(N417,TURNO!B:D,3,0)</f>
        <v>Tarde</v>
      </c>
      <c r="E417" s="75">
        <f>+VLOOKUP(B417,GESEM!B:R,12,0)</f>
        <v>45778</v>
      </c>
      <c r="F417" s="61" t="str">
        <f>+VLOOKUP(B417,GESEM!B:R,13,0)</f>
        <v>PART TIME</v>
      </c>
      <c r="G417" s="61" t="s">
        <v>2429</v>
      </c>
      <c r="H417" s="96" t="s">
        <v>2450</v>
      </c>
      <c r="I417" s="61" t="str">
        <f>+VLOOKUP(B417,GESEM!B:N,3,0)</f>
        <v>MEZA SALAZAR KATERINE VALERIA</v>
      </c>
      <c r="J417" s="61" t="s">
        <v>16</v>
      </c>
      <c r="K417" s="61" t="str">
        <f>+VLOOKUP(B417,GESEM!B:R,8,0)</f>
        <v>RAMIREZ ESPIRITU CRESEL NATALY</v>
      </c>
      <c r="L417" s="61" t="str">
        <f>+VLOOKUP(B417,GESEM!B:R,17,0)</f>
        <v>ALONSO RAFAEL ALEJANDRO WLADIMIR</v>
      </c>
      <c r="M417" s="61" t="s">
        <v>104</v>
      </c>
      <c r="N417" s="13">
        <v>0.5</v>
      </c>
      <c r="O417" s="14">
        <v>0.85763888888888884</v>
      </c>
      <c r="P417" s="13">
        <v>0.70833333333333337</v>
      </c>
      <c r="Q417" s="14">
        <v>0.73958333333333337</v>
      </c>
      <c r="R417" s="108" t="str">
        <f>+VLOOKUP(B417,GESEM!B:R,9,0)</f>
        <v>ACTIVO</v>
      </c>
      <c r="S417" s="19"/>
      <c r="T417" s="14"/>
      <c r="U417" s="14"/>
      <c r="V417" s="14"/>
      <c r="W417" s="13"/>
      <c r="X417" s="14"/>
      <c r="Y417" s="13"/>
      <c r="Z417" s="20"/>
      <c r="AA417" s="107"/>
      <c r="AB417" s="17"/>
      <c r="AC417" s="17"/>
      <c r="AD417" s="17"/>
      <c r="AE417" s="17"/>
      <c r="AF417" s="17"/>
      <c r="AG417" s="17"/>
      <c r="AH417" s="18"/>
      <c r="AI417" s="13"/>
      <c r="AJ417" s="14"/>
      <c r="AK417" s="14"/>
      <c r="AL417" s="14"/>
      <c r="AM417" s="13"/>
      <c r="AN417" s="14"/>
      <c r="AO417" s="14"/>
      <c r="AP417" s="20"/>
      <c r="AQ417" s="16"/>
      <c r="AR417" s="17"/>
      <c r="AS417" s="17"/>
      <c r="AT417" s="17"/>
      <c r="AU417" s="17"/>
      <c r="AV417" s="17"/>
      <c r="AW417" s="17"/>
      <c r="AX417" s="18"/>
      <c r="AY417" s="13">
        <v>0.5</v>
      </c>
      <c r="AZ417" s="14">
        <v>0.85763888888888884</v>
      </c>
      <c r="BA417" s="14"/>
      <c r="BB417" s="14"/>
      <c r="BC417" s="13">
        <v>0.70833333333333337</v>
      </c>
      <c r="BD417" s="14">
        <v>0.73958333333333337</v>
      </c>
      <c r="BE417" s="14"/>
      <c r="BF417" s="20"/>
      <c r="BG417" s="16">
        <v>0.5</v>
      </c>
      <c r="BH417" s="17">
        <v>0.85763888888888884</v>
      </c>
      <c r="BI417" s="17"/>
      <c r="BJ417" s="17"/>
      <c r="BK417" s="17">
        <v>0.70833333333333337</v>
      </c>
      <c r="BL417" s="17">
        <v>0.73958333333333337</v>
      </c>
      <c r="BM417" s="17"/>
      <c r="BN417" s="18"/>
      <c r="BO417" s="13">
        <v>0.5</v>
      </c>
      <c r="BP417" s="14">
        <v>0.85763888888888884</v>
      </c>
      <c r="BQ417" s="14"/>
      <c r="BR417" s="14"/>
      <c r="BS417" s="14">
        <v>0.70833333333333337</v>
      </c>
      <c r="BT417" s="14">
        <v>0.73958333333333337</v>
      </c>
      <c r="BU417" s="14"/>
      <c r="BV417" s="20"/>
      <c r="BW417" s="21">
        <f t="shared" si="31"/>
        <v>4</v>
      </c>
      <c r="BX417" s="2" t="str">
        <f t="shared" si="32"/>
        <v>X</v>
      </c>
      <c r="BY417" s="2" t="str">
        <f>+VLOOKUP(B417,GESEM!B:O,14,0)</f>
        <v>R1601189</v>
      </c>
      <c r="CG417"/>
      <c r="CH417"/>
    </row>
    <row r="418" spans="1:86" ht="12.75" customHeight="1" x14ac:dyDescent="0.2">
      <c r="A418" s="31">
        <f t="shared" si="28"/>
        <v>412</v>
      </c>
      <c r="B418" s="74">
        <v>42635452</v>
      </c>
      <c r="C418" s="61" t="str">
        <f>+VLOOKUP(J418,TURNO!P:Q,2,0)</f>
        <v xml:space="preserve">CHAT USER </v>
      </c>
      <c r="D418" s="61" t="str">
        <f>+VLOOKUP(N418,TURNO!B:D,3,0)</f>
        <v>Tarde</v>
      </c>
      <c r="E418" s="75">
        <f>+VLOOKUP(B418,GESEM!B:R,12,0)</f>
        <v>45778</v>
      </c>
      <c r="F418" s="61" t="str">
        <f>+VLOOKUP(B418,GESEM!B:R,13,0)</f>
        <v>PART TIME</v>
      </c>
      <c r="G418" s="61" t="s">
        <v>2429</v>
      </c>
      <c r="H418" s="96" t="s">
        <v>2450</v>
      </c>
      <c r="I418" s="61" t="str">
        <f>+VLOOKUP(B418,GESEM!B:N,3,0)</f>
        <v>TICLIA MAYTA FIORELLA MONICA</v>
      </c>
      <c r="J418" s="61" t="s">
        <v>16</v>
      </c>
      <c r="K418" s="61" t="str">
        <f>+VLOOKUP(B418,GESEM!B:R,8,0)</f>
        <v>RAMIREZ ESPIRITU CRESEL NATALY</v>
      </c>
      <c r="L418" s="61" t="str">
        <f>+VLOOKUP(B418,GESEM!B:R,17,0)</f>
        <v>ALONSO RAFAEL ALEJANDRO WLADIMIR</v>
      </c>
      <c r="M418" s="61" t="s">
        <v>104</v>
      </c>
      <c r="N418" s="13">
        <v>0.5</v>
      </c>
      <c r="O418" s="14">
        <v>0.85763888888888884</v>
      </c>
      <c r="P418" s="13">
        <v>0.75</v>
      </c>
      <c r="Q418" s="14">
        <v>0.78125</v>
      </c>
      <c r="R418" s="108" t="str">
        <f>+VLOOKUP(B418,GESEM!B:R,9,0)</f>
        <v>ACTIVO</v>
      </c>
      <c r="S418" s="19"/>
      <c r="T418" s="14"/>
      <c r="U418" s="14"/>
      <c r="V418" s="14"/>
      <c r="W418" s="13"/>
      <c r="X418" s="14"/>
      <c r="Y418" s="13"/>
      <c r="Z418" s="20"/>
      <c r="AA418" s="107"/>
      <c r="AB418" s="17"/>
      <c r="AC418" s="17"/>
      <c r="AD418" s="17"/>
      <c r="AE418" s="17"/>
      <c r="AF418" s="17"/>
      <c r="AG418" s="17"/>
      <c r="AH418" s="18"/>
      <c r="AI418" s="13"/>
      <c r="AJ418" s="14"/>
      <c r="AK418" s="14"/>
      <c r="AL418" s="14"/>
      <c r="AM418" s="13"/>
      <c r="AN418" s="14"/>
      <c r="AO418" s="14"/>
      <c r="AP418" s="20"/>
      <c r="AQ418" s="16"/>
      <c r="AR418" s="17"/>
      <c r="AS418" s="17"/>
      <c r="AT418" s="17"/>
      <c r="AU418" s="17"/>
      <c r="AV418" s="17"/>
      <c r="AW418" s="17"/>
      <c r="AX418" s="18"/>
      <c r="AY418" s="13">
        <v>0.5</v>
      </c>
      <c r="AZ418" s="14">
        <v>0.85763888888888884</v>
      </c>
      <c r="BA418" s="14"/>
      <c r="BB418" s="14"/>
      <c r="BC418" s="13">
        <v>0.75</v>
      </c>
      <c r="BD418" s="14">
        <v>0.78125</v>
      </c>
      <c r="BE418" s="14"/>
      <c r="BF418" s="20"/>
      <c r="BG418" s="16">
        <v>0.5</v>
      </c>
      <c r="BH418" s="17">
        <v>0.85763888888888884</v>
      </c>
      <c r="BI418" s="17"/>
      <c r="BJ418" s="17"/>
      <c r="BK418" s="17">
        <v>0.75</v>
      </c>
      <c r="BL418" s="17">
        <v>0.78125</v>
      </c>
      <c r="BM418" s="17"/>
      <c r="BN418" s="18"/>
      <c r="BO418" s="13">
        <v>0.5</v>
      </c>
      <c r="BP418" s="14">
        <v>0.85763888888888884</v>
      </c>
      <c r="BQ418" s="14"/>
      <c r="BR418" s="14"/>
      <c r="BS418" s="14">
        <v>0.75</v>
      </c>
      <c r="BT418" s="14">
        <v>0.78125</v>
      </c>
      <c r="BU418" s="14"/>
      <c r="BV418" s="20"/>
      <c r="BW418" s="21">
        <f t="shared" si="31"/>
        <v>4</v>
      </c>
      <c r="BX418" s="2" t="str">
        <f t="shared" si="32"/>
        <v>X</v>
      </c>
      <c r="BY418" s="2" t="str">
        <f>+VLOOKUP(B418,GESEM!B:O,14,0)</f>
        <v>R1601189</v>
      </c>
      <c r="CG418"/>
      <c r="CH418"/>
    </row>
    <row r="419" spans="1:86" ht="12.75" customHeight="1" x14ac:dyDescent="0.2">
      <c r="A419" s="31">
        <f t="shared" si="28"/>
        <v>413</v>
      </c>
      <c r="B419" s="74">
        <v>60827024</v>
      </c>
      <c r="C419" s="61" t="str">
        <f>+VLOOKUP(J419,TURNO!P:Q,2,0)</f>
        <v xml:space="preserve">CHAT USER </v>
      </c>
      <c r="D419" s="61" t="str">
        <f>+VLOOKUP(N419,TURNO!B:D,3,0)</f>
        <v>Tarde</v>
      </c>
      <c r="E419" s="75">
        <f>+VLOOKUP(B419,GESEM!B:R,12,0)</f>
        <v>45778</v>
      </c>
      <c r="F419" s="61" t="str">
        <f>+VLOOKUP(B419,GESEM!B:R,13,0)</f>
        <v>PART TIME</v>
      </c>
      <c r="G419" s="61" t="s">
        <v>2429</v>
      </c>
      <c r="H419" s="96" t="s">
        <v>2450</v>
      </c>
      <c r="I419" s="61" t="str">
        <f>+VLOOKUP(B419,GESEM!B:N,3,0)</f>
        <v>ENRIQUEZ REA SEBASTIÁN RAFAEL</v>
      </c>
      <c r="J419" s="61" t="s">
        <v>16</v>
      </c>
      <c r="K419" s="61" t="str">
        <f>+VLOOKUP(B419,GESEM!B:R,8,0)</f>
        <v>RAMIREZ ESPIRITU CRESEL NATALY</v>
      </c>
      <c r="L419" s="61" t="str">
        <f>+VLOOKUP(B419,GESEM!B:R,17,0)</f>
        <v>ALONSO RAFAEL ALEJANDRO WLADIMIR</v>
      </c>
      <c r="M419" s="61" t="s">
        <v>104</v>
      </c>
      <c r="N419" s="13">
        <v>0.5</v>
      </c>
      <c r="O419" s="14">
        <v>0.85763888888888884</v>
      </c>
      <c r="P419" s="13">
        <v>0.75</v>
      </c>
      <c r="Q419" s="14">
        <v>0.78125</v>
      </c>
      <c r="R419" s="108" t="str">
        <f>+VLOOKUP(B419,GESEM!B:R,9,0)</f>
        <v>ACTIVO</v>
      </c>
      <c r="S419" s="19"/>
      <c r="T419" s="14"/>
      <c r="U419" s="14"/>
      <c r="V419" s="14"/>
      <c r="W419" s="13"/>
      <c r="X419" s="14"/>
      <c r="Y419" s="13"/>
      <c r="Z419" s="20"/>
      <c r="AA419" s="107"/>
      <c r="AB419" s="17"/>
      <c r="AC419" s="17"/>
      <c r="AD419" s="17"/>
      <c r="AE419" s="17"/>
      <c r="AF419" s="17"/>
      <c r="AG419" s="17"/>
      <c r="AH419" s="18"/>
      <c r="AI419" s="13"/>
      <c r="AJ419" s="14"/>
      <c r="AK419" s="14"/>
      <c r="AL419" s="14"/>
      <c r="AM419" s="13"/>
      <c r="AN419" s="14"/>
      <c r="AO419" s="14"/>
      <c r="AP419" s="20"/>
      <c r="AQ419" s="16"/>
      <c r="AR419" s="17"/>
      <c r="AS419" s="17"/>
      <c r="AT419" s="17"/>
      <c r="AU419" s="17"/>
      <c r="AV419" s="17"/>
      <c r="AW419" s="17"/>
      <c r="AX419" s="18"/>
      <c r="AY419" s="13">
        <v>0.5</v>
      </c>
      <c r="AZ419" s="14">
        <v>0.85763888888888884</v>
      </c>
      <c r="BA419" s="14"/>
      <c r="BB419" s="14"/>
      <c r="BC419" s="13">
        <v>0.75</v>
      </c>
      <c r="BD419" s="14">
        <v>0.78125</v>
      </c>
      <c r="BE419" s="14"/>
      <c r="BF419" s="20"/>
      <c r="BG419" s="16">
        <v>0.5</v>
      </c>
      <c r="BH419" s="17">
        <v>0.85763888888888884</v>
      </c>
      <c r="BI419" s="17"/>
      <c r="BJ419" s="17"/>
      <c r="BK419" s="17">
        <v>0.75</v>
      </c>
      <c r="BL419" s="17">
        <v>0.78125</v>
      </c>
      <c r="BM419" s="17"/>
      <c r="BN419" s="18"/>
      <c r="BO419" s="13">
        <v>0.5</v>
      </c>
      <c r="BP419" s="14">
        <v>0.85763888888888884</v>
      </c>
      <c r="BQ419" s="14"/>
      <c r="BR419" s="14"/>
      <c r="BS419" s="14">
        <v>0.75</v>
      </c>
      <c r="BT419" s="14">
        <v>0.78125</v>
      </c>
      <c r="BU419" s="14"/>
      <c r="BV419" s="20"/>
      <c r="BW419" s="21">
        <f t="shared" si="31"/>
        <v>4</v>
      </c>
      <c r="BX419" s="2" t="str">
        <f t="shared" si="32"/>
        <v>X</v>
      </c>
      <c r="BY419" s="2" t="str">
        <f>+VLOOKUP(B419,GESEM!B:O,14,0)</f>
        <v>R1601189</v>
      </c>
      <c r="CG419"/>
      <c r="CH419"/>
    </row>
    <row r="420" spans="1:86" ht="12.75" customHeight="1" x14ac:dyDescent="0.2">
      <c r="A420" s="31">
        <f t="shared" si="28"/>
        <v>414</v>
      </c>
      <c r="B420" s="74">
        <v>73371585</v>
      </c>
      <c r="C420" s="61" t="str">
        <f>+VLOOKUP(J420,TURNO!P:Q,2,0)</f>
        <v xml:space="preserve">CHAT USER </v>
      </c>
      <c r="D420" s="61" t="str">
        <f>+VLOOKUP(N420,TURNO!B:D,3,0)</f>
        <v>Tarde</v>
      </c>
      <c r="E420" s="75">
        <f>+VLOOKUP(B420,GESEM!B:R,12,0)</f>
        <v>45778</v>
      </c>
      <c r="F420" s="61" t="str">
        <f>+VLOOKUP(B420,GESEM!B:R,13,0)</f>
        <v>PART TIME</v>
      </c>
      <c r="G420" s="61" t="s">
        <v>2429</v>
      </c>
      <c r="H420" s="96" t="s">
        <v>2450</v>
      </c>
      <c r="I420" s="61" t="str">
        <f>+VLOOKUP(B420,GESEM!B:N,3,0)</f>
        <v>JANAMPA GARCES MARYORI LEONOR</v>
      </c>
      <c r="J420" s="61" t="s">
        <v>16</v>
      </c>
      <c r="K420" s="61" t="str">
        <f>+VLOOKUP(B420,GESEM!B:R,8,0)</f>
        <v>RAMIREZ ESPIRITU CRESEL NATALY</v>
      </c>
      <c r="L420" s="61" t="str">
        <f>+VLOOKUP(B420,GESEM!B:R,17,0)</f>
        <v>ALONSO RAFAEL ALEJANDRO WLADIMIR</v>
      </c>
      <c r="M420" s="61" t="s">
        <v>104</v>
      </c>
      <c r="N420" s="13">
        <v>0.5</v>
      </c>
      <c r="O420" s="14">
        <v>0.85763888888888884</v>
      </c>
      <c r="P420" s="13">
        <v>0.75</v>
      </c>
      <c r="Q420" s="14">
        <v>0.78125</v>
      </c>
      <c r="R420" s="108" t="str">
        <f>+VLOOKUP(B420,GESEM!B:R,9,0)</f>
        <v>ACTIVO</v>
      </c>
      <c r="S420" s="19"/>
      <c r="T420" s="14"/>
      <c r="U420" s="14"/>
      <c r="V420" s="14"/>
      <c r="W420" s="13"/>
      <c r="X420" s="14"/>
      <c r="Y420" s="13"/>
      <c r="Z420" s="20"/>
      <c r="AA420" s="107"/>
      <c r="AB420" s="17"/>
      <c r="AC420" s="17"/>
      <c r="AD420" s="17"/>
      <c r="AE420" s="17"/>
      <c r="AF420" s="17"/>
      <c r="AG420" s="17"/>
      <c r="AH420" s="18"/>
      <c r="AI420" s="13"/>
      <c r="AJ420" s="14"/>
      <c r="AK420" s="14"/>
      <c r="AL420" s="14"/>
      <c r="AM420" s="13"/>
      <c r="AN420" s="14"/>
      <c r="AO420" s="14"/>
      <c r="AP420" s="20"/>
      <c r="AQ420" s="16"/>
      <c r="AR420" s="17"/>
      <c r="AS420" s="17"/>
      <c r="AT420" s="17"/>
      <c r="AU420" s="17"/>
      <c r="AV420" s="17"/>
      <c r="AW420" s="17"/>
      <c r="AX420" s="18"/>
      <c r="AY420" s="13">
        <v>0.5</v>
      </c>
      <c r="AZ420" s="14">
        <v>0.85763888888888884</v>
      </c>
      <c r="BA420" s="14"/>
      <c r="BB420" s="14"/>
      <c r="BC420" s="13">
        <v>0.75</v>
      </c>
      <c r="BD420" s="14">
        <v>0.78125</v>
      </c>
      <c r="BE420" s="14"/>
      <c r="BF420" s="20"/>
      <c r="BG420" s="16">
        <v>0.5</v>
      </c>
      <c r="BH420" s="17">
        <v>0.85763888888888884</v>
      </c>
      <c r="BI420" s="17"/>
      <c r="BJ420" s="17"/>
      <c r="BK420" s="17">
        <v>0.75</v>
      </c>
      <c r="BL420" s="17">
        <v>0.78125</v>
      </c>
      <c r="BM420" s="17"/>
      <c r="BN420" s="18"/>
      <c r="BO420" s="13">
        <v>0.5</v>
      </c>
      <c r="BP420" s="14">
        <v>0.85763888888888884</v>
      </c>
      <c r="BQ420" s="14"/>
      <c r="BR420" s="14"/>
      <c r="BS420" s="14">
        <v>0.75</v>
      </c>
      <c r="BT420" s="14">
        <v>0.78125</v>
      </c>
      <c r="BU420" s="14"/>
      <c r="BV420" s="20"/>
      <c r="BW420" s="21">
        <f t="shared" si="31"/>
        <v>4</v>
      </c>
      <c r="BX420" s="2" t="str">
        <f t="shared" si="32"/>
        <v>X</v>
      </c>
      <c r="BY420" s="2" t="str">
        <f>+VLOOKUP(B420,GESEM!B:O,14,0)</f>
        <v>R1601189</v>
      </c>
      <c r="CG420"/>
      <c r="CH420"/>
    </row>
    <row r="421" spans="1:86" ht="12.75" customHeight="1" x14ac:dyDescent="0.2">
      <c r="A421" s="31">
        <f t="shared" si="28"/>
        <v>415</v>
      </c>
      <c r="B421" s="74">
        <v>72209842</v>
      </c>
      <c r="C421" s="61" t="str">
        <f>+VLOOKUP(J421,TURNO!P:Q,2,0)</f>
        <v xml:space="preserve">CHAT USER </v>
      </c>
      <c r="D421" s="61" t="str">
        <f>+VLOOKUP(N421,TURNO!B:D,3,0)</f>
        <v>Tarde</v>
      </c>
      <c r="E421" s="75">
        <f>+VLOOKUP(B421,GESEM!B:R,12,0)</f>
        <v>45778</v>
      </c>
      <c r="F421" s="61" t="str">
        <f>+VLOOKUP(B421,GESEM!B:R,13,0)</f>
        <v>PART TIME</v>
      </c>
      <c r="G421" s="61" t="s">
        <v>2429</v>
      </c>
      <c r="H421" s="96" t="s">
        <v>2450</v>
      </c>
      <c r="I421" s="61" t="str">
        <f>+VLOOKUP(B421,GESEM!B:N,3,0)</f>
        <v>MOSCOL CARRASCO VICTOR MANUEL</v>
      </c>
      <c r="J421" s="61" t="s">
        <v>16</v>
      </c>
      <c r="K421" s="61" t="str">
        <f>+VLOOKUP(B421,GESEM!B:R,8,0)</f>
        <v>RAMIREZ ESPIRITU CRESEL NATALY</v>
      </c>
      <c r="L421" s="61" t="str">
        <f>+VLOOKUP(B421,GESEM!B:R,17,0)</f>
        <v>ALONSO RAFAEL ALEJANDRO WLADIMIR</v>
      </c>
      <c r="M421" s="61" t="s">
        <v>104</v>
      </c>
      <c r="N421" s="13">
        <v>0.5</v>
      </c>
      <c r="O421" s="14">
        <v>0.85763888888888884</v>
      </c>
      <c r="P421" s="13">
        <v>0.75</v>
      </c>
      <c r="Q421" s="14">
        <v>0.78125</v>
      </c>
      <c r="R421" s="108" t="str">
        <f>+VLOOKUP(B421,GESEM!B:R,9,0)</f>
        <v>ACTIVO</v>
      </c>
      <c r="S421" s="19"/>
      <c r="T421" s="14"/>
      <c r="U421" s="14"/>
      <c r="V421" s="14"/>
      <c r="W421" s="13"/>
      <c r="X421" s="14"/>
      <c r="Y421" s="13"/>
      <c r="Z421" s="20"/>
      <c r="AA421" s="107"/>
      <c r="AB421" s="17"/>
      <c r="AC421" s="17"/>
      <c r="AD421" s="17"/>
      <c r="AE421" s="17"/>
      <c r="AF421" s="17"/>
      <c r="AG421" s="17"/>
      <c r="AH421" s="18"/>
      <c r="AI421" s="13"/>
      <c r="AJ421" s="14"/>
      <c r="AK421" s="14"/>
      <c r="AL421" s="14"/>
      <c r="AM421" s="13"/>
      <c r="AN421" s="14"/>
      <c r="AO421" s="14"/>
      <c r="AP421" s="20"/>
      <c r="AQ421" s="16"/>
      <c r="AR421" s="17"/>
      <c r="AS421" s="17"/>
      <c r="AT421" s="17"/>
      <c r="AU421" s="17"/>
      <c r="AV421" s="17"/>
      <c r="AW421" s="17"/>
      <c r="AX421" s="18"/>
      <c r="AY421" s="13">
        <v>0.5</v>
      </c>
      <c r="AZ421" s="14">
        <v>0.85763888888888884</v>
      </c>
      <c r="BA421" s="14"/>
      <c r="BB421" s="14"/>
      <c r="BC421" s="13">
        <v>0.75</v>
      </c>
      <c r="BD421" s="14">
        <v>0.78125</v>
      </c>
      <c r="BE421" s="14"/>
      <c r="BF421" s="20"/>
      <c r="BG421" s="16">
        <v>0.5</v>
      </c>
      <c r="BH421" s="17">
        <v>0.85763888888888884</v>
      </c>
      <c r="BI421" s="17"/>
      <c r="BJ421" s="17"/>
      <c r="BK421" s="17">
        <v>0.75</v>
      </c>
      <c r="BL421" s="17">
        <v>0.78125</v>
      </c>
      <c r="BM421" s="17"/>
      <c r="BN421" s="18"/>
      <c r="BO421" s="13">
        <v>0.5</v>
      </c>
      <c r="BP421" s="14">
        <v>0.85763888888888884</v>
      </c>
      <c r="BQ421" s="14"/>
      <c r="BR421" s="14"/>
      <c r="BS421" s="14">
        <v>0.75</v>
      </c>
      <c r="BT421" s="14">
        <v>0.78125</v>
      </c>
      <c r="BU421" s="14"/>
      <c r="BV421" s="20"/>
      <c r="BW421" s="21">
        <f t="shared" si="31"/>
        <v>4</v>
      </c>
      <c r="BX421" s="2" t="str">
        <f t="shared" si="32"/>
        <v>X</v>
      </c>
      <c r="BY421" s="2" t="str">
        <f>+VLOOKUP(B421,GESEM!B:O,14,0)</f>
        <v>R1601189</v>
      </c>
      <c r="CG421"/>
      <c r="CH421"/>
    </row>
    <row r="422" spans="1:86" ht="12.75" customHeight="1" x14ac:dyDescent="0.2">
      <c r="A422" s="31">
        <f t="shared" si="28"/>
        <v>416</v>
      </c>
      <c r="B422" s="74">
        <v>72325816</v>
      </c>
      <c r="C422" s="61" t="str">
        <f>+VLOOKUP(J422,TURNO!P:Q,2,0)</f>
        <v xml:space="preserve">CHAT USER </v>
      </c>
      <c r="D422" s="61" t="str">
        <f>+VLOOKUP(N422,TURNO!B:D,3,0)</f>
        <v>Tarde</v>
      </c>
      <c r="E422" s="75">
        <f>+VLOOKUP(B422,GESEM!B:R,12,0)</f>
        <v>45778</v>
      </c>
      <c r="F422" s="61" t="str">
        <f>+VLOOKUP(B422,GESEM!B:R,13,0)</f>
        <v>PART TIME</v>
      </c>
      <c r="G422" s="61" t="s">
        <v>2429</v>
      </c>
      <c r="H422" s="96" t="s">
        <v>2450</v>
      </c>
      <c r="I422" s="61" t="str">
        <f>+VLOOKUP(B422,GESEM!B:N,3,0)</f>
        <v>OCHOA CHIRINOS SHARON MAYTEE</v>
      </c>
      <c r="J422" s="61" t="s">
        <v>16</v>
      </c>
      <c r="K422" s="61" t="str">
        <f>+VLOOKUP(B422,GESEM!B:R,8,0)</f>
        <v>RAMIREZ ESPIRITU CRESEL NATALY</v>
      </c>
      <c r="L422" s="61" t="str">
        <f>+VLOOKUP(B422,GESEM!B:R,17,0)</f>
        <v>ALONSO RAFAEL ALEJANDRO WLADIMIR</v>
      </c>
      <c r="M422" s="61" t="s">
        <v>104</v>
      </c>
      <c r="N422" s="13">
        <v>0.5</v>
      </c>
      <c r="O422" s="14">
        <v>0.85763888888888884</v>
      </c>
      <c r="P422" s="13">
        <v>0.75</v>
      </c>
      <c r="Q422" s="14">
        <v>0.78125</v>
      </c>
      <c r="R422" s="108" t="str">
        <f>+VLOOKUP(B422,GESEM!B:R,9,0)</f>
        <v>ACTIVO</v>
      </c>
      <c r="S422" s="19"/>
      <c r="T422" s="14"/>
      <c r="U422" s="14"/>
      <c r="V422" s="14"/>
      <c r="W422" s="13"/>
      <c r="X422" s="14"/>
      <c r="Y422" s="13"/>
      <c r="Z422" s="20"/>
      <c r="AA422" s="107"/>
      <c r="AB422" s="17"/>
      <c r="AC422" s="17"/>
      <c r="AD422" s="17"/>
      <c r="AE422" s="17"/>
      <c r="AF422" s="17"/>
      <c r="AG422" s="17"/>
      <c r="AH422" s="18"/>
      <c r="AI422" s="13"/>
      <c r="AJ422" s="14"/>
      <c r="AK422" s="14"/>
      <c r="AL422" s="14"/>
      <c r="AM422" s="13"/>
      <c r="AN422" s="14"/>
      <c r="AO422" s="14"/>
      <c r="AP422" s="20"/>
      <c r="AQ422" s="16"/>
      <c r="AR422" s="17"/>
      <c r="AS422" s="17"/>
      <c r="AT422" s="17"/>
      <c r="AU422" s="17"/>
      <c r="AV422" s="17"/>
      <c r="AW422" s="17"/>
      <c r="AX422" s="18"/>
      <c r="AY422" s="13">
        <v>0.5</v>
      </c>
      <c r="AZ422" s="14">
        <v>0.85763888888888884</v>
      </c>
      <c r="BA422" s="14"/>
      <c r="BB422" s="14"/>
      <c r="BC422" s="13">
        <v>0.75</v>
      </c>
      <c r="BD422" s="14">
        <v>0.78125</v>
      </c>
      <c r="BE422" s="14"/>
      <c r="BF422" s="20"/>
      <c r="BG422" s="16">
        <v>0.5</v>
      </c>
      <c r="BH422" s="17">
        <v>0.85763888888888884</v>
      </c>
      <c r="BI422" s="17"/>
      <c r="BJ422" s="17"/>
      <c r="BK422" s="17">
        <v>0.75</v>
      </c>
      <c r="BL422" s="17">
        <v>0.78125</v>
      </c>
      <c r="BM422" s="17"/>
      <c r="BN422" s="18"/>
      <c r="BO422" s="13">
        <v>0.5</v>
      </c>
      <c r="BP422" s="14">
        <v>0.85763888888888884</v>
      </c>
      <c r="BQ422" s="14"/>
      <c r="BR422" s="14"/>
      <c r="BS422" s="14">
        <v>0.75</v>
      </c>
      <c r="BT422" s="14">
        <v>0.78125</v>
      </c>
      <c r="BU422" s="14"/>
      <c r="BV422" s="20"/>
      <c r="BW422" s="21">
        <f t="shared" si="31"/>
        <v>4</v>
      </c>
      <c r="BX422" s="2" t="str">
        <f t="shared" si="32"/>
        <v>X</v>
      </c>
      <c r="BY422" s="2" t="str">
        <f>+VLOOKUP(B422,GESEM!B:O,14,0)</f>
        <v>R1601189</v>
      </c>
      <c r="CG422"/>
      <c r="CH422"/>
    </row>
    <row r="423" spans="1:86" ht="12.75" customHeight="1" x14ac:dyDescent="0.2">
      <c r="A423" s="31">
        <f t="shared" si="28"/>
        <v>417</v>
      </c>
      <c r="B423" s="74">
        <v>46455247</v>
      </c>
      <c r="C423" s="61" t="str">
        <f>+VLOOKUP(J423,TURNO!P:Q,2,0)</f>
        <v xml:space="preserve">CHAT USER </v>
      </c>
      <c r="D423" s="61" t="str">
        <f>+VLOOKUP(N423,TURNO!B:D,3,0)</f>
        <v>Tarde</v>
      </c>
      <c r="E423" s="75">
        <f>+VLOOKUP(B423,GESEM!B:R,12,0)</f>
        <v>45778</v>
      </c>
      <c r="F423" s="61" t="str">
        <f>+VLOOKUP(B423,GESEM!B:R,13,0)</f>
        <v>PART TIME</v>
      </c>
      <c r="G423" s="61" t="s">
        <v>2429</v>
      </c>
      <c r="H423" s="96" t="s">
        <v>2450</v>
      </c>
      <c r="I423" s="61" t="str">
        <f>+VLOOKUP(B423,GESEM!B:N,3,0)</f>
        <v>REYES PRIETO STEFANY ANAI</v>
      </c>
      <c r="J423" s="61" t="s">
        <v>16</v>
      </c>
      <c r="K423" s="61" t="str">
        <f>+VLOOKUP(B423,GESEM!B:R,8,0)</f>
        <v>RAMIREZ ESPIRITU CRESEL NATALY</v>
      </c>
      <c r="L423" s="61" t="str">
        <f>+VLOOKUP(B423,GESEM!B:R,17,0)</f>
        <v>ALONSO RAFAEL ALEJANDRO WLADIMIR</v>
      </c>
      <c r="M423" s="61" t="s">
        <v>104</v>
      </c>
      <c r="N423" s="13">
        <v>0.5</v>
      </c>
      <c r="O423" s="14">
        <v>0.85763888888888884</v>
      </c>
      <c r="P423" s="13">
        <v>0.75</v>
      </c>
      <c r="Q423" s="14">
        <v>0.78125</v>
      </c>
      <c r="R423" s="108" t="str">
        <f>+VLOOKUP(B423,GESEM!B:R,9,0)</f>
        <v>ACTIVO</v>
      </c>
      <c r="S423" s="19"/>
      <c r="T423" s="14"/>
      <c r="U423" s="14"/>
      <c r="V423" s="14"/>
      <c r="W423" s="13"/>
      <c r="X423" s="14"/>
      <c r="Y423" s="13"/>
      <c r="Z423" s="20"/>
      <c r="AA423" s="107"/>
      <c r="AB423" s="17"/>
      <c r="AC423" s="17"/>
      <c r="AD423" s="17"/>
      <c r="AE423" s="17"/>
      <c r="AF423" s="17"/>
      <c r="AG423" s="17"/>
      <c r="AH423" s="18"/>
      <c r="AI423" s="13"/>
      <c r="AJ423" s="14"/>
      <c r="AK423" s="14"/>
      <c r="AL423" s="14"/>
      <c r="AM423" s="13"/>
      <c r="AN423" s="14"/>
      <c r="AO423" s="14"/>
      <c r="AP423" s="20"/>
      <c r="AQ423" s="16"/>
      <c r="AR423" s="17"/>
      <c r="AS423" s="17"/>
      <c r="AT423" s="17"/>
      <c r="AU423" s="17"/>
      <c r="AV423" s="17"/>
      <c r="AW423" s="17"/>
      <c r="AX423" s="18"/>
      <c r="AY423" s="13">
        <v>0.5</v>
      </c>
      <c r="AZ423" s="14">
        <v>0.85763888888888884</v>
      </c>
      <c r="BA423" s="14"/>
      <c r="BB423" s="14"/>
      <c r="BC423" s="13">
        <v>0.75</v>
      </c>
      <c r="BD423" s="14">
        <v>0.78125</v>
      </c>
      <c r="BE423" s="14"/>
      <c r="BF423" s="20"/>
      <c r="BG423" s="16">
        <v>0.5</v>
      </c>
      <c r="BH423" s="17">
        <v>0.85763888888888884</v>
      </c>
      <c r="BI423" s="17"/>
      <c r="BJ423" s="17"/>
      <c r="BK423" s="17">
        <v>0.75</v>
      </c>
      <c r="BL423" s="17">
        <v>0.78125</v>
      </c>
      <c r="BM423" s="17"/>
      <c r="BN423" s="18"/>
      <c r="BO423" s="13">
        <v>0.5</v>
      </c>
      <c r="BP423" s="14">
        <v>0.85763888888888884</v>
      </c>
      <c r="BQ423" s="14"/>
      <c r="BR423" s="14"/>
      <c r="BS423" s="14">
        <v>0.75</v>
      </c>
      <c r="BT423" s="14">
        <v>0.78125</v>
      </c>
      <c r="BU423" s="14"/>
      <c r="BV423" s="20"/>
      <c r="BW423" s="21">
        <f t="shared" si="31"/>
        <v>4</v>
      </c>
      <c r="BX423" s="2" t="str">
        <f t="shared" si="32"/>
        <v>X</v>
      </c>
      <c r="BY423" s="2" t="str">
        <f>+VLOOKUP(B423,GESEM!B:O,14,0)</f>
        <v>R1601189</v>
      </c>
      <c r="CG423"/>
      <c r="CH423"/>
    </row>
    <row r="424" spans="1:86" ht="12.75" customHeight="1" x14ac:dyDescent="0.2">
      <c r="A424" s="31">
        <f t="shared" si="28"/>
        <v>418</v>
      </c>
      <c r="B424" s="74">
        <v>48554905</v>
      </c>
      <c r="C424" s="61" t="str">
        <f>+VLOOKUP(J424,TURNO!P:Q,2,0)</f>
        <v xml:space="preserve">CHAT USER </v>
      </c>
      <c r="D424" s="61" t="str">
        <f>+VLOOKUP(N424,TURNO!B:D,3,0)</f>
        <v>Tarde</v>
      </c>
      <c r="E424" s="75">
        <f>+VLOOKUP(B424,GESEM!B:R,12,0)</f>
        <v>45778</v>
      </c>
      <c r="F424" s="61" t="str">
        <f>+VLOOKUP(B424,GESEM!B:R,13,0)</f>
        <v>PART TIME</v>
      </c>
      <c r="G424" s="61" t="s">
        <v>2429</v>
      </c>
      <c r="H424" s="96" t="s">
        <v>2450</v>
      </c>
      <c r="I424" s="61" t="str">
        <f>+VLOOKUP(B424,GESEM!B:N,3,0)</f>
        <v>VASQUEZ LAZARTE ROY GARY</v>
      </c>
      <c r="J424" s="61" t="s">
        <v>16</v>
      </c>
      <c r="K424" s="61" t="str">
        <f>+VLOOKUP(B424,GESEM!B:R,8,0)</f>
        <v>RAMIREZ ESPIRITU CRESEL NATALY</v>
      </c>
      <c r="L424" s="61" t="str">
        <f>+VLOOKUP(B424,GESEM!B:R,17,0)</f>
        <v>ALONSO RAFAEL ALEJANDRO WLADIMIR</v>
      </c>
      <c r="M424" s="61" t="s">
        <v>104</v>
      </c>
      <c r="N424" s="13">
        <v>0.5</v>
      </c>
      <c r="O424" s="14">
        <v>0.85763888888888884</v>
      </c>
      <c r="P424" s="13">
        <v>0.75</v>
      </c>
      <c r="Q424" s="14">
        <v>0.78125</v>
      </c>
      <c r="R424" s="108" t="str">
        <f>+VLOOKUP(B424,GESEM!B:R,9,0)</f>
        <v>ACTIVO</v>
      </c>
      <c r="S424" s="19"/>
      <c r="T424" s="14"/>
      <c r="U424" s="14"/>
      <c r="V424" s="14"/>
      <c r="W424" s="13"/>
      <c r="X424" s="14"/>
      <c r="Y424" s="13"/>
      <c r="Z424" s="20"/>
      <c r="AA424" s="107"/>
      <c r="AB424" s="17"/>
      <c r="AC424" s="17"/>
      <c r="AD424" s="17"/>
      <c r="AE424" s="17"/>
      <c r="AF424" s="17"/>
      <c r="AG424" s="17"/>
      <c r="AH424" s="18"/>
      <c r="AI424" s="13"/>
      <c r="AJ424" s="14"/>
      <c r="AK424" s="14"/>
      <c r="AL424" s="14"/>
      <c r="AM424" s="13"/>
      <c r="AN424" s="14"/>
      <c r="AO424" s="14"/>
      <c r="AP424" s="20"/>
      <c r="AQ424" s="16"/>
      <c r="AR424" s="17"/>
      <c r="AS424" s="17"/>
      <c r="AT424" s="17"/>
      <c r="AU424" s="17"/>
      <c r="AV424" s="17"/>
      <c r="AW424" s="17"/>
      <c r="AX424" s="18"/>
      <c r="AY424" s="13">
        <v>0.5</v>
      </c>
      <c r="AZ424" s="14">
        <v>0.85763888888888884</v>
      </c>
      <c r="BA424" s="14"/>
      <c r="BB424" s="14"/>
      <c r="BC424" s="13">
        <v>0.75</v>
      </c>
      <c r="BD424" s="14">
        <v>0.78125</v>
      </c>
      <c r="BE424" s="14"/>
      <c r="BF424" s="20"/>
      <c r="BG424" s="16">
        <v>0.5</v>
      </c>
      <c r="BH424" s="17">
        <v>0.85763888888888884</v>
      </c>
      <c r="BI424" s="17"/>
      <c r="BJ424" s="17"/>
      <c r="BK424" s="17">
        <v>0.75</v>
      </c>
      <c r="BL424" s="17">
        <v>0.78125</v>
      </c>
      <c r="BM424" s="17"/>
      <c r="BN424" s="18"/>
      <c r="BO424" s="13">
        <v>0.5</v>
      </c>
      <c r="BP424" s="14">
        <v>0.85763888888888884</v>
      </c>
      <c r="BQ424" s="14"/>
      <c r="BR424" s="14"/>
      <c r="BS424" s="14">
        <v>0.75</v>
      </c>
      <c r="BT424" s="14">
        <v>0.78125</v>
      </c>
      <c r="BU424" s="14"/>
      <c r="BV424" s="20"/>
      <c r="BW424" s="21">
        <f t="shared" si="31"/>
        <v>4</v>
      </c>
      <c r="BX424" s="2" t="str">
        <f t="shared" si="32"/>
        <v>X</v>
      </c>
      <c r="BY424" s="2" t="str">
        <f>+VLOOKUP(B424,GESEM!B:O,14,0)</f>
        <v>R1601189</v>
      </c>
      <c r="CG424"/>
      <c r="CH424"/>
    </row>
  </sheetData>
  <autoFilter ref="A6:BY424" xr:uid="{03828657-CFFC-4EA8-85BE-7D37B0E99BD2}"/>
  <mergeCells count="14">
    <mergeCell ref="BG5:BN5"/>
    <mergeCell ref="BO5:BV5"/>
    <mergeCell ref="S5:Z5"/>
    <mergeCell ref="AA5:AH5"/>
    <mergeCell ref="AI5:AP5"/>
    <mergeCell ref="AQ5:AX5"/>
    <mergeCell ref="AY5:BF5"/>
    <mergeCell ref="BG4:BN4"/>
    <mergeCell ref="BO4:BV4"/>
    <mergeCell ref="S4:Z4"/>
    <mergeCell ref="AA4:AH4"/>
    <mergeCell ref="AI4:AP4"/>
    <mergeCell ref="AQ4:AX4"/>
    <mergeCell ref="AY4:BF4"/>
  </mergeCells>
  <phoneticPr fontId="21" type="noConversion"/>
  <conditionalFormatting sqref="B1:B1048576">
    <cfRule type="duplicateValues" dxfId="744" priority="1"/>
    <cfRule type="duplicateValues" dxfId="743" priority="28"/>
    <cfRule type="duplicateValues" dxfId="742" priority="87886"/>
    <cfRule type="duplicateValues" dxfId="741" priority="87887"/>
    <cfRule type="duplicateValues" dxfId="740" priority="87888"/>
    <cfRule type="duplicateValues" dxfId="739" priority="87889"/>
    <cfRule type="duplicateValues" dxfId="738" priority="87890"/>
    <cfRule type="duplicateValues" dxfId="737" priority="87891"/>
    <cfRule type="duplicateValues" dxfId="736" priority="87892"/>
    <cfRule type="duplicateValues" dxfId="735" priority="87893"/>
    <cfRule type="duplicateValues" dxfId="734" priority="87894"/>
    <cfRule type="duplicateValues" dxfId="733" priority="87895"/>
    <cfRule type="duplicateValues" dxfId="732" priority="87896"/>
  </conditionalFormatting>
  <conditionalFormatting sqref="B9">
    <cfRule type="duplicateValues" dxfId="731" priority="87897"/>
    <cfRule type="duplicateValues" dxfId="730" priority="87898"/>
  </conditionalFormatting>
  <conditionalFormatting sqref="B13">
    <cfRule type="duplicateValues" dxfId="729" priority="87899"/>
    <cfRule type="duplicateValues" dxfId="728" priority="87900"/>
    <cfRule type="duplicateValues" dxfId="727" priority="87901"/>
    <cfRule type="duplicateValues" dxfId="726" priority="87902"/>
    <cfRule type="duplicateValues" dxfId="725" priority="87903"/>
    <cfRule type="duplicateValues" dxfId="724" priority="87904"/>
    <cfRule type="duplicateValues" dxfId="723" priority="87905"/>
    <cfRule type="duplicateValues" dxfId="722" priority="87906"/>
  </conditionalFormatting>
  <conditionalFormatting sqref="B123">
    <cfRule type="duplicateValues" dxfId="721" priority="87907"/>
    <cfRule type="duplicateValues" dxfId="720" priority="87908"/>
    <cfRule type="duplicateValues" dxfId="719" priority="87909"/>
    <cfRule type="duplicateValues" dxfId="718" priority="87910"/>
  </conditionalFormatting>
  <conditionalFormatting sqref="B124:B126">
    <cfRule type="duplicateValues" dxfId="717" priority="87911"/>
    <cfRule type="duplicateValues" dxfId="716" priority="87912"/>
    <cfRule type="duplicateValues" dxfId="715" priority="87913"/>
    <cfRule type="duplicateValues" dxfId="714" priority="87914"/>
  </conditionalFormatting>
  <conditionalFormatting sqref="B127:B129">
    <cfRule type="duplicateValues" dxfId="713" priority="87915"/>
    <cfRule type="duplicateValues" dxfId="712" priority="87916"/>
    <cfRule type="duplicateValues" dxfId="711" priority="87917"/>
    <cfRule type="duplicateValues" dxfId="710" priority="87918"/>
  </conditionalFormatting>
  <conditionalFormatting sqref="B130:B134">
    <cfRule type="duplicateValues" dxfId="709" priority="87919"/>
    <cfRule type="duplicateValues" dxfId="708" priority="87920"/>
    <cfRule type="duplicateValues" dxfId="707" priority="87921"/>
    <cfRule type="duplicateValues" dxfId="706" priority="87922"/>
  </conditionalFormatting>
  <conditionalFormatting sqref="B134">
    <cfRule type="duplicateValues" dxfId="705" priority="87923"/>
  </conditionalFormatting>
  <conditionalFormatting sqref="B135:B139">
    <cfRule type="duplicateValues" dxfId="704" priority="87924"/>
    <cfRule type="duplicateValues" dxfId="703" priority="87925"/>
    <cfRule type="duplicateValues" dxfId="702" priority="87926"/>
    <cfRule type="duplicateValues" dxfId="701" priority="87927"/>
    <cfRule type="duplicateValues" dxfId="700" priority="87928"/>
  </conditionalFormatting>
  <conditionalFormatting sqref="B140:B150">
    <cfRule type="duplicateValues" dxfId="699" priority="87929"/>
    <cfRule type="duplicateValues" dxfId="698" priority="87930"/>
    <cfRule type="duplicateValues" dxfId="697" priority="87931"/>
    <cfRule type="duplicateValues" dxfId="696" priority="87932"/>
    <cfRule type="duplicateValues" dxfId="695" priority="87933"/>
    <cfRule type="duplicateValues" dxfId="694" priority="87934"/>
    <cfRule type="duplicateValues" dxfId="693" priority="87935"/>
  </conditionalFormatting>
  <conditionalFormatting sqref="B151:B157">
    <cfRule type="duplicateValues" dxfId="692" priority="88660"/>
  </conditionalFormatting>
  <conditionalFormatting sqref="B158">
    <cfRule type="duplicateValues" dxfId="691" priority="87937"/>
    <cfRule type="duplicateValues" dxfId="690" priority="87938"/>
    <cfRule type="duplicateValues" dxfId="689" priority="87939"/>
  </conditionalFormatting>
  <conditionalFormatting sqref="B159:B162">
    <cfRule type="duplicateValues" dxfId="688" priority="87940"/>
    <cfRule type="duplicateValues" dxfId="687" priority="87941"/>
    <cfRule type="duplicateValues" dxfId="686" priority="87942"/>
    <cfRule type="duplicateValues" dxfId="685" priority="87943"/>
  </conditionalFormatting>
  <conditionalFormatting sqref="B163:B166">
    <cfRule type="duplicateValues" dxfId="684" priority="87944"/>
    <cfRule type="duplicateValues" dxfId="683" priority="87945"/>
    <cfRule type="duplicateValues" dxfId="682" priority="87946"/>
    <cfRule type="duplicateValues" dxfId="681" priority="87947"/>
  </conditionalFormatting>
  <conditionalFormatting sqref="B167:B174">
    <cfRule type="duplicateValues" dxfId="680" priority="87948"/>
    <cfRule type="duplicateValues" dxfId="679" priority="87949"/>
    <cfRule type="duplicateValues" dxfId="678" priority="87950"/>
    <cfRule type="duplicateValues" dxfId="677" priority="87951"/>
  </conditionalFormatting>
  <conditionalFormatting sqref="B175:B235">
    <cfRule type="duplicateValues" dxfId="676" priority="90943"/>
    <cfRule type="duplicateValues" dxfId="675" priority="90944"/>
    <cfRule type="duplicateValues" dxfId="674" priority="90945"/>
    <cfRule type="duplicateValues" dxfId="673" priority="90946"/>
    <cfRule type="duplicateValues" dxfId="672" priority="90947"/>
    <cfRule type="duplicateValues" dxfId="671" priority="90948"/>
    <cfRule type="duplicateValues" dxfId="670" priority="90949"/>
    <cfRule type="duplicateValues" dxfId="669" priority="90950"/>
  </conditionalFormatting>
  <conditionalFormatting sqref="B176:B235">
    <cfRule type="duplicateValues" dxfId="668" priority="90959"/>
    <cfRule type="duplicateValues" dxfId="667" priority="90960"/>
    <cfRule type="duplicateValues" dxfId="666" priority="90961"/>
    <cfRule type="duplicateValues" dxfId="665" priority="90962"/>
    <cfRule type="duplicateValues" dxfId="664" priority="90963"/>
    <cfRule type="duplicateValues" dxfId="663" priority="90964"/>
    <cfRule type="duplicateValues" dxfId="662" priority="90965"/>
    <cfRule type="duplicateValues" dxfId="661" priority="90966"/>
    <cfRule type="duplicateValues" dxfId="660" priority="90967"/>
  </conditionalFormatting>
  <conditionalFormatting sqref="B228:B234">
    <cfRule type="duplicateValues" dxfId="659" priority="87969"/>
  </conditionalFormatting>
  <conditionalFormatting sqref="B228:B235">
    <cfRule type="duplicateValues" dxfId="658" priority="87970"/>
    <cfRule type="duplicateValues" dxfId="657" priority="87971"/>
  </conditionalFormatting>
  <conditionalFormatting sqref="B235">
    <cfRule type="duplicateValues" dxfId="656" priority="87972"/>
  </conditionalFormatting>
  <conditionalFormatting sqref="B236:B272">
    <cfRule type="duplicateValues" dxfId="655" priority="91581"/>
    <cfRule type="duplicateValues" dxfId="654" priority="91582"/>
  </conditionalFormatting>
  <conditionalFormatting sqref="B273">
    <cfRule type="duplicateValues" dxfId="653" priority="87975"/>
    <cfRule type="duplicateValues" dxfId="652" priority="87976"/>
    <cfRule type="duplicateValues" dxfId="651" priority="87977"/>
    <cfRule type="duplicateValues" dxfId="650" priority="87978"/>
    <cfRule type="duplicateValues" dxfId="649" priority="87979"/>
  </conditionalFormatting>
  <conditionalFormatting sqref="B274">
    <cfRule type="duplicateValues" dxfId="648" priority="87980"/>
    <cfRule type="duplicateValues" dxfId="647" priority="87981"/>
    <cfRule type="duplicateValues" dxfId="646" priority="87982"/>
    <cfRule type="duplicateValues" dxfId="645" priority="87983"/>
    <cfRule type="duplicateValues" dxfId="644" priority="87984"/>
  </conditionalFormatting>
  <conditionalFormatting sqref="B275:B298">
    <cfRule type="duplicateValues" dxfId="643" priority="87985"/>
    <cfRule type="duplicateValues" dxfId="642" priority="87986"/>
    <cfRule type="duplicateValues" dxfId="641" priority="87987"/>
    <cfRule type="duplicateValues" dxfId="640" priority="87988"/>
    <cfRule type="duplicateValues" dxfId="639" priority="87989"/>
    <cfRule type="duplicateValues" dxfId="638" priority="87990"/>
    <cfRule type="duplicateValues" dxfId="637" priority="87991"/>
    <cfRule type="duplicateValues" dxfId="636" priority="87992"/>
    <cfRule type="duplicateValues" dxfId="635" priority="87993"/>
    <cfRule type="duplicateValues" dxfId="634" priority="87994"/>
  </conditionalFormatting>
  <conditionalFormatting sqref="B299">
    <cfRule type="duplicateValues" dxfId="633" priority="87995"/>
  </conditionalFormatting>
  <conditionalFormatting sqref="B300:B327">
    <cfRule type="duplicateValues" dxfId="632" priority="91744"/>
    <cfRule type="duplicateValues" dxfId="631" priority="91745"/>
    <cfRule type="duplicateValues" dxfId="630" priority="91746"/>
    <cfRule type="duplicateValues" dxfId="629" priority="91747"/>
    <cfRule type="duplicateValues" dxfId="628" priority="91748"/>
    <cfRule type="duplicateValues" dxfId="627" priority="91749"/>
    <cfRule type="duplicateValues" dxfId="626" priority="91750"/>
  </conditionalFormatting>
  <conditionalFormatting sqref="B328">
    <cfRule type="duplicateValues" dxfId="625" priority="88003"/>
    <cfRule type="duplicateValues" dxfId="624" priority="88004"/>
  </conditionalFormatting>
  <conditionalFormatting sqref="B329:B368">
    <cfRule type="duplicateValues" dxfId="623" priority="88523"/>
    <cfRule type="duplicateValues" dxfId="622" priority="88524"/>
  </conditionalFormatting>
  <conditionalFormatting sqref="B369:B424">
    <cfRule type="duplicateValues" dxfId="621" priority="88007"/>
    <cfRule type="duplicateValues" dxfId="620" priority="88008"/>
    <cfRule type="duplicateValues" dxfId="619" priority="88009"/>
    <cfRule type="duplicateValues" dxfId="618" priority="88010"/>
    <cfRule type="duplicateValues" dxfId="617" priority="88011"/>
    <cfRule type="duplicateValues" dxfId="616" priority="88012"/>
    <cfRule type="duplicateValues" dxfId="615" priority="88013"/>
    <cfRule type="duplicateValues" dxfId="614" priority="88014"/>
    <cfRule type="duplicateValues" dxfId="613" priority="88015"/>
    <cfRule type="duplicateValues" dxfId="612" priority="88016"/>
    <cfRule type="duplicateValues" dxfId="611" priority="88017"/>
  </conditionalFormatting>
  <conditionalFormatting sqref="B371:B424">
    <cfRule type="duplicateValues" dxfId="610" priority="88018"/>
    <cfRule type="duplicateValues" dxfId="609" priority="88019"/>
    <cfRule type="duplicateValues" dxfId="608" priority="88020"/>
    <cfRule type="duplicateValues" dxfId="607" priority="88021"/>
    <cfRule type="duplicateValues" dxfId="606" priority="88022"/>
    <cfRule type="duplicateValues" dxfId="605" priority="88023"/>
  </conditionalFormatting>
  <conditionalFormatting sqref="B379:B424">
    <cfRule type="duplicateValues" dxfId="604" priority="88024"/>
    <cfRule type="duplicateValues" dxfId="603" priority="88025"/>
    <cfRule type="duplicateValues" dxfId="602" priority="88026"/>
    <cfRule type="duplicateValues" dxfId="601" priority="88027"/>
    <cfRule type="duplicateValues" dxfId="600" priority="88028"/>
    <cfRule type="duplicateValues" dxfId="599" priority="88029"/>
    <cfRule type="duplicateValues" dxfId="598" priority="88030"/>
    <cfRule type="duplicateValues" dxfId="597" priority="88031"/>
    <cfRule type="duplicateValues" dxfId="596" priority="88032"/>
    <cfRule type="duplicateValues" dxfId="595" priority="88033"/>
    <cfRule type="duplicateValues" dxfId="594" priority="88034"/>
    <cfRule type="duplicateValues" dxfId="593" priority="88035"/>
  </conditionalFormatting>
  <conditionalFormatting sqref="B383:B424">
    <cfRule type="duplicateValues" dxfId="592" priority="3"/>
    <cfRule type="duplicateValues" dxfId="591" priority="4"/>
    <cfRule type="duplicateValues" dxfId="590" priority="5"/>
    <cfRule type="duplicateValues" dxfId="589" priority="6"/>
    <cfRule type="duplicateValues" dxfId="588" priority="7"/>
    <cfRule type="duplicateValues" dxfId="587" priority="8"/>
    <cfRule type="duplicateValues" dxfId="586" priority="9"/>
    <cfRule type="duplicateValues" dxfId="585" priority="10"/>
    <cfRule type="duplicateValues" dxfId="584" priority="11"/>
    <cfRule type="duplicateValues" dxfId="583" priority="12"/>
    <cfRule type="duplicateValues" dxfId="582" priority="13"/>
    <cfRule type="duplicateValues" dxfId="581" priority="14"/>
    <cfRule type="duplicateValues" dxfId="580" priority="15"/>
    <cfRule type="duplicateValues" dxfId="579" priority="16"/>
    <cfRule type="duplicateValues" dxfId="578" priority="17"/>
    <cfRule type="duplicateValues" dxfId="577" priority="18"/>
    <cfRule type="duplicateValues" dxfId="576" priority="19"/>
    <cfRule type="duplicateValues" dxfId="575" priority="20"/>
    <cfRule type="duplicateValues" dxfId="574" priority="21"/>
    <cfRule type="duplicateValues" dxfId="573" priority="22"/>
    <cfRule type="duplicateValues" dxfId="572" priority="23"/>
    <cfRule type="duplicateValues" dxfId="571" priority="24"/>
    <cfRule type="duplicateValues" dxfId="570" priority="25"/>
    <cfRule type="duplicateValues" dxfId="569" priority="26"/>
    <cfRule type="duplicateValues" dxfId="568" priority="27"/>
  </conditionalFormatting>
  <conditionalFormatting sqref="B384:B387">
    <cfRule type="duplicateValues" dxfId="567" priority="2"/>
  </conditionalFormatting>
  <conditionalFormatting sqref="B388:B424">
    <cfRule type="duplicateValues" dxfId="566" priority="29"/>
    <cfRule type="duplicateValues" dxfId="565" priority="30"/>
    <cfRule type="duplicateValues" dxfId="564" priority="32"/>
    <cfRule type="duplicateValues" dxfId="563" priority="33"/>
    <cfRule type="duplicateValues" dxfId="562" priority="34"/>
    <cfRule type="duplicateValues" dxfId="561" priority="35"/>
    <cfRule type="duplicateValues" dxfId="560" priority="36"/>
    <cfRule type="duplicateValues" dxfId="559" priority="37"/>
    <cfRule type="duplicateValues" dxfId="558" priority="38"/>
  </conditionalFormatting>
  <conditionalFormatting sqref="B391:B424">
    <cfRule type="duplicateValues" dxfId="557" priority="31"/>
  </conditionalFormatting>
  <conditionalFormatting sqref="R6 I6">
    <cfRule type="duplicateValues" dxfId="556" priority="44147"/>
  </conditionalFormatting>
  <conditionalFormatting sqref="BW7:BW424">
    <cfRule type="cellIs" dxfId="555" priority="56" operator="greaterThan">
      <formula>0</formula>
    </cfRule>
  </conditionalFormatting>
  <pageMargins left="0.7" right="0.7" top="0.75" bottom="0.75" header="0.3" footer="0.3"/>
  <pageSetup orientation="portrait" r:id="rId2"/>
  <headerFooter>
    <oddHeader>&amp;L&amp;"Calibri"&amp;10&amp;K000000 Concentrix Classified - Confidential&amp;1#_x000D_</oddHeader>
  </headerFooter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F19E-F7B3-4ABC-9891-6B5161D116A8}">
  <sheetPr codeName="Hoja7" filterMode="1"/>
  <dimension ref="A1:E22"/>
  <sheetViews>
    <sheetView workbookViewId="0">
      <selection activeCell="A3" sqref="A3:C21"/>
    </sheetView>
  </sheetViews>
  <sheetFormatPr baseColWidth="10" defaultColWidth="11.42578125" defaultRowHeight="15" customHeight="1" x14ac:dyDescent="0.2"/>
  <cols>
    <col min="1" max="1" width="39.5703125" bestFit="1" customWidth="1"/>
    <col min="2" max="2" width="30.28515625" bestFit="1" customWidth="1"/>
    <col min="3" max="3" width="19.140625" bestFit="1" customWidth="1"/>
    <col min="4" max="4" width="29" bestFit="1" customWidth="1"/>
  </cols>
  <sheetData>
    <row r="1" spans="1:5" ht="15" customHeight="1" x14ac:dyDescent="0.2">
      <c r="A1" s="76" t="s">
        <v>2222</v>
      </c>
    </row>
    <row r="2" spans="1:5" ht="15" customHeight="1" thickBot="1" x14ac:dyDescent="0.25">
      <c r="A2" s="76"/>
    </row>
    <row r="3" spans="1:5" ht="15" customHeight="1" thickBot="1" x14ac:dyDescent="0.25">
      <c r="A3" s="77" t="s">
        <v>107</v>
      </c>
      <c r="B3" s="78" t="s">
        <v>113</v>
      </c>
      <c r="C3" s="78" t="s">
        <v>95</v>
      </c>
      <c r="D3" s="78" t="s">
        <v>115</v>
      </c>
    </row>
    <row r="4" spans="1:5" ht="15" hidden="1" customHeight="1" thickBot="1" x14ac:dyDescent="0.25">
      <c r="A4" s="79">
        <v>46410512</v>
      </c>
      <c r="B4" s="80" t="s">
        <v>462</v>
      </c>
      <c r="C4" s="80" t="s">
        <v>19</v>
      </c>
      <c r="D4" s="80" t="s">
        <v>241</v>
      </c>
      <c r="E4" t="e">
        <f>+VLOOKUP(A4,USER!$B$6:$B$83,1,0)</f>
        <v>#N/A</v>
      </c>
    </row>
    <row r="5" spans="1:5" ht="15" hidden="1" customHeight="1" thickBot="1" x14ac:dyDescent="0.25">
      <c r="A5" s="79">
        <v>73088199</v>
      </c>
      <c r="B5" s="80" t="s">
        <v>1090</v>
      </c>
      <c r="C5" s="80" t="s">
        <v>16</v>
      </c>
      <c r="D5" s="80" t="s">
        <v>2223</v>
      </c>
      <c r="E5" t="e">
        <f>+VLOOKUP(A5,USER!$B$6:$B$83,1,0)</f>
        <v>#N/A</v>
      </c>
    </row>
    <row r="6" spans="1:5" ht="15" hidden="1" customHeight="1" thickBot="1" x14ac:dyDescent="0.25">
      <c r="A6" s="79">
        <v>47951478</v>
      </c>
      <c r="B6" s="80" t="s">
        <v>500</v>
      </c>
      <c r="C6" s="80" t="s">
        <v>19</v>
      </c>
      <c r="D6" s="80" t="s">
        <v>2223</v>
      </c>
      <c r="E6">
        <f>+VLOOKUP(A6,USER!$B$6:$B$83,1,0)</f>
        <v>47951478</v>
      </c>
    </row>
    <row r="7" spans="1:5" ht="15" hidden="1" customHeight="1" thickBot="1" x14ac:dyDescent="0.25">
      <c r="A7" s="79">
        <v>76402987</v>
      </c>
      <c r="B7" s="80" t="s">
        <v>2224</v>
      </c>
      <c r="C7" s="80" t="s">
        <v>16</v>
      </c>
      <c r="D7" s="80" t="s">
        <v>2223</v>
      </c>
      <c r="E7" t="e">
        <f>+VLOOKUP(A7,USER!$B$6:$B$83,1,0)</f>
        <v>#N/A</v>
      </c>
    </row>
    <row r="8" spans="1:5" ht="15" hidden="1" customHeight="1" thickBot="1" x14ac:dyDescent="0.25">
      <c r="A8" s="79">
        <v>70800781</v>
      </c>
      <c r="B8" s="80" t="s">
        <v>759</v>
      </c>
      <c r="C8" s="80" t="s">
        <v>16</v>
      </c>
      <c r="D8" s="80" t="s">
        <v>225</v>
      </c>
      <c r="E8">
        <f>+VLOOKUP(A8,USER!$B$6:$B$83,1,0)</f>
        <v>70800781</v>
      </c>
    </row>
    <row r="9" spans="1:5" ht="15" hidden="1" customHeight="1" thickBot="1" x14ac:dyDescent="0.25">
      <c r="A9" s="79">
        <v>74379249</v>
      </c>
      <c r="B9" s="80" t="s">
        <v>882</v>
      </c>
      <c r="C9" s="80" t="s">
        <v>16</v>
      </c>
      <c r="D9" s="80" t="s">
        <v>225</v>
      </c>
      <c r="E9">
        <f>+VLOOKUP(A9,USER!$B$6:$B$83,1,0)</f>
        <v>74379249</v>
      </c>
    </row>
    <row r="10" spans="1:5" ht="15" hidden="1" customHeight="1" thickBot="1" x14ac:dyDescent="0.25">
      <c r="A10" s="79">
        <v>43286504</v>
      </c>
      <c r="B10" s="80" t="s">
        <v>895</v>
      </c>
      <c r="C10" s="80" t="s">
        <v>16</v>
      </c>
      <c r="D10" s="80" t="s">
        <v>225</v>
      </c>
      <c r="E10" t="e">
        <f>+VLOOKUP(A10,USER!$B$6:$B$83,1,0)</f>
        <v>#N/A</v>
      </c>
    </row>
    <row r="11" spans="1:5" ht="15" hidden="1" customHeight="1" thickBot="1" x14ac:dyDescent="0.25">
      <c r="A11" s="79">
        <v>72530015</v>
      </c>
      <c r="B11" s="80" t="s">
        <v>739</v>
      </c>
      <c r="C11" s="80" t="s">
        <v>19</v>
      </c>
      <c r="D11" s="80" t="s">
        <v>2223</v>
      </c>
      <c r="E11" t="e">
        <f>+VLOOKUP(A11,USER!$B$6:$B$83,1,0)</f>
        <v>#N/A</v>
      </c>
    </row>
    <row r="12" spans="1:5" ht="15" hidden="1" customHeight="1" thickBot="1" x14ac:dyDescent="0.25">
      <c r="A12" s="79">
        <v>75530110</v>
      </c>
      <c r="B12" s="80" t="s">
        <v>892</v>
      </c>
      <c r="C12" s="80" t="s">
        <v>19</v>
      </c>
      <c r="D12" s="80" t="s">
        <v>225</v>
      </c>
      <c r="E12" t="e">
        <f>+VLOOKUP(A12,USER!$B$6:$B$83,1,0)</f>
        <v>#N/A</v>
      </c>
    </row>
    <row r="13" spans="1:5" ht="15" hidden="1" customHeight="1" thickBot="1" x14ac:dyDescent="0.25">
      <c r="A13" s="79">
        <v>75125900</v>
      </c>
      <c r="B13" s="80" t="s">
        <v>1192</v>
      </c>
      <c r="C13" s="80" t="s">
        <v>16</v>
      </c>
      <c r="D13" s="80" t="s">
        <v>225</v>
      </c>
      <c r="E13">
        <f>+VLOOKUP(A13,USER!$B$6:$B$83,1,0)</f>
        <v>75125900</v>
      </c>
    </row>
    <row r="14" spans="1:5" ht="15" hidden="1" customHeight="1" thickBot="1" x14ac:dyDescent="0.25">
      <c r="A14" s="79">
        <v>44313289</v>
      </c>
      <c r="B14" s="80" t="s">
        <v>981</v>
      </c>
      <c r="C14" s="80" t="s">
        <v>19</v>
      </c>
      <c r="D14" s="80" t="s">
        <v>243</v>
      </c>
      <c r="E14" t="e">
        <f>+VLOOKUP(A14,USER!$B$6:$B$83,1,0)</f>
        <v>#N/A</v>
      </c>
    </row>
    <row r="15" spans="1:5" ht="15" hidden="1" customHeight="1" thickBot="1" x14ac:dyDescent="0.25">
      <c r="A15" s="79">
        <v>42416818</v>
      </c>
      <c r="B15" s="80" t="s">
        <v>828</v>
      </c>
      <c r="C15" s="80" t="s">
        <v>16</v>
      </c>
      <c r="D15" s="80" t="s">
        <v>243</v>
      </c>
      <c r="E15" t="e">
        <f>+VLOOKUP(A15,USER!$B$6:$B$83,1,0)</f>
        <v>#N/A</v>
      </c>
    </row>
    <row r="16" spans="1:5" ht="15" hidden="1" customHeight="1" thickBot="1" x14ac:dyDescent="0.25">
      <c r="A16" s="79">
        <v>48601156</v>
      </c>
      <c r="B16" s="80" t="s">
        <v>725</v>
      </c>
      <c r="C16" s="80" t="s">
        <v>16</v>
      </c>
      <c r="D16" s="80" t="s">
        <v>243</v>
      </c>
      <c r="E16" t="e">
        <f>+VLOOKUP(A16,USER!$B$6:$B$83,1,0)</f>
        <v>#N/A</v>
      </c>
    </row>
    <row r="17" spans="1:5" ht="15" hidden="1" customHeight="1" thickBot="1" x14ac:dyDescent="0.25">
      <c r="A17" s="79">
        <v>75869434</v>
      </c>
      <c r="B17" s="80" t="s">
        <v>1077</v>
      </c>
      <c r="C17" s="80" t="s">
        <v>16</v>
      </c>
      <c r="D17" s="80" t="s">
        <v>243</v>
      </c>
      <c r="E17" t="e">
        <f>+VLOOKUP(A17,USER!$B$6:$B$83,1,0)</f>
        <v>#N/A</v>
      </c>
    </row>
    <row r="18" spans="1:5" ht="15" hidden="1" customHeight="1" thickBot="1" x14ac:dyDescent="0.25">
      <c r="A18" s="79">
        <v>75202955</v>
      </c>
      <c r="B18" s="80" t="s">
        <v>2225</v>
      </c>
      <c r="C18" s="80" t="s">
        <v>16</v>
      </c>
      <c r="D18" s="80" t="s">
        <v>243</v>
      </c>
      <c r="E18" t="e">
        <f>+VLOOKUP(A18,USER!$B$6:$B$83,1,0)</f>
        <v>#N/A</v>
      </c>
    </row>
    <row r="19" spans="1:5" ht="15" hidden="1" customHeight="1" thickBot="1" x14ac:dyDescent="0.25">
      <c r="A19" s="79">
        <v>75272872</v>
      </c>
      <c r="B19" s="80" t="s">
        <v>940</v>
      </c>
      <c r="C19" s="80" t="s">
        <v>16</v>
      </c>
      <c r="D19" s="80" t="s">
        <v>243</v>
      </c>
      <c r="E19" t="e">
        <f>+VLOOKUP(A19,USER!$B$6:$B$83,1,0)</f>
        <v>#N/A</v>
      </c>
    </row>
    <row r="20" spans="1:5" ht="15" hidden="1" customHeight="1" thickBot="1" x14ac:dyDescent="0.25">
      <c r="A20" s="79">
        <v>73303500</v>
      </c>
      <c r="B20" s="80" t="s">
        <v>961</v>
      </c>
      <c r="C20" s="80" t="s">
        <v>16</v>
      </c>
      <c r="D20" s="80" t="s">
        <v>2223</v>
      </c>
      <c r="E20" t="e">
        <f>+VLOOKUP(A20,USER!$B$6:$B$83,1,0)</f>
        <v>#N/A</v>
      </c>
    </row>
    <row r="21" spans="1:5" ht="15" customHeight="1" thickBot="1" x14ac:dyDescent="0.25">
      <c r="A21" s="79">
        <v>70104126</v>
      </c>
      <c r="B21" s="80" t="s">
        <v>522</v>
      </c>
      <c r="C21" s="80" t="s">
        <v>16</v>
      </c>
      <c r="D21" s="80" t="s">
        <v>2223</v>
      </c>
      <c r="E21" t="e">
        <f>+VLOOKUP(A21,USER!$B$6:$B$83,1,0)</f>
        <v>#N/A</v>
      </c>
    </row>
    <row r="22" spans="1:5" ht="15" hidden="1" customHeight="1" thickBot="1" x14ac:dyDescent="0.25">
      <c r="A22" s="79">
        <v>72666795</v>
      </c>
      <c r="B22" s="80" t="s">
        <v>715</v>
      </c>
      <c r="C22" s="80" t="s">
        <v>16</v>
      </c>
      <c r="D22" s="80" t="s">
        <v>2223</v>
      </c>
      <c r="E22" t="e">
        <f>+VLOOKUP(A22,USER!$B$6:$B$83,1,0)</f>
        <v>#N/A</v>
      </c>
    </row>
  </sheetData>
  <autoFilter ref="A3:A22" xr:uid="{2AD4F19E-F7B3-4ABC-9891-6B5161D116A8}">
    <filterColumn colId="0">
      <filters>
        <filter val="70104126"/>
      </filters>
    </filterColumn>
  </autoFilter>
  <pageMargins left="0.7" right="0.7" top="0.75" bottom="0.75" header="0.3" footer="0.3"/>
  <headerFooter>
    <oddHeader>&amp;L&amp;"Calibri"&amp;10&amp;K000000 Concentrix Classified - Confidential&amp;1#_x000D_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E0A1E-B5AB-460D-A7FE-E9F7E1D3E616}">
  <sheetPr codeName="sFB4">
    <tabColor theme="9" tint="-0.249977111117893"/>
  </sheetPr>
  <dimension ref="A4:BX24"/>
  <sheetViews>
    <sheetView showGridLines="0" topLeftCell="BG1" zoomScale="85" zoomScaleNormal="85" workbookViewId="0">
      <selection activeCell="M7" sqref="M7:BV21"/>
    </sheetView>
  </sheetViews>
  <sheetFormatPr baseColWidth="10" defaultColWidth="11.42578125" defaultRowHeight="12.75" x14ac:dyDescent="0.2"/>
  <cols>
    <col min="1" max="1" width="5.7109375" customWidth="1"/>
    <col min="2" max="2" width="12.140625" style="2" bestFit="1" customWidth="1"/>
    <col min="3" max="3" width="17.42578125" style="2" customWidth="1"/>
    <col min="4" max="4" width="16" style="2" customWidth="1"/>
    <col min="5" max="5" width="20.140625" style="2" customWidth="1"/>
    <col min="6" max="6" width="21" style="2" customWidth="1"/>
    <col min="7" max="7" width="45.85546875" style="2" bestFit="1" customWidth="1"/>
    <col min="8" max="8" width="47.42578125" style="2" customWidth="1"/>
    <col min="9" max="9" width="45.7109375" style="2" bestFit="1" customWidth="1"/>
    <col min="10" max="10" width="16" style="2" customWidth="1"/>
    <col min="11" max="12" width="38.7109375" style="2" customWidth="1"/>
    <col min="13" max="13" width="13" style="2" bestFit="1" customWidth="1"/>
    <col min="14" max="14" width="19.7109375" style="2" bestFit="1" customWidth="1"/>
    <col min="15" max="15" width="17.28515625" style="2" bestFit="1" customWidth="1"/>
    <col min="16" max="16" width="24.5703125" style="2" bestFit="1" customWidth="1"/>
    <col min="17" max="17" width="22" style="2" bestFit="1" customWidth="1"/>
    <col min="18" max="18" width="9.140625" style="2" bestFit="1" customWidth="1"/>
    <col min="19" max="19" width="19.7109375" style="2" bestFit="1" customWidth="1"/>
    <col min="20" max="20" width="17.28515625" style="2" bestFit="1" customWidth="1"/>
    <col min="21" max="21" width="18.28515625" style="2" bestFit="1" customWidth="1"/>
    <col min="22" max="22" width="19.140625" style="2" bestFit="1" customWidth="1"/>
    <col min="23" max="24" width="18.140625" style="2" bestFit="1" customWidth="1"/>
    <col min="25" max="25" width="18.7109375" style="2" bestFit="1" customWidth="1"/>
    <col min="26" max="26" width="19.5703125" style="2" bestFit="1" customWidth="1"/>
    <col min="27" max="27" width="19.7109375" style="2" bestFit="1" customWidth="1"/>
    <col min="28" max="28" width="17.28515625" style="2" bestFit="1" customWidth="1"/>
    <col min="29" max="29" width="18.28515625" style="2" bestFit="1" customWidth="1"/>
    <col min="30" max="30" width="19.140625" style="2" bestFit="1" customWidth="1"/>
    <col min="31" max="32" width="18.140625" style="2" bestFit="1" customWidth="1"/>
    <col min="33" max="33" width="18.7109375" style="2" bestFit="1" customWidth="1"/>
    <col min="34" max="34" width="19.5703125" style="2" bestFit="1" customWidth="1"/>
    <col min="35" max="35" width="19.7109375" style="2" bestFit="1" customWidth="1"/>
    <col min="36" max="36" width="17.28515625" style="2" bestFit="1" customWidth="1"/>
    <col min="37" max="37" width="18.28515625" style="2" bestFit="1" customWidth="1"/>
    <col min="38" max="38" width="19.140625" style="2" bestFit="1" customWidth="1"/>
    <col min="39" max="40" width="18.140625" style="2" bestFit="1" customWidth="1"/>
    <col min="41" max="41" width="18.7109375" style="2" bestFit="1" customWidth="1"/>
    <col min="42" max="42" width="19.5703125" style="2" bestFit="1" customWidth="1"/>
    <col min="43" max="43" width="19.7109375" style="2" bestFit="1" customWidth="1"/>
    <col min="44" max="44" width="17.28515625" style="2" bestFit="1" customWidth="1"/>
    <col min="45" max="45" width="18.28515625" style="2" bestFit="1" customWidth="1"/>
    <col min="46" max="46" width="19.140625" style="2" bestFit="1" customWidth="1"/>
    <col min="47" max="48" width="18.140625" style="2" bestFit="1" customWidth="1"/>
    <col min="49" max="49" width="18.7109375" style="2" bestFit="1" customWidth="1"/>
    <col min="50" max="50" width="19.5703125" style="2" bestFit="1" customWidth="1"/>
    <col min="51" max="51" width="19.7109375" style="2" bestFit="1" customWidth="1"/>
    <col min="52" max="52" width="17.28515625" style="2" bestFit="1" customWidth="1"/>
    <col min="53" max="53" width="18.28515625" style="2" bestFit="1" customWidth="1"/>
    <col min="54" max="54" width="19.140625" style="2" bestFit="1" customWidth="1"/>
    <col min="55" max="56" width="18.140625" style="2" bestFit="1" customWidth="1"/>
    <col min="57" max="57" width="18.7109375" style="2" bestFit="1" customWidth="1"/>
    <col min="58" max="58" width="19.5703125" style="2" bestFit="1" customWidth="1"/>
    <col min="59" max="59" width="19.7109375" style="2" bestFit="1" customWidth="1"/>
    <col min="60" max="60" width="17.28515625" style="2" bestFit="1" customWidth="1"/>
    <col min="61" max="61" width="18.28515625" style="2" bestFit="1" customWidth="1"/>
    <col min="62" max="62" width="19.140625" style="2" bestFit="1" customWidth="1"/>
    <col min="63" max="64" width="18.140625" style="2" bestFit="1" customWidth="1"/>
    <col min="65" max="65" width="18.7109375" style="2" bestFit="1" customWidth="1"/>
    <col min="66" max="66" width="19.5703125" style="2" bestFit="1" customWidth="1"/>
    <col min="67" max="67" width="19.7109375" style="2" bestFit="1" customWidth="1"/>
    <col min="68" max="68" width="17.28515625" style="2" bestFit="1" customWidth="1"/>
    <col min="69" max="69" width="18.28515625" style="2" bestFit="1" customWidth="1"/>
    <col min="70" max="70" width="19.140625" style="2" bestFit="1" customWidth="1"/>
    <col min="71" max="72" width="18.140625" style="2" bestFit="1" customWidth="1"/>
    <col min="73" max="73" width="18.7109375" style="2" bestFit="1" customWidth="1"/>
    <col min="74" max="74" width="19.5703125" style="2" bestFit="1" customWidth="1"/>
    <col min="75" max="75" width="2.42578125" style="2" bestFit="1" customWidth="1"/>
    <col min="76" max="76" width="3.28515625" style="2" bestFit="1" customWidth="1"/>
    <col min="77" max="16384" width="11.42578125" style="2"/>
  </cols>
  <sheetData>
    <row r="4" spans="1:76" customFormat="1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customFormat="1" ht="13.5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+PARTNERCALL!S5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6" customFormat="1" ht="21" customHeight="1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15</v>
      </c>
    </row>
    <row r="7" spans="1:76" x14ac:dyDescent="0.2">
      <c r="A7" s="10">
        <v>1</v>
      </c>
      <c r="B7" s="74">
        <v>76785234</v>
      </c>
      <c r="C7" s="61" t="str">
        <f>+VLOOKUP(J7,TURNO!P:Q,2,0)</f>
        <v>MAIL USER</v>
      </c>
      <c r="D7" s="61" t="str">
        <f>+VLOOKUP(N7,TURNO!B:D,3,0)</f>
        <v>Madrugada</v>
      </c>
      <c r="E7" s="75">
        <f>+VLOOKUP(B7,GESEM!B:R,12,0)</f>
        <v>43854</v>
      </c>
      <c r="F7" s="61" t="str">
        <f>+VLOOKUP(B7,GESEM!B:R,13,0)</f>
        <v>FULL TIME</v>
      </c>
      <c r="G7" s="61"/>
      <c r="H7" s="61"/>
      <c r="I7" s="61" t="str">
        <f>+VLOOKUP(B7,GESEM!B:N,3,0)</f>
        <v>MINAYA MENA HILDA JASMYN</v>
      </c>
      <c r="J7" s="61" t="s">
        <v>45</v>
      </c>
      <c r="K7" s="61" t="str">
        <f>+VLOOKUP(B7,GESEM!B:R,8,0)</f>
        <v>QUISPE LUNA VICTOR HUGO</v>
      </c>
      <c r="L7" s="61" t="str">
        <f>+VLOOKUP(B7,GESEM!B:R,17,0)</f>
        <v>SALVADOR CAMPOS EDUAR ANDRES</v>
      </c>
      <c r="M7" s="61" t="s">
        <v>98</v>
      </c>
      <c r="N7" s="13">
        <v>0.95833333333333337</v>
      </c>
      <c r="O7" s="14">
        <v>0.30208333333333331</v>
      </c>
      <c r="P7" s="13">
        <v>0.16666666666666666</v>
      </c>
      <c r="Q7" s="13">
        <v>0.19791666666666666</v>
      </c>
      <c r="R7" s="61" t="str">
        <f>+VLOOKUP(B7,GESEM!B:R,9,0)</f>
        <v>ACTIVO</v>
      </c>
      <c r="S7" s="14">
        <v>0.95833333333333337</v>
      </c>
      <c r="T7" s="14">
        <v>0.30208333333333331</v>
      </c>
      <c r="U7" s="14"/>
      <c r="V7" s="14"/>
      <c r="W7" s="13">
        <v>0.16666666666666666</v>
      </c>
      <c r="X7" s="13">
        <v>0.19791666666666666</v>
      </c>
      <c r="Y7" s="13"/>
      <c r="Z7" s="15"/>
      <c r="AA7" s="16"/>
      <c r="AB7" s="17"/>
      <c r="AC7" s="17"/>
      <c r="AD7" s="17"/>
      <c r="AE7" s="17"/>
      <c r="AF7" s="17"/>
      <c r="AG7" s="17"/>
      <c r="AH7" s="18"/>
      <c r="AI7" s="13">
        <v>0.95833333333333337</v>
      </c>
      <c r="AJ7" s="14">
        <v>0.30208333333333331</v>
      </c>
      <c r="AK7" s="14"/>
      <c r="AL7" s="14"/>
      <c r="AM7" s="13">
        <v>0.16666666666666666</v>
      </c>
      <c r="AN7" s="13">
        <v>0.19791666666666666</v>
      </c>
      <c r="AO7" s="14"/>
      <c r="AP7" s="20"/>
      <c r="AQ7" s="16">
        <v>0.95833333333333337</v>
      </c>
      <c r="AR7" s="17">
        <v>0.30208333333333331</v>
      </c>
      <c r="AS7" s="17"/>
      <c r="AT7" s="17"/>
      <c r="AU7" s="17">
        <v>0.16666666666666666</v>
      </c>
      <c r="AV7" s="17">
        <v>0.19791666666666666</v>
      </c>
      <c r="AW7" s="17"/>
      <c r="AX7" s="18"/>
      <c r="AY7" s="19">
        <v>0.95833333333333337</v>
      </c>
      <c r="AZ7" s="14">
        <v>0.30208333333333331</v>
      </c>
      <c r="BA7" s="14"/>
      <c r="BB7" s="14"/>
      <c r="BC7" s="14">
        <v>0.16666666666666666</v>
      </c>
      <c r="BD7" s="14">
        <v>0.19791666666666666</v>
      </c>
      <c r="BE7" s="14"/>
      <c r="BF7" s="20"/>
      <c r="BG7" s="16">
        <v>0.95833333333333337</v>
      </c>
      <c r="BH7" s="17">
        <v>0.30208333333333331</v>
      </c>
      <c r="BI7" s="17"/>
      <c r="BJ7" s="17"/>
      <c r="BK7" s="17">
        <v>0.16666666666666666</v>
      </c>
      <c r="BL7" s="17">
        <v>0.19791666666666666</v>
      </c>
      <c r="BM7" s="17"/>
      <c r="BN7" s="18"/>
      <c r="BO7" s="13">
        <v>0.95833333333333337</v>
      </c>
      <c r="BP7" s="14">
        <v>0.30208333333333331</v>
      </c>
      <c r="BQ7" s="14"/>
      <c r="BR7" s="14"/>
      <c r="BS7" s="13">
        <v>0.16666666666666666</v>
      </c>
      <c r="BT7" s="13">
        <v>0.19791666666666666</v>
      </c>
      <c r="BU7" s="14"/>
      <c r="BV7" s="20"/>
      <c r="BW7" s="21">
        <f t="shared" ref="BW7:BW8" si="0">COUNTBLANK(S7)+COUNTBLANK(AA7)+COUNTBLANK(AI7)+COUNTBLANK(AQ7)+COUNTBLANK(AY7)+COUNTBLANK(BG7)+COUNTBLANK(BO7)</f>
        <v>1</v>
      </c>
      <c r="BX7" s="2" t="str">
        <f t="shared" ref="BX7:BX8" si="1">IF(I7="NESTING","OK",IF(AND(K7="full time",BW7=1),"OK",IF(AND(K7="Part time",BW7=2),"OK",IF(AND(K7="Part Time2",BW7=1),"OK",IF(AND(K7="Part Time3",BW7=4),"OK","X")))))</f>
        <v>X</v>
      </c>
    </row>
    <row r="8" spans="1:76" x14ac:dyDescent="0.2">
      <c r="A8" s="31">
        <f>+A7+1</f>
        <v>2</v>
      </c>
      <c r="B8" s="74">
        <v>73303500</v>
      </c>
      <c r="C8" s="61" t="str">
        <f>+VLOOKUP(J8,TURNO!P:Q,2,0)</f>
        <v>MAIL USER</v>
      </c>
      <c r="D8" s="61" t="str">
        <f>+VLOOKUP(N8,TURNO!B:D,3,0)</f>
        <v>Madrugada</v>
      </c>
      <c r="E8" s="75">
        <f>+VLOOKUP(B8,GESEM!B:R,12,0)</f>
        <v>44897</v>
      </c>
      <c r="F8" s="61" t="str">
        <f>+VLOOKUP(B8,GESEM!B:R,13,0)</f>
        <v>FULL TIME</v>
      </c>
      <c r="G8" s="61"/>
      <c r="H8" s="61"/>
      <c r="I8" s="61" t="str">
        <f>+VLOOKUP(B8,GESEM!B:N,3,0)</f>
        <v>MEJIA AYASTA ROSSANA NAYELI</v>
      </c>
      <c r="J8" s="61" t="s">
        <v>45</v>
      </c>
      <c r="K8" s="61" t="str">
        <f>+VLOOKUP(B8,GESEM!B:R,8,0)</f>
        <v>QUISPE LUNA VICTOR HUGO</v>
      </c>
      <c r="L8" s="61" t="str">
        <f>+VLOOKUP(B8,GESEM!B:R,17,0)</f>
        <v>SALVADOR CAMPOS EDUAR ANDRES</v>
      </c>
      <c r="M8" s="61" t="s">
        <v>101</v>
      </c>
      <c r="N8" s="14">
        <v>0.91666666666666663</v>
      </c>
      <c r="O8" s="14">
        <v>0.26041666666666669</v>
      </c>
      <c r="P8" s="13">
        <v>0.125</v>
      </c>
      <c r="Q8" s="14">
        <v>0.15625</v>
      </c>
      <c r="R8" s="61" t="str">
        <f>+VLOOKUP(B8,GESEM!B:R,9,0)</f>
        <v>ACTIVO</v>
      </c>
      <c r="S8" s="14">
        <v>0.91666666666666663</v>
      </c>
      <c r="T8" s="14">
        <v>0.26041666666666669</v>
      </c>
      <c r="U8" s="14"/>
      <c r="V8" s="14"/>
      <c r="W8" s="14">
        <v>0.125</v>
      </c>
      <c r="X8" s="14">
        <v>0.15625</v>
      </c>
      <c r="Y8" s="14"/>
      <c r="Z8" s="15"/>
      <c r="AA8" s="16">
        <v>0.91666666666666663</v>
      </c>
      <c r="AB8" s="17">
        <v>0.26041666666666669</v>
      </c>
      <c r="AC8" s="17"/>
      <c r="AD8" s="17"/>
      <c r="AE8" s="17">
        <v>0.125</v>
      </c>
      <c r="AF8" s="17">
        <v>0.15625</v>
      </c>
      <c r="AG8" s="17"/>
      <c r="AH8" s="18"/>
      <c r="AI8" s="19">
        <v>0.91666666666666663</v>
      </c>
      <c r="AJ8" s="14">
        <v>0.26041666666666669</v>
      </c>
      <c r="AK8" s="14"/>
      <c r="AL8" s="14"/>
      <c r="AM8" s="14">
        <v>0.125</v>
      </c>
      <c r="AN8" s="14">
        <v>0.15625</v>
      </c>
      <c r="AO8" s="14"/>
      <c r="AP8" s="20"/>
      <c r="AQ8" s="16">
        <v>0.91666666666666663</v>
      </c>
      <c r="AR8" s="17">
        <v>0.26041666666666669</v>
      </c>
      <c r="AS8" s="17"/>
      <c r="AT8" s="17"/>
      <c r="AU8" s="17">
        <v>0.125</v>
      </c>
      <c r="AV8" s="17">
        <v>0.15625</v>
      </c>
      <c r="AW8" s="17"/>
      <c r="AX8" s="18"/>
      <c r="AY8" s="19"/>
      <c r="AZ8" s="14"/>
      <c r="BA8" s="14"/>
      <c r="BB8" s="14"/>
      <c r="BC8" s="14"/>
      <c r="BD8" s="14"/>
      <c r="BE8" s="14"/>
      <c r="BF8" s="20"/>
      <c r="BG8" s="16">
        <v>0.91666666666666663</v>
      </c>
      <c r="BH8" s="17">
        <v>0.26041666666666669</v>
      </c>
      <c r="BI8" s="17"/>
      <c r="BJ8" s="17"/>
      <c r="BK8" s="17">
        <v>0.125</v>
      </c>
      <c r="BL8" s="17">
        <v>0.15625</v>
      </c>
      <c r="BM8" s="17"/>
      <c r="BN8" s="18"/>
      <c r="BO8" s="14">
        <v>0.91666666666666663</v>
      </c>
      <c r="BP8" s="14">
        <v>0.26041666666666669</v>
      </c>
      <c r="BQ8" s="14"/>
      <c r="BR8" s="14"/>
      <c r="BS8" s="14">
        <v>0.125</v>
      </c>
      <c r="BT8" s="14">
        <v>0.15625</v>
      </c>
      <c r="BU8" s="14"/>
      <c r="BV8" s="20"/>
      <c r="BW8" s="21">
        <f t="shared" si="0"/>
        <v>1</v>
      </c>
      <c r="BX8" s="2" t="str">
        <f t="shared" si="1"/>
        <v>X</v>
      </c>
    </row>
    <row r="9" spans="1:76" x14ac:dyDescent="0.2">
      <c r="A9" s="31">
        <f t="shared" ref="A9:A21" si="2">+A8+1</f>
        <v>3</v>
      </c>
      <c r="B9" s="74">
        <v>10708088</v>
      </c>
      <c r="C9" s="61" t="str">
        <f>+VLOOKUP(J9,TURNO!P:Q,2,0)</f>
        <v>MAIL USER</v>
      </c>
      <c r="D9" s="61" t="str">
        <f>+VLOOKUP(N9,TURNO!B:D,3,0)</f>
        <v>Madrugada</v>
      </c>
      <c r="E9" s="75">
        <f>+VLOOKUP(B9,GESEM!B:R,12,0)</f>
        <v>43784</v>
      </c>
      <c r="F9" s="61" t="str">
        <f>+VLOOKUP(B9,GESEM!B:R,13,0)</f>
        <v>PART TIME</v>
      </c>
      <c r="G9" s="61"/>
      <c r="H9" s="61"/>
      <c r="I9" s="61" t="str">
        <f>+VLOOKUP(B9,GESEM!B:N,3,0)</f>
        <v>DELGADO ESPINOZA MELINA VICTORIA</v>
      </c>
      <c r="J9" s="61" t="s">
        <v>45</v>
      </c>
      <c r="K9" s="61" t="str">
        <f>+VLOOKUP(B9,GESEM!B:R,8,0)</f>
        <v>MONIGOTE VEGA LUIS ALBERTO</v>
      </c>
      <c r="L9" s="61" t="str">
        <f>+VLOOKUP(B9,GESEM!B:R,17,0)</f>
        <v>SALVADOR CAMPOS EDUAR ANDRES</v>
      </c>
      <c r="M9" s="61" t="s">
        <v>100</v>
      </c>
      <c r="N9" s="13">
        <v>0.91666666666666663</v>
      </c>
      <c r="O9" s="14">
        <v>7.9861111111111105E-2</v>
      </c>
      <c r="P9" s="13" t="s">
        <v>148</v>
      </c>
      <c r="Q9" s="14" t="s">
        <v>148</v>
      </c>
      <c r="R9" s="61" t="str">
        <f>+VLOOKUP(B9,GESEM!B:R,9,0)</f>
        <v>ACTIVO</v>
      </c>
      <c r="S9" s="14">
        <v>0.91666666666666663</v>
      </c>
      <c r="T9" s="14">
        <v>7.9861111111111105E-2</v>
      </c>
      <c r="U9" s="14"/>
      <c r="V9" s="14"/>
      <c r="W9" s="14" t="s">
        <v>148</v>
      </c>
      <c r="X9" s="14" t="s">
        <v>148</v>
      </c>
      <c r="Y9" s="14"/>
      <c r="Z9" s="15"/>
      <c r="AA9" s="16">
        <v>0.91666666666666663</v>
      </c>
      <c r="AB9" s="17">
        <v>7.9861111111111105E-2</v>
      </c>
      <c r="AC9" s="17"/>
      <c r="AD9" s="17"/>
      <c r="AE9" s="17" t="s">
        <v>148</v>
      </c>
      <c r="AF9" s="17" t="s">
        <v>148</v>
      </c>
      <c r="AG9" s="17"/>
      <c r="AH9" s="18"/>
      <c r="AI9" s="13">
        <v>0.91666666666666663</v>
      </c>
      <c r="AJ9" s="14">
        <v>7.9861111111111105E-2</v>
      </c>
      <c r="AK9" s="14"/>
      <c r="AL9" s="14"/>
      <c r="AM9" s="14" t="s">
        <v>148</v>
      </c>
      <c r="AN9" s="14" t="s">
        <v>148</v>
      </c>
      <c r="AO9" s="14"/>
      <c r="AP9" s="20"/>
      <c r="AQ9" s="16"/>
      <c r="AR9" s="17"/>
      <c r="AS9" s="17"/>
      <c r="AT9" s="17"/>
      <c r="AU9" s="17"/>
      <c r="AV9" s="17"/>
      <c r="AW9" s="17"/>
      <c r="AX9" s="18"/>
      <c r="AY9" s="19">
        <v>0.91666666666666663</v>
      </c>
      <c r="AZ9" s="14">
        <v>7.9861111111111105E-2</v>
      </c>
      <c r="BA9" s="14"/>
      <c r="BB9" s="14"/>
      <c r="BC9" s="14" t="s">
        <v>148</v>
      </c>
      <c r="BD9" s="14" t="s">
        <v>148</v>
      </c>
      <c r="BE9" s="14"/>
      <c r="BF9" s="20"/>
      <c r="BG9" s="16">
        <v>0.91666666666666663</v>
      </c>
      <c r="BH9" s="17">
        <v>7.9861111111111105E-2</v>
      </c>
      <c r="BI9" s="17"/>
      <c r="BJ9" s="17"/>
      <c r="BK9" s="17" t="s">
        <v>148</v>
      </c>
      <c r="BL9" s="17" t="s">
        <v>148</v>
      </c>
      <c r="BM9" s="17"/>
      <c r="BN9" s="18"/>
      <c r="BO9" s="13">
        <v>0.91666666666666663</v>
      </c>
      <c r="BP9" s="14">
        <v>7.9861111111111105E-2</v>
      </c>
      <c r="BQ9" s="14"/>
      <c r="BR9" s="14"/>
      <c r="BS9" s="14" t="s">
        <v>148</v>
      </c>
      <c r="BT9" s="14" t="s">
        <v>148</v>
      </c>
      <c r="BU9" s="14"/>
      <c r="BV9" s="20"/>
      <c r="BW9" s="21">
        <f t="shared" ref="BW9:BW14" si="3">COUNTBLANK(S9)+COUNTBLANK(AA9)+COUNTBLANK(AI9)+COUNTBLANK(AQ9)+COUNTBLANK(AY9)+COUNTBLANK(BG9)+COUNTBLANK(BO9)</f>
        <v>1</v>
      </c>
      <c r="BX9" s="2" t="str">
        <f t="shared" ref="BX9:BX14" si="4">IF(I9="NESTING","OK",IF(AND(K9="full time",BW9=1),"OK",IF(AND(K9="Part time",BW9=2),"OK",IF(AND(K9="Part Time2",BW9=1),"OK",IF(AND(K9="Part Time3",BW9=4),"OK","X")))))</f>
        <v>X</v>
      </c>
    </row>
    <row r="10" spans="1:76" x14ac:dyDescent="0.2">
      <c r="A10" s="31">
        <f t="shared" si="2"/>
        <v>4</v>
      </c>
      <c r="B10" s="74">
        <v>47028052</v>
      </c>
      <c r="C10" s="61" t="str">
        <f>+VLOOKUP(J10,TURNO!P:Q,2,0)</f>
        <v>MAIL USER</v>
      </c>
      <c r="D10" s="61" t="str">
        <f>+VLOOKUP(N10,TURNO!B:D,3,0)</f>
        <v>Madrugada</v>
      </c>
      <c r="E10" s="75">
        <f>+VLOOKUP(B10,GESEM!B:R,12,0)</f>
        <v>44544</v>
      </c>
      <c r="F10" s="61" t="str">
        <f>+VLOOKUP(B10,GESEM!B:R,13,0)</f>
        <v>PART TIME</v>
      </c>
      <c r="G10" s="61" t="s">
        <v>2216</v>
      </c>
      <c r="H10" s="61" t="s">
        <v>2226</v>
      </c>
      <c r="I10" s="61" t="str">
        <f>+VLOOKUP(B10,GESEM!B:N,3,0)</f>
        <v>QUISPE HUARCAYA KARINA BEATRIZ</v>
      </c>
      <c r="J10" s="61" t="s">
        <v>45</v>
      </c>
      <c r="K10" s="61" t="str">
        <f>+VLOOKUP(B10,GESEM!B:R,8,0)</f>
        <v>MONIGOTE VEGA LUIS ALBERTO</v>
      </c>
      <c r="L10" s="61" t="str">
        <f>+VLOOKUP(B10,GESEM!B:R,17,0)</f>
        <v>SALVADOR CAMPOS EDUAR ANDRES</v>
      </c>
      <c r="M10" s="61" t="s">
        <v>103</v>
      </c>
      <c r="N10" s="13">
        <v>0.95833333333333337</v>
      </c>
      <c r="O10" s="14">
        <v>7.9861111111111105E-2</v>
      </c>
      <c r="P10" s="13"/>
      <c r="Q10" s="14"/>
      <c r="R10" s="61" t="str">
        <f>+VLOOKUP(B10,GESEM!B:R,9,0)</f>
        <v>ACTIVO</v>
      </c>
      <c r="S10" s="14">
        <v>0.95833333333333337</v>
      </c>
      <c r="T10" s="14">
        <v>7.9861111111111105E-2</v>
      </c>
      <c r="U10" s="14"/>
      <c r="V10" s="14"/>
      <c r="W10" s="14"/>
      <c r="X10" s="14"/>
      <c r="Y10" s="14"/>
      <c r="Z10" s="15"/>
      <c r="AA10" s="16">
        <v>0.95833333333333337</v>
      </c>
      <c r="AB10" s="17">
        <v>7.9861111111111105E-2</v>
      </c>
      <c r="AC10" s="17"/>
      <c r="AD10" s="17"/>
      <c r="AE10" s="17"/>
      <c r="AF10" s="17"/>
      <c r="AG10" s="17"/>
      <c r="AH10" s="18"/>
      <c r="AI10" s="19">
        <v>0.95833333333333337</v>
      </c>
      <c r="AJ10" s="14">
        <v>7.9861111111111105E-2</v>
      </c>
      <c r="AK10" s="14"/>
      <c r="AL10" s="14"/>
      <c r="AM10" s="14"/>
      <c r="AN10" s="14"/>
      <c r="AO10" s="14"/>
      <c r="AP10" s="20"/>
      <c r="AQ10" s="16">
        <v>0.95833333333333337</v>
      </c>
      <c r="AR10" s="17">
        <v>7.9861111111111105E-2</v>
      </c>
      <c r="AS10" s="17"/>
      <c r="AT10" s="17"/>
      <c r="AU10" s="17"/>
      <c r="AV10" s="17"/>
      <c r="AW10" s="17"/>
      <c r="AX10" s="18"/>
      <c r="AY10" s="19">
        <v>0.95833333333333337</v>
      </c>
      <c r="AZ10" s="14">
        <v>7.9861111111111105E-2</v>
      </c>
      <c r="BA10" s="14"/>
      <c r="BB10" s="14"/>
      <c r="BC10" s="14"/>
      <c r="BD10" s="14"/>
      <c r="BE10" s="14"/>
      <c r="BF10" s="20"/>
      <c r="BG10" s="16">
        <v>0.95833333333333337</v>
      </c>
      <c r="BH10" s="17">
        <v>7.9861111111111105E-2</v>
      </c>
      <c r="BI10" s="17"/>
      <c r="BJ10" s="17"/>
      <c r="BK10" s="17"/>
      <c r="BL10" s="17"/>
      <c r="BM10" s="17"/>
      <c r="BN10" s="18"/>
      <c r="BO10" s="14"/>
      <c r="BP10" s="14"/>
      <c r="BQ10" s="14"/>
      <c r="BR10" s="14"/>
      <c r="BS10" s="14"/>
      <c r="BT10" s="14"/>
      <c r="BU10" s="14"/>
      <c r="BV10" s="20"/>
      <c r="BW10" s="21">
        <f t="shared" si="3"/>
        <v>1</v>
      </c>
      <c r="BX10" s="2" t="str">
        <f t="shared" si="4"/>
        <v>X</v>
      </c>
    </row>
    <row r="11" spans="1:76" x14ac:dyDescent="0.2">
      <c r="A11" s="31">
        <f t="shared" si="2"/>
        <v>5</v>
      </c>
      <c r="B11" s="74">
        <v>76510902</v>
      </c>
      <c r="C11" s="61" t="str">
        <f>+VLOOKUP(J11,TURNO!P:Q,2,0)</f>
        <v>MAIL USER</v>
      </c>
      <c r="D11" s="61" t="str">
        <f>+VLOOKUP(N11,TURNO!B:D,3,0)</f>
        <v>Mañana</v>
      </c>
      <c r="E11" s="75">
        <f>+VLOOKUP(B11,GESEM!B:R,12,0)</f>
        <v>44897</v>
      </c>
      <c r="F11" s="61" t="str">
        <f>+VLOOKUP(B11,GESEM!B:R,13,0)</f>
        <v>FULL TIME</v>
      </c>
      <c r="G11" s="61" t="s">
        <v>2215</v>
      </c>
      <c r="H11" s="96" t="s">
        <v>2372</v>
      </c>
      <c r="I11" s="61" t="str">
        <f>+VLOOKUP(B11,GESEM!B:N,3,0)</f>
        <v>APONTE OTINIANO MAYRA ALEXANDRA</v>
      </c>
      <c r="J11" s="61" t="s">
        <v>45</v>
      </c>
      <c r="K11" s="61" t="str">
        <f>+VLOOKUP(B11,GESEM!B:R,8,0)</f>
        <v>FLORES VELA PIERO ANGELO</v>
      </c>
      <c r="L11" s="61" t="str">
        <f>+VLOOKUP(B11,GESEM!B:R,17,0)</f>
        <v>ALONSO RAFAEL ALEJANDRO WLADIMIR</v>
      </c>
      <c r="M11" s="61" t="s">
        <v>100</v>
      </c>
      <c r="N11" s="14">
        <v>0.25</v>
      </c>
      <c r="O11" s="14">
        <v>0.59375</v>
      </c>
      <c r="P11" s="13">
        <v>0.35416666666666669</v>
      </c>
      <c r="Q11" s="14">
        <v>0.38541666666666669</v>
      </c>
      <c r="R11" s="61" t="str">
        <f>+VLOOKUP(B11,GESEM!B:R,9,0)</f>
        <v>ACTIVO</v>
      </c>
      <c r="S11" s="14">
        <v>0.25</v>
      </c>
      <c r="T11" s="14">
        <v>0.59375</v>
      </c>
      <c r="U11" s="14"/>
      <c r="V11" s="14"/>
      <c r="W11" s="14">
        <v>0.35416666666666669</v>
      </c>
      <c r="X11" s="14">
        <v>0.38541666666666669</v>
      </c>
      <c r="Y11" s="14"/>
      <c r="Z11" s="15"/>
      <c r="AA11" s="16">
        <v>0.25</v>
      </c>
      <c r="AB11" s="17">
        <v>0.59375</v>
      </c>
      <c r="AC11" s="17"/>
      <c r="AD11" s="17"/>
      <c r="AE11" s="17">
        <v>0.35416666666666669</v>
      </c>
      <c r="AF11" s="17">
        <v>0.38541666666666669</v>
      </c>
      <c r="AG11" s="17"/>
      <c r="AH11" s="18"/>
      <c r="AI11" s="19">
        <v>0.25</v>
      </c>
      <c r="AJ11" s="14">
        <v>0.59375</v>
      </c>
      <c r="AK11" s="14"/>
      <c r="AL11" s="14"/>
      <c r="AM11" s="14">
        <v>0.35416666666666669</v>
      </c>
      <c r="AN11" s="14">
        <v>0.38541666666666669</v>
      </c>
      <c r="AO11" s="14"/>
      <c r="AP11" s="20"/>
      <c r="AQ11" s="16"/>
      <c r="AR11" s="17"/>
      <c r="AS11" s="17"/>
      <c r="AT11" s="17"/>
      <c r="AU11" s="17"/>
      <c r="AV11" s="17"/>
      <c r="AW11" s="17"/>
      <c r="AX11" s="18"/>
      <c r="AY11" s="19">
        <v>0.25</v>
      </c>
      <c r="AZ11" s="14">
        <v>0.59375</v>
      </c>
      <c r="BA11" s="14"/>
      <c r="BB11" s="14"/>
      <c r="BC11" s="13">
        <v>0.35416666666666669</v>
      </c>
      <c r="BD11" s="14">
        <v>0.38541666666666669</v>
      </c>
      <c r="BE11" s="14"/>
      <c r="BF11" s="20"/>
      <c r="BG11" s="16">
        <v>0.25</v>
      </c>
      <c r="BH11" s="17">
        <v>0.59375</v>
      </c>
      <c r="BI11" s="17"/>
      <c r="BJ11" s="17"/>
      <c r="BK11" s="17">
        <v>0.35416666666666669</v>
      </c>
      <c r="BL11" s="17">
        <v>0.38541666666666669</v>
      </c>
      <c r="BM11" s="17"/>
      <c r="BN11" s="18"/>
      <c r="BO11" s="14">
        <v>0.25</v>
      </c>
      <c r="BP11" s="14">
        <v>0.59375</v>
      </c>
      <c r="BQ11" s="14"/>
      <c r="BR11" s="14"/>
      <c r="BS11" s="14">
        <v>0.35416666666666669</v>
      </c>
      <c r="BT11" s="14">
        <v>0.38541666666666669</v>
      </c>
      <c r="BU11" s="14"/>
      <c r="BV11" s="20"/>
      <c r="BW11" s="21">
        <f t="shared" si="3"/>
        <v>1</v>
      </c>
      <c r="BX11" s="2" t="str">
        <f t="shared" si="4"/>
        <v>X</v>
      </c>
    </row>
    <row r="12" spans="1:76" x14ac:dyDescent="0.2">
      <c r="A12" s="31">
        <f t="shared" si="2"/>
        <v>6</v>
      </c>
      <c r="B12" s="74">
        <v>70104126</v>
      </c>
      <c r="C12" s="61" t="str">
        <f>+VLOOKUP(J12,TURNO!P:Q,2,0)</f>
        <v>MAIL USER</v>
      </c>
      <c r="D12" s="61" t="str">
        <f>+VLOOKUP(N12,TURNO!B:D,3,0)</f>
        <v>Mañana</v>
      </c>
      <c r="E12" s="75">
        <f>+VLOOKUP(B12,GESEM!B:R,12,0)</f>
        <v>43816</v>
      </c>
      <c r="F12" s="61" t="str">
        <f>+VLOOKUP(B12,GESEM!B:R,13,0)</f>
        <v>FULL TIME</v>
      </c>
      <c r="G12" s="61" t="s">
        <v>2371</v>
      </c>
      <c r="H12" s="86" t="s">
        <v>2377</v>
      </c>
      <c r="I12" s="61" t="str">
        <f>+VLOOKUP(B12,GESEM!B:N,3,0)</f>
        <v>LAVADO PALOMINO LAYDY LIZ</v>
      </c>
      <c r="J12" s="61" t="s">
        <v>45</v>
      </c>
      <c r="K12" s="61" t="str">
        <f>+VLOOKUP(B12,GESEM!B:R,8,0)</f>
        <v>APONTE COVEÑAS JOSELYN ANDREA</v>
      </c>
      <c r="L12" s="61" t="str">
        <f>+VLOOKUP(B12,GESEM!B:R,17,0)</f>
        <v>ALONSO RAFAEL ALEJANDRO WLADIMIR</v>
      </c>
      <c r="M12" s="61" t="s">
        <v>97</v>
      </c>
      <c r="N12" s="13">
        <v>0.29166666666666669</v>
      </c>
      <c r="O12" s="13">
        <v>0.59375</v>
      </c>
      <c r="P12" s="13">
        <v>0.5</v>
      </c>
      <c r="Q12" s="14">
        <v>0.53125</v>
      </c>
      <c r="R12" s="61" t="str">
        <f>+VLOOKUP(B12,GESEM!B:R,9,0)</f>
        <v>ACTIVO</v>
      </c>
      <c r="S12" s="14"/>
      <c r="T12" s="14"/>
      <c r="U12" s="14"/>
      <c r="V12" s="14"/>
      <c r="W12" s="13"/>
      <c r="X12" s="14"/>
      <c r="Y12" s="13"/>
      <c r="Z12" s="15"/>
      <c r="AA12" s="16">
        <v>0.29166666666666669</v>
      </c>
      <c r="AB12" s="17">
        <v>0.59375</v>
      </c>
      <c r="AC12" s="17"/>
      <c r="AD12" s="17"/>
      <c r="AE12" s="17">
        <v>0.5</v>
      </c>
      <c r="AF12" s="17">
        <v>0.53125</v>
      </c>
      <c r="AG12" s="17"/>
      <c r="AH12" s="18"/>
      <c r="AI12" s="13">
        <v>0.29166666666666669</v>
      </c>
      <c r="AJ12" s="14">
        <v>0.59375</v>
      </c>
      <c r="AK12" s="14"/>
      <c r="AL12" s="14"/>
      <c r="AM12" s="13">
        <v>0.5</v>
      </c>
      <c r="AN12" s="14">
        <v>0.53125</v>
      </c>
      <c r="AO12" s="14"/>
      <c r="AP12" s="20"/>
      <c r="AQ12" s="16">
        <v>0.29166666666666669</v>
      </c>
      <c r="AR12" s="17">
        <v>0.59375</v>
      </c>
      <c r="AS12" s="17"/>
      <c r="AT12" s="17"/>
      <c r="AU12" s="17">
        <v>0.5</v>
      </c>
      <c r="AV12" s="17">
        <v>0.53125</v>
      </c>
      <c r="AW12" s="17"/>
      <c r="AX12" s="18"/>
      <c r="AY12" s="13">
        <v>0.29166666666666669</v>
      </c>
      <c r="AZ12" s="14">
        <v>0.59375</v>
      </c>
      <c r="BA12" s="14"/>
      <c r="BB12" s="14"/>
      <c r="BC12" s="13">
        <v>0.5</v>
      </c>
      <c r="BD12" s="14">
        <v>0.53125</v>
      </c>
      <c r="BE12" s="14"/>
      <c r="BF12" s="20"/>
      <c r="BG12" s="16">
        <v>0.29166666666666669</v>
      </c>
      <c r="BH12" s="17">
        <v>0.59375</v>
      </c>
      <c r="BI12" s="17"/>
      <c r="BJ12" s="17"/>
      <c r="BK12" s="17">
        <v>0.5</v>
      </c>
      <c r="BL12" s="17">
        <v>0.53125</v>
      </c>
      <c r="BM12" s="17"/>
      <c r="BN12" s="18"/>
      <c r="BO12" s="14">
        <v>0.29166666666666669</v>
      </c>
      <c r="BP12" s="14">
        <v>0.59375</v>
      </c>
      <c r="BQ12" s="14"/>
      <c r="BR12" s="14"/>
      <c r="BS12" s="13">
        <v>0.5</v>
      </c>
      <c r="BT12" s="14">
        <v>0.53125</v>
      </c>
      <c r="BU12" s="14"/>
      <c r="BV12" s="20"/>
      <c r="BW12" s="21">
        <f t="shared" si="3"/>
        <v>1</v>
      </c>
      <c r="BX12" s="2" t="str">
        <f t="shared" si="4"/>
        <v>X</v>
      </c>
    </row>
    <row r="13" spans="1:76" x14ac:dyDescent="0.2">
      <c r="A13" s="31">
        <f t="shared" si="2"/>
        <v>7</v>
      </c>
      <c r="B13" s="74">
        <v>76682645</v>
      </c>
      <c r="C13" s="61" t="str">
        <f>+VLOOKUP(J13,TURNO!P:Q,2,0)</f>
        <v>MAIL USER</v>
      </c>
      <c r="D13" s="61" t="str">
        <f>+VLOOKUP(N13,TURNO!B:D,3,0)</f>
        <v>Tarde</v>
      </c>
      <c r="E13" s="75">
        <f>+VLOOKUP(B13,GESEM!B:R,12,0)</f>
        <v>43736</v>
      </c>
      <c r="F13" s="61" t="str">
        <f>+VLOOKUP(B13,GESEM!B:R,13,0)</f>
        <v>PART TIME</v>
      </c>
      <c r="G13" s="61"/>
      <c r="H13" s="101"/>
      <c r="I13" s="61" t="str">
        <f>+VLOOKUP(B13,GESEM!B:N,3,0)</f>
        <v>SANCHEZ AGUIRRE DORIS</v>
      </c>
      <c r="J13" s="61" t="s">
        <v>45</v>
      </c>
      <c r="K13" s="61" t="str">
        <f>+VLOOKUP(B13,GESEM!B:R,8,0)</f>
        <v>QUISPE ACUÑA ALVARO ROBERT</v>
      </c>
      <c r="L13" s="61" t="str">
        <f>+VLOOKUP(B13,GESEM!B:R,17,0)</f>
        <v>SANCHEZ GRADOS JEAN PIERRE JOAQUIN</v>
      </c>
      <c r="M13" s="61" t="s">
        <v>102</v>
      </c>
      <c r="N13" s="13">
        <v>0.70833333333333337</v>
      </c>
      <c r="O13" s="13">
        <v>0.87152777777777779</v>
      </c>
      <c r="P13" s="13"/>
      <c r="Q13" s="14"/>
      <c r="R13" s="61" t="str">
        <f>+VLOOKUP(B13,GESEM!B:R,9,0)</f>
        <v>ACTIVO</v>
      </c>
      <c r="S13" s="14">
        <v>0.70833333333333337</v>
      </c>
      <c r="T13" s="14">
        <v>0.87152777777777779</v>
      </c>
      <c r="U13" s="14"/>
      <c r="V13" s="14"/>
      <c r="W13" s="13"/>
      <c r="X13" s="14"/>
      <c r="Y13" s="13"/>
      <c r="Z13" s="15"/>
      <c r="AA13" s="16">
        <v>0.70833333333333337</v>
      </c>
      <c r="AB13" s="17">
        <v>0.87152777777777779</v>
      </c>
      <c r="AC13" s="17"/>
      <c r="AD13" s="17"/>
      <c r="AE13" s="17"/>
      <c r="AF13" s="17"/>
      <c r="AG13" s="17"/>
      <c r="AH13" s="18"/>
      <c r="AI13" s="13">
        <v>0.70833333333333337</v>
      </c>
      <c r="AJ13" s="14">
        <v>0.87152777777777779</v>
      </c>
      <c r="AK13" s="14"/>
      <c r="AL13" s="14"/>
      <c r="AM13" s="13"/>
      <c r="AN13" s="14"/>
      <c r="AO13" s="14"/>
      <c r="AP13" s="20"/>
      <c r="AQ13" s="16">
        <v>0.70833333333333337</v>
      </c>
      <c r="AR13" s="17">
        <v>0.87152777777777779</v>
      </c>
      <c r="AS13" s="17"/>
      <c r="AT13" s="17"/>
      <c r="AU13" s="17"/>
      <c r="AV13" s="17"/>
      <c r="AW13" s="17"/>
      <c r="AX13" s="18"/>
      <c r="AY13" s="13">
        <v>0.70833333333333337</v>
      </c>
      <c r="AZ13" s="14">
        <v>0.87152777777777779</v>
      </c>
      <c r="BA13" s="14"/>
      <c r="BB13" s="14"/>
      <c r="BC13" s="13"/>
      <c r="BD13" s="14"/>
      <c r="BE13" s="14"/>
      <c r="BF13" s="20"/>
      <c r="BG13" s="16"/>
      <c r="BH13" s="17"/>
      <c r="BI13" s="17"/>
      <c r="BJ13" s="17"/>
      <c r="BK13" s="17"/>
      <c r="BL13" s="17"/>
      <c r="BM13" s="17"/>
      <c r="BN13" s="18"/>
      <c r="BO13" s="14">
        <v>0.70833333333333337</v>
      </c>
      <c r="BP13" s="14">
        <v>0.87152777777777779</v>
      </c>
      <c r="BQ13" s="14"/>
      <c r="BR13" s="14"/>
      <c r="BS13" s="13"/>
      <c r="BT13" s="14"/>
      <c r="BU13" s="14"/>
      <c r="BV13" s="20"/>
      <c r="BW13" s="21">
        <f t="shared" si="3"/>
        <v>1</v>
      </c>
      <c r="BX13" s="2" t="str">
        <f t="shared" si="4"/>
        <v>X</v>
      </c>
    </row>
    <row r="14" spans="1:76" ht="12.75" customHeight="1" x14ac:dyDescent="0.2">
      <c r="A14" s="31">
        <f t="shared" si="2"/>
        <v>8</v>
      </c>
      <c r="B14" s="74">
        <v>74834317</v>
      </c>
      <c r="C14" s="61" t="str">
        <f>+VLOOKUP(J14,TURNO!P:Q,2,0)</f>
        <v>MAIL USER</v>
      </c>
      <c r="D14" s="61" t="str">
        <f>+VLOOKUP(N14,TURNO!B:D,3,0)</f>
        <v>Tarde</v>
      </c>
      <c r="E14" s="75">
        <f>+VLOOKUP(B14,GESEM!B:R,12,0)</f>
        <v>45073</v>
      </c>
      <c r="F14" s="61" t="str">
        <f>+VLOOKUP(B14,GESEM!B:R,13,0)</f>
        <v>PART TIME</v>
      </c>
      <c r="G14" s="61"/>
      <c r="H14" s="61"/>
      <c r="I14" s="61" t="str">
        <f>+VLOOKUP(B14,GESEM!B:N,3,0)</f>
        <v>CASTILLO CORDOVA ZORAIDE ELIZABETH</v>
      </c>
      <c r="J14" s="61" t="s">
        <v>45</v>
      </c>
      <c r="K14" s="61" t="str">
        <f>+VLOOKUP(B14,GESEM!B:R,8,0)</f>
        <v>QUISPE ACUÑA ALVARO ROBERT</v>
      </c>
      <c r="L14" s="61" t="str">
        <f>+VLOOKUP(B14,GESEM!B:R,17,0)</f>
        <v>SANCHEZ GRADOS JEAN PIERRE JOAQUIN</v>
      </c>
      <c r="M14" s="61" t="s">
        <v>97</v>
      </c>
      <c r="N14" s="13">
        <v>0.60416666666666663</v>
      </c>
      <c r="O14" s="14">
        <v>0.76736111111111116</v>
      </c>
      <c r="P14" s="13"/>
      <c r="Q14" s="13"/>
      <c r="R14" s="61" t="str">
        <f>+VLOOKUP(B14,GESEM!B:R,9,0)</f>
        <v>ACTIVO</v>
      </c>
      <c r="S14" s="14"/>
      <c r="T14" s="14"/>
      <c r="U14" s="14"/>
      <c r="V14" s="14"/>
      <c r="W14" s="13"/>
      <c r="X14" s="14"/>
      <c r="Y14" s="13"/>
      <c r="Z14" s="15"/>
      <c r="AA14" s="16">
        <v>0.60416666666666663</v>
      </c>
      <c r="AB14" s="17">
        <v>0.76736111111111116</v>
      </c>
      <c r="AC14" s="17"/>
      <c r="AD14" s="17"/>
      <c r="AE14" s="17"/>
      <c r="AF14" s="17"/>
      <c r="AG14" s="17"/>
      <c r="AH14" s="18"/>
      <c r="AI14" s="13">
        <v>0.60416666666666663</v>
      </c>
      <c r="AJ14" s="14">
        <v>0.76736111111111116</v>
      </c>
      <c r="AK14" s="14"/>
      <c r="AL14" s="14"/>
      <c r="AM14" s="13"/>
      <c r="AN14" s="13"/>
      <c r="AO14" s="14"/>
      <c r="AP14" s="20"/>
      <c r="AQ14" s="16">
        <v>0.60416666666666663</v>
      </c>
      <c r="AR14" s="17">
        <v>0.76736111111111116</v>
      </c>
      <c r="AS14" s="17"/>
      <c r="AT14" s="17"/>
      <c r="AU14" s="17"/>
      <c r="AV14" s="17"/>
      <c r="AW14" s="17"/>
      <c r="AX14" s="18"/>
      <c r="AY14" s="13">
        <v>0.60416666666666663</v>
      </c>
      <c r="AZ14" s="14">
        <v>0.76736111111111116</v>
      </c>
      <c r="BA14" s="14"/>
      <c r="BB14" s="14"/>
      <c r="BC14" s="13"/>
      <c r="BD14" s="13"/>
      <c r="BE14" s="14"/>
      <c r="BF14" s="20"/>
      <c r="BG14" s="16">
        <v>0.60416666666666663</v>
      </c>
      <c r="BH14" s="17">
        <v>0.76736111111111116</v>
      </c>
      <c r="BI14" s="17"/>
      <c r="BJ14" s="17"/>
      <c r="BK14" s="17"/>
      <c r="BL14" s="17"/>
      <c r="BM14" s="17"/>
      <c r="BN14" s="18"/>
      <c r="BO14" s="14">
        <v>0.60416666666666663</v>
      </c>
      <c r="BP14" s="14">
        <v>0.76736111111111116</v>
      </c>
      <c r="BQ14" s="14"/>
      <c r="BR14" s="14"/>
      <c r="BS14" s="14"/>
      <c r="BT14" s="14"/>
      <c r="BU14" s="14"/>
      <c r="BV14" s="20"/>
      <c r="BW14" s="21">
        <f t="shared" si="3"/>
        <v>1</v>
      </c>
      <c r="BX14" s="2" t="str">
        <f t="shared" si="4"/>
        <v>X</v>
      </c>
    </row>
    <row r="15" spans="1:76" x14ac:dyDescent="0.2">
      <c r="A15" s="31">
        <f t="shared" si="2"/>
        <v>9</v>
      </c>
      <c r="B15" s="74">
        <v>48408258</v>
      </c>
      <c r="C15" s="61" t="str">
        <f>+VLOOKUP(J15,TURNO!P:Q,2,0)</f>
        <v>MAIL USER</v>
      </c>
      <c r="D15" s="61" t="str">
        <f>+VLOOKUP(N15,TURNO!B:D,3,0)</f>
        <v>Mañana</v>
      </c>
      <c r="E15" s="75">
        <f>+VLOOKUP(B15,GESEM!B:R,12,0)</f>
        <v>45154</v>
      </c>
      <c r="F15" s="61" t="str">
        <f>+VLOOKUP(B15,GESEM!B:R,13,0)</f>
        <v>FULL TIME</v>
      </c>
      <c r="G15" s="61" t="s">
        <v>2369</v>
      </c>
      <c r="H15" s="96" t="s">
        <v>2370</v>
      </c>
      <c r="I15" s="61" t="str">
        <f>+VLOOKUP(B15,GESEM!B:N,3,0)</f>
        <v>CORREA LANDA AMELIA MARGARETH</v>
      </c>
      <c r="J15" s="61" t="s">
        <v>45</v>
      </c>
      <c r="K15" s="61" t="str">
        <f>+VLOOKUP(B15,GESEM!B:R,8,0)</f>
        <v>FLORES VELA PIERO ANGELO</v>
      </c>
      <c r="L15" s="61" t="str">
        <f>+VLOOKUP(B15,GESEM!B:R,17,0)</f>
        <v>ALONSO RAFAEL ALEJANDRO WLADIMIR</v>
      </c>
      <c r="M15" s="61" t="s">
        <v>102</v>
      </c>
      <c r="N15" s="13">
        <v>0.25</v>
      </c>
      <c r="O15" s="14">
        <v>0.55208333333333337</v>
      </c>
      <c r="P15" s="13">
        <v>0.41666666666666669</v>
      </c>
      <c r="Q15" s="14">
        <v>0.44791666666666669</v>
      </c>
      <c r="R15" s="61" t="str">
        <f>+VLOOKUP(B15,GESEM!B:R,9,0)</f>
        <v>ACTIVO</v>
      </c>
      <c r="S15" s="14">
        <v>0.25</v>
      </c>
      <c r="T15" s="14">
        <v>0.55208333333333337</v>
      </c>
      <c r="U15" s="14"/>
      <c r="V15" s="14"/>
      <c r="W15" s="13">
        <v>0.41666666666666669</v>
      </c>
      <c r="X15" s="14">
        <v>0.44791666666666669</v>
      </c>
      <c r="Y15" s="13"/>
      <c r="Z15" s="20"/>
      <c r="AA15" s="107">
        <v>0.25</v>
      </c>
      <c r="AB15" s="17">
        <v>0.55208333333333337</v>
      </c>
      <c r="AC15" s="17"/>
      <c r="AD15" s="17"/>
      <c r="AE15" s="17">
        <v>0.41666666666666669</v>
      </c>
      <c r="AF15" s="17">
        <v>0.44791666666666669</v>
      </c>
      <c r="AG15" s="17"/>
      <c r="AH15" s="18"/>
      <c r="AI15" s="13">
        <v>0.25</v>
      </c>
      <c r="AJ15" s="14">
        <v>0.55208333333333337</v>
      </c>
      <c r="AK15" s="14"/>
      <c r="AL15" s="14"/>
      <c r="AM15" s="13">
        <v>0.41666666666666669</v>
      </c>
      <c r="AN15" s="14">
        <v>0.44791666666666669</v>
      </c>
      <c r="AO15" s="14"/>
      <c r="AP15" s="20"/>
      <c r="AQ15" s="16">
        <v>0.25</v>
      </c>
      <c r="AR15" s="17">
        <v>0.55208333333333337</v>
      </c>
      <c r="AS15" s="17"/>
      <c r="AT15" s="17"/>
      <c r="AU15" s="17">
        <v>0.41666666666666669</v>
      </c>
      <c r="AV15" s="17">
        <v>0.44791666666666669</v>
      </c>
      <c r="AW15" s="17"/>
      <c r="AX15" s="18"/>
      <c r="AY15" s="13">
        <v>0.25</v>
      </c>
      <c r="AZ15" s="14">
        <v>0.55208333333333337</v>
      </c>
      <c r="BA15" s="14"/>
      <c r="BB15" s="14"/>
      <c r="BC15" s="13">
        <v>0.41666666666666669</v>
      </c>
      <c r="BD15" s="14">
        <v>0.44791666666666669</v>
      </c>
      <c r="BE15" s="14"/>
      <c r="BF15" s="20"/>
      <c r="BG15" s="16"/>
      <c r="BH15" s="17"/>
      <c r="BI15" s="17"/>
      <c r="BJ15" s="17"/>
      <c r="BK15" s="17"/>
      <c r="BL15" s="17"/>
      <c r="BM15" s="17"/>
      <c r="BN15" s="18"/>
      <c r="BO15" s="13">
        <v>0.25</v>
      </c>
      <c r="BP15" s="14">
        <v>0.55208333333333337</v>
      </c>
      <c r="BQ15" s="14"/>
      <c r="BR15" s="14"/>
      <c r="BS15" s="14">
        <v>0.41666666666666669</v>
      </c>
      <c r="BT15" s="14">
        <v>0.44791666666666669</v>
      </c>
      <c r="BU15" s="14"/>
      <c r="BV15" s="20"/>
      <c r="BW15" s="21">
        <f t="shared" ref="BW15" si="5">COUNTBLANK(S15)+COUNTBLANK(AA15)+COUNTBLANK(AI15)+COUNTBLANK(AQ15)+COUNTBLANK(AY15)+COUNTBLANK(BG15)+COUNTBLANK(BO15)</f>
        <v>1</v>
      </c>
      <c r="BX15" s="2" t="str">
        <f t="shared" ref="BX15" si="6">IF(I15="NESTING","OK",IF(AND(K15="full time",BW15=1),"OK",IF(AND(K15="Part time",BW15=2),"OK",IF(AND(K15="Part Time2",BW15=1),"OK",IF(AND(K15="Part Time3",BW15=4),"OK","X")))))</f>
        <v>X</v>
      </c>
    </row>
    <row r="16" spans="1:76" x14ac:dyDescent="0.2">
      <c r="A16" s="31">
        <f t="shared" si="2"/>
        <v>10</v>
      </c>
      <c r="B16" s="74">
        <v>72231611</v>
      </c>
      <c r="C16" s="61" t="str">
        <f>+VLOOKUP(J16,TURNO!P:Q,2,0)</f>
        <v>MAIL USER</v>
      </c>
      <c r="D16" s="61" t="str">
        <f>+VLOOKUP(N16,TURNO!B:D,3,0)</f>
        <v>Mañana</v>
      </c>
      <c r="E16" s="75">
        <f>+VLOOKUP(B16,GESEM!B:R,12,0)</f>
        <v>45378</v>
      </c>
      <c r="F16" s="61" t="str">
        <f>+VLOOKUP(B16,GESEM!B:R,13,0)</f>
        <v>FULL TIME</v>
      </c>
      <c r="G16" s="61"/>
      <c r="H16" s="96"/>
      <c r="I16" s="61" t="str">
        <f>+VLOOKUP(B16,GESEM!B:N,3,0)</f>
        <v>GUTIERREZ LAYME FIORELLA ERIKA</v>
      </c>
      <c r="J16" s="61" t="s">
        <v>45</v>
      </c>
      <c r="K16" s="61" t="str">
        <f>+VLOOKUP(B16,GESEM!B:R,8,0)</f>
        <v>QUISPE ACUÑA ALVARO ROBERT</v>
      </c>
      <c r="L16" s="61" t="str">
        <f>+VLOOKUP(B16,GESEM!B:R,17,0)</f>
        <v>SANCHEZ GRADOS JEAN PIERRE JOAQUIN</v>
      </c>
      <c r="M16" s="61" t="s">
        <v>98</v>
      </c>
      <c r="N16" s="13">
        <v>0.45833333333333331</v>
      </c>
      <c r="O16" s="14">
        <v>0.80208333333333337</v>
      </c>
      <c r="P16" s="13">
        <v>0.625</v>
      </c>
      <c r="Q16" s="14">
        <v>0.65625</v>
      </c>
      <c r="R16" s="61" t="str">
        <f>+VLOOKUP(B16,GESEM!B:R,9,0)</f>
        <v>ACTIVO</v>
      </c>
      <c r="S16" s="14">
        <v>0.45833333333333331</v>
      </c>
      <c r="T16" s="14">
        <v>0.80208333333333337</v>
      </c>
      <c r="U16" s="14"/>
      <c r="V16" s="14"/>
      <c r="W16" s="13">
        <v>0.625</v>
      </c>
      <c r="X16" s="14">
        <v>0.65625</v>
      </c>
      <c r="Y16" s="13"/>
      <c r="Z16" s="20"/>
      <c r="AA16" s="107"/>
      <c r="AB16" s="17"/>
      <c r="AC16" s="17"/>
      <c r="AD16" s="17"/>
      <c r="AE16" s="17"/>
      <c r="AF16" s="17"/>
      <c r="AG16" s="17"/>
      <c r="AH16" s="18"/>
      <c r="AI16" s="13">
        <v>0.45833333333333331</v>
      </c>
      <c r="AJ16" s="14">
        <v>0.80208333333333337</v>
      </c>
      <c r="AK16" s="14"/>
      <c r="AL16" s="14"/>
      <c r="AM16" s="13">
        <v>0.625</v>
      </c>
      <c r="AN16" s="14">
        <v>0.65625</v>
      </c>
      <c r="AO16" s="14"/>
      <c r="AP16" s="20"/>
      <c r="AQ16" s="16">
        <v>0.45833333333333331</v>
      </c>
      <c r="AR16" s="17">
        <v>0.80208333333333337</v>
      </c>
      <c r="AS16" s="17"/>
      <c r="AT16" s="17"/>
      <c r="AU16" s="17">
        <v>0.625</v>
      </c>
      <c r="AV16" s="17">
        <v>0.65625</v>
      </c>
      <c r="AW16" s="17"/>
      <c r="AX16" s="18"/>
      <c r="AY16" s="13">
        <v>0.45833333333333331</v>
      </c>
      <c r="AZ16" s="14">
        <v>0.80208333333333337</v>
      </c>
      <c r="BA16" s="14"/>
      <c r="BB16" s="14"/>
      <c r="BC16" s="13">
        <v>0.625</v>
      </c>
      <c r="BD16" s="14">
        <v>0.65625</v>
      </c>
      <c r="BE16" s="14"/>
      <c r="BF16" s="20"/>
      <c r="BG16" s="16">
        <v>0.45833333333333331</v>
      </c>
      <c r="BH16" s="17">
        <v>0.80208333333333337</v>
      </c>
      <c r="BI16" s="17"/>
      <c r="BJ16" s="17"/>
      <c r="BK16" s="17">
        <v>0.625</v>
      </c>
      <c r="BL16" s="17">
        <v>0.65625</v>
      </c>
      <c r="BM16" s="17"/>
      <c r="BN16" s="18"/>
      <c r="BO16" s="13">
        <v>0.45833333333333331</v>
      </c>
      <c r="BP16" s="14">
        <v>0.80208333333333337</v>
      </c>
      <c r="BQ16" s="14"/>
      <c r="BR16" s="14"/>
      <c r="BS16" s="14">
        <v>0.625</v>
      </c>
      <c r="BT16" s="14">
        <v>0.65625</v>
      </c>
      <c r="BU16" s="14"/>
      <c r="BV16" s="20"/>
      <c r="BW16" s="21">
        <f t="shared" ref="BW16" si="7">COUNTBLANK(S16)+COUNTBLANK(AA16)+COUNTBLANK(AI16)+COUNTBLANK(AQ16)+COUNTBLANK(AY16)+COUNTBLANK(BG16)+COUNTBLANK(BO16)</f>
        <v>1</v>
      </c>
      <c r="BX16" s="2" t="str">
        <f t="shared" ref="BX16" si="8">IF(I16="NESTING","OK",IF(AND(K16="full time",BW16=1),"OK",IF(AND(K16="Part time",BW16=2),"OK",IF(AND(K16="Part Time2",BW16=1),"OK",IF(AND(K16="Part Time3",BW16=4),"OK","X")))))</f>
        <v>X</v>
      </c>
    </row>
    <row r="17" spans="1:76" x14ac:dyDescent="0.2">
      <c r="A17" s="31">
        <f t="shared" si="2"/>
        <v>11</v>
      </c>
      <c r="B17" s="74">
        <v>75858036</v>
      </c>
      <c r="C17" s="61" t="str">
        <f>+VLOOKUP(J17,TURNO!P:Q,2,0)</f>
        <v>MAIL USER</v>
      </c>
      <c r="D17" s="61" t="str">
        <f>+VLOOKUP(N17,TURNO!B:D,3,0)</f>
        <v>Tarde</v>
      </c>
      <c r="E17" s="75">
        <f>+VLOOKUP(B17,GESEM!B:R,12,0)</f>
        <v>45090</v>
      </c>
      <c r="F17" s="61" t="str">
        <f>+VLOOKUP(B17,GESEM!B:R,13,0)</f>
        <v>PART TIME</v>
      </c>
      <c r="G17" s="61"/>
      <c r="H17" s="96"/>
      <c r="I17" s="61" t="str">
        <f>+VLOOKUP(B17,GESEM!B:N,3,0)</f>
        <v>LOAYZA LAUREANO NAYELY FIORELLA</v>
      </c>
      <c r="J17" s="61" t="s">
        <v>45</v>
      </c>
      <c r="K17" s="61" t="str">
        <f>+VLOOKUP(B17,GESEM!B:R,8,0)</f>
        <v>QUISPE ACUÑA ALVARO ROBERT</v>
      </c>
      <c r="L17" s="61" t="str">
        <f>+VLOOKUP(B17,GESEM!B:R,17,0)</f>
        <v>SANCHEZ GRADOS JEAN PIERRE JOAQUIN</v>
      </c>
      <c r="M17" s="61" t="s">
        <v>99</v>
      </c>
      <c r="N17" s="13">
        <v>0.5</v>
      </c>
      <c r="O17" s="14">
        <v>0.66319444444444442</v>
      </c>
      <c r="P17" s="13"/>
      <c r="Q17" s="14"/>
      <c r="R17" s="61" t="str">
        <f>+VLOOKUP(B17,GESEM!B:R,9,0)</f>
        <v>ACTIVO</v>
      </c>
      <c r="S17" s="14">
        <v>0.5</v>
      </c>
      <c r="T17" s="14">
        <v>0.66319444444444442</v>
      </c>
      <c r="U17" s="14"/>
      <c r="V17" s="14"/>
      <c r="W17" s="13"/>
      <c r="X17" s="14"/>
      <c r="Y17" s="13"/>
      <c r="Z17" s="20"/>
      <c r="AA17" s="107">
        <v>0.5</v>
      </c>
      <c r="AB17" s="17">
        <v>0.66319444444444442</v>
      </c>
      <c r="AC17" s="17"/>
      <c r="AD17" s="17"/>
      <c r="AE17" s="17"/>
      <c r="AF17" s="17"/>
      <c r="AG17" s="17"/>
      <c r="AH17" s="18"/>
      <c r="AI17" s="13"/>
      <c r="AJ17" s="14"/>
      <c r="AK17" s="14"/>
      <c r="AL17" s="14"/>
      <c r="AM17" s="13"/>
      <c r="AN17" s="14"/>
      <c r="AO17" s="14"/>
      <c r="AP17" s="20"/>
      <c r="AQ17" s="16">
        <v>0.5</v>
      </c>
      <c r="AR17" s="17">
        <v>0.66319444444444442</v>
      </c>
      <c r="AS17" s="17"/>
      <c r="AT17" s="17"/>
      <c r="AU17" s="17"/>
      <c r="AV17" s="17"/>
      <c r="AW17" s="17"/>
      <c r="AX17" s="18"/>
      <c r="AY17" s="13">
        <v>0.5</v>
      </c>
      <c r="AZ17" s="14">
        <v>0.66319444444444442</v>
      </c>
      <c r="BA17" s="14"/>
      <c r="BB17" s="14"/>
      <c r="BC17" s="13"/>
      <c r="BD17" s="14"/>
      <c r="BE17" s="14"/>
      <c r="BF17" s="20"/>
      <c r="BG17" s="16">
        <v>0.5</v>
      </c>
      <c r="BH17" s="17">
        <v>0.66319444444444442</v>
      </c>
      <c r="BI17" s="17"/>
      <c r="BJ17" s="17"/>
      <c r="BK17" s="17"/>
      <c r="BL17" s="17"/>
      <c r="BM17" s="17"/>
      <c r="BN17" s="18"/>
      <c r="BO17" s="13">
        <v>0.5</v>
      </c>
      <c r="BP17" s="14">
        <v>0.66319444444444442</v>
      </c>
      <c r="BQ17" s="14"/>
      <c r="BR17" s="14"/>
      <c r="BS17" s="14"/>
      <c r="BT17" s="14"/>
      <c r="BU17" s="14"/>
      <c r="BV17" s="20"/>
      <c r="BW17" s="21">
        <f t="shared" ref="BW17" si="9">COUNTBLANK(S17)+COUNTBLANK(AA17)+COUNTBLANK(AI17)+COUNTBLANK(AQ17)+COUNTBLANK(AY17)+COUNTBLANK(BG17)+COUNTBLANK(BO17)</f>
        <v>1</v>
      </c>
      <c r="BX17" s="2" t="str">
        <f t="shared" ref="BX17" si="10">IF(I17="NESTING","OK",IF(AND(K17="full time",BW17=1),"OK",IF(AND(K17="Part time",BW17=2),"OK",IF(AND(K17="Part Time2",BW17=1),"OK",IF(AND(K17="Part Time3",BW17=4),"OK","X")))))</f>
        <v>X</v>
      </c>
    </row>
    <row r="18" spans="1:76" x14ac:dyDescent="0.2">
      <c r="A18" s="31">
        <f t="shared" si="2"/>
        <v>12</v>
      </c>
      <c r="B18" s="74">
        <v>76837873</v>
      </c>
      <c r="C18" s="61" t="str">
        <f>+VLOOKUP(J18,TURNO!P:Q,2,0)</f>
        <v>MAIL USER</v>
      </c>
      <c r="D18" s="61" t="str">
        <f>+VLOOKUP(N18,TURNO!B:D,3,0)</f>
        <v>Mañana</v>
      </c>
      <c r="E18" s="75">
        <f>+VLOOKUP(B18,GESEM!B:R,12,0)</f>
        <v>44877</v>
      </c>
      <c r="F18" s="61" t="str">
        <f>+VLOOKUP(B18,GESEM!B:R,13,0)</f>
        <v>FULL TIME</v>
      </c>
      <c r="G18" s="61" t="s">
        <v>2218</v>
      </c>
      <c r="H18" s="96" t="s">
        <v>2384</v>
      </c>
      <c r="I18" s="61" t="str">
        <f>+VLOOKUP(B18,GESEM!B:N,3,0)</f>
        <v>MATTOS CARDENAS LUISA ROSA</v>
      </c>
      <c r="J18" s="61" t="s">
        <v>45</v>
      </c>
      <c r="K18" s="61" t="str">
        <f>+VLOOKUP(B18,GESEM!B:R,8,0)</f>
        <v>FLORES VELA PIERO ANGELO</v>
      </c>
      <c r="L18" s="61" t="str">
        <f>+VLOOKUP(B18,GESEM!B:R,17,0)</f>
        <v>ALONSO RAFAEL ALEJANDRO WLADIMIR</v>
      </c>
      <c r="M18" s="61" t="s">
        <v>98</v>
      </c>
      <c r="N18" s="13">
        <v>0.25</v>
      </c>
      <c r="O18" s="14">
        <v>0.59375</v>
      </c>
      <c r="P18" s="13">
        <v>0.5</v>
      </c>
      <c r="Q18" s="14">
        <v>0.53125</v>
      </c>
      <c r="R18" s="61" t="str">
        <f>+VLOOKUP(B18,GESEM!B:R,9,0)</f>
        <v>ACTIVO</v>
      </c>
      <c r="S18" s="14">
        <v>0.25</v>
      </c>
      <c r="T18" s="14">
        <v>0.59375</v>
      </c>
      <c r="U18" s="14"/>
      <c r="V18" s="14"/>
      <c r="W18" s="13">
        <v>0.5</v>
      </c>
      <c r="X18" s="14">
        <v>0.53125</v>
      </c>
      <c r="Y18" s="13"/>
      <c r="Z18" s="20"/>
      <c r="AA18" s="107"/>
      <c r="AB18" s="17"/>
      <c r="AC18" s="17"/>
      <c r="AD18" s="17"/>
      <c r="AE18" s="17"/>
      <c r="AF18" s="17"/>
      <c r="AG18" s="17"/>
      <c r="AH18" s="18"/>
      <c r="AI18" s="13">
        <v>0.25</v>
      </c>
      <c r="AJ18" s="14">
        <v>0.59375</v>
      </c>
      <c r="AK18" s="14"/>
      <c r="AL18" s="14"/>
      <c r="AM18" s="13">
        <v>0.5</v>
      </c>
      <c r="AN18" s="14">
        <v>0.53125</v>
      </c>
      <c r="AO18" s="14"/>
      <c r="AP18" s="20"/>
      <c r="AQ18" s="16">
        <v>0.25</v>
      </c>
      <c r="AR18" s="17">
        <v>0.59375</v>
      </c>
      <c r="AS18" s="17"/>
      <c r="AT18" s="17"/>
      <c r="AU18" s="17">
        <v>0.5</v>
      </c>
      <c r="AV18" s="17">
        <v>0.53125</v>
      </c>
      <c r="AW18" s="17"/>
      <c r="AX18" s="18"/>
      <c r="AY18" s="13">
        <v>0.25</v>
      </c>
      <c r="AZ18" s="14">
        <v>0.59375</v>
      </c>
      <c r="BA18" s="14"/>
      <c r="BB18" s="14"/>
      <c r="BC18" s="13">
        <v>0.5</v>
      </c>
      <c r="BD18" s="14">
        <v>0.53125</v>
      </c>
      <c r="BE18" s="14"/>
      <c r="BF18" s="20"/>
      <c r="BG18" s="16">
        <v>0.25</v>
      </c>
      <c r="BH18" s="17">
        <v>0.59375</v>
      </c>
      <c r="BI18" s="17"/>
      <c r="BJ18" s="17"/>
      <c r="BK18" s="17">
        <v>0.5</v>
      </c>
      <c r="BL18" s="17">
        <v>0.53125</v>
      </c>
      <c r="BM18" s="17"/>
      <c r="BN18" s="18"/>
      <c r="BO18" s="13">
        <v>0.25</v>
      </c>
      <c r="BP18" s="14">
        <v>0.59375</v>
      </c>
      <c r="BQ18" s="14"/>
      <c r="BR18" s="14"/>
      <c r="BS18" s="14">
        <v>0.5</v>
      </c>
      <c r="BT18" s="14">
        <v>0.53125</v>
      </c>
      <c r="BU18" s="14"/>
      <c r="BV18" s="20"/>
      <c r="BW18" s="21">
        <f t="shared" ref="BW18" si="11">COUNTBLANK(S18)+COUNTBLANK(AA18)+COUNTBLANK(AI18)+COUNTBLANK(AQ18)+COUNTBLANK(AY18)+COUNTBLANK(BG18)+COUNTBLANK(BO18)</f>
        <v>1</v>
      </c>
      <c r="BX18" s="2" t="str">
        <f t="shared" ref="BX18" si="12">IF(I18="NESTING","OK",IF(AND(K18="full time",BW18=1),"OK",IF(AND(K18="Part time",BW18=2),"OK",IF(AND(K18="Part Time2",BW18=1),"OK",IF(AND(K18="Part Time3",BW18=4),"OK","X")))))</f>
        <v>X</v>
      </c>
    </row>
    <row r="19" spans="1:76" x14ac:dyDescent="0.2">
      <c r="A19" s="31">
        <f t="shared" si="2"/>
        <v>13</v>
      </c>
      <c r="B19" s="74">
        <v>71504553</v>
      </c>
      <c r="C19" s="61" t="str">
        <f>+VLOOKUP(J19,TURNO!P:Q,2,0)</f>
        <v>MAIL USER</v>
      </c>
      <c r="D19" s="61" t="str">
        <f>+VLOOKUP(N19,TURNO!B:D,3,0)</f>
        <v>Madrugada</v>
      </c>
      <c r="E19" s="75">
        <f>+VLOOKUP(B19,GESEM!B:R,12,0)</f>
        <v>45566</v>
      </c>
      <c r="F19" s="61" t="str">
        <f>+VLOOKUP(B19,GESEM!B:R,13,0)</f>
        <v>FULL TIME</v>
      </c>
      <c r="G19" s="61" t="s">
        <v>2218</v>
      </c>
      <c r="H19" s="96" t="s">
        <v>45</v>
      </c>
      <c r="I19" s="61" t="str">
        <f>+VLOOKUP(B19,GESEM!B:N,3,0)</f>
        <v>CALDERON URIARTE GRACE XIOMARA</v>
      </c>
      <c r="J19" s="61" t="s">
        <v>45</v>
      </c>
      <c r="K19" s="61" t="str">
        <f>+VLOOKUP(B19,GESEM!B:R,8,0)</f>
        <v>FLORES VELA PIERO ANGELO</v>
      </c>
      <c r="L19" s="61" t="str">
        <f>+VLOOKUP(B19,GESEM!B:R,17,0)</f>
        <v>ALONSO RAFAEL ALEJANDRO WLADIMIR</v>
      </c>
      <c r="M19" s="61" t="s">
        <v>98</v>
      </c>
      <c r="N19" s="13">
        <v>0.16666666666666666</v>
      </c>
      <c r="O19" s="14">
        <v>0.51041666666666663</v>
      </c>
      <c r="P19" s="13">
        <v>0.41666666666666669</v>
      </c>
      <c r="Q19" s="14">
        <v>0.44791666666666669</v>
      </c>
      <c r="R19" s="61" t="str">
        <f>+VLOOKUP(B19,GESEM!B:R,9,0)</f>
        <v>ACTIVO</v>
      </c>
      <c r="S19" s="14">
        <v>0.16666666666666666</v>
      </c>
      <c r="T19" s="14">
        <v>0.51041666666666663</v>
      </c>
      <c r="U19" s="14"/>
      <c r="V19" s="14"/>
      <c r="W19" s="13">
        <v>0.41666666666666669</v>
      </c>
      <c r="X19" s="14">
        <v>0.44791666666666669</v>
      </c>
      <c r="Y19" s="13"/>
      <c r="Z19" s="20"/>
      <c r="AA19" s="107"/>
      <c r="AB19" s="17"/>
      <c r="AC19" s="17"/>
      <c r="AD19" s="17"/>
      <c r="AE19" s="17"/>
      <c r="AF19" s="17"/>
      <c r="AG19" s="17"/>
      <c r="AH19" s="18"/>
      <c r="AI19" s="13">
        <v>0.16666666666666666</v>
      </c>
      <c r="AJ19" s="14">
        <v>0.51041666666666663</v>
      </c>
      <c r="AK19" s="14"/>
      <c r="AL19" s="14"/>
      <c r="AM19" s="13">
        <v>0.41666666666666669</v>
      </c>
      <c r="AN19" s="14">
        <v>0.44791666666666669</v>
      </c>
      <c r="AO19" s="14"/>
      <c r="AP19" s="20"/>
      <c r="AQ19" s="16">
        <v>0.16666666666666666</v>
      </c>
      <c r="AR19" s="17">
        <v>0.51041666666666663</v>
      </c>
      <c r="AS19" s="17"/>
      <c r="AT19" s="17"/>
      <c r="AU19" s="17">
        <v>0.41666666666666669</v>
      </c>
      <c r="AV19" s="17">
        <v>0.44791666666666669</v>
      </c>
      <c r="AW19" s="17"/>
      <c r="AX19" s="18"/>
      <c r="AY19" s="13">
        <v>0.16666666666666666</v>
      </c>
      <c r="AZ19" s="14">
        <v>0.51041666666666663</v>
      </c>
      <c r="BA19" s="14"/>
      <c r="BB19" s="14"/>
      <c r="BC19" s="13">
        <v>0.41666666666666669</v>
      </c>
      <c r="BD19" s="14">
        <v>0.44791666666666669</v>
      </c>
      <c r="BE19" s="14"/>
      <c r="BF19" s="20"/>
      <c r="BG19" s="16">
        <v>0.16666666666666666</v>
      </c>
      <c r="BH19" s="17">
        <v>0.51041666666666663</v>
      </c>
      <c r="BI19" s="17"/>
      <c r="BJ19" s="17"/>
      <c r="BK19" s="17">
        <v>0.41666666666666669</v>
      </c>
      <c r="BL19" s="17">
        <v>0.44791666666666669</v>
      </c>
      <c r="BM19" s="17"/>
      <c r="BN19" s="18"/>
      <c r="BO19" s="13">
        <v>0.16666666666666666</v>
      </c>
      <c r="BP19" s="14">
        <v>0.51041666666666663</v>
      </c>
      <c r="BQ19" s="14"/>
      <c r="BR19" s="14"/>
      <c r="BS19" s="14">
        <v>0.41666666666666669</v>
      </c>
      <c r="BT19" s="14">
        <v>0.44791666666666669</v>
      </c>
      <c r="BU19" s="14"/>
      <c r="BV19" s="20"/>
      <c r="BW19" s="21">
        <f t="shared" ref="BW19" si="13">COUNTBLANK(S19)+COUNTBLANK(AA19)+COUNTBLANK(AI19)+COUNTBLANK(AQ19)+COUNTBLANK(AY19)+COUNTBLANK(BG19)+COUNTBLANK(BO19)</f>
        <v>1</v>
      </c>
      <c r="BX19" s="2" t="str">
        <f t="shared" ref="BX19" si="14">IF(I19="NESTING","OK",IF(AND(K19="full time",BW19=1),"OK",IF(AND(K19="Part time",BW19=2),"OK",IF(AND(K19="Part Time2",BW19=1),"OK",IF(AND(K19="Part Time3",BW19=4),"OK","X")))))</f>
        <v>X</v>
      </c>
    </row>
    <row r="20" spans="1:76" x14ac:dyDescent="0.2">
      <c r="A20" s="31">
        <f t="shared" si="2"/>
        <v>14</v>
      </c>
      <c r="B20" s="74">
        <v>78463090</v>
      </c>
      <c r="C20" s="61" t="str">
        <f>+VLOOKUP(J20,TURNO!P:Q,2,0)</f>
        <v>MAIL USER</v>
      </c>
      <c r="D20" s="61" t="str">
        <f>+VLOOKUP(N20,TURNO!B:D,3,0)</f>
        <v>Mañana</v>
      </c>
      <c r="E20" s="75">
        <f>+VLOOKUP(B20,GESEM!B:R,12,0)</f>
        <v>45546</v>
      </c>
      <c r="F20" s="61" t="str">
        <f>+VLOOKUP(B20,GESEM!B:R,13,0)</f>
        <v>PART TIME</v>
      </c>
      <c r="G20" s="61"/>
      <c r="H20" s="96"/>
      <c r="I20" s="61" t="str">
        <f>+VLOOKUP(B20,GESEM!B:N,3,0)</f>
        <v>GARCIA LLANOS GRECIA BELEN</v>
      </c>
      <c r="J20" s="61" t="s">
        <v>45</v>
      </c>
      <c r="K20" s="61" t="str">
        <f>+VLOOKUP(B20,GESEM!B:R,8,0)</f>
        <v>FLORES VELA PIERO ANGELO</v>
      </c>
      <c r="L20" s="61" t="str">
        <f>+VLOOKUP(B20,GESEM!B:R,17,0)</f>
        <v>ALONSO RAFAEL ALEJANDRO WLADIMIR</v>
      </c>
      <c r="M20" s="61" t="s">
        <v>99</v>
      </c>
      <c r="N20" s="13">
        <v>0.375</v>
      </c>
      <c r="O20" s="14">
        <v>0.53819444444444442</v>
      </c>
      <c r="P20" s="13"/>
      <c r="Q20" s="14"/>
      <c r="R20" s="61" t="str">
        <f>+VLOOKUP(B20,GESEM!B:R,9,0)</f>
        <v>ACTIVO</v>
      </c>
      <c r="S20" s="14">
        <v>0.375</v>
      </c>
      <c r="T20" s="14">
        <v>0.53819444444444442</v>
      </c>
      <c r="U20" s="14"/>
      <c r="V20" s="14"/>
      <c r="W20" s="13"/>
      <c r="X20" s="14"/>
      <c r="Y20" s="13"/>
      <c r="Z20" s="20"/>
      <c r="AA20" s="107">
        <v>0.375</v>
      </c>
      <c r="AB20" s="17">
        <v>0.53819444444444442</v>
      </c>
      <c r="AC20" s="17"/>
      <c r="AD20" s="17"/>
      <c r="AE20" s="17"/>
      <c r="AF20" s="17"/>
      <c r="AG20" s="17"/>
      <c r="AH20" s="18"/>
      <c r="AI20" s="13"/>
      <c r="AJ20" s="14"/>
      <c r="AK20" s="14"/>
      <c r="AL20" s="14"/>
      <c r="AM20" s="13"/>
      <c r="AN20" s="14"/>
      <c r="AO20" s="14"/>
      <c r="AP20" s="20"/>
      <c r="AQ20" s="16">
        <v>0.375</v>
      </c>
      <c r="AR20" s="17">
        <v>0.53819444444444442</v>
      </c>
      <c r="AS20" s="17"/>
      <c r="AT20" s="17"/>
      <c r="AU20" s="17"/>
      <c r="AV20" s="17"/>
      <c r="AW20" s="17"/>
      <c r="AX20" s="18"/>
      <c r="AY20" s="13">
        <v>0.375</v>
      </c>
      <c r="AZ20" s="14">
        <v>0.53819444444444442</v>
      </c>
      <c r="BA20" s="14"/>
      <c r="BB20" s="14"/>
      <c r="BC20" s="13"/>
      <c r="BD20" s="14"/>
      <c r="BE20" s="14"/>
      <c r="BF20" s="20"/>
      <c r="BG20" s="16">
        <v>0.375</v>
      </c>
      <c r="BH20" s="17">
        <v>0.53819444444444442</v>
      </c>
      <c r="BI20" s="17"/>
      <c r="BJ20" s="17"/>
      <c r="BK20" s="17"/>
      <c r="BL20" s="17"/>
      <c r="BM20" s="17"/>
      <c r="BN20" s="18"/>
      <c r="BO20" s="13">
        <v>0.375</v>
      </c>
      <c r="BP20" s="14">
        <v>0.53819444444444442</v>
      </c>
      <c r="BQ20" s="14"/>
      <c r="BR20" s="14"/>
      <c r="BS20" s="14"/>
      <c r="BT20" s="14"/>
      <c r="BU20" s="14"/>
      <c r="BV20" s="20"/>
      <c r="BW20" s="21">
        <f t="shared" ref="BW20" si="15">COUNTBLANK(S20)+COUNTBLANK(AA20)+COUNTBLANK(AI20)+COUNTBLANK(AQ20)+COUNTBLANK(AY20)+COUNTBLANK(BG20)+COUNTBLANK(BO20)</f>
        <v>1</v>
      </c>
      <c r="BX20" s="2" t="str">
        <f t="shared" ref="BX20" si="16">IF(I20="NESTING","OK",IF(AND(K20="full time",BW20=1),"OK",IF(AND(K20="Part time",BW20=2),"OK",IF(AND(K20="Part Time2",BW20=1),"OK",IF(AND(K20="Part Time3",BW20=4),"OK","X")))))</f>
        <v>X</v>
      </c>
    </row>
    <row r="21" spans="1:76" x14ac:dyDescent="0.2">
      <c r="A21" s="31">
        <f t="shared" si="2"/>
        <v>15</v>
      </c>
      <c r="B21" s="74">
        <v>75929401</v>
      </c>
      <c r="C21" s="61" t="str">
        <f>+VLOOKUP(J21,TURNO!P:Q,2,0)</f>
        <v>MAIL USER</v>
      </c>
      <c r="D21" s="61" t="str">
        <f>+VLOOKUP(N21,TURNO!B:D,3,0)</f>
        <v>Tarde</v>
      </c>
      <c r="E21" s="75">
        <f>+VLOOKUP(B21,GESEM!B:R,12,0)</f>
        <v>45073</v>
      </c>
      <c r="F21" s="61" t="str">
        <f>+VLOOKUP(B21,GESEM!B:R,13,0)</f>
        <v>PART TIME</v>
      </c>
      <c r="G21" s="61"/>
      <c r="H21" s="96" t="s">
        <v>162</v>
      </c>
      <c r="I21" s="61" t="str">
        <f>+VLOOKUP(B21,GESEM!B:N,3,0)</f>
        <v>MENDEZ BOLO LUIS ENRIQUE</v>
      </c>
      <c r="J21" s="61" t="s">
        <v>45</v>
      </c>
      <c r="K21" s="61" t="str">
        <f>+VLOOKUP(B21,GESEM!B:R,8,0)</f>
        <v>QUISPE ACUÑA ALVARO ROBERT</v>
      </c>
      <c r="L21" s="61" t="str">
        <f>+VLOOKUP(B21,GESEM!B:R,17,0)</f>
        <v>SANCHEZ GRADOS JEAN PIERRE JOAQUIN</v>
      </c>
      <c r="M21" s="61" t="s">
        <v>97</v>
      </c>
      <c r="N21" s="13">
        <v>0.61458333333333337</v>
      </c>
      <c r="O21" s="14">
        <v>0.77777777777777779</v>
      </c>
      <c r="P21" s="13"/>
      <c r="Q21" s="14"/>
      <c r="R21" s="61" t="str">
        <f>+VLOOKUP(B21,GESEM!B:R,9,0)</f>
        <v>ACTIVO</v>
      </c>
      <c r="S21" s="14"/>
      <c r="T21" s="14"/>
      <c r="U21" s="14"/>
      <c r="V21" s="14"/>
      <c r="W21" s="13"/>
      <c r="X21" s="14"/>
      <c r="Y21" s="13"/>
      <c r="Z21" s="20"/>
      <c r="AA21" s="107">
        <v>0.61458333333333337</v>
      </c>
      <c r="AB21" s="17">
        <v>0.77777777777777779</v>
      </c>
      <c r="AC21" s="17"/>
      <c r="AD21" s="17"/>
      <c r="AE21" s="17"/>
      <c r="AF21" s="17"/>
      <c r="AG21" s="17"/>
      <c r="AH21" s="18"/>
      <c r="AI21" s="13">
        <v>0.61458333333333337</v>
      </c>
      <c r="AJ21" s="14">
        <v>0.77777777777777779</v>
      </c>
      <c r="AK21" s="14"/>
      <c r="AL21" s="14"/>
      <c r="AM21" s="13"/>
      <c r="AN21" s="14"/>
      <c r="AO21" s="14"/>
      <c r="AP21" s="20"/>
      <c r="AQ21" s="16">
        <v>0.61458333333333337</v>
      </c>
      <c r="AR21" s="17">
        <v>0.77777777777777779</v>
      </c>
      <c r="AS21" s="17"/>
      <c r="AT21" s="17"/>
      <c r="AU21" s="17"/>
      <c r="AV21" s="17"/>
      <c r="AW21" s="17"/>
      <c r="AX21" s="18"/>
      <c r="AY21" s="13">
        <v>0.61458333333333337</v>
      </c>
      <c r="AZ21" s="14">
        <v>0.77777777777777779</v>
      </c>
      <c r="BA21" s="14"/>
      <c r="BB21" s="14"/>
      <c r="BC21" s="13"/>
      <c r="BD21" s="14"/>
      <c r="BE21" s="14"/>
      <c r="BF21" s="20"/>
      <c r="BG21" s="16">
        <v>0.61458333333333337</v>
      </c>
      <c r="BH21" s="17">
        <v>0.77777777777777779</v>
      </c>
      <c r="BI21" s="17"/>
      <c r="BJ21" s="17"/>
      <c r="BK21" s="17"/>
      <c r="BL21" s="17"/>
      <c r="BM21" s="17"/>
      <c r="BN21" s="18"/>
      <c r="BO21" s="13">
        <v>0.61458333333333337</v>
      </c>
      <c r="BP21" s="14">
        <v>0.77777777777777779</v>
      </c>
      <c r="BQ21" s="14"/>
      <c r="BR21" s="14"/>
      <c r="BS21" s="14"/>
      <c r="BT21" s="14"/>
      <c r="BU21" s="14"/>
      <c r="BV21" s="20"/>
      <c r="BW21" s="21">
        <f t="shared" ref="BW21" si="17">COUNTBLANK(S21)+COUNTBLANK(AA21)+COUNTBLANK(AI21)+COUNTBLANK(AQ21)+COUNTBLANK(AY21)+COUNTBLANK(BG21)+COUNTBLANK(BO21)</f>
        <v>1</v>
      </c>
      <c r="BX21" s="2" t="str">
        <f t="shared" ref="BX21" si="18">IF(I21="NESTING","OK",IF(AND(K21="full time",BW21=1),"OK",IF(AND(K21="Part time",BW21=2),"OK",IF(AND(K21="Part Time2",BW21=1),"OK",IF(AND(K21="Part Time3",BW21=4),"OK","X")))))</f>
        <v>X</v>
      </c>
    </row>
    <row r="24" spans="1:76" x14ac:dyDescent="0.2">
      <c r="D24" s="54"/>
    </row>
  </sheetData>
  <autoFilter ref="A6:BX21" xr:uid="{229E0A1E-B5AB-460D-A7FE-E9F7E1D3E616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phoneticPr fontId="21" type="noConversion"/>
  <conditionalFormatting sqref="B6">
    <cfRule type="duplicateValues" dxfId="554" priority="97"/>
  </conditionalFormatting>
  <conditionalFormatting sqref="B7">
    <cfRule type="duplicateValues" dxfId="553" priority="373"/>
    <cfRule type="duplicateValues" dxfId="552" priority="374"/>
    <cfRule type="duplicateValues" dxfId="551" priority="376"/>
  </conditionalFormatting>
  <conditionalFormatting sqref="B9">
    <cfRule type="duplicateValues" dxfId="550" priority="111"/>
    <cfRule type="duplicateValues" dxfId="549" priority="112"/>
    <cfRule type="duplicateValues" dxfId="548" priority="113"/>
    <cfRule type="duplicateValues" dxfId="547" priority="114"/>
    <cfRule type="duplicateValues" dxfId="546" priority="115"/>
    <cfRule type="duplicateValues" dxfId="545" priority="116"/>
    <cfRule type="duplicateValues" dxfId="544" priority="117"/>
    <cfRule type="duplicateValues" dxfId="543" priority="118"/>
    <cfRule type="duplicateValues" dxfId="542" priority="119"/>
    <cfRule type="duplicateValues" dxfId="541" priority="120"/>
    <cfRule type="duplicateValues" dxfId="540" priority="121"/>
    <cfRule type="duplicateValues" dxfId="539" priority="122"/>
  </conditionalFormatting>
  <conditionalFormatting sqref="B10">
    <cfRule type="duplicateValues" dxfId="538" priority="333"/>
    <cfRule type="duplicateValues" dxfId="537" priority="334"/>
  </conditionalFormatting>
  <conditionalFormatting sqref="B10:B11 B8">
    <cfRule type="duplicateValues" dxfId="536" priority="57541"/>
    <cfRule type="duplicateValues" dxfId="535" priority="57542"/>
  </conditionalFormatting>
  <conditionalFormatting sqref="B12">
    <cfRule type="duplicateValues" dxfId="534" priority="157"/>
    <cfRule type="duplicateValues" dxfId="533" priority="158"/>
    <cfRule type="duplicateValues" dxfId="532" priority="159"/>
    <cfRule type="duplicateValues" dxfId="531" priority="160"/>
    <cfRule type="duplicateValues" dxfId="530" priority="161"/>
    <cfRule type="duplicateValues" dxfId="529" priority="162"/>
    <cfRule type="duplicateValues" dxfId="528" priority="163"/>
    <cfRule type="duplicateValues" dxfId="527" priority="164"/>
    <cfRule type="duplicateValues" dxfId="526" priority="165"/>
  </conditionalFormatting>
  <conditionalFormatting sqref="B13">
    <cfRule type="duplicateValues" dxfId="525" priority="146"/>
    <cfRule type="duplicateValues" dxfId="524" priority="147"/>
    <cfRule type="duplicateValues" dxfId="523" priority="148"/>
    <cfRule type="duplicateValues" dxfId="522" priority="149"/>
    <cfRule type="duplicateValues" dxfId="521" priority="150"/>
    <cfRule type="duplicateValues" dxfId="520" priority="151"/>
    <cfRule type="duplicateValues" dxfId="519" priority="152"/>
    <cfRule type="duplicateValues" dxfId="518" priority="153"/>
    <cfRule type="duplicateValues" dxfId="517" priority="154"/>
    <cfRule type="duplicateValues" dxfId="516" priority="155"/>
  </conditionalFormatting>
  <conditionalFormatting sqref="B14">
    <cfRule type="duplicateValues" dxfId="515" priority="104"/>
  </conditionalFormatting>
  <conditionalFormatting sqref="B15">
    <cfRule type="duplicateValues" dxfId="514" priority="92"/>
    <cfRule type="duplicateValues" dxfId="513" priority="93"/>
    <cfRule type="duplicateValues" dxfId="512" priority="94"/>
    <cfRule type="duplicateValues" dxfId="511" priority="95"/>
    <cfRule type="duplicateValues" dxfId="510" priority="96"/>
  </conditionalFormatting>
  <conditionalFormatting sqref="B16">
    <cfRule type="duplicateValues" dxfId="509" priority="82"/>
    <cfRule type="duplicateValues" dxfId="508" priority="83"/>
    <cfRule type="duplicateValues" dxfId="507" priority="84"/>
    <cfRule type="duplicateValues" dxfId="506" priority="85"/>
    <cfRule type="duplicateValues" dxfId="505" priority="86"/>
    <cfRule type="duplicateValues" dxfId="504" priority="87"/>
    <cfRule type="duplicateValues" dxfId="503" priority="88"/>
    <cfRule type="duplicateValues" dxfId="502" priority="89"/>
    <cfRule type="duplicateValues" dxfId="501" priority="90"/>
    <cfRule type="duplicateValues" dxfId="500" priority="91"/>
  </conditionalFormatting>
  <conditionalFormatting sqref="B17">
    <cfRule type="duplicateValues" dxfId="499" priority="72"/>
    <cfRule type="duplicateValues" dxfId="498" priority="73"/>
    <cfRule type="duplicateValues" dxfId="497" priority="74"/>
    <cfRule type="duplicateValues" dxfId="496" priority="75"/>
    <cfRule type="duplicateValues" dxfId="495" priority="76"/>
    <cfRule type="duplicateValues" dxfId="494" priority="77"/>
    <cfRule type="duplicateValues" dxfId="493" priority="78"/>
    <cfRule type="duplicateValues" dxfId="492" priority="79"/>
    <cfRule type="duplicateValues" dxfId="491" priority="80"/>
  </conditionalFormatting>
  <conditionalFormatting sqref="B18:B19">
    <cfRule type="duplicateValues" dxfId="490" priority="49"/>
    <cfRule type="duplicateValues" dxfId="489" priority="50"/>
    <cfRule type="duplicateValues" dxfId="488" priority="51"/>
    <cfRule type="duplicateValues" dxfId="487" priority="52"/>
    <cfRule type="duplicateValues" dxfId="486" priority="53"/>
    <cfRule type="duplicateValues" dxfId="485" priority="54"/>
    <cfRule type="duplicateValues" dxfId="484" priority="55"/>
  </conditionalFormatting>
  <conditionalFormatting sqref="B20:B21">
    <cfRule type="duplicateValues" dxfId="483" priority="14"/>
    <cfRule type="duplicateValues" dxfId="482" priority="15"/>
    <cfRule type="duplicateValues" dxfId="481" priority="16"/>
    <cfRule type="duplicateValues" dxfId="480" priority="17"/>
    <cfRule type="duplicateValues" dxfId="479" priority="18"/>
    <cfRule type="duplicateValues" dxfId="478" priority="19"/>
    <cfRule type="duplicateValues" dxfId="477" priority="20"/>
    <cfRule type="duplicateValues" dxfId="476" priority="21"/>
    <cfRule type="duplicateValues" dxfId="475" priority="22"/>
    <cfRule type="duplicateValues" dxfId="474" priority="23"/>
    <cfRule type="duplicateValues" dxfId="473" priority="24"/>
    <cfRule type="duplicateValues" dxfId="472" priority="25"/>
    <cfRule type="duplicateValues" dxfId="471" priority="26"/>
    <cfRule type="duplicateValues" dxfId="470" priority="27"/>
    <cfRule type="duplicateValues" dxfId="469" priority="28"/>
  </conditionalFormatting>
  <conditionalFormatting sqref="B22:B77 B11">
    <cfRule type="duplicateValues" dxfId="468" priority="44829"/>
  </conditionalFormatting>
  <conditionalFormatting sqref="B22:B1048576 B1:B17">
    <cfRule type="duplicateValues" dxfId="467" priority="56"/>
    <cfRule type="duplicateValues" dxfId="466" priority="64"/>
  </conditionalFormatting>
  <conditionalFormatting sqref="R6 I6">
    <cfRule type="duplicateValues" dxfId="465" priority="13909"/>
  </conditionalFormatting>
  <conditionalFormatting sqref="BW7:BW54">
    <cfRule type="cellIs" dxfId="464" priority="40" operator="greaterThan">
      <formula>0</formula>
    </cfRule>
  </conditionalFormatting>
  <conditionalFormatting sqref="BW58:BW175">
    <cfRule type="cellIs" dxfId="463" priority="406" operator="greaterThan">
      <formula>0</formula>
    </cfRule>
  </conditionalFormatting>
  <dataValidations disablePrompts="1" count="1">
    <dataValidation type="list" allowBlank="1" showInputMessage="1" showErrorMessage="1" sqref="R422 R380 R44 R86 R128 R170 R212 R254 R296 R338" xr:uid="{BD970667-B4E5-434C-901E-F3DEE92EF73C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3E3A-6450-4DAC-BB03-125E38FBFFED}">
  <sheetPr codeName="sFB6">
    <tabColor theme="9" tint="-0.249977111117893"/>
  </sheetPr>
  <dimension ref="A2:BX20"/>
  <sheetViews>
    <sheetView showGridLines="0" topLeftCell="D1" zoomScale="85" zoomScaleNormal="85" workbookViewId="0">
      <selection activeCell="G44" sqref="G44"/>
    </sheetView>
  </sheetViews>
  <sheetFormatPr baseColWidth="10" defaultColWidth="11.42578125" defaultRowHeight="12.75" x14ac:dyDescent="0.2"/>
  <cols>
    <col min="1" max="1" width="4.28515625" bestFit="1" customWidth="1"/>
    <col min="2" max="2" width="10.42578125" bestFit="1" customWidth="1"/>
    <col min="3" max="3" width="22.42578125" customWidth="1"/>
    <col min="4" max="4" width="11" customWidth="1"/>
    <col min="5" max="5" width="20" customWidth="1"/>
    <col min="6" max="6" width="14.42578125" customWidth="1"/>
    <col min="7" max="7" width="27.7109375" customWidth="1"/>
    <col min="8" max="8" width="32.85546875" customWidth="1"/>
    <col min="9" max="9" width="41.140625" customWidth="1"/>
    <col min="10" max="10" width="25.7109375" customWidth="1"/>
    <col min="11" max="11" width="32.5703125" customWidth="1"/>
    <col min="12" max="12" width="24.42578125" customWidth="1"/>
    <col min="13" max="13" width="16.42578125" bestFit="1" customWidth="1"/>
    <col min="14" max="14" width="13.140625" bestFit="1" customWidth="1"/>
    <col min="15" max="15" width="10.7109375" bestFit="1" customWidth="1"/>
    <col min="16" max="16" width="18.140625" bestFit="1" customWidth="1"/>
    <col min="17" max="17" width="15.42578125" bestFit="1" customWidth="1"/>
    <col min="18" max="18" width="9.140625" bestFit="1" customWidth="1"/>
    <col min="19" max="19" width="13.140625" bestFit="1" customWidth="1"/>
    <col min="20" max="20" width="10.7109375" bestFit="1" customWidth="1"/>
    <col min="21" max="21" width="11.7109375" bestFit="1" customWidth="1"/>
    <col min="22" max="22" width="12.5703125" bestFit="1" customWidth="1"/>
    <col min="23" max="23" width="18.140625" bestFit="1" customWidth="1"/>
    <col min="24" max="24" width="15.42578125" bestFit="1" customWidth="1"/>
    <col min="25" max="25" width="12.140625" bestFit="1" customWidth="1"/>
    <col min="26" max="26" width="13" bestFit="1" customWidth="1"/>
    <col min="27" max="27" width="13.140625" bestFit="1" customWidth="1"/>
    <col min="28" max="28" width="10.7109375" bestFit="1" customWidth="1"/>
    <col min="29" max="29" width="11.7109375" bestFit="1" customWidth="1"/>
    <col min="30" max="30" width="12.5703125" bestFit="1" customWidth="1"/>
    <col min="31" max="31" width="18.140625" bestFit="1" customWidth="1"/>
    <col min="32" max="32" width="15.42578125" bestFit="1" customWidth="1"/>
    <col min="33" max="33" width="12.140625" bestFit="1" customWidth="1"/>
    <col min="34" max="34" width="13" bestFit="1" customWidth="1"/>
    <col min="35" max="35" width="13.140625" bestFit="1" customWidth="1"/>
    <col min="36" max="36" width="10.7109375" bestFit="1" customWidth="1"/>
    <col min="37" max="37" width="11.7109375" bestFit="1" customWidth="1"/>
    <col min="38" max="38" width="12.5703125" bestFit="1" customWidth="1"/>
    <col min="39" max="39" width="18.140625" bestFit="1" customWidth="1"/>
    <col min="40" max="40" width="15.42578125" bestFit="1" customWidth="1"/>
    <col min="41" max="41" width="12.140625" bestFit="1" customWidth="1"/>
    <col min="42" max="42" width="13" bestFit="1" customWidth="1"/>
    <col min="43" max="43" width="13.140625" bestFit="1" customWidth="1"/>
    <col min="44" max="44" width="10.7109375" bestFit="1" customWidth="1"/>
    <col min="45" max="45" width="11.7109375" bestFit="1" customWidth="1"/>
    <col min="46" max="46" width="12.5703125" bestFit="1" customWidth="1"/>
    <col min="47" max="47" width="18.140625" bestFit="1" customWidth="1"/>
    <col min="48" max="48" width="15.42578125" bestFit="1" customWidth="1"/>
    <col min="49" max="49" width="12.140625" bestFit="1" customWidth="1"/>
    <col min="50" max="50" width="13" bestFit="1" customWidth="1"/>
    <col min="51" max="51" width="13.140625" bestFit="1" customWidth="1"/>
    <col min="52" max="52" width="10.7109375" bestFit="1" customWidth="1"/>
    <col min="53" max="53" width="11.7109375" bestFit="1" customWidth="1"/>
    <col min="54" max="54" width="12.5703125" bestFit="1" customWidth="1"/>
    <col min="55" max="55" width="18.140625" bestFit="1" customWidth="1"/>
    <col min="56" max="56" width="15.42578125" bestFit="1" customWidth="1"/>
    <col min="57" max="57" width="12.140625" bestFit="1" customWidth="1"/>
    <col min="58" max="58" width="13" bestFit="1" customWidth="1"/>
    <col min="59" max="59" width="13.140625" bestFit="1" customWidth="1"/>
    <col min="60" max="60" width="10.7109375" bestFit="1" customWidth="1"/>
    <col min="61" max="61" width="11.7109375" bestFit="1" customWidth="1"/>
    <col min="62" max="62" width="12.5703125" bestFit="1" customWidth="1"/>
    <col min="63" max="63" width="18.140625" bestFit="1" customWidth="1"/>
    <col min="64" max="64" width="15.42578125" bestFit="1" customWidth="1"/>
    <col min="65" max="65" width="12.140625" bestFit="1" customWidth="1"/>
    <col min="66" max="66" width="13" bestFit="1" customWidth="1"/>
    <col min="67" max="67" width="13.140625" bestFit="1" customWidth="1"/>
    <col min="68" max="68" width="10.7109375" bestFit="1" customWidth="1"/>
    <col min="69" max="69" width="11.7109375" bestFit="1" customWidth="1"/>
    <col min="70" max="70" width="12.5703125" bestFit="1" customWidth="1"/>
    <col min="71" max="71" width="18.140625" bestFit="1" customWidth="1"/>
    <col min="72" max="72" width="15.42578125" bestFit="1" customWidth="1"/>
    <col min="73" max="73" width="12.140625" bestFit="1" customWidth="1"/>
    <col min="74" max="74" width="13" bestFit="1" customWidth="1"/>
    <col min="75" max="75" width="2.42578125" bestFit="1" customWidth="1"/>
    <col min="76" max="76" width="3.42578125" bestFit="1" customWidth="1"/>
  </cols>
  <sheetData>
    <row r="2" spans="1:76" x14ac:dyDescent="0.2"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</row>
    <row r="3" spans="1:76" ht="13.5" thickBot="1" x14ac:dyDescent="0.25"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</row>
    <row r="4" spans="1:76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ht="13.5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+MIGRACION!S5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6" ht="13.5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14</v>
      </c>
    </row>
    <row r="7" spans="1:76" x14ac:dyDescent="0.2">
      <c r="A7" s="31">
        <v>1</v>
      </c>
      <c r="B7" s="74">
        <v>72369963</v>
      </c>
      <c r="C7" s="61" t="str">
        <f>+VLOOKUP(J7,TURNO!P:Q,2,0)</f>
        <v>OTROS CANALES LOH</v>
      </c>
      <c r="D7" s="61" t="str">
        <f>+VLOOKUP(N7,TURNO!B:D,3,0)</f>
        <v>Mañana</v>
      </c>
      <c r="E7" s="75">
        <f>+VLOOKUP(B7,GESEM!B:R,12,0)</f>
        <v>43678</v>
      </c>
      <c r="F7" s="61" t="str">
        <f>+VLOOKUP(B7,GESEM!B:R,13,0)</f>
        <v>FULL TIME</v>
      </c>
      <c r="G7" s="61"/>
      <c r="H7" s="61"/>
      <c r="I7" s="61" t="str">
        <f>+VLOOKUP(B7,GESEM!B:N,3,0)</f>
        <v>CANALES SALDARRIAGA EDSON JOSUE</v>
      </c>
      <c r="J7" s="61" t="s">
        <v>36</v>
      </c>
      <c r="K7" s="61" t="str">
        <f>+VLOOKUP(B7,GESEM!B:R,8,0)</f>
        <v>FLORES VELA PIERO ANGELO</v>
      </c>
      <c r="L7" s="61" t="str">
        <f>+VLOOKUP(B7,GESEM!B:R,17,0)</f>
        <v>ALONSO RAFAEL ALEJANDRO WLADIMIR</v>
      </c>
      <c r="M7" s="61" t="s">
        <v>2227</v>
      </c>
      <c r="N7" s="13">
        <v>0.25</v>
      </c>
      <c r="O7" s="14">
        <v>0.66666666666666663</v>
      </c>
      <c r="P7" s="13">
        <v>0.4375</v>
      </c>
      <c r="Q7" s="14">
        <v>0.46875</v>
      </c>
      <c r="R7" s="61" t="str">
        <f>+VLOOKUP(B7,GESEM!B:R,9,0)</f>
        <v>ACTIVO</v>
      </c>
      <c r="S7" s="13">
        <v>0.25</v>
      </c>
      <c r="T7" s="14">
        <v>0.66666666666666663</v>
      </c>
      <c r="U7" s="14"/>
      <c r="V7" s="14"/>
      <c r="W7" s="13">
        <v>0.4375</v>
      </c>
      <c r="X7" s="14">
        <v>0.46875</v>
      </c>
      <c r="Y7" s="14"/>
      <c r="Z7" s="15"/>
      <c r="AA7" s="16">
        <v>0.25</v>
      </c>
      <c r="AB7" s="17">
        <v>0.66666666666666663</v>
      </c>
      <c r="AC7" s="17"/>
      <c r="AD7" s="17"/>
      <c r="AE7" s="17">
        <v>0.4375</v>
      </c>
      <c r="AF7" s="17">
        <v>0.46875</v>
      </c>
      <c r="AG7" s="17"/>
      <c r="AH7" s="18"/>
      <c r="AI7" s="13">
        <v>0.25</v>
      </c>
      <c r="AJ7" s="14">
        <v>0.66666666666666663</v>
      </c>
      <c r="AK7" s="14"/>
      <c r="AL7" s="14"/>
      <c r="AM7" s="14">
        <v>0.4375</v>
      </c>
      <c r="AN7" s="14">
        <v>0.46875</v>
      </c>
      <c r="AO7" s="14"/>
      <c r="AP7" s="15"/>
      <c r="AQ7" s="16"/>
      <c r="AR7" s="17"/>
      <c r="AS7" s="17"/>
      <c r="AT7" s="17"/>
      <c r="AU7" s="17"/>
      <c r="AV7" s="17"/>
      <c r="AW7" s="17"/>
      <c r="AX7" s="18"/>
      <c r="AY7" s="19"/>
      <c r="AZ7" s="14"/>
      <c r="BA7" s="14"/>
      <c r="BB7" s="14"/>
      <c r="BC7" s="14"/>
      <c r="BD7" s="14"/>
      <c r="BE7" s="14"/>
      <c r="BF7" s="20"/>
      <c r="BG7" s="16">
        <v>0.25</v>
      </c>
      <c r="BH7" s="17">
        <v>0.66666666666666663</v>
      </c>
      <c r="BI7" s="17"/>
      <c r="BJ7" s="17"/>
      <c r="BK7" s="17">
        <v>0.4375</v>
      </c>
      <c r="BL7" s="17">
        <v>0.46875</v>
      </c>
      <c r="BM7" s="17"/>
      <c r="BN7" s="18"/>
      <c r="BO7" s="13">
        <v>0.25</v>
      </c>
      <c r="BP7" s="14">
        <v>0.64583333333333337</v>
      </c>
      <c r="BQ7" s="14"/>
      <c r="BR7" s="14"/>
      <c r="BS7" s="14">
        <v>0.4375</v>
      </c>
      <c r="BT7" s="14">
        <v>0.46875</v>
      </c>
      <c r="BU7" s="14"/>
      <c r="BV7" s="20"/>
      <c r="BW7" s="21">
        <f t="shared" ref="BW7:BW13" si="0">COUNTBLANK(S7)+COUNTBLANK(AA7)+COUNTBLANK(AI7)+COUNTBLANK(AQ7)+COUNTBLANK(AY7)+COUNTBLANK(BG7)+COUNTBLANK(BO7)</f>
        <v>2</v>
      </c>
      <c r="BX7" s="2" t="str">
        <f t="shared" ref="BX7:BX13" si="1">IF(I7="NESTING","OK",IF(AND(K7="full time",BW7=1),"OK",IF(AND(K7="Part time",BW7=2),"OK",IF(AND(K7="Part Time2",BW7=1),"OK",IF(AND(K7="Part Time3",BW7=4),"OK","X")))))</f>
        <v>X</v>
      </c>
    </row>
    <row r="8" spans="1:76" x14ac:dyDescent="0.2">
      <c r="A8" s="31">
        <f t="shared" ref="A8:A20" si="2">+A7+1</f>
        <v>2</v>
      </c>
      <c r="B8" s="74">
        <v>70453451</v>
      </c>
      <c r="C8" s="61" t="str">
        <f>+VLOOKUP(J8,TURNO!P:Q,2,0)</f>
        <v>OTROS CANALES LOH</v>
      </c>
      <c r="D8" s="61" t="str">
        <f>+VLOOKUP(N8,TURNO!B:D,3,0)</f>
        <v>Madrugada</v>
      </c>
      <c r="E8" s="75">
        <f>+VLOOKUP(B8,GESEM!B:R,12,0)</f>
        <v>44085</v>
      </c>
      <c r="F8" s="61" t="str">
        <f>+VLOOKUP(B8,GESEM!B:R,13,0)</f>
        <v>FULL TIME</v>
      </c>
      <c r="G8" s="61"/>
      <c r="H8" s="61"/>
      <c r="I8" s="61" t="str">
        <f>+VLOOKUP(B8,GESEM!B:N,3,0)</f>
        <v>RAMOS HERRERA JEAN BRYAN</v>
      </c>
      <c r="J8" s="61" t="s">
        <v>14</v>
      </c>
      <c r="K8" s="61" t="str">
        <f>+VLOOKUP(B8,GESEM!B:R,8,0)</f>
        <v>FLORES VELA PIERO ANGELO</v>
      </c>
      <c r="L8" s="61" t="str">
        <f>+VLOOKUP(B8,GESEM!B:R,17,0)</f>
        <v>ALONSO RAFAEL ALEJANDRO WLADIMIR</v>
      </c>
      <c r="M8" s="61" t="s">
        <v>98</v>
      </c>
      <c r="N8" s="13">
        <v>0.20833333333333334</v>
      </c>
      <c r="O8" s="14">
        <v>0.55208333333333337</v>
      </c>
      <c r="P8" s="13">
        <v>0.5</v>
      </c>
      <c r="Q8" s="14">
        <v>0.53125</v>
      </c>
      <c r="R8" s="61" t="str">
        <f>+VLOOKUP(B8,GESEM!B:R,9,0)</f>
        <v>ACTIVO</v>
      </c>
      <c r="S8" s="13">
        <v>0.20833333333333334</v>
      </c>
      <c r="T8" s="14">
        <v>0.55208333333333337</v>
      </c>
      <c r="U8" s="14"/>
      <c r="V8" s="14"/>
      <c r="W8" s="14">
        <v>0.5</v>
      </c>
      <c r="X8" s="14">
        <v>0.53125</v>
      </c>
      <c r="Y8" s="14"/>
      <c r="Z8" s="15"/>
      <c r="AA8" s="16"/>
      <c r="AB8" s="17"/>
      <c r="AC8" s="17"/>
      <c r="AD8" s="17"/>
      <c r="AE8" s="17"/>
      <c r="AF8" s="17"/>
      <c r="AG8" s="17"/>
      <c r="AH8" s="18"/>
      <c r="AI8" s="19">
        <v>0.20833333333333334</v>
      </c>
      <c r="AJ8" s="14">
        <v>0.55208333333333337</v>
      </c>
      <c r="AK8" s="14"/>
      <c r="AL8" s="14"/>
      <c r="AM8" s="14">
        <v>0.5</v>
      </c>
      <c r="AN8" s="14">
        <v>0.53125</v>
      </c>
      <c r="AO8" s="14"/>
      <c r="AP8" s="20"/>
      <c r="AQ8" s="16">
        <v>0.20833333333333334</v>
      </c>
      <c r="AR8" s="17">
        <v>0.55208333333333337</v>
      </c>
      <c r="AS8" s="17"/>
      <c r="AT8" s="17"/>
      <c r="AU8" s="17">
        <v>0.5</v>
      </c>
      <c r="AV8" s="17">
        <v>0.53125</v>
      </c>
      <c r="AW8" s="17"/>
      <c r="AX8" s="18"/>
      <c r="AY8" s="19">
        <v>0.20833333333333334</v>
      </c>
      <c r="AZ8" s="14">
        <v>0.55208333333333337</v>
      </c>
      <c r="BA8" s="14"/>
      <c r="BB8" s="14"/>
      <c r="BC8" s="14">
        <v>0.5</v>
      </c>
      <c r="BD8" s="14">
        <v>0.53125</v>
      </c>
      <c r="BE8" s="14"/>
      <c r="BF8" s="20"/>
      <c r="BG8" s="16">
        <v>0.20833333333333334</v>
      </c>
      <c r="BH8" s="17">
        <v>0.55208333333333337</v>
      </c>
      <c r="BI8" s="17"/>
      <c r="BJ8" s="17"/>
      <c r="BK8" s="17">
        <v>0.5</v>
      </c>
      <c r="BL8" s="17">
        <v>0.53125</v>
      </c>
      <c r="BM8" s="17"/>
      <c r="BN8" s="18"/>
      <c r="BO8" s="13">
        <v>0.20833333333333334</v>
      </c>
      <c r="BP8" s="14">
        <v>0.55208333333333337</v>
      </c>
      <c r="BQ8" s="14"/>
      <c r="BR8" s="14"/>
      <c r="BS8" s="14">
        <v>0.5</v>
      </c>
      <c r="BT8" s="14">
        <v>0.53125</v>
      </c>
      <c r="BU8" s="14"/>
      <c r="BV8" s="20"/>
      <c r="BW8" s="21">
        <f t="shared" si="0"/>
        <v>1</v>
      </c>
      <c r="BX8" s="2" t="str">
        <f t="shared" si="1"/>
        <v>X</v>
      </c>
    </row>
    <row r="9" spans="1:76" x14ac:dyDescent="0.2">
      <c r="A9" s="31">
        <f t="shared" si="2"/>
        <v>3</v>
      </c>
      <c r="B9" s="74">
        <v>70245927</v>
      </c>
      <c r="C9" s="61" t="str">
        <f>+VLOOKUP(J9,TURNO!P:Q,2,0)</f>
        <v>OTROS CANALES LOH</v>
      </c>
      <c r="D9" s="61" t="str">
        <f>+VLOOKUP(N9,TURNO!B:D,3,0)</f>
        <v>Mañana</v>
      </c>
      <c r="E9" s="75">
        <f>+VLOOKUP(B9,GESEM!B:R,12,0)</f>
        <v>44699</v>
      </c>
      <c r="F9" s="61" t="str">
        <f>+VLOOKUP(B9,GESEM!B:R,13,0)</f>
        <v>FULL TIME</v>
      </c>
      <c r="G9" s="61" t="s">
        <v>2228</v>
      </c>
      <c r="H9" s="61" t="s">
        <v>2229</v>
      </c>
      <c r="I9" s="61" t="str">
        <f>+VLOOKUP(B9,GESEM!B:N,3,0)</f>
        <v>VALDERRAMA PILLACA LESLY CIELO</v>
      </c>
      <c r="J9" s="61" t="s">
        <v>66</v>
      </c>
      <c r="K9" s="61" t="str">
        <f>+VLOOKUP(B9,GESEM!B:R,8,0)</f>
        <v>AZABACHE GARCIA HILDA MERCEDES</v>
      </c>
      <c r="L9" s="61" t="str">
        <f>+VLOOKUP(B9,GESEM!B:R,17,0)</f>
        <v xml:space="preserve">CARAZA MORENO JONATHAN </v>
      </c>
      <c r="M9" s="61" t="s">
        <v>2230</v>
      </c>
      <c r="N9" s="13">
        <v>0.25</v>
      </c>
      <c r="O9" s="14">
        <v>0.67361111111111116</v>
      </c>
      <c r="P9" s="13">
        <v>0.54861111111111105</v>
      </c>
      <c r="Q9" s="14">
        <v>0.57986111111111105</v>
      </c>
      <c r="R9" s="61" t="str">
        <f>+VLOOKUP(B9,GESEM!B:R,9,0)</f>
        <v>ACTIVO</v>
      </c>
      <c r="S9" s="13">
        <v>0.25</v>
      </c>
      <c r="T9" s="14">
        <v>0.66666666666666663</v>
      </c>
      <c r="U9" s="14"/>
      <c r="V9" s="14"/>
      <c r="W9" s="13">
        <v>0.54861111111111105</v>
      </c>
      <c r="X9" s="14">
        <v>0.57986111111111105</v>
      </c>
      <c r="Y9" s="14"/>
      <c r="Z9" s="15"/>
      <c r="AA9" s="16">
        <v>0.25</v>
      </c>
      <c r="AB9" s="17">
        <v>0.63194444444444442</v>
      </c>
      <c r="AC9" s="17"/>
      <c r="AD9" s="17"/>
      <c r="AE9" s="17">
        <v>0.54861111111111105</v>
      </c>
      <c r="AF9" s="17">
        <v>0.57986111111111105</v>
      </c>
      <c r="AG9" s="17"/>
      <c r="AH9" s="18"/>
      <c r="AI9" s="19">
        <v>0.25</v>
      </c>
      <c r="AJ9" s="14">
        <v>0.67361111111111116</v>
      </c>
      <c r="AK9" s="14"/>
      <c r="AL9" s="14"/>
      <c r="AM9" s="14">
        <v>0.54861111111111105</v>
      </c>
      <c r="AN9" s="14">
        <v>0.57986111111111105</v>
      </c>
      <c r="AO9" s="14"/>
      <c r="AP9" s="20"/>
      <c r="AQ9" s="16">
        <v>0.25</v>
      </c>
      <c r="AR9" s="17">
        <v>0.66666666666666663</v>
      </c>
      <c r="AS9" s="17"/>
      <c r="AT9" s="17"/>
      <c r="AU9" s="17">
        <v>0.54861111111111105</v>
      </c>
      <c r="AV9" s="17">
        <v>0.57986111111111105</v>
      </c>
      <c r="AW9" s="17"/>
      <c r="AX9" s="18"/>
      <c r="AY9" s="19">
        <v>0.25</v>
      </c>
      <c r="AZ9" s="14">
        <v>0.67361111111111116</v>
      </c>
      <c r="BA9" s="14"/>
      <c r="BB9" s="14"/>
      <c r="BC9" s="14">
        <v>0.54861111111111105</v>
      </c>
      <c r="BD9" s="14">
        <v>0.57986111111111105</v>
      </c>
      <c r="BE9" s="14"/>
      <c r="BF9" s="20"/>
      <c r="BG9" s="16"/>
      <c r="BH9" s="17"/>
      <c r="BI9" s="17"/>
      <c r="BJ9" s="17"/>
      <c r="BK9" s="17"/>
      <c r="BL9" s="17"/>
      <c r="BM9" s="17"/>
      <c r="BN9" s="18"/>
      <c r="BO9" s="13"/>
      <c r="BP9" s="14"/>
      <c r="BQ9" s="14"/>
      <c r="BR9" s="14"/>
      <c r="BS9" s="14"/>
      <c r="BT9" s="14"/>
      <c r="BU9" s="14"/>
      <c r="BV9" s="20"/>
      <c r="BW9" s="21">
        <f t="shared" si="0"/>
        <v>2</v>
      </c>
      <c r="BX9" s="2" t="str">
        <f t="shared" si="1"/>
        <v>X</v>
      </c>
    </row>
    <row r="10" spans="1:76" ht="12.75" customHeight="1" x14ac:dyDescent="0.2">
      <c r="A10" s="31">
        <f t="shared" si="2"/>
        <v>4</v>
      </c>
      <c r="B10" s="74">
        <v>75514264</v>
      </c>
      <c r="C10" s="61" t="str">
        <f>+VLOOKUP(J10,TURNO!P:Q,2,0)</f>
        <v>OTROS CANALES LOH</v>
      </c>
      <c r="D10" s="61" t="str">
        <f>+VLOOKUP(N10,TURNO!B:D,3,0)</f>
        <v>Mañana</v>
      </c>
      <c r="E10" s="75">
        <f>+VLOOKUP(B10,GESEM!B:R,12,0)</f>
        <v>43957</v>
      </c>
      <c r="F10" s="61" t="str">
        <f>+VLOOKUP(B10,GESEM!B:R,13,0)</f>
        <v>FULL TIME</v>
      </c>
      <c r="G10" s="61" t="s">
        <v>2228</v>
      </c>
      <c r="H10" s="61" t="s">
        <v>146</v>
      </c>
      <c r="I10" s="61" t="str">
        <f>+VLOOKUP(B10,GESEM!B:N,3,0)</f>
        <v>CAIRO CALLA GUSTAVO YUSDAO</v>
      </c>
      <c r="J10" s="61" t="s">
        <v>36</v>
      </c>
      <c r="K10" s="61" t="str">
        <f>+VLOOKUP(B10,GESEM!B:R,8,0)</f>
        <v>ÑIQUEN DEL AGUILA WALTERS DAVID</v>
      </c>
      <c r="L10" s="61" t="str">
        <f>+VLOOKUP(B10,GESEM!B:R,17,0)</f>
        <v xml:space="preserve">CARAZA MORENO JONATHAN </v>
      </c>
      <c r="M10" s="61" t="s">
        <v>2258</v>
      </c>
      <c r="N10" s="13">
        <v>0.25</v>
      </c>
      <c r="O10" s="14">
        <v>0.66666666666666663</v>
      </c>
      <c r="P10" s="13">
        <v>0.375</v>
      </c>
      <c r="Q10" s="13">
        <v>0.40625</v>
      </c>
      <c r="R10" s="61" t="str">
        <f>+VLOOKUP(B10,GESEM!B:R,9,0)</f>
        <v>ACTIVO</v>
      </c>
      <c r="S10" s="13">
        <v>0.25</v>
      </c>
      <c r="T10" s="14">
        <v>0.66666666666666663</v>
      </c>
      <c r="U10" s="14"/>
      <c r="V10" s="14"/>
      <c r="W10" s="13">
        <v>0.375</v>
      </c>
      <c r="X10" s="14">
        <v>0.40625</v>
      </c>
      <c r="Y10" s="13"/>
      <c r="Z10" s="15"/>
      <c r="AA10" s="16">
        <v>0.25</v>
      </c>
      <c r="AB10" s="17">
        <v>0.66666666666666663</v>
      </c>
      <c r="AC10" s="17"/>
      <c r="AD10" s="17"/>
      <c r="AE10" s="17">
        <v>0.375</v>
      </c>
      <c r="AF10" s="17">
        <v>0.40625</v>
      </c>
      <c r="AG10" s="17"/>
      <c r="AH10" s="18"/>
      <c r="AI10" s="13"/>
      <c r="AJ10" s="14"/>
      <c r="AK10" s="14"/>
      <c r="AL10" s="14"/>
      <c r="AM10" s="14"/>
      <c r="AN10" s="14"/>
      <c r="AO10" s="14"/>
      <c r="AP10" s="20"/>
      <c r="AQ10" s="16"/>
      <c r="AR10" s="17"/>
      <c r="AS10" s="17"/>
      <c r="AT10" s="17"/>
      <c r="AU10" s="17"/>
      <c r="AV10" s="17"/>
      <c r="AW10" s="17"/>
      <c r="AX10" s="18"/>
      <c r="AY10" s="13">
        <v>0.25</v>
      </c>
      <c r="AZ10" s="14">
        <v>0.66666666666666663</v>
      </c>
      <c r="BA10" s="14"/>
      <c r="BB10" s="14"/>
      <c r="BC10" s="14">
        <v>0.375</v>
      </c>
      <c r="BD10" s="14">
        <v>0.40625</v>
      </c>
      <c r="BE10" s="14"/>
      <c r="BF10" s="20"/>
      <c r="BG10" s="16">
        <v>0.25</v>
      </c>
      <c r="BH10" s="17">
        <v>0.66666666666666663</v>
      </c>
      <c r="BI10" s="17"/>
      <c r="BJ10" s="17"/>
      <c r="BK10" s="17">
        <v>0.375</v>
      </c>
      <c r="BL10" s="17">
        <v>0.40625</v>
      </c>
      <c r="BM10" s="17"/>
      <c r="BN10" s="18"/>
      <c r="BO10" s="14">
        <v>0.25</v>
      </c>
      <c r="BP10" s="14">
        <v>0.64583333333333337</v>
      </c>
      <c r="BQ10" s="14"/>
      <c r="BR10" s="14"/>
      <c r="BS10" s="14">
        <v>0.375</v>
      </c>
      <c r="BT10" s="14">
        <v>0.40625</v>
      </c>
      <c r="BU10" s="14"/>
      <c r="BV10" s="20"/>
      <c r="BW10" s="21">
        <f t="shared" si="0"/>
        <v>2</v>
      </c>
      <c r="BX10" s="2" t="str">
        <f t="shared" si="1"/>
        <v>X</v>
      </c>
    </row>
    <row r="11" spans="1:76" ht="12.75" customHeight="1" x14ac:dyDescent="0.2">
      <c r="A11" s="31">
        <f t="shared" si="2"/>
        <v>5</v>
      </c>
      <c r="B11" s="74">
        <v>73042847</v>
      </c>
      <c r="C11" s="61" t="str">
        <f>+VLOOKUP(J11,TURNO!P:Q,2,0)</f>
        <v>OTROS CANALES LOH</v>
      </c>
      <c r="D11" s="61" t="str">
        <f>+VLOOKUP(N11,TURNO!B:D,3,0)</f>
        <v>Mañana</v>
      </c>
      <c r="E11" s="75">
        <f>+VLOOKUP(B11,GESEM!B:R,12,0)</f>
        <v>43781</v>
      </c>
      <c r="F11" s="61" t="str">
        <f>+VLOOKUP(B11,GESEM!B:R,13,0)</f>
        <v>FULL TIME</v>
      </c>
      <c r="G11" s="61" t="s">
        <v>2228</v>
      </c>
      <c r="H11" s="61" t="s">
        <v>2231</v>
      </c>
      <c r="I11" s="61" t="str">
        <f>+VLOOKUP(B11,GESEM!B:N,3,0)</f>
        <v>LOZANO LAMA DEBORA BETSABE</v>
      </c>
      <c r="J11" s="61" t="s">
        <v>66</v>
      </c>
      <c r="K11" s="61" t="str">
        <f>+VLOOKUP(B11,GESEM!B:R,8,0)</f>
        <v>ALLPAS GUARDAMINO RODOLFO ANDRE</v>
      </c>
      <c r="L11" s="61" t="str">
        <f>+VLOOKUP(B11,GESEM!B:R,17,0)</f>
        <v>ALLPAS GUARDAMINO RODOLFO ANDRE</v>
      </c>
      <c r="M11" s="61" t="s">
        <v>2230</v>
      </c>
      <c r="N11" s="13">
        <v>0.29166666666666669</v>
      </c>
      <c r="O11" s="14">
        <v>0.69791666666666663</v>
      </c>
      <c r="P11" s="13">
        <v>0.54166666666666663</v>
      </c>
      <c r="Q11" s="14">
        <v>0.57291666666666663</v>
      </c>
      <c r="R11" s="61" t="str">
        <f>+VLOOKUP(B11,GESEM!B:R,9,0)</f>
        <v>ACTIVO</v>
      </c>
      <c r="S11" s="13">
        <v>0.29166666666666669</v>
      </c>
      <c r="T11" s="14">
        <v>0.69791666666666663</v>
      </c>
      <c r="U11" s="14"/>
      <c r="V11" s="14"/>
      <c r="W11" s="14">
        <v>0.54166666666666663</v>
      </c>
      <c r="X11" s="14">
        <v>0.57291666666666663</v>
      </c>
      <c r="Y11" s="14"/>
      <c r="Z11" s="15"/>
      <c r="AA11" s="16">
        <v>0.29166666666666669</v>
      </c>
      <c r="AB11" s="17">
        <v>0.69791666666666663</v>
      </c>
      <c r="AC11" s="17"/>
      <c r="AD11" s="17"/>
      <c r="AE11" s="17">
        <v>0.54166666666666663</v>
      </c>
      <c r="AF11" s="17">
        <v>0.57291666666666663</v>
      </c>
      <c r="AG11" s="17"/>
      <c r="AH11" s="18"/>
      <c r="AI11" s="13">
        <v>0.29166666666666669</v>
      </c>
      <c r="AJ11" s="14">
        <v>0.69791666666666663</v>
      </c>
      <c r="AK11" s="14"/>
      <c r="AL11" s="14"/>
      <c r="AM11" s="14">
        <v>0.54166666666666663</v>
      </c>
      <c r="AN11" s="14">
        <v>0.57291666666666663</v>
      </c>
      <c r="AO11" s="14"/>
      <c r="AP11" s="20"/>
      <c r="AQ11" s="16">
        <v>0.29166666666666669</v>
      </c>
      <c r="AR11" s="17">
        <v>0.69791666666666663</v>
      </c>
      <c r="AS11" s="17"/>
      <c r="AT11" s="17"/>
      <c r="AU11" s="17">
        <v>0.54166666666666663</v>
      </c>
      <c r="AV11" s="17">
        <v>0.57291666666666663</v>
      </c>
      <c r="AW11" s="17"/>
      <c r="AX11" s="18"/>
      <c r="AY11" s="13">
        <v>0.29166666666666669</v>
      </c>
      <c r="AZ11" s="14">
        <v>0.72916666666666663</v>
      </c>
      <c r="BA11" s="14"/>
      <c r="BB11" s="14"/>
      <c r="BC11" s="14">
        <v>0.54166666666666663</v>
      </c>
      <c r="BD11" s="14">
        <v>0.57291666666666663</v>
      </c>
      <c r="BE11" s="14"/>
      <c r="BF11" s="20"/>
      <c r="BG11" s="16" t="s">
        <v>148</v>
      </c>
      <c r="BH11" s="17" t="s">
        <v>148</v>
      </c>
      <c r="BI11" s="17"/>
      <c r="BJ11" s="17"/>
      <c r="BK11" s="17" t="s">
        <v>148</v>
      </c>
      <c r="BL11" s="17" t="s">
        <v>148</v>
      </c>
      <c r="BM11" s="17"/>
      <c r="BN11" s="18"/>
      <c r="BO11" s="13" t="s">
        <v>148</v>
      </c>
      <c r="BP11" s="14" t="s">
        <v>148</v>
      </c>
      <c r="BQ11" s="14"/>
      <c r="BR11" s="14"/>
      <c r="BS11" s="14" t="s">
        <v>148</v>
      </c>
      <c r="BT11" s="14" t="s">
        <v>148</v>
      </c>
      <c r="BU11" s="14"/>
      <c r="BV11" s="20"/>
      <c r="BW11" s="21">
        <f t="shared" si="0"/>
        <v>2</v>
      </c>
      <c r="BX11" s="2" t="str">
        <f t="shared" si="1"/>
        <v>X</v>
      </c>
    </row>
    <row r="12" spans="1:76" x14ac:dyDescent="0.2">
      <c r="A12" s="31">
        <f t="shared" si="2"/>
        <v>6</v>
      </c>
      <c r="B12" s="74">
        <v>70293067</v>
      </c>
      <c r="C12" s="61" t="str">
        <f>+VLOOKUP(J12,TURNO!P:Q,2,0)</f>
        <v>OTROS CANALES LOH</v>
      </c>
      <c r="D12" s="61" t="str">
        <f>+VLOOKUP(N12,TURNO!B:D,3,0)</f>
        <v>Mañana</v>
      </c>
      <c r="E12" s="75">
        <f>+VLOOKUP(B12,GESEM!B:R,12,0)</f>
        <v>44897</v>
      </c>
      <c r="F12" s="61" t="str">
        <f>+VLOOKUP(B12,GESEM!B:R,13,0)</f>
        <v>FULL TIME</v>
      </c>
      <c r="G12" s="61" t="s">
        <v>2233</v>
      </c>
      <c r="H12" s="61" t="s">
        <v>2378</v>
      </c>
      <c r="I12" s="61" t="str">
        <f>+VLOOKUP(B12,GESEM!B:N,3,0)</f>
        <v>PEÑA FREITAS SORINA VICTORIA</v>
      </c>
      <c r="J12" s="61" t="s">
        <v>36</v>
      </c>
      <c r="K12" s="61" t="str">
        <f>+VLOOKUP(B12,GESEM!B:R,8,0)</f>
        <v>MONTERO ESPINOZA RENATO ALONSO</v>
      </c>
      <c r="L12" s="61" t="str">
        <f>+VLOOKUP(B12,GESEM!B:R,17,0)</f>
        <v xml:space="preserve">CARAZA MORENO JONATHAN </v>
      </c>
      <c r="M12" s="61" t="s">
        <v>100</v>
      </c>
      <c r="N12" s="13">
        <v>0.25</v>
      </c>
      <c r="O12" s="14">
        <v>0.59375</v>
      </c>
      <c r="P12" s="13">
        <v>0.41666666666666669</v>
      </c>
      <c r="Q12" s="14">
        <v>0.44791666666666669</v>
      </c>
      <c r="R12" s="61" t="str">
        <f>+VLOOKUP(B12,GESEM!B:R,9,0)</f>
        <v>ACTIVO</v>
      </c>
      <c r="S12" s="13">
        <v>0.25</v>
      </c>
      <c r="T12" s="14">
        <v>0.59375</v>
      </c>
      <c r="U12" s="14"/>
      <c r="V12" s="14"/>
      <c r="W12" s="13">
        <v>0.41666666666666669</v>
      </c>
      <c r="X12" s="14">
        <v>0.44791666666666669</v>
      </c>
      <c r="Y12" s="13"/>
      <c r="Z12" s="15"/>
      <c r="AA12" s="16">
        <v>0.25</v>
      </c>
      <c r="AB12" s="17">
        <v>0.59375</v>
      </c>
      <c r="AC12" s="17"/>
      <c r="AD12" s="17"/>
      <c r="AE12" s="17">
        <v>0.41666666666666669</v>
      </c>
      <c r="AF12" s="17">
        <v>0.44791666666666669</v>
      </c>
      <c r="AG12" s="17"/>
      <c r="AH12" s="18"/>
      <c r="AI12" s="13">
        <v>0.25</v>
      </c>
      <c r="AJ12" s="14">
        <v>0.59375</v>
      </c>
      <c r="AK12" s="14"/>
      <c r="AL12" s="14"/>
      <c r="AM12" s="14">
        <v>0.41666666666666669</v>
      </c>
      <c r="AN12" s="14">
        <v>0.44791666666666669</v>
      </c>
      <c r="AO12" s="14"/>
      <c r="AP12" s="20"/>
      <c r="AQ12" s="16"/>
      <c r="AR12" s="17"/>
      <c r="AS12" s="17"/>
      <c r="AT12" s="17"/>
      <c r="AU12" s="17"/>
      <c r="AV12" s="17"/>
      <c r="AW12" s="17"/>
      <c r="AX12" s="18"/>
      <c r="AY12" s="19">
        <v>0.25</v>
      </c>
      <c r="AZ12" s="14">
        <v>0.59375</v>
      </c>
      <c r="BA12" s="14"/>
      <c r="BB12" s="14"/>
      <c r="BC12" s="14">
        <v>0.41666666666666669</v>
      </c>
      <c r="BD12" s="14">
        <v>0.44791666666666669</v>
      </c>
      <c r="BE12" s="14"/>
      <c r="BF12" s="20"/>
      <c r="BG12" s="16">
        <v>0.25</v>
      </c>
      <c r="BH12" s="17">
        <v>0.59375</v>
      </c>
      <c r="BI12" s="17"/>
      <c r="BJ12" s="17"/>
      <c r="BK12" s="17">
        <v>0.41666666666666669</v>
      </c>
      <c r="BL12" s="17">
        <v>0.44791666666666669</v>
      </c>
      <c r="BM12" s="17"/>
      <c r="BN12" s="18"/>
      <c r="BO12" s="14">
        <v>0.25</v>
      </c>
      <c r="BP12" s="14">
        <v>0.59375</v>
      </c>
      <c r="BQ12" s="14"/>
      <c r="BR12" s="14"/>
      <c r="BS12" s="14">
        <v>0.41666666666666669</v>
      </c>
      <c r="BT12" s="14">
        <v>0.44791666666666669</v>
      </c>
      <c r="BU12" s="14"/>
      <c r="BV12" s="20"/>
      <c r="BW12" s="21">
        <f t="shared" si="0"/>
        <v>1</v>
      </c>
      <c r="BX12" s="2" t="str">
        <f t="shared" si="1"/>
        <v>X</v>
      </c>
    </row>
    <row r="13" spans="1:76" x14ac:dyDescent="0.2">
      <c r="A13" s="31">
        <f t="shared" si="2"/>
        <v>7</v>
      </c>
      <c r="B13" s="74">
        <v>71574070</v>
      </c>
      <c r="C13" s="61" t="str">
        <f>+VLOOKUP(J13,TURNO!P:Q,2,0)</f>
        <v>OTROS CANALES LOH</v>
      </c>
      <c r="D13" s="61" t="str">
        <f>+VLOOKUP(N13,TURNO!B:D,3,0)</f>
        <v>Mañana</v>
      </c>
      <c r="E13" s="75">
        <f>+VLOOKUP(B13,GESEM!B:R,12,0)</f>
        <v>44898</v>
      </c>
      <c r="F13" s="61" t="str">
        <f>+VLOOKUP(B13,GESEM!B:R,13,0)</f>
        <v>PART TIME</v>
      </c>
      <c r="G13" s="61"/>
      <c r="H13" s="61"/>
      <c r="I13" s="61" t="str">
        <f>+VLOOKUP(B13,GESEM!B:N,3,0)</f>
        <v>RODRIGUEZ MINO WENDY MEDALID</v>
      </c>
      <c r="J13" s="61" t="s">
        <v>36</v>
      </c>
      <c r="K13" s="61" t="str">
        <f>+VLOOKUP(B13,GESEM!B:R,8,0)</f>
        <v>FLORES VELA PIERO ANGELO</v>
      </c>
      <c r="L13" s="61" t="str">
        <f>+VLOOKUP(B13,GESEM!B:R,17,0)</f>
        <v>ALONSO RAFAEL ALEJANDRO WLADIMIR</v>
      </c>
      <c r="M13" s="61" t="s">
        <v>101</v>
      </c>
      <c r="N13" s="13">
        <v>0.29166666666666669</v>
      </c>
      <c r="O13" s="14">
        <v>0.4548611111111111</v>
      </c>
      <c r="P13" s="13"/>
      <c r="Q13" s="14"/>
      <c r="R13" s="61" t="str">
        <f>+VLOOKUP(B13,GESEM!B:R,9,0)</f>
        <v>ACTIVO</v>
      </c>
      <c r="S13" s="13">
        <v>0.29166666666666669</v>
      </c>
      <c r="T13" s="14">
        <v>0.4548611111111111</v>
      </c>
      <c r="U13" s="14"/>
      <c r="V13" s="14"/>
      <c r="W13" s="14"/>
      <c r="X13" s="14"/>
      <c r="Y13" s="14"/>
      <c r="Z13" s="15"/>
      <c r="AA13" s="16">
        <v>0.29166666666666669</v>
      </c>
      <c r="AB13" s="17">
        <v>0.4548611111111111</v>
      </c>
      <c r="AC13" s="17"/>
      <c r="AD13" s="17"/>
      <c r="AE13" s="17"/>
      <c r="AF13" s="17"/>
      <c r="AG13" s="17"/>
      <c r="AH13" s="18"/>
      <c r="AI13" s="13">
        <v>0.29166666666666669</v>
      </c>
      <c r="AJ13" s="14">
        <v>0.4548611111111111</v>
      </c>
      <c r="AK13" s="14"/>
      <c r="AL13" s="14"/>
      <c r="AM13" s="14"/>
      <c r="AN13" s="14"/>
      <c r="AO13" s="14"/>
      <c r="AP13" s="20"/>
      <c r="AQ13" s="16">
        <v>0.29166666666666669</v>
      </c>
      <c r="AR13" s="17">
        <v>0.4548611111111111</v>
      </c>
      <c r="AS13" s="17"/>
      <c r="AT13" s="17"/>
      <c r="AU13" s="17"/>
      <c r="AV13" s="17"/>
      <c r="AW13" s="17"/>
      <c r="AX13" s="18"/>
      <c r="AY13" s="13"/>
      <c r="AZ13" s="14"/>
      <c r="BA13" s="14"/>
      <c r="BB13" s="14"/>
      <c r="BC13" s="14"/>
      <c r="BD13" s="14"/>
      <c r="BE13" s="14"/>
      <c r="BF13" s="20"/>
      <c r="BG13" s="16">
        <v>0.29166666666666669</v>
      </c>
      <c r="BH13" s="17">
        <v>0.4548611111111111</v>
      </c>
      <c r="BI13" s="17"/>
      <c r="BJ13" s="17"/>
      <c r="BK13" s="17"/>
      <c r="BL13" s="17"/>
      <c r="BM13" s="17"/>
      <c r="BN13" s="18"/>
      <c r="BO13" s="13">
        <v>0.29166666666666669</v>
      </c>
      <c r="BP13" s="14">
        <v>0.4548611111111111</v>
      </c>
      <c r="BQ13" s="14"/>
      <c r="BR13" s="14"/>
      <c r="BS13" s="14"/>
      <c r="BT13" s="14"/>
      <c r="BU13" s="14"/>
      <c r="BV13" s="20"/>
      <c r="BW13" s="21">
        <f t="shared" si="0"/>
        <v>1</v>
      </c>
      <c r="BX13" s="2" t="str">
        <f t="shared" si="1"/>
        <v>X</v>
      </c>
    </row>
    <row r="14" spans="1:76" x14ac:dyDescent="0.2">
      <c r="A14" s="31">
        <f t="shared" si="2"/>
        <v>8</v>
      </c>
      <c r="B14" s="74">
        <v>75487664</v>
      </c>
      <c r="C14" s="61" t="s">
        <v>32</v>
      </c>
      <c r="D14" s="61" t="s">
        <v>40</v>
      </c>
      <c r="E14" s="75">
        <v>43838</v>
      </c>
      <c r="F14" s="61" t="str">
        <f>+VLOOKUP(B14,GESEM!B:R,13,0)</f>
        <v>FULL TIME</v>
      </c>
      <c r="G14" s="61" t="s">
        <v>2228</v>
      </c>
      <c r="H14" s="61" t="s">
        <v>2348</v>
      </c>
      <c r="I14" s="61" t="str">
        <f>+VLOOKUP(B14,GESEM!B:N,3,0)</f>
        <v>TAME VASQUEZ MIRIAM ROSA</v>
      </c>
      <c r="J14" s="61" t="s">
        <v>36</v>
      </c>
      <c r="K14" s="61" t="str">
        <f>+VLOOKUP(B14,GESEM!B:R,8,0)</f>
        <v>FLORES VELA PIERO ANGELO</v>
      </c>
      <c r="L14" s="61" t="str">
        <f>+VLOOKUP(B14,GESEM!B:R,17,0)</f>
        <v>ALONSO RAFAEL ALEJANDRO WLADIMIR</v>
      </c>
      <c r="M14" s="61" t="s">
        <v>100</v>
      </c>
      <c r="N14" s="13">
        <v>0.29166666666666669</v>
      </c>
      <c r="O14" s="14">
        <v>0.63541666666666663</v>
      </c>
      <c r="P14" s="13">
        <v>0.5</v>
      </c>
      <c r="Q14" s="14">
        <v>0.53125</v>
      </c>
      <c r="R14" s="61" t="str">
        <f>+VLOOKUP(B14,GESEM!B:R,9,0)</f>
        <v>ACTIVO</v>
      </c>
      <c r="S14" s="13">
        <v>0.29166666666666669</v>
      </c>
      <c r="T14" s="14">
        <v>0.63541666666666663</v>
      </c>
      <c r="U14" s="14"/>
      <c r="V14" s="14"/>
      <c r="W14" s="13">
        <v>0.5</v>
      </c>
      <c r="X14" s="14">
        <v>0.53125</v>
      </c>
      <c r="Y14" s="14"/>
      <c r="Z14" s="15"/>
      <c r="AA14" s="16">
        <v>0.29166666666666669</v>
      </c>
      <c r="AB14" s="17">
        <v>0.63541666666666663</v>
      </c>
      <c r="AC14" s="17"/>
      <c r="AD14" s="17"/>
      <c r="AE14" s="17">
        <v>0.5</v>
      </c>
      <c r="AF14" s="17">
        <v>0.53125</v>
      </c>
      <c r="AG14" s="17"/>
      <c r="AH14" s="18"/>
      <c r="AI14" s="19">
        <v>0.29166666666666669</v>
      </c>
      <c r="AJ14" s="14">
        <v>0.63541666666666663</v>
      </c>
      <c r="AK14" s="14"/>
      <c r="AL14" s="14"/>
      <c r="AM14" s="14">
        <v>0.5</v>
      </c>
      <c r="AN14" s="14">
        <v>0.53125</v>
      </c>
      <c r="AO14" s="14"/>
      <c r="AP14" s="20"/>
      <c r="AQ14" s="16"/>
      <c r="AR14" s="17"/>
      <c r="AS14" s="17"/>
      <c r="AT14" s="17"/>
      <c r="AU14" s="17"/>
      <c r="AV14" s="17"/>
      <c r="AW14" s="17"/>
      <c r="AX14" s="18"/>
      <c r="AY14" s="19">
        <v>0.29166666666666669</v>
      </c>
      <c r="AZ14" s="14">
        <v>0.63541666666666663</v>
      </c>
      <c r="BA14" s="14"/>
      <c r="BB14" s="14"/>
      <c r="BC14" s="14">
        <v>0.5</v>
      </c>
      <c r="BD14" s="14">
        <v>0.53125</v>
      </c>
      <c r="BE14" s="14"/>
      <c r="BF14" s="20"/>
      <c r="BG14" s="16">
        <v>0.29166666666666669</v>
      </c>
      <c r="BH14" s="17">
        <v>0.63541666666666663</v>
      </c>
      <c r="BI14" s="17"/>
      <c r="BJ14" s="17"/>
      <c r="BK14" s="17">
        <v>0.5</v>
      </c>
      <c r="BL14" s="17">
        <v>0.53125</v>
      </c>
      <c r="BM14" s="17"/>
      <c r="BN14" s="18"/>
      <c r="BO14" s="14">
        <v>0.29166666666666669</v>
      </c>
      <c r="BP14" s="14">
        <v>0.63541666666666663</v>
      </c>
      <c r="BQ14" s="14"/>
      <c r="BR14" s="14"/>
      <c r="BS14" s="14">
        <v>0.5</v>
      </c>
      <c r="BT14" s="14">
        <v>0.53125</v>
      </c>
      <c r="BU14" s="14"/>
      <c r="BV14" s="20"/>
      <c r="BW14" s="21">
        <f t="shared" ref="BW14:BW16" si="3">COUNTBLANK(S14)+COUNTBLANK(AA14)+COUNTBLANK(AI14)+COUNTBLANK(AQ14)+COUNTBLANK(AY14)+COUNTBLANK(BG14)+COUNTBLANK(BO14)</f>
        <v>1</v>
      </c>
      <c r="BX14" s="2" t="str">
        <f t="shared" ref="BX14:BX16" si="4">IF(I14="NESTING","OK",IF(AND(K14="full time",BW14=1),"OK",IF(AND(K14="Part time",BW14=2),"OK",IF(AND(K14="Part Time2",BW14=1),"OK",IF(AND(K14="Part Time3",BW14=4),"OK","X")))))</f>
        <v>X</v>
      </c>
    </row>
    <row r="15" spans="1:76" x14ac:dyDescent="0.2">
      <c r="A15" s="31">
        <f t="shared" si="2"/>
        <v>9</v>
      </c>
      <c r="B15" s="74">
        <v>72012282</v>
      </c>
      <c r="C15" s="61" t="str">
        <f>+VLOOKUP(J15,TURNO!P:Q,2,0)</f>
        <v>OTROS CANALES LOH</v>
      </c>
      <c r="D15" s="61" t="str">
        <f>+VLOOKUP(N15,TURNO!B:D,3,0)</f>
        <v>Mañana</v>
      </c>
      <c r="E15" s="75">
        <f>+VLOOKUP(B15,GESEM!B:R,12,0)</f>
        <v>44544</v>
      </c>
      <c r="F15" s="61" t="str">
        <f>+VLOOKUP(B15,GESEM!B:R,13,0)</f>
        <v>FULL TIME</v>
      </c>
      <c r="G15" s="61"/>
      <c r="H15" s="96"/>
      <c r="I15" s="61" t="str">
        <f>+VLOOKUP(B15,GESEM!B:N,3,0)</f>
        <v>DURAN LANDA LUIS FELIPE</v>
      </c>
      <c r="J15" s="61" t="s">
        <v>14</v>
      </c>
      <c r="K15" s="61" t="str">
        <f>+VLOOKUP(B15,GESEM!B:R,8,0)</f>
        <v>FLORES VELA PIERO ANGELO</v>
      </c>
      <c r="L15" s="61" t="str">
        <f>+VLOOKUP(B15,GESEM!B:R,17,0)</f>
        <v>ALONSO RAFAEL ALEJANDRO WLADIMIR</v>
      </c>
      <c r="M15" s="61" t="s">
        <v>97</v>
      </c>
      <c r="N15" s="13">
        <v>0.25</v>
      </c>
      <c r="O15" s="14">
        <v>0.59375</v>
      </c>
      <c r="P15" s="13">
        <v>0.41666666666666669</v>
      </c>
      <c r="Q15" s="14">
        <v>0.44791666666666669</v>
      </c>
      <c r="R15" s="61" t="str">
        <f>+VLOOKUP(B15,GESEM!B:R,9,0)</f>
        <v>ACTIVO</v>
      </c>
      <c r="S15" s="13"/>
      <c r="T15" s="14"/>
      <c r="U15" s="14"/>
      <c r="V15" s="14"/>
      <c r="W15" s="13"/>
      <c r="X15" s="14"/>
      <c r="Y15" s="13"/>
      <c r="Z15" s="20"/>
      <c r="AA15" s="107">
        <v>0.25</v>
      </c>
      <c r="AB15" s="17">
        <v>0.59375</v>
      </c>
      <c r="AC15" s="17"/>
      <c r="AD15" s="17"/>
      <c r="AE15" s="17">
        <v>0.41666666666666669</v>
      </c>
      <c r="AF15" s="17">
        <v>0.44791666666666669</v>
      </c>
      <c r="AG15" s="17"/>
      <c r="AH15" s="18"/>
      <c r="AI15" s="13">
        <v>0.25</v>
      </c>
      <c r="AJ15" s="14">
        <v>0.59375</v>
      </c>
      <c r="AK15" s="14"/>
      <c r="AL15" s="14"/>
      <c r="AM15" s="13">
        <v>0.41666666666666669</v>
      </c>
      <c r="AN15" s="14">
        <v>0.44791666666666669</v>
      </c>
      <c r="AO15" s="14"/>
      <c r="AP15" s="20"/>
      <c r="AQ15" s="16">
        <v>0.25</v>
      </c>
      <c r="AR15" s="17">
        <v>0.59375</v>
      </c>
      <c r="AS15" s="17"/>
      <c r="AT15" s="17"/>
      <c r="AU15" s="17">
        <v>0.41666666666666669</v>
      </c>
      <c r="AV15" s="17">
        <v>0.44791666666666669</v>
      </c>
      <c r="AW15" s="17"/>
      <c r="AX15" s="18"/>
      <c r="AY15" s="13">
        <v>0.25</v>
      </c>
      <c r="AZ15" s="14">
        <v>0.59375</v>
      </c>
      <c r="BA15" s="14"/>
      <c r="BB15" s="14"/>
      <c r="BC15" s="13">
        <v>0.41666666666666669</v>
      </c>
      <c r="BD15" s="14">
        <v>0.44791666666666669</v>
      </c>
      <c r="BE15" s="14"/>
      <c r="BF15" s="20"/>
      <c r="BG15" s="16">
        <v>0.25</v>
      </c>
      <c r="BH15" s="17">
        <v>0.59375</v>
      </c>
      <c r="BI15" s="17"/>
      <c r="BJ15" s="17"/>
      <c r="BK15" s="17">
        <v>0.41666666666666669</v>
      </c>
      <c r="BL15" s="17">
        <v>0.44791666666666669</v>
      </c>
      <c r="BM15" s="17"/>
      <c r="BN15" s="18"/>
      <c r="BO15" s="13">
        <v>0.25</v>
      </c>
      <c r="BP15" s="14">
        <v>0.59375</v>
      </c>
      <c r="BQ15" s="14"/>
      <c r="BR15" s="14"/>
      <c r="BS15" s="14">
        <v>0.41666666666666669</v>
      </c>
      <c r="BT15" s="14">
        <v>0.44791666666666669</v>
      </c>
      <c r="BU15" s="14"/>
      <c r="BV15" s="20"/>
      <c r="BW15" s="21">
        <f t="shared" si="3"/>
        <v>1</v>
      </c>
      <c r="BX15" s="2" t="str">
        <f t="shared" si="4"/>
        <v>X</v>
      </c>
    </row>
    <row r="16" spans="1:76" x14ac:dyDescent="0.2">
      <c r="A16" s="31">
        <f t="shared" si="2"/>
        <v>10</v>
      </c>
      <c r="B16" s="74">
        <v>77209106</v>
      </c>
      <c r="C16" s="61" t="str">
        <f>+VLOOKUP(J16,TURNO!P:Q,2,0)</f>
        <v>OTROS CANALES LOH</v>
      </c>
      <c r="D16" s="61" t="s">
        <v>40</v>
      </c>
      <c r="E16" s="75">
        <v>44686</v>
      </c>
      <c r="F16" s="61" t="str">
        <f>+VLOOKUP(B16,GESEM!B:R,13,0)</f>
        <v>FULL TIME</v>
      </c>
      <c r="G16" s="61"/>
      <c r="H16" s="96"/>
      <c r="I16" s="61" t="s">
        <v>863</v>
      </c>
      <c r="J16" s="61" t="s">
        <v>14</v>
      </c>
      <c r="K16" s="61" t="str">
        <f>+VLOOKUP(B16,GESEM!B:R,8,0)</f>
        <v>FLORES VELA PIERO ANGELO</v>
      </c>
      <c r="L16" s="61" t="s">
        <v>225</v>
      </c>
      <c r="M16" s="61" t="s">
        <v>100</v>
      </c>
      <c r="N16" s="13">
        <v>0.25</v>
      </c>
      <c r="O16" s="14">
        <v>0.59375</v>
      </c>
      <c r="P16" s="13">
        <v>0.375</v>
      </c>
      <c r="Q16" s="14">
        <v>0.40625</v>
      </c>
      <c r="R16" s="61" t="str">
        <f>+VLOOKUP(B16,GESEM!B:R,9,0)</f>
        <v>ACTIVO</v>
      </c>
      <c r="S16" s="13">
        <v>0.25</v>
      </c>
      <c r="T16" s="14">
        <v>0.59375</v>
      </c>
      <c r="U16" s="14"/>
      <c r="V16" s="14"/>
      <c r="W16" s="13">
        <v>0.375</v>
      </c>
      <c r="X16" s="14">
        <v>0.40625</v>
      </c>
      <c r="Y16" s="13"/>
      <c r="Z16" s="20"/>
      <c r="AA16" s="107">
        <v>0.25</v>
      </c>
      <c r="AB16" s="17">
        <v>0.59375</v>
      </c>
      <c r="AC16" s="17"/>
      <c r="AD16" s="17"/>
      <c r="AE16" s="17">
        <v>0.375</v>
      </c>
      <c r="AF16" s="17">
        <v>0.40625</v>
      </c>
      <c r="AG16" s="17"/>
      <c r="AH16" s="18"/>
      <c r="AI16" s="13">
        <v>0.25</v>
      </c>
      <c r="AJ16" s="14">
        <v>0.59375</v>
      </c>
      <c r="AK16" s="14"/>
      <c r="AL16" s="14"/>
      <c r="AM16" s="13">
        <v>0.375</v>
      </c>
      <c r="AN16" s="14">
        <v>0.40625</v>
      </c>
      <c r="AO16" s="14"/>
      <c r="AP16" s="20"/>
      <c r="AQ16" s="16"/>
      <c r="AR16" s="17"/>
      <c r="AS16" s="17"/>
      <c r="AT16" s="17"/>
      <c r="AU16" s="17"/>
      <c r="AV16" s="17"/>
      <c r="AW16" s="17"/>
      <c r="AX16" s="18"/>
      <c r="AY16" s="13">
        <v>0.25</v>
      </c>
      <c r="AZ16" s="14">
        <v>0.59375</v>
      </c>
      <c r="BA16" s="14"/>
      <c r="BB16" s="14"/>
      <c r="BC16" s="13">
        <v>0.375</v>
      </c>
      <c r="BD16" s="14">
        <v>0.40625</v>
      </c>
      <c r="BE16" s="14"/>
      <c r="BF16" s="20"/>
      <c r="BG16" s="16">
        <v>0.25</v>
      </c>
      <c r="BH16" s="17">
        <v>0.59375</v>
      </c>
      <c r="BI16" s="17"/>
      <c r="BJ16" s="17"/>
      <c r="BK16" s="17">
        <v>0.375</v>
      </c>
      <c r="BL16" s="17">
        <v>0.40625</v>
      </c>
      <c r="BM16" s="17"/>
      <c r="BN16" s="18"/>
      <c r="BO16" s="13">
        <v>0.25</v>
      </c>
      <c r="BP16" s="14">
        <v>0.59375</v>
      </c>
      <c r="BQ16" s="14"/>
      <c r="BR16" s="14"/>
      <c r="BS16" s="14">
        <v>0.375</v>
      </c>
      <c r="BT16" s="14">
        <v>0.40625</v>
      </c>
      <c r="BU16" s="14"/>
      <c r="BV16" s="20"/>
      <c r="BW16" s="21">
        <f t="shared" si="3"/>
        <v>1</v>
      </c>
      <c r="BX16" s="2" t="str">
        <f t="shared" si="4"/>
        <v>X</v>
      </c>
    </row>
    <row r="17" spans="1:76" x14ac:dyDescent="0.2">
      <c r="A17" s="31">
        <f t="shared" si="2"/>
        <v>11</v>
      </c>
      <c r="B17" s="74">
        <v>73184291</v>
      </c>
      <c r="C17" s="61" t="str">
        <f>+VLOOKUP(J17,TURNO!P:Q,2,0)</f>
        <v>OTROS CANALES LOH</v>
      </c>
      <c r="D17" s="61" t="str">
        <f>+VLOOKUP(N17,TURNO!B:D,3,0)</f>
        <v>Mañana</v>
      </c>
      <c r="E17" s="75">
        <f>+VLOOKUP(B17,GESEM!B:R,12,0)</f>
        <v>45541</v>
      </c>
      <c r="F17" s="61" t="str">
        <f>+VLOOKUP(B17,GESEM!B:R,13,0)</f>
        <v>PART TIME</v>
      </c>
      <c r="G17" s="61"/>
      <c r="H17" s="96"/>
      <c r="I17" s="61" t="str">
        <f>+VLOOKUP(B17,GESEM!B:N,3,0)</f>
        <v>SALAZAR CUYUTUPAC DENISSE ALEXANDRA</v>
      </c>
      <c r="J17" s="61" t="s">
        <v>36</v>
      </c>
      <c r="K17" s="61" t="str">
        <f>+VLOOKUP(B17,GESEM!B:R,8,0)</f>
        <v>FLORES VELA PIERO ANGELO</v>
      </c>
      <c r="L17" s="61" t="str">
        <f>+VLOOKUP(B17,GESEM!B:R,17,0)</f>
        <v>ALONSO RAFAEL ALEJANDRO WLADIMIR</v>
      </c>
      <c r="M17" s="61" t="s">
        <v>100</v>
      </c>
      <c r="N17" s="13">
        <v>0.41666666666666669</v>
      </c>
      <c r="O17" s="14">
        <v>0.57986111111111116</v>
      </c>
      <c r="P17" s="13"/>
      <c r="Q17" s="14"/>
      <c r="R17" s="61" t="str">
        <f>+VLOOKUP(B17,GESEM!B:R,9,0)</f>
        <v>ACTIVO</v>
      </c>
      <c r="S17" s="13">
        <v>0.41666666666666669</v>
      </c>
      <c r="T17" s="14">
        <v>0.57986111111111116</v>
      </c>
      <c r="U17" s="14"/>
      <c r="V17" s="14"/>
      <c r="W17" s="13"/>
      <c r="X17" s="14"/>
      <c r="Y17" s="13"/>
      <c r="Z17" s="20"/>
      <c r="AA17" s="107">
        <v>0.41666666666666669</v>
      </c>
      <c r="AB17" s="17">
        <v>0.57986111111111116</v>
      </c>
      <c r="AC17" s="17"/>
      <c r="AD17" s="17"/>
      <c r="AE17" s="17"/>
      <c r="AF17" s="17"/>
      <c r="AG17" s="17"/>
      <c r="AH17" s="18"/>
      <c r="AI17" s="13">
        <v>0.41666666666666669</v>
      </c>
      <c r="AJ17" s="14">
        <v>0.57986111111111116</v>
      </c>
      <c r="AK17" s="14"/>
      <c r="AL17" s="14"/>
      <c r="AM17" s="13"/>
      <c r="AN17" s="14"/>
      <c r="AO17" s="14"/>
      <c r="AP17" s="20"/>
      <c r="AQ17" s="16"/>
      <c r="AR17" s="17"/>
      <c r="AS17" s="17"/>
      <c r="AT17" s="17"/>
      <c r="AU17" s="17"/>
      <c r="AV17" s="17"/>
      <c r="AW17" s="17"/>
      <c r="AX17" s="18"/>
      <c r="AY17" s="13">
        <v>0.41666666666666669</v>
      </c>
      <c r="AZ17" s="14">
        <v>0.57986111111111116</v>
      </c>
      <c r="BA17" s="14"/>
      <c r="BB17" s="14"/>
      <c r="BC17" s="13"/>
      <c r="BD17" s="14"/>
      <c r="BE17" s="14"/>
      <c r="BF17" s="20"/>
      <c r="BG17" s="16">
        <v>0.41666666666666669</v>
      </c>
      <c r="BH17" s="17">
        <v>0.57986111111111116</v>
      </c>
      <c r="BI17" s="17"/>
      <c r="BJ17" s="17"/>
      <c r="BK17" s="17"/>
      <c r="BL17" s="17"/>
      <c r="BM17" s="17"/>
      <c r="BN17" s="18"/>
      <c r="BO17" s="13">
        <v>0.41666666666666669</v>
      </c>
      <c r="BP17" s="14">
        <v>0.57986111111111116</v>
      </c>
      <c r="BQ17" s="14"/>
      <c r="BR17" s="14"/>
      <c r="BS17" s="14"/>
      <c r="BT17" s="14"/>
      <c r="BU17" s="14"/>
      <c r="BV17" s="20"/>
      <c r="BW17" s="21">
        <f t="shared" ref="BW17:BW18" si="5">COUNTBLANK(S17)+COUNTBLANK(AA17)+COUNTBLANK(AI17)+COUNTBLANK(AQ17)+COUNTBLANK(AY17)+COUNTBLANK(BG17)+COUNTBLANK(BO17)</f>
        <v>1</v>
      </c>
      <c r="BX17" s="2" t="str">
        <f t="shared" ref="BX17:BX18" si="6">IF(I17="NESTING","OK",IF(AND(K17="full time",BW17=1),"OK",IF(AND(K17="Part time",BW17=2),"OK",IF(AND(K17="Part Time2",BW17=1),"OK",IF(AND(K17="Part Time3",BW17=4),"OK","X")))))</f>
        <v>X</v>
      </c>
    </row>
    <row r="18" spans="1:76" s="2" customFormat="1" x14ac:dyDescent="0.2">
      <c r="A18" s="31">
        <f t="shared" si="2"/>
        <v>12</v>
      </c>
      <c r="B18" s="74">
        <v>44785131</v>
      </c>
      <c r="C18" s="61" t="str">
        <f>+VLOOKUP(J18,TURNO!P:Q,2,0)</f>
        <v>OTROS CANALES LOH</v>
      </c>
      <c r="D18" s="61" t="str">
        <f>+VLOOKUP(N18,TURNO!B:D,3,0)</f>
        <v>Mañana</v>
      </c>
      <c r="E18" s="75">
        <f>+VLOOKUP(B18,GESEM!B:R,12,0)</f>
        <v>45576</v>
      </c>
      <c r="F18" s="61" t="str">
        <f>+VLOOKUP(B18,GESEM!B:R,13,0)</f>
        <v>PART TIME</v>
      </c>
      <c r="G18" s="61"/>
      <c r="H18" s="96"/>
      <c r="I18" s="61" t="str">
        <f>+VLOOKUP(B18,GESEM!B:N,3,0)</f>
        <v>SUASNABAR SALINAS JAZMÍN EDITH</v>
      </c>
      <c r="J18" s="61" t="s">
        <v>14</v>
      </c>
      <c r="K18" s="61" t="str">
        <f>+VLOOKUP(B18,GESEM!B:R,8,0)</f>
        <v>FLORES VELA PIERO ANGELO</v>
      </c>
      <c r="L18" s="61" t="str">
        <f>+VLOOKUP(B18,GESEM!B:R,17,0)</f>
        <v>ALONSO RAFAEL ALEJANDRO WLADIMIR</v>
      </c>
      <c r="M18" s="61" t="s">
        <v>98</v>
      </c>
      <c r="N18" s="13">
        <v>0.25</v>
      </c>
      <c r="O18" s="14">
        <v>0.41319444444444442</v>
      </c>
      <c r="P18" s="13"/>
      <c r="Q18" s="14"/>
      <c r="R18" s="61" t="str">
        <f>+VLOOKUP(B18,GESEM!B:R,9,0)</f>
        <v>ACTIVO</v>
      </c>
      <c r="S18" s="14">
        <v>0.25</v>
      </c>
      <c r="T18" s="14">
        <v>0.41319444444444442</v>
      </c>
      <c r="U18" s="14"/>
      <c r="V18" s="14"/>
      <c r="W18" s="13"/>
      <c r="X18" s="14"/>
      <c r="Y18" s="13"/>
      <c r="Z18" s="20"/>
      <c r="AA18" s="107"/>
      <c r="AB18" s="17"/>
      <c r="AC18" s="17"/>
      <c r="AD18" s="17"/>
      <c r="AE18" s="17"/>
      <c r="AF18" s="17"/>
      <c r="AG18" s="17"/>
      <c r="AH18" s="18"/>
      <c r="AI18" s="13">
        <v>0.25</v>
      </c>
      <c r="AJ18" s="14">
        <v>0.41319444444444442</v>
      </c>
      <c r="AK18" s="14"/>
      <c r="AL18" s="14"/>
      <c r="AM18" s="13"/>
      <c r="AN18" s="14"/>
      <c r="AO18" s="14"/>
      <c r="AP18" s="20"/>
      <c r="AQ18" s="16">
        <v>0.25</v>
      </c>
      <c r="AR18" s="17">
        <v>0.41319444444444442</v>
      </c>
      <c r="AS18" s="17"/>
      <c r="AT18" s="17"/>
      <c r="AU18" s="17"/>
      <c r="AV18" s="17"/>
      <c r="AW18" s="17"/>
      <c r="AX18" s="18"/>
      <c r="AY18" s="13">
        <v>0.25</v>
      </c>
      <c r="AZ18" s="14">
        <v>0.41319444444444442</v>
      </c>
      <c r="BA18" s="14"/>
      <c r="BB18" s="14"/>
      <c r="BC18" s="13"/>
      <c r="BD18" s="14"/>
      <c r="BE18" s="14"/>
      <c r="BF18" s="20"/>
      <c r="BG18" s="16">
        <v>0.25</v>
      </c>
      <c r="BH18" s="17">
        <v>0.41319444444444442</v>
      </c>
      <c r="BI18" s="17"/>
      <c r="BJ18" s="17"/>
      <c r="BK18" s="17"/>
      <c r="BL18" s="17"/>
      <c r="BM18" s="17"/>
      <c r="BN18" s="18"/>
      <c r="BO18" s="13">
        <v>0.25</v>
      </c>
      <c r="BP18" s="14">
        <v>0.41319444444444442</v>
      </c>
      <c r="BQ18" s="14"/>
      <c r="BR18" s="14"/>
      <c r="BS18" s="14"/>
      <c r="BT18" s="14"/>
      <c r="BU18" s="14"/>
      <c r="BV18" s="20"/>
      <c r="BW18" s="21">
        <f t="shared" si="5"/>
        <v>1</v>
      </c>
      <c r="BX18" s="2" t="str">
        <f t="shared" si="6"/>
        <v>X</v>
      </c>
    </row>
    <row r="19" spans="1:76" s="2" customFormat="1" x14ac:dyDescent="0.2">
      <c r="A19" s="31">
        <f t="shared" si="2"/>
        <v>13</v>
      </c>
      <c r="B19" s="74">
        <v>74742566</v>
      </c>
      <c r="C19" s="61" t="str">
        <f>+VLOOKUP(J19,TURNO!P:Q,2,0)</f>
        <v>OTROS CANALES LOH</v>
      </c>
      <c r="D19" s="61" t="str">
        <f>+VLOOKUP(N19,TURNO!B:D,3,0)</f>
        <v>Mañana</v>
      </c>
      <c r="E19" s="75">
        <f>+VLOOKUP(B19,GESEM!B:R,12,0)</f>
        <v>45742</v>
      </c>
      <c r="F19" s="61" t="str">
        <f>+VLOOKUP(B19,GESEM!B:R,13,0)</f>
        <v>PART TIME</v>
      </c>
      <c r="G19" s="61" t="s">
        <v>2228</v>
      </c>
      <c r="H19" s="96" t="s">
        <v>2232</v>
      </c>
      <c r="I19" s="61" t="str">
        <f>+VLOOKUP(B19,GESEM!B:N,3,0)</f>
        <v>RODRIGUEZ ESPINOZA BRIDNEY STEFFY</v>
      </c>
      <c r="J19" s="61" t="s">
        <v>66</v>
      </c>
      <c r="K19" s="61" t="str">
        <f>+VLOOKUP(B19,GESEM!B:R,8,0)</f>
        <v>ALDANA CORDOVA PAOLA FRANCISCA</v>
      </c>
      <c r="L19" s="61" t="str">
        <f>+VLOOKUP(B19,GESEM!B:R,17,0)</f>
        <v xml:space="preserve">CARAZA MORENO JONATHAN </v>
      </c>
      <c r="M19" s="61" t="s">
        <v>2230</v>
      </c>
      <c r="N19" s="13">
        <v>0.25</v>
      </c>
      <c r="O19" s="14">
        <v>0.4375</v>
      </c>
      <c r="P19" s="13" t="s">
        <v>148</v>
      </c>
      <c r="Q19" s="14" t="s">
        <v>148</v>
      </c>
      <c r="R19" s="61" t="str">
        <f>+VLOOKUP(B19,GESEM!B:R,9,0)</f>
        <v>ACTIVO</v>
      </c>
      <c r="S19" s="14">
        <v>0.25</v>
      </c>
      <c r="T19" s="14">
        <v>0.47916666666666669</v>
      </c>
      <c r="U19" s="14"/>
      <c r="V19" s="14"/>
      <c r="W19" s="13" t="s">
        <v>148</v>
      </c>
      <c r="X19" s="14" t="s">
        <v>148</v>
      </c>
      <c r="Y19" s="13"/>
      <c r="Z19" s="20"/>
      <c r="AA19" s="107">
        <v>0.25</v>
      </c>
      <c r="AB19" s="17">
        <v>0.47916666666666669</v>
      </c>
      <c r="AC19" s="17"/>
      <c r="AD19" s="17"/>
      <c r="AE19" s="17" t="s">
        <v>148</v>
      </c>
      <c r="AF19" s="17" t="s">
        <v>148</v>
      </c>
      <c r="AG19" s="17"/>
      <c r="AH19" s="18"/>
      <c r="AI19" s="13">
        <v>0.25</v>
      </c>
      <c r="AJ19" s="14">
        <v>0.41666666666666669</v>
      </c>
      <c r="AK19" s="14"/>
      <c r="AL19" s="14"/>
      <c r="AM19" s="13" t="s">
        <v>148</v>
      </c>
      <c r="AN19" s="14" t="s">
        <v>148</v>
      </c>
      <c r="AO19" s="14"/>
      <c r="AP19" s="20"/>
      <c r="AQ19" s="16">
        <v>0.25</v>
      </c>
      <c r="AR19" s="17">
        <v>0.41666666666666669</v>
      </c>
      <c r="AS19" s="17"/>
      <c r="AT19" s="17"/>
      <c r="AU19" s="17" t="s">
        <v>148</v>
      </c>
      <c r="AV19" s="17" t="s">
        <v>148</v>
      </c>
      <c r="AW19" s="17"/>
      <c r="AX19" s="18"/>
      <c r="AY19" s="13">
        <v>0.25</v>
      </c>
      <c r="AZ19" s="14">
        <v>0.4375</v>
      </c>
      <c r="BA19" s="14"/>
      <c r="BB19" s="14"/>
      <c r="BC19" s="13" t="s">
        <v>148</v>
      </c>
      <c r="BD19" s="14" t="s">
        <v>148</v>
      </c>
      <c r="BE19" s="14"/>
      <c r="BF19" s="20"/>
      <c r="BG19" s="16" t="s">
        <v>148</v>
      </c>
      <c r="BH19" s="17" t="s">
        <v>148</v>
      </c>
      <c r="BI19" s="17"/>
      <c r="BJ19" s="17"/>
      <c r="BK19" s="17" t="s">
        <v>148</v>
      </c>
      <c r="BL19" s="17" t="s">
        <v>148</v>
      </c>
      <c r="BM19" s="17"/>
      <c r="BN19" s="18"/>
      <c r="BO19" s="13" t="s">
        <v>148</v>
      </c>
      <c r="BP19" s="14" t="s">
        <v>148</v>
      </c>
      <c r="BQ19" s="14"/>
      <c r="BR19" s="14"/>
      <c r="BS19" s="14" t="s">
        <v>148</v>
      </c>
      <c r="BT19" s="14" t="s">
        <v>148</v>
      </c>
      <c r="BU19" s="14"/>
      <c r="BV19" s="20"/>
      <c r="BW19" s="21">
        <f t="shared" ref="BW19" si="7">COUNTBLANK(S19)+COUNTBLANK(AA19)+COUNTBLANK(AI19)+COUNTBLANK(AQ19)+COUNTBLANK(AY19)+COUNTBLANK(BG19)+COUNTBLANK(BO19)</f>
        <v>2</v>
      </c>
      <c r="BX19" s="2" t="str">
        <f t="shared" ref="BX19" si="8">IF(I19="NESTING","OK",IF(AND(K19="full time",BW19=1),"OK",IF(AND(K19="Part time",BW19=2),"OK",IF(AND(K19="Part Time2",BW19=1),"OK",IF(AND(K19="Part Time3",BW19=4),"OK","X")))))</f>
        <v>X</v>
      </c>
    </row>
    <row r="20" spans="1:76" s="2" customFormat="1" x14ac:dyDescent="0.2">
      <c r="A20" s="31">
        <f t="shared" si="2"/>
        <v>14</v>
      </c>
      <c r="B20" s="74">
        <v>44211533</v>
      </c>
      <c r="C20" s="61" t="str">
        <f>+VLOOKUP(J20,TURNO!P:Q,2,0)</f>
        <v>OTROS CANALES LOH</v>
      </c>
      <c r="D20" s="61" t="str">
        <f>+VLOOKUP(N20,TURNO!B:D,3,0)</f>
        <v>Madrugada</v>
      </c>
      <c r="E20" s="75">
        <f>+VLOOKUP(B20,GESEM!B:R,12,0)</f>
        <v>43977</v>
      </c>
      <c r="F20" s="61" t="str">
        <f>+VLOOKUP(B20,GESEM!B:R,13,0)</f>
        <v>FULL TIME</v>
      </c>
      <c r="G20" s="61"/>
      <c r="H20" s="96"/>
      <c r="I20" s="61" t="str">
        <f>+VLOOKUP(B20,GESEM!B:N,3,0)</f>
        <v>FALCON ESPIRITU LISSET FLORENI</v>
      </c>
      <c r="J20" s="61" t="s">
        <v>14</v>
      </c>
      <c r="K20" s="61" t="str">
        <f>+VLOOKUP(B20,GESEM!B:R,8,0)</f>
        <v>FLORES VELA PIERO ANGELO</v>
      </c>
      <c r="L20" s="61" t="str">
        <f>+VLOOKUP(B20,GESEM!B:R,17,0)</f>
        <v>ALONSO RAFAEL ALEJANDRO WLADIMIR</v>
      </c>
      <c r="M20" s="61" t="s">
        <v>98</v>
      </c>
      <c r="N20" s="13">
        <v>0.125</v>
      </c>
      <c r="O20" s="14">
        <v>0.46875</v>
      </c>
      <c r="P20" s="13">
        <v>0.39583333333333331</v>
      </c>
      <c r="Q20" s="14">
        <v>0.42708333333333331</v>
      </c>
      <c r="R20" s="61" t="str">
        <f>+VLOOKUP(B20,GESEM!B:R,9,0)</f>
        <v>ACTIVO</v>
      </c>
      <c r="S20" s="14">
        <v>0.125</v>
      </c>
      <c r="T20" s="14">
        <v>0.46875</v>
      </c>
      <c r="U20" s="14" t="s">
        <v>148</v>
      </c>
      <c r="V20" s="14" t="s">
        <v>148</v>
      </c>
      <c r="W20" s="13">
        <v>0.39583333333333331</v>
      </c>
      <c r="X20" s="14">
        <v>0.42708333333333331</v>
      </c>
      <c r="Y20" s="13" t="s">
        <v>148</v>
      </c>
      <c r="Z20" s="20" t="s">
        <v>148</v>
      </c>
      <c r="AA20" s="107" t="s">
        <v>148</v>
      </c>
      <c r="AB20" s="17" t="s">
        <v>148</v>
      </c>
      <c r="AC20" s="17" t="s">
        <v>148</v>
      </c>
      <c r="AD20" s="17" t="s">
        <v>148</v>
      </c>
      <c r="AE20" s="17" t="s">
        <v>148</v>
      </c>
      <c r="AF20" s="17" t="s">
        <v>148</v>
      </c>
      <c r="AG20" s="17" t="s">
        <v>148</v>
      </c>
      <c r="AH20" s="18" t="s">
        <v>148</v>
      </c>
      <c r="AI20" s="13">
        <v>0.125</v>
      </c>
      <c r="AJ20" s="14">
        <v>0.46875</v>
      </c>
      <c r="AK20" s="14" t="s">
        <v>148</v>
      </c>
      <c r="AL20" s="14" t="s">
        <v>148</v>
      </c>
      <c r="AM20" s="13">
        <v>0.39583333333333331</v>
      </c>
      <c r="AN20" s="14">
        <v>0.42708333333333331</v>
      </c>
      <c r="AO20" s="14" t="s">
        <v>148</v>
      </c>
      <c r="AP20" s="20" t="s">
        <v>148</v>
      </c>
      <c r="AQ20" s="16">
        <v>0.125</v>
      </c>
      <c r="AR20" s="17">
        <v>0.46875</v>
      </c>
      <c r="AS20" s="17" t="s">
        <v>148</v>
      </c>
      <c r="AT20" s="17" t="s">
        <v>148</v>
      </c>
      <c r="AU20" s="17">
        <v>0.39583333333333331</v>
      </c>
      <c r="AV20" s="17">
        <v>0.42708333333333331</v>
      </c>
      <c r="AW20" s="17" t="s">
        <v>148</v>
      </c>
      <c r="AX20" s="18" t="s">
        <v>148</v>
      </c>
      <c r="AY20" s="13">
        <v>0.125</v>
      </c>
      <c r="AZ20" s="14">
        <v>0.46875</v>
      </c>
      <c r="BA20" s="14" t="s">
        <v>148</v>
      </c>
      <c r="BB20" s="14" t="s">
        <v>148</v>
      </c>
      <c r="BC20" s="13">
        <v>0.39583333333333331</v>
      </c>
      <c r="BD20" s="14">
        <v>0.42708333333333331</v>
      </c>
      <c r="BE20" s="14" t="s">
        <v>148</v>
      </c>
      <c r="BF20" s="20" t="s">
        <v>148</v>
      </c>
      <c r="BG20" s="16">
        <v>0.125</v>
      </c>
      <c r="BH20" s="17">
        <v>0.46875</v>
      </c>
      <c r="BI20" s="17" t="s">
        <v>148</v>
      </c>
      <c r="BJ20" s="17" t="s">
        <v>148</v>
      </c>
      <c r="BK20" s="17">
        <v>0.39583333333333331</v>
      </c>
      <c r="BL20" s="17">
        <v>0.42708333333333331</v>
      </c>
      <c r="BM20" s="17" t="s">
        <v>148</v>
      </c>
      <c r="BN20" s="18" t="s">
        <v>148</v>
      </c>
      <c r="BO20" s="13">
        <v>0.125</v>
      </c>
      <c r="BP20" s="14">
        <v>0.46875</v>
      </c>
      <c r="BQ20" s="14" t="s">
        <v>148</v>
      </c>
      <c r="BR20" s="14" t="s">
        <v>148</v>
      </c>
      <c r="BS20" s="14">
        <v>0.39583333333333331</v>
      </c>
      <c r="BT20" s="14">
        <v>0.42708333333333331</v>
      </c>
      <c r="BU20" s="14" t="s">
        <v>148</v>
      </c>
      <c r="BV20" s="20" t="s">
        <v>148</v>
      </c>
      <c r="BW20" s="21">
        <f t="shared" ref="BW20" si="9">COUNTBLANK(S20)+COUNTBLANK(AA20)+COUNTBLANK(AI20)+COUNTBLANK(AQ20)+COUNTBLANK(AY20)+COUNTBLANK(BG20)+COUNTBLANK(BO20)</f>
        <v>1</v>
      </c>
      <c r="BX20" s="2" t="str">
        <f t="shared" ref="BX20" si="10">IF(I20="NESTING","OK",IF(AND(K20="full time",BW20=1),"OK",IF(AND(K20="Part time",BW20=2),"OK",IF(AND(K20="Part Time2",BW20=1),"OK",IF(AND(K20="Part Time3",BW20=4),"OK","X")))))</f>
        <v>X</v>
      </c>
    </row>
  </sheetData>
  <autoFilter ref="A6:BY20" xr:uid="{1B7A3E3A-6450-4DAC-BB03-125E38FBFFED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6">
    <cfRule type="duplicateValues" dxfId="462" priority="400"/>
  </conditionalFormatting>
  <conditionalFormatting sqref="B7:B9">
    <cfRule type="duplicateValues" dxfId="461" priority="90694"/>
  </conditionalFormatting>
  <conditionalFormatting sqref="B10">
    <cfRule type="duplicateValues" dxfId="460" priority="80669"/>
    <cfRule type="duplicateValues" dxfId="459" priority="80670"/>
  </conditionalFormatting>
  <conditionalFormatting sqref="B11">
    <cfRule type="duplicateValues" dxfId="458" priority="278"/>
    <cfRule type="duplicateValues" dxfId="457" priority="279"/>
    <cfRule type="duplicateValues" dxfId="456" priority="86423"/>
  </conditionalFormatting>
  <conditionalFormatting sqref="B12">
    <cfRule type="duplicateValues" dxfId="455" priority="213"/>
    <cfRule type="duplicateValues" dxfId="454" priority="214"/>
    <cfRule type="duplicateValues" dxfId="453" priority="215"/>
    <cfRule type="duplicateValues" dxfId="452" priority="217"/>
    <cfRule type="duplicateValues" dxfId="451" priority="218"/>
    <cfRule type="duplicateValues" dxfId="450" priority="219"/>
  </conditionalFormatting>
  <conditionalFormatting sqref="B13">
    <cfRule type="duplicateValues" dxfId="449" priority="125"/>
    <cfRule type="duplicateValues" dxfId="448" priority="126"/>
    <cfRule type="duplicateValues" dxfId="447" priority="127"/>
    <cfRule type="duplicateValues" dxfId="446" priority="128"/>
    <cfRule type="duplicateValues" dxfId="445" priority="129"/>
    <cfRule type="duplicateValues" dxfId="444" priority="130"/>
    <cfRule type="duplicateValues" dxfId="443" priority="131"/>
    <cfRule type="duplicateValues" dxfId="442" priority="132"/>
    <cfRule type="duplicateValues" dxfId="441" priority="133"/>
    <cfRule type="duplicateValues" dxfId="440" priority="134"/>
    <cfRule type="duplicateValues" dxfId="439" priority="135"/>
  </conditionalFormatting>
  <conditionalFormatting sqref="B14">
    <cfRule type="duplicateValues" dxfId="438" priority="80"/>
    <cfRule type="duplicateValues" dxfId="437" priority="81"/>
    <cfRule type="duplicateValues" dxfId="436" priority="82"/>
    <cfRule type="duplicateValues" dxfId="435" priority="83"/>
    <cfRule type="duplicateValues" dxfId="434" priority="84"/>
    <cfRule type="duplicateValues" dxfId="433" priority="85"/>
    <cfRule type="duplicateValues" dxfId="432" priority="86"/>
    <cfRule type="duplicateValues" dxfId="431" priority="87"/>
    <cfRule type="duplicateValues" dxfId="430" priority="88"/>
    <cfRule type="duplicateValues" dxfId="429" priority="89"/>
    <cfRule type="duplicateValues" dxfId="428" priority="90"/>
    <cfRule type="duplicateValues" dxfId="427" priority="91"/>
    <cfRule type="duplicateValues" dxfId="426" priority="92"/>
    <cfRule type="duplicateValues" dxfId="425" priority="93"/>
    <cfRule type="duplicateValues" dxfId="424" priority="94"/>
    <cfRule type="duplicateValues" dxfId="423" priority="95"/>
    <cfRule type="duplicateValues" dxfId="422" priority="96"/>
    <cfRule type="duplicateValues" dxfId="421" priority="97"/>
    <cfRule type="duplicateValues" dxfId="420" priority="98"/>
    <cfRule type="duplicateValues" dxfId="419" priority="99"/>
    <cfRule type="duplicateValues" dxfId="418" priority="100"/>
  </conditionalFormatting>
  <conditionalFormatting sqref="B15">
    <cfRule type="duplicateValues" dxfId="417" priority="64"/>
    <cfRule type="duplicateValues" dxfId="416" priority="65"/>
    <cfRule type="duplicateValues" dxfId="415" priority="66"/>
    <cfRule type="duplicateValues" dxfId="414" priority="67"/>
    <cfRule type="duplicateValues" dxfId="413" priority="68"/>
  </conditionalFormatting>
  <conditionalFormatting sqref="B16">
    <cfRule type="duplicateValues" dxfId="412" priority="90651"/>
    <cfRule type="duplicateValues" dxfId="411" priority="90652"/>
    <cfRule type="duplicateValues" dxfId="410" priority="90653"/>
    <cfRule type="duplicateValues" dxfId="409" priority="90654"/>
    <cfRule type="duplicateValues" dxfId="408" priority="90655"/>
    <cfRule type="duplicateValues" dxfId="407" priority="90656"/>
    <cfRule type="duplicateValues" dxfId="406" priority="90657"/>
  </conditionalFormatting>
  <conditionalFormatting sqref="B17">
    <cfRule type="duplicateValues" dxfId="405" priority="48"/>
    <cfRule type="duplicateValues" dxfId="404" priority="49"/>
    <cfRule type="duplicateValues" dxfId="403" priority="50"/>
    <cfRule type="duplicateValues" dxfId="402" priority="51"/>
    <cfRule type="duplicateValues" dxfId="401" priority="52"/>
    <cfRule type="duplicateValues" dxfId="400" priority="53"/>
    <cfRule type="duplicateValues" dxfId="399" priority="54"/>
  </conditionalFormatting>
  <conditionalFormatting sqref="B18:B20">
    <cfRule type="duplicateValues" dxfId="398" priority="26"/>
    <cfRule type="duplicateValues" dxfId="397" priority="27"/>
    <cfRule type="duplicateValues" dxfId="396" priority="28"/>
    <cfRule type="duplicateValues" dxfId="395" priority="29"/>
    <cfRule type="duplicateValues" dxfId="394" priority="30"/>
    <cfRule type="duplicateValues" dxfId="393" priority="31"/>
    <cfRule type="duplicateValues" dxfId="392" priority="32"/>
  </conditionalFormatting>
  <conditionalFormatting sqref="B20">
    <cfRule type="duplicateValues" dxfId="391" priority="1"/>
    <cfRule type="duplicateValues" dxfId="390" priority="2"/>
    <cfRule type="duplicateValues" dxfId="389" priority="3"/>
    <cfRule type="duplicateValues" dxfId="388" priority="4"/>
    <cfRule type="duplicateValues" dxfId="387" priority="5"/>
    <cfRule type="duplicateValues" dxfId="386" priority="6"/>
    <cfRule type="duplicateValues" dxfId="385" priority="7"/>
    <cfRule type="duplicateValues" dxfId="384" priority="8"/>
    <cfRule type="duplicateValues" dxfId="383" priority="9"/>
    <cfRule type="duplicateValues" dxfId="382" priority="10"/>
    <cfRule type="duplicateValues" dxfId="381" priority="11"/>
    <cfRule type="duplicateValues" dxfId="380" priority="12"/>
  </conditionalFormatting>
  <conditionalFormatting sqref="B21:B23">
    <cfRule type="duplicateValues" dxfId="379" priority="34"/>
    <cfRule type="duplicateValues" dxfId="378" priority="35"/>
    <cfRule type="duplicateValues" dxfId="377" priority="36"/>
    <cfRule type="duplicateValues" dxfId="376" priority="37"/>
    <cfRule type="duplicateValues" dxfId="375" priority="38"/>
    <cfRule type="duplicateValues" dxfId="374" priority="39"/>
    <cfRule type="duplicateValues" dxfId="373" priority="40"/>
    <cfRule type="duplicateValues" dxfId="372" priority="41"/>
    <cfRule type="duplicateValues" dxfId="371" priority="42"/>
    <cfRule type="duplicateValues" dxfId="370" priority="43"/>
    <cfRule type="duplicateValues" dxfId="369" priority="44"/>
    <cfRule type="duplicateValues" dxfId="368" priority="45"/>
    <cfRule type="duplicateValues" dxfId="367" priority="46"/>
  </conditionalFormatting>
  <conditionalFormatting sqref="B21:B1048576 B1:B13">
    <cfRule type="duplicateValues" dxfId="366" priority="102"/>
  </conditionalFormatting>
  <conditionalFormatting sqref="B21:B1048576 B1:B17">
    <cfRule type="duplicateValues" dxfId="365" priority="33"/>
  </conditionalFormatting>
  <conditionalFormatting sqref="R6 I6">
    <cfRule type="duplicateValues" dxfId="364" priority="399"/>
  </conditionalFormatting>
  <conditionalFormatting sqref="BW7:BW89">
    <cfRule type="cellIs" dxfId="363" priority="25" operator="greaterThan">
      <formula>0</formula>
    </cfRule>
  </conditionalFormatting>
  <dataValidations disablePrompts="1" count="1">
    <dataValidation type="list" allowBlank="1" showInputMessage="1" showErrorMessage="1" sqref="R336 R252 R210 R168 R126 R84 R42 R294" xr:uid="{D9FBCB7C-EA95-4EF9-8EDF-9D3046F4DD31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57E52-71B3-46B7-86F6-5632B14EA53B}">
  <sheetPr codeName="sFB1">
    <tabColor theme="9" tint="-0.249977111117893"/>
  </sheetPr>
  <dimension ref="A2:BY56"/>
  <sheetViews>
    <sheetView showGridLines="0" zoomScale="70" zoomScaleNormal="70" workbookViewId="0">
      <selection activeCell="A12" sqref="A12"/>
    </sheetView>
  </sheetViews>
  <sheetFormatPr baseColWidth="10" defaultColWidth="11.42578125" defaultRowHeight="12.75" x14ac:dyDescent="0.2"/>
  <cols>
    <col min="1" max="1" width="4.28515625" style="2" bestFit="1" customWidth="1"/>
    <col min="2" max="2" width="10.42578125" style="2" bestFit="1" customWidth="1"/>
    <col min="3" max="3" width="17.7109375" style="2" customWidth="1"/>
    <col min="4" max="4" width="11" style="2" customWidth="1"/>
    <col min="5" max="5" width="20" style="2" customWidth="1"/>
    <col min="6" max="6" width="14.42578125" style="2" customWidth="1"/>
    <col min="7" max="8" width="23" style="2" customWidth="1"/>
    <col min="9" max="9" width="46" style="2" bestFit="1" customWidth="1"/>
    <col min="10" max="10" width="15" style="2" customWidth="1"/>
    <col min="11" max="11" width="39.7109375" style="2" customWidth="1"/>
    <col min="12" max="12" width="30.7109375" style="2" customWidth="1"/>
    <col min="13" max="13" width="29.140625" style="2" customWidth="1"/>
    <col min="14" max="14" width="13.140625" style="2" bestFit="1" customWidth="1"/>
    <col min="15" max="15" width="10.7109375" style="2" bestFit="1" customWidth="1"/>
    <col min="16" max="16" width="18.140625" style="2" bestFit="1" customWidth="1"/>
    <col min="17" max="17" width="15.42578125" style="2" bestFit="1" customWidth="1"/>
    <col min="18" max="18" width="9.140625" style="2" bestFit="1" customWidth="1"/>
    <col min="19" max="19" width="13.140625" style="2" customWidth="1"/>
    <col min="20" max="20" width="10.7109375" style="2" customWidth="1"/>
    <col min="21" max="21" width="11.7109375" style="2" customWidth="1"/>
    <col min="22" max="22" width="12.5703125" style="2" customWidth="1"/>
    <col min="23" max="23" width="18.140625" style="2" customWidth="1"/>
    <col min="24" max="24" width="15.42578125" style="2" customWidth="1"/>
    <col min="25" max="25" width="12.140625" style="2" customWidth="1"/>
    <col min="26" max="26" width="13" style="2" customWidth="1"/>
    <col min="27" max="27" width="13.140625" style="2" customWidth="1"/>
    <col min="28" max="28" width="10.7109375" style="2" customWidth="1"/>
    <col min="29" max="29" width="11.7109375" style="2" customWidth="1"/>
    <col min="30" max="30" width="12.5703125" style="2" customWidth="1"/>
    <col min="31" max="31" width="18.140625" style="2" customWidth="1"/>
    <col min="32" max="32" width="15.42578125" style="2" customWidth="1"/>
    <col min="33" max="33" width="12.140625" style="2" customWidth="1"/>
    <col min="34" max="34" width="13" style="2" customWidth="1"/>
    <col min="35" max="35" width="13.140625" style="2" customWidth="1"/>
    <col min="36" max="36" width="10.7109375" style="2" customWidth="1"/>
    <col min="37" max="37" width="11.7109375" style="2" customWidth="1"/>
    <col min="38" max="38" width="12.5703125" style="2" customWidth="1"/>
    <col min="39" max="39" width="18.140625" style="2" customWidth="1"/>
    <col min="40" max="40" width="15.42578125" style="2" customWidth="1"/>
    <col min="41" max="41" width="12.140625" style="2" customWidth="1"/>
    <col min="42" max="42" width="13" style="2" customWidth="1"/>
    <col min="43" max="43" width="13.140625" style="2" customWidth="1"/>
    <col min="44" max="44" width="10.7109375" style="2" customWidth="1"/>
    <col min="45" max="45" width="11.7109375" style="2" customWidth="1"/>
    <col min="46" max="46" width="12.5703125" style="2" customWidth="1"/>
    <col min="47" max="47" width="18.140625" style="2" customWidth="1"/>
    <col min="48" max="48" width="15.42578125" style="2" customWidth="1"/>
    <col min="49" max="49" width="12.140625" style="2" customWidth="1"/>
    <col min="50" max="50" width="13" style="2" customWidth="1"/>
    <col min="51" max="51" width="13.140625" style="2" customWidth="1"/>
    <col min="52" max="52" width="10.7109375" style="2" customWidth="1"/>
    <col min="53" max="53" width="11.7109375" style="2" customWidth="1"/>
    <col min="54" max="54" width="12.5703125" style="2" customWidth="1"/>
    <col min="55" max="55" width="18.140625" style="2" customWidth="1"/>
    <col min="56" max="56" width="15.42578125" style="2" customWidth="1"/>
    <col min="57" max="57" width="12.140625" style="2" customWidth="1"/>
    <col min="58" max="58" width="13" style="2" customWidth="1"/>
    <col min="59" max="59" width="13.140625" style="2" customWidth="1"/>
    <col min="60" max="60" width="10.7109375" style="2" customWidth="1"/>
    <col min="61" max="61" width="11.7109375" style="2" customWidth="1"/>
    <col min="62" max="62" width="12.5703125" style="2" customWidth="1"/>
    <col min="63" max="63" width="18.140625" style="2" customWidth="1"/>
    <col min="64" max="64" width="15.42578125" style="2" customWidth="1"/>
    <col min="65" max="65" width="12.140625" style="2" customWidth="1"/>
    <col min="66" max="66" width="13" style="2" customWidth="1"/>
    <col min="67" max="67" width="13.140625" style="2" bestFit="1" customWidth="1"/>
    <col min="68" max="68" width="10.7109375" style="2" bestFit="1" customWidth="1"/>
    <col min="69" max="69" width="13.5703125" style="2" bestFit="1" customWidth="1"/>
    <col min="70" max="70" width="12.5703125" style="2" bestFit="1" customWidth="1"/>
    <col min="71" max="71" width="18.140625" style="2" bestFit="1" customWidth="1"/>
    <col min="72" max="72" width="15.42578125" style="2" bestFit="1" customWidth="1"/>
    <col min="73" max="73" width="12.140625" style="2" bestFit="1" customWidth="1"/>
    <col min="74" max="74" width="13" style="2" bestFit="1" customWidth="1"/>
    <col min="75" max="75" width="2.42578125" style="2" bestFit="1" customWidth="1"/>
    <col min="76" max="76" width="3.42578125" style="2" bestFit="1" customWidth="1"/>
    <col min="77" max="77" width="11.42578125" style="2"/>
    <col min="78" max="78" width="13" style="2" bestFit="1" customWidth="1"/>
    <col min="79" max="16384" width="11.42578125" style="2"/>
  </cols>
  <sheetData>
    <row r="2" spans="1:77" x14ac:dyDescent="0.2">
      <c r="T2" s="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 s="2">
        <f>IF(COUNTBLANK(S2)&gt;0,0,IF(S2=0,0,IF($K2="part time",0,IF($K2="Full time",IF(S2+"01:45:00"&gt;VALUE("23:59:59"),S2+"01:30:00"-1,S2+"01:45:00"),0))))</f>
        <v>0</v>
      </c>
      <c r="V2" s="2">
        <f>IF(COUNTBLANK(S2)&gt;0,0,IF($K2="part time",0,IF($K2="full time",U2+VALUE("00:15:00"),0)))</f>
        <v>0</v>
      </c>
      <c r="W2" s="2">
        <f>IF(COUNTBLANK(S2)&gt;0,0,IF(S2=0,0,IF($K2="Full time",S2+"04:30:00",0)))</f>
        <v>0</v>
      </c>
      <c r="X2" s="2">
        <f>IF(COUNTBLANK(S2)&gt;0,0,IF($K2="part time",0,IF($K2="full time",W2+VALUE("00:45:00"),0)))</f>
        <v>0</v>
      </c>
      <c r="Y2" s="2">
        <f>IF(COUNTBLANK(S2)&gt;0,0,IF($K2="part time",0,IF($K2="full time",IF(T2&lt;VALUE("04:00"),T2+1,T2)-VALUE("01:30:00"),0)))</f>
        <v>0</v>
      </c>
      <c r="Z2" s="2">
        <f>IF(COUNTBLANK(S2)&gt;0,0,IF($K2="part time",0,IF($K2="full time",Y2+VALUE("00:15:00"),0)))</f>
        <v>0</v>
      </c>
      <c r="AZ2" s="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 s="2">
        <f>IF(COUNTBLANK(AY2)&gt;0,0,IF(AY2=0,0,IF($K2="part time",0,IF($K2="Full time",IF(AY2+"01:45:00"&gt;VALUE("23:59:59"),AY2+"01:30:00"-1,AY2+"01:45:00"),0))))</f>
        <v>0</v>
      </c>
      <c r="BB2" s="2">
        <f>IF(COUNTBLANK(AY2)&gt;0,0,IF($K2="part time",0,IF($K2="full time",BA2+VALUE("00:15:00"),0)))</f>
        <v>0</v>
      </c>
      <c r="BC2" s="2">
        <f>IF(COUNTBLANK(AY2)&gt;0,0,IF(AY2=0,0,IF($K2="Full time",AY2+"04:30:00",0)))</f>
        <v>0</v>
      </c>
      <c r="BD2" s="2">
        <f>IF(COUNTBLANK(AY2)&gt;0,0,IF($K2="part time",0,IF($K2="full time",BC2+VALUE("00:45:00"),0)))</f>
        <v>0</v>
      </c>
      <c r="BE2" s="2">
        <f>IF(COUNTBLANK(AY2)&gt;0,0,IF($K2="part time",0,IF($K2="full time",IF(AZ2&lt;VALUE("04:00"),AZ2+1,AZ2)-VALUE("01:30:00"),0)))</f>
        <v>0</v>
      </c>
      <c r="BF2" s="2">
        <f>IF(COUNTBLANK(AY2)&gt;0,0,IF($K2="part time",0,IF($K2="full time",BE2+VALUE("00:15:00"),0)))</f>
        <v>0</v>
      </c>
    </row>
    <row r="3" spans="1:77" ht="13.5" thickBot="1" x14ac:dyDescent="0.25">
      <c r="T3" s="2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 s="2">
        <f>IF(COUNTBLANK(S3)&gt;0,0,IF(S3=0,0,IF($K3="part time",0,IF($K3="Full time",IF(S3+"01:30:00"&gt;VALUE("23:59:59"),S3+"02:00:00"-1,S3+"01:30:00"),0))))</f>
        <v>0</v>
      </c>
      <c r="V3" s="2">
        <f>IF(COUNTBLANK(S3)&gt;0,0,IF($K3="part time",0,IF($K3="full time",U3+VALUE("00:15:00"),0)))</f>
        <v>0</v>
      </c>
      <c r="W3" s="2">
        <f>IF(COUNTBLANK(S3)&gt;0,0,IF(S3=0,0,IF($K3="Full time",S3+"03:45:00",0)))</f>
        <v>0</v>
      </c>
      <c r="X3" s="2">
        <f>IF(COUNTBLANK(S3)&gt;0,0,IF($K3="part time",0,IF($K3="full time",W3+VALUE("00:45:00"),0)))</f>
        <v>0</v>
      </c>
      <c r="Y3" s="2">
        <f>IF(COUNTBLANK(S3)&gt;0,0,IF($K3="part time",0,IF($K3="full time",IF(T3&lt;VALUE("04:00"),T3+1,T3)-VALUE("01:45:00"),0)))</f>
        <v>0</v>
      </c>
      <c r="Z3" s="2">
        <f>IF(COUNTBLANK(S3)&gt;0,0,IF($K3="part time",0,IF($K3="full time",Y3+VALUE("00:15:00"),0)))</f>
        <v>0</v>
      </c>
      <c r="AZ3" s="2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 s="2">
        <f>IF(COUNTBLANK(AY3)&gt;0,0,IF(AY3=0,0,IF($K3="part time",0,IF($K3="Full time",IF(AY3+"01:30:00"&gt;VALUE("23:59:59"),AY3+"02:00:00"-1,AY3+"01:30:00"),0))))</f>
        <v>0</v>
      </c>
      <c r="BB3" s="2">
        <f>IF(COUNTBLANK(AY3)&gt;0,0,IF($K3="part time",0,IF($K3="full time",BA3+VALUE("00:15:00"),0)))</f>
        <v>0</v>
      </c>
      <c r="BC3" s="2">
        <f>IF(COUNTBLANK(AY3)&gt;0,0,IF(AY3=0,0,IF($K3="Full time",AY3+"03:45:00",0)))</f>
        <v>0</v>
      </c>
      <c r="BD3" s="2">
        <f>IF(COUNTBLANK(AY3)&gt;0,0,IF($K3="part time",0,IF($K3="full time",BC3+VALUE("00:45:00"),0)))</f>
        <v>0</v>
      </c>
      <c r="BE3" s="2">
        <f>IF(COUNTBLANK(AY3)&gt;0,0,IF($K3="part time",0,IF($K3="full time",IF(AZ3&lt;VALUE("04:00"),AZ3+1,AZ3)-VALUE("01:45:00"),0)))</f>
        <v>0</v>
      </c>
      <c r="BF3" s="2">
        <f>IF(COUNTBLANK(AY3)&gt;0,0,IF($K3="part time",0,IF($K3="full time",BE3+VALUE("00:15:00"),0)))</f>
        <v>0</v>
      </c>
    </row>
    <row r="4" spans="1:77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  <c r="BY4" s="2">
        <f>+COUNT(B7:B1048576)</f>
        <v>50</v>
      </c>
    </row>
    <row r="5" spans="1:77" ht="13.5" thickBot="1" x14ac:dyDescent="0.25"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144">
        <f>+RESUMEN!S5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</row>
    <row r="6" spans="1:77" ht="13.5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50</v>
      </c>
    </row>
    <row r="7" spans="1:77" x14ac:dyDescent="0.2">
      <c r="A7" s="31">
        <v>1</v>
      </c>
      <c r="B7" s="74">
        <v>70882085</v>
      </c>
      <c r="C7" s="61" t="str">
        <f>+VLOOKUP(J7,TURNO!P:Q,2,0)</f>
        <v>CHAT GLOVER</v>
      </c>
      <c r="D7" s="61" t="str">
        <f>+VLOOKUP(N7,TURNO!B:D,3,0)</f>
        <v>Tarde</v>
      </c>
      <c r="E7" s="75">
        <f>+VLOOKUP(B7,GESEM!B:R,12,0)</f>
        <v>43978</v>
      </c>
      <c r="F7" s="61" t="str">
        <f>+VLOOKUP(B7,GESEM!B:R,13,0)</f>
        <v>FULL TIME</v>
      </c>
      <c r="G7" s="61"/>
      <c r="H7" s="61"/>
      <c r="I7" s="61" t="str">
        <f>+VLOOKUP(B7,GESEM!B:N,3,0)</f>
        <v>TINCO DE LA CRUZ ANGELICA ISABEL</v>
      </c>
      <c r="J7" s="61" t="s">
        <v>11</v>
      </c>
      <c r="K7" s="61" t="str">
        <f>+VLOOKUP(B7,GESEM!B:R,8,0)</f>
        <v>AZABACHE GARCIA HILDA MERCEDES</v>
      </c>
      <c r="L7" s="61" t="str">
        <f>+VLOOKUP(B7,GESEM!B:R,17,0)</f>
        <v xml:space="preserve">CARAZA MORENO JONATHAN </v>
      </c>
      <c r="M7" s="61" t="s">
        <v>101</v>
      </c>
      <c r="N7" s="13">
        <v>0.875</v>
      </c>
      <c r="O7" s="14">
        <v>0.21875</v>
      </c>
      <c r="P7" s="13">
        <v>0.125</v>
      </c>
      <c r="Q7" s="14">
        <v>0.15625</v>
      </c>
      <c r="R7" s="61" t="str">
        <f>+VLOOKUP(B7,GESEM!B:R,9,0)</f>
        <v>ACTIVO</v>
      </c>
      <c r="S7" s="13">
        <v>0.875</v>
      </c>
      <c r="T7" s="14">
        <v>0.21875</v>
      </c>
      <c r="U7" s="14"/>
      <c r="V7" s="14"/>
      <c r="W7" s="13">
        <v>0.125</v>
      </c>
      <c r="X7" s="14">
        <v>0.15625</v>
      </c>
      <c r="Y7" s="14"/>
      <c r="Z7" s="15"/>
      <c r="AA7" s="16">
        <v>0.875</v>
      </c>
      <c r="AB7" s="17">
        <v>0.21875</v>
      </c>
      <c r="AC7" s="17"/>
      <c r="AD7" s="17"/>
      <c r="AE7" s="17">
        <v>0.125</v>
      </c>
      <c r="AF7" s="17">
        <v>0.15625</v>
      </c>
      <c r="AG7" s="17"/>
      <c r="AH7" s="18"/>
      <c r="AI7" s="13">
        <v>0.875</v>
      </c>
      <c r="AJ7" s="14">
        <v>0.21875</v>
      </c>
      <c r="AK7" s="14"/>
      <c r="AL7" s="14"/>
      <c r="AM7" s="13">
        <v>0.125</v>
      </c>
      <c r="AN7" s="14">
        <v>0.15625</v>
      </c>
      <c r="AO7" s="14"/>
      <c r="AP7" s="20"/>
      <c r="AQ7" s="16">
        <v>0.875</v>
      </c>
      <c r="AR7" s="17">
        <v>0.21875</v>
      </c>
      <c r="AS7" s="17"/>
      <c r="AT7" s="17"/>
      <c r="AU7" s="17">
        <v>0.125</v>
      </c>
      <c r="AV7" s="17">
        <v>0.15625</v>
      </c>
      <c r="AW7" s="17"/>
      <c r="AX7" s="18"/>
      <c r="AY7" s="19"/>
      <c r="AZ7" s="14"/>
      <c r="BA7" s="14"/>
      <c r="BB7" s="14"/>
      <c r="BC7" s="14"/>
      <c r="BD7" s="14"/>
      <c r="BE7" s="14"/>
      <c r="BF7" s="20"/>
      <c r="BG7" s="16">
        <v>0.875</v>
      </c>
      <c r="BH7" s="17">
        <v>0.21875</v>
      </c>
      <c r="BI7" s="17"/>
      <c r="BJ7" s="17"/>
      <c r="BK7" s="17">
        <v>0.125</v>
      </c>
      <c r="BL7" s="17">
        <v>0.15625</v>
      </c>
      <c r="BM7" s="17"/>
      <c r="BN7" s="18"/>
      <c r="BO7" s="19">
        <v>0.875</v>
      </c>
      <c r="BP7" s="14">
        <v>0.21875</v>
      </c>
      <c r="BQ7" s="14"/>
      <c r="BR7" s="14"/>
      <c r="BS7" s="13">
        <v>0.125</v>
      </c>
      <c r="BT7" s="14">
        <v>0.15625</v>
      </c>
      <c r="BU7" s="14"/>
      <c r="BV7" s="20"/>
      <c r="BW7" s="21">
        <f t="shared" ref="BW7" si="0">COUNTBLANK(S7)+COUNTBLANK(AA7)+COUNTBLANK(AI7)+COUNTBLANK(AQ7)+COUNTBLANK(AY7)+COUNTBLANK(BG7)+COUNTBLANK(BO7)</f>
        <v>1</v>
      </c>
      <c r="BX7" s="2" t="str">
        <f t="shared" ref="BX7" si="1">IF(I7="NESTING","OK",IF(AND(K7="full time",BW7=1),"OK",IF(AND(K7="Part time",BW7=2),"OK",IF(AND(K7="Part Time2",BW7=1),"OK",IF(AND(K7="Part Time3",BW7=4),"OK","X")))))</f>
        <v>X</v>
      </c>
    </row>
    <row r="8" spans="1:77" x14ac:dyDescent="0.2">
      <c r="A8" s="31">
        <f t="shared" ref="A8:A56" si="2">+A7+1</f>
        <v>2</v>
      </c>
      <c r="B8" s="74">
        <v>72540200</v>
      </c>
      <c r="C8" s="61" t="str">
        <f>+VLOOKUP(J8,TURNO!P:Q,2,0)</f>
        <v>CHAT GLOVER</v>
      </c>
      <c r="D8" s="61" t="str">
        <f>+VLOOKUP(N8,TURNO!B:D,3,0)</f>
        <v>Madrugada</v>
      </c>
      <c r="E8" s="75">
        <f>+VLOOKUP(B8,GESEM!B:R,12,0)</f>
        <v>44621</v>
      </c>
      <c r="F8" s="61" t="str">
        <f>+VLOOKUP(B8,GESEM!B:R,13,0)</f>
        <v>FULL TIME</v>
      </c>
      <c r="G8" s="61"/>
      <c r="H8" s="61"/>
      <c r="I8" s="61" t="str">
        <f>+VLOOKUP(B8,GESEM!B:N,3,0)</f>
        <v>AYALA PEREZ EDDY ALONSO</v>
      </c>
      <c r="J8" s="61" t="s">
        <v>11</v>
      </c>
      <c r="K8" s="61" t="str">
        <f>+VLOOKUP(B8,GESEM!B:R,8,0)</f>
        <v>AZABACHE GARCIA HILDA MERCEDES</v>
      </c>
      <c r="L8" s="61" t="str">
        <f>+VLOOKUP(B8,GESEM!B:R,17,0)</f>
        <v xml:space="preserve">CARAZA MORENO JONATHAN </v>
      </c>
      <c r="M8" s="61" t="s">
        <v>98</v>
      </c>
      <c r="N8" s="13">
        <v>0.91666666666666663</v>
      </c>
      <c r="O8" s="14">
        <v>0.26041666666666669</v>
      </c>
      <c r="P8" s="13">
        <v>0.20833333333333334</v>
      </c>
      <c r="Q8" s="14">
        <v>0.23958333333333334</v>
      </c>
      <c r="R8" s="61" t="str">
        <f>+VLOOKUP(B8,GESEM!B:R,9,0)</f>
        <v>ACTIVO</v>
      </c>
      <c r="S8" s="13">
        <v>0.91666666666666663</v>
      </c>
      <c r="T8" s="14">
        <v>0.26041666666666669</v>
      </c>
      <c r="U8" s="14"/>
      <c r="V8" s="14"/>
      <c r="W8" s="13">
        <v>0.20833333333333334</v>
      </c>
      <c r="X8" s="14">
        <v>0.23958333333333334</v>
      </c>
      <c r="Y8" s="14"/>
      <c r="Z8" s="15"/>
      <c r="AA8" s="16"/>
      <c r="AB8" s="17"/>
      <c r="AC8" s="17"/>
      <c r="AD8" s="17"/>
      <c r="AE8" s="17"/>
      <c r="AF8" s="17"/>
      <c r="AG8" s="17"/>
      <c r="AH8" s="18"/>
      <c r="AI8" s="13">
        <v>0.91666666666666663</v>
      </c>
      <c r="AJ8" s="14">
        <v>0.26041666666666669</v>
      </c>
      <c r="AK8" s="14"/>
      <c r="AL8" s="14"/>
      <c r="AM8" s="13">
        <v>0.20833333333333334</v>
      </c>
      <c r="AN8" s="14">
        <v>0.23958333333333334</v>
      </c>
      <c r="AO8" s="14"/>
      <c r="AP8" s="20"/>
      <c r="AQ8" s="16">
        <v>0.91666666666666663</v>
      </c>
      <c r="AR8" s="17">
        <v>0.26041666666666669</v>
      </c>
      <c r="AS8" s="17"/>
      <c r="AT8" s="17"/>
      <c r="AU8" s="17">
        <v>0.20833333333333334</v>
      </c>
      <c r="AV8" s="17">
        <v>0.23958333333333334</v>
      </c>
      <c r="AW8" s="17"/>
      <c r="AX8" s="18"/>
      <c r="AY8" s="19">
        <v>0.91666666666666663</v>
      </c>
      <c r="AZ8" s="14">
        <v>0.26041666666666669</v>
      </c>
      <c r="BA8" s="14"/>
      <c r="BB8" s="14"/>
      <c r="BC8" s="14">
        <v>0.20833333333333334</v>
      </c>
      <c r="BD8" s="14">
        <v>0.23958333333333334</v>
      </c>
      <c r="BE8" s="14"/>
      <c r="BF8" s="20"/>
      <c r="BG8" s="16">
        <v>0.91666666666666663</v>
      </c>
      <c r="BH8" s="17">
        <v>0.26041666666666669</v>
      </c>
      <c r="BI8" s="17"/>
      <c r="BJ8" s="17"/>
      <c r="BK8" s="17">
        <v>0.20833333333333334</v>
      </c>
      <c r="BL8" s="17">
        <v>0.23958333333333334</v>
      </c>
      <c r="BM8" s="17"/>
      <c r="BN8" s="18"/>
      <c r="BO8" s="19">
        <v>0.91666666666666663</v>
      </c>
      <c r="BP8" s="14">
        <v>0.26041666666666669</v>
      </c>
      <c r="BQ8" s="14"/>
      <c r="BR8" s="14"/>
      <c r="BS8" s="13">
        <v>0.20833333333333334</v>
      </c>
      <c r="BT8" s="14">
        <v>0.23958333333333334</v>
      </c>
      <c r="BU8" s="14"/>
      <c r="BV8" s="20"/>
      <c r="BW8" s="21">
        <f t="shared" ref="BW8:BW56" si="3">COUNTBLANK(S8)+COUNTBLANK(AA8)+COUNTBLANK(AI8)+COUNTBLANK(AQ8)+COUNTBLANK(AY8)+COUNTBLANK(BG8)+COUNTBLANK(BO8)</f>
        <v>1</v>
      </c>
      <c r="BX8" s="2" t="str">
        <f t="shared" ref="BX8:BX56" si="4">IF(I8="NESTING","OK",IF(AND(K8="full time",BW8=1),"OK",IF(AND(K8="Part time",BW8=2),"OK",IF(AND(K8="Part Time2",BW8=1),"OK",IF(AND(K8="Part Time3",BW8=4),"OK","X")))))</f>
        <v>X</v>
      </c>
    </row>
    <row r="9" spans="1:77" x14ac:dyDescent="0.2">
      <c r="A9" s="31">
        <f t="shared" si="2"/>
        <v>3</v>
      </c>
      <c r="B9" s="74">
        <v>42935728</v>
      </c>
      <c r="C9" s="61" t="str">
        <f>+VLOOKUP(J9,TURNO!P:Q,2,0)</f>
        <v>CHAT GLOVER</v>
      </c>
      <c r="D9" s="61" t="str">
        <f>+VLOOKUP(N9,TURNO!B:D,3,0)</f>
        <v>Madrugada</v>
      </c>
      <c r="E9" s="75">
        <f>+VLOOKUP(B9,GESEM!B:R,12,0)</f>
        <v>43978</v>
      </c>
      <c r="F9" s="61" t="str">
        <f>+VLOOKUP(B9,GESEM!B:R,13,0)</f>
        <v>FULL TIME</v>
      </c>
      <c r="G9" s="61"/>
      <c r="H9" s="61"/>
      <c r="I9" s="61" t="str">
        <f>+VLOOKUP(B9,GESEM!B:N,3,0)</f>
        <v>OLIVARES MEZONES CYNTHIA PAMELA</v>
      </c>
      <c r="J9" s="61" t="s">
        <v>11</v>
      </c>
      <c r="K9" s="61" t="str">
        <f>+VLOOKUP(B9,GESEM!B:R,8,0)</f>
        <v>ALDANA CORDOVA PAOLA FRANCISCA</v>
      </c>
      <c r="L9" s="61" t="str">
        <f>+VLOOKUP(B9,GESEM!B:R,17,0)</f>
        <v xml:space="preserve">CARAZA MORENO JONATHAN </v>
      </c>
      <c r="M9" s="61" t="s">
        <v>99</v>
      </c>
      <c r="N9" s="13">
        <v>0.91666666666666663</v>
      </c>
      <c r="O9" s="14">
        <v>0.26041666666666669</v>
      </c>
      <c r="P9" s="13">
        <v>0.16666666666666666</v>
      </c>
      <c r="Q9" s="14">
        <v>0.19791666666666666</v>
      </c>
      <c r="R9" s="61" t="str">
        <f>+VLOOKUP(B9,GESEM!B:R,9,0)</f>
        <v>ACTIVO</v>
      </c>
      <c r="S9" s="13">
        <v>0.91666666666666663</v>
      </c>
      <c r="T9" s="14">
        <v>0.26041666666666669</v>
      </c>
      <c r="U9" s="14"/>
      <c r="V9" s="14"/>
      <c r="W9" s="14">
        <v>0.16666666666666666</v>
      </c>
      <c r="X9" s="14">
        <v>0.19791666666666666</v>
      </c>
      <c r="Y9" s="14"/>
      <c r="Z9" s="15"/>
      <c r="AA9" s="16">
        <v>0.91666666666666663</v>
      </c>
      <c r="AB9" s="17">
        <v>0.26041666666666669</v>
      </c>
      <c r="AC9" s="17"/>
      <c r="AD9" s="17"/>
      <c r="AE9" s="17">
        <v>0.16666666666666666</v>
      </c>
      <c r="AF9" s="17">
        <v>0.19791666666666666</v>
      </c>
      <c r="AG9" s="17"/>
      <c r="AH9" s="18"/>
      <c r="AI9" s="19"/>
      <c r="AJ9" s="14"/>
      <c r="AK9" s="14"/>
      <c r="AL9" s="14"/>
      <c r="AM9" s="14"/>
      <c r="AN9" s="14"/>
      <c r="AO9" s="14"/>
      <c r="AP9" s="20"/>
      <c r="AQ9" s="16">
        <v>0.91666666666666663</v>
      </c>
      <c r="AR9" s="17">
        <v>0.26041666666666669</v>
      </c>
      <c r="AS9" s="17"/>
      <c r="AT9" s="17"/>
      <c r="AU9" s="17">
        <v>0.16666666666666666</v>
      </c>
      <c r="AV9" s="17">
        <v>0.19791666666666666</v>
      </c>
      <c r="AW9" s="17"/>
      <c r="AX9" s="18"/>
      <c r="AY9" s="19">
        <v>0.91666666666666663</v>
      </c>
      <c r="AZ9" s="14">
        <v>0.26041666666666669</v>
      </c>
      <c r="BA9" s="14"/>
      <c r="BB9" s="14"/>
      <c r="BC9" s="14">
        <v>0.16666666666666666</v>
      </c>
      <c r="BD9" s="14">
        <v>0.19791666666666666</v>
      </c>
      <c r="BE9" s="14"/>
      <c r="BF9" s="20"/>
      <c r="BG9" s="16">
        <v>0.91666666666666663</v>
      </c>
      <c r="BH9" s="17">
        <v>0.26041666666666669</v>
      </c>
      <c r="BI9" s="17"/>
      <c r="BJ9" s="17"/>
      <c r="BK9" s="17">
        <v>0.16666666666666666</v>
      </c>
      <c r="BL9" s="17">
        <v>0.19791666666666666</v>
      </c>
      <c r="BM9" s="17"/>
      <c r="BN9" s="18"/>
      <c r="BO9" s="19">
        <v>0.91666666666666663</v>
      </c>
      <c r="BP9" s="14">
        <v>0.26041666666666669</v>
      </c>
      <c r="BQ9" s="14"/>
      <c r="BR9" s="14"/>
      <c r="BS9" s="14">
        <v>0.16666666666666666</v>
      </c>
      <c r="BT9" s="14">
        <v>0.19791666666666666</v>
      </c>
      <c r="BU9" s="14"/>
      <c r="BV9" s="20"/>
      <c r="BW9" s="21">
        <f t="shared" si="3"/>
        <v>1</v>
      </c>
      <c r="BX9" s="2" t="str">
        <f t="shared" si="4"/>
        <v>X</v>
      </c>
    </row>
    <row r="10" spans="1:77" x14ac:dyDescent="0.2">
      <c r="A10" s="31">
        <f t="shared" si="2"/>
        <v>4</v>
      </c>
      <c r="B10" s="74">
        <v>70512381</v>
      </c>
      <c r="C10" s="61" t="str">
        <f>+VLOOKUP(J10,TURNO!P:Q,2,0)</f>
        <v>CHAT GLOVER</v>
      </c>
      <c r="D10" s="61" t="str">
        <f>+VLOOKUP(N10,TURNO!B:D,3,0)</f>
        <v>Madrugada</v>
      </c>
      <c r="E10" s="75">
        <f>+VLOOKUP(B10,GESEM!B:R,12,0)</f>
        <v>43711</v>
      </c>
      <c r="F10" s="61" t="str">
        <f>+VLOOKUP(B10,GESEM!B:R,13,0)</f>
        <v>FULL TIME</v>
      </c>
      <c r="G10" s="61"/>
      <c r="H10" s="61"/>
      <c r="I10" s="61" t="str">
        <f>+VLOOKUP(B10,GESEM!B:N,3,0)</f>
        <v>ANTICONA CONTRERAS MARLENY VANESSA</v>
      </c>
      <c r="J10" s="61" t="s">
        <v>11</v>
      </c>
      <c r="K10" s="61" t="str">
        <f>+VLOOKUP(B10,GESEM!B:R,8,0)</f>
        <v>MARTEL TOLENTINO ERIKA LEIDY</v>
      </c>
      <c r="L10" s="61" t="str">
        <f>+VLOOKUP(B10,GESEM!B:R,17,0)</f>
        <v xml:space="preserve">CARAZA MORENO JONATHAN </v>
      </c>
      <c r="M10" s="61" t="s">
        <v>97</v>
      </c>
      <c r="N10" s="13">
        <v>0.20833333333333334</v>
      </c>
      <c r="O10" s="14">
        <v>0.55208333333333337</v>
      </c>
      <c r="P10" s="13">
        <v>0.39583333333333331</v>
      </c>
      <c r="Q10" s="14">
        <v>0.42708333333333331</v>
      </c>
      <c r="R10" s="61" t="str">
        <f>+VLOOKUP(B10,GESEM!B:R,9,0)</f>
        <v>ACTIVO</v>
      </c>
      <c r="S10" s="13"/>
      <c r="T10" s="14"/>
      <c r="U10" s="14"/>
      <c r="V10" s="14"/>
      <c r="W10" s="13"/>
      <c r="X10" s="14"/>
      <c r="Y10" s="14"/>
      <c r="Z10" s="15" t="s">
        <v>148</v>
      </c>
      <c r="AA10" s="16">
        <v>0.20833333333333334</v>
      </c>
      <c r="AB10" s="17">
        <v>0.55208333333333337</v>
      </c>
      <c r="AC10" s="17" t="s">
        <v>148</v>
      </c>
      <c r="AD10" s="17" t="s">
        <v>148</v>
      </c>
      <c r="AE10" s="17">
        <v>0.39583333333333331</v>
      </c>
      <c r="AF10" s="17">
        <v>0.42708333333333331</v>
      </c>
      <c r="AG10" s="17" t="s">
        <v>148</v>
      </c>
      <c r="AH10" s="18" t="s">
        <v>148</v>
      </c>
      <c r="AI10" s="13">
        <v>0.20833333333333334</v>
      </c>
      <c r="AJ10" s="14">
        <v>0.55208333333333337</v>
      </c>
      <c r="AK10" s="14" t="s">
        <v>148</v>
      </c>
      <c r="AL10" s="14" t="s">
        <v>148</v>
      </c>
      <c r="AM10" s="13">
        <v>0.39583333333333331</v>
      </c>
      <c r="AN10" s="14">
        <v>0.42708333333333331</v>
      </c>
      <c r="AO10" s="14"/>
      <c r="AP10" s="20" t="s">
        <v>148</v>
      </c>
      <c r="AQ10" s="16">
        <v>0.20833333333333334</v>
      </c>
      <c r="AR10" s="17">
        <v>0.55208333333333337</v>
      </c>
      <c r="AS10" s="17" t="s">
        <v>148</v>
      </c>
      <c r="AT10" s="17" t="s">
        <v>148</v>
      </c>
      <c r="AU10" s="17">
        <v>0.39583333333333331</v>
      </c>
      <c r="AV10" s="17">
        <v>0.42708333333333331</v>
      </c>
      <c r="AW10" s="17"/>
      <c r="AX10" s="18"/>
      <c r="AY10" s="13">
        <v>0.20833333333333334</v>
      </c>
      <c r="AZ10" s="14">
        <v>0.55208333333333337</v>
      </c>
      <c r="BA10" s="14" t="s">
        <v>148</v>
      </c>
      <c r="BB10" s="14" t="s">
        <v>148</v>
      </c>
      <c r="BC10" s="13">
        <v>0.39583333333333331</v>
      </c>
      <c r="BD10" s="14">
        <v>0.42708333333333331</v>
      </c>
      <c r="BE10" s="14" t="s">
        <v>148</v>
      </c>
      <c r="BF10" s="20" t="s">
        <v>148</v>
      </c>
      <c r="BG10" s="16">
        <v>0.20833333333333334</v>
      </c>
      <c r="BH10" s="17">
        <v>0.55208333333333337</v>
      </c>
      <c r="BI10" s="17" t="s">
        <v>148</v>
      </c>
      <c r="BJ10" s="17" t="s">
        <v>148</v>
      </c>
      <c r="BK10" s="17">
        <v>0.39583333333333331</v>
      </c>
      <c r="BL10" s="17">
        <v>0.42708333333333331</v>
      </c>
      <c r="BM10" s="17"/>
      <c r="BN10" s="18"/>
      <c r="BO10" s="19">
        <v>0.20833333333333334</v>
      </c>
      <c r="BP10" s="14">
        <v>0.55208333333333337</v>
      </c>
      <c r="BQ10" s="14" t="s">
        <v>148</v>
      </c>
      <c r="BR10" s="14" t="s">
        <v>148</v>
      </c>
      <c r="BS10" s="13">
        <v>0.39583333333333331</v>
      </c>
      <c r="BT10" s="14">
        <v>0.42708333333333331</v>
      </c>
      <c r="BU10" s="14"/>
      <c r="BV10" s="20"/>
      <c r="BW10" s="21">
        <f t="shared" si="3"/>
        <v>1</v>
      </c>
      <c r="BX10" s="2" t="str">
        <f t="shared" si="4"/>
        <v>X</v>
      </c>
    </row>
    <row r="11" spans="1:77" x14ac:dyDescent="0.2">
      <c r="A11" s="31">
        <f t="shared" si="2"/>
        <v>5</v>
      </c>
      <c r="B11" s="74">
        <v>74075526</v>
      </c>
      <c r="C11" s="61" t="str">
        <f>+VLOOKUP(J11,TURNO!P:Q,2,0)</f>
        <v>CHAT GLOVER</v>
      </c>
      <c r="D11" s="61" t="str">
        <f>+VLOOKUP(N11,TURNO!B:D,3,0)</f>
        <v>Madrugada</v>
      </c>
      <c r="E11" s="75">
        <f>+VLOOKUP(B11,GESEM!B:R,12,0)</f>
        <v>44961</v>
      </c>
      <c r="F11" s="61" t="str">
        <f>+VLOOKUP(B11,GESEM!B:R,13,0)</f>
        <v>FULL TIME</v>
      </c>
      <c r="G11" s="61"/>
      <c r="H11" s="61"/>
      <c r="I11" s="61" t="str">
        <f>+VLOOKUP(B11,GESEM!B:N,3,0)</f>
        <v>BRAVO CHILON MARIA DEL PILAR</v>
      </c>
      <c r="J11" s="61" t="s">
        <v>11</v>
      </c>
      <c r="K11" s="61" t="str">
        <f>+VLOOKUP(B11,GESEM!B:R,8,0)</f>
        <v>ALDANA CORDOVA PAOLA FRANCISCA</v>
      </c>
      <c r="L11" s="61" t="str">
        <f>+VLOOKUP(B11,GESEM!B:R,17,0)</f>
        <v xml:space="preserve">CARAZA MORENO JONATHAN </v>
      </c>
      <c r="M11" s="61" t="s">
        <v>102</v>
      </c>
      <c r="N11" s="13">
        <v>0.20833333333333334</v>
      </c>
      <c r="O11" s="14">
        <v>0.55208333333333337</v>
      </c>
      <c r="P11" s="13">
        <v>0.45833333333333331</v>
      </c>
      <c r="Q11" s="14">
        <v>0.48958333333333331</v>
      </c>
      <c r="R11" s="61" t="str">
        <f>+VLOOKUP(B11,GESEM!B:R,9,0)</f>
        <v>ACTIVO</v>
      </c>
      <c r="S11" s="13">
        <v>0.20833333333333334</v>
      </c>
      <c r="T11" s="14">
        <v>0.55208333333333337</v>
      </c>
      <c r="U11" s="14"/>
      <c r="V11" s="14"/>
      <c r="W11" s="14">
        <v>0.45833333333333331</v>
      </c>
      <c r="X11" s="14">
        <v>0.48958333333333331</v>
      </c>
      <c r="Y11" s="14"/>
      <c r="Z11" s="15"/>
      <c r="AA11" s="16">
        <v>0.20833333333333334</v>
      </c>
      <c r="AB11" s="17">
        <v>0.55208333333333337</v>
      </c>
      <c r="AC11" s="17"/>
      <c r="AD11" s="17"/>
      <c r="AE11" s="17">
        <v>0.45833333333333331</v>
      </c>
      <c r="AF11" s="17">
        <v>0.48958333333333331</v>
      </c>
      <c r="AG11" s="17"/>
      <c r="AH11" s="18"/>
      <c r="AI11" s="19">
        <v>0.20833333333333334</v>
      </c>
      <c r="AJ11" s="14">
        <v>0.55208333333333337</v>
      </c>
      <c r="AK11" s="14"/>
      <c r="AL11" s="14"/>
      <c r="AM11" s="14">
        <v>0.45833333333333331</v>
      </c>
      <c r="AN11" s="14">
        <v>0.48958333333333331</v>
      </c>
      <c r="AO11" s="14"/>
      <c r="AP11" s="20"/>
      <c r="AQ11" s="16">
        <v>0.20833333333333334</v>
      </c>
      <c r="AR11" s="17">
        <v>0.55208333333333337</v>
      </c>
      <c r="AS11" s="17"/>
      <c r="AT11" s="17"/>
      <c r="AU11" s="17">
        <v>0.45833333333333331</v>
      </c>
      <c r="AV11" s="17">
        <v>0.48958333333333331</v>
      </c>
      <c r="AW11" s="17"/>
      <c r="AX11" s="18"/>
      <c r="AY11" s="19">
        <v>0.20833333333333334</v>
      </c>
      <c r="AZ11" s="14">
        <v>0.55208333333333337</v>
      </c>
      <c r="BA11" s="14"/>
      <c r="BB11" s="14"/>
      <c r="BC11" s="14">
        <v>0.45833333333333331</v>
      </c>
      <c r="BD11" s="14">
        <v>0.48958333333333331</v>
      </c>
      <c r="BE11" s="14"/>
      <c r="BF11" s="20"/>
      <c r="BG11" s="16"/>
      <c r="BH11" s="17"/>
      <c r="BI11" s="17"/>
      <c r="BJ11" s="17"/>
      <c r="BK11" s="17"/>
      <c r="BL11" s="17"/>
      <c r="BM11" s="17"/>
      <c r="BN11" s="18"/>
      <c r="BO11" s="19">
        <v>0.20833333333333334</v>
      </c>
      <c r="BP11" s="14">
        <v>0.55208333333333337</v>
      </c>
      <c r="BQ11" s="14"/>
      <c r="BR11" s="14"/>
      <c r="BS11" s="14">
        <v>0.45833333333333331</v>
      </c>
      <c r="BT11" s="14">
        <v>0.48958333333333331</v>
      </c>
      <c r="BU11" s="14"/>
      <c r="BV11" s="20"/>
      <c r="BW11" s="21">
        <f t="shared" si="3"/>
        <v>1</v>
      </c>
      <c r="BX11" s="2" t="str">
        <f t="shared" si="4"/>
        <v>X</v>
      </c>
    </row>
    <row r="12" spans="1:77" x14ac:dyDescent="0.2">
      <c r="A12" s="31">
        <f t="shared" si="2"/>
        <v>6</v>
      </c>
      <c r="B12" s="74">
        <v>10887254</v>
      </c>
      <c r="C12" s="61" t="str">
        <f>+VLOOKUP(J12,TURNO!P:Q,2,0)</f>
        <v>CHAT GLOVER</v>
      </c>
      <c r="D12" s="61" t="str">
        <f>+VLOOKUP(N12,TURNO!B:D,3,0)</f>
        <v>Mañana</v>
      </c>
      <c r="E12" s="75">
        <f>+VLOOKUP(B12,GESEM!B:R,12,0)</f>
        <v>43365</v>
      </c>
      <c r="F12" s="61" t="str">
        <f>+VLOOKUP(B12,GESEM!B:R,13,0)</f>
        <v>FULL TIME</v>
      </c>
      <c r="G12" s="61"/>
      <c r="H12" s="61"/>
      <c r="I12" s="61" t="str">
        <f>+VLOOKUP(B12,GESEM!B:N,3,0)</f>
        <v>NUÑEZ CUNYA LISET ARLITA</v>
      </c>
      <c r="J12" s="61" t="s">
        <v>11</v>
      </c>
      <c r="K12" s="61" t="str">
        <f>+VLOOKUP(B12,GESEM!B:R,8,0)</f>
        <v>MENDIZABAL BERMUDEZ OSCAR OWENCESLAO</v>
      </c>
      <c r="L12" s="61" t="str">
        <f>+VLOOKUP(B12,GESEM!B:R,17,0)</f>
        <v xml:space="preserve">CARAZA MORENO JONATHAN </v>
      </c>
      <c r="M12" s="61" t="s">
        <v>101</v>
      </c>
      <c r="N12" s="13">
        <v>0.33333333333333331</v>
      </c>
      <c r="O12" s="14">
        <v>0.67708333333333337</v>
      </c>
      <c r="P12" s="13">
        <v>0.46875</v>
      </c>
      <c r="Q12" s="13">
        <v>0.5</v>
      </c>
      <c r="R12" s="61" t="str">
        <f>+VLOOKUP(B12,GESEM!B:R,9,0)</f>
        <v>ACTIVO</v>
      </c>
      <c r="S12" s="13">
        <v>0.33333333333333331</v>
      </c>
      <c r="T12" s="14">
        <v>0.67708333333333337</v>
      </c>
      <c r="U12" s="14"/>
      <c r="V12" s="14"/>
      <c r="W12" s="14">
        <v>0.46875</v>
      </c>
      <c r="X12" s="14">
        <v>0.5</v>
      </c>
      <c r="Y12" s="13"/>
      <c r="Z12" s="15"/>
      <c r="AA12" s="16">
        <v>0.33333333333333331</v>
      </c>
      <c r="AB12" s="17">
        <v>0.67708333333333337</v>
      </c>
      <c r="AC12" s="17"/>
      <c r="AD12" s="17"/>
      <c r="AE12" s="17">
        <v>0.46875</v>
      </c>
      <c r="AF12" s="17">
        <v>0.5</v>
      </c>
      <c r="AG12" s="17"/>
      <c r="AH12" s="18"/>
      <c r="AI12" s="19">
        <v>0.33333333333333331</v>
      </c>
      <c r="AJ12" s="14">
        <v>0.67708333333333337</v>
      </c>
      <c r="AK12" s="14"/>
      <c r="AL12" s="14"/>
      <c r="AM12" s="14">
        <v>0.46875</v>
      </c>
      <c r="AN12" s="14">
        <v>0.5</v>
      </c>
      <c r="AO12" s="14"/>
      <c r="AP12" s="20"/>
      <c r="AQ12" s="16">
        <v>0.33333333333333331</v>
      </c>
      <c r="AR12" s="17">
        <v>0.67708333333333337</v>
      </c>
      <c r="AS12" s="17"/>
      <c r="AT12" s="17"/>
      <c r="AU12" s="17">
        <v>0.46875</v>
      </c>
      <c r="AV12" s="17">
        <v>0.5</v>
      </c>
      <c r="AW12" s="17"/>
      <c r="AX12" s="18"/>
      <c r="AY12" s="19"/>
      <c r="AZ12" s="14"/>
      <c r="BA12" s="14"/>
      <c r="BB12" s="14"/>
      <c r="BC12" s="14"/>
      <c r="BD12" s="14"/>
      <c r="BE12" s="14"/>
      <c r="BF12" s="20"/>
      <c r="BG12" s="16">
        <v>0.33333333333333331</v>
      </c>
      <c r="BH12" s="17">
        <v>0.67708333333333337</v>
      </c>
      <c r="BI12" s="17"/>
      <c r="BJ12" s="17"/>
      <c r="BK12" s="17">
        <v>0.46875</v>
      </c>
      <c r="BL12" s="17">
        <v>0.5</v>
      </c>
      <c r="BM12" s="17"/>
      <c r="BN12" s="18"/>
      <c r="BO12" s="19">
        <v>0.33333333333333331</v>
      </c>
      <c r="BP12" s="14">
        <v>0.67708333333333337</v>
      </c>
      <c r="BQ12" s="14"/>
      <c r="BR12" s="14"/>
      <c r="BS12" s="14">
        <v>0.46875</v>
      </c>
      <c r="BT12" s="14">
        <v>0.5</v>
      </c>
      <c r="BU12" s="14"/>
      <c r="BV12" s="20"/>
      <c r="BW12" s="21">
        <f t="shared" si="3"/>
        <v>1</v>
      </c>
      <c r="BX12" s="2" t="str">
        <f t="shared" si="4"/>
        <v>X</v>
      </c>
    </row>
    <row r="13" spans="1:77" x14ac:dyDescent="0.2">
      <c r="A13" s="31">
        <f t="shared" si="2"/>
        <v>7</v>
      </c>
      <c r="B13" s="74">
        <v>72719204</v>
      </c>
      <c r="C13" s="61" t="str">
        <f>+VLOOKUP(J13,TURNO!P:Q,2,0)</f>
        <v>CHAT GLOVER</v>
      </c>
      <c r="D13" s="61" t="str">
        <f>+VLOOKUP(N13,TURNO!B:D,3,0)</f>
        <v>Mañana</v>
      </c>
      <c r="E13" s="75">
        <f>+VLOOKUP(B13,GESEM!B:R,12,0)</f>
        <v>45394</v>
      </c>
      <c r="F13" s="61" t="str">
        <f>+VLOOKUP(B13,GESEM!B:R,13,0)</f>
        <v>FULL TIME</v>
      </c>
      <c r="G13" s="61" t="s">
        <v>2217</v>
      </c>
      <c r="H13" s="96" t="s">
        <v>2365</v>
      </c>
      <c r="I13" s="61" t="str">
        <f>+VLOOKUP(B13,GESEM!B:N,3,0)</f>
        <v>SANTANA GOMEZ EDUARDO JESUS</v>
      </c>
      <c r="J13" s="61" t="s">
        <v>11</v>
      </c>
      <c r="K13" s="61" t="str">
        <f>+VLOOKUP(B13,GESEM!B:R,8,0)</f>
        <v>AZABACHE GARCIA HILDA MERCEDES</v>
      </c>
      <c r="L13" s="61" t="str">
        <f>+VLOOKUP(B13,GESEM!B:R,17,0)</f>
        <v xml:space="preserve">CARAZA MORENO JONATHAN </v>
      </c>
      <c r="M13" s="61" t="s">
        <v>100</v>
      </c>
      <c r="N13" s="13">
        <v>0.29166666666666669</v>
      </c>
      <c r="O13" s="14">
        <v>0.63541666666666663</v>
      </c>
      <c r="P13" s="14">
        <v>0.375</v>
      </c>
      <c r="Q13" s="14">
        <v>0.40625</v>
      </c>
      <c r="R13" s="61" t="str">
        <f>+VLOOKUP(B13,GESEM!B:R,9,0)</f>
        <v>ACTIVO</v>
      </c>
      <c r="S13" s="13">
        <v>0.29166666666666669</v>
      </c>
      <c r="T13" s="14">
        <v>0.63541666666666663</v>
      </c>
      <c r="U13" s="14"/>
      <c r="V13" s="14"/>
      <c r="W13" s="14">
        <v>0.375</v>
      </c>
      <c r="X13" s="14">
        <v>0.40625</v>
      </c>
      <c r="Y13" s="14"/>
      <c r="Z13" s="15"/>
      <c r="AA13" s="16">
        <v>0.29166666666666669</v>
      </c>
      <c r="AB13" s="17">
        <v>0.63541666666666663</v>
      </c>
      <c r="AC13" s="17"/>
      <c r="AD13" s="17"/>
      <c r="AE13" s="17">
        <v>0.375</v>
      </c>
      <c r="AF13" s="17">
        <v>0.40625</v>
      </c>
      <c r="AG13" s="17"/>
      <c r="AH13" s="18"/>
      <c r="AI13" s="13">
        <v>0.29166666666666669</v>
      </c>
      <c r="AJ13" s="14">
        <v>0.63541666666666663</v>
      </c>
      <c r="AK13" s="14"/>
      <c r="AL13" s="14"/>
      <c r="AM13" s="14">
        <v>0.375</v>
      </c>
      <c r="AN13" s="14">
        <v>0.40625</v>
      </c>
      <c r="AO13" s="14"/>
      <c r="AP13" s="20"/>
      <c r="AQ13" s="16"/>
      <c r="AR13" s="17"/>
      <c r="AS13" s="17"/>
      <c r="AT13" s="17"/>
      <c r="AU13" s="17"/>
      <c r="AV13" s="17"/>
      <c r="AW13" s="17"/>
      <c r="AX13" s="18"/>
      <c r="AY13" s="13">
        <v>0.29166666666666669</v>
      </c>
      <c r="AZ13" s="14">
        <v>0.63541666666666663</v>
      </c>
      <c r="BA13" s="14"/>
      <c r="BB13" s="14"/>
      <c r="BC13" s="14">
        <v>0.375</v>
      </c>
      <c r="BD13" s="14">
        <v>0.40625</v>
      </c>
      <c r="BE13" s="14"/>
      <c r="BF13" s="20"/>
      <c r="BG13" s="16">
        <v>0.29166666666666669</v>
      </c>
      <c r="BH13" s="17">
        <v>0.63541666666666663</v>
      </c>
      <c r="BI13" s="17"/>
      <c r="BJ13" s="17"/>
      <c r="BK13" s="17">
        <v>0.375</v>
      </c>
      <c r="BL13" s="17">
        <v>0.40625</v>
      </c>
      <c r="BM13" s="17"/>
      <c r="BN13" s="18"/>
      <c r="BO13" s="19">
        <v>0.29166666666666669</v>
      </c>
      <c r="BP13" s="14">
        <v>0.63541666666666663</v>
      </c>
      <c r="BQ13" s="14"/>
      <c r="BR13" s="14"/>
      <c r="BS13" s="14">
        <v>0.375</v>
      </c>
      <c r="BT13" s="14">
        <v>0.40625</v>
      </c>
      <c r="BU13" s="14"/>
      <c r="BV13" s="20"/>
      <c r="BW13" s="21">
        <f t="shared" si="3"/>
        <v>1</v>
      </c>
      <c r="BX13" s="2" t="str">
        <f t="shared" si="4"/>
        <v>X</v>
      </c>
    </row>
    <row r="14" spans="1:77" x14ac:dyDescent="0.2">
      <c r="A14" s="31">
        <f t="shared" si="2"/>
        <v>8</v>
      </c>
      <c r="B14" s="74">
        <v>72323137</v>
      </c>
      <c r="C14" s="61" t="str">
        <f>+VLOOKUP(J14,TURNO!P:Q,2,0)</f>
        <v>CHAT GLOVER</v>
      </c>
      <c r="D14" s="61" t="str">
        <f>+VLOOKUP(N14,TURNO!B:D,3,0)</f>
        <v>Tarde</v>
      </c>
      <c r="E14" s="75">
        <f>+VLOOKUP(B14,GESEM!B:R,12,0)</f>
        <v>45394</v>
      </c>
      <c r="F14" s="61" t="str">
        <f>+VLOOKUP(B14,GESEM!B:R,13,0)</f>
        <v>PART TIME</v>
      </c>
      <c r="G14" s="61" t="s">
        <v>2219</v>
      </c>
      <c r="H14" s="61" t="s">
        <v>2234</v>
      </c>
      <c r="I14" s="61" t="str">
        <f>+VLOOKUP(B14,GESEM!B:N,3,0)</f>
        <v>ORTEGA SILVESTRE STHEFANY MICHELLE</v>
      </c>
      <c r="J14" s="61" t="s">
        <v>11</v>
      </c>
      <c r="K14" s="61" t="str">
        <f>+VLOOKUP(B14,GESEM!B:R,8,0)</f>
        <v>MENDIZABAL BERMUDEZ OSCAR OWENCESLAO</v>
      </c>
      <c r="L14" s="61" t="str">
        <f>+VLOOKUP(B14,GESEM!B:R,17,0)</f>
        <v xml:space="preserve">CARAZA MORENO JONATHAN </v>
      </c>
      <c r="M14" s="61" t="s">
        <v>98</v>
      </c>
      <c r="N14" s="13">
        <v>0.58333333333333337</v>
      </c>
      <c r="O14" s="14">
        <v>0.74652777777777779</v>
      </c>
      <c r="P14" s="13"/>
      <c r="Q14" s="14"/>
      <c r="R14" s="61" t="str">
        <f>+VLOOKUP(B14,GESEM!B:R,9,0)</f>
        <v>ACTIVO</v>
      </c>
      <c r="S14" s="13">
        <v>0.58333333333333337</v>
      </c>
      <c r="T14" s="14">
        <v>0.74652777777777779</v>
      </c>
      <c r="U14" s="14"/>
      <c r="V14" s="14"/>
      <c r="W14" s="13"/>
      <c r="X14" s="14"/>
      <c r="Y14" s="14"/>
      <c r="Z14" s="15"/>
      <c r="AA14" s="16"/>
      <c r="AB14" s="17"/>
      <c r="AC14" s="17"/>
      <c r="AD14" s="17"/>
      <c r="AE14" s="17"/>
      <c r="AF14" s="17"/>
      <c r="AG14" s="17"/>
      <c r="AH14" s="18"/>
      <c r="AI14" s="13">
        <v>0.58333333333333337</v>
      </c>
      <c r="AJ14" s="14">
        <v>0.74652777777777779</v>
      </c>
      <c r="AK14" s="14"/>
      <c r="AL14" s="14"/>
      <c r="AM14" s="14"/>
      <c r="AN14" s="14"/>
      <c r="AO14" s="14"/>
      <c r="AP14" s="20"/>
      <c r="AQ14" s="16">
        <v>0.58333333333333337</v>
      </c>
      <c r="AR14" s="17">
        <v>0.74652777777777779</v>
      </c>
      <c r="AS14" s="17"/>
      <c r="AT14" s="17"/>
      <c r="AU14" s="17"/>
      <c r="AV14" s="17"/>
      <c r="AW14" s="17"/>
      <c r="AX14" s="18"/>
      <c r="AY14" s="13">
        <v>0.58333333333333337</v>
      </c>
      <c r="AZ14" s="14">
        <v>0.74652777777777779</v>
      </c>
      <c r="BA14" s="14"/>
      <c r="BB14" s="14"/>
      <c r="BC14" s="14"/>
      <c r="BD14" s="14"/>
      <c r="BE14" s="14"/>
      <c r="BF14" s="20"/>
      <c r="BG14" s="16">
        <v>0.58333333333333337</v>
      </c>
      <c r="BH14" s="17">
        <v>0.74652777777777779</v>
      </c>
      <c r="BI14" s="17"/>
      <c r="BJ14" s="17"/>
      <c r="BK14" s="17"/>
      <c r="BL14" s="17"/>
      <c r="BM14" s="17"/>
      <c r="BN14" s="18"/>
      <c r="BO14" s="19">
        <v>0.58333333333333337</v>
      </c>
      <c r="BP14" s="14">
        <v>0.74652777777777779</v>
      </c>
      <c r="BQ14" s="14"/>
      <c r="BR14" s="14"/>
      <c r="BS14" s="14"/>
      <c r="BT14" s="14"/>
      <c r="BU14" s="14"/>
      <c r="BV14" s="20"/>
      <c r="BW14" s="21">
        <f t="shared" si="3"/>
        <v>1</v>
      </c>
      <c r="BX14" s="2" t="str">
        <f t="shared" si="4"/>
        <v>X</v>
      </c>
    </row>
    <row r="15" spans="1:77" x14ac:dyDescent="0.2">
      <c r="A15" s="31">
        <f t="shared" si="2"/>
        <v>9</v>
      </c>
      <c r="B15" s="74">
        <v>73066591</v>
      </c>
      <c r="C15" s="61" t="str">
        <f>+VLOOKUP(J15,TURNO!P:Q,2,0)</f>
        <v>CHAT GLOVER</v>
      </c>
      <c r="D15" s="61" t="str">
        <f>+VLOOKUP(N15,TURNO!B:D,3,0)</f>
        <v>Mañana</v>
      </c>
      <c r="E15" s="75">
        <f>+VLOOKUP(B15,GESEM!B:R,12,0)</f>
        <v>45394</v>
      </c>
      <c r="F15" s="61" t="str">
        <f>+VLOOKUP(B15,GESEM!B:R,13,0)</f>
        <v>FULL TIME</v>
      </c>
      <c r="G15" s="61"/>
      <c r="H15" s="61"/>
      <c r="I15" s="61" t="str">
        <f>+VLOOKUP(B15,GESEM!B:N,3,0)</f>
        <v>TAFUR CAVERO XIOMARA MILAGROS</v>
      </c>
      <c r="J15" s="61" t="s">
        <v>11</v>
      </c>
      <c r="K15" s="61" t="str">
        <f>+VLOOKUP(B15,GESEM!B:R,8,0)</f>
        <v>MARTEL TOLENTINO ERIKA LEIDY</v>
      </c>
      <c r="L15" s="61" t="str">
        <f>+VLOOKUP(B15,GESEM!B:R,17,0)</f>
        <v xml:space="preserve">CARAZA MORENO JONATHAN </v>
      </c>
      <c r="M15" s="61" t="s">
        <v>99</v>
      </c>
      <c r="N15" s="13">
        <v>0.29166666666666669</v>
      </c>
      <c r="O15" s="14">
        <v>0.63541666666666663</v>
      </c>
      <c r="P15" s="14">
        <v>0.54166666666666663</v>
      </c>
      <c r="Q15" s="14">
        <v>0.57291666666666663</v>
      </c>
      <c r="R15" s="61" t="str">
        <f>+VLOOKUP(B15,GESEM!B:R,9,0)</f>
        <v>ACTIVO</v>
      </c>
      <c r="S15" s="13">
        <v>0.29166666666666669</v>
      </c>
      <c r="T15" s="14">
        <v>0.63541666666666663</v>
      </c>
      <c r="U15" s="14"/>
      <c r="V15" s="14"/>
      <c r="W15" s="14">
        <v>0.54166666666666663</v>
      </c>
      <c r="X15" s="14">
        <v>0.57291666666666663</v>
      </c>
      <c r="Y15" s="14"/>
      <c r="Z15" s="15"/>
      <c r="AA15" s="16">
        <v>0.29166666666666669</v>
      </c>
      <c r="AB15" s="17">
        <v>0.63541666666666663</v>
      </c>
      <c r="AC15" s="17"/>
      <c r="AD15" s="17"/>
      <c r="AE15" s="17">
        <v>0.54166666666666663</v>
      </c>
      <c r="AF15" s="17">
        <v>0.57291666666666663</v>
      </c>
      <c r="AG15" s="17"/>
      <c r="AH15" s="18"/>
      <c r="AI15" s="13"/>
      <c r="AJ15" s="14"/>
      <c r="AK15" s="14"/>
      <c r="AL15" s="14"/>
      <c r="AM15" s="14"/>
      <c r="AN15" s="14"/>
      <c r="AO15" s="14"/>
      <c r="AP15" s="20"/>
      <c r="AQ15" s="16">
        <v>0.29166666666666669</v>
      </c>
      <c r="AR15" s="17">
        <v>0.63541666666666663</v>
      </c>
      <c r="AS15" s="17"/>
      <c r="AT15" s="17"/>
      <c r="AU15" s="17">
        <v>0.54166666666666663</v>
      </c>
      <c r="AV15" s="17">
        <v>0.57291666666666663</v>
      </c>
      <c r="AW15" s="17"/>
      <c r="AX15" s="18"/>
      <c r="AY15" s="13">
        <v>0.29166666666666669</v>
      </c>
      <c r="AZ15" s="14">
        <v>0.63541666666666663</v>
      </c>
      <c r="BA15" s="14"/>
      <c r="BB15" s="14"/>
      <c r="BC15" s="14">
        <v>0.54166666666666663</v>
      </c>
      <c r="BD15" s="14">
        <v>0.57291666666666663</v>
      </c>
      <c r="BE15" s="14"/>
      <c r="BF15" s="20"/>
      <c r="BG15" s="16">
        <v>0.29166666666666669</v>
      </c>
      <c r="BH15" s="17">
        <v>0.63541666666666663</v>
      </c>
      <c r="BI15" s="17"/>
      <c r="BJ15" s="17"/>
      <c r="BK15" s="17">
        <v>0.54166666666666663</v>
      </c>
      <c r="BL15" s="17">
        <v>0.57291666666666663</v>
      </c>
      <c r="BM15" s="17"/>
      <c r="BN15" s="18"/>
      <c r="BO15" s="19">
        <v>0.29166666666666669</v>
      </c>
      <c r="BP15" s="14">
        <v>0.63541666666666663</v>
      </c>
      <c r="BQ15" s="14"/>
      <c r="BR15" s="14"/>
      <c r="BS15" s="14">
        <v>0.54166666666666663</v>
      </c>
      <c r="BT15" s="14">
        <v>0.57291666666666663</v>
      </c>
      <c r="BU15" s="14"/>
      <c r="BV15" s="20"/>
      <c r="BW15" s="21">
        <f t="shared" si="3"/>
        <v>1</v>
      </c>
      <c r="BX15" s="2" t="str">
        <f t="shared" si="4"/>
        <v>X</v>
      </c>
    </row>
    <row r="16" spans="1:77" x14ac:dyDescent="0.2">
      <c r="A16" s="31">
        <f t="shared" si="2"/>
        <v>10</v>
      </c>
      <c r="B16" s="74">
        <v>74714071</v>
      </c>
      <c r="C16" s="61" t="str">
        <f>+VLOOKUP(J16,TURNO!P:Q,2,0)</f>
        <v>CHAT GLOVER</v>
      </c>
      <c r="D16" s="61" t="str">
        <f>+VLOOKUP(N16,TURNO!B:D,3,0)</f>
        <v>Tarde</v>
      </c>
      <c r="E16" s="75">
        <f>+VLOOKUP(B16,GESEM!B:R,12,0)</f>
        <v>44652</v>
      </c>
      <c r="F16" s="61" t="str">
        <f>+VLOOKUP(B16,GESEM!B:R,13,0)</f>
        <v>PART TIME</v>
      </c>
      <c r="G16" s="61"/>
      <c r="H16" s="61"/>
      <c r="I16" s="61" t="str">
        <f>+VLOOKUP(B16,GESEM!B:N,3,0)</f>
        <v>RODRIGUEZ HUAHUATICO NOEMI ESTEFANI</v>
      </c>
      <c r="J16" s="61" t="s">
        <v>11</v>
      </c>
      <c r="K16" s="61" t="str">
        <f>+VLOOKUP(B16,GESEM!B:R,8,0)</f>
        <v>AZABACHE GARCIA HILDA MERCEDES</v>
      </c>
      <c r="L16" s="61" t="str">
        <f>+VLOOKUP(B16,GESEM!B:R,17,0)</f>
        <v xml:space="preserve">CARAZA MORENO JONATHAN </v>
      </c>
      <c r="M16" s="61" t="s">
        <v>99</v>
      </c>
      <c r="N16" s="13">
        <v>0.77083333333333337</v>
      </c>
      <c r="O16" s="14">
        <v>0.93402777777777779</v>
      </c>
      <c r="P16" s="14"/>
      <c r="Q16" s="14"/>
      <c r="R16" s="61" t="str">
        <f>+VLOOKUP(B16,GESEM!B:R,9,0)</f>
        <v>ACTIVO</v>
      </c>
      <c r="S16" s="13">
        <v>0.77083333333333337</v>
      </c>
      <c r="T16" s="14">
        <v>0.93402777777777779</v>
      </c>
      <c r="U16" s="14"/>
      <c r="V16" s="14"/>
      <c r="W16" s="14"/>
      <c r="X16" s="14"/>
      <c r="Y16" s="14"/>
      <c r="Z16" s="15"/>
      <c r="AA16" s="16">
        <v>0.77083333333333337</v>
      </c>
      <c r="AB16" s="17">
        <v>0.93402777777777779</v>
      </c>
      <c r="AC16" s="17"/>
      <c r="AD16" s="17"/>
      <c r="AE16" s="17"/>
      <c r="AF16" s="17"/>
      <c r="AG16" s="17"/>
      <c r="AH16" s="18"/>
      <c r="AI16" s="13"/>
      <c r="AJ16" s="14"/>
      <c r="AK16" s="14"/>
      <c r="AL16" s="14"/>
      <c r="AM16" s="14"/>
      <c r="AN16" s="14"/>
      <c r="AO16" s="14"/>
      <c r="AP16" s="20"/>
      <c r="AQ16" s="16">
        <v>0.77083333333333337</v>
      </c>
      <c r="AR16" s="17">
        <v>0.93402777777777779</v>
      </c>
      <c r="AS16" s="17"/>
      <c r="AT16" s="17"/>
      <c r="AU16" s="17"/>
      <c r="AV16" s="17"/>
      <c r="AW16" s="17"/>
      <c r="AX16" s="18"/>
      <c r="AY16" s="13">
        <v>0.77083333333333337</v>
      </c>
      <c r="AZ16" s="14">
        <v>0.93402777777777779</v>
      </c>
      <c r="BA16" s="14"/>
      <c r="BB16" s="14"/>
      <c r="BC16" s="14"/>
      <c r="BD16" s="14"/>
      <c r="BE16" s="14"/>
      <c r="BF16" s="20"/>
      <c r="BG16" s="16">
        <v>0.29166666666666669</v>
      </c>
      <c r="BH16" s="17">
        <v>0.4548611111111111</v>
      </c>
      <c r="BI16" s="17"/>
      <c r="BJ16" s="17"/>
      <c r="BK16" s="17"/>
      <c r="BL16" s="17"/>
      <c r="BM16" s="17"/>
      <c r="BN16" s="18"/>
      <c r="BO16" s="19">
        <v>0.77083333333333337</v>
      </c>
      <c r="BP16" s="14">
        <v>0.93402777777777779</v>
      </c>
      <c r="BQ16" s="14"/>
      <c r="BR16" s="14"/>
      <c r="BS16" s="14"/>
      <c r="BT16" s="14"/>
      <c r="BU16" s="14"/>
      <c r="BV16" s="20"/>
      <c r="BW16" s="21">
        <f t="shared" si="3"/>
        <v>1</v>
      </c>
      <c r="BX16" s="2" t="str">
        <f t="shared" si="4"/>
        <v>X</v>
      </c>
    </row>
    <row r="17" spans="1:76" x14ac:dyDescent="0.2">
      <c r="A17" s="31">
        <f t="shared" si="2"/>
        <v>11</v>
      </c>
      <c r="B17" s="74">
        <v>75414800</v>
      </c>
      <c r="C17" s="61" t="str">
        <f>+VLOOKUP(J17,TURNO!P:Q,2,0)</f>
        <v>CHAT GLOVER</v>
      </c>
      <c r="D17" s="61" t="str">
        <f>+VLOOKUP(N17,TURNO!B:D,3,0)</f>
        <v>Mañana</v>
      </c>
      <c r="E17" s="75">
        <f>+VLOOKUP(B17,GESEM!B:R,12,0)</f>
        <v>45478</v>
      </c>
      <c r="F17" s="61" t="str">
        <f>+VLOOKUP(B17,GESEM!B:R,13,0)</f>
        <v>FULL TIME</v>
      </c>
      <c r="G17" s="61" t="s">
        <v>2228</v>
      </c>
      <c r="H17" s="96" t="s">
        <v>2290</v>
      </c>
      <c r="I17" s="61" t="str">
        <f>+VLOOKUP(B17,GESEM!B:N,3,0)</f>
        <v>CACERES ESTEBAN ANDREA LILIANA</v>
      </c>
      <c r="J17" s="61" t="s">
        <v>11</v>
      </c>
      <c r="K17" s="61" t="str">
        <f>+VLOOKUP(B17,GESEM!B:R,8,0)</f>
        <v>MENDIZABAL BERMUDEZ OSCAR OWENCESLAO</v>
      </c>
      <c r="L17" s="61" t="str">
        <f>+VLOOKUP(B17,GESEM!B:R,17,0)</f>
        <v xml:space="preserve">CARAZA MORENO JONATHAN </v>
      </c>
      <c r="M17" s="61" t="s">
        <v>97</v>
      </c>
      <c r="N17" s="13">
        <v>0.29166666666666669</v>
      </c>
      <c r="O17" s="14">
        <v>0.63541666666666663</v>
      </c>
      <c r="P17" s="13">
        <v>0.5625</v>
      </c>
      <c r="Q17" s="14">
        <v>0.59375</v>
      </c>
      <c r="R17" s="61" t="str">
        <f>+VLOOKUP(B17,GESEM!B:R,9,0)</f>
        <v>ACTIVO</v>
      </c>
      <c r="S17" s="13"/>
      <c r="T17" s="14"/>
      <c r="U17" s="14"/>
      <c r="V17" s="14"/>
      <c r="W17" s="14"/>
      <c r="X17" s="14"/>
      <c r="Y17" s="14"/>
      <c r="Z17" s="15"/>
      <c r="AA17" s="16">
        <v>0.29166666666666669</v>
      </c>
      <c r="AB17" s="17">
        <v>0.63541666666666663</v>
      </c>
      <c r="AC17" s="17"/>
      <c r="AD17" s="17"/>
      <c r="AE17" s="17">
        <v>0.5625</v>
      </c>
      <c r="AF17" s="17">
        <v>0.59375</v>
      </c>
      <c r="AG17" s="17"/>
      <c r="AH17" s="18"/>
      <c r="AI17" s="19">
        <v>0.29166666666666669</v>
      </c>
      <c r="AJ17" s="14">
        <v>0.63541666666666663</v>
      </c>
      <c r="AK17" s="14"/>
      <c r="AL17" s="14"/>
      <c r="AM17" s="14">
        <v>0.5625</v>
      </c>
      <c r="AN17" s="14">
        <v>0.59375</v>
      </c>
      <c r="AO17" s="14"/>
      <c r="AP17" s="20"/>
      <c r="AQ17" s="16">
        <v>0.29166666666666669</v>
      </c>
      <c r="AR17" s="17">
        <v>0.63541666666666663</v>
      </c>
      <c r="AS17" s="17"/>
      <c r="AT17" s="17"/>
      <c r="AU17" s="17">
        <v>0.5625</v>
      </c>
      <c r="AV17" s="17">
        <v>0.59375</v>
      </c>
      <c r="AW17" s="17"/>
      <c r="AX17" s="18"/>
      <c r="AY17" s="13">
        <v>0.29166666666666669</v>
      </c>
      <c r="AZ17" s="14">
        <v>0.63541666666666663</v>
      </c>
      <c r="BA17" s="14"/>
      <c r="BB17" s="14"/>
      <c r="BC17" s="14">
        <v>0.5625</v>
      </c>
      <c r="BD17" s="14">
        <v>0.59375</v>
      </c>
      <c r="BE17" s="14"/>
      <c r="BF17" s="20"/>
      <c r="BG17" s="16">
        <v>0.29166666666666669</v>
      </c>
      <c r="BH17" s="17">
        <v>0.63541666666666663</v>
      </c>
      <c r="BI17" s="17"/>
      <c r="BJ17" s="17"/>
      <c r="BK17" s="17">
        <v>0.5625</v>
      </c>
      <c r="BL17" s="17">
        <v>0.59375</v>
      </c>
      <c r="BM17" s="17"/>
      <c r="BN17" s="18"/>
      <c r="BO17" s="19">
        <v>0.29166666666666669</v>
      </c>
      <c r="BP17" s="14">
        <v>0.63541666666666663</v>
      </c>
      <c r="BQ17" s="14"/>
      <c r="BR17" s="14"/>
      <c r="BS17" s="14">
        <v>0.5625</v>
      </c>
      <c r="BT17" s="14">
        <v>0.59375</v>
      </c>
      <c r="BU17" s="14"/>
      <c r="BV17" s="20"/>
      <c r="BW17" s="21">
        <f t="shared" si="3"/>
        <v>1</v>
      </c>
      <c r="BX17" s="2" t="str">
        <f t="shared" si="4"/>
        <v>X</v>
      </c>
    </row>
    <row r="18" spans="1:76" x14ac:dyDescent="0.2">
      <c r="A18" s="31">
        <f t="shared" si="2"/>
        <v>12</v>
      </c>
      <c r="B18" s="74">
        <v>46310319</v>
      </c>
      <c r="C18" s="61" t="str">
        <f>+VLOOKUP(J18,TURNO!P:Q,2,0)</f>
        <v>CHAT GLOVER</v>
      </c>
      <c r="D18" s="61" t="str">
        <f>+VLOOKUP(N18,TURNO!B:D,3,0)</f>
        <v>Mañana</v>
      </c>
      <c r="E18" s="75">
        <f>+VLOOKUP(B18,GESEM!B:R,12,0)</f>
        <v>45541</v>
      </c>
      <c r="F18" s="61" t="str">
        <f>+VLOOKUP(B18,GESEM!B:R,13,0)</f>
        <v>FULL TIME</v>
      </c>
      <c r="G18" s="61"/>
      <c r="H18" s="96"/>
      <c r="I18" s="61" t="str">
        <f>+VLOOKUP(B18,GESEM!B:N,3,0)</f>
        <v>SACO ZAPATA MARIA DOMENICA</v>
      </c>
      <c r="J18" s="61" t="s">
        <v>11</v>
      </c>
      <c r="K18" s="61" t="str">
        <f>+VLOOKUP(B18,GESEM!B:R,8,0)</f>
        <v>MENDIZABAL BERMUDEZ OSCAR OWENCESLAO</v>
      </c>
      <c r="L18" s="61" t="str">
        <f>+VLOOKUP(B18,GESEM!B:R,17,0)</f>
        <v xml:space="preserve">CARAZA MORENO JONATHAN </v>
      </c>
      <c r="M18" s="61" t="s">
        <v>99</v>
      </c>
      <c r="N18" s="13">
        <v>0.375</v>
      </c>
      <c r="O18" s="14">
        <v>0.71875</v>
      </c>
      <c r="P18" s="13">
        <v>0.60416666666666663</v>
      </c>
      <c r="Q18" s="14">
        <v>0.63541666666666663</v>
      </c>
      <c r="R18" s="61" t="str">
        <f>+VLOOKUP(B18,GESEM!B:R,9,0)</f>
        <v>ACTIVO</v>
      </c>
      <c r="S18" s="13">
        <v>0.375</v>
      </c>
      <c r="T18" s="14">
        <v>0.71875</v>
      </c>
      <c r="U18" s="14"/>
      <c r="V18" s="14"/>
      <c r="W18" s="14">
        <v>0.60416666666666663</v>
      </c>
      <c r="X18" s="14">
        <v>0.63541666666666663</v>
      </c>
      <c r="Y18" s="14"/>
      <c r="Z18" s="15"/>
      <c r="AA18" s="16">
        <v>0.375</v>
      </c>
      <c r="AB18" s="17">
        <v>0.71875</v>
      </c>
      <c r="AC18" s="17"/>
      <c r="AD18" s="17"/>
      <c r="AE18" s="17">
        <v>0.60416666666666663</v>
      </c>
      <c r="AF18" s="17">
        <v>0.63541666666666663</v>
      </c>
      <c r="AG18" s="17"/>
      <c r="AH18" s="18"/>
      <c r="AI18" s="13"/>
      <c r="AJ18" s="14"/>
      <c r="AK18" s="14"/>
      <c r="AL18" s="14"/>
      <c r="AM18" s="14"/>
      <c r="AN18" s="14"/>
      <c r="AO18" s="14"/>
      <c r="AP18" s="20"/>
      <c r="AQ18" s="16">
        <v>0.375</v>
      </c>
      <c r="AR18" s="17">
        <v>0.71875</v>
      </c>
      <c r="AS18" s="17"/>
      <c r="AT18" s="17"/>
      <c r="AU18" s="17">
        <v>0.60416666666666663</v>
      </c>
      <c r="AV18" s="17">
        <v>0.63541666666666663</v>
      </c>
      <c r="AW18" s="17"/>
      <c r="AX18" s="18"/>
      <c r="AY18" s="13">
        <v>0.375</v>
      </c>
      <c r="AZ18" s="14">
        <v>0.71875</v>
      </c>
      <c r="BA18" s="14"/>
      <c r="BB18" s="14"/>
      <c r="BC18" s="14">
        <v>0.60416666666666663</v>
      </c>
      <c r="BD18" s="14">
        <v>0.63541666666666663</v>
      </c>
      <c r="BE18" s="14"/>
      <c r="BF18" s="20"/>
      <c r="BG18" s="16">
        <v>0.375</v>
      </c>
      <c r="BH18" s="17">
        <v>0.71875</v>
      </c>
      <c r="BI18" s="17"/>
      <c r="BJ18" s="17"/>
      <c r="BK18" s="17">
        <v>0.60416666666666663</v>
      </c>
      <c r="BL18" s="17">
        <v>0.63541666666666663</v>
      </c>
      <c r="BM18" s="17"/>
      <c r="BN18" s="18"/>
      <c r="BO18" s="19">
        <v>0.375</v>
      </c>
      <c r="BP18" s="14">
        <v>0.71875</v>
      </c>
      <c r="BQ18" s="14"/>
      <c r="BR18" s="14"/>
      <c r="BS18" s="14">
        <v>0.60416666666666663</v>
      </c>
      <c r="BT18" s="14">
        <v>0.63541666666666663</v>
      </c>
      <c r="BU18" s="14"/>
      <c r="BV18" s="20"/>
      <c r="BW18" s="21">
        <f t="shared" si="3"/>
        <v>1</v>
      </c>
      <c r="BX18" s="2" t="str">
        <f t="shared" si="4"/>
        <v>X</v>
      </c>
    </row>
    <row r="19" spans="1:76" x14ac:dyDescent="0.2">
      <c r="A19" s="31">
        <f t="shared" si="2"/>
        <v>13</v>
      </c>
      <c r="B19" s="74">
        <v>75837533</v>
      </c>
      <c r="C19" s="61" t="str">
        <f>+VLOOKUP(J19,TURNO!P:Q,2,0)</f>
        <v>CHAT GLOVER</v>
      </c>
      <c r="D19" s="61" t="str">
        <f>+VLOOKUP(N19,TURNO!B:D,3,0)</f>
        <v>Tarde</v>
      </c>
      <c r="E19" s="75">
        <f>+VLOOKUP(B19,GESEM!B:R,12,0)</f>
        <v>45657</v>
      </c>
      <c r="F19" s="61" t="str">
        <f>+VLOOKUP(B19,GESEM!B:R,13,0)</f>
        <v>PART TIME</v>
      </c>
      <c r="G19" s="61"/>
      <c r="H19" s="61"/>
      <c r="I19" s="61" t="str">
        <f>+VLOOKUP(B19,GESEM!B:N,3,0)</f>
        <v>FRANCO OJEDA BRENDA MADELEYNE</v>
      </c>
      <c r="J19" s="61" t="s">
        <v>11</v>
      </c>
      <c r="K19" s="61" t="str">
        <f>+VLOOKUP(B19,GESEM!B:R,8,0)</f>
        <v>MENDIZABAL BERMUDEZ OSCAR OWENCESLAO</v>
      </c>
      <c r="L19" s="61" t="str">
        <f>+VLOOKUP(B19,GESEM!B:R,17,0)</f>
        <v xml:space="preserve">CARAZA MORENO JONATHAN </v>
      </c>
      <c r="M19" s="61" t="s">
        <v>98</v>
      </c>
      <c r="N19" s="13">
        <v>0.54166666666666663</v>
      </c>
      <c r="O19" s="14">
        <v>0.70486111111111116</v>
      </c>
      <c r="P19" s="13"/>
      <c r="Q19" s="14"/>
      <c r="R19" s="61" t="str">
        <f>+VLOOKUP(B19,GESEM!B:R,9,0)</f>
        <v>ACTIVO</v>
      </c>
      <c r="S19" s="13">
        <v>0.54166666666666663</v>
      </c>
      <c r="T19" s="14">
        <v>0.70486111111111116</v>
      </c>
      <c r="U19" s="14"/>
      <c r="V19" s="14"/>
      <c r="W19" s="14"/>
      <c r="X19" s="14"/>
      <c r="Y19" s="14"/>
      <c r="Z19" s="15"/>
      <c r="AA19" s="16"/>
      <c r="AB19" s="17"/>
      <c r="AC19" s="17"/>
      <c r="AD19" s="17"/>
      <c r="AE19" s="17"/>
      <c r="AF19" s="17"/>
      <c r="AG19" s="17"/>
      <c r="AH19" s="18"/>
      <c r="AI19" s="13">
        <v>0.54166666666666663</v>
      </c>
      <c r="AJ19" s="14">
        <v>0.70486111111111116</v>
      </c>
      <c r="AK19" s="14"/>
      <c r="AL19" s="14"/>
      <c r="AM19" s="14"/>
      <c r="AN19" s="14"/>
      <c r="AO19" s="14"/>
      <c r="AP19" s="20"/>
      <c r="AQ19" s="16">
        <v>0.54166666666666663</v>
      </c>
      <c r="AR19" s="17">
        <v>0.70486111111111116</v>
      </c>
      <c r="AS19" s="17"/>
      <c r="AT19" s="17"/>
      <c r="AU19" s="17"/>
      <c r="AV19" s="17"/>
      <c r="AW19" s="17"/>
      <c r="AX19" s="18"/>
      <c r="AY19" s="13">
        <v>0.54166666666666663</v>
      </c>
      <c r="AZ19" s="14">
        <v>0.70486111111111116</v>
      </c>
      <c r="BA19" s="14"/>
      <c r="BB19" s="14"/>
      <c r="BC19" s="14"/>
      <c r="BD19" s="14"/>
      <c r="BE19" s="14"/>
      <c r="BF19" s="20"/>
      <c r="BG19" s="16">
        <v>0.54166666666666663</v>
      </c>
      <c r="BH19" s="17">
        <v>0.70486111111111116</v>
      </c>
      <c r="BI19" s="17"/>
      <c r="BJ19" s="17"/>
      <c r="BK19" s="17"/>
      <c r="BL19" s="17"/>
      <c r="BM19" s="17"/>
      <c r="BN19" s="18"/>
      <c r="BO19" s="19">
        <v>0.54166666666666663</v>
      </c>
      <c r="BP19" s="14">
        <v>0.70486111111111116</v>
      </c>
      <c r="BQ19" s="14"/>
      <c r="BR19" s="14"/>
      <c r="BS19" s="14"/>
      <c r="BT19" s="14"/>
      <c r="BU19" s="14"/>
      <c r="BV19" s="20"/>
      <c r="BW19" s="21">
        <f t="shared" si="3"/>
        <v>1</v>
      </c>
      <c r="BX19" s="2" t="str">
        <f t="shared" si="4"/>
        <v>X</v>
      </c>
    </row>
    <row r="20" spans="1:76" x14ac:dyDescent="0.2">
      <c r="A20" s="31">
        <f t="shared" si="2"/>
        <v>14</v>
      </c>
      <c r="B20" s="74">
        <v>72324218</v>
      </c>
      <c r="C20" s="61" t="str">
        <f>+VLOOKUP(J20,TURNO!P:Q,2,0)</f>
        <v>CHAT GLOVER</v>
      </c>
      <c r="D20" s="61" t="str">
        <f>+VLOOKUP(N20,TURNO!B:D,3,0)</f>
        <v>Tarde</v>
      </c>
      <c r="E20" s="75">
        <f>+VLOOKUP(B20,GESEM!B:R,12,0)</f>
        <v>45657</v>
      </c>
      <c r="F20" s="61" t="str">
        <f>+VLOOKUP(B20,GESEM!B:R,13,0)</f>
        <v>PART TIME</v>
      </c>
      <c r="G20" s="61"/>
      <c r="H20" s="61"/>
      <c r="I20" s="61" t="str">
        <f>+VLOOKUP(B20,GESEM!B:N,3,0)</f>
        <v>CONTRERAS LANDA MIRIAN MARINA</v>
      </c>
      <c r="J20" s="61" t="s">
        <v>11</v>
      </c>
      <c r="K20" s="61" t="str">
        <f>+VLOOKUP(B20,GESEM!B:R,8,0)</f>
        <v>AZABACHE GARCIA HILDA MERCEDES</v>
      </c>
      <c r="L20" s="61" t="str">
        <f>+VLOOKUP(B20,GESEM!B:R,17,0)</f>
        <v xml:space="preserve">CARAZA MORENO JONATHAN </v>
      </c>
      <c r="M20" s="61" t="s">
        <v>97</v>
      </c>
      <c r="N20" s="13">
        <v>0.79166666666666663</v>
      </c>
      <c r="O20" s="14">
        <v>0.95486111111111116</v>
      </c>
      <c r="P20" s="13"/>
      <c r="Q20" s="14"/>
      <c r="R20" s="61" t="str">
        <f>+VLOOKUP(B20,GESEM!B:R,9,0)</f>
        <v>ACTIVO</v>
      </c>
      <c r="S20" s="13"/>
      <c r="T20" s="14"/>
      <c r="U20" s="14"/>
      <c r="V20" s="14"/>
      <c r="W20" s="14"/>
      <c r="X20" s="14"/>
      <c r="Y20" s="14"/>
      <c r="Z20" s="15"/>
      <c r="AA20" s="16">
        <v>0.79166666666666663</v>
      </c>
      <c r="AB20" s="17">
        <v>0.95486111111111116</v>
      </c>
      <c r="AC20" s="17"/>
      <c r="AD20" s="17"/>
      <c r="AE20" s="17"/>
      <c r="AF20" s="17"/>
      <c r="AG20" s="17"/>
      <c r="AH20" s="18"/>
      <c r="AI20" s="13">
        <v>0.79166666666666663</v>
      </c>
      <c r="AJ20" s="14">
        <v>0.95486111111111116</v>
      </c>
      <c r="AK20" s="14"/>
      <c r="AL20" s="14"/>
      <c r="AM20" s="14"/>
      <c r="AN20" s="14"/>
      <c r="AO20" s="14"/>
      <c r="AP20" s="20"/>
      <c r="AQ20" s="16">
        <v>0.79166666666666663</v>
      </c>
      <c r="AR20" s="17">
        <v>0.95486111111111116</v>
      </c>
      <c r="AS20" s="17"/>
      <c r="AT20" s="17"/>
      <c r="AU20" s="17"/>
      <c r="AV20" s="17"/>
      <c r="AW20" s="17"/>
      <c r="AX20" s="18"/>
      <c r="AY20" s="13">
        <v>0.79166666666666663</v>
      </c>
      <c r="AZ20" s="14">
        <v>0.95486111111111116</v>
      </c>
      <c r="BA20" s="14"/>
      <c r="BB20" s="14"/>
      <c r="BC20" s="14"/>
      <c r="BD20" s="14"/>
      <c r="BE20" s="14"/>
      <c r="BF20" s="20"/>
      <c r="BG20" s="16">
        <v>0.79166666666666663</v>
      </c>
      <c r="BH20" s="17">
        <v>0.95486111111111116</v>
      </c>
      <c r="BI20" s="17"/>
      <c r="BJ20" s="17"/>
      <c r="BK20" s="17"/>
      <c r="BL20" s="17"/>
      <c r="BM20" s="17"/>
      <c r="BN20" s="18"/>
      <c r="BO20" s="19">
        <v>0.79166666666666663</v>
      </c>
      <c r="BP20" s="14">
        <v>0.95486111111111116</v>
      </c>
      <c r="BQ20" s="14"/>
      <c r="BR20" s="14"/>
      <c r="BS20" s="14"/>
      <c r="BT20" s="14"/>
      <c r="BU20" s="14"/>
      <c r="BV20" s="20"/>
      <c r="BW20" s="21">
        <f t="shared" si="3"/>
        <v>1</v>
      </c>
      <c r="BX20" s="2" t="str">
        <f t="shared" si="4"/>
        <v>X</v>
      </c>
    </row>
    <row r="21" spans="1:76" x14ac:dyDescent="0.2">
      <c r="A21" s="31">
        <f t="shared" si="2"/>
        <v>15</v>
      </c>
      <c r="B21" s="74">
        <v>76927839</v>
      </c>
      <c r="C21" s="61" t="str">
        <f>+VLOOKUP(J21,TURNO!P:Q,2,0)</f>
        <v>CHAT GLOVER</v>
      </c>
      <c r="D21" s="61" t="str">
        <f>+VLOOKUP(N21,TURNO!B:D,3,0)</f>
        <v>Tarde</v>
      </c>
      <c r="E21" s="75">
        <f>+VLOOKUP(B21,GESEM!B:R,12,0)</f>
        <v>45657</v>
      </c>
      <c r="F21" s="61" t="str">
        <f>+VLOOKUP(B21,GESEM!B:R,13,0)</f>
        <v>PART TIME</v>
      </c>
      <c r="G21" s="61"/>
      <c r="H21" s="61"/>
      <c r="I21" s="61" t="str">
        <f>+VLOOKUP(B21,GESEM!B:N,3,0)</f>
        <v>GUTIERREZ URBANO JORDAN FRANCIS</v>
      </c>
      <c r="J21" s="61" t="s">
        <v>11</v>
      </c>
      <c r="K21" s="61" t="str">
        <f>+VLOOKUP(B21,GESEM!B:R,8,0)</f>
        <v>AZABACHE GARCIA HILDA MERCEDES</v>
      </c>
      <c r="L21" s="61" t="str">
        <f>+VLOOKUP(B21,GESEM!B:R,17,0)</f>
        <v xml:space="preserve">CARAZA MORENO JONATHAN </v>
      </c>
      <c r="M21" s="61" t="s">
        <v>99</v>
      </c>
      <c r="N21" s="13">
        <v>0.58333333333333337</v>
      </c>
      <c r="O21" s="14">
        <v>0.74652777777777779</v>
      </c>
      <c r="P21" s="13"/>
      <c r="Q21" s="14"/>
      <c r="R21" s="61" t="str">
        <f>+VLOOKUP(B21,GESEM!B:R,9,0)</f>
        <v>ACTIVO</v>
      </c>
      <c r="S21" s="13">
        <v>0.58333333333333337</v>
      </c>
      <c r="T21" s="14">
        <v>0.74652777777777779</v>
      </c>
      <c r="U21" s="14"/>
      <c r="V21" s="14"/>
      <c r="W21" s="14"/>
      <c r="X21" s="14"/>
      <c r="Y21" s="14"/>
      <c r="Z21" s="15"/>
      <c r="AA21" s="16">
        <v>0.54166666666666663</v>
      </c>
      <c r="AB21" s="17">
        <v>0.70486111111111116</v>
      </c>
      <c r="AC21" s="17"/>
      <c r="AD21" s="17"/>
      <c r="AE21" s="17"/>
      <c r="AF21" s="17"/>
      <c r="AG21" s="17"/>
      <c r="AH21" s="18"/>
      <c r="AI21" s="13"/>
      <c r="AJ21" s="14"/>
      <c r="AK21" s="14"/>
      <c r="AL21" s="14"/>
      <c r="AM21" s="14"/>
      <c r="AN21" s="14"/>
      <c r="AO21" s="14"/>
      <c r="AP21" s="20"/>
      <c r="AQ21" s="16">
        <v>0.54166666666666663</v>
      </c>
      <c r="AR21" s="17">
        <v>0.70486111111111116</v>
      </c>
      <c r="AS21" s="17"/>
      <c r="AT21" s="17"/>
      <c r="AU21" s="17"/>
      <c r="AV21" s="17"/>
      <c r="AW21" s="17"/>
      <c r="AX21" s="18"/>
      <c r="AY21" s="13">
        <v>0.58333333333333337</v>
      </c>
      <c r="AZ21" s="14">
        <v>0.74652777777777779</v>
      </c>
      <c r="BA21" s="14"/>
      <c r="BB21" s="14"/>
      <c r="BC21" s="14"/>
      <c r="BD21" s="14"/>
      <c r="BE21" s="14"/>
      <c r="BF21" s="20"/>
      <c r="BG21" s="16">
        <v>0.29166666666666669</v>
      </c>
      <c r="BH21" s="17">
        <v>0.4548611111111111</v>
      </c>
      <c r="BI21" s="17"/>
      <c r="BJ21" s="17"/>
      <c r="BK21" s="17"/>
      <c r="BL21" s="17"/>
      <c r="BM21" s="17"/>
      <c r="BN21" s="18"/>
      <c r="BO21" s="19">
        <v>0.58333333333333337</v>
      </c>
      <c r="BP21" s="14">
        <v>0.74652777777777779</v>
      </c>
      <c r="BQ21" s="14"/>
      <c r="BR21" s="14"/>
      <c r="BS21" s="14"/>
      <c r="BT21" s="14"/>
      <c r="BU21" s="14"/>
      <c r="BV21" s="20"/>
      <c r="BW21" s="21">
        <f t="shared" si="3"/>
        <v>1</v>
      </c>
      <c r="BX21" s="2" t="str">
        <f t="shared" si="4"/>
        <v>X</v>
      </c>
    </row>
    <row r="22" spans="1:76" x14ac:dyDescent="0.2">
      <c r="A22" s="31">
        <f t="shared" si="2"/>
        <v>16</v>
      </c>
      <c r="B22" s="74">
        <v>74347325</v>
      </c>
      <c r="C22" s="61" t="str">
        <f>+VLOOKUP(J22,TURNO!P:Q,2,0)</f>
        <v>CHAT GLOVER</v>
      </c>
      <c r="D22" s="61" t="str">
        <f>+VLOOKUP(N22,TURNO!B:D,3,0)</f>
        <v>Tarde</v>
      </c>
      <c r="E22" s="75">
        <f>+VLOOKUP(B22,GESEM!B:R,12,0)</f>
        <v>45657</v>
      </c>
      <c r="F22" s="61" t="str">
        <f>+VLOOKUP(B22,GESEM!B:R,13,0)</f>
        <v>PART TIME</v>
      </c>
      <c r="G22" s="61"/>
      <c r="H22" s="61"/>
      <c r="I22" s="61" t="str">
        <f>+VLOOKUP(B22,GESEM!B:N,3,0)</f>
        <v>VILLA CASTILLO EMELY YOSELYN</v>
      </c>
      <c r="J22" s="61" t="s">
        <v>11</v>
      </c>
      <c r="K22" s="61" t="str">
        <f>+VLOOKUP(B22,GESEM!B:R,8,0)</f>
        <v>AZABACHE GARCIA HILDA MERCEDES</v>
      </c>
      <c r="L22" s="61" t="str">
        <f>+VLOOKUP(B22,GESEM!B:R,17,0)</f>
        <v xml:space="preserve">CARAZA MORENO JONATHAN </v>
      </c>
      <c r="M22" s="61" t="s">
        <v>98</v>
      </c>
      <c r="N22" s="13">
        <v>0.54166666666666663</v>
      </c>
      <c r="O22" s="14">
        <v>0.70486111111111116</v>
      </c>
      <c r="P22" s="13"/>
      <c r="Q22" s="14"/>
      <c r="R22" s="61" t="str">
        <f>+VLOOKUP(B22,GESEM!B:R,9,0)</f>
        <v>ACTIVO</v>
      </c>
      <c r="S22" s="13">
        <v>0.54166666666666663</v>
      </c>
      <c r="T22" s="14">
        <v>0.70486111111111116</v>
      </c>
      <c r="U22" s="14"/>
      <c r="V22" s="14"/>
      <c r="W22" s="14"/>
      <c r="X22" s="14"/>
      <c r="Y22" s="14"/>
      <c r="Z22" s="15"/>
      <c r="AA22" s="16"/>
      <c r="AB22" s="17"/>
      <c r="AC22" s="17"/>
      <c r="AD22" s="17"/>
      <c r="AE22" s="17"/>
      <c r="AF22" s="17"/>
      <c r="AG22" s="17"/>
      <c r="AH22" s="18"/>
      <c r="AI22" s="13">
        <v>0.54166666666666663</v>
      </c>
      <c r="AJ22" s="14">
        <v>0.70486111111111116</v>
      </c>
      <c r="AK22" s="14"/>
      <c r="AL22" s="14"/>
      <c r="AM22" s="14"/>
      <c r="AN22" s="14"/>
      <c r="AO22" s="14"/>
      <c r="AP22" s="20"/>
      <c r="AQ22" s="16">
        <v>0.54166666666666663</v>
      </c>
      <c r="AR22" s="17">
        <v>0.70486111111111116</v>
      </c>
      <c r="AS22" s="17"/>
      <c r="AT22" s="17"/>
      <c r="AU22" s="17"/>
      <c r="AV22" s="17"/>
      <c r="AW22" s="17"/>
      <c r="AX22" s="18"/>
      <c r="AY22" s="13">
        <v>0.54166666666666663</v>
      </c>
      <c r="AZ22" s="14">
        <v>0.70486111111111116</v>
      </c>
      <c r="BA22" s="14"/>
      <c r="BB22" s="14"/>
      <c r="BC22" s="14"/>
      <c r="BD22" s="14"/>
      <c r="BE22" s="14"/>
      <c r="BF22" s="20"/>
      <c r="BG22" s="16">
        <v>0.54166666666666663</v>
      </c>
      <c r="BH22" s="17">
        <v>0.70486111111111116</v>
      </c>
      <c r="BI22" s="17"/>
      <c r="BJ22" s="17"/>
      <c r="BK22" s="17"/>
      <c r="BL22" s="17"/>
      <c r="BM22" s="17"/>
      <c r="BN22" s="18"/>
      <c r="BO22" s="19">
        <v>0.54166666666666663</v>
      </c>
      <c r="BP22" s="14">
        <v>0.70486111111111116</v>
      </c>
      <c r="BQ22" s="14"/>
      <c r="BR22" s="14"/>
      <c r="BS22" s="14"/>
      <c r="BT22" s="14"/>
      <c r="BU22" s="14"/>
      <c r="BV22" s="20"/>
      <c r="BW22" s="21">
        <f t="shared" si="3"/>
        <v>1</v>
      </c>
      <c r="BX22" s="2" t="str">
        <f t="shared" si="4"/>
        <v>X</v>
      </c>
    </row>
    <row r="23" spans="1:76" x14ac:dyDescent="0.2">
      <c r="A23" s="31">
        <f t="shared" si="2"/>
        <v>17</v>
      </c>
      <c r="B23" s="74">
        <v>73777130</v>
      </c>
      <c r="C23" s="61" t="str">
        <f>+VLOOKUP(J23,TURNO!P:Q,2,0)</f>
        <v>CHAT GLOVER</v>
      </c>
      <c r="D23" s="61" t="str">
        <f>+VLOOKUP(N23,TURNO!B:D,3,0)</f>
        <v>Tarde</v>
      </c>
      <c r="E23" s="75">
        <f>+VLOOKUP(B23,GESEM!B:R,12,0)</f>
        <v>45657</v>
      </c>
      <c r="F23" s="61" t="str">
        <f>+VLOOKUP(B23,GESEM!B:R,13,0)</f>
        <v>PART TIME</v>
      </c>
      <c r="G23" s="61"/>
      <c r="H23" s="61"/>
      <c r="I23" s="61" t="str">
        <f>+VLOOKUP(B23,GESEM!B:N,3,0)</f>
        <v>GUZMAN CHIRI PABLO MANUEL</v>
      </c>
      <c r="J23" s="61" t="s">
        <v>11</v>
      </c>
      <c r="K23" s="61" t="str">
        <f>+VLOOKUP(B23,GESEM!B:R,8,0)</f>
        <v>AZABACHE GARCIA HILDA MERCEDES</v>
      </c>
      <c r="L23" s="61" t="str">
        <f>+VLOOKUP(B23,GESEM!B:R,17,0)</f>
        <v xml:space="preserve">CARAZA MORENO JONATHAN </v>
      </c>
      <c r="M23" s="61" t="s">
        <v>98</v>
      </c>
      <c r="N23" s="13">
        <v>0.54166666666666663</v>
      </c>
      <c r="O23" s="14">
        <v>0.70486111111111116</v>
      </c>
      <c r="P23" s="13"/>
      <c r="Q23" s="14"/>
      <c r="R23" s="61" t="str">
        <f>+VLOOKUP(B23,GESEM!B:R,9,0)</f>
        <v>ACTIVO</v>
      </c>
      <c r="S23" s="13">
        <v>0.54166666666666663</v>
      </c>
      <c r="T23" s="14">
        <v>0.70486111111111116</v>
      </c>
      <c r="U23" s="14"/>
      <c r="V23" s="14"/>
      <c r="W23" s="14"/>
      <c r="X23" s="14"/>
      <c r="Y23" s="14"/>
      <c r="Z23" s="15"/>
      <c r="AA23" s="16"/>
      <c r="AB23" s="17"/>
      <c r="AC23" s="17"/>
      <c r="AD23" s="17"/>
      <c r="AE23" s="17"/>
      <c r="AF23" s="17"/>
      <c r="AG23" s="17"/>
      <c r="AH23" s="18"/>
      <c r="AI23" s="13">
        <v>0.54166666666666663</v>
      </c>
      <c r="AJ23" s="14">
        <v>0.70486111111111116</v>
      </c>
      <c r="AK23" s="14"/>
      <c r="AL23" s="14"/>
      <c r="AM23" s="14"/>
      <c r="AN23" s="14"/>
      <c r="AO23" s="14"/>
      <c r="AP23" s="20"/>
      <c r="AQ23" s="16">
        <v>0.54166666666666663</v>
      </c>
      <c r="AR23" s="17">
        <v>0.70486111111111116</v>
      </c>
      <c r="AS23" s="17"/>
      <c r="AT23" s="17"/>
      <c r="AU23" s="17"/>
      <c r="AV23" s="17"/>
      <c r="AW23" s="17"/>
      <c r="AX23" s="18"/>
      <c r="AY23" s="13">
        <v>0.54166666666666663</v>
      </c>
      <c r="AZ23" s="14">
        <v>0.70486111111111116</v>
      </c>
      <c r="BA23" s="14"/>
      <c r="BB23" s="14"/>
      <c r="BC23" s="14"/>
      <c r="BD23" s="14"/>
      <c r="BE23" s="14"/>
      <c r="BF23" s="20"/>
      <c r="BG23" s="16">
        <v>0.54166666666666663</v>
      </c>
      <c r="BH23" s="17">
        <v>0.70486111111111116</v>
      </c>
      <c r="BI23" s="17"/>
      <c r="BJ23" s="17"/>
      <c r="BK23" s="17"/>
      <c r="BL23" s="17"/>
      <c r="BM23" s="17"/>
      <c r="BN23" s="18"/>
      <c r="BO23" s="19">
        <v>0.54166666666666663</v>
      </c>
      <c r="BP23" s="14">
        <v>0.70486111111111116</v>
      </c>
      <c r="BQ23" s="14"/>
      <c r="BR23" s="14"/>
      <c r="BS23" s="14"/>
      <c r="BT23" s="14"/>
      <c r="BU23" s="14"/>
      <c r="BV23" s="20"/>
      <c r="BW23" s="21">
        <f t="shared" si="3"/>
        <v>1</v>
      </c>
      <c r="BX23" s="2" t="str">
        <f t="shared" si="4"/>
        <v>X</v>
      </c>
    </row>
    <row r="24" spans="1:76" x14ac:dyDescent="0.2">
      <c r="A24" s="31">
        <f t="shared" si="2"/>
        <v>18</v>
      </c>
      <c r="B24" s="74">
        <v>74972096</v>
      </c>
      <c r="C24" s="61" t="str">
        <f>+VLOOKUP(J24,TURNO!P:Q,2,0)</f>
        <v>CHAT GLOVER</v>
      </c>
      <c r="D24" s="61" t="str">
        <f>+VLOOKUP(N24,TURNO!B:D,3,0)</f>
        <v>Tarde</v>
      </c>
      <c r="E24" s="75">
        <f>+VLOOKUP(B24,GESEM!B:R,12,0)</f>
        <v>45657</v>
      </c>
      <c r="F24" s="61" t="str">
        <f>+VLOOKUP(B24,GESEM!B:R,13,0)</f>
        <v>PART TIME</v>
      </c>
      <c r="G24" s="61"/>
      <c r="H24" s="61"/>
      <c r="I24" s="61" t="str">
        <f>+VLOOKUP(B24,GESEM!B:N,3,0)</f>
        <v>RIVAS DIOSIS SAMANTHA VANESSA</v>
      </c>
      <c r="J24" s="61" t="s">
        <v>11</v>
      </c>
      <c r="K24" s="61" t="str">
        <f>+VLOOKUP(B24,GESEM!B:R,8,0)</f>
        <v>MENDIZABAL BERMUDEZ OSCAR OWENCESLAO</v>
      </c>
      <c r="L24" s="61" t="str">
        <f>+VLOOKUP(B24,GESEM!B:R,17,0)</f>
        <v xml:space="preserve">CARAZA MORENO JONATHAN </v>
      </c>
      <c r="M24" s="61" t="s">
        <v>97</v>
      </c>
      <c r="N24" s="13">
        <v>0.60416666666666663</v>
      </c>
      <c r="O24" s="14">
        <v>0.76736111111111116</v>
      </c>
      <c r="P24" s="13"/>
      <c r="Q24" s="14"/>
      <c r="R24" s="61" t="str">
        <f>+VLOOKUP(B24,GESEM!B:R,9,0)</f>
        <v>ACTIVO</v>
      </c>
      <c r="S24" s="13"/>
      <c r="T24" s="14"/>
      <c r="U24" s="14"/>
      <c r="V24" s="14"/>
      <c r="W24" s="14"/>
      <c r="X24" s="14"/>
      <c r="Y24" s="14"/>
      <c r="Z24" s="15"/>
      <c r="AA24" s="16">
        <v>0.54166666666666663</v>
      </c>
      <c r="AB24" s="17">
        <v>0.70486111111111116</v>
      </c>
      <c r="AC24" s="17"/>
      <c r="AD24" s="17"/>
      <c r="AE24" s="17"/>
      <c r="AF24" s="17"/>
      <c r="AG24" s="17"/>
      <c r="AH24" s="18"/>
      <c r="AI24" s="13">
        <v>0.54166666666666663</v>
      </c>
      <c r="AJ24" s="14">
        <v>0.70486111111111116</v>
      </c>
      <c r="AK24" s="14"/>
      <c r="AL24" s="14"/>
      <c r="AM24" s="14"/>
      <c r="AN24" s="14"/>
      <c r="AO24" s="14"/>
      <c r="AP24" s="20"/>
      <c r="AQ24" s="16">
        <v>0.54166666666666663</v>
      </c>
      <c r="AR24" s="17">
        <v>0.70486111111111116</v>
      </c>
      <c r="AS24" s="17"/>
      <c r="AT24" s="17"/>
      <c r="AU24" s="17"/>
      <c r="AV24" s="17"/>
      <c r="AW24" s="17"/>
      <c r="AX24" s="18"/>
      <c r="AY24" s="13">
        <v>0.54166666666666663</v>
      </c>
      <c r="AZ24" s="14">
        <v>0.70486111111111116</v>
      </c>
      <c r="BA24" s="14"/>
      <c r="BB24" s="14"/>
      <c r="BC24" s="14"/>
      <c r="BD24" s="14"/>
      <c r="BE24" s="14"/>
      <c r="BF24" s="20"/>
      <c r="BG24" s="16">
        <v>0.375</v>
      </c>
      <c r="BH24" s="17">
        <v>0.53819444444444442</v>
      </c>
      <c r="BI24" s="17"/>
      <c r="BJ24" s="17"/>
      <c r="BK24" s="17"/>
      <c r="BL24" s="17"/>
      <c r="BM24" s="17"/>
      <c r="BN24" s="18"/>
      <c r="BO24" s="19">
        <v>0.60416666666666663</v>
      </c>
      <c r="BP24" s="14">
        <v>0.76736111111111116</v>
      </c>
      <c r="BQ24" s="14"/>
      <c r="BR24" s="14"/>
      <c r="BS24" s="14"/>
      <c r="BT24" s="14"/>
      <c r="BU24" s="14"/>
      <c r="BV24" s="20"/>
      <c r="BW24" s="21">
        <f t="shared" si="3"/>
        <v>1</v>
      </c>
      <c r="BX24" s="2" t="str">
        <f t="shared" si="4"/>
        <v>X</v>
      </c>
    </row>
    <row r="25" spans="1:76" x14ac:dyDescent="0.2">
      <c r="A25" s="31">
        <f t="shared" si="2"/>
        <v>19</v>
      </c>
      <c r="B25" s="74">
        <v>73591043</v>
      </c>
      <c r="C25" s="61" t="str">
        <f>+VLOOKUP(J25,TURNO!P:Q,2,0)</f>
        <v>CHAT GLOVER</v>
      </c>
      <c r="D25" s="61" t="str">
        <f>+VLOOKUP(N25,TURNO!B:D,3,0)</f>
        <v>Tarde</v>
      </c>
      <c r="E25" s="75">
        <f>+VLOOKUP(B25,GESEM!B:R,12,0)</f>
        <v>45657</v>
      </c>
      <c r="F25" s="61" t="str">
        <f>+VLOOKUP(B25,GESEM!B:R,13,0)</f>
        <v>PART TIME</v>
      </c>
      <c r="G25" s="61"/>
      <c r="H25" s="61"/>
      <c r="I25" s="61" t="str">
        <f>+VLOOKUP(B25,GESEM!B:N,3,0)</f>
        <v>MONTES CAMPOS MANUEL ALEXIS</v>
      </c>
      <c r="J25" s="61" t="s">
        <v>11</v>
      </c>
      <c r="K25" s="61" t="str">
        <f>+VLOOKUP(B25,GESEM!B:R,8,0)</f>
        <v>MENDIZABAL BERMUDEZ OSCAR OWENCESLAO</v>
      </c>
      <c r="L25" s="61" t="str">
        <f>+VLOOKUP(B25,GESEM!B:R,17,0)</f>
        <v xml:space="preserve">CARAZA MORENO JONATHAN </v>
      </c>
      <c r="M25" s="61" t="s">
        <v>99</v>
      </c>
      <c r="N25" s="13">
        <v>0.54166666666666663</v>
      </c>
      <c r="O25" s="14">
        <v>0.70486111111111116</v>
      </c>
      <c r="P25" s="13"/>
      <c r="Q25" s="14"/>
      <c r="R25" s="61" t="str">
        <f>+VLOOKUP(B25,GESEM!B:R,9,0)</f>
        <v>ACTIVO</v>
      </c>
      <c r="S25" s="13">
        <v>0.54166666666666663</v>
      </c>
      <c r="T25" s="14">
        <v>0.70486111111111116</v>
      </c>
      <c r="U25" s="14"/>
      <c r="V25" s="14"/>
      <c r="W25" s="14"/>
      <c r="X25" s="14"/>
      <c r="Y25" s="14"/>
      <c r="Z25" s="15"/>
      <c r="AA25" s="16">
        <v>0.54166666666666663</v>
      </c>
      <c r="AB25" s="17">
        <v>0.70486111111111116</v>
      </c>
      <c r="AC25" s="17"/>
      <c r="AD25" s="17"/>
      <c r="AE25" s="17"/>
      <c r="AF25" s="17"/>
      <c r="AG25" s="17"/>
      <c r="AH25" s="18"/>
      <c r="AI25" s="13"/>
      <c r="AJ25" s="14"/>
      <c r="AK25" s="14"/>
      <c r="AL25" s="14"/>
      <c r="AM25" s="14"/>
      <c r="AN25" s="14"/>
      <c r="AO25" s="14"/>
      <c r="AP25" s="20"/>
      <c r="AQ25" s="16">
        <v>0.54166666666666663</v>
      </c>
      <c r="AR25" s="17">
        <v>0.70486111111111116</v>
      </c>
      <c r="AS25" s="17"/>
      <c r="AT25" s="17"/>
      <c r="AU25" s="17"/>
      <c r="AV25" s="17"/>
      <c r="AW25" s="17"/>
      <c r="AX25" s="18"/>
      <c r="AY25" s="13">
        <v>0.54166666666666663</v>
      </c>
      <c r="AZ25" s="14">
        <v>0.70486111111111116</v>
      </c>
      <c r="BA25" s="14"/>
      <c r="BB25" s="14"/>
      <c r="BC25" s="14"/>
      <c r="BD25" s="14"/>
      <c r="BE25" s="14"/>
      <c r="BF25" s="20"/>
      <c r="BG25" s="16">
        <v>0.54166666666666663</v>
      </c>
      <c r="BH25" s="17">
        <v>0.70486111111111116</v>
      </c>
      <c r="BI25" s="17"/>
      <c r="BJ25" s="17"/>
      <c r="BK25" s="17"/>
      <c r="BL25" s="17"/>
      <c r="BM25" s="17"/>
      <c r="BN25" s="18"/>
      <c r="BO25" s="19">
        <v>0.54166666666666663</v>
      </c>
      <c r="BP25" s="14">
        <v>0.70486111111111116</v>
      </c>
      <c r="BQ25" s="14"/>
      <c r="BR25" s="14"/>
      <c r="BS25" s="14"/>
      <c r="BT25" s="14"/>
      <c r="BU25" s="14"/>
      <c r="BV25" s="20"/>
      <c r="BW25" s="21">
        <f t="shared" si="3"/>
        <v>1</v>
      </c>
      <c r="BX25" s="2" t="str">
        <f t="shared" si="4"/>
        <v>X</v>
      </c>
    </row>
    <row r="26" spans="1:76" x14ac:dyDescent="0.2">
      <c r="A26" s="31">
        <f t="shared" si="2"/>
        <v>20</v>
      </c>
      <c r="B26" s="74">
        <v>70824924</v>
      </c>
      <c r="C26" s="61" t="str">
        <f>+VLOOKUP(J26,TURNO!P:Q,2,0)</f>
        <v>CHAT GLOVER</v>
      </c>
      <c r="D26" s="61" t="str">
        <f>+VLOOKUP(N26,TURNO!B:D,3,0)</f>
        <v>Mañana</v>
      </c>
      <c r="E26" s="75">
        <f>+VLOOKUP(B26,GESEM!B:R,12,0)</f>
        <v>45688</v>
      </c>
      <c r="F26" s="61" t="str">
        <f>+VLOOKUP(B26,GESEM!B:R,13,0)</f>
        <v>FULL TIME</v>
      </c>
      <c r="G26" s="61"/>
      <c r="H26" s="61"/>
      <c r="I26" s="61" t="str">
        <f>+VLOOKUP(B26,GESEM!B:N,3,0)</f>
        <v>SANTOS RODRIGUEZ DHANA ZAMIRA</v>
      </c>
      <c r="J26" s="61" t="s">
        <v>11</v>
      </c>
      <c r="K26" s="61" t="str">
        <f>+VLOOKUP(B26,GESEM!B:R,8,0)</f>
        <v>MARTEL TOLENTINO ERIKA LEIDY</v>
      </c>
      <c r="L26" s="61" t="str">
        <f>+VLOOKUP(B26,GESEM!B:R,17,0)</f>
        <v xml:space="preserve">CARAZA MORENO JONATHAN </v>
      </c>
      <c r="M26" s="61" t="s">
        <v>100</v>
      </c>
      <c r="N26" s="13">
        <v>0.25</v>
      </c>
      <c r="O26" s="14">
        <v>0.59375</v>
      </c>
      <c r="P26" s="13">
        <v>0.375</v>
      </c>
      <c r="Q26" s="14">
        <v>0.40625</v>
      </c>
      <c r="R26" s="61" t="str">
        <f>+VLOOKUP(B26,GESEM!B:R,9,0)</f>
        <v>ACTIVO</v>
      </c>
      <c r="S26" s="13">
        <v>0.25</v>
      </c>
      <c r="T26" s="14">
        <v>0.59375</v>
      </c>
      <c r="U26" s="14"/>
      <c r="V26" s="14"/>
      <c r="W26" s="14">
        <v>0.375</v>
      </c>
      <c r="X26" s="14">
        <v>0.40625</v>
      </c>
      <c r="Y26" s="14"/>
      <c r="Z26" s="15"/>
      <c r="AA26" s="16">
        <v>0.25</v>
      </c>
      <c r="AB26" s="17">
        <v>0.59375</v>
      </c>
      <c r="AC26" s="17"/>
      <c r="AD26" s="17"/>
      <c r="AE26" s="17">
        <v>0.375</v>
      </c>
      <c r="AF26" s="17">
        <v>0.40625</v>
      </c>
      <c r="AG26" s="17"/>
      <c r="AH26" s="18"/>
      <c r="AI26" s="13">
        <v>0.25</v>
      </c>
      <c r="AJ26" s="14">
        <v>0.59375</v>
      </c>
      <c r="AK26" s="14"/>
      <c r="AL26" s="14"/>
      <c r="AM26" s="14">
        <v>0.375</v>
      </c>
      <c r="AN26" s="14">
        <v>0.40625</v>
      </c>
      <c r="AO26" s="14"/>
      <c r="AP26" s="20"/>
      <c r="AQ26" s="16"/>
      <c r="AR26" s="17"/>
      <c r="AS26" s="17"/>
      <c r="AT26" s="17"/>
      <c r="AU26" s="17"/>
      <c r="AV26" s="17"/>
      <c r="AW26" s="17"/>
      <c r="AX26" s="18"/>
      <c r="AY26" s="13">
        <v>0.25</v>
      </c>
      <c r="AZ26" s="14">
        <v>0.59375</v>
      </c>
      <c r="BA26" s="14"/>
      <c r="BB26" s="14"/>
      <c r="BC26" s="14">
        <v>0.375</v>
      </c>
      <c r="BD26" s="14">
        <v>0.40625</v>
      </c>
      <c r="BE26" s="14"/>
      <c r="BF26" s="20"/>
      <c r="BG26" s="16">
        <v>0.25</v>
      </c>
      <c r="BH26" s="17">
        <v>0.59375</v>
      </c>
      <c r="BI26" s="17"/>
      <c r="BJ26" s="17"/>
      <c r="BK26" s="17">
        <v>0.375</v>
      </c>
      <c r="BL26" s="17">
        <v>0.40625</v>
      </c>
      <c r="BM26" s="17"/>
      <c r="BN26" s="18"/>
      <c r="BO26" s="19">
        <v>0.25</v>
      </c>
      <c r="BP26" s="14">
        <v>0.59375</v>
      </c>
      <c r="BQ26" s="14"/>
      <c r="BR26" s="14"/>
      <c r="BS26" s="14">
        <v>0.375</v>
      </c>
      <c r="BT26" s="14">
        <v>0.40625</v>
      </c>
      <c r="BU26" s="14"/>
      <c r="BV26" s="20"/>
      <c r="BW26" s="21">
        <f t="shared" si="3"/>
        <v>1</v>
      </c>
      <c r="BX26" s="2" t="str">
        <f t="shared" si="4"/>
        <v>X</v>
      </c>
    </row>
    <row r="27" spans="1:76" x14ac:dyDescent="0.2">
      <c r="A27" s="31">
        <f t="shared" si="2"/>
        <v>21</v>
      </c>
      <c r="B27" s="74">
        <v>77226653</v>
      </c>
      <c r="C27" s="61" t="str">
        <f>+VLOOKUP(J27,TURNO!P:Q,2,0)</f>
        <v>CHAT GLOVER</v>
      </c>
      <c r="D27" s="61" t="str">
        <f>+VLOOKUP(N27,TURNO!B:D,3,0)</f>
        <v>Mañana</v>
      </c>
      <c r="E27" s="75">
        <f>+VLOOKUP(B27,GESEM!B:R,12,0)</f>
        <v>45688</v>
      </c>
      <c r="F27" s="61" t="str">
        <f>+VLOOKUP(B27,GESEM!B:R,13,0)</f>
        <v>FULL TIME</v>
      </c>
      <c r="G27" s="61"/>
      <c r="H27" s="61"/>
      <c r="I27" s="61" t="str">
        <f>+VLOOKUP(B27,GESEM!B:N,3,0)</f>
        <v>CUENCA RAMOS DANIELA CAROLINA</v>
      </c>
      <c r="J27" s="61" t="s">
        <v>11</v>
      </c>
      <c r="K27" s="61" t="str">
        <f>+VLOOKUP(B27,GESEM!B:R,8,0)</f>
        <v>MARTEL TOLENTINO ERIKA LEIDY</v>
      </c>
      <c r="L27" s="61" t="str">
        <f>+VLOOKUP(B27,GESEM!B:R,17,0)</f>
        <v xml:space="preserve">CARAZA MORENO JONATHAN </v>
      </c>
      <c r="M27" s="61" t="s">
        <v>100</v>
      </c>
      <c r="N27" s="13">
        <v>0.25</v>
      </c>
      <c r="O27" s="14">
        <v>0.59375</v>
      </c>
      <c r="P27" s="13">
        <v>0.375</v>
      </c>
      <c r="Q27" s="14">
        <v>0.40625</v>
      </c>
      <c r="R27" s="61" t="str">
        <f>+VLOOKUP(B27,GESEM!B:R,9,0)</f>
        <v>ACTIVO</v>
      </c>
      <c r="S27" s="13">
        <v>0.25</v>
      </c>
      <c r="T27" s="14">
        <v>0.59375</v>
      </c>
      <c r="U27" s="14"/>
      <c r="V27" s="14"/>
      <c r="W27" s="14">
        <v>0.375</v>
      </c>
      <c r="X27" s="14">
        <v>0.40625</v>
      </c>
      <c r="Y27" s="14"/>
      <c r="Z27" s="15"/>
      <c r="AA27" s="16">
        <v>0.25</v>
      </c>
      <c r="AB27" s="17">
        <v>0.59375</v>
      </c>
      <c r="AC27" s="17"/>
      <c r="AD27" s="17"/>
      <c r="AE27" s="17">
        <v>0.375</v>
      </c>
      <c r="AF27" s="17">
        <v>0.40625</v>
      </c>
      <c r="AG27" s="17"/>
      <c r="AH27" s="18"/>
      <c r="AI27" s="13">
        <v>0.25</v>
      </c>
      <c r="AJ27" s="14">
        <v>0.59375</v>
      </c>
      <c r="AK27" s="14"/>
      <c r="AL27" s="14"/>
      <c r="AM27" s="14">
        <v>0.375</v>
      </c>
      <c r="AN27" s="14">
        <v>0.40625</v>
      </c>
      <c r="AO27" s="14"/>
      <c r="AP27" s="20"/>
      <c r="AQ27" s="16"/>
      <c r="AR27" s="17"/>
      <c r="AS27" s="17"/>
      <c r="AT27" s="17"/>
      <c r="AU27" s="17"/>
      <c r="AV27" s="17"/>
      <c r="AW27" s="17"/>
      <c r="AX27" s="18"/>
      <c r="AY27" s="13">
        <v>0.25</v>
      </c>
      <c r="AZ27" s="14">
        <v>0.59375</v>
      </c>
      <c r="BA27" s="14"/>
      <c r="BB27" s="14"/>
      <c r="BC27" s="14">
        <v>0.375</v>
      </c>
      <c r="BD27" s="14">
        <v>0.40625</v>
      </c>
      <c r="BE27" s="14"/>
      <c r="BF27" s="20"/>
      <c r="BG27" s="16">
        <v>0.25</v>
      </c>
      <c r="BH27" s="17">
        <v>0.59375</v>
      </c>
      <c r="BI27" s="17"/>
      <c r="BJ27" s="17"/>
      <c r="BK27" s="17">
        <v>0.375</v>
      </c>
      <c r="BL27" s="17">
        <v>0.40625</v>
      </c>
      <c r="BM27" s="17"/>
      <c r="BN27" s="18"/>
      <c r="BO27" s="19">
        <v>0.25</v>
      </c>
      <c r="BP27" s="14">
        <v>0.59375</v>
      </c>
      <c r="BQ27" s="14"/>
      <c r="BR27" s="14"/>
      <c r="BS27" s="14">
        <v>0.375</v>
      </c>
      <c r="BT27" s="14">
        <v>0.40625</v>
      </c>
      <c r="BU27" s="14"/>
      <c r="BV27" s="20"/>
      <c r="BW27" s="21">
        <f t="shared" si="3"/>
        <v>1</v>
      </c>
      <c r="BX27" s="2" t="str">
        <f t="shared" si="4"/>
        <v>X</v>
      </c>
    </row>
    <row r="28" spans="1:76" x14ac:dyDescent="0.2">
      <c r="A28" s="31">
        <f t="shared" si="2"/>
        <v>22</v>
      </c>
      <c r="B28" s="74">
        <v>70902828</v>
      </c>
      <c r="C28" s="61" t="str">
        <f>+VLOOKUP(J28,TURNO!P:Q,2,0)</f>
        <v>CHAT GLOVER</v>
      </c>
      <c r="D28" s="61" t="str">
        <f>+VLOOKUP(N28,TURNO!B:D,3,0)</f>
        <v>Mañana</v>
      </c>
      <c r="E28" s="75">
        <f>+VLOOKUP(B28,GESEM!B:R,12,0)</f>
        <v>45688</v>
      </c>
      <c r="F28" s="61" t="str">
        <f>+VLOOKUP(B28,GESEM!B:R,13,0)</f>
        <v>FULL TIME</v>
      </c>
      <c r="G28" s="61"/>
      <c r="H28" s="61"/>
      <c r="I28" s="61" t="str">
        <f>+VLOOKUP(B28,GESEM!B:N,3,0)</f>
        <v>RUIZ MEDINA MARILYN RUTH</v>
      </c>
      <c r="J28" s="61" t="s">
        <v>11</v>
      </c>
      <c r="K28" s="61" t="str">
        <f>+VLOOKUP(B28,GESEM!B:R,8,0)</f>
        <v>MARTEL TOLENTINO ERIKA LEIDY</v>
      </c>
      <c r="L28" s="61" t="str">
        <f>+VLOOKUP(B28,GESEM!B:R,17,0)</f>
        <v xml:space="preserve">CARAZA MORENO JONATHAN </v>
      </c>
      <c r="M28" s="61" t="s">
        <v>97</v>
      </c>
      <c r="N28" s="13">
        <v>0.33333333333333331</v>
      </c>
      <c r="O28" s="14">
        <v>0.67708333333333337</v>
      </c>
      <c r="P28" s="13">
        <v>0.41666666666666669</v>
      </c>
      <c r="Q28" s="14">
        <v>0.44791666666666669</v>
      </c>
      <c r="R28" s="61" t="str">
        <f>+VLOOKUP(B28,GESEM!B:R,9,0)</f>
        <v>ACTIVO</v>
      </c>
      <c r="S28" s="13"/>
      <c r="T28" s="14"/>
      <c r="U28" s="14"/>
      <c r="V28" s="14"/>
      <c r="W28" s="14"/>
      <c r="X28" s="14"/>
      <c r="Y28" s="14"/>
      <c r="Z28" s="15"/>
      <c r="AA28" s="16">
        <v>0.33333333333333331</v>
      </c>
      <c r="AB28" s="17">
        <v>0.67708333333333337</v>
      </c>
      <c r="AC28" s="17"/>
      <c r="AD28" s="17"/>
      <c r="AE28" s="17">
        <v>0.41666666666666669</v>
      </c>
      <c r="AF28" s="17">
        <v>0.44791666666666669</v>
      </c>
      <c r="AG28" s="17"/>
      <c r="AH28" s="18"/>
      <c r="AI28" s="13">
        <v>0.33333333333333331</v>
      </c>
      <c r="AJ28" s="14">
        <v>0.67708333333333337</v>
      </c>
      <c r="AK28" s="14"/>
      <c r="AL28" s="14"/>
      <c r="AM28" s="14">
        <v>0.41666666666666669</v>
      </c>
      <c r="AN28" s="14">
        <v>0.44791666666666669</v>
      </c>
      <c r="AO28" s="14"/>
      <c r="AP28" s="20"/>
      <c r="AQ28" s="16">
        <v>0.33333333333333331</v>
      </c>
      <c r="AR28" s="17">
        <v>0.67708333333333337</v>
      </c>
      <c r="AS28" s="17"/>
      <c r="AT28" s="17"/>
      <c r="AU28" s="17">
        <v>0.41666666666666669</v>
      </c>
      <c r="AV28" s="17">
        <v>0.44791666666666669</v>
      </c>
      <c r="AW28" s="17"/>
      <c r="AX28" s="18"/>
      <c r="AY28" s="13">
        <v>0.33333333333333331</v>
      </c>
      <c r="AZ28" s="14">
        <v>0.67708333333333337</v>
      </c>
      <c r="BA28" s="14"/>
      <c r="BB28" s="14"/>
      <c r="BC28" s="14">
        <v>0.41666666666666669</v>
      </c>
      <c r="BD28" s="14">
        <v>0.44791666666666669</v>
      </c>
      <c r="BE28" s="14"/>
      <c r="BF28" s="20"/>
      <c r="BG28" s="16">
        <v>0.33333333333333331</v>
      </c>
      <c r="BH28" s="17">
        <v>0.67708333333333337</v>
      </c>
      <c r="BI28" s="17"/>
      <c r="BJ28" s="17"/>
      <c r="BK28" s="17">
        <v>0.41666666666666669</v>
      </c>
      <c r="BL28" s="17">
        <v>0.44791666666666669</v>
      </c>
      <c r="BM28" s="17"/>
      <c r="BN28" s="18"/>
      <c r="BO28" s="19">
        <v>0.33333333333333331</v>
      </c>
      <c r="BP28" s="14">
        <v>0.67708333333333337</v>
      </c>
      <c r="BQ28" s="14"/>
      <c r="BR28" s="14"/>
      <c r="BS28" s="14">
        <v>0.41666666666666669</v>
      </c>
      <c r="BT28" s="14">
        <v>0.44791666666666669</v>
      </c>
      <c r="BU28" s="14"/>
      <c r="BV28" s="20"/>
      <c r="BW28" s="21">
        <f t="shared" si="3"/>
        <v>1</v>
      </c>
      <c r="BX28" s="2" t="str">
        <f t="shared" si="4"/>
        <v>X</v>
      </c>
    </row>
    <row r="29" spans="1:76" x14ac:dyDescent="0.2">
      <c r="A29" s="31">
        <f t="shared" si="2"/>
        <v>23</v>
      </c>
      <c r="B29" s="74">
        <v>72227180</v>
      </c>
      <c r="C29" s="61" t="str">
        <f>+VLOOKUP(J29,TURNO!P:Q,2,0)</f>
        <v>CHAT GLOVER</v>
      </c>
      <c r="D29" s="61" t="str">
        <f>+VLOOKUP(N29,TURNO!B:D,3,0)</f>
        <v>Mañana</v>
      </c>
      <c r="E29" s="75">
        <f>+VLOOKUP(B29,GESEM!B:R,12,0)</f>
        <v>45688</v>
      </c>
      <c r="F29" s="61" t="str">
        <f>+VLOOKUP(B29,GESEM!B:R,13,0)</f>
        <v>FULL TIME</v>
      </c>
      <c r="G29" s="61"/>
      <c r="H29" s="61"/>
      <c r="I29" s="61" t="str">
        <f>+VLOOKUP(B29,GESEM!B:N,3,0)</f>
        <v>ORTIZ ECHEGARAY ANA YSABEL</v>
      </c>
      <c r="J29" s="61" t="s">
        <v>11</v>
      </c>
      <c r="K29" s="61" t="str">
        <f>+VLOOKUP(B29,GESEM!B:R,8,0)</f>
        <v>MARTEL TOLENTINO ERIKA LEIDY</v>
      </c>
      <c r="L29" s="61" t="str">
        <f>+VLOOKUP(B29,GESEM!B:R,17,0)</f>
        <v xml:space="preserve">CARAZA MORENO JONATHAN </v>
      </c>
      <c r="M29" s="61" t="s">
        <v>98</v>
      </c>
      <c r="N29" s="13">
        <v>0.25</v>
      </c>
      <c r="O29" s="14">
        <v>0.59375</v>
      </c>
      <c r="P29" s="13">
        <v>0.39583333333333331</v>
      </c>
      <c r="Q29" s="14">
        <v>0.42708333333333331</v>
      </c>
      <c r="R29" s="61" t="str">
        <f>+VLOOKUP(B29,GESEM!B:R,9,0)</f>
        <v>ACTIVO</v>
      </c>
      <c r="S29" s="13">
        <v>0.25</v>
      </c>
      <c r="T29" s="14">
        <v>0.59375</v>
      </c>
      <c r="U29" s="14"/>
      <c r="V29" s="14"/>
      <c r="W29" s="14">
        <v>0.39583333333333331</v>
      </c>
      <c r="X29" s="14">
        <v>0.42708333333333331</v>
      </c>
      <c r="Y29" s="14"/>
      <c r="Z29" s="15"/>
      <c r="AA29" s="16"/>
      <c r="AB29" s="17"/>
      <c r="AC29" s="17"/>
      <c r="AD29" s="17"/>
      <c r="AE29" s="17"/>
      <c r="AF29" s="17"/>
      <c r="AG29" s="17"/>
      <c r="AH29" s="18"/>
      <c r="AI29" s="13">
        <v>0.25</v>
      </c>
      <c r="AJ29" s="14">
        <v>0.59375</v>
      </c>
      <c r="AK29" s="14"/>
      <c r="AL29" s="14"/>
      <c r="AM29" s="14">
        <v>0.39583333333333331</v>
      </c>
      <c r="AN29" s="14">
        <v>0.42708333333333331</v>
      </c>
      <c r="AO29" s="14"/>
      <c r="AP29" s="20"/>
      <c r="AQ29" s="16">
        <v>0.25</v>
      </c>
      <c r="AR29" s="17">
        <v>0.59375</v>
      </c>
      <c r="AS29" s="17"/>
      <c r="AT29" s="17"/>
      <c r="AU29" s="17">
        <v>0.39583333333333331</v>
      </c>
      <c r="AV29" s="17">
        <v>0.42708333333333331</v>
      </c>
      <c r="AW29" s="17"/>
      <c r="AX29" s="18"/>
      <c r="AY29" s="13">
        <v>0.25</v>
      </c>
      <c r="AZ29" s="14">
        <v>0.59375</v>
      </c>
      <c r="BA29" s="14"/>
      <c r="BB29" s="14"/>
      <c r="BC29" s="14">
        <v>0.39583333333333331</v>
      </c>
      <c r="BD29" s="14">
        <v>0.42708333333333331</v>
      </c>
      <c r="BE29" s="14"/>
      <c r="BF29" s="20"/>
      <c r="BG29" s="16">
        <v>0.25</v>
      </c>
      <c r="BH29" s="17">
        <v>0.59375</v>
      </c>
      <c r="BI29" s="17"/>
      <c r="BJ29" s="17"/>
      <c r="BK29" s="17">
        <v>0.39583333333333331</v>
      </c>
      <c r="BL29" s="17">
        <v>0.42708333333333331</v>
      </c>
      <c r="BM29" s="17"/>
      <c r="BN29" s="18"/>
      <c r="BO29" s="19">
        <v>0.25</v>
      </c>
      <c r="BP29" s="14">
        <v>0.59375</v>
      </c>
      <c r="BQ29" s="14"/>
      <c r="BR29" s="14"/>
      <c r="BS29" s="14">
        <v>0.39583333333333331</v>
      </c>
      <c r="BT29" s="14">
        <v>0.42708333333333331</v>
      </c>
      <c r="BU29" s="14"/>
      <c r="BV29" s="20"/>
      <c r="BW29" s="21">
        <f t="shared" si="3"/>
        <v>1</v>
      </c>
      <c r="BX29" s="2" t="str">
        <f t="shared" si="4"/>
        <v>X</v>
      </c>
    </row>
    <row r="30" spans="1:76" x14ac:dyDescent="0.2">
      <c r="A30" s="31">
        <f t="shared" si="2"/>
        <v>24</v>
      </c>
      <c r="B30" s="74">
        <v>46410499</v>
      </c>
      <c r="C30" s="61" t="str">
        <f>+VLOOKUP(J30,TURNO!P:Q,2,0)</f>
        <v>CHAT GLOVER</v>
      </c>
      <c r="D30" s="61" t="str">
        <f>+VLOOKUP(N30,TURNO!B:D,3,0)</f>
        <v>Mañana</v>
      </c>
      <c r="E30" s="75">
        <f>+VLOOKUP(B30,GESEM!B:R,12,0)</f>
        <v>45688</v>
      </c>
      <c r="F30" s="61" t="str">
        <f>+VLOOKUP(B30,GESEM!B:R,13,0)</f>
        <v>FULL TIME</v>
      </c>
      <c r="G30" s="61"/>
      <c r="H30" s="61"/>
      <c r="I30" s="61" t="str">
        <f>+VLOOKUP(B30,GESEM!B:N,3,0)</f>
        <v>MARTINEZ CHAIGUAQUE KELLY ELIZABETH</v>
      </c>
      <c r="J30" s="61" t="s">
        <v>11</v>
      </c>
      <c r="K30" s="61" t="str">
        <f>+VLOOKUP(B30,GESEM!B:R,8,0)</f>
        <v>MARTEL TOLENTINO ERIKA LEIDY</v>
      </c>
      <c r="L30" s="61" t="str">
        <f>+VLOOKUP(B30,GESEM!B:R,17,0)</f>
        <v xml:space="preserve">CARAZA MORENO JONATHAN </v>
      </c>
      <c r="M30" s="61" t="s">
        <v>102</v>
      </c>
      <c r="N30" s="13">
        <v>0.33333333333333331</v>
      </c>
      <c r="O30" s="14">
        <v>0.67708333333333337</v>
      </c>
      <c r="P30" s="13">
        <v>0.41666666666666669</v>
      </c>
      <c r="Q30" s="14">
        <v>0.44791666666666669</v>
      </c>
      <c r="R30" s="61" t="str">
        <f>+VLOOKUP(B30,GESEM!B:R,9,0)</f>
        <v>ACTIVO</v>
      </c>
      <c r="S30" s="13">
        <v>0.33333333333333331</v>
      </c>
      <c r="T30" s="14">
        <v>0.67708333333333337</v>
      </c>
      <c r="U30" s="14"/>
      <c r="V30" s="14"/>
      <c r="W30" s="14">
        <v>0.41666666666666669</v>
      </c>
      <c r="X30" s="14">
        <v>0.44791666666666669</v>
      </c>
      <c r="Y30" s="14"/>
      <c r="Z30" s="15"/>
      <c r="AA30" s="16">
        <v>0.33333333333333331</v>
      </c>
      <c r="AB30" s="17">
        <v>0.67708333333333337</v>
      </c>
      <c r="AC30" s="17"/>
      <c r="AD30" s="17"/>
      <c r="AE30" s="17">
        <v>0.41666666666666669</v>
      </c>
      <c r="AF30" s="17">
        <v>0.44791666666666669</v>
      </c>
      <c r="AG30" s="17"/>
      <c r="AH30" s="18"/>
      <c r="AI30" s="13">
        <v>0.33333333333333331</v>
      </c>
      <c r="AJ30" s="14">
        <v>0.67708333333333337</v>
      </c>
      <c r="AK30" s="14"/>
      <c r="AL30" s="14"/>
      <c r="AM30" s="14">
        <v>0.41666666666666669</v>
      </c>
      <c r="AN30" s="14">
        <v>0.44791666666666669</v>
      </c>
      <c r="AO30" s="14"/>
      <c r="AP30" s="20"/>
      <c r="AQ30" s="16">
        <v>0.33333333333333331</v>
      </c>
      <c r="AR30" s="17">
        <v>0.67708333333333337</v>
      </c>
      <c r="AS30" s="17"/>
      <c r="AT30" s="17"/>
      <c r="AU30" s="17">
        <v>0.41666666666666669</v>
      </c>
      <c r="AV30" s="17">
        <v>0.44791666666666669</v>
      </c>
      <c r="AW30" s="17"/>
      <c r="AX30" s="18"/>
      <c r="AY30" s="13">
        <v>0.33333333333333331</v>
      </c>
      <c r="AZ30" s="14">
        <v>0.67708333333333337</v>
      </c>
      <c r="BA30" s="14"/>
      <c r="BB30" s="14"/>
      <c r="BC30" s="14">
        <v>0.41666666666666669</v>
      </c>
      <c r="BD30" s="14">
        <v>0.44791666666666669</v>
      </c>
      <c r="BE30" s="14"/>
      <c r="BF30" s="20"/>
      <c r="BG30" s="16"/>
      <c r="BH30" s="17"/>
      <c r="BI30" s="17"/>
      <c r="BJ30" s="17"/>
      <c r="BK30" s="17"/>
      <c r="BL30" s="17"/>
      <c r="BM30" s="17"/>
      <c r="BN30" s="18"/>
      <c r="BO30" s="19">
        <v>0.33333333333333331</v>
      </c>
      <c r="BP30" s="14">
        <v>0.67708333333333337</v>
      </c>
      <c r="BQ30" s="14"/>
      <c r="BR30" s="14"/>
      <c r="BS30" s="14">
        <v>0.41666666666666669</v>
      </c>
      <c r="BT30" s="14">
        <v>0.44791666666666669</v>
      </c>
      <c r="BU30" s="14"/>
      <c r="BV30" s="20"/>
      <c r="BW30" s="21">
        <f t="shared" si="3"/>
        <v>1</v>
      </c>
      <c r="BX30" s="2" t="str">
        <f t="shared" si="4"/>
        <v>X</v>
      </c>
    </row>
    <row r="31" spans="1:76" x14ac:dyDescent="0.2">
      <c r="A31" s="31">
        <f t="shared" si="2"/>
        <v>25</v>
      </c>
      <c r="B31" s="74">
        <v>46388254</v>
      </c>
      <c r="C31" s="61" t="str">
        <f>+VLOOKUP(J31,TURNO!P:Q,2,0)</f>
        <v>CHAT GLOVER</v>
      </c>
      <c r="D31" s="61" t="str">
        <f>+VLOOKUP(N31,TURNO!B:D,3,0)</f>
        <v>Mañana</v>
      </c>
      <c r="E31" s="75">
        <f>+VLOOKUP(B31,GESEM!B:R,12,0)</f>
        <v>45688</v>
      </c>
      <c r="F31" s="61" t="str">
        <f>+VLOOKUP(B31,GESEM!B:R,13,0)</f>
        <v>FULL TIME</v>
      </c>
      <c r="G31" s="61"/>
      <c r="H31" s="61"/>
      <c r="I31" s="61" t="str">
        <f>+VLOOKUP(B31,GESEM!B:N,3,0)</f>
        <v>DAVILA FIGUEROA NOELIA</v>
      </c>
      <c r="J31" s="61" t="s">
        <v>11</v>
      </c>
      <c r="K31" s="61" t="str">
        <f>+VLOOKUP(B31,GESEM!B:R,8,0)</f>
        <v>MARTEL TOLENTINO ERIKA LEIDY</v>
      </c>
      <c r="L31" s="61" t="str">
        <f>+VLOOKUP(B31,GESEM!B:R,17,0)</f>
        <v xml:space="preserve">CARAZA MORENO JONATHAN </v>
      </c>
      <c r="M31" s="61" t="s">
        <v>98</v>
      </c>
      <c r="N31" s="13">
        <v>0.33333333333333331</v>
      </c>
      <c r="O31" s="14">
        <v>0.67708333333333337</v>
      </c>
      <c r="P31" s="13">
        <v>0.4375</v>
      </c>
      <c r="Q31" s="14">
        <v>0.46875</v>
      </c>
      <c r="R31" s="61" t="str">
        <f>+VLOOKUP(B31,GESEM!B:R,9,0)</f>
        <v>ACTIVO</v>
      </c>
      <c r="S31" s="13">
        <v>0.33333333333333331</v>
      </c>
      <c r="T31" s="14">
        <v>0.67708333333333337</v>
      </c>
      <c r="U31" s="14"/>
      <c r="V31" s="14"/>
      <c r="W31" s="14">
        <v>0.4375</v>
      </c>
      <c r="X31" s="14">
        <v>0.46875</v>
      </c>
      <c r="Y31" s="14"/>
      <c r="Z31" s="15"/>
      <c r="AA31" s="16"/>
      <c r="AB31" s="17"/>
      <c r="AC31" s="17"/>
      <c r="AD31" s="17"/>
      <c r="AE31" s="17"/>
      <c r="AF31" s="17"/>
      <c r="AG31" s="17"/>
      <c r="AH31" s="18"/>
      <c r="AI31" s="13">
        <v>0.33333333333333331</v>
      </c>
      <c r="AJ31" s="14">
        <v>0.67708333333333337</v>
      </c>
      <c r="AK31" s="14"/>
      <c r="AL31" s="14"/>
      <c r="AM31" s="14">
        <v>0.4375</v>
      </c>
      <c r="AN31" s="14">
        <v>0.46875</v>
      </c>
      <c r="AO31" s="14"/>
      <c r="AP31" s="20"/>
      <c r="AQ31" s="16">
        <v>0.33333333333333331</v>
      </c>
      <c r="AR31" s="17">
        <v>0.67708333333333337</v>
      </c>
      <c r="AS31" s="17"/>
      <c r="AT31" s="17"/>
      <c r="AU31" s="17">
        <v>0.4375</v>
      </c>
      <c r="AV31" s="17">
        <v>0.46875</v>
      </c>
      <c r="AW31" s="17"/>
      <c r="AX31" s="18"/>
      <c r="AY31" s="13">
        <v>0.33333333333333331</v>
      </c>
      <c r="AZ31" s="14">
        <v>0.67708333333333337</v>
      </c>
      <c r="BA31" s="14"/>
      <c r="BB31" s="14"/>
      <c r="BC31" s="14">
        <v>0.4375</v>
      </c>
      <c r="BD31" s="14">
        <v>0.46875</v>
      </c>
      <c r="BE31" s="14"/>
      <c r="BF31" s="20"/>
      <c r="BG31" s="16">
        <v>0.33333333333333331</v>
      </c>
      <c r="BH31" s="17">
        <v>0.67708333333333337</v>
      </c>
      <c r="BI31" s="17"/>
      <c r="BJ31" s="17"/>
      <c r="BK31" s="17">
        <v>0.4375</v>
      </c>
      <c r="BL31" s="17">
        <v>0.46875</v>
      </c>
      <c r="BM31" s="17"/>
      <c r="BN31" s="18"/>
      <c r="BO31" s="19">
        <v>0.33333333333333331</v>
      </c>
      <c r="BP31" s="14">
        <v>0.67708333333333337</v>
      </c>
      <c r="BQ31" s="14"/>
      <c r="BR31" s="14"/>
      <c r="BS31" s="14">
        <v>0.4375</v>
      </c>
      <c r="BT31" s="14">
        <v>0.46875</v>
      </c>
      <c r="BU31" s="14"/>
      <c r="BV31" s="20"/>
      <c r="BW31" s="21">
        <f t="shared" si="3"/>
        <v>1</v>
      </c>
      <c r="BX31" s="2" t="str">
        <f t="shared" si="4"/>
        <v>X</v>
      </c>
    </row>
    <row r="32" spans="1:76" x14ac:dyDescent="0.2">
      <c r="A32" s="31">
        <f t="shared" si="2"/>
        <v>26</v>
      </c>
      <c r="B32" s="74">
        <v>47774656</v>
      </c>
      <c r="C32" s="61" t="str">
        <f>+VLOOKUP(J32,TURNO!P:Q,2,0)</f>
        <v>CHAT GLOVER</v>
      </c>
      <c r="D32" s="61" t="str">
        <f>+VLOOKUP(N32,TURNO!B:D,3,0)</f>
        <v>Mañana</v>
      </c>
      <c r="E32" s="75">
        <f>+VLOOKUP(B32,GESEM!B:R,12,0)</f>
        <v>45688</v>
      </c>
      <c r="F32" s="61" t="str">
        <f>+VLOOKUP(B32,GESEM!B:R,13,0)</f>
        <v>FULL TIME</v>
      </c>
      <c r="G32" s="61"/>
      <c r="H32" s="61"/>
      <c r="I32" s="61" t="str">
        <f>+VLOOKUP(B32,GESEM!B:N,3,0)</f>
        <v>TRAMONTANA PUENTE DE LA VEGA MELISSA</v>
      </c>
      <c r="J32" s="61" t="s">
        <v>11</v>
      </c>
      <c r="K32" s="61" t="str">
        <f>+VLOOKUP(B32,GESEM!B:R,8,0)</f>
        <v>AZABACHE GARCIA HILDA MERCEDES</v>
      </c>
      <c r="L32" s="61" t="str">
        <f>+VLOOKUP(B32,GESEM!B:R,17,0)</f>
        <v xml:space="preserve">CARAZA MORENO JONATHAN </v>
      </c>
      <c r="M32" s="61" t="s">
        <v>97</v>
      </c>
      <c r="N32" s="13">
        <v>0.25</v>
      </c>
      <c r="O32" s="14">
        <v>0.59375</v>
      </c>
      <c r="P32" s="13">
        <v>0.39583333333333331</v>
      </c>
      <c r="Q32" s="14">
        <v>0.42708333333333331</v>
      </c>
      <c r="R32" s="61" t="str">
        <f>+VLOOKUP(B32,GESEM!B:R,9,0)</f>
        <v>ACTIVO</v>
      </c>
      <c r="S32" s="13"/>
      <c r="T32" s="14"/>
      <c r="U32" s="14"/>
      <c r="V32" s="14"/>
      <c r="W32" s="14"/>
      <c r="X32" s="14"/>
      <c r="Y32" s="14"/>
      <c r="Z32" s="15"/>
      <c r="AA32" s="16">
        <v>0.25</v>
      </c>
      <c r="AB32" s="17">
        <v>0.59375</v>
      </c>
      <c r="AC32" s="17"/>
      <c r="AD32" s="17"/>
      <c r="AE32" s="17">
        <v>0.39583333333333331</v>
      </c>
      <c r="AF32" s="17">
        <v>0.42708333333333331</v>
      </c>
      <c r="AG32" s="17"/>
      <c r="AH32" s="18"/>
      <c r="AI32" s="13">
        <v>0.25</v>
      </c>
      <c r="AJ32" s="14">
        <v>0.59375</v>
      </c>
      <c r="AK32" s="14"/>
      <c r="AL32" s="14"/>
      <c r="AM32" s="14">
        <v>0.39583333333333331</v>
      </c>
      <c r="AN32" s="14">
        <v>0.42708333333333331</v>
      </c>
      <c r="AO32" s="14"/>
      <c r="AP32" s="20"/>
      <c r="AQ32" s="16">
        <v>0.25</v>
      </c>
      <c r="AR32" s="17">
        <v>0.59375</v>
      </c>
      <c r="AS32" s="17"/>
      <c r="AT32" s="17"/>
      <c r="AU32" s="17">
        <v>0.39583333333333331</v>
      </c>
      <c r="AV32" s="17">
        <v>0.42708333333333331</v>
      </c>
      <c r="AW32" s="17"/>
      <c r="AX32" s="18"/>
      <c r="AY32" s="13">
        <v>0.25</v>
      </c>
      <c r="AZ32" s="14">
        <v>0.59375</v>
      </c>
      <c r="BA32" s="14"/>
      <c r="BB32" s="14"/>
      <c r="BC32" s="14">
        <v>0.39583333333333331</v>
      </c>
      <c r="BD32" s="14">
        <v>0.42708333333333331</v>
      </c>
      <c r="BE32" s="14"/>
      <c r="BF32" s="20"/>
      <c r="BG32" s="16">
        <v>0.25</v>
      </c>
      <c r="BH32" s="17">
        <v>0.59375</v>
      </c>
      <c r="BI32" s="17"/>
      <c r="BJ32" s="17"/>
      <c r="BK32" s="17">
        <v>0.39583333333333331</v>
      </c>
      <c r="BL32" s="17">
        <v>0.42708333333333331</v>
      </c>
      <c r="BM32" s="17"/>
      <c r="BN32" s="18"/>
      <c r="BO32" s="19">
        <v>0.25</v>
      </c>
      <c r="BP32" s="14">
        <v>0.59375</v>
      </c>
      <c r="BQ32" s="14"/>
      <c r="BR32" s="14"/>
      <c r="BS32" s="14">
        <v>0.39583333333333331</v>
      </c>
      <c r="BT32" s="14">
        <v>0.42708333333333331</v>
      </c>
      <c r="BU32" s="14"/>
      <c r="BV32" s="20"/>
      <c r="BW32" s="21">
        <f t="shared" si="3"/>
        <v>1</v>
      </c>
      <c r="BX32" s="2" t="str">
        <f t="shared" si="4"/>
        <v>X</v>
      </c>
    </row>
    <row r="33" spans="1:76" x14ac:dyDescent="0.2">
      <c r="A33" s="31">
        <f t="shared" si="2"/>
        <v>27</v>
      </c>
      <c r="B33" s="74">
        <v>47420724</v>
      </c>
      <c r="C33" s="61" t="str">
        <f>+VLOOKUP(J33,TURNO!P:Q,2,0)</f>
        <v>CHAT GLOVER</v>
      </c>
      <c r="D33" s="61" t="str">
        <f>+VLOOKUP(N33,TURNO!B:D,3,0)</f>
        <v>Mañana</v>
      </c>
      <c r="E33" s="75">
        <f>+VLOOKUP(B33,GESEM!B:R,12,0)</f>
        <v>45688</v>
      </c>
      <c r="F33" s="61" t="str">
        <f>+VLOOKUP(B33,GESEM!B:R,13,0)</f>
        <v>FULL TIME</v>
      </c>
      <c r="G33" s="61"/>
      <c r="H33" s="61"/>
      <c r="I33" s="61" t="str">
        <f>+VLOOKUP(B33,GESEM!B:N,3,0)</f>
        <v>VIERA JUAREZ SHIRLEY KATTERINE</v>
      </c>
      <c r="J33" s="61" t="s">
        <v>11</v>
      </c>
      <c r="K33" s="61" t="str">
        <f>+VLOOKUP(B33,GESEM!B:R,8,0)</f>
        <v>ALDANA CORDOVA PAOLA FRANCISCA</v>
      </c>
      <c r="L33" s="61" t="str">
        <f>+VLOOKUP(B33,GESEM!B:R,17,0)</f>
        <v xml:space="preserve">CARAZA MORENO JONATHAN </v>
      </c>
      <c r="M33" s="61" t="s">
        <v>98</v>
      </c>
      <c r="N33" s="13">
        <v>0.25</v>
      </c>
      <c r="O33" s="14">
        <v>0.59375</v>
      </c>
      <c r="P33" s="13">
        <v>0.375</v>
      </c>
      <c r="Q33" s="14">
        <v>0.40625</v>
      </c>
      <c r="R33" s="61" t="str">
        <f>+VLOOKUP(B33,GESEM!B:R,9,0)</f>
        <v>ACTIVO</v>
      </c>
      <c r="S33" s="13">
        <v>0.25</v>
      </c>
      <c r="T33" s="14">
        <v>0.59375</v>
      </c>
      <c r="U33" s="14"/>
      <c r="V33" s="14"/>
      <c r="W33" s="14">
        <v>0.375</v>
      </c>
      <c r="X33" s="14">
        <v>0.40625</v>
      </c>
      <c r="Y33" s="14"/>
      <c r="Z33" s="15"/>
      <c r="AA33" s="16"/>
      <c r="AB33" s="17"/>
      <c r="AC33" s="17"/>
      <c r="AD33" s="17"/>
      <c r="AE33" s="17"/>
      <c r="AF33" s="17"/>
      <c r="AG33" s="17"/>
      <c r="AH33" s="18"/>
      <c r="AI33" s="13">
        <v>0.25</v>
      </c>
      <c r="AJ33" s="14">
        <v>0.59375</v>
      </c>
      <c r="AK33" s="14"/>
      <c r="AL33" s="14"/>
      <c r="AM33" s="14">
        <v>0.375</v>
      </c>
      <c r="AN33" s="14">
        <v>0.40625</v>
      </c>
      <c r="AO33" s="14"/>
      <c r="AP33" s="20"/>
      <c r="AQ33" s="16">
        <v>0.25</v>
      </c>
      <c r="AR33" s="17">
        <v>0.59375</v>
      </c>
      <c r="AS33" s="17"/>
      <c r="AT33" s="17"/>
      <c r="AU33" s="17">
        <v>0.375</v>
      </c>
      <c r="AV33" s="17">
        <v>0.40625</v>
      </c>
      <c r="AW33" s="17"/>
      <c r="AX33" s="18"/>
      <c r="AY33" s="13">
        <v>0.25</v>
      </c>
      <c r="AZ33" s="14">
        <v>0.59375</v>
      </c>
      <c r="BA33" s="14"/>
      <c r="BB33" s="14"/>
      <c r="BC33" s="14">
        <v>0.375</v>
      </c>
      <c r="BD33" s="14">
        <v>0.40625</v>
      </c>
      <c r="BE33" s="14"/>
      <c r="BF33" s="20"/>
      <c r="BG33" s="16">
        <v>0.25</v>
      </c>
      <c r="BH33" s="17">
        <v>0.59375</v>
      </c>
      <c r="BI33" s="17"/>
      <c r="BJ33" s="17"/>
      <c r="BK33" s="17">
        <v>0.375</v>
      </c>
      <c r="BL33" s="17">
        <v>0.40625</v>
      </c>
      <c r="BM33" s="17"/>
      <c r="BN33" s="18"/>
      <c r="BO33" s="19">
        <v>0.25</v>
      </c>
      <c r="BP33" s="14">
        <v>0.59375</v>
      </c>
      <c r="BQ33" s="14"/>
      <c r="BR33" s="14"/>
      <c r="BS33" s="14">
        <v>0.375</v>
      </c>
      <c r="BT33" s="14">
        <v>0.40625</v>
      </c>
      <c r="BU33" s="14"/>
      <c r="BV33" s="20"/>
      <c r="BW33" s="21">
        <f t="shared" si="3"/>
        <v>1</v>
      </c>
      <c r="BX33" s="2" t="str">
        <f t="shared" si="4"/>
        <v>X</v>
      </c>
    </row>
    <row r="34" spans="1:76" x14ac:dyDescent="0.2">
      <c r="A34" s="31">
        <f t="shared" si="2"/>
        <v>28</v>
      </c>
      <c r="B34" s="74">
        <v>72902278</v>
      </c>
      <c r="C34" s="61" t="str">
        <f>+VLOOKUP(J34,TURNO!P:Q,2,0)</f>
        <v>CHAT GLOVER</v>
      </c>
      <c r="D34" s="61" t="str">
        <f>+VLOOKUP(N34,TURNO!B:D,3,0)</f>
        <v>Mañana</v>
      </c>
      <c r="E34" s="75">
        <f>+VLOOKUP(B34,GESEM!B:R,12,0)</f>
        <v>45688</v>
      </c>
      <c r="F34" s="61" t="str">
        <f>+VLOOKUP(B34,GESEM!B:R,13,0)</f>
        <v>PART TIME</v>
      </c>
      <c r="G34" s="61"/>
      <c r="H34" s="86"/>
      <c r="I34" s="61" t="str">
        <f>+VLOOKUP(B34,GESEM!B:N,3,0)</f>
        <v>YALAN JAUCHA PEDRO ANGEL</v>
      </c>
      <c r="J34" s="61" t="s">
        <v>11</v>
      </c>
      <c r="K34" s="61" t="str">
        <f>+VLOOKUP(B34,GESEM!B:R,8,0)</f>
        <v>ALDANA CORDOVA PAOLA FRANCISCA</v>
      </c>
      <c r="L34" s="61" t="str">
        <f>+VLOOKUP(B34,GESEM!B:R,17,0)</f>
        <v xml:space="preserve">CARAZA MORENO JONATHAN </v>
      </c>
      <c r="M34" s="61" t="s">
        <v>98</v>
      </c>
      <c r="N34" s="13">
        <v>0.29166666666666669</v>
      </c>
      <c r="O34" s="14">
        <v>0.4548611111111111</v>
      </c>
      <c r="P34" s="13"/>
      <c r="Q34" s="14"/>
      <c r="R34" s="61" t="str">
        <f>+VLOOKUP(B34,GESEM!B:R,9,0)</f>
        <v>ACTIVO</v>
      </c>
      <c r="S34" s="13">
        <v>0.29166666666666669</v>
      </c>
      <c r="T34" s="14">
        <v>0.4548611111111111</v>
      </c>
      <c r="U34" s="14"/>
      <c r="V34" s="14"/>
      <c r="W34" s="14"/>
      <c r="X34" s="14"/>
      <c r="Y34" s="14"/>
      <c r="Z34" s="15"/>
      <c r="AA34" s="16"/>
      <c r="AB34" s="17"/>
      <c r="AC34" s="17"/>
      <c r="AD34" s="17"/>
      <c r="AE34" s="17"/>
      <c r="AF34" s="17"/>
      <c r="AG34" s="17"/>
      <c r="AH34" s="18"/>
      <c r="AI34" s="13">
        <v>0.29166666666666669</v>
      </c>
      <c r="AJ34" s="14">
        <v>0.4548611111111111</v>
      </c>
      <c r="AK34" s="14"/>
      <c r="AL34" s="14"/>
      <c r="AM34" s="14"/>
      <c r="AN34" s="14"/>
      <c r="AO34" s="14"/>
      <c r="AP34" s="20"/>
      <c r="AQ34" s="16">
        <v>0.29166666666666669</v>
      </c>
      <c r="AR34" s="17">
        <v>0.4548611111111111</v>
      </c>
      <c r="AS34" s="17"/>
      <c r="AT34" s="17"/>
      <c r="AU34" s="17"/>
      <c r="AV34" s="17"/>
      <c r="AW34" s="17"/>
      <c r="AX34" s="18"/>
      <c r="AY34" s="13">
        <v>0.29166666666666669</v>
      </c>
      <c r="AZ34" s="14">
        <v>0.4548611111111111</v>
      </c>
      <c r="BA34" s="14"/>
      <c r="BB34" s="14"/>
      <c r="BC34" s="14"/>
      <c r="BD34" s="14"/>
      <c r="BE34" s="14"/>
      <c r="BF34" s="20"/>
      <c r="BG34" s="16">
        <v>0.29166666666666669</v>
      </c>
      <c r="BH34" s="17">
        <v>0.4548611111111111</v>
      </c>
      <c r="BI34" s="17"/>
      <c r="BJ34" s="17"/>
      <c r="BK34" s="17"/>
      <c r="BL34" s="17"/>
      <c r="BM34" s="17"/>
      <c r="BN34" s="18"/>
      <c r="BO34" s="19">
        <v>0.29166666666666669</v>
      </c>
      <c r="BP34" s="14">
        <v>0.4548611111111111</v>
      </c>
      <c r="BQ34" s="14"/>
      <c r="BR34" s="14"/>
      <c r="BS34" s="14"/>
      <c r="BT34" s="14"/>
      <c r="BU34" s="14"/>
      <c r="BV34" s="20"/>
      <c r="BW34" s="21">
        <f t="shared" si="3"/>
        <v>1</v>
      </c>
      <c r="BX34" s="2" t="str">
        <f t="shared" si="4"/>
        <v>X</v>
      </c>
    </row>
    <row r="35" spans="1:76" x14ac:dyDescent="0.2">
      <c r="A35" s="31">
        <f t="shared" si="2"/>
        <v>29</v>
      </c>
      <c r="B35" s="74">
        <v>72432847</v>
      </c>
      <c r="C35" s="61" t="str">
        <f>+VLOOKUP(J35,TURNO!P:Q,2,0)</f>
        <v>CHAT GLOVER</v>
      </c>
      <c r="D35" s="61" t="str">
        <f>+VLOOKUP(N35,TURNO!B:D,3,0)</f>
        <v>Mañana</v>
      </c>
      <c r="E35" s="75">
        <f>+VLOOKUP(B35,GESEM!B:R,12,0)</f>
        <v>45688</v>
      </c>
      <c r="F35" s="61" t="str">
        <f>+VLOOKUP(B35,GESEM!B:R,13,0)</f>
        <v>FULL TIME</v>
      </c>
      <c r="G35" s="61"/>
      <c r="H35" s="61"/>
      <c r="I35" s="61" t="str">
        <f>+VLOOKUP(B35,GESEM!B:N,3,0)</f>
        <v>PIZARRO RIOS NICOLLE ALITH</v>
      </c>
      <c r="J35" s="61" t="s">
        <v>11</v>
      </c>
      <c r="K35" s="61" t="str">
        <f>+VLOOKUP(B35,GESEM!B:R,8,0)</f>
        <v>ALDANA CORDOVA PAOLA FRANCISCA</v>
      </c>
      <c r="L35" s="61" t="str">
        <f>+VLOOKUP(B35,GESEM!B:R,17,0)</f>
        <v xml:space="preserve">CARAZA MORENO JONATHAN </v>
      </c>
      <c r="M35" s="61" t="s">
        <v>97</v>
      </c>
      <c r="N35" s="13">
        <v>0.33333333333333331</v>
      </c>
      <c r="O35" s="14">
        <v>0.67708333333333337</v>
      </c>
      <c r="P35" s="13">
        <v>0.4375</v>
      </c>
      <c r="Q35" s="14">
        <v>0.46875</v>
      </c>
      <c r="R35" s="61" t="str">
        <f>+VLOOKUP(B35,GESEM!B:R,9,0)</f>
        <v>ACTIVO</v>
      </c>
      <c r="S35" s="13"/>
      <c r="T35" s="14"/>
      <c r="U35" s="14"/>
      <c r="V35" s="14"/>
      <c r="W35" s="14"/>
      <c r="X35" s="14"/>
      <c r="Y35" s="14"/>
      <c r="Z35" s="15"/>
      <c r="AA35" s="16">
        <v>0.33333333333333331</v>
      </c>
      <c r="AB35" s="17">
        <v>0.67708333333333337</v>
      </c>
      <c r="AC35" s="17"/>
      <c r="AD35" s="17"/>
      <c r="AE35" s="17">
        <v>0.4375</v>
      </c>
      <c r="AF35" s="17">
        <v>0.46875</v>
      </c>
      <c r="AG35" s="17"/>
      <c r="AH35" s="18"/>
      <c r="AI35" s="13">
        <v>0.33333333333333331</v>
      </c>
      <c r="AJ35" s="14">
        <v>0.67708333333333337</v>
      </c>
      <c r="AK35" s="14"/>
      <c r="AL35" s="14"/>
      <c r="AM35" s="14">
        <v>0.4375</v>
      </c>
      <c r="AN35" s="14">
        <v>0.46875</v>
      </c>
      <c r="AO35" s="14"/>
      <c r="AP35" s="20"/>
      <c r="AQ35" s="16">
        <v>0.33333333333333331</v>
      </c>
      <c r="AR35" s="17">
        <v>0.67708333333333337</v>
      </c>
      <c r="AS35" s="17"/>
      <c r="AT35" s="17"/>
      <c r="AU35" s="17">
        <v>0.4375</v>
      </c>
      <c r="AV35" s="17">
        <v>0.46875</v>
      </c>
      <c r="AW35" s="17"/>
      <c r="AX35" s="18"/>
      <c r="AY35" s="13">
        <v>0.33333333333333331</v>
      </c>
      <c r="AZ35" s="14">
        <v>0.67708333333333337</v>
      </c>
      <c r="BA35" s="14"/>
      <c r="BB35" s="14"/>
      <c r="BC35" s="14">
        <v>0.4375</v>
      </c>
      <c r="BD35" s="14">
        <v>0.46875</v>
      </c>
      <c r="BE35" s="14"/>
      <c r="BF35" s="20"/>
      <c r="BG35" s="16">
        <v>0.33333333333333331</v>
      </c>
      <c r="BH35" s="17">
        <v>0.67708333333333337</v>
      </c>
      <c r="BI35" s="17"/>
      <c r="BJ35" s="17"/>
      <c r="BK35" s="17">
        <v>0.4375</v>
      </c>
      <c r="BL35" s="17">
        <v>0.46875</v>
      </c>
      <c r="BM35" s="17"/>
      <c r="BN35" s="18"/>
      <c r="BO35" s="19">
        <v>0.33333333333333331</v>
      </c>
      <c r="BP35" s="14">
        <v>0.67708333333333337</v>
      </c>
      <c r="BQ35" s="14"/>
      <c r="BR35" s="14"/>
      <c r="BS35" s="14">
        <v>0.4375</v>
      </c>
      <c r="BT35" s="14">
        <v>0.46875</v>
      </c>
      <c r="BU35" s="14"/>
      <c r="BV35" s="20"/>
      <c r="BW35" s="21">
        <f t="shared" si="3"/>
        <v>1</v>
      </c>
      <c r="BX35" s="2" t="str">
        <f t="shared" si="4"/>
        <v>X</v>
      </c>
    </row>
    <row r="36" spans="1:76" x14ac:dyDescent="0.2">
      <c r="A36" s="31">
        <f t="shared" si="2"/>
        <v>30</v>
      </c>
      <c r="B36" s="74">
        <v>72969172</v>
      </c>
      <c r="C36" s="61" t="str">
        <f>+VLOOKUP(J36,TURNO!P:Q,2,0)</f>
        <v>CHAT GLOVER</v>
      </c>
      <c r="D36" s="61" t="str">
        <f>+VLOOKUP(N36,TURNO!B:D,3,0)</f>
        <v>Mañana</v>
      </c>
      <c r="E36" s="75">
        <f>+VLOOKUP(B36,GESEM!B:R,12,0)</f>
        <v>45688</v>
      </c>
      <c r="F36" s="61" t="str">
        <f>+VLOOKUP(B36,GESEM!B:R,13,0)</f>
        <v>FULL TIME</v>
      </c>
      <c r="G36" s="61"/>
      <c r="H36" s="61"/>
      <c r="I36" s="61" t="str">
        <f>+VLOOKUP(B36,GESEM!B:N,3,0)</f>
        <v>MUÑOZ JAIMES ZE PAULA PAULETTE</v>
      </c>
      <c r="J36" s="61" t="s">
        <v>11</v>
      </c>
      <c r="K36" s="61" t="str">
        <f>+VLOOKUP(B36,GESEM!B:R,8,0)</f>
        <v>ALDANA CORDOVA PAOLA FRANCISCA</v>
      </c>
      <c r="L36" s="61" t="str">
        <f>+VLOOKUP(B36,GESEM!B:R,17,0)</f>
        <v xml:space="preserve">CARAZA MORENO JONATHAN </v>
      </c>
      <c r="M36" s="61" t="s">
        <v>97</v>
      </c>
      <c r="N36" s="13">
        <v>0.25</v>
      </c>
      <c r="O36" s="14">
        <v>0.59375</v>
      </c>
      <c r="P36" s="13">
        <v>0.39583333333333331</v>
      </c>
      <c r="Q36" s="14">
        <v>0.42708333333333331</v>
      </c>
      <c r="R36" s="61" t="str">
        <f>+VLOOKUP(B36,GESEM!B:R,9,0)</f>
        <v>ACTIVO</v>
      </c>
      <c r="S36" s="13"/>
      <c r="T36" s="14"/>
      <c r="U36" s="14"/>
      <c r="V36" s="14"/>
      <c r="W36" s="14"/>
      <c r="X36" s="14"/>
      <c r="Y36" s="14"/>
      <c r="Z36" s="15"/>
      <c r="AA36" s="16">
        <v>0.25</v>
      </c>
      <c r="AB36" s="17">
        <v>0.59375</v>
      </c>
      <c r="AC36" s="17"/>
      <c r="AD36" s="17"/>
      <c r="AE36" s="17">
        <v>0.39583333333333331</v>
      </c>
      <c r="AF36" s="17">
        <v>0.42708333333333331</v>
      </c>
      <c r="AG36" s="17"/>
      <c r="AH36" s="18"/>
      <c r="AI36" s="13">
        <v>0.25</v>
      </c>
      <c r="AJ36" s="14">
        <v>0.59375</v>
      </c>
      <c r="AK36" s="14"/>
      <c r="AL36" s="14"/>
      <c r="AM36" s="14">
        <v>0.39583333333333331</v>
      </c>
      <c r="AN36" s="14">
        <v>0.42708333333333331</v>
      </c>
      <c r="AO36" s="14"/>
      <c r="AP36" s="20"/>
      <c r="AQ36" s="16">
        <v>0.25</v>
      </c>
      <c r="AR36" s="17">
        <v>0.59375</v>
      </c>
      <c r="AS36" s="17"/>
      <c r="AT36" s="17"/>
      <c r="AU36" s="17">
        <v>0.39583333333333331</v>
      </c>
      <c r="AV36" s="17">
        <v>0.42708333333333331</v>
      </c>
      <c r="AW36" s="17"/>
      <c r="AX36" s="18"/>
      <c r="AY36" s="13">
        <v>0.25</v>
      </c>
      <c r="AZ36" s="14">
        <v>0.59375</v>
      </c>
      <c r="BA36" s="14"/>
      <c r="BB36" s="14"/>
      <c r="BC36" s="14">
        <v>0.39583333333333331</v>
      </c>
      <c r="BD36" s="14">
        <v>0.42708333333333331</v>
      </c>
      <c r="BE36" s="14"/>
      <c r="BF36" s="20"/>
      <c r="BG36" s="16">
        <v>0.25</v>
      </c>
      <c r="BH36" s="17">
        <v>0.59375</v>
      </c>
      <c r="BI36" s="17"/>
      <c r="BJ36" s="17"/>
      <c r="BK36" s="17">
        <v>0.39583333333333331</v>
      </c>
      <c r="BL36" s="17">
        <v>0.42708333333333331</v>
      </c>
      <c r="BM36" s="17"/>
      <c r="BN36" s="18"/>
      <c r="BO36" s="19">
        <v>0.25</v>
      </c>
      <c r="BP36" s="14">
        <v>0.59375</v>
      </c>
      <c r="BQ36" s="14"/>
      <c r="BR36" s="14"/>
      <c r="BS36" s="14">
        <v>0.39583333333333331</v>
      </c>
      <c r="BT36" s="14">
        <v>0.42708333333333331</v>
      </c>
      <c r="BU36" s="14"/>
      <c r="BV36" s="20"/>
      <c r="BW36" s="21">
        <f t="shared" si="3"/>
        <v>1</v>
      </c>
      <c r="BX36" s="2" t="str">
        <f t="shared" si="4"/>
        <v>X</v>
      </c>
    </row>
    <row r="37" spans="1:76" x14ac:dyDescent="0.2">
      <c r="A37" s="31">
        <f t="shared" si="2"/>
        <v>31</v>
      </c>
      <c r="B37" s="74">
        <v>71262811</v>
      </c>
      <c r="C37" s="61" t="str">
        <f>+VLOOKUP(J37,TURNO!P:Q,2,0)</f>
        <v>CHAT GLOVER</v>
      </c>
      <c r="D37" s="61" t="str">
        <f>+VLOOKUP(N37,TURNO!B:D,3,0)</f>
        <v>Mañana</v>
      </c>
      <c r="E37" s="75">
        <f>+VLOOKUP(B37,GESEM!B:R,12,0)</f>
        <v>45707</v>
      </c>
      <c r="F37" s="61" t="str">
        <f>+VLOOKUP(B37,GESEM!B:R,13,0)</f>
        <v>FULL TIME</v>
      </c>
      <c r="G37" s="61"/>
      <c r="H37" s="61"/>
      <c r="I37" s="61" t="str">
        <f>+VLOOKUP(B37,GESEM!B:N,3,0)</f>
        <v>FLORES CAMPOS ABIGAIL DAMARY</v>
      </c>
      <c r="J37" s="61" t="s">
        <v>11</v>
      </c>
      <c r="K37" s="61" t="str">
        <f>+VLOOKUP(B37,GESEM!B:R,8,0)</f>
        <v>ALDANA CORDOVA PAOLA FRANCISCA</v>
      </c>
      <c r="L37" s="61" t="str">
        <f>+VLOOKUP(B37,GESEM!B:R,17,0)</f>
        <v xml:space="preserve">CARAZA MORENO JONATHAN </v>
      </c>
      <c r="M37" s="61" t="s">
        <v>97</v>
      </c>
      <c r="N37" s="13">
        <v>0.29166666666666669</v>
      </c>
      <c r="O37" s="14">
        <v>0.63541666666666663</v>
      </c>
      <c r="P37" s="13">
        <v>0.52083333333333337</v>
      </c>
      <c r="Q37" s="14">
        <v>0.55208333333333337</v>
      </c>
      <c r="R37" s="61" t="str">
        <f>+VLOOKUP(B37,GESEM!B:R,9,0)</f>
        <v>ACTIVO</v>
      </c>
      <c r="S37" s="13"/>
      <c r="T37" s="14"/>
      <c r="U37" s="14"/>
      <c r="V37" s="14"/>
      <c r="W37" s="14"/>
      <c r="X37" s="14"/>
      <c r="Y37" s="14"/>
      <c r="Z37" s="15"/>
      <c r="AA37" s="16">
        <v>0.29166666666666669</v>
      </c>
      <c r="AB37" s="17">
        <v>0.63541666666666663</v>
      </c>
      <c r="AC37" s="17"/>
      <c r="AD37" s="17"/>
      <c r="AE37" s="17">
        <v>0.52083333333333337</v>
      </c>
      <c r="AF37" s="17">
        <v>0.55208333333333337</v>
      </c>
      <c r="AG37" s="17"/>
      <c r="AH37" s="18"/>
      <c r="AI37" s="13">
        <v>0.29166666666666669</v>
      </c>
      <c r="AJ37" s="14">
        <v>0.63541666666666663</v>
      </c>
      <c r="AK37" s="14"/>
      <c r="AL37" s="14"/>
      <c r="AM37" s="14">
        <v>0.52083333333333337</v>
      </c>
      <c r="AN37" s="14">
        <v>0.55208333333333337</v>
      </c>
      <c r="AO37" s="14"/>
      <c r="AP37" s="20"/>
      <c r="AQ37" s="16">
        <v>0.29166666666666669</v>
      </c>
      <c r="AR37" s="17">
        <v>0.63541666666666663</v>
      </c>
      <c r="AS37" s="17"/>
      <c r="AT37" s="17"/>
      <c r="AU37" s="17">
        <v>0.52083333333333337</v>
      </c>
      <c r="AV37" s="17">
        <v>0.55208333333333337</v>
      </c>
      <c r="AW37" s="17"/>
      <c r="AX37" s="18"/>
      <c r="AY37" s="13">
        <v>0.29166666666666669</v>
      </c>
      <c r="AZ37" s="14">
        <v>0.63541666666666663</v>
      </c>
      <c r="BA37" s="14"/>
      <c r="BB37" s="14"/>
      <c r="BC37" s="14">
        <v>0.52083333333333337</v>
      </c>
      <c r="BD37" s="14">
        <v>0.55208333333333337</v>
      </c>
      <c r="BE37" s="14"/>
      <c r="BF37" s="20"/>
      <c r="BG37" s="16">
        <v>0.29166666666666669</v>
      </c>
      <c r="BH37" s="17">
        <v>0.63541666666666663</v>
      </c>
      <c r="BI37" s="17"/>
      <c r="BJ37" s="17"/>
      <c r="BK37" s="17">
        <v>0.52083333333333337</v>
      </c>
      <c r="BL37" s="17">
        <v>0.55208333333333337</v>
      </c>
      <c r="BM37" s="17"/>
      <c r="BN37" s="18"/>
      <c r="BO37" s="19">
        <v>0.29166666666666669</v>
      </c>
      <c r="BP37" s="14">
        <v>0.63541666666666663</v>
      </c>
      <c r="BQ37" s="14"/>
      <c r="BR37" s="14"/>
      <c r="BS37" s="14">
        <v>0.52083333333333337</v>
      </c>
      <c r="BT37" s="14">
        <v>0.55208333333333337</v>
      </c>
      <c r="BU37" s="14"/>
      <c r="BV37" s="20"/>
      <c r="BW37" s="21">
        <f t="shared" si="3"/>
        <v>1</v>
      </c>
      <c r="BX37" s="2" t="str">
        <f t="shared" si="4"/>
        <v>X</v>
      </c>
    </row>
    <row r="38" spans="1:76" x14ac:dyDescent="0.2">
      <c r="A38" s="31">
        <f t="shared" si="2"/>
        <v>32</v>
      </c>
      <c r="B38" s="74">
        <v>48673050</v>
      </c>
      <c r="C38" s="61" t="str">
        <f>+VLOOKUP(J38,TURNO!P:Q,2,0)</f>
        <v>CHAT GLOVER</v>
      </c>
      <c r="D38" s="61" t="str">
        <f>+VLOOKUP(N38,TURNO!B:D,3,0)</f>
        <v>Mañana</v>
      </c>
      <c r="E38" s="75">
        <f>+VLOOKUP(B38,GESEM!B:R,12,0)</f>
        <v>45707</v>
      </c>
      <c r="F38" s="61" t="str">
        <f>+VLOOKUP(B38,GESEM!B:R,13,0)</f>
        <v>FULL TIME</v>
      </c>
      <c r="G38" s="61"/>
      <c r="H38" s="61"/>
      <c r="I38" s="61" t="str">
        <f>+VLOOKUP(B38,GESEM!B:N,3,0)</f>
        <v>FUENTES SALGUEDO CARMEN GEOVANNA</v>
      </c>
      <c r="J38" s="61" t="s">
        <v>11</v>
      </c>
      <c r="K38" s="61" t="str">
        <f>+VLOOKUP(B38,GESEM!B:R,8,0)</f>
        <v>MARTEL TOLENTINO ERIKA LEIDY</v>
      </c>
      <c r="L38" s="61" t="str">
        <f>+VLOOKUP(B38,GESEM!B:R,17,0)</f>
        <v xml:space="preserve">CARAZA MORENO JONATHAN </v>
      </c>
      <c r="M38" s="61" t="s">
        <v>98</v>
      </c>
      <c r="N38" s="13">
        <v>0.29166666666666669</v>
      </c>
      <c r="O38" s="14">
        <v>0.63541666666666663</v>
      </c>
      <c r="P38" s="13">
        <v>0.45833333333333331</v>
      </c>
      <c r="Q38" s="14">
        <v>0.48958333333333331</v>
      </c>
      <c r="R38" s="61" t="str">
        <f>+VLOOKUP(B38,GESEM!B:R,9,0)</f>
        <v>INACTIVO</v>
      </c>
      <c r="S38" s="13">
        <v>0.29166666666666669</v>
      </c>
      <c r="T38" s="14">
        <v>0.63541666666666663</v>
      </c>
      <c r="U38" s="14"/>
      <c r="V38" s="14"/>
      <c r="W38" s="14">
        <v>0.45833333333333331</v>
      </c>
      <c r="X38" s="14">
        <v>0.48958333333333331</v>
      </c>
      <c r="Y38" s="14"/>
      <c r="Z38" s="15"/>
      <c r="AA38" s="16"/>
      <c r="AB38" s="17"/>
      <c r="AC38" s="17"/>
      <c r="AD38" s="17"/>
      <c r="AE38" s="17"/>
      <c r="AF38" s="17"/>
      <c r="AG38" s="17"/>
      <c r="AH38" s="18"/>
      <c r="AI38" s="13">
        <v>0.29166666666666669</v>
      </c>
      <c r="AJ38" s="14">
        <v>0.63541666666666663</v>
      </c>
      <c r="AK38" s="14"/>
      <c r="AL38" s="14"/>
      <c r="AM38" s="14">
        <v>0.45833333333333331</v>
      </c>
      <c r="AN38" s="14">
        <v>0.48958333333333331</v>
      </c>
      <c r="AO38" s="14"/>
      <c r="AP38" s="20"/>
      <c r="AQ38" s="16">
        <v>0.29166666666666669</v>
      </c>
      <c r="AR38" s="17">
        <v>0.63541666666666663</v>
      </c>
      <c r="AS38" s="17"/>
      <c r="AT38" s="17"/>
      <c r="AU38" s="17">
        <v>0.45833333333333331</v>
      </c>
      <c r="AV38" s="17">
        <v>0.48958333333333331</v>
      </c>
      <c r="AW38" s="17"/>
      <c r="AX38" s="18"/>
      <c r="AY38" s="13">
        <v>0.29166666666666669</v>
      </c>
      <c r="AZ38" s="14">
        <v>0.63541666666666663</v>
      </c>
      <c r="BA38" s="14"/>
      <c r="BB38" s="14"/>
      <c r="BC38" s="14">
        <v>0.45833333333333331</v>
      </c>
      <c r="BD38" s="14">
        <v>0.48958333333333331</v>
      </c>
      <c r="BE38" s="14"/>
      <c r="BF38" s="20"/>
      <c r="BG38" s="16">
        <v>0.29166666666666669</v>
      </c>
      <c r="BH38" s="17">
        <v>0.63541666666666663</v>
      </c>
      <c r="BI38" s="17"/>
      <c r="BJ38" s="17"/>
      <c r="BK38" s="17">
        <v>0.45833333333333331</v>
      </c>
      <c r="BL38" s="17">
        <v>0.48958333333333331</v>
      </c>
      <c r="BM38" s="17"/>
      <c r="BN38" s="18"/>
      <c r="BO38" s="19">
        <v>0.29166666666666669</v>
      </c>
      <c r="BP38" s="14">
        <v>0.63541666666666663</v>
      </c>
      <c r="BQ38" s="14"/>
      <c r="BR38" s="14"/>
      <c r="BS38" s="14">
        <v>0.45833333333333331</v>
      </c>
      <c r="BT38" s="14">
        <v>0.48958333333333331</v>
      </c>
      <c r="BU38" s="14"/>
      <c r="BV38" s="20"/>
      <c r="BW38" s="21">
        <f t="shared" si="3"/>
        <v>1</v>
      </c>
      <c r="BX38" s="2" t="str">
        <f t="shared" si="4"/>
        <v>X</v>
      </c>
    </row>
    <row r="39" spans="1:76" x14ac:dyDescent="0.2">
      <c r="A39" s="31">
        <f t="shared" si="2"/>
        <v>33</v>
      </c>
      <c r="B39" s="74">
        <v>73791480</v>
      </c>
      <c r="C39" s="61" t="str">
        <f>+VLOOKUP(J39,TURNO!P:Q,2,0)</f>
        <v>CHAT GLOVER</v>
      </c>
      <c r="D39" s="61" t="str">
        <f>+VLOOKUP(N39,TURNO!B:D,3,0)</f>
        <v>Mañana</v>
      </c>
      <c r="E39" s="75">
        <f>+VLOOKUP(B39,GESEM!B:R,12,0)</f>
        <v>45707</v>
      </c>
      <c r="F39" s="61" t="str">
        <f>+VLOOKUP(B39,GESEM!B:R,13,0)</f>
        <v>FULL TIME</v>
      </c>
      <c r="G39" s="61"/>
      <c r="H39" s="61"/>
      <c r="I39" s="61" t="str">
        <f>+VLOOKUP(B39,GESEM!B:N,3,0)</f>
        <v>CANCHO RAMIREZ DAYSI DAMARIS</v>
      </c>
      <c r="J39" s="61" t="s">
        <v>11</v>
      </c>
      <c r="K39" s="61" t="str">
        <f>+VLOOKUP(B39,GESEM!B:R,8,0)</f>
        <v>ALDANA CORDOVA PAOLA FRANCISCA</v>
      </c>
      <c r="L39" s="61" t="str">
        <f>+VLOOKUP(B39,GESEM!B:R,17,0)</f>
        <v xml:space="preserve">CARAZA MORENO JONATHAN </v>
      </c>
      <c r="M39" s="61" t="s">
        <v>101</v>
      </c>
      <c r="N39" s="13">
        <v>0.29166666666666669</v>
      </c>
      <c r="O39" s="14">
        <v>0.63541666666666663</v>
      </c>
      <c r="P39" s="13">
        <v>0.45833333333333331</v>
      </c>
      <c r="Q39" s="14">
        <v>0.48958333333333331</v>
      </c>
      <c r="R39" s="61" t="str">
        <f>+VLOOKUP(B39,GESEM!B:R,9,0)</f>
        <v>ACTIVO</v>
      </c>
      <c r="S39" s="13">
        <v>0.29166666666666669</v>
      </c>
      <c r="T39" s="14">
        <v>0.63541666666666663</v>
      </c>
      <c r="U39" s="14"/>
      <c r="V39" s="14"/>
      <c r="W39" s="14">
        <v>0.45833333333333331</v>
      </c>
      <c r="X39" s="14">
        <v>0.48958333333333331</v>
      </c>
      <c r="Y39" s="14"/>
      <c r="Z39" s="15"/>
      <c r="AA39" s="16">
        <v>0.29166666666666669</v>
      </c>
      <c r="AB39" s="17">
        <v>0.63541666666666663</v>
      </c>
      <c r="AC39" s="17"/>
      <c r="AD39" s="17"/>
      <c r="AE39" s="17">
        <v>0.45833333333333331</v>
      </c>
      <c r="AF39" s="17">
        <v>0.48958333333333331</v>
      </c>
      <c r="AG39" s="17"/>
      <c r="AH39" s="18"/>
      <c r="AI39" s="13">
        <v>0.29166666666666669</v>
      </c>
      <c r="AJ39" s="14">
        <v>0.63541666666666663</v>
      </c>
      <c r="AK39" s="14"/>
      <c r="AL39" s="14"/>
      <c r="AM39" s="14">
        <v>0.45833333333333331</v>
      </c>
      <c r="AN39" s="14">
        <v>0.48958333333333331</v>
      </c>
      <c r="AO39" s="14"/>
      <c r="AP39" s="20"/>
      <c r="AQ39" s="16">
        <v>0.29166666666666669</v>
      </c>
      <c r="AR39" s="17">
        <v>0.63541666666666663</v>
      </c>
      <c r="AS39" s="17"/>
      <c r="AT39" s="17"/>
      <c r="AU39" s="17">
        <v>0.45833333333333331</v>
      </c>
      <c r="AV39" s="17">
        <v>0.48958333333333331</v>
      </c>
      <c r="AW39" s="17"/>
      <c r="AX39" s="18"/>
      <c r="AY39" s="13"/>
      <c r="AZ39" s="14"/>
      <c r="BA39" s="14"/>
      <c r="BB39" s="14"/>
      <c r="BC39" s="14"/>
      <c r="BD39" s="14"/>
      <c r="BE39" s="14"/>
      <c r="BF39" s="20"/>
      <c r="BG39" s="16">
        <v>0.29166666666666669</v>
      </c>
      <c r="BH39" s="17">
        <v>0.63541666666666663</v>
      </c>
      <c r="BI39" s="17"/>
      <c r="BJ39" s="17"/>
      <c r="BK39" s="17">
        <v>0.45833333333333331</v>
      </c>
      <c r="BL39" s="17">
        <v>0.48958333333333331</v>
      </c>
      <c r="BM39" s="17"/>
      <c r="BN39" s="18"/>
      <c r="BO39" s="19">
        <v>0.29166666666666669</v>
      </c>
      <c r="BP39" s="14">
        <v>0.63541666666666663</v>
      </c>
      <c r="BQ39" s="14"/>
      <c r="BR39" s="14"/>
      <c r="BS39" s="14">
        <v>0.45833333333333331</v>
      </c>
      <c r="BT39" s="14">
        <v>0.48958333333333331</v>
      </c>
      <c r="BU39" s="14"/>
      <c r="BV39" s="20"/>
      <c r="BW39" s="21">
        <f t="shared" si="3"/>
        <v>1</v>
      </c>
      <c r="BX39" s="2" t="str">
        <f t="shared" si="4"/>
        <v>X</v>
      </c>
    </row>
    <row r="40" spans="1:76" x14ac:dyDescent="0.2">
      <c r="A40" s="31">
        <f t="shared" si="2"/>
        <v>34</v>
      </c>
      <c r="B40" s="74">
        <v>77569052</v>
      </c>
      <c r="C40" s="61" t="str">
        <f>+VLOOKUP(J40,TURNO!P:Q,2,0)</f>
        <v>CHAT GLOVER</v>
      </c>
      <c r="D40" s="61" t="str">
        <f>+VLOOKUP(N40,TURNO!B:D,3,0)</f>
        <v>Madrugada</v>
      </c>
      <c r="E40" s="75">
        <f>+VLOOKUP(B40,GESEM!B:R,12,0)</f>
        <v>45707</v>
      </c>
      <c r="F40" s="61" t="str">
        <f>+VLOOKUP(B40,GESEM!B:R,13,0)</f>
        <v>FULL TIME</v>
      </c>
      <c r="G40" s="61"/>
      <c r="H40" s="61"/>
      <c r="I40" s="61" t="str">
        <f>+VLOOKUP(B40,GESEM!B:N,3,0)</f>
        <v>CARRASCO SOCOLA JAZMIN MILENE</v>
      </c>
      <c r="J40" s="61" t="s">
        <v>11</v>
      </c>
      <c r="K40" s="61" t="str">
        <f>+VLOOKUP(B40,GESEM!B:R,8,0)</f>
        <v>ALDANA CORDOVA PAOLA FRANCISCA</v>
      </c>
      <c r="L40" s="61" t="str">
        <f>+VLOOKUP(B40,GESEM!B:R,17,0)</f>
        <v xml:space="preserve">CARAZA MORENO JONATHAN </v>
      </c>
      <c r="M40" s="61" t="s">
        <v>102</v>
      </c>
      <c r="N40" s="13">
        <v>0.20833333333333334</v>
      </c>
      <c r="O40" s="14">
        <v>0.55208333333333337</v>
      </c>
      <c r="P40" s="13">
        <v>0.29166666666666669</v>
      </c>
      <c r="Q40" s="14">
        <v>0.32291666666666669</v>
      </c>
      <c r="R40" s="61" t="str">
        <f>+VLOOKUP(B40,GESEM!B:R,9,0)</f>
        <v>ACTIVO</v>
      </c>
      <c r="S40" s="13">
        <v>0.20833333333333334</v>
      </c>
      <c r="T40" s="14">
        <v>0.55208333333333337</v>
      </c>
      <c r="U40" s="14"/>
      <c r="V40" s="14"/>
      <c r="W40" s="13">
        <v>0.29166666666666669</v>
      </c>
      <c r="X40" s="14">
        <v>0.32291666666666669</v>
      </c>
      <c r="Y40" s="14"/>
      <c r="Z40" s="15"/>
      <c r="AA40" s="16">
        <v>0.20833333333333334</v>
      </c>
      <c r="AB40" s="17">
        <v>0.55208333333333337</v>
      </c>
      <c r="AC40" s="17"/>
      <c r="AD40" s="17"/>
      <c r="AE40" s="17">
        <v>0.29166666666666669</v>
      </c>
      <c r="AF40" s="17">
        <v>0.32291666666666669</v>
      </c>
      <c r="AG40" s="17"/>
      <c r="AH40" s="18"/>
      <c r="AI40" s="19">
        <v>0.20833333333333334</v>
      </c>
      <c r="AJ40" s="14">
        <v>0.55208333333333337</v>
      </c>
      <c r="AK40" s="14"/>
      <c r="AL40" s="14"/>
      <c r="AM40" s="14">
        <v>0.29166666666666669</v>
      </c>
      <c r="AN40" s="14">
        <v>0.32291666666666669</v>
      </c>
      <c r="AO40" s="14"/>
      <c r="AP40" s="20"/>
      <c r="AQ40" s="16">
        <v>0.20833333333333334</v>
      </c>
      <c r="AR40" s="17">
        <v>0.55208333333333337</v>
      </c>
      <c r="AS40" s="17"/>
      <c r="AT40" s="17"/>
      <c r="AU40" s="17">
        <v>0.29166666666666669</v>
      </c>
      <c r="AV40" s="17">
        <v>0.32291666666666669</v>
      </c>
      <c r="AW40" s="17"/>
      <c r="AX40" s="18"/>
      <c r="AY40" s="19">
        <v>0.20833333333333334</v>
      </c>
      <c r="AZ40" s="14">
        <v>0.55208333333333337</v>
      </c>
      <c r="BA40" s="14"/>
      <c r="BB40" s="14"/>
      <c r="BC40" s="14">
        <v>0.29166666666666669</v>
      </c>
      <c r="BD40" s="14">
        <v>0.32291666666666669</v>
      </c>
      <c r="BE40" s="14"/>
      <c r="BF40" s="20"/>
      <c r="BG40" s="16"/>
      <c r="BH40" s="17"/>
      <c r="BI40" s="17"/>
      <c r="BJ40" s="17"/>
      <c r="BK40" s="17"/>
      <c r="BL40" s="17"/>
      <c r="BM40" s="17"/>
      <c r="BN40" s="18"/>
      <c r="BO40" s="19">
        <v>0.20833333333333334</v>
      </c>
      <c r="BP40" s="14">
        <v>0.55208333333333337</v>
      </c>
      <c r="BQ40" s="14"/>
      <c r="BR40" s="14"/>
      <c r="BS40" s="14">
        <v>0.29166666666666669</v>
      </c>
      <c r="BT40" s="14">
        <v>0.32291666666666669</v>
      </c>
      <c r="BU40" s="14"/>
      <c r="BV40" s="20"/>
      <c r="BW40" s="21">
        <f t="shared" si="3"/>
        <v>1</v>
      </c>
      <c r="BX40" s="2" t="str">
        <f t="shared" si="4"/>
        <v>X</v>
      </c>
    </row>
    <row r="41" spans="1:76" x14ac:dyDescent="0.2">
      <c r="A41" s="31">
        <f t="shared" si="2"/>
        <v>35</v>
      </c>
      <c r="B41" s="74">
        <v>76458705</v>
      </c>
      <c r="C41" s="61" t="str">
        <f>+VLOOKUP(J41,TURNO!P:Q,2,0)</f>
        <v>CHAT GLOVER</v>
      </c>
      <c r="D41" s="61" t="str">
        <f>+VLOOKUP(N41,TURNO!B:D,3,0)</f>
        <v>Mañana</v>
      </c>
      <c r="E41" s="75">
        <f>+VLOOKUP(B41,GESEM!B:R,12,0)</f>
        <v>45707</v>
      </c>
      <c r="F41" s="61" t="str">
        <f>+VLOOKUP(B41,GESEM!B:R,13,0)</f>
        <v>FULL TIME</v>
      </c>
      <c r="G41" s="61"/>
      <c r="H41" s="61"/>
      <c r="I41" s="61" t="str">
        <f>+VLOOKUP(B41,GESEM!B:N,3,0)</f>
        <v>ALMEIDA LOPEZ JORGE LUIS</v>
      </c>
      <c r="J41" s="61" t="s">
        <v>11</v>
      </c>
      <c r="K41" s="61" t="str">
        <f>+VLOOKUP(B41,GESEM!B:R,8,0)</f>
        <v>MARTEL TOLENTINO ERIKA LEIDY</v>
      </c>
      <c r="L41" s="61" t="str">
        <f>+VLOOKUP(B41,GESEM!B:R,17,0)</f>
        <v xml:space="preserve">CARAZA MORENO JONATHAN </v>
      </c>
      <c r="M41" s="61" t="s">
        <v>100</v>
      </c>
      <c r="N41" s="13">
        <v>0.29166666666666669</v>
      </c>
      <c r="O41" s="14">
        <v>0.63541666666666663</v>
      </c>
      <c r="P41" s="13">
        <v>0.47916666666666669</v>
      </c>
      <c r="Q41" s="14">
        <v>0.51041666666666663</v>
      </c>
      <c r="R41" s="61" t="str">
        <f>+VLOOKUP(B41,GESEM!B:R,9,0)</f>
        <v>ACTIVO</v>
      </c>
      <c r="S41" s="13">
        <v>0.29166666666666669</v>
      </c>
      <c r="T41" s="14">
        <v>0.63541666666666663</v>
      </c>
      <c r="U41" s="14"/>
      <c r="V41" s="14"/>
      <c r="W41" s="14">
        <v>0.47916666666666669</v>
      </c>
      <c r="X41" s="14">
        <v>0.51041666666666663</v>
      </c>
      <c r="Y41" s="14"/>
      <c r="Z41" s="15"/>
      <c r="AA41" s="16">
        <v>0.29166666666666669</v>
      </c>
      <c r="AB41" s="17">
        <v>0.63541666666666663</v>
      </c>
      <c r="AC41" s="17"/>
      <c r="AD41" s="17"/>
      <c r="AE41" s="17">
        <v>0.47916666666666669</v>
      </c>
      <c r="AF41" s="17">
        <v>0.51041666666666663</v>
      </c>
      <c r="AG41" s="17"/>
      <c r="AH41" s="18"/>
      <c r="AI41" s="13">
        <v>0.29166666666666669</v>
      </c>
      <c r="AJ41" s="14">
        <v>0.63541666666666663</v>
      </c>
      <c r="AK41" s="14"/>
      <c r="AL41" s="14"/>
      <c r="AM41" s="14">
        <v>0.47916666666666669</v>
      </c>
      <c r="AN41" s="14">
        <v>0.51041666666666663</v>
      </c>
      <c r="AO41" s="14"/>
      <c r="AP41" s="20"/>
      <c r="AQ41" s="16"/>
      <c r="AR41" s="17"/>
      <c r="AS41" s="17"/>
      <c r="AT41" s="17"/>
      <c r="AU41" s="17"/>
      <c r="AV41" s="17"/>
      <c r="AW41" s="17"/>
      <c r="AX41" s="18"/>
      <c r="AY41" s="13">
        <v>0.29166666666666669</v>
      </c>
      <c r="AZ41" s="14">
        <v>0.63541666666666663</v>
      </c>
      <c r="BA41" s="14"/>
      <c r="BB41" s="14"/>
      <c r="BC41" s="14">
        <v>0.47916666666666669</v>
      </c>
      <c r="BD41" s="14">
        <v>0.51041666666666663</v>
      </c>
      <c r="BE41" s="14"/>
      <c r="BF41" s="20"/>
      <c r="BG41" s="16">
        <v>0.29166666666666669</v>
      </c>
      <c r="BH41" s="17">
        <v>0.63541666666666663</v>
      </c>
      <c r="BI41" s="17"/>
      <c r="BJ41" s="17"/>
      <c r="BK41" s="17">
        <v>0.47916666666666669</v>
      </c>
      <c r="BL41" s="17">
        <v>0.51041666666666663</v>
      </c>
      <c r="BM41" s="17"/>
      <c r="BN41" s="18"/>
      <c r="BO41" s="19">
        <v>0.29166666666666669</v>
      </c>
      <c r="BP41" s="14">
        <v>0.63541666666666663</v>
      </c>
      <c r="BQ41" s="14"/>
      <c r="BR41" s="14"/>
      <c r="BS41" s="14">
        <v>0.47916666666666669</v>
      </c>
      <c r="BT41" s="14">
        <v>0.51041666666666663</v>
      </c>
      <c r="BU41" s="14"/>
      <c r="BV41" s="20"/>
      <c r="BW41" s="21">
        <f t="shared" si="3"/>
        <v>1</v>
      </c>
      <c r="BX41" s="2" t="str">
        <f t="shared" si="4"/>
        <v>X</v>
      </c>
    </row>
    <row r="42" spans="1:76" x14ac:dyDescent="0.2">
      <c r="A42" s="31">
        <f t="shared" si="2"/>
        <v>36</v>
      </c>
      <c r="B42" s="74">
        <v>45241097</v>
      </c>
      <c r="C42" s="61" t="str">
        <f>+VLOOKUP(J42,TURNO!P:Q,2,0)</f>
        <v>CHAT GLOVER</v>
      </c>
      <c r="D42" s="61" t="str">
        <f>+VLOOKUP(N42,TURNO!B:D,3,0)</f>
        <v>Mañana</v>
      </c>
      <c r="E42" s="75">
        <f>+VLOOKUP(B42,GESEM!B:R,12,0)</f>
        <v>45707</v>
      </c>
      <c r="F42" s="61" t="str">
        <f>+VLOOKUP(B42,GESEM!B:R,13,0)</f>
        <v>FULL TIME</v>
      </c>
      <c r="G42" s="61"/>
      <c r="H42" s="61"/>
      <c r="I42" s="61" t="str">
        <f>+VLOOKUP(B42,GESEM!B:N,3,0)</f>
        <v>ORTEGA WUANG LAURA BEATRIZ</v>
      </c>
      <c r="J42" s="61" t="s">
        <v>11</v>
      </c>
      <c r="K42" s="61" t="str">
        <f>+VLOOKUP(B42,GESEM!B:R,8,0)</f>
        <v>ALDANA CORDOVA PAOLA FRANCISCA</v>
      </c>
      <c r="L42" s="61" t="str">
        <f>+VLOOKUP(B42,GESEM!B:R,17,0)</f>
        <v xml:space="preserve">CARAZA MORENO JONATHAN </v>
      </c>
      <c r="M42" s="61" t="s">
        <v>100</v>
      </c>
      <c r="N42" s="13">
        <v>0.29166666666666669</v>
      </c>
      <c r="O42" s="14">
        <v>0.63541666666666663</v>
      </c>
      <c r="P42" s="13">
        <v>0.47916666666666669</v>
      </c>
      <c r="Q42" s="14">
        <v>0.51041666666666663</v>
      </c>
      <c r="R42" s="61" t="str">
        <f>+VLOOKUP(B42,GESEM!B:R,9,0)</f>
        <v>ACTIVO</v>
      </c>
      <c r="S42" s="13">
        <v>0.29166666666666669</v>
      </c>
      <c r="T42" s="14">
        <v>0.63541666666666663</v>
      </c>
      <c r="U42" s="14"/>
      <c r="V42" s="14"/>
      <c r="W42" s="14">
        <v>0.47916666666666669</v>
      </c>
      <c r="X42" s="14">
        <v>0.51041666666666663</v>
      </c>
      <c r="Y42" s="14"/>
      <c r="Z42" s="15"/>
      <c r="AA42" s="16">
        <v>0.29166666666666669</v>
      </c>
      <c r="AB42" s="17">
        <v>0.63541666666666663</v>
      </c>
      <c r="AC42" s="17"/>
      <c r="AD42" s="17"/>
      <c r="AE42" s="17">
        <v>0.47916666666666669</v>
      </c>
      <c r="AF42" s="17">
        <v>0.51041666666666663</v>
      </c>
      <c r="AG42" s="17"/>
      <c r="AH42" s="18"/>
      <c r="AI42" s="13">
        <v>0.29166666666666669</v>
      </c>
      <c r="AJ42" s="14">
        <v>0.63541666666666663</v>
      </c>
      <c r="AK42" s="14"/>
      <c r="AL42" s="14"/>
      <c r="AM42" s="14">
        <v>0.47916666666666669</v>
      </c>
      <c r="AN42" s="14">
        <v>0.51041666666666663</v>
      </c>
      <c r="AO42" s="14"/>
      <c r="AP42" s="20"/>
      <c r="AQ42" s="16"/>
      <c r="AR42" s="17"/>
      <c r="AS42" s="17"/>
      <c r="AT42" s="17"/>
      <c r="AU42" s="17"/>
      <c r="AV42" s="17"/>
      <c r="AW42" s="17"/>
      <c r="AX42" s="18"/>
      <c r="AY42" s="13">
        <v>0.29166666666666669</v>
      </c>
      <c r="AZ42" s="14">
        <v>0.63541666666666663</v>
      </c>
      <c r="BA42" s="14"/>
      <c r="BB42" s="14"/>
      <c r="BC42" s="14">
        <v>0.47916666666666669</v>
      </c>
      <c r="BD42" s="14">
        <v>0.51041666666666663</v>
      </c>
      <c r="BE42" s="14"/>
      <c r="BF42" s="20"/>
      <c r="BG42" s="16">
        <v>0.29166666666666669</v>
      </c>
      <c r="BH42" s="17">
        <v>0.63541666666666663</v>
      </c>
      <c r="BI42" s="17"/>
      <c r="BJ42" s="17"/>
      <c r="BK42" s="17">
        <v>0.47916666666666669</v>
      </c>
      <c r="BL42" s="17">
        <v>0.51041666666666663</v>
      </c>
      <c r="BM42" s="17"/>
      <c r="BN42" s="18"/>
      <c r="BO42" s="19">
        <v>0.29166666666666669</v>
      </c>
      <c r="BP42" s="14">
        <v>0.63541666666666663</v>
      </c>
      <c r="BQ42" s="14"/>
      <c r="BR42" s="14"/>
      <c r="BS42" s="14">
        <v>0.47916666666666669</v>
      </c>
      <c r="BT42" s="14">
        <v>0.51041666666666663</v>
      </c>
      <c r="BU42" s="14"/>
      <c r="BV42" s="20"/>
      <c r="BW42" s="21">
        <f t="shared" si="3"/>
        <v>1</v>
      </c>
      <c r="BX42" s="2" t="str">
        <f t="shared" si="4"/>
        <v>X</v>
      </c>
    </row>
    <row r="43" spans="1:76" x14ac:dyDescent="0.2">
      <c r="A43" s="31">
        <f t="shared" si="2"/>
        <v>37</v>
      </c>
      <c r="B43" s="74">
        <v>76372998</v>
      </c>
      <c r="C43" s="61" t="str">
        <f>+VLOOKUP(J43,TURNO!P:Q,2,0)</f>
        <v>CHAT GLOVER</v>
      </c>
      <c r="D43" s="61" t="str">
        <f>+VLOOKUP(N43,TURNO!B:D,3,0)</f>
        <v>Mañana</v>
      </c>
      <c r="E43" s="75">
        <f>+VLOOKUP(B43,GESEM!B:R,12,0)</f>
        <v>45707</v>
      </c>
      <c r="F43" s="61" t="str">
        <f>+VLOOKUP(B43,GESEM!B:R,13,0)</f>
        <v>FULL TIME</v>
      </c>
      <c r="G43" s="61"/>
      <c r="H43" s="61"/>
      <c r="I43" s="61" t="str">
        <f>+VLOOKUP(B43,GESEM!B:N,3,0)</f>
        <v>PAREDES RAMOS ROXANA LIZBETH</v>
      </c>
      <c r="J43" s="61" t="s">
        <v>11</v>
      </c>
      <c r="K43" s="61" t="str">
        <f>+VLOOKUP(B43,GESEM!B:R,8,0)</f>
        <v>MARTEL TOLENTINO ERIKA LEIDY</v>
      </c>
      <c r="L43" s="61" t="str">
        <f>+VLOOKUP(B43,GESEM!B:R,17,0)</f>
        <v xml:space="preserve">CARAZA MORENO JONATHAN </v>
      </c>
      <c r="M43" s="61" t="s">
        <v>97</v>
      </c>
      <c r="N43" s="13">
        <v>0.29166666666666669</v>
      </c>
      <c r="O43" s="14">
        <v>0.63541666666666663</v>
      </c>
      <c r="P43" s="13">
        <v>0.47916666666666669</v>
      </c>
      <c r="Q43" s="14">
        <v>0.51041666666666663</v>
      </c>
      <c r="R43" s="61" t="str">
        <f>+VLOOKUP(B43,GESEM!B:R,9,0)</f>
        <v>ACTIVO</v>
      </c>
      <c r="S43" s="13"/>
      <c r="T43" s="14"/>
      <c r="U43" s="14"/>
      <c r="V43" s="14"/>
      <c r="W43" s="14"/>
      <c r="X43" s="14"/>
      <c r="Y43" s="14"/>
      <c r="Z43" s="15"/>
      <c r="AA43" s="16">
        <v>0.29166666666666669</v>
      </c>
      <c r="AB43" s="17">
        <v>0.63541666666666663</v>
      </c>
      <c r="AC43" s="17"/>
      <c r="AD43" s="17"/>
      <c r="AE43" s="17">
        <v>0.47916666666666669</v>
      </c>
      <c r="AF43" s="17">
        <v>0.51041666666666663</v>
      </c>
      <c r="AG43" s="17"/>
      <c r="AH43" s="18"/>
      <c r="AI43" s="13">
        <v>0.29166666666666669</v>
      </c>
      <c r="AJ43" s="14">
        <v>0.63541666666666663</v>
      </c>
      <c r="AK43" s="14"/>
      <c r="AL43" s="14"/>
      <c r="AM43" s="14">
        <v>0.47916666666666669</v>
      </c>
      <c r="AN43" s="14">
        <v>0.51041666666666663</v>
      </c>
      <c r="AO43" s="14"/>
      <c r="AP43" s="20"/>
      <c r="AQ43" s="16">
        <v>0.29166666666666669</v>
      </c>
      <c r="AR43" s="17">
        <v>0.63541666666666663</v>
      </c>
      <c r="AS43" s="17"/>
      <c r="AT43" s="17"/>
      <c r="AU43" s="17">
        <v>0.47916666666666669</v>
      </c>
      <c r="AV43" s="17">
        <v>0.51041666666666663</v>
      </c>
      <c r="AW43" s="17"/>
      <c r="AX43" s="18"/>
      <c r="AY43" s="13">
        <v>0.29166666666666669</v>
      </c>
      <c r="AZ43" s="14">
        <v>0.63541666666666663</v>
      </c>
      <c r="BA43" s="14"/>
      <c r="BB43" s="14"/>
      <c r="BC43" s="14">
        <v>0.47916666666666669</v>
      </c>
      <c r="BD43" s="14">
        <v>0.51041666666666663</v>
      </c>
      <c r="BE43" s="14"/>
      <c r="BF43" s="20"/>
      <c r="BG43" s="16">
        <v>0.29166666666666669</v>
      </c>
      <c r="BH43" s="17">
        <v>0.63541666666666663</v>
      </c>
      <c r="BI43" s="17"/>
      <c r="BJ43" s="17"/>
      <c r="BK43" s="17">
        <v>0.47916666666666669</v>
      </c>
      <c r="BL43" s="17">
        <v>0.51041666666666663</v>
      </c>
      <c r="BM43" s="17"/>
      <c r="BN43" s="18"/>
      <c r="BO43" s="19">
        <v>0.29166666666666669</v>
      </c>
      <c r="BP43" s="14">
        <v>0.63541666666666663</v>
      </c>
      <c r="BQ43" s="14"/>
      <c r="BR43" s="14"/>
      <c r="BS43" s="14">
        <v>0.47916666666666669</v>
      </c>
      <c r="BT43" s="14">
        <v>0.51041666666666663</v>
      </c>
      <c r="BU43" s="14"/>
      <c r="BV43" s="20"/>
      <c r="BW43" s="21">
        <f t="shared" si="3"/>
        <v>1</v>
      </c>
      <c r="BX43" s="2" t="str">
        <f t="shared" si="4"/>
        <v>X</v>
      </c>
    </row>
    <row r="44" spans="1:76" x14ac:dyDescent="0.2">
      <c r="A44" s="31">
        <f t="shared" si="2"/>
        <v>38</v>
      </c>
      <c r="B44" s="74">
        <v>49028712</v>
      </c>
      <c r="C44" s="61" t="str">
        <f>+VLOOKUP(J44,TURNO!P:Q,2,0)</f>
        <v>CHAT GLOVER</v>
      </c>
      <c r="D44" s="61" t="str">
        <f>+VLOOKUP(N44,TURNO!B:D,3,0)</f>
        <v>Mañana</v>
      </c>
      <c r="E44" s="75">
        <f>+VLOOKUP(B44,GESEM!B:R,12,0)</f>
        <v>45707</v>
      </c>
      <c r="F44" s="61" t="str">
        <f>+VLOOKUP(B44,GESEM!B:R,13,0)</f>
        <v>FULL TIME</v>
      </c>
      <c r="G44" s="61" t="s">
        <v>2228</v>
      </c>
      <c r="H44" s="96" t="s">
        <v>2290</v>
      </c>
      <c r="I44" s="61" t="str">
        <f>+VLOOKUP(B44,GESEM!B:N,3,0)</f>
        <v>YEPEZ CAMPOS YESSICA GUADALUPE</v>
      </c>
      <c r="J44" s="61" t="s">
        <v>11</v>
      </c>
      <c r="K44" s="61" t="str">
        <f>+VLOOKUP(B44,GESEM!B:R,8,0)</f>
        <v>ALDANA CORDOVA PAOLA FRANCISCA</v>
      </c>
      <c r="L44" s="61" t="str">
        <f>+VLOOKUP(B44,GESEM!B:R,17,0)</f>
        <v xml:space="preserve">CARAZA MORENO JONATHAN </v>
      </c>
      <c r="M44" s="61" t="s">
        <v>100</v>
      </c>
      <c r="N44" s="13">
        <v>0.29166666666666669</v>
      </c>
      <c r="O44" s="14">
        <v>0.63541666666666663</v>
      </c>
      <c r="P44" s="13">
        <v>0.5</v>
      </c>
      <c r="Q44" s="14">
        <v>0.53125</v>
      </c>
      <c r="R44" s="61" t="str">
        <f>+VLOOKUP(B44,GESEM!B:R,9,0)</f>
        <v>ACTIVO</v>
      </c>
      <c r="S44" s="13">
        <v>0.29166666666666669</v>
      </c>
      <c r="T44" s="14">
        <v>0.63541666666666663</v>
      </c>
      <c r="U44" s="14"/>
      <c r="V44" s="14"/>
      <c r="W44" s="14">
        <v>0.5</v>
      </c>
      <c r="X44" s="14">
        <v>0.53125</v>
      </c>
      <c r="Y44" s="14"/>
      <c r="Z44" s="15"/>
      <c r="AA44" s="16">
        <v>0.29166666666666669</v>
      </c>
      <c r="AB44" s="17">
        <v>0.63541666666666663</v>
      </c>
      <c r="AC44" s="17"/>
      <c r="AD44" s="17"/>
      <c r="AE44" s="17">
        <v>0.5</v>
      </c>
      <c r="AF44" s="17">
        <v>0.53125</v>
      </c>
      <c r="AG44" s="17"/>
      <c r="AH44" s="18"/>
      <c r="AI44" s="13">
        <v>0.29166666666666669</v>
      </c>
      <c r="AJ44" s="14">
        <v>0.63541666666666663</v>
      </c>
      <c r="AK44" s="14"/>
      <c r="AL44" s="14"/>
      <c r="AM44" s="14">
        <v>0.5</v>
      </c>
      <c r="AN44" s="14">
        <v>0.53125</v>
      </c>
      <c r="AO44" s="14"/>
      <c r="AP44" s="20"/>
      <c r="AQ44" s="16"/>
      <c r="AR44" s="17"/>
      <c r="AS44" s="17"/>
      <c r="AT44" s="17"/>
      <c r="AU44" s="17"/>
      <c r="AV44" s="17"/>
      <c r="AW44" s="17"/>
      <c r="AX44" s="18"/>
      <c r="AY44" s="13">
        <v>0.29166666666666669</v>
      </c>
      <c r="AZ44" s="14">
        <v>0.63541666666666663</v>
      </c>
      <c r="BA44" s="14"/>
      <c r="BB44" s="14"/>
      <c r="BC44" s="14">
        <v>0.5</v>
      </c>
      <c r="BD44" s="14">
        <v>0.53125</v>
      </c>
      <c r="BE44" s="14"/>
      <c r="BF44" s="20"/>
      <c r="BG44" s="16">
        <v>0.29166666666666669</v>
      </c>
      <c r="BH44" s="17">
        <v>0.63541666666666663</v>
      </c>
      <c r="BI44" s="17"/>
      <c r="BJ44" s="17"/>
      <c r="BK44" s="17">
        <v>0.5</v>
      </c>
      <c r="BL44" s="17">
        <v>0.53125</v>
      </c>
      <c r="BM44" s="17"/>
      <c r="BN44" s="18"/>
      <c r="BO44" s="19">
        <v>0.29166666666666669</v>
      </c>
      <c r="BP44" s="14">
        <v>0.63541666666666663</v>
      </c>
      <c r="BQ44" s="14"/>
      <c r="BR44" s="14"/>
      <c r="BS44" s="14">
        <v>0.5</v>
      </c>
      <c r="BT44" s="14">
        <v>0.53125</v>
      </c>
      <c r="BU44" s="14"/>
      <c r="BV44" s="20"/>
      <c r="BW44" s="21">
        <f t="shared" si="3"/>
        <v>1</v>
      </c>
      <c r="BX44" s="2" t="str">
        <f t="shared" si="4"/>
        <v>X</v>
      </c>
    </row>
    <row r="45" spans="1:76" x14ac:dyDescent="0.2">
      <c r="A45" s="31">
        <f t="shared" si="2"/>
        <v>39</v>
      </c>
      <c r="B45" s="74">
        <v>72312641</v>
      </c>
      <c r="C45" s="61" t="str">
        <f>+VLOOKUP(J45,TURNO!P:Q,2,0)</f>
        <v>CHAT GLOVER</v>
      </c>
      <c r="D45" s="61" t="str">
        <f>+VLOOKUP(N45,TURNO!B:D,3,0)</f>
        <v>Mañana</v>
      </c>
      <c r="E45" s="75">
        <f>+VLOOKUP(B45,GESEM!B:R,12,0)</f>
        <v>45707</v>
      </c>
      <c r="F45" s="61" t="str">
        <f>+VLOOKUP(B45,GESEM!B:R,13,0)</f>
        <v>FULL TIME</v>
      </c>
      <c r="G45" s="61"/>
      <c r="H45" s="61"/>
      <c r="I45" s="61" t="str">
        <f>+VLOOKUP(B45,GESEM!B:N,3,0)</f>
        <v>YSIQUE GARCIA ALEXANDRA</v>
      </c>
      <c r="J45" s="61" t="s">
        <v>11</v>
      </c>
      <c r="K45" s="61" t="str">
        <f>+VLOOKUP(B45,GESEM!B:R,8,0)</f>
        <v>MARTEL TOLENTINO ERIKA LEIDY</v>
      </c>
      <c r="L45" s="61" t="str">
        <f>+VLOOKUP(B45,GESEM!B:R,17,0)</f>
        <v xml:space="preserve">CARAZA MORENO JONATHAN </v>
      </c>
      <c r="M45" s="61" t="s">
        <v>99</v>
      </c>
      <c r="N45" s="13">
        <v>0.29166666666666669</v>
      </c>
      <c r="O45" s="14">
        <v>0.63541666666666663</v>
      </c>
      <c r="P45" s="13">
        <v>0.5</v>
      </c>
      <c r="Q45" s="14">
        <v>0.53125</v>
      </c>
      <c r="R45" s="61" t="str">
        <f>+VLOOKUP(B45,GESEM!B:R,9,0)</f>
        <v>ACTIVO</v>
      </c>
      <c r="S45" s="13">
        <v>0.29166666666666669</v>
      </c>
      <c r="T45" s="14">
        <v>0.63541666666666663</v>
      </c>
      <c r="U45" s="14"/>
      <c r="V45" s="14"/>
      <c r="W45" s="14">
        <v>0.5</v>
      </c>
      <c r="X45" s="14">
        <v>0.53125</v>
      </c>
      <c r="Y45" s="14"/>
      <c r="Z45" s="15"/>
      <c r="AA45" s="16">
        <v>0.29166666666666669</v>
      </c>
      <c r="AB45" s="17">
        <v>0.63541666666666663</v>
      </c>
      <c r="AC45" s="17"/>
      <c r="AD45" s="17"/>
      <c r="AE45" s="17">
        <v>0.5</v>
      </c>
      <c r="AF45" s="17">
        <v>0.53125</v>
      </c>
      <c r="AG45" s="17"/>
      <c r="AH45" s="18"/>
      <c r="AI45" s="13"/>
      <c r="AJ45" s="14"/>
      <c r="AK45" s="14"/>
      <c r="AL45" s="14"/>
      <c r="AM45" s="14"/>
      <c r="AN45" s="14"/>
      <c r="AO45" s="14"/>
      <c r="AP45" s="20"/>
      <c r="AQ45" s="16">
        <v>0.29166666666666669</v>
      </c>
      <c r="AR45" s="17">
        <v>0.63541666666666663</v>
      </c>
      <c r="AS45" s="17"/>
      <c r="AT45" s="17"/>
      <c r="AU45" s="17">
        <v>0.5</v>
      </c>
      <c r="AV45" s="17">
        <v>0.53125</v>
      </c>
      <c r="AW45" s="17"/>
      <c r="AX45" s="18"/>
      <c r="AY45" s="13">
        <v>0.29166666666666669</v>
      </c>
      <c r="AZ45" s="14">
        <v>0.63541666666666663</v>
      </c>
      <c r="BA45" s="14"/>
      <c r="BB45" s="14"/>
      <c r="BC45" s="14">
        <v>0.5</v>
      </c>
      <c r="BD45" s="14">
        <v>0.53125</v>
      </c>
      <c r="BE45" s="14"/>
      <c r="BF45" s="20"/>
      <c r="BG45" s="16">
        <v>0.29166666666666669</v>
      </c>
      <c r="BH45" s="17">
        <v>0.63541666666666663</v>
      </c>
      <c r="BI45" s="17"/>
      <c r="BJ45" s="17"/>
      <c r="BK45" s="17">
        <v>0.5</v>
      </c>
      <c r="BL45" s="17">
        <v>0.53125</v>
      </c>
      <c r="BM45" s="17"/>
      <c r="BN45" s="18"/>
      <c r="BO45" s="19">
        <v>0.29166666666666669</v>
      </c>
      <c r="BP45" s="14">
        <v>0.63541666666666663</v>
      </c>
      <c r="BQ45" s="14"/>
      <c r="BR45" s="14"/>
      <c r="BS45" s="14">
        <v>0.5</v>
      </c>
      <c r="BT45" s="14">
        <v>0.53125</v>
      </c>
      <c r="BU45" s="14"/>
      <c r="BV45" s="20"/>
      <c r="BW45" s="21">
        <f t="shared" si="3"/>
        <v>1</v>
      </c>
      <c r="BX45" s="2" t="str">
        <f t="shared" si="4"/>
        <v>X</v>
      </c>
    </row>
    <row r="46" spans="1:76" x14ac:dyDescent="0.2">
      <c r="A46" s="31">
        <f t="shared" si="2"/>
        <v>40</v>
      </c>
      <c r="B46" s="74">
        <v>71023585</v>
      </c>
      <c r="C46" s="61" t="str">
        <f>+VLOOKUP(J46,TURNO!P:Q,2,0)</f>
        <v>CHAT GLOVER</v>
      </c>
      <c r="D46" s="61" t="str">
        <f>+VLOOKUP(N46,TURNO!B:D,3,0)</f>
        <v>Mañana</v>
      </c>
      <c r="E46" s="75">
        <f>+VLOOKUP(B46,GESEM!B:R,12,0)</f>
        <v>45716</v>
      </c>
      <c r="F46" s="61" t="str">
        <f>+VLOOKUP(B46,GESEM!B:R,13,0)</f>
        <v>PART TIME</v>
      </c>
      <c r="G46" s="61" t="s">
        <v>2228</v>
      </c>
      <c r="H46" s="96" t="s">
        <v>2290</v>
      </c>
      <c r="I46" s="61" t="str">
        <f>+VLOOKUP(B46,GESEM!B:N,3,0)</f>
        <v>AMPUERO SUAREZ JOSE JULIAN</v>
      </c>
      <c r="J46" s="61" t="s">
        <v>11</v>
      </c>
      <c r="K46" s="61" t="str">
        <f>+VLOOKUP(B46,GESEM!B:R,8,0)</f>
        <v>AZABACHE GARCIA HILDA MERCEDES</v>
      </c>
      <c r="L46" s="61" t="str">
        <f>+VLOOKUP(B46,GESEM!B:R,17,0)</f>
        <v xml:space="preserve">CARAZA MORENO JONATHAN </v>
      </c>
      <c r="M46" s="61" t="s">
        <v>101</v>
      </c>
      <c r="N46" s="13">
        <v>0.375</v>
      </c>
      <c r="O46" s="14">
        <v>0.53819444444444442</v>
      </c>
      <c r="P46" s="13"/>
      <c r="Q46" s="14"/>
      <c r="R46" s="61" t="str">
        <f>+VLOOKUP(B46,GESEM!B:R,9,0)</f>
        <v>ACTIVO</v>
      </c>
      <c r="S46" s="13">
        <v>0.375</v>
      </c>
      <c r="T46" s="14">
        <v>0.53819444444444442</v>
      </c>
      <c r="U46" s="14"/>
      <c r="V46" s="14"/>
      <c r="W46" s="14"/>
      <c r="X46" s="14"/>
      <c r="Y46" s="14"/>
      <c r="Z46" s="15"/>
      <c r="AA46" s="16">
        <v>0.375</v>
      </c>
      <c r="AB46" s="17">
        <v>0.53819444444444442</v>
      </c>
      <c r="AC46" s="17"/>
      <c r="AD46" s="17"/>
      <c r="AE46" s="17"/>
      <c r="AF46" s="17"/>
      <c r="AG46" s="17"/>
      <c r="AH46" s="18"/>
      <c r="AI46" s="13">
        <v>0.375</v>
      </c>
      <c r="AJ46" s="14">
        <v>0.53819444444444442</v>
      </c>
      <c r="AK46" s="14"/>
      <c r="AL46" s="14"/>
      <c r="AM46" s="14"/>
      <c r="AN46" s="14"/>
      <c r="AO46" s="14"/>
      <c r="AP46" s="20"/>
      <c r="AQ46" s="16">
        <v>0.375</v>
      </c>
      <c r="AR46" s="17">
        <v>0.53819444444444442</v>
      </c>
      <c r="AS46" s="17"/>
      <c r="AT46" s="17"/>
      <c r="AU46" s="17"/>
      <c r="AV46" s="17"/>
      <c r="AW46" s="17"/>
      <c r="AX46" s="18"/>
      <c r="AY46" s="13"/>
      <c r="AZ46" s="14"/>
      <c r="BA46" s="14"/>
      <c r="BB46" s="14"/>
      <c r="BC46" s="14"/>
      <c r="BD46" s="14"/>
      <c r="BE46" s="14"/>
      <c r="BF46" s="20"/>
      <c r="BG46" s="16">
        <v>0.375</v>
      </c>
      <c r="BH46" s="17">
        <v>0.53819444444444442</v>
      </c>
      <c r="BI46" s="17"/>
      <c r="BJ46" s="17"/>
      <c r="BK46" s="17"/>
      <c r="BL46" s="17"/>
      <c r="BM46" s="17"/>
      <c r="BN46" s="18"/>
      <c r="BO46" s="19">
        <v>0.375</v>
      </c>
      <c r="BP46" s="14">
        <v>0.53819444444444442</v>
      </c>
      <c r="BQ46" s="14"/>
      <c r="BR46" s="14"/>
      <c r="BS46" s="14"/>
      <c r="BT46" s="14"/>
      <c r="BU46" s="14"/>
      <c r="BV46" s="20"/>
      <c r="BW46" s="21">
        <f t="shared" si="3"/>
        <v>1</v>
      </c>
      <c r="BX46" s="2" t="str">
        <f t="shared" si="4"/>
        <v>X</v>
      </c>
    </row>
    <row r="47" spans="1:76" x14ac:dyDescent="0.2">
      <c r="A47" s="31">
        <f t="shared" si="2"/>
        <v>41</v>
      </c>
      <c r="B47" s="74">
        <v>76189073</v>
      </c>
      <c r="C47" s="61" t="str">
        <f>+VLOOKUP(J47,TURNO!P:Q,2,0)</f>
        <v>CHAT GLOVER</v>
      </c>
      <c r="D47" s="61" t="str">
        <f>+VLOOKUP(N47,TURNO!B:D,3,0)</f>
        <v>Tarde</v>
      </c>
      <c r="E47" s="75">
        <f>+VLOOKUP(B47,GESEM!B:R,12,0)</f>
        <v>45716</v>
      </c>
      <c r="F47" s="61" t="str">
        <f>+VLOOKUP(B47,GESEM!B:R,13,0)</f>
        <v>PART TIME</v>
      </c>
      <c r="G47" s="61"/>
      <c r="H47" s="61"/>
      <c r="I47" s="61" t="str">
        <f>+VLOOKUP(B47,GESEM!B:N,3,0)</f>
        <v>LIÑAN CHAVEZ PATRICIA PAOLA</v>
      </c>
      <c r="J47" s="61" t="s">
        <v>11</v>
      </c>
      <c r="K47" s="61" t="str">
        <f>+VLOOKUP(B47,GESEM!B:R,8,0)</f>
        <v>AZABACHE GARCIA HILDA MERCEDES</v>
      </c>
      <c r="L47" s="61" t="str">
        <f>+VLOOKUP(B47,GESEM!B:R,17,0)</f>
        <v xml:space="preserve">CARAZA MORENO JONATHAN </v>
      </c>
      <c r="M47" s="61" t="s">
        <v>100</v>
      </c>
      <c r="N47" s="13">
        <v>0.54166666666666663</v>
      </c>
      <c r="O47" s="14">
        <v>0.70486111111111116</v>
      </c>
      <c r="P47" s="13"/>
      <c r="Q47" s="14"/>
      <c r="R47" s="61" t="str">
        <f>+VLOOKUP(B47,GESEM!B:R,9,0)</f>
        <v>ACTIVO</v>
      </c>
      <c r="S47" s="13">
        <v>0.54166666666666663</v>
      </c>
      <c r="T47" s="14">
        <v>0.70486111111111116</v>
      </c>
      <c r="U47" s="14"/>
      <c r="V47" s="14"/>
      <c r="W47" s="14"/>
      <c r="X47" s="14"/>
      <c r="Y47" s="14"/>
      <c r="Z47" s="15"/>
      <c r="AA47" s="16">
        <v>0.54166666666666663</v>
      </c>
      <c r="AB47" s="17">
        <v>0.70486111111111116</v>
      </c>
      <c r="AC47" s="17"/>
      <c r="AD47" s="17"/>
      <c r="AE47" s="17"/>
      <c r="AF47" s="17"/>
      <c r="AG47" s="17"/>
      <c r="AH47" s="18"/>
      <c r="AI47" s="13">
        <v>0.54166666666666663</v>
      </c>
      <c r="AJ47" s="14">
        <v>0.70486111111111116</v>
      </c>
      <c r="AK47" s="14"/>
      <c r="AL47" s="14"/>
      <c r="AM47" s="14"/>
      <c r="AN47" s="14"/>
      <c r="AO47" s="14"/>
      <c r="AP47" s="20"/>
      <c r="AQ47" s="16"/>
      <c r="AR47" s="17"/>
      <c r="AS47" s="17"/>
      <c r="AT47" s="17"/>
      <c r="AU47" s="17"/>
      <c r="AV47" s="17"/>
      <c r="AW47" s="17"/>
      <c r="AX47" s="18"/>
      <c r="AY47" s="13">
        <v>0.54166666666666663</v>
      </c>
      <c r="AZ47" s="14">
        <v>0.70486111111111116</v>
      </c>
      <c r="BA47" s="14"/>
      <c r="BB47" s="14"/>
      <c r="BC47" s="14"/>
      <c r="BD47" s="14"/>
      <c r="BE47" s="14"/>
      <c r="BF47" s="20"/>
      <c r="BG47" s="16">
        <v>0.54166666666666663</v>
      </c>
      <c r="BH47" s="17">
        <v>0.70486111111111116</v>
      </c>
      <c r="BI47" s="17"/>
      <c r="BJ47" s="17"/>
      <c r="BK47" s="17"/>
      <c r="BL47" s="17"/>
      <c r="BM47" s="17"/>
      <c r="BN47" s="18"/>
      <c r="BO47" s="19">
        <v>0.54166666666666663</v>
      </c>
      <c r="BP47" s="14">
        <v>0.70486111111111116</v>
      </c>
      <c r="BQ47" s="14"/>
      <c r="BR47" s="14"/>
      <c r="BS47" s="14"/>
      <c r="BT47" s="14"/>
      <c r="BU47" s="14"/>
      <c r="BV47" s="20"/>
      <c r="BW47" s="21">
        <f t="shared" si="3"/>
        <v>1</v>
      </c>
      <c r="BX47" s="2" t="str">
        <f t="shared" si="4"/>
        <v>X</v>
      </c>
    </row>
    <row r="48" spans="1:76" x14ac:dyDescent="0.2">
      <c r="A48" s="31">
        <f t="shared" si="2"/>
        <v>42</v>
      </c>
      <c r="B48" s="74">
        <v>76217764</v>
      </c>
      <c r="C48" s="61" t="str">
        <f>+VLOOKUP(J48,TURNO!P:Q,2,0)</f>
        <v>CHAT GLOVER</v>
      </c>
      <c r="D48" s="61" t="str">
        <f>+VLOOKUP(N48,TURNO!B:D,3,0)</f>
        <v>Tarde</v>
      </c>
      <c r="E48" s="75">
        <f>+VLOOKUP(B48,GESEM!B:R,12,0)</f>
        <v>45716</v>
      </c>
      <c r="F48" s="61" t="str">
        <f>+VLOOKUP(B48,GESEM!B:R,13,0)</f>
        <v>PART TIME</v>
      </c>
      <c r="G48" s="61"/>
      <c r="H48" s="61"/>
      <c r="I48" s="61" t="str">
        <f>+VLOOKUP(B48,GESEM!B:N,3,0)</f>
        <v>ORTIZ MORON CLAUDIA FERNANDA</v>
      </c>
      <c r="J48" s="61" t="s">
        <v>11</v>
      </c>
      <c r="K48" s="61" t="str">
        <f>+VLOOKUP(B48,GESEM!B:R,8,0)</f>
        <v>AZABACHE GARCIA HILDA MERCEDES</v>
      </c>
      <c r="L48" s="61" t="str">
        <f>+VLOOKUP(B48,GESEM!B:R,17,0)</f>
        <v xml:space="preserve">CARAZA MORENO JONATHAN </v>
      </c>
      <c r="M48" s="61" t="s">
        <v>101</v>
      </c>
      <c r="N48" s="13">
        <v>0.54166666666666663</v>
      </c>
      <c r="O48" s="14">
        <v>0.70486111111111116</v>
      </c>
      <c r="P48" s="13"/>
      <c r="Q48" s="14"/>
      <c r="R48" s="61" t="str">
        <f>+VLOOKUP(B48,GESEM!B:R,9,0)</f>
        <v>ACTIVO</v>
      </c>
      <c r="S48" s="13">
        <v>0.54166666666666663</v>
      </c>
      <c r="T48" s="14">
        <v>0.70486111111111116</v>
      </c>
      <c r="U48" s="14"/>
      <c r="V48" s="14"/>
      <c r="W48" s="14"/>
      <c r="X48" s="14"/>
      <c r="Y48" s="14"/>
      <c r="Z48" s="15"/>
      <c r="AA48" s="16">
        <v>0.54166666666666663</v>
      </c>
      <c r="AB48" s="17">
        <v>0.70486111111111116</v>
      </c>
      <c r="AC48" s="17"/>
      <c r="AD48" s="17"/>
      <c r="AE48" s="17"/>
      <c r="AF48" s="17"/>
      <c r="AG48" s="17"/>
      <c r="AH48" s="18"/>
      <c r="AI48" s="13">
        <v>0.54166666666666663</v>
      </c>
      <c r="AJ48" s="14">
        <v>0.70486111111111116</v>
      </c>
      <c r="AK48" s="14"/>
      <c r="AL48" s="14"/>
      <c r="AM48" s="14"/>
      <c r="AN48" s="14"/>
      <c r="AO48" s="14"/>
      <c r="AP48" s="20"/>
      <c r="AQ48" s="16">
        <v>0.54166666666666663</v>
      </c>
      <c r="AR48" s="17">
        <v>0.70486111111111116</v>
      </c>
      <c r="AS48" s="17"/>
      <c r="AT48" s="17"/>
      <c r="AU48" s="17"/>
      <c r="AV48" s="17"/>
      <c r="AW48" s="17"/>
      <c r="AX48" s="18"/>
      <c r="AY48" s="13"/>
      <c r="AZ48" s="14"/>
      <c r="BA48" s="14"/>
      <c r="BB48" s="14"/>
      <c r="BC48" s="14"/>
      <c r="BD48" s="14"/>
      <c r="BE48" s="14"/>
      <c r="BF48" s="20"/>
      <c r="BG48" s="16">
        <v>0.54166666666666663</v>
      </c>
      <c r="BH48" s="17">
        <v>0.70486111111111116</v>
      </c>
      <c r="BI48" s="17"/>
      <c r="BJ48" s="17"/>
      <c r="BK48" s="17"/>
      <c r="BL48" s="17"/>
      <c r="BM48" s="17"/>
      <c r="BN48" s="18"/>
      <c r="BO48" s="19">
        <v>0.54166666666666663</v>
      </c>
      <c r="BP48" s="14">
        <v>0.70486111111111116</v>
      </c>
      <c r="BQ48" s="14"/>
      <c r="BR48" s="14"/>
      <c r="BS48" s="14"/>
      <c r="BT48" s="14"/>
      <c r="BU48" s="14"/>
      <c r="BV48" s="20"/>
      <c r="BW48" s="21">
        <f t="shared" si="3"/>
        <v>1</v>
      </c>
      <c r="BX48" s="2" t="str">
        <f t="shared" si="4"/>
        <v>X</v>
      </c>
    </row>
    <row r="49" spans="1:76" x14ac:dyDescent="0.2">
      <c r="A49" s="31">
        <f t="shared" si="2"/>
        <v>43</v>
      </c>
      <c r="B49" s="74">
        <v>70572649</v>
      </c>
      <c r="C49" s="61" t="str">
        <f>+VLOOKUP(J49,TURNO!P:Q,2,0)</f>
        <v>CHAT GLOVER</v>
      </c>
      <c r="D49" s="61" t="str">
        <f>+VLOOKUP(N49,TURNO!B:D,3,0)</f>
        <v>Tarde</v>
      </c>
      <c r="E49" s="75">
        <f>+VLOOKUP(B49,GESEM!B:R,12,0)</f>
        <v>45716</v>
      </c>
      <c r="F49" s="61" t="str">
        <f>+VLOOKUP(B49,GESEM!B:R,13,0)</f>
        <v>PART TIME</v>
      </c>
      <c r="G49" s="61"/>
      <c r="H49" s="61"/>
      <c r="I49" s="61" t="str">
        <f>+VLOOKUP(B49,GESEM!B:N,3,0)</f>
        <v>PALACIOS SEBASTIAN CARLOS EDUARDO</v>
      </c>
      <c r="J49" s="61" t="s">
        <v>11</v>
      </c>
      <c r="K49" s="61" t="str">
        <f>+VLOOKUP(B49,GESEM!B:R,8,0)</f>
        <v>AZABACHE GARCIA HILDA MERCEDES</v>
      </c>
      <c r="L49" s="61" t="str">
        <f>+VLOOKUP(B49,GESEM!B:R,17,0)</f>
        <v xml:space="preserve">CARAZA MORENO JONATHAN </v>
      </c>
      <c r="M49" s="61" t="s">
        <v>97</v>
      </c>
      <c r="N49" s="13">
        <v>0.54166666666666663</v>
      </c>
      <c r="O49" s="14">
        <v>0.70486111111111116</v>
      </c>
      <c r="P49" s="13"/>
      <c r="Q49" s="14"/>
      <c r="R49" s="61" t="str">
        <f>+VLOOKUP(B49,GESEM!B:R,9,0)</f>
        <v>ACTIVO</v>
      </c>
      <c r="S49" s="13"/>
      <c r="T49" s="14"/>
      <c r="U49" s="14"/>
      <c r="V49" s="14"/>
      <c r="W49" s="14"/>
      <c r="X49" s="14"/>
      <c r="Y49" s="14"/>
      <c r="Z49" s="15"/>
      <c r="AA49" s="16">
        <v>0.54166666666666663</v>
      </c>
      <c r="AB49" s="17">
        <v>0.70486111111111116</v>
      </c>
      <c r="AC49" s="17"/>
      <c r="AD49" s="17"/>
      <c r="AE49" s="17"/>
      <c r="AF49" s="17"/>
      <c r="AG49" s="17"/>
      <c r="AH49" s="18"/>
      <c r="AI49" s="13">
        <v>0.54166666666666663</v>
      </c>
      <c r="AJ49" s="14">
        <v>0.70486111111111116</v>
      </c>
      <c r="AK49" s="14"/>
      <c r="AL49" s="14"/>
      <c r="AM49" s="14"/>
      <c r="AN49" s="14"/>
      <c r="AO49" s="14"/>
      <c r="AP49" s="20"/>
      <c r="AQ49" s="16">
        <v>0.54166666666666663</v>
      </c>
      <c r="AR49" s="17">
        <v>0.70486111111111116</v>
      </c>
      <c r="AS49" s="17"/>
      <c r="AT49" s="17"/>
      <c r="AU49" s="17"/>
      <c r="AV49" s="17"/>
      <c r="AW49" s="17"/>
      <c r="AX49" s="18"/>
      <c r="AY49" s="13">
        <v>0.54166666666666663</v>
      </c>
      <c r="AZ49" s="14">
        <v>0.70486111111111116</v>
      </c>
      <c r="BA49" s="14"/>
      <c r="BB49" s="14"/>
      <c r="BC49" s="14"/>
      <c r="BD49" s="14"/>
      <c r="BE49" s="14"/>
      <c r="BF49" s="20"/>
      <c r="BG49" s="16">
        <v>0.54166666666666663</v>
      </c>
      <c r="BH49" s="17">
        <v>0.70486111111111116</v>
      </c>
      <c r="BI49" s="17"/>
      <c r="BJ49" s="17"/>
      <c r="BK49" s="17"/>
      <c r="BL49" s="17"/>
      <c r="BM49" s="17"/>
      <c r="BN49" s="18"/>
      <c r="BO49" s="19">
        <v>0.54166666666666663</v>
      </c>
      <c r="BP49" s="14">
        <v>0.70486111111111116</v>
      </c>
      <c r="BQ49" s="14"/>
      <c r="BR49" s="14"/>
      <c r="BS49" s="14"/>
      <c r="BT49" s="14"/>
      <c r="BU49" s="14"/>
      <c r="BV49" s="20"/>
      <c r="BW49" s="21">
        <f t="shared" si="3"/>
        <v>1</v>
      </c>
      <c r="BX49" s="2" t="str">
        <f t="shared" si="4"/>
        <v>X</v>
      </c>
    </row>
    <row r="50" spans="1:76" x14ac:dyDescent="0.2">
      <c r="A50" s="31">
        <f t="shared" si="2"/>
        <v>44</v>
      </c>
      <c r="B50" s="74">
        <v>75171080</v>
      </c>
      <c r="C50" s="61" t="str">
        <f>+VLOOKUP(J50,TURNO!P:Q,2,0)</f>
        <v>CHAT GLOVER</v>
      </c>
      <c r="D50" s="61" t="str">
        <f>+VLOOKUP(N50,TURNO!B:D,3,0)</f>
        <v>Madrugada</v>
      </c>
      <c r="E50" s="75">
        <f>+VLOOKUP(B50,GESEM!B:R,12,0)</f>
        <v>45716</v>
      </c>
      <c r="F50" s="61" t="str">
        <f>+VLOOKUP(B50,GESEM!B:R,13,0)</f>
        <v>PART TIME</v>
      </c>
      <c r="G50" s="61"/>
      <c r="H50" s="61"/>
      <c r="I50" s="61" t="str">
        <f>+VLOOKUP(B50,GESEM!B:N,3,0)</f>
        <v>PEREZ VILLEGAS ZIHOMARA</v>
      </c>
      <c r="J50" s="61" t="s">
        <v>11</v>
      </c>
      <c r="K50" s="61" t="str">
        <f>+VLOOKUP(B50,GESEM!B:R,8,0)</f>
        <v>AZABACHE GARCIA HILDA MERCEDES</v>
      </c>
      <c r="L50" s="61" t="str">
        <f>+VLOOKUP(B50,GESEM!B:R,17,0)</f>
        <v xml:space="preserve">CARAZA MORENO JONATHAN </v>
      </c>
      <c r="M50" s="61" t="s">
        <v>98</v>
      </c>
      <c r="N50" s="13">
        <v>0.16666666666666666</v>
      </c>
      <c r="O50" s="14">
        <v>0.3298611111111111</v>
      </c>
      <c r="P50" s="13"/>
      <c r="Q50" s="14"/>
      <c r="R50" s="61" t="str">
        <f>+VLOOKUP(B50,GESEM!B:R,9,0)</f>
        <v>ACTIVO</v>
      </c>
      <c r="S50" s="13">
        <v>0.16666666666666666</v>
      </c>
      <c r="T50" s="14">
        <v>0.3298611111111111</v>
      </c>
      <c r="U50" s="14"/>
      <c r="V50" s="14"/>
      <c r="W50" s="14"/>
      <c r="X50" s="14"/>
      <c r="Y50" s="14"/>
      <c r="Z50" s="15"/>
      <c r="AA50" s="16"/>
      <c r="AB50" s="17"/>
      <c r="AC50" s="17"/>
      <c r="AD50" s="17"/>
      <c r="AE50" s="17"/>
      <c r="AF50" s="17"/>
      <c r="AG50" s="17"/>
      <c r="AH50" s="18"/>
      <c r="AI50" s="13">
        <v>0.16666666666666666</v>
      </c>
      <c r="AJ50" s="14">
        <v>0.3298611111111111</v>
      </c>
      <c r="AK50" s="14"/>
      <c r="AL50" s="14"/>
      <c r="AM50" s="14"/>
      <c r="AN50" s="14"/>
      <c r="AO50" s="14"/>
      <c r="AP50" s="20"/>
      <c r="AQ50" s="16">
        <v>0.75</v>
      </c>
      <c r="AR50" s="17">
        <v>0.91319444444444442</v>
      </c>
      <c r="AS50" s="17"/>
      <c r="AT50" s="17"/>
      <c r="AU50" s="17"/>
      <c r="AV50" s="17"/>
      <c r="AW50" s="17"/>
      <c r="AX50" s="18"/>
      <c r="AY50" s="13">
        <v>0.75</v>
      </c>
      <c r="AZ50" s="14">
        <v>0.91319444444444442</v>
      </c>
      <c r="BA50" s="14"/>
      <c r="BB50" s="14"/>
      <c r="BC50" s="14"/>
      <c r="BD50" s="14"/>
      <c r="BE50" s="14"/>
      <c r="BF50" s="20"/>
      <c r="BG50" s="16">
        <v>0.16666666666666666</v>
      </c>
      <c r="BH50" s="17">
        <v>0.3298611111111111</v>
      </c>
      <c r="BI50" s="17"/>
      <c r="BJ50" s="17"/>
      <c r="BK50" s="17"/>
      <c r="BL50" s="17"/>
      <c r="BM50" s="17"/>
      <c r="BN50" s="18"/>
      <c r="BO50" s="19">
        <v>0.16666666666666666</v>
      </c>
      <c r="BP50" s="14">
        <v>0.3298611111111111</v>
      </c>
      <c r="BQ50" s="14"/>
      <c r="BR50" s="14"/>
      <c r="BS50" s="14"/>
      <c r="BT50" s="14"/>
      <c r="BU50" s="14"/>
      <c r="BV50" s="20"/>
      <c r="BW50" s="21">
        <f t="shared" si="3"/>
        <v>1</v>
      </c>
      <c r="BX50" s="2" t="str">
        <f t="shared" si="4"/>
        <v>X</v>
      </c>
    </row>
    <row r="51" spans="1:76" x14ac:dyDescent="0.2">
      <c r="A51" s="31">
        <f t="shared" si="2"/>
        <v>45</v>
      </c>
      <c r="B51" s="74">
        <v>71212889</v>
      </c>
      <c r="C51" s="61" t="str">
        <f>+VLOOKUP(J51,TURNO!P:Q,2,0)</f>
        <v>CHAT GLOVER</v>
      </c>
      <c r="D51" s="61" t="str">
        <f>+VLOOKUP(N51,TURNO!B:D,3,0)</f>
        <v>Tarde</v>
      </c>
      <c r="E51" s="75">
        <f>+VLOOKUP(B51,GESEM!B:R,12,0)</f>
        <v>45716</v>
      </c>
      <c r="F51" s="61" t="str">
        <f>+VLOOKUP(B51,GESEM!B:R,13,0)</f>
        <v>PART TIME</v>
      </c>
      <c r="G51" s="61"/>
      <c r="H51" s="61"/>
      <c r="I51" s="61" t="str">
        <f>+VLOOKUP(B51,GESEM!B:N,3,0)</f>
        <v>DEL POZO PASACHE ALBERTO NOGAMI</v>
      </c>
      <c r="J51" s="61" t="s">
        <v>11</v>
      </c>
      <c r="K51" s="61" t="str">
        <f>+VLOOKUP(B51,GESEM!B:R,8,0)</f>
        <v>MENDIZABAL BERMUDEZ OSCAR OWENCESLAO</v>
      </c>
      <c r="L51" s="61" t="str">
        <f>+VLOOKUP(B51,GESEM!B:R,17,0)</f>
        <v xml:space="preserve">CARAZA MORENO JONATHAN </v>
      </c>
      <c r="M51" s="61" t="s">
        <v>98</v>
      </c>
      <c r="N51" s="13">
        <v>0.54166666666666663</v>
      </c>
      <c r="O51" s="14">
        <v>0.70486111111111116</v>
      </c>
      <c r="P51" s="13"/>
      <c r="Q51" s="14"/>
      <c r="R51" s="61" t="str">
        <f>+VLOOKUP(B51,GESEM!B:R,9,0)</f>
        <v>ACTIVO</v>
      </c>
      <c r="S51" s="13">
        <v>0.54166666666666663</v>
      </c>
      <c r="T51" s="14">
        <v>0.70486111111111116</v>
      </c>
      <c r="U51" s="14"/>
      <c r="V51" s="14"/>
      <c r="W51" s="14"/>
      <c r="X51" s="14"/>
      <c r="Y51" s="14"/>
      <c r="Z51" s="15"/>
      <c r="AA51" s="16"/>
      <c r="AB51" s="17"/>
      <c r="AC51" s="17"/>
      <c r="AD51" s="17"/>
      <c r="AE51" s="17"/>
      <c r="AF51" s="17"/>
      <c r="AG51" s="17"/>
      <c r="AH51" s="18"/>
      <c r="AI51" s="13">
        <v>0.54166666666666663</v>
      </c>
      <c r="AJ51" s="14">
        <v>0.70486111111111116</v>
      </c>
      <c r="AK51" s="14"/>
      <c r="AL51" s="14"/>
      <c r="AM51" s="14"/>
      <c r="AN51" s="14"/>
      <c r="AO51" s="14"/>
      <c r="AP51" s="20"/>
      <c r="AQ51" s="16">
        <v>0.54166666666666663</v>
      </c>
      <c r="AR51" s="17">
        <v>0.70486111111111116</v>
      </c>
      <c r="AS51" s="17"/>
      <c r="AT51" s="17"/>
      <c r="AU51" s="17"/>
      <c r="AV51" s="17"/>
      <c r="AW51" s="17"/>
      <c r="AX51" s="18"/>
      <c r="AY51" s="13">
        <v>0.54166666666666663</v>
      </c>
      <c r="AZ51" s="14">
        <v>0.70486111111111116</v>
      </c>
      <c r="BA51" s="14"/>
      <c r="BB51" s="14"/>
      <c r="BC51" s="14"/>
      <c r="BD51" s="14"/>
      <c r="BE51" s="14"/>
      <c r="BF51" s="20"/>
      <c r="BG51" s="16">
        <v>0.54166666666666663</v>
      </c>
      <c r="BH51" s="17">
        <v>0.70486111111111116</v>
      </c>
      <c r="BI51" s="17"/>
      <c r="BJ51" s="17"/>
      <c r="BK51" s="17"/>
      <c r="BL51" s="17"/>
      <c r="BM51" s="17"/>
      <c r="BN51" s="18"/>
      <c r="BO51" s="19">
        <v>0.54166666666666663</v>
      </c>
      <c r="BP51" s="14">
        <v>0.70486111111111116</v>
      </c>
      <c r="BQ51" s="14"/>
      <c r="BR51" s="14"/>
      <c r="BS51" s="14"/>
      <c r="BT51" s="14"/>
      <c r="BU51" s="14"/>
      <c r="BV51" s="20"/>
      <c r="BW51" s="21">
        <f t="shared" si="3"/>
        <v>1</v>
      </c>
      <c r="BX51" s="2" t="str">
        <f t="shared" si="4"/>
        <v>X</v>
      </c>
    </row>
    <row r="52" spans="1:76" x14ac:dyDescent="0.2">
      <c r="A52" s="31">
        <f t="shared" si="2"/>
        <v>46</v>
      </c>
      <c r="B52" s="74">
        <v>76381842</v>
      </c>
      <c r="C52" s="61" t="str">
        <f>+VLOOKUP(J52,TURNO!P:Q,2,0)</f>
        <v>CHAT GLOVER</v>
      </c>
      <c r="D52" s="61" t="str">
        <f>+VLOOKUP(N52,TURNO!B:D,3,0)</f>
        <v>Tarde</v>
      </c>
      <c r="E52" s="75">
        <f>+VLOOKUP(B52,GESEM!B:R,12,0)</f>
        <v>45716</v>
      </c>
      <c r="F52" s="61" t="str">
        <f>+VLOOKUP(B52,GESEM!B:R,13,0)</f>
        <v>PART TIME</v>
      </c>
      <c r="G52" s="61"/>
      <c r="H52" s="61"/>
      <c r="I52" s="61" t="str">
        <f>+VLOOKUP(B52,GESEM!B:N,3,0)</f>
        <v>QUIÑONES CORTEZ ANA VICTORIA</v>
      </c>
      <c r="J52" s="61" t="s">
        <v>11</v>
      </c>
      <c r="K52" s="61" t="str">
        <f>+VLOOKUP(B52,GESEM!B:R,8,0)</f>
        <v>MENDIZABAL BERMUDEZ OSCAR OWENCESLAO</v>
      </c>
      <c r="L52" s="61" t="str">
        <f>+VLOOKUP(B52,GESEM!B:R,17,0)</f>
        <v xml:space="preserve">CARAZA MORENO JONATHAN </v>
      </c>
      <c r="M52" s="61" t="s">
        <v>102</v>
      </c>
      <c r="N52" s="13">
        <v>0.54166666666666663</v>
      </c>
      <c r="O52" s="14">
        <v>0.70486111111111116</v>
      </c>
      <c r="P52" s="13"/>
      <c r="Q52" s="14"/>
      <c r="R52" s="61" t="str">
        <f>+VLOOKUP(B52,GESEM!B:R,9,0)</f>
        <v>ACTIVO</v>
      </c>
      <c r="S52" s="13">
        <v>0.54166666666666663</v>
      </c>
      <c r="T52" s="14">
        <v>0.70486111111111116</v>
      </c>
      <c r="U52" s="14"/>
      <c r="V52" s="14"/>
      <c r="W52" s="14"/>
      <c r="X52" s="14"/>
      <c r="Y52" s="14"/>
      <c r="Z52" s="15"/>
      <c r="AA52" s="16">
        <v>0.54166666666666663</v>
      </c>
      <c r="AB52" s="17">
        <v>0.70486111111111116</v>
      </c>
      <c r="AC52" s="17"/>
      <c r="AD52" s="17"/>
      <c r="AE52" s="17"/>
      <c r="AF52" s="17"/>
      <c r="AG52" s="17"/>
      <c r="AH52" s="18"/>
      <c r="AI52" s="13">
        <v>0.54166666666666663</v>
      </c>
      <c r="AJ52" s="14">
        <v>0.70486111111111116</v>
      </c>
      <c r="AK52" s="14"/>
      <c r="AL52" s="14"/>
      <c r="AM52" s="14"/>
      <c r="AN52" s="14"/>
      <c r="AO52" s="14"/>
      <c r="AP52" s="20"/>
      <c r="AQ52" s="16">
        <v>0.54166666666666663</v>
      </c>
      <c r="AR52" s="17">
        <v>0.70486111111111116</v>
      </c>
      <c r="AS52" s="17"/>
      <c r="AT52" s="17"/>
      <c r="AU52" s="17"/>
      <c r="AV52" s="17"/>
      <c r="AW52" s="17"/>
      <c r="AX52" s="18"/>
      <c r="AY52" s="13">
        <v>0.54166666666666663</v>
      </c>
      <c r="AZ52" s="14">
        <v>0.70486111111111116</v>
      </c>
      <c r="BA52" s="14"/>
      <c r="BB52" s="14"/>
      <c r="BC52" s="14"/>
      <c r="BD52" s="14"/>
      <c r="BE52" s="14"/>
      <c r="BF52" s="20"/>
      <c r="BG52" s="16"/>
      <c r="BH52" s="17"/>
      <c r="BI52" s="17"/>
      <c r="BJ52" s="17"/>
      <c r="BK52" s="17"/>
      <c r="BL52" s="17"/>
      <c r="BM52" s="17"/>
      <c r="BN52" s="18"/>
      <c r="BO52" s="19">
        <v>0.54166666666666663</v>
      </c>
      <c r="BP52" s="14">
        <v>0.70486111111111116</v>
      </c>
      <c r="BQ52" s="14"/>
      <c r="BR52" s="14"/>
      <c r="BS52" s="14"/>
      <c r="BT52" s="14"/>
      <c r="BU52" s="14"/>
      <c r="BV52" s="20"/>
      <c r="BW52" s="21">
        <f t="shared" si="3"/>
        <v>1</v>
      </c>
      <c r="BX52" s="2" t="str">
        <f t="shared" si="4"/>
        <v>X</v>
      </c>
    </row>
    <row r="53" spans="1:76" x14ac:dyDescent="0.2">
      <c r="A53" s="31">
        <f t="shared" si="2"/>
        <v>47</v>
      </c>
      <c r="B53" s="74">
        <v>70286700</v>
      </c>
      <c r="C53" s="61" t="str">
        <f>+VLOOKUP(J53,TURNO!P:Q,2,0)</f>
        <v>CHAT GLOVER</v>
      </c>
      <c r="D53" s="61" t="str">
        <f>+VLOOKUP(N53,TURNO!B:D,3,0)</f>
        <v>Tarde</v>
      </c>
      <c r="E53" s="75">
        <f>+VLOOKUP(B53,GESEM!B:R,12,0)</f>
        <v>45716</v>
      </c>
      <c r="F53" s="61" t="str">
        <f>+VLOOKUP(B53,GESEM!B:R,13,0)</f>
        <v>PART TIME</v>
      </c>
      <c r="G53" s="61"/>
      <c r="H53" s="61"/>
      <c r="I53" s="61" t="str">
        <f>+VLOOKUP(B53,GESEM!B:N,3,0)</f>
        <v>URETA YAURI BRANDON</v>
      </c>
      <c r="J53" s="61" t="s">
        <v>11</v>
      </c>
      <c r="K53" s="61" t="str">
        <f>+VLOOKUP(B53,GESEM!B:R,8,0)</f>
        <v>MENDIZABAL BERMUDEZ OSCAR OWENCESLAO</v>
      </c>
      <c r="L53" s="61" t="str">
        <f>+VLOOKUP(B53,GESEM!B:R,17,0)</f>
        <v xml:space="preserve">CARAZA MORENO JONATHAN </v>
      </c>
      <c r="M53" s="61" t="s">
        <v>99</v>
      </c>
      <c r="N53" s="13">
        <v>0.5</v>
      </c>
      <c r="O53" s="14">
        <v>0.66319444444444442</v>
      </c>
      <c r="P53" s="13"/>
      <c r="Q53" s="14"/>
      <c r="R53" s="61" t="str">
        <f>+VLOOKUP(B53,GESEM!B:R,9,0)</f>
        <v>ACTIVO</v>
      </c>
      <c r="S53" s="13">
        <v>0.5</v>
      </c>
      <c r="T53" s="14">
        <v>0.66319444444444442</v>
      </c>
      <c r="U53" s="14"/>
      <c r="V53" s="14"/>
      <c r="W53" s="14"/>
      <c r="X53" s="14"/>
      <c r="Y53" s="14"/>
      <c r="Z53" s="15"/>
      <c r="AA53" s="16">
        <v>0.5</v>
      </c>
      <c r="AB53" s="17">
        <v>0.66319444444444442</v>
      </c>
      <c r="AC53" s="17"/>
      <c r="AD53" s="17"/>
      <c r="AE53" s="17"/>
      <c r="AF53" s="17"/>
      <c r="AG53" s="17"/>
      <c r="AH53" s="18"/>
      <c r="AI53" s="13"/>
      <c r="AJ53" s="14"/>
      <c r="AK53" s="14"/>
      <c r="AL53" s="14"/>
      <c r="AM53" s="14"/>
      <c r="AN53" s="14"/>
      <c r="AO53" s="14"/>
      <c r="AP53" s="20"/>
      <c r="AQ53" s="16">
        <v>0.5</v>
      </c>
      <c r="AR53" s="17">
        <v>0.66319444444444442</v>
      </c>
      <c r="AS53" s="17"/>
      <c r="AT53" s="17"/>
      <c r="AU53" s="17"/>
      <c r="AV53" s="17"/>
      <c r="AW53" s="17"/>
      <c r="AX53" s="18"/>
      <c r="AY53" s="13">
        <v>0.5</v>
      </c>
      <c r="AZ53" s="14">
        <v>0.66319444444444442</v>
      </c>
      <c r="BA53" s="14"/>
      <c r="BB53" s="14"/>
      <c r="BC53" s="14"/>
      <c r="BD53" s="14"/>
      <c r="BE53" s="14"/>
      <c r="BF53" s="20"/>
      <c r="BG53" s="16">
        <v>0.5</v>
      </c>
      <c r="BH53" s="17">
        <v>0.66319444444444442</v>
      </c>
      <c r="BI53" s="17"/>
      <c r="BJ53" s="17"/>
      <c r="BK53" s="17"/>
      <c r="BL53" s="17"/>
      <c r="BM53" s="17"/>
      <c r="BN53" s="18"/>
      <c r="BO53" s="19">
        <v>0.5</v>
      </c>
      <c r="BP53" s="14">
        <v>0.66319444444444442</v>
      </c>
      <c r="BQ53" s="14"/>
      <c r="BR53" s="14"/>
      <c r="BS53" s="14"/>
      <c r="BT53" s="14"/>
      <c r="BU53" s="14"/>
      <c r="BV53" s="20"/>
      <c r="BW53" s="21">
        <f t="shared" si="3"/>
        <v>1</v>
      </c>
      <c r="BX53" s="2" t="str">
        <f t="shared" si="4"/>
        <v>X</v>
      </c>
    </row>
    <row r="54" spans="1:76" x14ac:dyDescent="0.2">
      <c r="A54" s="31">
        <f t="shared" si="2"/>
        <v>48</v>
      </c>
      <c r="B54" s="74">
        <v>45989505</v>
      </c>
      <c r="C54" s="61" t="str">
        <f>+VLOOKUP(J54,TURNO!P:Q,2,0)</f>
        <v>CHAT GLOVER</v>
      </c>
      <c r="D54" s="61" t="str">
        <f>+VLOOKUP(N54,TURNO!B:D,3,0)</f>
        <v>Tarde</v>
      </c>
      <c r="E54" s="75">
        <f>+VLOOKUP(B54,GESEM!B:R,12,0)</f>
        <v>45716</v>
      </c>
      <c r="F54" s="61" t="str">
        <f>+VLOOKUP(B54,GESEM!B:R,13,0)</f>
        <v>PART TIME</v>
      </c>
      <c r="G54" s="61"/>
      <c r="H54" s="61"/>
      <c r="I54" s="61" t="str">
        <f>+VLOOKUP(B54,GESEM!B:N,3,0)</f>
        <v>VASQUEZ RAFAEL ALDAIR</v>
      </c>
      <c r="J54" s="61" t="s">
        <v>11</v>
      </c>
      <c r="K54" s="61" t="str">
        <f>+VLOOKUP(B54,GESEM!B:R,8,0)</f>
        <v>MENDIZABAL BERMUDEZ OSCAR OWENCESLAO</v>
      </c>
      <c r="L54" s="61" t="str">
        <f>+VLOOKUP(B54,GESEM!B:R,17,0)</f>
        <v xml:space="preserve">CARAZA MORENO JONATHAN </v>
      </c>
      <c r="M54" s="61" t="s">
        <v>99</v>
      </c>
      <c r="N54" s="13">
        <v>0.54166666666666663</v>
      </c>
      <c r="O54" s="14">
        <v>0.70486111111111116</v>
      </c>
      <c r="P54" s="13"/>
      <c r="Q54" s="14"/>
      <c r="R54" s="61" t="str">
        <f>+VLOOKUP(B54,GESEM!B:R,9,0)</f>
        <v>ACTIVO</v>
      </c>
      <c r="S54" s="13">
        <v>0.54166666666666663</v>
      </c>
      <c r="T54" s="14">
        <v>0.70486111111111116</v>
      </c>
      <c r="U54" s="14"/>
      <c r="V54" s="14"/>
      <c r="W54" s="14"/>
      <c r="X54" s="14"/>
      <c r="Y54" s="14"/>
      <c r="Z54" s="15"/>
      <c r="AA54" s="16">
        <v>0.54166666666666663</v>
      </c>
      <c r="AB54" s="17">
        <v>0.70486111111111116</v>
      </c>
      <c r="AC54" s="17"/>
      <c r="AD54" s="17"/>
      <c r="AE54" s="17"/>
      <c r="AF54" s="17"/>
      <c r="AG54" s="17"/>
      <c r="AH54" s="18"/>
      <c r="AI54" s="13"/>
      <c r="AJ54" s="14"/>
      <c r="AK54" s="14"/>
      <c r="AL54" s="14"/>
      <c r="AM54" s="14"/>
      <c r="AN54" s="14"/>
      <c r="AO54" s="14"/>
      <c r="AP54" s="20"/>
      <c r="AQ54" s="16">
        <v>0.54166666666666663</v>
      </c>
      <c r="AR54" s="17">
        <v>0.70486111111111116</v>
      </c>
      <c r="AS54" s="17"/>
      <c r="AT54" s="17"/>
      <c r="AU54" s="17"/>
      <c r="AV54" s="17"/>
      <c r="AW54" s="17"/>
      <c r="AX54" s="18"/>
      <c r="AY54" s="13">
        <v>0.54166666666666663</v>
      </c>
      <c r="AZ54" s="14">
        <v>0.70486111111111116</v>
      </c>
      <c r="BA54" s="14"/>
      <c r="BB54" s="14"/>
      <c r="BC54" s="14"/>
      <c r="BD54" s="14"/>
      <c r="BE54" s="14"/>
      <c r="BF54" s="20"/>
      <c r="BG54" s="16">
        <v>0.54166666666666663</v>
      </c>
      <c r="BH54" s="17">
        <v>0.70486111111111116</v>
      </c>
      <c r="BI54" s="17"/>
      <c r="BJ54" s="17"/>
      <c r="BK54" s="17"/>
      <c r="BL54" s="17"/>
      <c r="BM54" s="17"/>
      <c r="BN54" s="18"/>
      <c r="BO54" s="19">
        <v>0.54166666666666663</v>
      </c>
      <c r="BP54" s="14">
        <v>0.70486111111111116</v>
      </c>
      <c r="BQ54" s="14"/>
      <c r="BR54" s="14"/>
      <c r="BS54" s="14"/>
      <c r="BT54" s="14"/>
      <c r="BU54" s="14"/>
      <c r="BV54" s="20"/>
      <c r="BW54" s="21">
        <f t="shared" si="3"/>
        <v>1</v>
      </c>
      <c r="BX54" s="2" t="str">
        <f t="shared" si="4"/>
        <v>X</v>
      </c>
    </row>
    <row r="55" spans="1:76" x14ac:dyDescent="0.2">
      <c r="A55" s="31">
        <f t="shared" si="2"/>
        <v>49</v>
      </c>
      <c r="B55" s="74">
        <v>74356328</v>
      </c>
      <c r="C55" s="61" t="str">
        <f>+VLOOKUP(J55,TURNO!P:Q,2,0)</f>
        <v>CHAT GLOVER</v>
      </c>
      <c r="D55" s="61" t="str">
        <f>+VLOOKUP(N55,TURNO!B:D,3,0)</f>
        <v>Tarde</v>
      </c>
      <c r="E55" s="75">
        <f>+VLOOKUP(B55,GESEM!B:R,12,0)</f>
        <v>45716</v>
      </c>
      <c r="F55" s="61" t="str">
        <f>+VLOOKUP(B55,GESEM!B:R,13,0)</f>
        <v>PART TIME</v>
      </c>
      <c r="G55" s="61"/>
      <c r="H55" s="61"/>
      <c r="I55" s="61" t="str">
        <f>+VLOOKUP(B55,GESEM!B:N,3,0)</f>
        <v>VERA SALINAS BRIGGITH VICKY JULEISSY</v>
      </c>
      <c r="J55" s="61" t="s">
        <v>11</v>
      </c>
      <c r="K55" s="61" t="str">
        <f>+VLOOKUP(B55,GESEM!B:R,8,0)</f>
        <v>MENDIZABAL BERMUDEZ OSCAR OWENCESLAO</v>
      </c>
      <c r="L55" s="61" t="str">
        <f>+VLOOKUP(B55,GESEM!B:R,17,0)</f>
        <v xml:space="preserve">CARAZA MORENO JONATHAN </v>
      </c>
      <c r="M55" s="61" t="s">
        <v>97</v>
      </c>
      <c r="N55" s="13">
        <v>0.54166666666666663</v>
      </c>
      <c r="O55" s="14">
        <v>0.70486111111111116</v>
      </c>
      <c r="P55" s="13"/>
      <c r="Q55" s="14"/>
      <c r="R55" s="61" t="str">
        <f>+VLOOKUP(B55,GESEM!B:R,9,0)</f>
        <v>ACTIVO</v>
      </c>
      <c r="S55" s="13"/>
      <c r="T55" s="14"/>
      <c r="U55" s="14"/>
      <c r="V55" s="14"/>
      <c r="W55" s="14"/>
      <c r="X55" s="14"/>
      <c r="Y55" s="14"/>
      <c r="Z55" s="15"/>
      <c r="AA55" s="16">
        <v>0.54166666666666663</v>
      </c>
      <c r="AB55" s="17">
        <v>0.70486111111111116</v>
      </c>
      <c r="AC55" s="17"/>
      <c r="AD55" s="17"/>
      <c r="AE55" s="17"/>
      <c r="AF55" s="17"/>
      <c r="AG55" s="17"/>
      <c r="AH55" s="18"/>
      <c r="AI55" s="13">
        <v>0.54166666666666663</v>
      </c>
      <c r="AJ55" s="14">
        <v>0.70486111111111116</v>
      </c>
      <c r="AK55" s="14"/>
      <c r="AL55" s="14"/>
      <c r="AM55" s="14"/>
      <c r="AN55" s="14"/>
      <c r="AO55" s="14"/>
      <c r="AP55" s="20"/>
      <c r="AQ55" s="16">
        <v>0.54166666666666663</v>
      </c>
      <c r="AR55" s="17">
        <v>0.70486111111111116</v>
      </c>
      <c r="AS55" s="17"/>
      <c r="AT55" s="17"/>
      <c r="AU55" s="17"/>
      <c r="AV55" s="17"/>
      <c r="AW55" s="17"/>
      <c r="AX55" s="18"/>
      <c r="AY55" s="13">
        <v>0.54166666666666663</v>
      </c>
      <c r="AZ55" s="14">
        <v>0.70486111111111116</v>
      </c>
      <c r="BA55" s="14"/>
      <c r="BB55" s="14"/>
      <c r="BC55" s="14"/>
      <c r="BD55" s="14"/>
      <c r="BE55" s="14"/>
      <c r="BF55" s="20"/>
      <c r="BG55" s="16">
        <v>0.54166666666666663</v>
      </c>
      <c r="BH55" s="17">
        <v>0.70486111111111116</v>
      </c>
      <c r="BI55" s="17"/>
      <c r="BJ55" s="17"/>
      <c r="BK55" s="17"/>
      <c r="BL55" s="17"/>
      <c r="BM55" s="17"/>
      <c r="BN55" s="18"/>
      <c r="BO55" s="19">
        <v>0.54166666666666663</v>
      </c>
      <c r="BP55" s="14">
        <v>0.70486111111111116</v>
      </c>
      <c r="BQ55" s="14"/>
      <c r="BR55" s="14"/>
      <c r="BS55" s="14"/>
      <c r="BT55" s="14"/>
      <c r="BU55" s="14"/>
      <c r="BV55" s="20"/>
      <c r="BW55" s="21">
        <f t="shared" si="3"/>
        <v>1</v>
      </c>
      <c r="BX55" s="2" t="str">
        <f t="shared" si="4"/>
        <v>X</v>
      </c>
    </row>
    <row r="56" spans="1:76" x14ac:dyDescent="0.2">
      <c r="A56" s="31">
        <f t="shared" si="2"/>
        <v>50</v>
      </c>
      <c r="B56" s="74">
        <v>71520288</v>
      </c>
      <c r="C56" s="61" t="str">
        <f>+VLOOKUP(J56,TURNO!P:Q,2,0)</f>
        <v>CHAT GLOVER</v>
      </c>
      <c r="D56" s="61" t="str">
        <f>+VLOOKUP(N56,TURNO!B:D,3,0)</f>
        <v>Mañana</v>
      </c>
      <c r="E56" s="75">
        <f>+VLOOKUP(B56,GESEM!B:R,12,0)</f>
        <v>45688</v>
      </c>
      <c r="F56" s="61" t="str">
        <f>+VLOOKUP(B56,GESEM!B:R,13,0)</f>
        <v>FULL TIME</v>
      </c>
      <c r="G56" s="61"/>
      <c r="H56" s="96"/>
      <c r="I56" s="61" t="str">
        <f>+VLOOKUP(B56,GESEM!B:N,3,0)</f>
        <v>CALDUA RIVERA CYNTIA CRISTINA</v>
      </c>
      <c r="J56" s="61" t="s">
        <v>11</v>
      </c>
      <c r="K56" s="61" t="str">
        <f>+VLOOKUP(B56,GESEM!B:R,8,0)</f>
        <v>ALDANA CORDOVA PAOLA FRANCISCA</v>
      </c>
      <c r="L56" s="61" t="str">
        <f>+VLOOKUP(B56,GESEM!B:R,17,0)</f>
        <v xml:space="preserve">CARAZA MORENO JONATHAN </v>
      </c>
      <c r="M56" s="61" t="s">
        <v>100</v>
      </c>
      <c r="N56" s="13">
        <v>0.29166666666666669</v>
      </c>
      <c r="O56" s="14">
        <v>0.63541666666666663</v>
      </c>
      <c r="P56" s="13">
        <v>0.375</v>
      </c>
      <c r="Q56" s="14">
        <v>0.40625</v>
      </c>
      <c r="R56" s="61" t="str">
        <f>+VLOOKUP(B56,GESEM!B:R,9,0)</f>
        <v>ACTIVO</v>
      </c>
      <c r="S56" s="13">
        <v>0.29166666666666669</v>
      </c>
      <c r="T56" s="14">
        <v>0.63541666666666663</v>
      </c>
      <c r="U56" s="14" t="s">
        <v>148</v>
      </c>
      <c r="V56" s="14" t="s">
        <v>148</v>
      </c>
      <c r="W56" s="14">
        <v>0.375</v>
      </c>
      <c r="X56" s="14">
        <v>0.40625</v>
      </c>
      <c r="Y56" s="14" t="s">
        <v>148</v>
      </c>
      <c r="Z56" s="15" t="s">
        <v>148</v>
      </c>
      <c r="AA56" s="16">
        <v>0.29166666666666669</v>
      </c>
      <c r="AB56" s="17">
        <v>0.63541666666666663</v>
      </c>
      <c r="AC56" s="17" t="s">
        <v>148</v>
      </c>
      <c r="AD56" s="17" t="s">
        <v>148</v>
      </c>
      <c r="AE56" s="17">
        <v>0.375</v>
      </c>
      <c r="AF56" s="17">
        <v>0.40625</v>
      </c>
      <c r="AG56" s="17" t="s">
        <v>148</v>
      </c>
      <c r="AH56" s="18" t="s">
        <v>148</v>
      </c>
      <c r="AI56" s="13"/>
      <c r="AJ56" s="14"/>
      <c r="AK56" s="14"/>
      <c r="AL56" s="14"/>
      <c r="AM56" s="14"/>
      <c r="AN56" s="14"/>
      <c r="AO56" s="14" t="s">
        <v>148</v>
      </c>
      <c r="AP56" s="20" t="s">
        <v>148</v>
      </c>
      <c r="AQ56" s="16">
        <v>0.29166666666666669</v>
      </c>
      <c r="AR56" s="17">
        <v>0.63541666666666663</v>
      </c>
      <c r="AS56" s="17" t="s">
        <v>148</v>
      </c>
      <c r="AT56" s="17" t="s">
        <v>148</v>
      </c>
      <c r="AU56" s="17">
        <v>0.375</v>
      </c>
      <c r="AV56" s="17">
        <v>0.40625</v>
      </c>
      <c r="AW56" s="17"/>
      <c r="AX56" s="18"/>
      <c r="AY56" s="13">
        <v>0.29166666666666669</v>
      </c>
      <c r="AZ56" s="14">
        <v>0.63541666666666663</v>
      </c>
      <c r="BA56" s="14" t="s">
        <v>148</v>
      </c>
      <c r="BB56" s="14" t="s">
        <v>148</v>
      </c>
      <c r="BC56" s="14">
        <v>0.375</v>
      </c>
      <c r="BD56" s="14">
        <v>0.40625</v>
      </c>
      <c r="BE56" s="14" t="s">
        <v>148</v>
      </c>
      <c r="BF56" s="20" t="s">
        <v>148</v>
      </c>
      <c r="BG56" s="16">
        <v>0.29166666666666669</v>
      </c>
      <c r="BH56" s="17">
        <v>0.63541666666666663</v>
      </c>
      <c r="BI56" s="17" t="s">
        <v>148</v>
      </c>
      <c r="BJ56" s="17" t="s">
        <v>148</v>
      </c>
      <c r="BK56" s="17">
        <v>0.375</v>
      </c>
      <c r="BL56" s="17">
        <v>0.40625</v>
      </c>
      <c r="BM56" s="17" t="s">
        <v>148</v>
      </c>
      <c r="BN56" s="18" t="s">
        <v>148</v>
      </c>
      <c r="BO56" s="13">
        <v>0.29166666666666669</v>
      </c>
      <c r="BP56" s="14">
        <v>0.63541666666666663</v>
      </c>
      <c r="BQ56" s="14" t="s">
        <v>148</v>
      </c>
      <c r="BR56" s="14" t="s">
        <v>148</v>
      </c>
      <c r="BS56" s="14">
        <v>0.375</v>
      </c>
      <c r="BT56" s="14">
        <v>0.40625</v>
      </c>
      <c r="BU56" s="14" t="s">
        <v>148</v>
      </c>
      <c r="BV56" s="20" t="s">
        <v>148</v>
      </c>
      <c r="BW56" s="21">
        <f t="shared" si="3"/>
        <v>1</v>
      </c>
      <c r="BX56" s="2" t="str">
        <f t="shared" si="4"/>
        <v>X</v>
      </c>
    </row>
  </sheetData>
  <autoFilter ref="A6:BX56" xr:uid="{0FC57E52-71B3-46B7-86F6-5632B14EA53B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phoneticPr fontId="21" type="noConversion"/>
  <conditionalFormatting sqref="B1:B55 B57:B1048576">
    <cfRule type="duplicateValues" dxfId="362" priority="6"/>
    <cfRule type="duplicateValues" dxfId="361" priority="15"/>
  </conditionalFormatting>
  <conditionalFormatting sqref="B6">
    <cfRule type="duplicateValues" dxfId="360" priority="202"/>
  </conditionalFormatting>
  <conditionalFormatting sqref="B7">
    <cfRule type="duplicateValues" dxfId="359" priority="7286"/>
  </conditionalFormatting>
  <conditionalFormatting sqref="B8">
    <cfRule type="duplicateValues" dxfId="358" priority="90"/>
  </conditionalFormatting>
  <conditionalFormatting sqref="B9">
    <cfRule type="duplicateValues" dxfId="357" priority="71931"/>
  </conditionalFormatting>
  <conditionalFormatting sqref="B11">
    <cfRule type="duplicateValues" dxfId="356" priority="105"/>
  </conditionalFormatting>
  <conditionalFormatting sqref="B13">
    <cfRule type="duplicateValues" dxfId="355" priority="51"/>
    <cfRule type="duplicateValues" dxfId="354" priority="52"/>
  </conditionalFormatting>
  <conditionalFormatting sqref="B17">
    <cfRule type="duplicateValues" dxfId="353" priority="36"/>
    <cfRule type="duplicateValues" dxfId="352" priority="37"/>
    <cfRule type="duplicateValues" dxfId="351" priority="38"/>
    <cfRule type="duplicateValues" dxfId="350" priority="39"/>
  </conditionalFormatting>
  <conditionalFormatting sqref="B18:B25">
    <cfRule type="duplicateValues" dxfId="349" priority="78850"/>
    <cfRule type="duplicateValues" dxfId="348" priority="78851"/>
    <cfRule type="duplicateValues" dxfId="347" priority="78852"/>
    <cfRule type="duplicateValues" dxfId="346" priority="78853"/>
    <cfRule type="duplicateValues" dxfId="345" priority="78854"/>
  </conditionalFormatting>
  <conditionalFormatting sqref="B26:B55">
    <cfRule type="duplicateValues" dxfId="344" priority="91487"/>
    <cfRule type="duplicateValues" dxfId="343" priority="91488"/>
    <cfRule type="duplicateValues" dxfId="342" priority="91489"/>
    <cfRule type="duplicateValues" dxfId="341" priority="91490"/>
    <cfRule type="duplicateValues" dxfId="340" priority="91491"/>
  </conditionalFormatting>
  <conditionalFormatting sqref="B56">
    <cfRule type="duplicateValues" dxfId="339" priority="2"/>
    <cfRule type="duplicateValues" dxfId="338" priority="3"/>
    <cfRule type="duplicateValues" dxfId="337" priority="4"/>
    <cfRule type="duplicateValues" dxfId="336" priority="5"/>
  </conditionalFormatting>
  <conditionalFormatting sqref="R6 I6">
    <cfRule type="duplicateValues" dxfId="335" priority="201"/>
  </conditionalFormatting>
  <conditionalFormatting sqref="BW7:BW56">
    <cfRule type="cellIs" dxfId="334" priority="1" operator="greaterThan">
      <formula>0</formula>
    </cfRule>
  </conditionalFormatting>
  <dataValidations disablePrompts="1" count="1">
    <dataValidation type="list" allowBlank="1" showInputMessage="1" showErrorMessage="1" sqref="R157 R73 R115" xr:uid="{113C3C49-31D3-450A-A11F-7AB4B326C5F1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08E14-12D2-42F2-B67C-C62DCC12D8E8}">
  <sheetPr codeName="sFB5">
    <tabColor theme="9" tint="-0.249977111117893"/>
  </sheetPr>
  <dimension ref="A2:CA59"/>
  <sheetViews>
    <sheetView showGridLines="0" topLeftCell="AJ1" zoomScale="85" zoomScaleNormal="85" workbookViewId="0">
      <selection activeCell="M7" sqref="M7:BV19"/>
    </sheetView>
  </sheetViews>
  <sheetFormatPr baseColWidth="10" defaultColWidth="11.42578125" defaultRowHeight="12.75" x14ac:dyDescent="0.2"/>
  <cols>
    <col min="1" max="1" width="4.28515625" bestFit="1" customWidth="1"/>
    <col min="2" max="2" width="9.5703125" bestFit="1" customWidth="1"/>
    <col min="3" max="3" width="14.5703125" customWidth="1"/>
    <col min="4" max="4" width="11" customWidth="1"/>
    <col min="5" max="5" width="16" customWidth="1"/>
    <col min="6" max="6" width="14.42578125" customWidth="1"/>
    <col min="7" max="7" width="28.42578125" customWidth="1"/>
    <col min="8" max="8" width="24.7109375" customWidth="1"/>
    <col min="9" max="9" width="46" bestFit="1" customWidth="1"/>
    <col min="10" max="10" width="14.28515625" customWidth="1"/>
    <col min="11" max="11" width="33.42578125" customWidth="1"/>
    <col min="12" max="12" width="30.7109375" customWidth="1"/>
    <col min="13" max="13" width="10" customWidth="1"/>
    <col min="14" max="14" width="10.85546875" bestFit="1" customWidth="1"/>
    <col min="15" max="15" width="8.7109375" bestFit="1" customWidth="1"/>
    <col min="16" max="17" width="11.5703125" bestFit="1" customWidth="1"/>
    <col min="18" max="18" width="9.140625" bestFit="1" customWidth="1"/>
    <col min="19" max="19" width="7.42578125" bestFit="1" customWidth="1"/>
    <col min="20" max="20" width="6.85546875" bestFit="1" customWidth="1"/>
    <col min="21" max="22" width="7.85546875" bestFit="1" customWidth="1"/>
    <col min="23" max="24" width="7.5703125" bestFit="1" customWidth="1"/>
    <col min="25" max="26" width="7.85546875" bestFit="1" customWidth="1"/>
    <col min="27" max="27" width="7.42578125" bestFit="1" customWidth="1"/>
    <col min="28" max="28" width="6.85546875" bestFit="1" customWidth="1"/>
    <col min="29" max="30" width="7.85546875" bestFit="1" customWidth="1"/>
    <col min="31" max="32" width="7.5703125" bestFit="1" customWidth="1"/>
    <col min="33" max="34" width="7.85546875" bestFit="1" customWidth="1"/>
    <col min="35" max="35" width="7.42578125" bestFit="1" customWidth="1"/>
    <col min="36" max="36" width="6.85546875" bestFit="1" customWidth="1"/>
    <col min="37" max="38" width="7.85546875" bestFit="1" customWidth="1"/>
    <col min="39" max="40" width="7.5703125" bestFit="1" customWidth="1"/>
    <col min="41" max="42" width="7.85546875" bestFit="1" customWidth="1"/>
    <col min="43" max="43" width="7.42578125" bestFit="1" customWidth="1"/>
    <col min="44" max="44" width="6.85546875" bestFit="1" customWidth="1"/>
    <col min="45" max="46" width="7.85546875" bestFit="1" customWidth="1"/>
    <col min="47" max="48" width="7.5703125" bestFit="1" customWidth="1"/>
    <col min="49" max="50" width="7.85546875" bestFit="1" customWidth="1"/>
    <col min="51" max="51" width="7.42578125" bestFit="1" customWidth="1"/>
    <col min="52" max="52" width="6.85546875" bestFit="1" customWidth="1"/>
    <col min="53" max="54" width="7.85546875" bestFit="1" customWidth="1"/>
    <col min="55" max="56" width="7.5703125" bestFit="1" customWidth="1"/>
    <col min="57" max="58" width="7.85546875" bestFit="1" customWidth="1"/>
    <col min="59" max="59" width="7.42578125" bestFit="1" customWidth="1"/>
    <col min="60" max="60" width="6.85546875" bestFit="1" customWidth="1"/>
    <col min="61" max="62" width="7.85546875" bestFit="1" customWidth="1"/>
    <col min="63" max="64" width="7.5703125" bestFit="1" customWidth="1"/>
    <col min="65" max="66" width="7.85546875" bestFit="1" customWidth="1"/>
    <col min="67" max="67" width="7.42578125" bestFit="1" customWidth="1"/>
    <col min="68" max="68" width="6.85546875" bestFit="1" customWidth="1"/>
    <col min="69" max="70" width="7.85546875" bestFit="1" customWidth="1"/>
    <col min="71" max="72" width="7.5703125" bestFit="1" customWidth="1"/>
    <col min="73" max="74" width="7.85546875" bestFit="1" customWidth="1"/>
    <col min="75" max="75" width="2.42578125" bestFit="1" customWidth="1"/>
    <col min="76" max="76" width="3.42578125" bestFit="1" customWidth="1"/>
  </cols>
  <sheetData>
    <row r="2" spans="1:79" x14ac:dyDescent="0.2"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</row>
    <row r="3" spans="1:79" ht="13.5" thickBot="1" x14ac:dyDescent="0.25">
      <c r="I3" s="66"/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</row>
    <row r="4" spans="1:79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9" ht="13.5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+MAILUSER!S5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9" ht="39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13</v>
      </c>
    </row>
    <row r="7" spans="1:79" x14ac:dyDescent="0.2">
      <c r="A7" s="10">
        <v>1</v>
      </c>
      <c r="B7" s="11">
        <v>75961983</v>
      </c>
      <c r="C7" s="12" t="str">
        <f>+VLOOKUP(J7,TURNO!P:Q,2,0)</f>
        <v xml:space="preserve">MAIL GLOVER </v>
      </c>
      <c r="D7" s="12" t="str">
        <f>+VLOOKUP(N7,TURNO!B:D,3,0)</f>
        <v>Madrugada</v>
      </c>
      <c r="E7" s="36">
        <f>+VLOOKUP(B7,GESEM!B:R,12,0)</f>
        <v>43420</v>
      </c>
      <c r="F7" s="12" t="str">
        <f>+VLOOKUP(B7,GESEM!B:R,13,0)</f>
        <v>FULL TIME</v>
      </c>
      <c r="G7" s="61"/>
      <c r="H7" s="61"/>
      <c r="I7" s="12" t="str">
        <f>+VLOOKUP(B7,GESEM!B:N,3,0)</f>
        <v>MENDEZ LOPEZ INGRID</v>
      </c>
      <c r="J7" s="12" t="s">
        <v>22</v>
      </c>
      <c r="K7" s="12" t="str">
        <f>+VLOOKUP(B7,GESEM!B:R,8,0)</f>
        <v>MENDIZABAL BERMUDEZ OSCAR OWENCESLAO</v>
      </c>
      <c r="L7" s="12" t="str">
        <f>+VLOOKUP(B7,GESEM!B:R,17,0)</f>
        <v xml:space="preserve">CARAZA MORENO JONATHAN </v>
      </c>
      <c r="M7" s="12" t="s">
        <v>103</v>
      </c>
      <c r="N7" s="13">
        <v>0.91666666666666663</v>
      </c>
      <c r="O7" s="14">
        <v>0.26041666666666669</v>
      </c>
      <c r="P7" s="13">
        <v>4.1666666666666664E-2</v>
      </c>
      <c r="Q7" s="14">
        <v>7.2916666666666671E-2</v>
      </c>
      <c r="R7" s="12" t="str">
        <f>+VLOOKUP(B7,GESEM!B:J,9,0)</f>
        <v>ACTIVO</v>
      </c>
      <c r="S7" s="13">
        <v>0.91666666666666663</v>
      </c>
      <c r="T7" s="14">
        <v>0.26041666666666669</v>
      </c>
      <c r="U7" s="14"/>
      <c r="V7" s="14"/>
      <c r="W7" s="13">
        <v>4.1666666666666664E-2</v>
      </c>
      <c r="X7" s="14">
        <v>7.2916666666666671E-2</v>
      </c>
      <c r="Y7" s="14"/>
      <c r="Z7" s="15"/>
      <c r="AA7" s="16">
        <v>0.91666666666666663</v>
      </c>
      <c r="AB7" s="17">
        <v>0.26041666666666669</v>
      </c>
      <c r="AC7" s="17"/>
      <c r="AD7" s="17"/>
      <c r="AE7" s="17">
        <v>4.1666666666666664E-2</v>
      </c>
      <c r="AF7" s="17">
        <v>7.2916666666666671E-2</v>
      </c>
      <c r="AG7" s="17"/>
      <c r="AH7" s="18"/>
      <c r="AI7" s="13">
        <v>0.91666666666666663</v>
      </c>
      <c r="AJ7" s="14">
        <v>0.26041666666666669</v>
      </c>
      <c r="AK7" s="14"/>
      <c r="AL7" s="14"/>
      <c r="AM7" s="14">
        <v>4.1666666666666664E-2</v>
      </c>
      <c r="AN7" s="14">
        <v>7.2916666666666671E-2</v>
      </c>
      <c r="AO7" s="14"/>
      <c r="AP7" s="20"/>
      <c r="AQ7" s="16">
        <v>0.91666666666666663</v>
      </c>
      <c r="AR7" s="17">
        <v>0.26041666666666669</v>
      </c>
      <c r="AS7" s="17"/>
      <c r="AT7" s="17"/>
      <c r="AU7" s="17">
        <v>4.1666666666666664E-2</v>
      </c>
      <c r="AV7" s="17">
        <v>7.2916666666666671E-2</v>
      </c>
      <c r="AW7" s="17"/>
      <c r="AX7" s="18"/>
      <c r="AY7" s="13">
        <v>0.91666666666666663</v>
      </c>
      <c r="AZ7" s="14">
        <v>0.26041666666666669</v>
      </c>
      <c r="BA7" s="14"/>
      <c r="BB7" s="14"/>
      <c r="BC7" s="14">
        <v>4.1666666666666664E-2</v>
      </c>
      <c r="BD7" s="14">
        <v>7.2916666666666671E-2</v>
      </c>
      <c r="BE7" s="14"/>
      <c r="BF7" s="20"/>
      <c r="BG7" s="16">
        <v>0.91666666666666663</v>
      </c>
      <c r="BH7" s="17">
        <v>0.26041666666666669</v>
      </c>
      <c r="BI7" s="17"/>
      <c r="BJ7" s="17"/>
      <c r="BK7" s="17">
        <v>4.1666666666666664E-2</v>
      </c>
      <c r="BL7" s="17">
        <v>7.2916666666666671E-2</v>
      </c>
      <c r="BM7" s="17"/>
      <c r="BN7" s="18"/>
      <c r="BO7" s="13"/>
      <c r="BP7" s="14"/>
      <c r="BQ7" s="14"/>
      <c r="BR7" s="14"/>
      <c r="BS7" s="14"/>
      <c r="BT7" s="14"/>
      <c r="BU7" s="14"/>
      <c r="BV7" s="20"/>
      <c r="BW7" s="21">
        <f t="shared" ref="BW7" si="0">COUNTBLANK(S7)+COUNTBLANK(AA7)+COUNTBLANK(AI7)+COUNTBLANK(AQ7)+COUNTBLANK(AY7)+COUNTBLANK(BG7)+COUNTBLANK(BO7)</f>
        <v>1</v>
      </c>
      <c r="BX7" s="2" t="str">
        <f t="shared" ref="BX7" si="1">IF(I7="NESTING","OK",IF(AND(K7="full time",BW7=1),"OK",IF(AND(K7="Part time",BW7=2),"OK",IF(AND(K7="Part Time2",BW7=1),"OK",IF(AND(K7="Part Time3",BW7=4),"OK","X")))))</f>
        <v>X</v>
      </c>
    </row>
    <row r="8" spans="1:79" x14ac:dyDescent="0.2">
      <c r="A8" s="10">
        <f>+A7+1</f>
        <v>2</v>
      </c>
      <c r="B8" s="11">
        <v>76597717</v>
      </c>
      <c r="C8" s="12" t="str">
        <f>+VLOOKUP(J8,TURNO!P:Q,2,0)</f>
        <v xml:space="preserve">MAIL GLOVER </v>
      </c>
      <c r="D8" s="12" t="str">
        <f>+VLOOKUP(N8,TURNO!B:D,3,0)</f>
        <v>Madrugada</v>
      </c>
      <c r="E8" s="36">
        <f>+VLOOKUP(B8,GESEM!B:R,12,0)</f>
        <v>43404</v>
      </c>
      <c r="F8" s="12" t="str">
        <f>+VLOOKUP(B8,GESEM!B:R,13,0)</f>
        <v>FULL TIME</v>
      </c>
      <c r="G8" s="61"/>
      <c r="H8" s="61"/>
      <c r="I8" s="12" t="str">
        <f>+VLOOKUP(B8,GESEM!B:N,3,0)</f>
        <v>COTERA PALOMINO JOSE MANUEL</v>
      </c>
      <c r="J8" s="12" t="s">
        <v>22</v>
      </c>
      <c r="K8" s="12" t="str">
        <f>+VLOOKUP(B8,GESEM!B:R,8,0)</f>
        <v>MARTEL TOLENTINO ERIKA LEIDY</v>
      </c>
      <c r="L8" s="12" t="str">
        <f>+VLOOKUP(B8,GESEM!B:R,17,0)</f>
        <v xml:space="preserve">CARAZA MORENO JONATHAN </v>
      </c>
      <c r="M8" s="12" t="s">
        <v>102</v>
      </c>
      <c r="N8" s="14">
        <v>0.91666666666666663</v>
      </c>
      <c r="O8" s="14">
        <v>0.26041666666666669</v>
      </c>
      <c r="P8" s="14">
        <v>3.125E-2</v>
      </c>
      <c r="Q8" s="14">
        <v>6.25E-2</v>
      </c>
      <c r="R8" s="12" t="str">
        <f>+VLOOKUP(B8,GESEM!B:J,9,0)</f>
        <v>ACTIVO</v>
      </c>
      <c r="S8" s="14">
        <v>0.91666666666666663</v>
      </c>
      <c r="T8" s="14">
        <v>0.26041666666666669</v>
      </c>
      <c r="U8" s="14"/>
      <c r="V8" s="14"/>
      <c r="W8" s="14">
        <v>3.125E-2</v>
      </c>
      <c r="X8" s="14">
        <v>6.25E-2</v>
      </c>
      <c r="Y8" s="14"/>
      <c r="Z8" s="15"/>
      <c r="AA8" s="16">
        <v>0.91666666666666663</v>
      </c>
      <c r="AB8" s="17">
        <v>0.26041666666666669</v>
      </c>
      <c r="AC8" s="17"/>
      <c r="AD8" s="17"/>
      <c r="AE8" s="17">
        <v>3.125E-2</v>
      </c>
      <c r="AF8" s="17">
        <v>6.25E-2</v>
      </c>
      <c r="AG8" s="17"/>
      <c r="AH8" s="18"/>
      <c r="AI8" s="14">
        <v>0.91666666666666663</v>
      </c>
      <c r="AJ8" s="14">
        <v>0.26041666666666669</v>
      </c>
      <c r="AK8" s="14"/>
      <c r="AL8" s="14"/>
      <c r="AM8" s="14">
        <v>3.125E-2</v>
      </c>
      <c r="AN8" s="14">
        <v>6.25E-2</v>
      </c>
      <c r="AO8" s="14"/>
      <c r="AP8" s="20"/>
      <c r="AQ8" s="16">
        <v>0.91666666666666663</v>
      </c>
      <c r="AR8" s="17">
        <v>0.26041666666666669</v>
      </c>
      <c r="AS8" s="17"/>
      <c r="AT8" s="17"/>
      <c r="AU8" s="17">
        <v>3.125E-2</v>
      </c>
      <c r="AV8" s="17">
        <v>6.25E-2</v>
      </c>
      <c r="AW8" s="17"/>
      <c r="AX8" s="18"/>
      <c r="AY8" s="19">
        <v>0.91666666666666663</v>
      </c>
      <c r="AZ8" s="14">
        <v>0.26041666666666669</v>
      </c>
      <c r="BA8" s="14"/>
      <c r="BB8" s="14"/>
      <c r="BC8" s="14">
        <v>3.125E-2</v>
      </c>
      <c r="BD8" s="14">
        <v>6.25E-2</v>
      </c>
      <c r="BE8" s="14"/>
      <c r="BF8" s="20"/>
      <c r="BG8" s="16"/>
      <c r="BH8" s="17"/>
      <c r="BI8" s="17"/>
      <c r="BJ8" s="17"/>
      <c r="BK8" s="17"/>
      <c r="BL8" s="17"/>
      <c r="BM8" s="17"/>
      <c r="BN8" s="18"/>
      <c r="BO8" s="14">
        <v>0.91666666666666663</v>
      </c>
      <c r="BP8" s="14">
        <v>0.26041666666666669</v>
      </c>
      <c r="BQ8" s="14"/>
      <c r="BR8" s="14"/>
      <c r="BS8" s="14">
        <v>3.125E-2</v>
      </c>
      <c r="BT8" s="14">
        <v>6.25E-2</v>
      </c>
      <c r="BU8" s="14"/>
      <c r="BV8" s="20"/>
      <c r="BW8" s="21">
        <f t="shared" ref="BW8:BW17" si="2">COUNTBLANK(S8)+COUNTBLANK(AA8)+COUNTBLANK(AI8)+COUNTBLANK(AQ8)+COUNTBLANK(AY8)+COUNTBLANK(BG8)+COUNTBLANK(BO8)</f>
        <v>1</v>
      </c>
      <c r="BX8" s="2" t="str">
        <f t="shared" ref="BX8:BX17" si="3">IF(I8="NESTING","OK",IF(AND(K8="full time",BW8=1),"OK",IF(AND(K8="Part time",BW8=2),"OK",IF(AND(K8="Part Time2",BW8=1),"OK",IF(AND(K8="Part Time3",BW8=4),"OK","X")))))</f>
        <v>X</v>
      </c>
    </row>
    <row r="9" spans="1:79" x14ac:dyDescent="0.2">
      <c r="A9" s="10">
        <f>+A8+1</f>
        <v>3</v>
      </c>
      <c r="B9" s="11">
        <v>42911698</v>
      </c>
      <c r="C9" s="12" t="str">
        <f>+VLOOKUP(J9,TURNO!P:Q,2,0)</f>
        <v xml:space="preserve">MAIL GLOVER </v>
      </c>
      <c r="D9" s="12" t="str">
        <f>+VLOOKUP(N9,TURNO!B:D,3,0)</f>
        <v>Madrugada</v>
      </c>
      <c r="E9" s="36">
        <f>+VLOOKUP(B9,GESEM!B:R,12,0)</f>
        <v>43517</v>
      </c>
      <c r="F9" s="12" t="str">
        <f>+VLOOKUP(B9,GESEM!B:R,13,0)</f>
        <v>FULL TIME</v>
      </c>
      <c r="G9" s="61"/>
      <c r="H9" s="61"/>
      <c r="I9" s="12" t="str">
        <f>+VLOOKUP(B9,GESEM!B:N,3,0)</f>
        <v>ROQUE CASTRO ROSA ANGELICA</v>
      </c>
      <c r="J9" s="12" t="s">
        <v>22</v>
      </c>
      <c r="K9" s="12" t="str">
        <f>+VLOOKUP(B9,GESEM!B:R,8,0)</f>
        <v>MENDIZABAL BERMUDEZ OSCAR OWENCESLAO</v>
      </c>
      <c r="L9" s="12" t="str">
        <f>+VLOOKUP(B9,GESEM!B:R,17,0)</f>
        <v xml:space="preserve">CARAZA MORENO JONATHAN </v>
      </c>
      <c r="M9" s="12" t="s">
        <v>103</v>
      </c>
      <c r="N9" s="14">
        <v>0.91666666666666663</v>
      </c>
      <c r="O9" s="14">
        <v>0.26041666666666669</v>
      </c>
      <c r="P9" s="14">
        <v>0.125</v>
      </c>
      <c r="Q9" s="14">
        <v>0.15625</v>
      </c>
      <c r="R9" s="12" t="str">
        <f>+VLOOKUP(B9,GESEM!B:J,9,0)</f>
        <v>ACTIVO</v>
      </c>
      <c r="S9" s="14">
        <v>0.91666666666666663</v>
      </c>
      <c r="T9" s="14">
        <v>0.26041666666666669</v>
      </c>
      <c r="U9" s="14"/>
      <c r="V9" s="14"/>
      <c r="W9" s="14">
        <v>0.125</v>
      </c>
      <c r="X9" s="14">
        <v>0.15625</v>
      </c>
      <c r="Y9" s="14"/>
      <c r="Z9" s="15"/>
      <c r="AA9" s="16">
        <v>0.91666666666666663</v>
      </c>
      <c r="AB9" s="17">
        <v>0.26041666666666669</v>
      </c>
      <c r="AC9" s="17"/>
      <c r="AD9" s="17"/>
      <c r="AE9" s="17">
        <v>0.125</v>
      </c>
      <c r="AF9" s="17">
        <v>0.15625</v>
      </c>
      <c r="AG9" s="17"/>
      <c r="AH9" s="18"/>
      <c r="AI9" s="14">
        <v>0.91666666666666663</v>
      </c>
      <c r="AJ9" s="14">
        <v>0.26041666666666669</v>
      </c>
      <c r="AK9" s="14"/>
      <c r="AL9" s="14"/>
      <c r="AM9" s="14">
        <v>0.125</v>
      </c>
      <c r="AN9" s="14">
        <v>0.15625</v>
      </c>
      <c r="AO9" s="14"/>
      <c r="AP9" s="20"/>
      <c r="AQ9" s="16">
        <v>0.91666666666666663</v>
      </c>
      <c r="AR9" s="17">
        <v>0.26041666666666669</v>
      </c>
      <c r="AS9" s="17"/>
      <c r="AT9" s="17"/>
      <c r="AU9" s="17">
        <v>0.125</v>
      </c>
      <c r="AV9" s="17">
        <v>0.15625</v>
      </c>
      <c r="AW9" s="17"/>
      <c r="AX9" s="18"/>
      <c r="AY9" s="19">
        <v>0.91666666666666663</v>
      </c>
      <c r="AZ9" s="14">
        <v>0.26041666666666669</v>
      </c>
      <c r="BA9" s="14"/>
      <c r="BB9" s="14"/>
      <c r="BC9" s="14">
        <v>0.125</v>
      </c>
      <c r="BD9" s="14">
        <v>0.15625</v>
      </c>
      <c r="BE9" s="14"/>
      <c r="BF9" s="20"/>
      <c r="BG9" s="16">
        <v>0.91666666666666663</v>
      </c>
      <c r="BH9" s="17">
        <v>0.26041666666666669</v>
      </c>
      <c r="BI9" s="17"/>
      <c r="BJ9" s="17"/>
      <c r="BK9" s="17">
        <v>0.125</v>
      </c>
      <c r="BL9" s="17">
        <v>0.15625</v>
      </c>
      <c r="BM9" s="17"/>
      <c r="BN9" s="18"/>
      <c r="BO9" s="14"/>
      <c r="BP9" s="14"/>
      <c r="BQ9" s="14"/>
      <c r="BR9" s="14"/>
      <c r="BS9" s="14"/>
      <c r="BT9" s="14"/>
      <c r="BU9" s="14"/>
      <c r="BV9" s="20"/>
      <c r="BW9" s="21">
        <f t="shared" si="2"/>
        <v>1</v>
      </c>
      <c r="BX9" s="2" t="str">
        <f t="shared" si="3"/>
        <v>X</v>
      </c>
    </row>
    <row r="10" spans="1:79" x14ac:dyDescent="0.2">
      <c r="A10" s="10">
        <f t="shared" ref="A10:A19" si="4">+A9+1</f>
        <v>4</v>
      </c>
      <c r="B10" s="11">
        <v>73243648</v>
      </c>
      <c r="C10" s="12" t="str">
        <f>+VLOOKUP(J10,TURNO!P:Q,2,0)</f>
        <v xml:space="preserve">MAIL GLOVER </v>
      </c>
      <c r="D10" s="12" t="str">
        <f>+VLOOKUP(N10,TURNO!B:D,3,0)</f>
        <v>Madrugada</v>
      </c>
      <c r="E10" s="36">
        <f>+VLOOKUP(B10,GESEM!B:R,12,0)</f>
        <v>43997</v>
      </c>
      <c r="F10" s="12" t="str">
        <f>+VLOOKUP(B10,GESEM!B:R,13,0)</f>
        <v>PART TIME</v>
      </c>
      <c r="G10" s="61"/>
      <c r="H10" s="61"/>
      <c r="I10" s="12" t="str">
        <f>+VLOOKUP(B10,GESEM!B:N,3,0)</f>
        <v>GAMARRA LOPEZ ISABEL PRISCILA ANDREA</v>
      </c>
      <c r="J10" s="12" t="s">
        <v>22</v>
      </c>
      <c r="K10" s="12" t="str">
        <f>+VLOOKUP(B10,GESEM!B:R,8,0)</f>
        <v>MARTEL TOLENTINO ERIKA LEIDY</v>
      </c>
      <c r="L10" s="12" t="str">
        <f>+VLOOKUP(B10,GESEM!B:R,17,0)</f>
        <v xml:space="preserve">CARAZA MORENO JONATHAN </v>
      </c>
      <c r="M10" s="12" t="s">
        <v>99</v>
      </c>
      <c r="N10" s="13">
        <v>0.20833333333333334</v>
      </c>
      <c r="O10" s="14">
        <v>0.37152777777777779</v>
      </c>
      <c r="P10" s="13"/>
      <c r="Q10" s="14"/>
      <c r="R10" s="12" t="str">
        <f>+VLOOKUP(B10,GESEM!B:J,9,0)</f>
        <v>ACTIVO</v>
      </c>
      <c r="S10" s="13">
        <v>0.20833333333333334</v>
      </c>
      <c r="T10" s="14">
        <v>0.37152777777777779</v>
      </c>
      <c r="U10" s="14"/>
      <c r="V10" s="14"/>
      <c r="W10" s="13"/>
      <c r="X10" s="14"/>
      <c r="Y10" s="14"/>
      <c r="Z10" s="15"/>
      <c r="AA10" s="16">
        <v>0.20833333333333334</v>
      </c>
      <c r="AB10" s="17">
        <v>0.37152777777777779</v>
      </c>
      <c r="AC10" s="17"/>
      <c r="AD10" s="17"/>
      <c r="AE10" s="17"/>
      <c r="AF10" s="17"/>
      <c r="AG10" s="17"/>
      <c r="AH10" s="18"/>
      <c r="AI10" s="19"/>
      <c r="AJ10" s="14"/>
      <c r="AK10" s="14"/>
      <c r="AL10" s="14"/>
      <c r="AM10" s="14"/>
      <c r="AN10" s="14"/>
      <c r="AO10" s="14"/>
      <c r="AP10" s="20"/>
      <c r="AQ10" s="16">
        <v>0.20833333333333334</v>
      </c>
      <c r="AR10" s="17">
        <v>0.37152777777777779</v>
      </c>
      <c r="AS10" s="17"/>
      <c r="AT10" s="17"/>
      <c r="AU10" s="17"/>
      <c r="AV10" s="17"/>
      <c r="AW10" s="17"/>
      <c r="AX10" s="18"/>
      <c r="AY10" s="19">
        <v>0.20833333333333334</v>
      </c>
      <c r="AZ10" s="14">
        <v>0.37152777777777779</v>
      </c>
      <c r="BA10" s="14"/>
      <c r="BB10" s="14"/>
      <c r="BC10" s="14"/>
      <c r="BD10" s="14"/>
      <c r="BE10" s="14"/>
      <c r="BF10" s="20"/>
      <c r="BG10" s="16">
        <v>0.20833333333333334</v>
      </c>
      <c r="BH10" s="17">
        <v>0.37152777777777779</v>
      </c>
      <c r="BI10" s="17"/>
      <c r="BJ10" s="17"/>
      <c r="BK10" s="17"/>
      <c r="BL10" s="17"/>
      <c r="BM10" s="17"/>
      <c r="BN10" s="18"/>
      <c r="BO10" s="14">
        <v>0.20833333333333334</v>
      </c>
      <c r="BP10" s="14">
        <v>0.37152777777777779</v>
      </c>
      <c r="BQ10" s="14"/>
      <c r="BR10" s="14"/>
      <c r="BS10" s="14"/>
      <c r="BT10" s="14"/>
      <c r="BU10" s="14"/>
      <c r="BV10" s="20"/>
      <c r="BW10" s="21">
        <f t="shared" si="2"/>
        <v>1</v>
      </c>
      <c r="BX10" s="2" t="str">
        <f t="shared" si="3"/>
        <v>X</v>
      </c>
    </row>
    <row r="11" spans="1:79" x14ac:dyDescent="0.2">
      <c r="A11" s="10">
        <f t="shared" si="4"/>
        <v>5</v>
      </c>
      <c r="B11" s="11">
        <v>71259327</v>
      </c>
      <c r="C11" s="12" t="str">
        <f>+VLOOKUP(J11,TURNO!P:Q,2,0)</f>
        <v xml:space="preserve">MAIL GLOVER </v>
      </c>
      <c r="D11" s="12" t="str">
        <f>+VLOOKUP(N11,TURNO!B:D,3,0)</f>
        <v>Madrugada</v>
      </c>
      <c r="E11" s="36">
        <f>+VLOOKUP(B11,GESEM!B:R,12,0)</f>
        <v>43294</v>
      </c>
      <c r="F11" s="12" t="str">
        <f>+VLOOKUP(B11,GESEM!B:R,13,0)</f>
        <v>FULL TIME</v>
      </c>
      <c r="G11" s="61"/>
      <c r="H11" s="61"/>
      <c r="I11" s="12" t="str">
        <f>+VLOOKUP(B11,GESEM!B:N,3,0)</f>
        <v>ANAPAN LOZANO ABIGAIL KELLY</v>
      </c>
      <c r="J11" s="12" t="s">
        <v>22</v>
      </c>
      <c r="K11" s="12" t="str">
        <f>+VLOOKUP(B11,GESEM!B:R,8,0)</f>
        <v>MENDIZABAL BERMUDEZ OSCAR OWENCESLAO</v>
      </c>
      <c r="L11" s="12" t="str">
        <f>+VLOOKUP(B11,GESEM!B:R,17,0)</f>
        <v xml:space="preserve">CARAZA MORENO JONATHAN </v>
      </c>
      <c r="M11" s="12" t="s">
        <v>97</v>
      </c>
      <c r="N11" s="13">
        <v>0.20833333333333334</v>
      </c>
      <c r="O11" s="14">
        <v>0.55208333333333337</v>
      </c>
      <c r="P11" s="13">
        <v>0.375</v>
      </c>
      <c r="Q11" s="14">
        <v>0.40625</v>
      </c>
      <c r="R11" s="12" t="str">
        <f>+VLOOKUP(B11,GESEM!B:J,9,0)</f>
        <v>ACTIVO</v>
      </c>
      <c r="S11" s="13"/>
      <c r="T11" s="14"/>
      <c r="U11" s="14"/>
      <c r="V11" s="14"/>
      <c r="W11" s="13"/>
      <c r="X11" s="14"/>
      <c r="Y11" s="14"/>
      <c r="Z11" s="15" t="s">
        <v>148</v>
      </c>
      <c r="AA11" s="16">
        <v>0.20833333333333334</v>
      </c>
      <c r="AB11" s="17">
        <v>0.55208333333333337</v>
      </c>
      <c r="AC11" s="17" t="s">
        <v>148</v>
      </c>
      <c r="AD11" s="17" t="s">
        <v>148</v>
      </c>
      <c r="AE11" s="17">
        <v>0.375</v>
      </c>
      <c r="AF11" s="17">
        <v>0.40625</v>
      </c>
      <c r="AG11" s="17" t="s">
        <v>148</v>
      </c>
      <c r="AH11" s="18" t="s">
        <v>148</v>
      </c>
      <c r="AI11" s="19">
        <v>0.20833333333333334</v>
      </c>
      <c r="AJ11" s="14">
        <v>0.55208333333333337</v>
      </c>
      <c r="AK11" s="14" t="s">
        <v>148</v>
      </c>
      <c r="AL11" s="14" t="s">
        <v>148</v>
      </c>
      <c r="AM11" s="14">
        <v>0.375</v>
      </c>
      <c r="AN11" s="14">
        <v>0.40625</v>
      </c>
      <c r="AO11" s="14" t="s">
        <v>148</v>
      </c>
      <c r="AP11" s="20" t="s">
        <v>148</v>
      </c>
      <c r="AQ11" s="16">
        <v>0.20833333333333334</v>
      </c>
      <c r="AR11" s="17">
        <v>0.55208333333333337</v>
      </c>
      <c r="AS11" s="17" t="s">
        <v>148</v>
      </c>
      <c r="AT11" s="17" t="s">
        <v>148</v>
      </c>
      <c r="AU11" s="17">
        <v>0.375</v>
      </c>
      <c r="AV11" s="17">
        <v>0.40625</v>
      </c>
      <c r="AW11" s="17" t="s">
        <v>148</v>
      </c>
      <c r="AX11" s="18" t="s">
        <v>148</v>
      </c>
      <c r="AY11" s="19">
        <v>0.20833333333333334</v>
      </c>
      <c r="AZ11" s="14">
        <v>0.55208333333333337</v>
      </c>
      <c r="BA11" s="14" t="s">
        <v>148</v>
      </c>
      <c r="BB11" s="14" t="s">
        <v>148</v>
      </c>
      <c r="BC11" s="14">
        <v>0.375</v>
      </c>
      <c r="BD11" s="14">
        <v>0.40625</v>
      </c>
      <c r="BE11" s="14"/>
      <c r="BF11" s="20" t="s">
        <v>148</v>
      </c>
      <c r="BG11" s="16">
        <v>0.20833333333333334</v>
      </c>
      <c r="BH11" s="17">
        <v>0.55208333333333337</v>
      </c>
      <c r="BI11" s="17" t="s">
        <v>148</v>
      </c>
      <c r="BJ11" s="17" t="s">
        <v>148</v>
      </c>
      <c r="BK11" s="17">
        <v>0.375</v>
      </c>
      <c r="BL11" s="17">
        <v>0.40625</v>
      </c>
      <c r="BM11" s="17" t="s">
        <v>148</v>
      </c>
      <c r="BN11" s="18" t="s">
        <v>148</v>
      </c>
      <c r="BO11" s="14">
        <v>0.20833333333333334</v>
      </c>
      <c r="BP11" s="14">
        <v>0.55208333333333337</v>
      </c>
      <c r="BQ11" s="14" t="s">
        <v>148</v>
      </c>
      <c r="BR11" s="14" t="s">
        <v>148</v>
      </c>
      <c r="BS11" s="14">
        <v>0.375</v>
      </c>
      <c r="BT11" s="14">
        <v>0.40625</v>
      </c>
      <c r="BU11" s="14" t="s">
        <v>148</v>
      </c>
      <c r="BV11" s="20" t="s">
        <v>148</v>
      </c>
      <c r="BW11" s="21">
        <f t="shared" si="2"/>
        <v>1</v>
      </c>
      <c r="BX11" s="2" t="str">
        <f t="shared" si="3"/>
        <v>X</v>
      </c>
    </row>
    <row r="12" spans="1:79" x14ac:dyDescent="0.2">
      <c r="A12" s="10">
        <f t="shared" si="4"/>
        <v>6</v>
      </c>
      <c r="B12" s="11">
        <v>47681554</v>
      </c>
      <c r="C12" s="12" t="str">
        <f>+VLOOKUP(J12,TURNO!P:Q,2,0)</f>
        <v xml:space="preserve">MAIL GLOVER </v>
      </c>
      <c r="D12" s="12" t="str">
        <f>+VLOOKUP(N12,TURNO!B:D,3,0)</f>
        <v>Madrugada</v>
      </c>
      <c r="E12" s="36">
        <f>+VLOOKUP(B12,GESEM!B:R,12,0)</f>
        <v>43882</v>
      </c>
      <c r="F12" s="12" t="str">
        <f>+VLOOKUP(B12,GESEM!B:R,13,0)</f>
        <v>FULL TIME</v>
      </c>
      <c r="G12" s="61" t="s">
        <v>2217</v>
      </c>
      <c r="H12" s="61" t="s">
        <v>2387</v>
      </c>
      <c r="I12" s="12" t="str">
        <f>+VLOOKUP(B12,GESEM!B:N,3,0)</f>
        <v>MOORE YSMINIO GALIA SYLVIA</v>
      </c>
      <c r="J12" s="12" t="s">
        <v>22</v>
      </c>
      <c r="K12" s="12" t="str">
        <f>+VLOOKUP(B12,GESEM!B:R,8,0)</f>
        <v>MARTEL TOLENTINO ERIKA LEIDY</v>
      </c>
      <c r="L12" s="12" t="str">
        <f>+VLOOKUP(B12,GESEM!B:R,17,0)</f>
        <v xml:space="preserve">CARAZA MORENO JONATHAN </v>
      </c>
      <c r="M12" s="12" t="s">
        <v>100</v>
      </c>
      <c r="N12" s="13">
        <v>0.20833333333333334</v>
      </c>
      <c r="O12" s="14">
        <v>0.55208333333333337</v>
      </c>
      <c r="P12" s="13">
        <v>0.41666666666666669</v>
      </c>
      <c r="Q12" s="14">
        <v>0.44791666666666669</v>
      </c>
      <c r="R12" s="12" t="str">
        <f>+VLOOKUP(B12,GESEM!B:J,9,0)</f>
        <v>ACTIVO</v>
      </c>
      <c r="S12" s="13">
        <v>0.20833333333333334</v>
      </c>
      <c r="T12" s="14">
        <v>0.55208333333333337</v>
      </c>
      <c r="U12" s="14"/>
      <c r="V12" s="14"/>
      <c r="W12" s="14">
        <v>0.41666666666666669</v>
      </c>
      <c r="X12" s="14">
        <v>0.44791666666666669</v>
      </c>
      <c r="Y12" s="14"/>
      <c r="Z12" s="15"/>
      <c r="AA12" s="16">
        <v>0.20833333333333334</v>
      </c>
      <c r="AB12" s="17">
        <v>0.55208333333333337</v>
      </c>
      <c r="AC12" s="17"/>
      <c r="AD12" s="17"/>
      <c r="AE12" s="17">
        <v>0.41666666666666669</v>
      </c>
      <c r="AF12" s="17">
        <v>0.44791666666666669</v>
      </c>
      <c r="AG12" s="17"/>
      <c r="AH12" s="18"/>
      <c r="AI12" s="19">
        <v>0.20833333333333334</v>
      </c>
      <c r="AJ12" s="14">
        <v>0.55208333333333337</v>
      </c>
      <c r="AK12" s="14"/>
      <c r="AL12" s="14"/>
      <c r="AM12" s="14">
        <v>0.41666666666666669</v>
      </c>
      <c r="AN12" s="14">
        <v>0.44791666666666669</v>
      </c>
      <c r="AO12" s="14"/>
      <c r="AP12" s="20"/>
      <c r="AQ12" s="16"/>
      <c r="AR12" s="17"/>
      <c r="AS12" s="17"/>
      <c r="AT12" s="17"/>
      <c r="AU12" s="17"/>
      <c r="AV12" s="17"/>
      <c r="AW12" s="17"/>
      <c r="AX12" s="18"/>
      <c r="AY12" s="19">
        <v>0.20833333333333334</v>
      </c>
      <c r="AZ12" s="14">
        <v>0.55208333333333337</v>
      </c>
      <c r="BA12" s="14"/>
      <c r="BB12" s="14"/>
      <c r="BC12" s="14">
        <v>0.41666666666666669</v>
      </c>
      <c r="BD12" s="14">
        <v>0.44791666666666669</v>
      </c>
      <c r="BE12" s="14"/>
      <c r="BF12" s="20"/>
      <c r="BG12" s="16">
        <v>0.20833333333333334</v>
      </c>
      <c r="BH12" s="17">
        <v>0.55208333333333337</v>
      </c>
      <c r="BI12" s="17"/>
      <c r="BJ12" s="17"/>
      <c r="BK12" s="17">
        <v>0.41666666666666669</v>
      </c>
      <c r="BL12" s="17">
        <v>0.44791666666666669</v>
      </c>
      <c r="BM12" s="17"/>
      <c r="BN12" s="18"/>
      <c r="BO12" s="14">
        <v>0.20833333333333334</v>
      </c>
      <c r="BP12" s="14">
        <v>0.55208333333333337</v>
      </c>
      <c r="BQ12" s="14"/>
      <c r="BR12" s="14"/>
      <c r="BS12" s="14">
        <v>0.41666666666666669</v>
      </c>
      <c r="BT12" s="14">
        <v>0.44791666666666669</v>
      </c>
      <c r="BU12" s="14"/>
      <c r="BV12" s="20"/>
      <c r="BW12" s="21">
        <f t="shared" si="2"/>
        <v>1</v>
      </c>
      <c r="BX12" s="2" t="str">
        <f t="shared" si="3"/>
        <v>X</v>
      </c>
    </row>
    <row r="13" spans="1:79" x14ac:dyDescent="0.2">
      <c r="A13" s="10">
        <f t="shared" si="4"/>
        <v>7</v>
      </c>
      <c r="B13" s="11">
        <v>41872961</v>
      </c>
      <c r="C13" s="12" t="str">
        <f>+VLOOKUP(J13,TURNO!P:Q,2,0)</f>
        <v xml:space="preserve">MAIL GLOVER </v>
      </c>
      <c r="D13" s="12" t="str">
        <f>+VLOOKUP(N13,TURNO!B:D,3,0)</f>
        <v>Mañana</v>
      </c>
      <c r="E13" s="36">
        <f>+VLOOKUP(B13,GESEM!B:R,12,0)</f>
        <v>43435</v>
      </c>
      <c r="F13" s="12" t="str">
        <f>+VLOOKUP(B13,GESEM!B:R,13,0)</f>
        <v>FULL TIME</v>
      </c>
      <c r="G13" s="61"/>
      <c r="H13" s="61"/>
      <c r="I13" s="12" t="str">
        <f>+VLOOKUP(B13,GESEM!B:N,3,0)</f>
        <v>ESTEBAN CANO NORA CINTIA</v>
      </c>
      <c r="J13" s="12" t="s">
        <v>22</v>
      </c>
      <c r="K13" s="12" t="str">
        <f>+VLOOKUP(B13,GESEM!B:R,8,0)</f>
        <v>MARTEL TOLENTINO ERIKA LEIDY</v>
      </c>
      <c r="L13" s="12" t="str">
        <f>+VLOOKUP(B13,GESEM!B:R,17,0)</f>
        <v xml:space="preserve">CARAZA MORENO JONATHAN </v>
      </c>
      <c r="M13" s="12" t="s">
        <v>98</v>
      </c>
      <c r="N13" s="13">
        <v>0.25</v>
      </c>
      <c r="O13" s="14">
        <v>0.59375</v>
      </c>
      <c r="P13" s="13">
        <v>0.33333333333333331</v>
      </c>
      <c r="Q13" s="14">
        <v>0.36458333333333331</v>
      </c>
      <c r="R13" s="12" t="str">
        <f>+VLOOKUP(B13,GESEM!B:J,9,0)</f>
        <v>ACTIVO</v>
      </c>
      <c r="S13" s="13">
        <v>0.25</v>
      </c>
      <c r="T13" s="14">
        <v>0.59375</v>
      </c>
      <c r="U13" s="14"/>
      <c r="V13" s="14"/>
      <c r="W13" s="14">
        <v>0.33333333333333331</v>
      </c>
      <c r="X13" s="14">
        <v>0.36458333333333331</v>
      </c>
      <c r="Y13" s="14"/>
      <c r="Z13" s="15"/>
      <c r="AA13" s="16"/>
      <c r="AB13" s="17"/>
      <c r="AC13" s="17"/>
      <c r="AD13" s="17"/>
      <c r="AE13" s="17"/>
      <c r="AF13" s="17"/>
      <c r="AG13" s="17"/>
      <c r="AH13" s="18"/>
      <c r="AI13" s="19">
        <v>0.25</v>
      </c>
      <c r="AJ13" s="14">
        <v>0.59375</v>
      </c>
      <c r="AK13" s="14"/>
      <c r="AL13" s="14"/>
      <c r="AM13" s="14">
        <v>0.33333333333333331</v>
      </c>
      <c r="AN13" s="14">
        <v>0.36458333333333331</v>
      </c>
      <c r="AO13" s="14"/>
      <c r="AP13" s="20"/>
      <c r="AQ13" s="16">
        <v>0.25</v>
      </c>
      <c r="AR13" s="17">
        <v>0.59375</v>
      </c>
      <c r="AS13" s="17"/>
      <c r="AT13" s="17"/>
      <c r="AU13" s="17">
        <v>0.33333333333333331</v>
      </c>
      <c r="AV13" s="17">
        <v>0.36458333333333331</v>
      </c>
      <c r="AW13" s="17"/>
      <c r="AX13" s="18"/>
      <c r="AY13" s="19">
        <v>0.25</v>
      </c>
      <c r="AZ13" s="14">
        <v>0.59375</v>
      </c>
      <c r="BA13" s="14"/>
      <c r="BB13" s="14"/>
      <c r="BC13" s="14">
        <v>0.33333333333333331</v>
      </c>
      <c r="BD13" s="14">
        <v>0.36458333333333331</v>
      </c>
      <c r="BE13" s="14"/>
      <c r="BF13" s="20"/>
      <c r="BG13" s="16">
        <v>0.25</v>
      </c>
      <c r="BH13" s="17">
        <v>0.59375</v>
      </c>
      <c r="BI13" s="17"/>
      <c r="BJ13" s="17"/>
      <c r="BK13" s="17">
        <v>0.33333333333333331</v>
      </c>
      <c r="BL13" s="17">
        <v>0.36458333333333331</v>
      </c>
      <c r="BM13" s="17"/>
      <c r="BN13" s="18"/>
      <c r="BO13" s="14">
        <v>0.25</v>
      </c>
      <c r="BP13" s="14">
        <v>0.59375</v>
      </c>
      <c r="BQ13" s="14"/>
      <c r="BR13" s="14"/>
      <c r="BS13" s="14">
        <v>0.33333333333333331</v>
      </c>
      <c r="BT13" s="14">
        <v>0.36458333333333331</v>
      </c>
      <c r="BU13" s="14"/>
      <c r="BV13" s="20"/>
      <c r="BW13" s="21">
        <f t="shared" si="2"/>
        <v>1</v>
      </c>
      <c r="BX13" s="2" t="str">
        <f t="shared" si="3"/>
        <v>X</v>
      </c>
    </row>
    <row r="14" spans="1:79" x14ac:dyDescent="0.2">
      <c r="A14" s="10">
        <f t="shared" si="4"/>
        <v>8</v>
      </c>
      <c r="B14" s="11">
        <v>48265909</v>
      </c>
      <c r="C14" s="12" t="str">
        <f>+VLOOKUP(J14,TURNO!P:Q,2,0)</f>
        <v xml:space="preserve">MAIL GLOVER </v>
      </c>
      <c r="D14" s="12" t="str">
        <f>+VLOOKUP(N14,TURNO!B:D,3,0)</f>
        <v>Mañana</v>
      </c>
      <c r="E14" s="36">
        <f>+VLOOKUP(B14,GESEM!B:R,12,0)</f>
        <v>43427</v>
      </c>
      <c r="F14" s="12" t="str">
        <f>+VLOOKUP(B14,GESEM!B:R,13,0)</f>
        <v>FULL TIME</v>
      </c>
      <c r="G14" s="61"/>
      <c r="H14" s="61"/>
      <c r="I14" s="12" t="str">
        <f>+VLOOKUP(B14,GESEM!B:N,3,0)</f>
        <v>HUAROC FLORES GABRIELA DEL PILAR</v>
      </c>
      <c r="J14" s="12" t="s">
        <v>22</v>
      </c>
      <c r="K14" s="12" t="str">
        <f>+VLOOKUP(B14,GESEM!B:R,8,0)</f>
        <v>MENDIZABAL BERMUDEZ OSCAR OWENCESLAO</v>
      </c>
      <c r="L14" s="12" t="str">
        <f>+VLOOKUP(B14,GESEM!B:R,17,0)</f>
        <v xml:space="preserve">CARAZA MORENO JONATHAN </v>
      </c>
      <c r="M14" s="12" t="s">
        <v>99</v>
      </c>
      <c r="N14" s="13">
        <v>0.25</v>
      </c>
      <c r="O14" s="14">
        <v>0.59375</v>
      </c>
      <c r="P14" s="13">
        <v>0.41666666666666669</v>
      </c>
      <c r="Q14" s="14">
        <v>0.44791666666666669</v>
      </c>
      <c r="R14" s="12" t="str">
        <f>+VLOOKUP(B14,GESEM!B:J,9,0)</f>
        <v>ACTIVO</v>
      </c>
      <c r="S14" s="13">
        <v>0.25</v>
      </c>
      <c r="T14" s="14">
        <v>0.59375</v>
      </c>
      <c r="U14" s="14"/>
      <c r="V14" s="14"/>
      <c r="W14" s="13">
        <v>0.41666666666666669</v>
      </c>
      <c r="X14" s="14">
        <v>0.44791666666666669</v>
      </c>
      <c r="Y14" s="14"/>
      <c r="Z14" s="15"/>
      <c r="AA14" s="16">
        <v>0.25</v>
      </c>
      <c r="AB14" s="17">
        <v>0.59375</v>
      </c>
      <c r="AC14" s="17"/>
      <c r="AD14" s="17"/>
      <c r="AE14" s="17">
        <v>0.41666666666666669</v>
      </c>
      <c r="AF14" s="17">
        <v>0.44791666666666669</v>
      </c>
      <c r="AG14" s="17"/>
      <c r="AH14" s="18"/>
      <c r="AI14" s="13"/>
      <c r="AJ14" s="14"/>
      <c r="AK14" s="14"/>
      <c r="AL14" s="14"/>
      <c r="AM14" s="14"/>
      <c r="AN14" s="14"/>
      <c r="AO14" s="14"/>
      <c r="AP14" s="20"/>
      <c r="AQ14" s="16">
        <v>0.25</v>
      </c>
      <c r="AR14" s="17">
        <v>0.59375</v>
      </c>
      <c r="AS14" s="17"/>
      <c r="AT14" s="17"/>
      <c r="AU14" s="17">
        <v>0.41666666666666669</v>
      </c>
      <c r="AV14" s="17">
        <v>0.44791666666666669</v>
      </c>
      <c r="AW14" s="17"/>
      <c r="AX14" s="18"/>
      <c r="AY14" s="13">
        <v>0.25</v>
      </c>
      <c r="AZ14" s="14">
        <v>0.59375</v>
      </c>
      <c r="BA14" s="14"/>
      <c r="BB14" s="14"/>
      <c r="BC14" s="14">
        <v>0.41666666666666669</v>
      </c>
      <c r="BD14" s="14">
        <v>0.44791666666666669</v>
      </c>
      <c r="BE14" s="14"/>
      <c r="BF14" s="20"/>
      <c r="BG14" s="16">
        <v>0.25</v>
      </c>
      <c r="BH14" s="17">
        <v>0.59375</v>
      </c>
      <c r="BI14" s="17"/>
      <c r="BJ14" s="17"/>
      <c r="BK14" s="17">
        <v>0.41666666666666669</v>
      </c>
      <c r="BL14" s="17">
        <v>0.44791666666666669</v>
      </c>
      <c r="BM14" s="17"/>
      <c r="BN14" s="18"/>
      <c r="BO14" s="13">
        <v>0.25</v>
      </c>
      <c r="BP14" s="14">
        <v>0.59375</v>
      </c>
      <c r="BQ14" s="14"/>
      <c r="BR14" s="14"/>
      <c r="BS14" s="14">
        <v>0.41666666666666669</v>
      </c>
      <c r="BT14" s="14">
        <v>0.44791666666666669</v>
      </c>
      <c r="BU14" s="14"/>
      <c r="BV14" s="20"/>
      <c r="BW14" s="21">
        <f t="shared" si="2"/>
        <v>1</v>
      </c>
      <c r="BX14" s="2" t="str">
        <f t="shared" si="3"/>
        <v>X</v>
      </c>
    </row>
    <row r="15" spans="1:79" x14ac:dyDescent="0.2">
      <c r="A15" s="10">
        <f t="shared" si="4"/>
        <v>9</v>
      </c>
      <c r="B15" s="11">
        <v>45977669</v>
      </c>
      <c r="C15" s="12" t="str">
        <f>+VLOOKUP(J15,TURNO!P:Q,2,0)</f>
        <v xml:space="preserve">MAIL GLOVER </v>
      </c>
      <c r="D15" s="12" t="str">
        <f>+VLOOKUP(N15,TURNO!B:D,3,0)</f>
        <v>Mañana</v>
      </c>
      <c r="E15" s="36">
        <f>+VLOOKUP(B15,GESEM!B:R,12,0)</f>
        <v>43571</v>
      </c>
      <c r="F15" s="12" t="str">
        <f>+VLOOKUP(B15,GESEM!B:R,13,0)</f>
        <v>FULL TIME</v>
      </c>
      <c r="G15" s="61" t="s">
        <v>2216</v>
      </c>
      <c r="H15" s="86" t="s">
        <v>2235</v>
      </c>
      <c r="I15" s="12" t="str">
        <f>+VLOOKUP(B15,GESEM!B:N,3,0)</f>
        <v>CALLE ÑIQUEN MASSIEL STEPFANY</v>
      </c>
      <c r="J15" s="12" t="s">
        <v>22</v>
      </c>
      <c r="K15" s="12" t="str">
        <f>+VLOOKUP(B15,GESEM!B:R,8,0)</f>
        <v>MARTEL TOLENTINO ERIKA LEIDY</v>
      </c>
      <c r="L15" s="12" t="str">
        <f>+VLOOKUP(B15,GESEM!B:R,17,0)</f>
        <v xml:space="preserve">CARAZA MORENO JONATHAN </v>
      </c>
      <c r="M15" s="12" t="s">
        <v>102</v>
      </c>
      <c r="N15" s="13">
        <v>0.29166666666666669</v>
      </c>
      <c r="O15" s="14">
        <v>0.59375</v>
      </c>
      <c r="P15" s="13">
        <v>0.45833333333333331</v>
      </c>
      <c r="Q15" s="14">
        <v>0.48958333333333331</v>
      </c>
      <c r="R15" s="12" t="str">
        <f>+VLOOKUP(B15,GESEM!B:J,9,0)</f>
        <v>ACTIVO</v>
      </c>
      <c r="S15" s="13">
        <v>0.29166666666666669</v>
      </c>
      <c r="T15" s="14">
        <v>0.59375</v>
      </c>
      <c r="U15" s="14"/>
      <c r="V15" s="14"/>
      <c r="W15" s="14">
        <v>0.45833333333333331</v>
      </c>
      <c r="X15" s="14">
        <v>0.48958333333333331</v>
      </c>
      <c r="Y15" s="14"/>
      <c r="Z15" s="15"/>
      <c r="AA15" s="16">
        <v>0.29166666666666669</v>
      </c>
      <c r="AB15" s="17">
        <v>0.59375</v>
      </c>
      <c r="AC15" s="17"/>
      <c r="AD15" s="17"/>
      <c r="AE15" s="17">
        <v>0.45833333333333331</v>
      </c>
      <c r="AF15" s="17">
        <v>0.48958333333333331</v>
      </c>
      <c r="AG15" s="17"/>
      <c r="AH15" s="18"/>
      <c r="AI15" s="19">
        <v>0.29166666666666669</v>
      </c>
      <c r="AJ15" s="14">
        <v>0.59375</v>
      </c>
      <c r="AK15" s="14"/>
      <c r="AL15" s="14"/>
      <c r="AM15" s="14">
        <v>0.45833333333333331</v>
      </c>
      <c r="AN15" s="14">
        <v>0.48958333333333331</v>
      </c>
      <c r="AO15" s="14"/>
      <c r="AP15" s="20"/>
      <c r="AQ15" s="16">
        <v>0.29166666666666669</v>
      </c>
      <c r="AR15" s="17">
        <v>0.59375</v>
      </c>
      <c r="AS15" s="17"/>
      <c r="AT15" s="17"/>
      <c r="AU15" s="17">
        <v>0.45833333333333331</v>
      </c>
      <c r="AV15" s="17">
        <v>0.48958333333333331</v>
      </c>
      <c r="AW15" s="17"/>
      <c r="AX15" s="18"/>
      <c r="AY15" s="13">
        <v>0.29166666666666669</v>
      </c>
      <c r="AZ15" s="14">
        <v>0.59375</v>
      </c>
      <c r="BA15" s="14"/>
      <c r="BB15" s="14"/>
      <c r="BC15" s="14">
        <v>0.45833333333333331</v>
      </c>
      <c r="BD15" s="14">
        <v>0.48958333333333331</v>
      </c>
      <c r="BE15" s="14"/>
      <c r="BF15" s="20"/>
      <c r="BG15" s="16"/>
      <c r="BH15" s="17"/>
      <c r="BI15" s="17"/>
      <c r="BJ15" s="17"/>
      <c r="BK15" s="17"/>
      <c r="BL15" s="17"/>
      <c r="BM15" s="17"/>
      <c r="BN15" s="18"/>
      <c r="BO15" s="13">
        <v>0.29166666666666669</v>
      </c>
      <c r="BP15" s="14">
        <v>0.59375</v>
      </c>
      <c r="BQ15" s="14"/>
      <c r="BR15" s="14"/>
      <c r="BS15" s="14">
        <v>0.45833333333333331</v>
      </c>
      <c r="BT15" s="14">
        <v>0.48958333333333331</v>
      </c>
      <c r="BU15" s="14"/>
      <c r="BV15" s="20"/>
      <c r="BW15" s="21">
        <f t="shared" si="2"/>
        <v>1</v>
      </c>
      <c r="BX15" s="2" t="str">
        <f t="shared" si="3"/>
        <v>X</v>
      </c>
    </row>
    <row r="16" spans="1:79" x14ac:dyDescent="0.2">
      <c r="A16" s="10">
        <f t="shared" si="4"/>
        <v>10</v>
      </c>
      <c r="B16" s="11">
        <v>75966239</v>
      </c>
      <c r="C16" s="12" t="str">
        <f>+VLOOKUP(J16,TURNO!P:Q,2,0)</f>
        <v xml:space="preserve">MAIL GLOVER </v>
      </c>
      <c r="D16" s="12" t="str">
        <f>+VLOOKUP(N16,TURNO!B:D,3,0)</f>
        <v>Mañana</v>
      </c>
      <c r="E16" s="36">
        <f>+VLOOKUP(B16,GESEM!B:R,12,0)</f>
        <v>44541</v>
      </c>
      <c r="F16" s="12" t="str">
        <f>+VLOOKUP(B16,GESEM!B:R,13,0)</f>
        <v>FULL TIME</v>
      </c>
      <c r="G16" s="61"/>
      <c r="H16" s="61"/>
      <c r="I16" s="12" t="str">
        <f>+VLOOKUP(B16,GESEM!B:N,3,0)</f>
        <v>DE LA CRUZ ROQUE BRANDON MANUEL</v>
      </c>
      <c r="J16" s="12" t="s">
        <v>22</v>
      </c>
      <c r="K16" s="12" t="str">
        <f>+VLOOKUP(B16,GESEM!B:R,8,0)</f>
        <v>MARTEL TOLENTINO ERIKA LEIDY</v>
      </c>
      <c r="L16" s="12" t="str">
        <f>+VLOOKUP(B16,GESEM!B:R,17,0)</f>
        <v xml:space="preserve">CARAZA MORENO JONATHAN </v>
      </c>
      <c r="M16" s="12" t="s">
        <v>102</v>
      </c>
      <c r="N16" s="13">
        <v>0.33333333333333331</v>
      </c>
      <c r="O16" s="14">
        <v>0.67708333333333337</v>
      </c>
      <c r="P16" s="13">
        <v>0.45833333333333331</v>
      </c>
      <c r="Q16" s="14">
        <v>0.48958333333333331</v>
      </c>
      <c r="R16" s="12" t="str">
        <f>+VLOOKUP(B16,GESEM!B:J,9,0)</f>
        <v>ACTIVO</v>
      </c>
      <c r="S16" s="13">
        <v>0.33333333333333331</v>
      </c>
      <c r="T16" s="14">
        <v>0.67708333333333337</v>
      </c>
      <c r="U16" s="14"/>
      <c r="V16" s="14"/>
      <c r="W16" s="13">
        <v>0.45833333333333331</v>
      </c>
      <c r="X16" s="14">
        <v>0.48958333333333331</v>
      </c>
      <c r="Y16" s="14"/>
      <c r="Z16" s="15"/>
      <c r="AA16" s="16">
        <v>0.33333333333333331</v>
      </c>
      <c r="AB16" s="17">
        <v>0.67708333333333337</v>
      </c>
      <c r="AC16" s="17"/>
      <c r="AD16" s="17"/>
      <c r="AE16" s="17">
        <v>0.45833333333333331</v>
      </c>
      <c r="AF16" s="17">
        <v>0.48958333333333331</v>
      </c>
      <c r="AG16" s="17"/>
      <c r="AH16" s="18"/>
      <c r="AI16" s="19">
        <v>0.33333333333333331</v>
      </c>
      <c r="AJ16" s="14">
        <v>0.67708333333333337</v>
      </c>
      <c r="AK16" s="14"/>
      <c r="AL16" s="14"/>
      <c r="AM16" s="14">
        <v>0.45833333333333331</v>
      </c>
      <c r="AN16" s="14">
        <v>0.48958333333333331</v>
      </c>
      <c r="AO16" s="14"/>
      <c r="AP16" s="20"/>
      <c r="AQ16" s="16">
        <v>0.33333333333333331</v>
      </c>
      <c r="AR16" s="17">
        <v>0.67708333333333337</v>
      </c>
      <c r="AS16" s="17"/>
      <c r="AT16" s="17"/>
      <c r="AU16" s="17">
        <v>0.45833333333333331</v>
      </c>
      <c r="AV16" s="17">
        <v>0.48958333333333331</v>
      </c>
      <c r="AW16" s="17"/>
      <c r="AX16" s="18"/>
      <c r="AY16" s="19">
        <v>0.33333333333333331</v>
      </c>
      <c r="AZ16" s="14">
        <v>0.67708333333333337</v>
      </c>
      <c r="BA16" s="14"/>
      <c r="BB16" s="14"/>
      <c r="BC16" s="14">
        <v>0.45833333333333331</v>
      </c>
      <c r="BD16" s="14">
        <v>0.48958333333333331</v>
      </c>
      <c r="BE16" s="14"/>
      <c r="BF16" s="20"/>
      <c r="BG16" s="16"/>
      <c r="BH16" s="17"/>
      <c r="BI16" s="17"/>
      <c r="BJ16" s="17"/>
      <c r="BK16" s="17"/>
      <c r="BL16" s="17"/>
      <c r="BM16" s="17"/>
      <c r="BN16" s="18"/>
      <c r="BO16" s="14">
        <v>0.33333333333333331</v>
      </c>
      <c r="BP16" s="14">
        <v>0.67708333333333337</v>
      </c>
      <c r="BQ16" s="14"/>
      <c r="BR16" s="14"/>
      <c r="BS16" s="14">
        <v>0.45833333333333331</v>
      </c>
      <c r="BT16" s="14">
        <v>0.48958333333333331</v>
      </c>
      <c r="BU16" s="14"/>
      <c r="BV16" s="20"/>
      <c r="BW16" s="21">
        <f t="shared" si="2"/>
        <v>1</v>
      </c>
      <c r="BX16" s="2" t="str">
        <f t="shared" si="3"/>
        <v>X</v>
      </c>
      <c r="CA16" s="100"/>
    </row>
    <row r="17" spans="1:76" x14ac:dyDescent="0.2">
      <c r="A17" s="10">
        <f t="shared" si="4"/>
        <v>11</v>
      </c>
      <c r="B17" s="11">
        <v>76423836</v>
      </c>
      <c r="C17" s="12" t="str">
        <f>+VLOOKUP(J17,TURNO!P:Q,2,0)</f>
        <v xml:space="preserve">MAIL GLOVER </v>
      </c>
      <c r="D17" s="12" t="str">
        <f>+VLOOKUP(N17,TURNO!B:D,3,0)</f>
        <v>Mañana</v>
      </c>
      <c r="E17" s="36">
        <f>+VLOOKUP(B17,GESEM!B:R,12,0)</f>
        <v>45402</v>
      </c>
      <c r="F17" s="12" t="str">
        <f>+VLOOKUP(B17,GESEM!B:R,13,0)</f>
        <v>FULL TIME</v>
      </c>
      <c r="G17" s="61"/>
      <c r="H17" s="61"/>
      <c r="I17" s="12" t="str">
        <f>+VLOOKUP(B17,GESEM!B:N,3,0)</f>
        <v>GODOY NECIOSUP DANTE JHORDAN</v>
      </c>
      <c r="J17" s="12" t="s">
        <v>22</v>
      </c>
      <c r="K17" s="12" t="str">
        <f>+VLOOKUP(B17,GESEM!B:R,8,0)</f>
        <v>MENDIZABAL BERMUDEZ OSCAR OWENCESLAO</v>
      </c>
      <c r="L17" s="12" t="str">
        <f>+VLOOKUP(B17,GESEM!B:R,17,0)</f>
        <v xml:space="preserve">CARAZA MORENO JONATHAN </v>
      </c>
      <c r="M17" s="12" t="s">
        <v>97</v>
      </c>
      <c r="N17" s="14">
        <v>0.375</v>
      </c>
      <c r="O17" s="14">
        <v>0.71875</v>
      </c>
      <c r="P17" s="14">
        <v>0.58333333333333337</v>
      </c>
      <c r="Q17" s="14">
        <v>0.61458333333333337</v>
      </c>
      <c r="R17" s="12" t="str">
        <f>+VLOOKUP(B17,GESEM!B:J,9,0)</f>
        <v>ACTIVO</v>
      </c>
      <c r="S17" s="14"/>
      <c r="T17" s="14"/>
      <c r="U17" s="14"/>
      <c r="V17" s="14"/>
      <c r="W17" s="14"/>
      <c r="X17" s="14"/>
      <c r="Y17" s="14"/>
      <c r="Z17" s="15"/>
      <c r="AA17" s="16">
        <v>0.375</v>
      </c>
      <c r="AB17" s="17">
        <v>0.71875</v>
      </c>
      <c r="AC17" s="17"/>
      <c r="AD17" s="17"/>
      <c r="AE17" s="17">
        <v>0.58333333333333337</v>
      </c>
      <c r="AF17" s="17">
        <v>0.61458333333333337</v>
      </c>
      <c r="AG17" s="17"/>
      <c r="AH17" s="18"/>
      <c r="AI17" s="14">
        <v>0.375</v>
      </c>
      <c r="AJ17" s="14">
        <v>0.71875</v>
      </c>
      <c r="AK17" s="14"/>
      <c r="AL17" s="14"/>
      <c r="AM17" s="14">
        <v>0.58333333333333337</v>
      </c>
      <c r="AN17" s="14">
        <v>0.61458333333333337</v>
      </c>
      <c r="AO17" s="14"/>
      <c r="AP17" s="20"/>
      <c r="AQ17" s="16">
        <v>0.375</v>
      </c>
      <c r="AR17" s="17">
        <v>0.71875</v>
      </c>
      <c r="AS17" s="17"/>
      <c r="AT17" s="17"/>
      <c r="AU17" s="17">
        <v>0.58333333333333337</v>
      </c>
      <c r="AV17" s="17">
        <v>0.61458333333333337</v>
      </c>
      <c r="AW17" s="17"/>
      <c r="AX17" s="18"/>
      <c r="AY17" s="19">
        <v>0.375</v>
      </c>
      <c r="AZ17" s="14">
        <v>0.71875</v>
      </c>
      <c r="BA17" s="14"/>
      <c r="BB17" s="14"/>
      <c r="BC17" s="14">
        <v>0.58333333333333337</v>
      </c>
      <c r="BD17" s="14">
        <v>0.61458333333333337</v>
      </c>
      <c r="BE17" s="14"/>
      <c r="BF17" s="20"/>
      <c r="BG17" s="16">
        <v>0.375</v>
      </c>
      <c r="BH17" s="17">
        <v>0.71875</v>
      </c>
      <c r="BI17" s="17"/>
      <c r="BJ17" s="17"/>
      <c r="BK17" s="17">
        <v>0.58333333333333337</v>
      </c>
      <c r="BL17" s="17">
        <v>0.61458333333333337</v>
      </c>
      <c r="BM17" s="17"/>
      <c r="BN17" s="18"/>
      <c r="BO17" s="14">
        <v>0.375</v>
      </c>
      <c r="BP17" s="14">
        <v>0.71875</v>
      </c>
      <c r="BQ17" s="14"/>
      <c r="BR17" s="14"/>
      <c r="BS17" s="14">
        <v>0.58333333333333337</v>
      </c>
      <c r="BT17" s="14">
        <v>0.61458333333333337</v>
      </c>
      <c r="BU17" s="14"/>
      <c r="BV17" s="20"/>
      <c r="BW17" s="21">
        <f t="shared" si="2"/>
        <v>1</v>
      </c>
      <c r="BX17" s="2" t="str">
        <f t="shared" si="3"/>
        <v>X</v>
      </c>
    </row>
    <row r="18" spans="1:76" x14ac:dyDescent="0.2">
      <c r="A18" s="10">
        <f t="shared" si="4"/>
        <v>12</v>
      </c>
      <c r="B18" s="11">
        <v>73076634</v>
      </c>
      <c r="C18" s="12" t="str">
        <f>+VLOOKUP(J18,TURNO!P:Q,2,0)</f>
        <v xml:space="preserve">MAIL GLOVER </v>
      </c>
      <c r="D18" s="12" t="str">
        <f>+VLOOKUP(N18,TURNO!B:D,3,0)</f>
        <v>Tarde</v>
      </c>
      <c r="E18" s="36">
        <f>+VLOOKUP(B18,GESEM!B:R,12,0)</f>
        <v>43964</v>
      </c>
      <c r="F18" s="12" t="str">
        <f>+VLOOKUP(B18,GESEM!B:R,13,0)</f>
        <v>FULL TIME</v>
      </c>
      <c r="G18" s="61"/>
      <c r="H18" s="61"/>
      <c r="I18" s="12" t="str">
        <f>+VLOOKUP(B18,GESEM!B:N,3,0)</f>
        <v>HERRERA CABRERA AXEL DIEGO</v>
      </c>
      <c r="J18" s="12" t="s">
        <v>22</v>
      </c>
      <c r="K18" s="12" t="str">
        <f>+VLOOKUP(B18,GESEM!B:R,8,0)</f>
        <v>MENDIZABAL BERMUDEZ OSCAR OWENCESLAO</v>
      </c>
      <c r="L18" s="12" t="str">
        <f>+VLOOKUP(B18,GESEM!B:R,17,0)</f>
        <v xml:space="preserve">CARAZA MORENO JONATHAN </v>
      </c>
      <c r="M18" s="12" t="s">
        <v>99</v>
      </c>
      <c r="N18" s="13">
        <v>0.58333333333333337</v>
      </c>
      <c r="O18" s="14">
        <v>0.92708333333333337</v>
      </c>
      <c r="P18" s="14">
        <v>0.79166666666666663</v>
      </c>
      <c r="Q18" s="14">
        <v>0.82291666666666663</v>
      </c>
      <c r="R18" s="12" t="str">
        <f>+VLOOKUP(B18,GESEM!B:J,9,0)</f>
        <v>ACTIVO</v>
      </c>
      <c r="S18" s="13">
        <v>0.58333333333333337</v>
      </c>
      <c r="T18" s="14">
        <v>0.92708333333333337</v>
      </c>
      <c r="U18" s="14" t="s">
        <v>148</v>
      </c>
      <c r="V18" s="14" t="s">
        <v>148</v>
      </c>
      <c r="W18" s="14">
        <v>0.79166666666666663</v>
      </c>
      <c r="X18" s="14">
        <v>0.82291666666666663</v>
      </c>
      <c r="Y18" s="14"/>
      <c r="Z18" s="15"/>
      <c r="AA18" s="16">
        <v>0.58333333333333337</v>
      </c>
      <c r="AB18" s="17">
        <v>0.92708333333333337</v>
      </c>
      <c r="AC18" s="17" t="s">
        <v>148</v>
      </c>
      <c r="AD18" s="17" t="s">
        <v>148</v>
      </c>
      <c r="AE18" s="17">
        <v>0.79166666666666663</v>
      </c>
      <c r="AF18" s="17">
        <v>0.82291666666666663</v>
      </c>
      <c r="AG18" s="17"/>
      <c r="AH18" s="18"/>
      <c r="AI18" s="13"/>
      <c r="AJ18" s="14"/>
      <c r="AK18" s="14"/>
      <c r="AL18" s="14"/>
      <c r="AM18" s="14"/>
      <c r="AN18" s="14"/>
      <c r="AO18" s="14"/>
      <c r="AP18" s="20"/>
      <c r="AQ18" s="16">
        <v>0.58333333333333337</v>
      </c>
      <c r="AR18" s="17">
        <v>0.92708333333333337</v>
      </c>
      <c r="AS18" s="17"/>
      <c r="AT18" s="17"/>
      <c r="AU18" s="17">
        <v>0.79166666666666663</v>
      </c>
      <c r="AV18" s="17">
        <v>0.82291666666666663</v>
      </c>
      <c r="AW18" s="17"/>
      <c r="AX18" s="18"/>
      <c r="AY18" s="13">
        <v>0.58333333333333337</v>
      </c>
      <c r="AZ18" s="14">
        <v>0.92708333333333337</v>
      </c>
      <c r="BA18" s="14"/>
      <c r="BB18" s="14"/>
      <c r="BC18" s="14">
        <v>0.79166666666666663</v>
      </c>
      <c r="BD18" s="14">
        <v>0.82291666666666663</v>
      </c>
      <c r="BE18" s="14"/>
      <c r="BF18" s="20"/>
      <c r="BG18" s="16">
        <v>0.58333333333333337</v>
      </c>
      <c r="BH18" s="17">
        <v>0.92708333333333337</v>
      </c>
      <c r="BI18" s="17"/>
      <c r="BJ18" s="17"/>
      <c r="BK18" s="17">
        <v>0.79166666666666663</v>
      </c>
      <c r="BL18" s="17">
        <v>0.82291666666666663</v>
      </c>
      <c r="BM18" s="17"/>
      <c r="BN18" s="18"/>
      <c r="BO18" s="13">
        <v>0.58333333333333337</v>
      </c>
      <c r="BP18" s="14">
        <v>0.92708333333333337</v>
      </c>
      <c r="BQ18" s="14"/>
      <c r="BR18" s="14"/>
      <c r="BS18" s="14">
        <v>0.79166666666666663</v>
      </c>
      <c r="BT18" s="14">
        <v>0.82291666666666663</v>
      </c>
      <c r="BU18" s="14"/>
      <c r="BV18" s="20"/>
      <c r="BW18" s="21">
        <f t="shared" ref="BW18:BW19" si="5">COUNTBLANK(S18)+COUNTBLANK(AA18)+COUNTBLANK(AI18)+COUNTBLANK(AQ18)+COUNTBLANK(AY18)+COUNTBLANK(BG18)+COUNTBLANK(BO18)</f>
        <v>1</v>
      </c>
      <c r="BX18" s="2" t="str">
        <f t="shared" ref="BX18:BX19" si="6">IF(I18="NESTING","OK",IF(AND(K18="full time",BW18=1),"OK",IF(AND(K18="Part time",BW18=2),"OK",IF(AND(K18="Part Time2",BW18=1),"OK",IF(AND(K18="Part Time3",BW18=4),"OK","X")))))</f>
        <v>X</v>
      </c>
    </row>
    <row r="19" spans="1:76" x14ac:dyDescent="0.2">
      <c r="A19" s="10">
        <f t="shared" si="4"/>
        <v>13</v>
      </c>
      <c r="B19" s="11">
        <v>72228328</v>
      </c>
      <c r="C19" s="12" t="str">
        <f>+VLOOKUP(J19,TURNO!P:Q,2,0)</f>
        <v xml:space="preserve">MAIL GLOVER </v>
      </c>
      <c r="D19" s="12" t="str">
        <f>+VLOOKUP(N19,TURNO!B:D,3,0)</f>
        <v>Tarde</v>
      </c>
      <c r="E19" s="36">
        <f>+VLOOKUP(B19,GESEM!B:R,12,0)</f>
        <v>45071</v>
      </c>
      <c r="F19" s="12" t="str">
        <f>+VLOOKUP(B19,GESEM!B:R,13,0)</f>
        <v>FULL TIME</v>
      </c>
      <c r="G19" s="61"/>
      <c r="H19" s="61"/>
      <c r="I19" s="12" t="str">
        <f>+VLOOKUP(B19,GESEM!B:N,3,0)</f>
        <v>HOYOS HUAMANI MARITA MARIBEL</v>
      </c>
      <c r="J19" s="12" t="s">
        <v>22</v>
      </c>
      <c r="K19" s="12" t="str">
        <f>+VLOOKUP(B19,GESEM!B:R,8,0)</f>
        <v>MARTEL TOLENTINO ERIKA LEIDY</v>
      </c>
      <c r="L19" s="12" t="str">
        <f>+VLOOKUP(B19,GESEM!B:R,17,0)</f>
        <v xml:space="preserve">CARAZA MORENO JONATHAN </v>
      </c>
      <c r="M19" s="12" t="s">
        <v>102</v>
      </c>
      <c r="N19" s="13">
        <v>0.625</v>
      </c>
      <c r="O19" s="14">
        <v>0.96875</v>
      </c>
      <c r="P19" s="14">
        <v>0.75</v>
      </c>
      <c r="Q19" s="14">
        <v>0.78125</v>
      </c>
      <c r="R19" s="12" t="str">
        <f>+VLOOKUP(B19,GESEM!B:J,9,0)</f>
        <v>ACTIVO</v>
      </c>
      <c r="S19" s="13">
        <v>0.625</v>
      </c>
      <c r="T19" s="14">
        <v>0.96875</v>
      </c>
      <c r="U19" s="14"/>
      <c r="V19" s="14"/>
      <c r="W19" s="14">
        <v>0.75</v>
      </c>
      <c r="X19" s="14">
        <v>0.78125</v>
      </c>
      <c r="Y19" s="14"/>
      <c r="Z19" s="15"/>
      <c r="AA19" s="16">
        <v>0.625</v>
      </c>
      <c r="AB19" s="17">
        <v>0.96875</v>
      </c>
      <c r="AC19" s="17"/>
      <c r="AD19" s="17"/>
      <c r="AE19" s="17">
        <v>0.75</v>
      </c>
      <c r="AF19" s="17">
        <v>0.78125</v>
      </c>
      <c r="AG19" s="17"/>
      <c r="AH19" s="18"/>
      <c r="AI19" s="13">
        <v>0.625</v>
      </c>
      <c r="AJ19" s="14">
        <v>0.96875</v>
      </c>
      <c r="AK19" s="14"/>
      <c r="AL19" s="14"/>
      <c r="AM19" s="14">
        <v>0.75</v>
      </c>
      <c r="AN19" s="14">
        <v>0.78125</v>
      </c>
      <c r="AO19" s="14"/>
      <c r="AP19" s="20"/>
      <c r="AQ19" s="16">
        <v>0.625</v>
      </c>
      <c r="AR19" s="17">
        <v>0.96875</v>
      </c>
      <c r="AS19" s="17"/>
      <c r="AT19" s="17"/>
      <c r="AU19" s="17">
        <v>0.75</v>
      </c>
      <c r="AV19" s="17">
        <v>0.78125</v>
      </c>
      <c r="AW19" s="17"/>
      <c r="AX19" s="18"/>
      <c r="AY19" s="13">
        <v>0.625</v>
      </c>
      <c r="AZ19" s="14">
        <v>0.96875</v>
      </c>
      <c r="BA19" s="14"/>
      <c r="BB19" s="14"/>
      <c r="BC19" s="14">
        <v>0.75</v>
      </c>
      <c r="BD19" s="14">
        <v>0.78125</v>
      </c>
      <c r="BE19" s="14"/>
      <c r="BF19" s="20"/>
      <c r="BG19" s="16"/>
      <c r="BH19" s="17"/>
      <c r="BI19" s="17"/>
      <c r="BJ19" s="17"/>
      <c r="BK19" s="17"/>
      <c r="BL19" s="17"/>
      <c r="BM19" s="17"/>
      <c r="BN19" s="18"/>
      <c r="BO19" s="13">
        <v>0.625</v>
      </c>
      <c r="BP19" s="14">
        <v>0.96875</v>
      </c>
      <c r="BQ19" s="14"/>
      <c r="BR19" s="14"/>
      <c r="BS19" s="14">
        <v>0.75</v>
      </c>
      <c r="BT19" s="14">
        <v>0.78125</v>
      </c>
      <c r="BU19" s="14"/>
      <c r="BV19" s="20"/>
      <c r="BW19" s="21">
        <f t="shared" si="5"/>
        <v>1</v>
      </c>
      <c r="BX19" s="2" t="str">
        <f t="shared" si="6"/>
        <v>X</v>
      </c>
    </row>
    <row r="20" spans="1:76" x14ac:dyDescent="0.2">
      <c r="AJ20" s="39"/>
    </row>
    <row r="22" spans="1:76" x14ac:dyDescent="0.2">
      <c r="B22" s="2"/>
      <c r="C22" s="2"/>
    </row>
    <row r="23" spans="1:76" x14ac:dyDescent="0.2">
      <c r="B23" s="2"/>
      <c r="C23" s="2"/>
    </row>
    <row r="24" spans="1:76" x14ac:dyDescent="0.2">
      <c r="B24" s="2"/>
      <c r="C24" s="2"/>
    </row>
    <row r="25" spans="1:76" x14ac:dyDescent="0.2">
      <c r="B25" s="2"/>
      <c r="C25" s="2"/>
    </row>
    <row r="26" spans="1:76" x14ac:dyDescent="0.2">
      <c r="B26" s="2"/>
      <c r="C26" s="2"/>
    </row>
    <row r="27" spans="1:76" x14ac:dyDescent="0.2">
      <c r="B27" s="2"/>
      <c r="C27" s="2"/>
    </row>
    <row r="28" spans="1:76" x14ac:dyDescent="0.2">
      <c r="B28" s="2"/>
      <c r="C28" s="2"/>
    </row>
    <row r="29" spans="1:76" x14ac:dyDescent="0.2">
      <c r="B29" s="2"/>
      <c r="C29" s="2"/>
    </row>
    <row r="30" spans="1:76" x14ac:dyDescent="0.2">
      <c r="B30" s="2"/>
      <c r="C30" s="2"/>
    </row>
    <row r="31" spans="1:76" x14ac:dyDescent="0.2">
      <c r="B31" s="2"/>
      <c r="C31" s="2"/>
    </row>
    <row r="32" spans="1:76" x14ac:dyDescent="0.2">
      <c r="B32" s="2"/>
      <c r="C32" s="2"/>
    </row>
    <row r="33" spans="2:3" x14ac:dyDescent="0.2">
      <c r="B33" s="2"/>
      <c r="C33" s="2"/>
    </row>
    <row r="34" spans="2:3" x14ac:dyDescent="0.2">
      <c r="B34" s="2"/>
      <c r="C34" s="2"/>
    </row>
    <row r="35" spans="2:3" x14ac:dyDescent="0.2">
      <c r="B35" s="2"/>
      <c r="C35" s="2"/>
    </row>
    <row r="36" spans="2:3" x14ac:dyDescent="0.2">
      <c r="B36" s="2"/>
      <c r="C36" s="2"/>
    </row>
    <row r="37" spans="2:3" x14ac:dyDescent="0.2">
      <c r="B37" s="2"/>
      <c r="C37" s="2"/>
    </row>
    <row r="38" spans="2:3" x14ac:dyDescent="0.2">
      <c r="B38" s="2"/>
      <c r="C38" s="2"/>
    </row>
    <row r="39" spans="2:3" x14ac:dyDescent="0.2">
      <c r="B39" s="2"/>
      <c r="C39" s="2"/>
    </row>
    <row r="40" spans="2:3" x14ac:dyDescent="0.2">
      <c r="B40" s="2"/>
      <c r="C40" s="2"/>
    </row>
    <row r="41" spans="2:3" x14ac:dyDescent="0.2">
      <c r="B41" s="2"/>
      <c r="C41" s="2"/>
    </row>
    <row r="42" spans="2:3" x14ac:dyDescent="0.2">
      <c r="B42" s="2"/>
      <c r="C42" s="2"/>
    </row>
    <row r="43" spans="2:3" x14ac:dyDescent="0.2">
      <c r="B43" s="2"/>
      <c r="C43" s="2"/>
    </row>
    <row r="44" spans="2:3" x14ac:dyDescent="0.2">
      <c r="B44" s="2"/>
      <c r="C44" s="2"/>
    </row>
    <row r="45" spans="2:3" x14ac:dyDescent="0.2">
      <c r="B45" s="2"/>
      <c r="C45" s="2"/>
    </row>
    <row r="46" spans="2:3" x14ac:dyDescent="0.2">
      <c r="B46" s="2"/>
      <c r="C46" s="2"/>
    </row>
    <row r="47" spans="2:3" x14ac:dyDescent="0.2">
      <c r="B47" s="2"/>
      <c r="C47" s="2"/>
    </row>
    <row r="48" spans="2:3" x14ac:dyDescent="0.2">
      <c r="B48" s="2"/>
      <c r="C48" s="2"/>
    </row>
    <row r="49" spans="2:3" x14ac:dyDescent="0.2">
      <c r="B49" s="2"/>
      <c r="C49" s="2"/>
    </row>
    <row r="50" spans="2:3" x14ac:dyDescent="0.2">
      <c r="B50" s="2"/>
      <c r="C50" s="2"/>
    </row>
    <row r="51" spans="2:3" x14ac:dyDescent="0.2">
      <c r="B51" s="2"/>
      <c r="C51" s="2"/>
    </row>
    <row r="52" spans="2:3" x14ac:dyDescent="0.2">
      <c r="B52" s="2"/>
      <c r="C52" s="2"/>
    </row>
    <row r="53" spans="2:3" x14ac:dyDescent="0.2">
      <c r="B53" s="2"/>
      <c r="C53" s="2"/>
    </row>
    <row r="54" spans="2:3" x14ac:dyDescent="0.2">
      <c r="B54" s="2"/>
      <c r="C54" s="2"/>
    </row>
    <row r="55" spans="2:3" x14ac:dyDescent="0.2">
      <c r="B55" s="2"/>
      <c r="C55" s="2"/>
    </row>
    <row r="56" spans="2:3" x14ac:dyDescent="0.2">
      <c r="B56" s="2"/>
      <c r="C56" s="2"/>
    </row>
    <row r="57" spans="2:3" x14ac:dyDescent="0.2">
      <c r="B57" s="2"/>
      <c r="C57" s="2"/>
    </row>
    <row r="58" spans="2:3" x14ac:dyDescent="0.2">
      <c r="B58" s="2"/>
      <c r="C58" s="2"/>
    </row>
    <row r="59" spans="2:3" x14ac:dyDescent="0.2">
      <c r="B59" s="2"/>
      <c r="C59" s="2"/>
    </row>
  </sheetData>
  <autoFilter ref="A6:BV19" xr:uid="{A2F08E14-12D2-42F2-B67C-C62DCC12D8E8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1:B1048576">
    <cfRule type="duplicateValues" dxfId="333" priority="5"/>
    <cfRule type="duplicateValues" dxfId="332" priority="15"/>
  </conditionalFormatting>
  <conditionalFormatting sqref="B6">
    <cfRule type="duplicateValues" dxfId="331" priority="97"/>
  </conditionalFormatting>
  <conditionalFormatting sqref="B9">
    <cfRule type="duplicateValues" dxfId="330" priority="58"/>
  </conditionalFormatting>
  <conditionalFormatting sqref="B10">
    <cfRule type="duplicateValues" dxfId="329" priority="66"/>
  </conditionalFormatting>
  <conditionalFormatting sqref="B11">
    <cfRule type="duplicateValues" dxfId="328" priority="50"/>
  </conditionalFormatting>
  <conditionalFormatting sqref="B12">
    <cfRule type="duplicateValues" dxfId="327" priority="44"/>
  </conditionalFormatting>
  <conditionalFormatting sqref="B14">
    <cfRule type="duplicateValues" dxfId="326" priority="41"/>
  </conditionalFormatting>
  <conditionalFormatting sqref="B15 B13">
    <cfRule type="duplicateValues" dxfId="325" priority="42"/>
  </conditionalFormatting>
  <conditionalFormatting sqref="B17:B19">
    <cfRule type="duplicateValues" dxfId="324" priority="90701"/>
  </conditionalFormatting>
  <conditionalFormatting sqref="B18:B19">
    <cfRule type="duplicateValues" dxfId="323" priority="90703"/>
    <cfRule type="duplicateValues" dxfId="322" priority="90704"/>
    <cfRule type="duplicateValues" dxfId="321" priority="90705"/>
    <cfRule type="duplicateValues" dxfId="320" priority="90706"/>
    <cfRule type="duplicateValues" dxfId="319" priority="90707"/>
  </conditionalFormatting>
  <conditionalFormatting sqref="B19">
    <cfRule type="duplicateValues" dxfId="318" priority="24"/>
    <cfRule type="duplicateValues" dxfId="317" priority="25"/>
    <cfRule type="duplicateValues" dxfId="316" priority="26"/>
    <cfRule type="duplicateValues" dxfId="315" priority="27"/>
  </conditionalFormatting>
  <conditionalFormatting sqref="B20:B21 B7:B8 B60:B77">
    <cfRule type="duplicateValues" dxfId="314" priority="530"/>
  </conditionalFormatting>
  <conditionalFormatting sqref="B22:B59">
    <cfRule type="duplicateValues" dxfId="313" priority="16"/>
    <cfRule type="duplicateValues" dxfId="312" priority="17"/>
    <cfRule type="duplicateValues" dxfId="311" priority="18"/>
    <cfRule type="duplicateValues" dxfId="310" priority="19"/>
    <cfRule type="duplicateValues" dxfId="309" priority="20"/>
    <cfRule type="duplicateValues" dxfId="308" priority="21"/>
  </conditionalFormatting>
  <conditionalFormatting sqref="B60:B1048576 B1:B21">
    <cfRule type="duplicateValues" dxfId="307" priority="22"/>
  </conditionalFormatting>
  <conditionalFormatting sqref="R6 I6">
    <cfRule type="duplicateValues" dxfId="306" priority="96"/>
  </conditionalFormatting>
  <conditionalFormatting sqref="BW7:BW54">
    <cfRule type="cellIs" dxfId="305" priority="43" operator="greaterThan">
      <formula>0</formula>
    </cfRule>
  </conditionalFormatting>
  <conditionalFormatting sqref="BW58:BW175">
    <cfRule type="cellIs" dxfId="304" priority="101" operator="greaterThan">
      <formula>0</formula>
    </cfRule>
  </conditionalFormatting>
  <dataValidations disablePrompts="1" count="1">
    <dataValidation type="list" allowBlank="1" showInputMessage="1" showErrorMessage="1" sqref="R422 R380 R44 R86 R128 R170 R212 R254 R296 R338" xr:uid="{6AE8C563-03EE-41D5-A765-BBB7F8070BBD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9EB4-853F-498B-BC93-43A7A685D779}">
  <sheetPr codeName="Hoja11">
    <tabColor theme="9" tint="-0.249977111117893"/>
  </sheetPr>
  <dimension ref="A2:BX13"/>
  <sheetViews>
    <sheetView showGridLines="0" zoomScale="85" zoomScaleNormal="85" workbookViewId="0">
      <selection activeCell="H10" sqref="H10"/>
    </sheetView>
  </sheetViews>
  <sheetFormatPr baseColWidth="10" defaultColWidth="11.42578125" defaultRowHeight="12.75" x14ac:dyDescent="0.2"/>
  <cols>
    <col min="1" max="1" width="5.5703125" customWidth="1"/>
    <col min="2" max="2" width="11.7109375" customWidth="1"/>
    <col min="3" max="3" width="16.28515625" customWidth="1"/>
    <col min="4" max="4" width="11.7109375" customWidth="1"/>
    <col min="5" max="5" width="15.42578125" customWidth="1"/>
    <col min="6" max="6" width="13.28515625" customWidth="1"/>
    <col min="7" max="7" width="16" customWidth="1"/>
    <col min="8" max="8" width="24" customWidth="1"/>
    <col min="9" max="9" width="38.85546875" bestFit="1" customWidth="1"/>
    <col min="10" max="10" width="17.42578125" customWidth="1"/>
    <col min="11" max="11" width="26.28515625" customWidth="1"/>
    <col min="12" max="12" width="30.7109375" customWidth="1"/>
    <col min="13" max="13" width="10.7109375" customWidth="1"/>
    <col min="14" max="14" width="8.85546875" customWidth="1"/>
    <col min="15" max="15" width="10.85546875" customWidth="1"/>
    <col min="16" max="17" width="13.5703125" customWidth="1"/>
    <col min="18" max="18" width="15.7109375" bestFit="1" customWidth="1"/>
    <col min="19" max="19" width="19.7109375" bestFit="1" customWidth="1"/>
    <col min="20" max="20" width="17.28515625" bestFit="1" customWidth="1"/>
    <col min="21" max="21" width="18.28515625" bestFit="1" customWidth="1"/>
    <col min="22" max="22" width="19.140625" bestFit="1" customWidth="1"/>
    <col min="23" max="23" width="24.5703125" bestFit="1" customWidth="1"/>
    <col min="24" max="24" width="22" bestFit="1" customWidth="1"/>
    <col min="25" max="25" width="18.7109375" bestFit="1" customWidth="1"/>
    <col min="26" max="26" width="19.5703125" bestFit="1" customWidth="1"/>
    <col min="27" max="27" width="19.7109375" bestFit="1" customWidth="1"/>
    <col min="28" max="28" width="17.28515625" bestFit="1" customWidth="1"/>
    <col min="29" max="29" width="18.28515625" bestFit="1" customWidth="1"/>
    <col min="30" max="30" width="19.140625" bestFit="1" customWidth="1"/>
    <col min="31" max="31" width="24.5703125" bestFit="1" customWidth="1"/>
    <col min="32" max="32" width="22" bestFit="1" customWidth="1"/>
    <col min="33" max="33" width="18.7109375" bestFit="1" customWidth="1"/>
    <col min="34" max="34" width="19.5703125" bestFit="1" customWidth="1"/>
    <col min="35" max="35" width="19.7109375" bestFit="1" customWidth="1"/>
    <col min="36" max="36" width="17.28515625" bestFit="1" customWidth="1"/>
    <col min="37" max="37" width="18.28515625" bestFit="1" customWidth="1"/>
    <col min="38" max="38" width="19.140625" bestFit="1" customWidth="1"/>
    <col min="39" max="39" width="24.5703125" bestFit="1" customWidth="1"/>
    <col min="40" max="40" width="22" bestFit="1" customWidth="1"/>
    <col min="41" max="41" width="18.7109375" bestFit="1" customWidth="1"/>
    <col min="42" max="42" width="19.5703125" bestFit="1" customWidth="1"/>
    <col min="43" max="43" width="19.7109375" bestFit="1" customWidth="1"/>
    <col min="44" max="44" width="17.28515625" bestFit="1" customWidth="1"/>
    <col min="45" max="45" width="18.28515625" bestFit="1" customWidth="1"/>
    <col min="46" max="46" width="19.140625" bestFit="1" customWidth="1"/>
    <col min="47" max="47" width="24.5703125" bestFit="1" customWidth="1"/>
    <col min="48" max="48" width="22" bestFit="1" customWidth="1"/>
    <col min="49" max="49" width="18.7109375" bestFit="1" customWidth="1"/>
    <col min="50" max="50" width="19.5703125" bestFit="1" customWidth="1"/>
    <col min="51" max="51" width="19.7109375" bestFit="1" customWidth="1"/>
    <col min="52" max="52" width="17.28515625" bestFit="1" customWidth="1"/>
    <col min="53" max="53" width="18.28515625" bestFit="1" customWidth="1"/>
    <col min="54" max="54" width="19.140625" bestFit="1" customWidth="1"/>
    <col min="55" max="55" width="24.5703125" bestFit="1" customWidth="1"/>
    <col min="56" max="56" width="22" bestFit="1" customWidth="1"/>
    <col min="57" max="57" width="18.7109375" bestFit="1" customWidth="1"/>
    <col min="58" max="58" width="19.5703125" bestFit="1" customWidth="1"/>
    <col min="59" max="59" width="19.7109375" bestFit="1" customWidth="1"/>
    <col min="60" max="60" width="17.28515625" bestFit="1" customWidth="1"/>
    <col min="61" max="61" width="18.28515625" bestFit="1" customWidth="1"/>
    <col min="62" max="62" width="19.140625" bestFit="1" customWidth="1"/>
    <col min="63" max="63" width="24.5703125" bestFit="1" customWidth="1"/>
    <col min="64" max="64" width="22" bestFit="1" customWidth="1"/>
    <col min="65" max="65" width="18.7109375" bestFit="1" customWidth="1"/>
    <col min="66" max="66" width="19.5703125" bestFit="1" customWidth="1"/>
    <col min="67" max="67" width="19.7109375" bestFit="1" customWidth="1"/>
    <col min="68" max="68" width="17.28515625" bestFit="1" customWidth="1"/>
    <col min="69" max="69" width="18.28515625" bestFit="1" customWidth="1"/>
    <col min="70" max="70" width="19.140625" bestFit="1" customWidth="1"/>
    <col min="71" max="71" width="24.5703125" bestFit="1" customWidth="1"/>
    <col min="72" max="72" width="22" bestFit="1" customWidth="1"/>
    <col min="73" max="73" width="18.7109375" bestFit="1" customWidth="1"/>
    <col min="74" max="74" width="19.5703125" bestFit="1" customWidth="1"/>
    <col min="75" max="75" width="2.42578125" bestFit="1" customWidth="1"/>
    <col min="76" max="76" width="2.5703125" bestFit="1" customWidth="1"/>
  </cols>
  <sheetData>
    <row r="2" spans="1:76" x14ac:dyDescent="0.2"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</row>
    <row r="3" spans="1:76" ht="13.5" thickBot="1" x14ac:dyDescent="0.25"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</row>
    <row r="4" spans="1:76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ht="13.5" customHeight="1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+BOMCDONALDSM!S5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6" ht="13.5" customHeight="1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7</v>
      </c>
    </row>
    <row r="7" spans="1:76" s="2" customFormat="1" ht="13.5" customHeight="1" x14ac:dyDescent="0.2">
      <c r="A7" s="31">
        <v>1</v>
      </c>
      <c r="B7" s="74">
        <v>43745066</v>
      </c>
      <c r="C7" s="61" t="str">
        <f>+VLOOKUP(J7,TURNO!P:Q,2,0)</f>
        <v>OTROS CANALES LOH</v>
      </c>
      <c r="D7" s="61" t="str">
        <f>+VLOOKUP(N7,TURNO!B:D,3,0)</f>
        <v>Madrugada</v>
      </c>
      <c r="E7" s="75">
        <f>+VLOOKUP(B7,GESEM!B:R,12,0)</f>
        <v>44072</v>
      </c>
      <c r="F7" s="61" t="str">
        <f>+VLOOKUP(B7,GESEM!B:R,13,0)</f>
        <v>FULL TIME</v>
      </c>
      <c r="G7" s="61"/>
      <c r="H7" s="61"/>
      <c r="I7" s="61" t="str">
        <f>+VLOOKUP(B7,GESEM!B:N,3,0)</f>
        <v>ACUÑA JACINTO EVELYN YURI</v>
      </c>
      <c r="J7" s="12" t="s">
        <v>39</v>
      </c>
      <c r="K7" s="61" t="str">
        <f>+VLOOKUP(B7,GESEM!B:R,8,0)</f>
        <v>ALDANA CORDOVA PAOLA FRANCISCA</v>
      </c>
      <c r="L7" s="61" t="str">
        <f>+VLOOKUP(B7,GESEM!B:R,17,0)</f>
        <v xml:space="preserve">CARAZA MORENO JONATHAN </v>
      </c>
      <c r="M7" s="61" t="s">
        <v>100</v>
      </c>
      <c r="N7" s="13">
        <v>0.20833333333333334</v>
      </c>
      <c r="O7" s="14">
        <v>0.55208333333333337</v>
      </c>
      <c r="P7" s="14">
        <v>0.41666666666666669</v>
      </c>
      <c r="Q7" s="13">
        <v>0.44791666666666669</v>
      </c>
      <c r="R7" s="61" t="str">
        <f>+VLOOKUP(B7,GESEM!B:R,9,0)</f>
        <v>ACTIVO</v>
      </c>
      <c r="S7" s="13">
        <v>0.20833333333333334</v>
      </c>
      <c r="T7" s="14">
        <v>0.55208333333333337</v>
      </c>
      <c r="U7" s="14"/>
      <c r="V7" s="14"/>
      <c r="W7" s="14">
        <v>0.41666666666666669</v>
      </c>
      <c r="X7" s="13">
        <v>0.44791666666666669</v>
      </c>
      <c r="Y7" s="14"/>
      <c r="Z7" s="15"/>
      <c r="AA7" s="16">
        <v>4.1666666666666664E-2</v>
      </c>
      <c r="AB7" s="17">
        <v>0.38541666666666669</v>
      </c>
      <c r="AC7" s="17"/>
      <c r="AD7" s="17"/>
      <c r="AE7" s="17">
        <v>0.20833333333333334</v>
      </c>
      <c r="AF7" s="17">
        <v>0.23958333333333334</v>
      </c>
      <c r="AG7" s="17"/>
      <c r="AH7" s="18"/>
      <c r="AI7" s="13">
        <v>0.20833333333333334</v>
      </c>
      <c r="AJ7" s="14">
        <v>0.55208333333333337</v>
      </c>
      <c r="AK7" s="14"/>
      <c r="AL7" s="14"/>
      <c r="AM7" s="14">
        <v>0.41666666666666669</v>
      </c>
      <c r="AN7" s="13">
        <v>0.44791666666666669</v>
      </c>
      <c r="AO7" s="14"/>
      <c r="AP7" s="20"/>
      <c r="AQ7" s="16"/>
      <c r="AR7" s="17"/>
      <c r="AS7" s="17"/>
      <c r="AT7" s="17"/>
      <c r="AU7" s="17"/>
      <c r="AV7" s="17"/>
      <c r="AW7" s="17"/>
      <c r="AX7" s="18"/>
      <c r="AY7" s="13">
        <v>0.20833333333333334</v>
      </c>
      <c r="AZ7" s="14">
        <v>0.55208333333333337</v>
      </c>
      <c r="BA7" s="14"/>
      <c r="BB7" s="14"/>
      <c r="BC7" s="14">
        <v>0.41666666666666669</v>
      </c>
      <c r="BD7" s="13">
        <v>0.44791666666666669</v>
      </c>
      <c r="BE7" s="14"/>
      <c r="BF7" s="20"/>
      <c r="BG7" s="16">
        <v>0.20833333333333334</v>
      </c>
      <c r="BH7" s="17">
        <v>0.55208333333333337</v>
      </c>
      <c r="BI7" s="17"/>
      <c r="BJ7" s="17"/>
      <c r="BK7" s="17">
        <v>0.41666666666666669</v>
      </c>
      <c r="BL7" s="17">
        <v>0.44791666666666669</v>
      </c>
      <c r="BM7" s="17"/>
      <c r="BN7" s="18"/>
      <c r="BO7" s="14">
        <v>0.20833333333333334</v>
      </c>
      <c r="BP7" s="14">
        <v>0.55208333333333337</v>
      </c>
      <c r="BQ7" s="14"/>
      <c r="BR7" s="14"/>
      <c r="BS7" s="14">
        <v>0.41666666666666669</v>
      </c>
      <c r="BT7" s="14">
        <v>0.44791666666666669</v>
      </c>
      <c r="BU7" s="14"/>
      <c r="BV7" s="20"/>
      <c r="BW7" s="21">
        <f>COUNTBLANK(S7)+COUNTBLANK(AA7)+COUNTBLANK(AI7)+COUNTBLANK(AQ7)+COUNTBLANK(AY7)+COUNTBLANK(BG7)+COUNTBLANK(BO7)</f>
        <v>1</v>
      </c>
      <c r="BX7" s="2" t="str">
        <f>IF(I7="NESTING","OK",IF(AND(K7="full time",BW7=1),"OK",IF(AND(K7="Part time",BW7=2),"OK",IF(AND(K7="Part Time2",BW7=1),"OK",IF(AND(K7="Part Time3",BW7=4),"OK","X")))))</f>
        <v>X</v>
      </c>
    </row>
    <row r="8" spans="1:76" s="2" customFormat="1" ht="13.5" customHeight="1" x14ac:dyDescent="0.2">
      <c r="A8" s="31">
        <f>+A7+1</f>
        <v>2</v>
      </c>
      <c r="B8" s="74">
        <v>44260041</v>
      </c>
      <c r="C8" s="61" t="str">
        <f>+VLOOKUP(J8,TURNO!P:Q,2,0)</f>
        <v>OTROS CANALES LOH</v>
      </c>
      <c r="D8" s="61" t="str">
        <f>+VLOOKUP(N8,TURNO!B:D,3,0)</f>
        <v>Madrugada</v>
      </c>
      <c r="E8" s="75">
        <f>+VLOOKUP(B8,GESEM!B:R,12,0)</f>
        <v>43367</v>
      </c>
      <c r="F8" s="61" t="str">
        <f>+VLOOKUP(B8,GESEM!B:R,13,0)</f>
        <v>FULL TIME</v>
      </c>
      <c r="G8" s="61"/>
      <c r="H8" s="61"/>
      <c r="I8" s="61" t="str">
        <f>+VLOOKUP(B8,GESEM!B:N,3,0)</f>
        <v>CACERES URBANO INGRID FIORELLA</v>
      </c>
      <c r="J8" s="12" t="s">
        <v>39</v>
      </c>
      <c r="K8" s="61" t="str">
        <f>+VLOOKUP(B8,GESEM!B:R,8,0)</f>
        <v>ALDANA CORDOVA PAOLA FRANCISCA</v>
      </c>
      <c r="L8" s="61" t="str">
        <f>+VLOOKUP(B8,GESEM!B:R,17,0)</f>
        <v xml:space="preserve">CARAZA MORENO JONATHAN </v>
      </c>
      <c r="M8" s="61" t="s">
        <v>98</v>
      </c>
      <c r="N8" s="13">
        <v>8.3333333333333329E-2</v>
      </c>
      <c r="O8" s="14">
        <v>0.42708333333333331</v>
      </c>
      <c r="P8" s="14">
        <v>0.20833333333333334</v>
      </c>
      <c r="Q8" s="13">
        <v>0.23958333333333334</v>
      </c>
      <c r="R8" s="61" t="str">
        <f>+VLOOKUP(B8,GESEM!B:R,9,0)</f>
        <v>ACTIVO</v>
      </c>
      <c r="S8" s="13">
        <v>4.1666666666666664E-2</v>
      </c>
      <c r="T8" s="14">
        <v>0.38541666666666669</v>
      </c>
      <c r="U8" s="14"/>
      <c r="V8" s="14"/>
      <c r="W8" s="14">
        <v>0.20833333333333334</v>
      </c>
      <c r="X8" s="13">
        <v>0.23958333333333334</v>
      </c>
      <c r="Y8" s="14"/>
      <c r="Z8" s="15"/>
      <c r="AA8" s="16"/>
      <c r="AB8" s="17"/>
      <c r="AC8" s="17"/>
      <c r="AD8" s="17"/>
      <c r="AE8" s="17"/>
      <c r="AF8" s="17"/>
      <c r="AG8" s="17"/>
      <c r="AH8" s="18"/>
      <c r="AI8" s="13">
        <v>4.1666666666666664E-2</v>
      </c>
      <c r="AJ8" s="14">
        <v>0.38541666666666669</v>
      </c>
      <c r="AK8" s="14"/>
      <c r="AL8" s="14"/>
      <c r="AM8" s="14">
        <v>0.20833333333333334</v>
      </c>
      <c r="AN8" s="13">
        <v>0.23958333333333334</v>
      </c>
      <c r="AO8" s="14"/>
      <c r="AP8" s="20"/>
      <c r="AQ8" s="16">
        <v>4.1666666666666664E-2</v>
      </c>
      <c r="AR8" s="17">
        <v>0.38541666666666669</v>
      </c>
      <c r="AS8" s="17"/>
      <c r="AT8" s="17"/>
      <c r="AU8" s="17">
        <v>0.20833333333333334</v>
      </c>
      <c r="AV8" s="17">
        <v>0.23958333333333334</v>
      </c>
      <c r="AW8" s="17"/>
      <c r="AX8" s="18"/>
      <c r="AY8" s="13">
        <v>4.1666666666666664E-2</v>
      </c>
      <c r="AZ8" s="14">
        <v>0.38541666666666669</v>
      </c>
      <c r="BA8" s="14"/>
      <c r="BB8" s="14"/>
      <c r="BC8" s="14">
        <v>0.20833333333333334</v>
      </c>
      <c r="BD8" s="13">
        <v>0.23958333333333334</v>
      </c>
      <c r="BE8" s="14"/>
      <c r="BF8" s="20"/>
      <c r="BG8" s="16">
        <v>4.1666666666666664E-2</v>
      </c>
      <c r="BH8" s="17">
        <v>0.38541666666666669</v>
      </c>
      <c r="BI8" s="17"/>
      <c r="BJ8" s="17"/>
      <c r="BK8" s="17">
        <v>0.20833333333333334</v>
      </c>
      <c r="BL8" s="17">
        <v>0.23958333333333334</v>
      </c>
      <c r="BM8" s="17"/>
      <c r="BN8" s="18"/>
      <c r="BO8" s="14">
        <v>4.1666666666666664E-2</v>
      </c>
      <c r="BP8" s="14">
        <v>0.38541666666666669</v>
      </c>
      <c r="BQ8" s="14"/>
      <c r="BR8" s="14"/>
      <c r="BS8" s="14">
        <v>0.20833333333333334</v>
      </c>
      <c r="BT8" s="14">
        <v>0.23958333333333334</v>
      </c>
      <c r="BU8" s="14"/>
      <c r="BV8" s="20"/>
      <c r="BW8" s="21">
        <f>COUNTBLANK(S8)+COUNTBLANK(AA8)+COUNTBLANK(AI8)+COUNTBLANK(AQ8)+COUNTBLANK(AY8)+COUNTBLANK(BG8)+COUNTBLANK(BO8)</f>
        <v>1</v>
      </c>
      <c r="BX8" s="2" t="str">
        <f>IF(I8="NESTING","OK",IF(AND(K8="full time",BW8=1),"OK",IF(AND(K8="Part time",BW8=2),"OK",IF(AND(K8="Part Time2",BW8=1),"OK",IF(AND(K8="Part Time3",BW8=4),"OK","X")))))</f>
        <v>X</v>
      </c>
    </row>
    <row r="9" spans="1:76" s="2" customFormat="1" ht="13.5" customHeight="1" x14ac:dyDescent="0.2">
      <c r="A9" s="31">
        <f>+A8+1</f>
        <v>3</v>
      </c>
      <c r="B9" s="74">
        <v>78021996</v>
      </c>
      <c r="C9" s="61" t="str">
        <f>+VLOOKUP(J9,TURNO!P:Q,2,0)</f>
        <v>OTROS CANALES LOH</v>
      </c>
      <c r="D9" s="61" t="str">
        <f>+VLOOKUP(N9,TURNO!B:D,3,0)</f>
        <v>Mañana</v>
      </c>
      <c r="E9" s="75">
        <f>+VLOOKUP(B9,GESEM!B:R,12,0)</f>
        <v>44622</v>
      </c>
      <c r="F9" s="61" t="str">
        <f>+VLOOKUP(B9,GESEM!B:R,13,0)</f>
        <v>FULL TIME</v>
      </c>
      <c r="G9" s="61" t="s">
        <v>2217</v>
      </c>
      <c r="H9" s="61" t="s">
        <v>2347</v>
      </c>
      <c r="I9" s="61" t="str">
        <f>+VLOOKUP(B9,GESEM!B:N,3,0)</f>
        <v>PALACIN YPARRAGUIRRE DANA VANESA</v>
      </c>
      <c r="J9" s="12" t="s">
        <v>39</v>
      </c>
      <c r="K9" s="61" t="str">
        <f>+VLOOKUP(B9,GESEM!B:R,8,0)</f>
        <v>AZABACHE GARCIA HILDA MERCEDES</v>
      </c>
      <c r="L9" s="61" t="str">
        <f>+VLOOKUP(B9,GESEM!B:R,17,0)</f>
        <v xml:space="preserve">CARAZA MORENO JONATHAN </v>
      </c>
      <c r="M9" s="61" t="s">
        <v>102</v>
      </c>
      <c r="N9" s="13">
        <v>0.375</v>
      </c>
      <c r="O9" s="14">
        <v>0.71875</v>
      </c>
      <c r="P9" s="14">
        <v>0.5</v>
      </c>
      <c r="Q9" s="13">
        <v>0.53125</v>
      </c>
      <c r="R9" s="61" t="str">
        <f>+VLOOKUP(B9,GESEM!B:R,9,0)</f>
        <v>ACTIVO</v>
      </c>
      <c r="S9" s="13">
        <v>0.375</v>
      </c>
      <c r="T9" s="14">
        <v>0.71875</v>
      </c>
      <c r="U9" s="14"/>
      <c r="V9" s="14"/>
      <c r="W9" s="14">
        <v>0.5</v>
      </c>
      <c r="X9" s="13">
        <v>0.53125</v>
      </c>
      <c r="Y9" s="14"/>
      <c r="Z9" s="15"/>
      <c r="AA9" s="16">
        <v>0.375</v>
      </c>
      <c r="AB9" s="17">
        <v>0.71875</v>
      </c>
      <c r="AC9" s="17"/>
      <c r="AD9" s="17"/>
      <c r="AE9" s="17">
        <v>0.5</v>
      </c>
      <c r="AF9" s="17">
        <v>0.53125</v>
      </c>
      <c r="AG9" s="17"/>
      <c r="AH9" s="18"/>
      <c r="AI9" s="13">
        <v>0.375</v>
      </c>
      <c r="AJ9" s="14">
        <v>0.71875</v>
      </c>
      <c r="AK9" s="14"/>
      <c r="AL9" s="14"/>
      <c r="AM9" s="14">
        <v>0.5</v>
      </c>
      <c r="AN9" s="13">
        <v>0.53125</v>
      </c>
      <c r="AO9" s="14"/>
      <c r="AP9" s="20"/>
      <c r="AQ9" s="16">
        <v>0.375</v>
      </c>
      <c r="AR9" s="17">
        <v>0.71875</v>
      </c>
      <c r="AS9" s="17"/>
      <c r="AT9" s="17"/>
      <c r="AU9" s="17">
        <v>0.5</v>
      </c>
      <c r="AV9" s="17">
        <v>0.53125</v>
      </c>
      <c r="AW9" s="17"/>
      <c r="AX9" s="18"/>
      <c r="AY9" s="13">
        <v>0.375</v>
      </c>
      <c r="AZ9" s="14">
        <v>0.71875</v>
      </c>
      <c r="BA9" s="14"/>
      <c r="BB9" s="14"/>
      <c r="BC9" s="14">
        <v>0.5</v>
      </c>
      <c r="BD9" s="13">
        <v>0.53125</v>
      </c>
      <c r="BE9" s="14"/>
      <c r="BF9" s="20"/>
      <c r="BG9" s="16"/>
      <c r="BH9" s="17"/>
      <c r="BI9" s="17"/>
      <c r="BJ9" s="17"/>
      <c r="BK9" s="17"/>
      <c r="BL9" s="17"/>
      <c r="BM9" s="17"/>
      <c r="BN9" s="18"/>
      <c r="BO9" s="14">
        <v>0.375</v>
      </c>
      <c r="BP9" s="14">
        <v>0.71875</v>
      </c>
      <c r="BQ9" s="14"/>
      <c r="BR9" s="14"/>
      <c r="BS9" s="14">
        <v>0.5</v>
      </c>
      <c r="BT9" s="14">
        <v>0.53125</v>
      </c>
      <c r="BU9" s="14"/>
      <c r="BV9" s="20"/>
      <c r="BW9" s="21">
        <f>COUNTBLANK(S9)+COUNTBLANK(AA9)+COUNTBLANK(AI9)+COUNTBLANK(AQ9)+COUNTBLANK(AY9)+COUNTBLANK(BG9)+COUNTBLANK(BO9)</f>
        <v>1</v>
      </c>
      <c r="BX9" s="2" t="str">
        <f>IF(I9="NESTING","OK",IF(AND(K9="full time",BW9=1),"OK",IF(AND(K9="Part time",BW9=2),"OK",IF(AND(K9="Part Time2",BW9=1),"OK",IF(AND(K9="Part Time3",BW9=4),"OK","X")))))</f>
        <v>X</v>
      </c>
    </row>
    <row r="10" spans="1:76" s="2" customFormat="1" ht="13.5" customHeight="1" x14ac:dyDescent="0.2">
      <c r="A10" s="31">
        <f t="shared" ref="A10:A13" si="0">+A9+1</f>
        <v>4</v>
      </c>
      <c r="B10" s="74">
        <v>70405507</v>
      </c>
      <c r="C10" s="61" t="str">
        <f>+VLOOKUP(J10,TURNO!P:Q,2,0)</f>
        <v>OTROS CANALES LOH</v>
      </c>
      <c r="D10" s="61" t="str">
        <f>+VLOOKUP(N10,TURNO!B:D,3,0)</f>
        <v>Mañana</v>
      </c>
      <c r="E10" s="75">
        <f>+VLOOKUP(B10,GESEM!B:R,12,0)</f>
        <v>43447</v>
      </c>
      <c r="F10" s="61" t="str">
        <f>+VLOOKUP(B10,GESEM!B:R,13,0)</f>
        <v>FULL TIME</v>
      </c>
      <c r="G10" s="61"/>
      <c r="H10" s="61"/>
      <c r="I10" s="61" t="str">
        <f>+VLOOKUP(B10,GESEM!B:N,3,0)</f>
        <v>HUAMAN FERNANDEZ DIANA LIZ</v>
      </c>
      <c r="J10" s="12" t="s">
        <v>39</v>
      </c>
      <c r="K10" s="61" t="str">
        <f>+VLOOKUP(B10,GESEM!B:R,8,0)</f>
        <v>ALDANA CORDOVA PAOLA FRANCISCA</v>
      </c>
      <c r="L10" s="61" t="str">
        <f>+VLOOKUP(B10,GESEM!B:R,17,0)</f>
        <v xml:space="preserve">CARAZA MORENO JONATHAN </v>
      </c>
      <c r="M10" s="61" t="s">
        <v>99</v>
      </c>
      <c r="N10" s="13">
        <v>0.375</v>
      </c>
      <c r="O10" s="14">
        <v>0.71875</v>
      </c>
      <c r="P10" s="14">
        <v>0.45833333333333331</v>
      </c>
      <c r="Q10" s="13">
        <v>0.48958333333333331</v>
      </c>
      <c r="R10" s="61" t="str">
        <f>+VLOOKUP(B10,GESEM!B:R,9,0)</f>
        <v>ACTIVO</v>
      </c>
      <c r="S10" s="13">
        <v>0.375</v>
      </c>
      <c r="T10" s="14">
        <v>0.71875</v>
      </c>
      <c r="U10" s="14"/>
      <c r="V10" s="14"/>
      <c r="W10" s="14">
        <v>0.45833333333333331</v>
      </c>
      <c r="X10" s="13">
        <v>0.48958333333333331</v>
      </c>
      <c r="Y10" s="14"/>
      <c r="Z10" s="15"/>
      <c r="AA10" s="16">
        <v>0.20833333333333334</v>
      </c>
      <c r="AB10" s="17">
        <v>0.55208333333333337</v>
      </c>
      <c r="AC10" s="17"/>
      <c r="AD10" s="17"/>
      <c r="AE10" s="17">
        <v>0.45833333333333331</v>
      </c>
      <c r="AF10" s="17">
        <v>0.48958333333333331</v>
      </c>
      <c r="AG10" s="17"/>
      <c r="AH10" s="18"/>
      <c r="AI10" s="13"/>
      <c r="AJ10" s="14"/>
      <c r="AK10" s="14"/>
      <c r="AL10" s="14"/>
      <c r="AM10" s="14"/>
      <c r="AN10" s="13"/>
      <c r="AO10" s="14"/>
      <c r="AP10" s="20"/>
      <c r="AQ10" s="16">
        <v>0.20833333333333334</v>
      </c>
      <c r="AR10" s="17">
        <v>0.55208333333333337</v>
      </c>
      <c r="AS10" s="17"/>
      <c r="AT10" s="17"/>
      <c r="AU10" s="17">
        <v>0.45833333333333331</v>
      </c>
      <c r="AV10" s="17">
        <v>0.48958333333333331</v>
      </c>
      <c r="AW10" s="17"/>
      <c r="AX10" s="18"/>
      <c r="AY10" s="13">
        <v>0.375</v>
      </c>
      <c r="AZ10" s="14">
        <v>0.71875</v>
      </c>
      <c r="BA10" s="14"/>
      <c r="BB10" s="14"/>
      <c r="BC10" s="14">
        <v>0.45833333333333331</v>
      </c>
      <c r="BD10" s="13">
        <v>0.48958333333333331</v>
      </c>
      <c r="BE10" s="14"/>
      <c r="BF10" s="20"/>
      <c r="BG10" s="16">
        <v>0.375</v>
      </c>
      <c r="BH10" s="17">
        <v>0.71875</v>
      </c>
      <c r="BI10" s="17"/>
      <c r="BJ10" s="17"/>
      <c r="BK10" s="17">
        <v>0.45833333333333331</v>
      </c>
      <c r="BL10" s="17">
        <v>0.48958333333333331</v>
      </c>
      <c r="BM10" s="17"/>
      <c r="BN10" s="18"/>
      <c r="BO10" s="14">
        <v>0.375</v>
      </c>
      <c r="BP10" s="14">
        <v>0.71875</v>
      </c>
      <c r="BQ10" s="14"/>
      <c r="BR10" s="14"/>
      <c r="BS10" s="14">
        <v>0.45833333333333331</v>
      </c>
      <c r="BT10" s="14">
        <v>0.48958333333333331</v>
      </c>
      <c r="BU10" s="14"/>
      <c r="BV10" s="20"/>
      <c r="BW10" s="21">
        <f>COUNTBLANK(S10)+COUNTBLANK(AA10)+COUNTBLANK(AI10)+COUNTBLANK(AQ10)+COUNTBLANK(AY10)+COUNTBLANK(BG10)+COUNTBLANK(BO10)</f>
        <v>1</v>
      </c>
      <c r="BX10" s="2" t="str">
        <f>IF(I10="NESTING","OK",IF(AND(K10="full time",BW10=1),"OK",IF(AND(K10="Part time",BW10=2),"OK",IF(AND(K10="Part Time2",BW10=1),"OK",IF(AND(K10="Part Time3",BW10=4),"OK","X")))))</f>
        <v>X</v>
      </c>
    </row>
    <row r="11" spans="1:76" s="2" customFormat="1" ht="13.5" customHeight="1" x14ac:dyDescent="0.2">
      <c r="A11" s="31">
        <f t="shared" si="0"/>
        <v>5</v>
      </c>
      <c r="B11" s="74">
        <v>72127153</v>
      </c>
      <c r="C11" s="61" t="str">
        <f>+VLOOKUP(J11,TURNO!P:Q,2,0)</f>
        <v>OTROS CANALES LOH</v>
      </c>
      <c r="D11" s="61" t="str">
        <f>+VLOOKUP(N11,TURNO!B:D,3,0)</f>
        <v>Mañana</v>
      </c>
      <c r="E11" s="75">
        <f>+VLOOKUP(B11,GESEM!B:R,12,0)</f>
        <v>45365</v>
      </c>
      <c r="F11" s="61" t="str">
        <f>+VLOOKUP(B11,GESEM!B:R,13,0)</f>
        <v>FULL TIME</v>
      </c>
      <c r="G11" s="61"/>
      <c r="H11" s="61"/>
      <c r="I11" s="61" t="str">
        <f>+VLOOKUP(B11,GESEM!B:N,3,0)</f>
        <v>GRADOS SANTISTEBAN DANICA NICOOL</v>
      </c>
      <c r="J11" s="12" t="s">
        <v>39</v>
      </c>
      <c r="K11" s="61" t="str">
        <f>+VLOOKUP(B11,GESEM!B:R,8,0)</f>
        <v>AZABACHE GARCIA HILDA MERCEDES</v>
      </c>
      <c r="L11" s="61" t="str">
        <f>+VLOOKUP(B11,GESEM!B:R,17,0)</f>
        <v xml:space="preserve">CARAZA MORENO JONATHAN </v>
      </c>
      <c r="M11" s="61" t="s">
        <v>97</v>
      </c>
      <c r="N11" s="13">
        <v>0.375</v>
      </c>
      <c r="O11" s="14">
        <v>0.71875</v>
      </c>
      <c r="P11" s="14">
        <v>0.52083333333333337</v>
      </c>
      <c r="Q11" s="13">
        <v>0.55208333333333337</v>
      </c>
      <c r="R11" s="61" t="str">
        <f>+VLOOKUP(B11,GESEM!B:R,9,0)</f>
        <v>ACTIVO</v>
      </c>
      <c r="S11" s="13"/>
      <c r="T11" s="14"/>
      <c r="U11" s="14"/>
      <c r="V11" s="14"/>
      <c r="W11" s="14"/>
      <c r="X11" s="13"/>
      <c r="Y11" s="14"/>
      <c r="Z11" s="15"/>
      <c r="AA11" s="16">
        <v>0.375</v>
      </c>
      <c r="AB11" s="17">
        <v>0.71875</v>
      </c>
      <c r="AC11" s="17"/>
      <c r="AD11" s="17"/>
      <c r="AE11" s="17">
        <v>0.52083333333333337</v>
      </c>
      <c r="AF11" s="17">
        <v>0.55208333333333337</v>
      </c>
      <c r="AG11" s="17"/>
      <c r="AH11" s="18"/>
      <c r="AI11" s="13">
        <v>0.375</v>
      </c>
      <c r="AJ11" s="14">
        <v>0.71875</v>
      </c>
      <c r="AK11" s="14"/>
      <c r="AL11" s="14"/>
      <c r="AM11" s="14">
        <v>0.52083333333333337</v>
      </c>
      <c r="AN11" s="13">
        <v>0.55208333333333337</v>
      </c>
      <c r="AO11" s="14"/>
      <c r="AP11" s="20"/>
      <c r="AQ11" s="16">
        <v>0.375</v>
      </c>
      <c r="AR11" s="17">
        <v>0.71875</v>
      </c>
      <c r="AS11" s="17"/>
      <c r="AT11" s="17"/>
      <c r="AU11" s="17">
        <v>0.52083333333333337</v>
      </c>
      <c r="AV11" s="17">
        <v>0.55208333333333337</v>
      </c>
      <c r="AW11" s="17"/>
      <c r="AX11" s="18"/>
      <c r="AY11" s="13">
        <v>0.375</v>
      </c>
      <c r="AZ11" s="14">
        <v>0.71875</v>
      </c>
      <c r="BA11" s="14"/>
      <c r="BB11" s="14"/>
      <c r="BC11" s="14">
        <v>0.52083333333333337</v>
      </c>
      <c r="BD11" s="13">
        <v>0.55208333333333337</v>
      </c>
      <c r="BE11" s="14"/>
      <c r="BF11" s="20"/>
      <c r="BG11" s="16">
        <v>0.375</v>
      </c>
      <c r="BH11" s="17">
        <v>0.71875</v>
      </c>
      <c r="BI11" s="17"/>
      <c r="BJ11" s="17"/>
      <c r="BK11" s="17">
        <v>0.52083333333333337</v>
      </c>
      <c r="BL11" s="17">
        <v>0.55208333333333337</v>
      </c>
      <c r="BM11" s="17"/>
      <c r="BN11" s="18"/>
      <c r="BO11" s="14">
        <v>0.375</v>
      </c>
      <c r="BP11" s="14">
        <v>0.71875</v>
      </c>
      <c r="BQ11" s="14"/>
      <c r="BR11" s="14"/>
      <c r="BS11" s="14">
        <v>0.52083333333333337</v>
      </c>
      <c r="BT11" s="14">
        <v>0.55208333333333337</v>
      </c>
      <c r="BU11" s="14"/>
      <c r="BV11" s="20"/>
      <c r="BW11" s="21">
        <f>COUNTBLANK(S11)+COUNTBLANK(AA11)+COUNTBLANK(AI11)+COUNTBLANK(AQ11)+COUNTBLANK(AY11)+COUNTBLANK(BG11)+COUNTBLANK(BO11)</f>
        <v>1</v>
      </c>
      <c r="BX11" s="2" t="str">
        <f>IF(I11="NESTING","OK",IF(AND(K11="full time",BW11=1),"OK",IF(AND(K11="Part time",BW11=2),"OK",IF(AND(K11="Part Time2",BW11=1),"OK",IF(AND(K11="Part Time3",BW11=4),"OK","X")))))</f>
        <v>X</v>
      </c>
    </row>
    <row r="12" spans="1:76" s="2" customFormat="1" ht="13.5" customHeight="1" x14ac:dyDescent="0.2">
      <c r="A12" s="31">
        <f t="shared" si="0"/>
        <v>6</v>
      </c>
      <c r="B12" s="74">
        <v>74812601</v>
      </c>
      <c r="C12" s="61" t="str">
        <f>+VLOOKUP(J12,TURNO!P:Q,2,0)</f>
        <v>OTROS CANALES LOH</v>
      </c>
      <c r="D12" s="61" t="str">
        <f>+VLOOKUP(N12,TURNO!B:D,3,0)</f>
        <v>Mañana</v>
      </c>
      <c r="E12" s="75">
        <f>+VLOOKUP(B12,GESEM!B:R,12,0)</f>
        <v>45161</v>
      </c>
      <c r="F12" s="61" t="str">
        <f>+VLOOKUP(B12,GESEM!B:R,13,0)</f>
        <v>FULL TIME</v>
      </c>
      <c r="G12" s="61" t="s">
        <v>162</v>
      </c>
      <c r="H12" s="61" t="s">
        <v>2236</v>
      </c>
      <c r="I12" s="61" t="str">
        <f>+VLOOKUP(B12,GESEM!B:N,3,0)</f>
        <v>NAUPARI QUEZADA BELLA BRIGITTE</v>
      </c>
      <c r="J12" s="12" t="s">
        <v>39</v>
      </c>
      <c r="K12" s="61" t="str">
        <f>+VLOOKUP(B12,GESEM!B:R,8,0)</f>
        <v>AZABACHE GARCIA HILDA MERCEDES</v>
      </c>
      <c r="L12" s="61" t="str">
        <f>+VLOOKUP(B12,GESEM!B:R,17,0)</f>
        <v xml:space="preserve">CARAZA MORENO JONATHAN </v>
      </c>
      <c r="M12" s="61" t="s">
        <v>101</v>
      </c>
      <c r="N12" s="13">
        <v>0.375</v>
      </c>
      <c r="O12" s="14">
        <v>0.71875</v>
      </c>
      <c r="P12" s="14">
        <v>0.5</v>
      </c>
      <c r="Q12" s="13">
        <v>0.53125</v>
      </c>
      <c r="R12" s="61" t="str">
        <f>+VLOOKUP(B12,GESEM!B:R,9,0)</f>
        <v>ACTIVO</v>
      </c>
      <c r="S12" s="13">
        <v>0.375</v>
      </c>
      <c r="T12" s="14">
        <v>0.71875</v>
      </c>
      <c r="U12" s="14"/>
      <c r="V12" s="14"/>
      <c r="W12" s="14">
        <v>0.5</v>
      </c>
      <c r="X12" s="13">
        <v>0.53125</v>
      </c>
      <c r="Y12" s="14"/>
      <c r="Z12" s="15"/>
      <c r="AA12" s="16">
        <v>0.375</v>
      </c>
      <c r="AB12" s="17">
        <v>0.71875</v>
      </c>
      <c r="AC12" s="17"/>
      <c r="AD12" s="17"/>
      <c r="AE12" s="17">
        <v>0.5</v>
      </c>
      <c r="AF12" s="17">
        <v>0.53125</v>
      </c>
      <c r="AG12" s="17"/>
      <c r="AH12" s="18"/>
      <c r="AI12" s="13">
        <v>0.375</v>
      </c>
      <c r="AJ12" s="14">
        <v>0.71875</v>
      </c>
      <c r="AK12" s="14"/>
      <c r="AL12" s="14"/>
      <c r="AM12" s="14">
        <v>0.5</v>
      </c>
      <c r="AN12" s="13">
        <v>0.53125</v>
      </c>
      <c r="AO12" s="14"/>
      <c r="AP12" s="20"/>
      <c r="AQ12" s="16">
        <v>0.375</v>
      </c>
      <c r="AR12" s="17">
        <v>0.71875</v>
      </c>
      <c r="AS12" s="17"/>
      <c r="AT12" s="17"/>
      <c r="AU12" s="17">
        <v>0.5</v>
      </c>
      <c r="AV12" s="17">
        <v>0.53125</v>
      </c>
      <c r="AW12" s="17"/>
      <c r="AX12" s="18"/>
      <c r="AY12" s="13"/>
      <c r="AZ12" s="14"/>
      <c r="BA12" s="14"/>
      <c r="BB12" s="14"/>
      <c r="BC12" s="14"/>
      <c r="BD12" s="13"/>
      <c r="BE12" s="14"/>
      <c r="BF12" s="20"/>
      <c r="BG12" s="16">
        <v>0.375</v>
      </c>
      <c r="BH12" s="17">
        <v>0.71875</v>
      </c>
      <c r="BI12" s="17"/>
      <c r="BJ12" s="17"/>
      <c r="BK12" s="17">
        <v>0.5</v>
      </c>
      <c r="BL12" s="17">
        <v>0.53125</v>
      </c>
      <c r="BM12" s="17"/>
      <c r="BN12" s="18"/>
      <c r="BO12" s="14">
        <v>0.375</v>
      </c>
      <c r="BP12" s="14">
        <v>0.71875</v>
      </c>
      <c r="BQ12" s="14"/>
      <c r="BR12" s="14"/>
      <c r="BS12" s="14">
        <v>0.5</v>
      </c>
      <c r="BT12" s="14">
        <v>0.53125</v>
      </c>
      <c r="BU12" s="14"/>
      <c r="BV12" s="20"/>
      <c r="BW12" s="21">
        <f t="shared" ref="BW12" si="1">COUNTBLANK(S12)+COUNTBLANK(AA12)+COUNTBLANK(AI12)+COUNTBLANK(AQ12)+COUNTBLANK(AY12)+COUNTBLANK(BG12)+COUNTBLANK(BO12)</f>
        <v>1</v>
      </c>
      <c r="BX12" s="2" t="str">
        <f t="shared" ref="BX12" si="2">IF(I12="NESTING","OK",IF(AND(K12="full time",BW12=1),"OK",IF(AND(K12="Part time",BW12=2),"OK",IF(AND(K12="Part Time2",BW12=1),"OK",IF(AND(K12="Part Time3",BW12=4),"OK","X")))))</f>
        <v>X</v>
      </c>
    </row>
    <row r="13" spans="1:76" s="2" customFormat="1" ht="13.5" customHeight="1" x14ac:dyDescent="0.2">
      <c r="A13" s="31">
        <f t="shared" si="0"/>
        <v>7</v>
      </c>
      <c r="B13" s="74">
        <v>9550407</v>
      </c>
      <c r="C13" s="61" t="str">
        <f>+VLOOKUP(J13,TURNO!P:Q,2,0)</f>
        <v>OTROS CANALES LOH</v>
      </c>
      <c r="D13" s="61" t="str">
        <f>+VLOOKUP(N13,TURNO!B:D,3,0)</f>
        <v>Madrugada</v>
      </c>
      <c r="E13" s="75">
        <f>+VLOOKUP(B13,GESEM!B:R,12,0)</f>
        <v>43624</v>
      </c>
      <c r="F13" s="61" t="str">
        <f>+VLOOKUP(B13,GESEM!B:R,13,0)</f>
        <v>FULL TIME</v>
      </c>
      <c r="G13" s="61"/>
      <c r="H13" s="61"/>
      <c r="I13" s="61" t="str">
        <f>+VLOOKUP(B13,GESEM!B:N,3,0)</f>
        <v>CABREJOS ROSAS PATRICIA</v>
      </c>
      <c r="J13" s="12" t="s">
        <v>39</v>
      </c>
      <c r="K13" s="61" t="str">
        <f>+VLOOKUP(B13,GESEM!B:R,8,0)</f>
        <v>AZABACHE GARCIA HILDA MERCEDES</v>
      </c>
      <c r="L13" s="61" t="str">
        <f>+VLOOKUP(B13,GESEM!B:R,17,0)</f>
        <v xml:space="preserve">CARAZA MORENO JONATHAN </v>
      </c>
      <c r="M13" s="61" t="s">
        <v>103</v>
      </c>
      <c r="N13" s="13">
        <v>0.20833333333333334</v>
      </c>
      <c r="O13" s="14">
        <v>0.55208333333333337</v>
      </c>
      <c r="P13" s="14">
        <v>0.4375</v>
      </c>
      <c r="Q13" s="13">
        <v>0.46875</v>
      </c>
      <c r="R13" s="61" t="str">
        <f>+VLOOKUP(B13,GESEM!B:R,9,0)</f>
        <v>ACTIVO</v>
      </c>
      <c r="S13" s="13">
        <v>0.20833333333333334</v>
      </c>
      <c r="T13" s="14">
        <v>0.55208333333333337</v>
      </c>
      <c r="U13" s="14"/>
      <c r="V13" s="14"/>
      <c r="W13" s="14">
        <v>0.4375</v>
      </c>
      <c r="X13" s="13">
        <v>0.46875</v>
      </c>
      <c r="Y13" s="14"/>
      <c r="Z13" s="15"/>
      <c r="AA13" s="16">
        <v>0.20833333333333334</v>
      </c>
      <c r="AB13" s="17">
        <v>0.55208333333333337</v>
      </c>
      <c r="AC13" s="17"/>
      <c r="AD13" s="17"/>
      <c r="AE13" s="17">
        <v>0.4375</v>
      </c>
      <c r="AF13" s="17">
        <v>0.46875</v>
      </c>
      <c r="AG13" s="17"/>
      <c r="AH13" s="18"/>
      <c r="AI13" s="13">
        <v>0.20833333333333334</v>
      </c>
      <c r="AJ13" s="14">
        <v>0.55208333333333337</v>
      </c>
      <c r="AK13" s="14"/>
      <c r="AL13" s="14"/>
      <c r="AM13" s="14">
        <v>0.4375</v>
      </c>
      <c r="AN13" s="13">
        <v>0.46875</v>
      </c>
      <c r="AO13" s="14"/>
      <c r="AP13" s="20"/>
      <c r="AQ13" s="16">
        <v>0.20833333333333334</v>
      </c>
      <c r="AR13" s="17">
        <v>0.55208333333333337</v>
      </c>
      <c r="AS13" s="17"/>
      <c r="AT13" s="17"/>
      <c r="AU13" s="17">
        <v>0.4375</v>
      </c>
      <c r="AV13" s="17">
        <v>0.46875</v>
      </c>
      <c r="AW13" s="17"/>
      <c r="AX13" s="18"/>
      <c r="AY13" s="13">
        <v>0.20833333333333334</v>
      </c>
      <c r="AZ13" s="14">
        <v>0.55208333333333337</v>
      </c>
      <c r="BA13" s="14"/>
      <c r="BB13" s="14"/>
      <c r="BC13" s="14">
        <v>0.4375</v>
      </c>
      <c r="BD13" s="13">
        <v>0.46875</v>
      </c>
      <c r="BE13" s="14"/>
      <c r="BF13" s="20"/>
      <c r="BG13" s="16">
        <v>0.20833333333333334</v>
      </c>
      <c r="BH13" s="17">
        <v>0.55208333333333337</v>
      </c>
      <c r="BI13" s="17"/>
      <c r="BJ13" s="17"/>
      <c r="BK13" s="17">
        <v>0.4375</v>
      </c>
      <c r="BL13" s="17">
        <v>0.46875</v>
      </c>
      <c r="BM13" s="17"/>
      <c r="BN13" s="18"/>
      <c r="BO13" s="14"/>
      <c r="BP13" s="14"/>
      <c r="BQ13" s="14"/>
      <c r="BR13" s="14"/>
      <c r="BS13" s="14"/>
      <c r="BT13" s="14"/>
      <c r="BU13" s="14"/>
      <c r="BV13" s="20"/>
      <c r="BW13" s="21">
        <f t="shared" ref="BW13" si="3">COUNTBLANK(S13)+COUNTBLANK(AA13)+COUNTBLANK(AI13)+COUNTBLANK(AQ13)+COUNTBLANK(AY13)+COUNTBLANK(BG13)+COUNTBLANK(BO13)</f>
        <v>1</v>
      </c>
      <c r="BX13" s="2" t="str">
        <f t="shared" ref="BX13" si="4">IF(I13="NESTING","OK",IF(AND(K13="full time",BW13=1),"OK",IF(AND(K13="Part time",BW13=2),"OK",IF(AND(K13="Part Time2",BW13=1),"OK",IF(AND(K13="Part Time3",BW13=4),"OK","X")))))</f>
        <v>X</v>
      </c>
    </row>
  </sheetData>
  <autoFilter ref="A6:BX12" xr:uid="{D74A9EB4-853F-498B-BC93-43A7A685D779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6">
    <cfRule type="duplicateValues" dxfId="303" priority="32"/>
  </conditionalFormatting>
  <conditionalFormatting sqref="B7:B13">
    <cfRule type="duplicateValues" dxfId="302" priority="9"/>
    <cfRule type="duplicateValues" dxfId="301" priority="10"/>
    <cfRule type="duplicateValues" dxfId="300" priority="11"/>
    <cfRule type="duplicateValues" dxfId="299" priority="12"/>
  </conditionalFormatting>
  <conditionalFormatting sqref="B14:B98">
    <cfRule type="duplicateValues" dxfId="298" priority="59560"/>
  </conditionalFormatting>
  <conditionalFormatting sqref="R6 I6">
    <cfRule type="duplicateValues" dxfId="297" priority="31"/>
  </conditionalFormatting>
  <conditionalFormatting sqref="BW7:BW75">
    <cfRule type="cellIs" dxfId="296" priority="8" operator="greaterThan">
      <formula>0</formula>
    </cfRule>
  </conditionalFormatting>
  <conditionalFormatting sqref="BW79:BW196">
    <cfRule type="cellIs" dxfId="295" priority="35" operator="greaterThan">
      <formula>0</formula>
    </cfRule>
  </conditionalFormatting>
  <dataValidations disablePrompts="1" count="1">
    <dataValidation type="list" allowBlank="1" showInputMessage="1" showErrorMessage="1" sqref="R443 R25 R65 R107 R149 R191 R233 R275 R317 R359 R401" xr:uid="{FFBA0578-2505-4198-A077-AFEDB619F108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52394-0481-4CCC-A47F-164EB1DFEEA6}">
  <sheetPr codeName="sFB3">
    <tabColor theme="9" tint="-0.249977111117893"/>
  </sheetPr>
  <dimension ref="A2:BX65"/>
  <sheetViews>
    <sheetView showGridLines="0" topLeftCell="I1" zoomScale="70" zoomScaleNormal="70" workbookViewId="0">
      <selection activeCell="I7" sqref="I7"/>
    </sheetView>
  </sheetViews>
  <sheetFormatPr baseColWidth="10" defaultColWidth="11.42578125" defaultRowHeight="12.75" x14ac:dyDescent="0.2"/>
  <cols>
    <col min="1" max="1" width="4.28515625" style="2" bestFit="1" customWidth="1"/>
    <col min="2" max="2" width="9.5703125" style="2" bestFit="1" customWidth="1"/>
    <col min="3" max="3" width="17.7109375" style="2" customWidth="1"/>
    <col min="4" max="4" width="11" style="2" customWidth="1"/>
    <col min="5" max="5" width="20" style="2" customWidth="1"/>
    <col min="6" max="6" width="14.42578125" style="2" customWidth="1"/>
    <col min="7" max="7" width="28.5703125" style="2" customWidth="1"/>
    <col min="8" max="8" width="31" style="2" customWidth="1"/>
    <col min="9" max="9" width="40.42578125" style="2" customWidth="1"/>
    <col min="10" max="10" width="16.28515625" style="2" customWidth="1"/>
    <col min="11" max="11" width="41.7109375" style="2" customWidth="1"/>
    <col min="12" max="12" width="35" style="2" customWidth="1"/>
    <col min="13" max="13" width="18.42578125" style="2" customWidth="1"/>
    <col min="14" max="14" width="13.140625" style="2" bestFit="1" customWidth="1"/>
    <col min="15" max="15" width="10.7109375" style="2" bestFit="1" customWidth="1"/>
    <col min="16" max="16" width="18.140625" style="2" bestFit="1" customWidth="1"/>
    <col min="17" max="17" width="15.42578125" style="2" bestFit="1" customWidth="1"/>
    <col min="18" max="18" width="9.140625" style="2" bestFit="1" customWidth="1"/>
    <col min="19" max="19" width="13.140625" style="2" customWidth="1"/>
    <col min="20" max="20" width="10.7109375" style="2" customWidth="1"/>
    <col min="21" max="21" width="11.7109375" style="2" customWidth="1"/>
    <col min="22" max="22" width="12.5703125" style="2" customWidth="1"/>
    <col min="23" max="23" width="18.140625" style="2" customWidth="1"/>
    <col min="24" max="24" width="15.42578125" style="2" customWidth="1"/>
    <col min="25" max="25" width="12.140625" style="2" customWidth="1"/>
    <col min="26" max="26" width="13" style="2" customWidth="1"/>
    <col min="27" max="27" width="13.140625" style="2" customWidth="1"/>
    <col min="28" max="28" width="10.7109375" style="2" customWidth="1"/>
    <col min="29" max="29" width="11.7109375" style="2" customWidth="1"/>
    <col min="30" max="30" width="12.5703125" style="2" customWidth="1"/>
    <col min="31" max="31" width="18.140625" style="2" customWidth="1"/>
    <col min="32" max="32" width="15.42578125" style="2" customWidth="1"/>
    <col min="33" max="33" width="12.140625" style="2" customWidth="1"/>
    <col min="34" max="34" width="13" style="2" customWidth="1"/>
    <col min="35" max="35" width="13.140625" style="2" customWidth="1"/>
    <col min="36" max="36" width="10.7109375" style="2" customWidth="1"/>
    <col min="37" max="37" width="11.7109375" style="2" customWidth="1"/>
    <col min="38" max="38" width="12.5703125" style="2" customWidth="1"/>
    <col min="39" max="39" width="18.140625" style="2" customWidth="1"/>
    <col min="40" max="40" width="15.42578125" style="2" customWidth="1"/>
    <col min="41" max="41" width="12.140625" style="2" customWidth="1"/>
    <col min="42" max="42" width="13" style="2" customWidth="1"/>
    <col min="43" max="43" width="13.140625" style="2" customWidth="1"/>
    <col min="44" max="44" width="10.7109375" style="2" customWidth="1"/>
    <col min="45" max="45" width="11.7109375" style="2" customWidth="1"/>
    <col min="46" max="46" width="12.5703125" style="2" customWidth="1"/>
    <col min="47" max="47" width="18.140625" style="2" customWidth="1"/>
    <col min="48" max="48" width="15.42578125" style="2" customWidth="1"/>
    <col min="49" max="49" width="12.140625" style="2" customWidth="1"/>
    <col min="50" max="50" width="13" style="2" customWidth="1"/>
    <col min="51" max="51" width="13.140625" style="2" customWidth="1"/>
    <col min="52" max="52" width="10.7109375" style="2" customWidth="1"/>
    <col min="53" max="53" width="11.7109375" style="2" customWidth="1"/>
    <col min="54" max="54" width="12.5703125" style="2" customWidth="1"/>
    <col min="55" max="55" width="18.140625" style="2" customWidth="1"/>
    <col min="56" max="56" width="15.42578125" style="2" customWidth="1"/>
    <col min="57" max="57" width="12.140625" style="2" customWidth="1"/>
    <col min="58" max="58" width="13" style="2" customWidth="1"/>
    <col min="59" max="59" width="13.140625" style="2" customWidth="1"/>
    <col min="60" max="60" width="10.7109375" style="2" customWidth="1"/>
    <col min="61" max="61" width="11.7109375" style="2" customWidth="1"/>
    <col min="62" max="62" width="12.5703125" style="2" customWidth="1"/>
    <col min="63" max="63" width="18.140625" style="2" customWidth="1"/>
    <col min="64" max="64" width="15.42578125" style="2" customWidth="1"/>
    <col min="65" max="65" width="12.140625" style="2" customWidth="1"/>
    <col min="66" max="66" width="13" style="2" customWidth="1"/>
    <col min="67" max="67" width="13.140625" style="2" bestFit="1" customWidth="1"/>
    <col min="68" max="68" width="10.7109375" style="2" bestFit="1" customWidth="1"/>
    <col min="69" max="69" width="13.5703125" style="2" bestFit="1" customWidth="1"/>
    <col min="70" max="70" width="12.5703125" style="2" bestFit="1" customWidth="1"/>
    <col min="71" max="71" width="18.140625" style="2" bestFit="1" customWidth="1"/>
    <col min="72" max="72" width="15.42578125" style="2" bestFit="1" customWidth="1"/>
    <col min="73" max="73" width="12.140625" style="2" bestFit="1" customWidth="1"/>
    <col min="74" max="74" width="13" style="2" bestFit="1" customWidth="1"/>
    <col min="75" max="75" width="2.42578125" style="2" bestFit="1" customWidth="1"/>
    <col min="76" max="76" width="8.28515625" style="2" bestFit="1" customWidth="1"/>
    <col min="77" max="77" width="11.42578125" style="2"/>
    <col min="78" max="78" width="12.28515625" style="2" bestFit="1" customWidth="1"/>
    <col min="79" max="16384" width="11.42578125" style="2"/>
  </cols>
  <sheetData>
    <row r="2" spans="1:76" x14ac:dyDescent="0.2">
      <c r="AY2" s="73"/>
    </row>
    <row r="3" spans="1:76" ht="13.5" thickBot="1" x14ac:dyDescent="0.25">
      <c r="H3" s="73"/>
      <c r="I3" s="73"/>
      <c r="J3" s="73"/>
    </row>
    <row r="4" spans="1:76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ht="13.5" thickBot="1" x14ac:dyDescent="0.25"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144">
        <f>+MAILPARTNER!S5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</row>
    <row r="6" spans="1:76" ht="13.5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59</v>
      </c>
    </row>
    <row r="7" spans="1:76" x14ac:dyDescent="0.2">
      <c r="A7" s="31">
        <v>1</v>
      </c>
      <c r="B7" s="74">
        <v>77334201</v>
      </c>
      <c r="C7" s="61" t="str">
        <f>+VLOOKUP(J7,TURNO!P:Q,2,0)</f>
        <v xml:space="preserve">PARTNERCALL </v>
      </c>
      <c r="D7" s="61" t="str">
        <f>+VLOOKUP(N7,TURNO!B:D,3,0)</f>
        <v>Madrugada</v>
      </c>
      <c r="E7" s="75">
        <f>+VLOOKUP(B7,GESEM!B:R,12,0)</f>
        <v>43956</v>
      </c>
      <c r="F7" s="61" t="str">
        <f>+VLOOKUP(B7,GESEM!B:R,13,0)</f>
        <v>FULL TIME</v>
      </c>
      <c r="G7" s="61"/>
      <c r="H7" s="61"/>
      <c r="I7" s="61" t="str">
        <f>+VLOOKUP(B7,GESEM!B:N,3,0)</f>
        <v>NICOLAS JULCA KATERINE</v>
      </c>
      <c r="J7" s="61" t="s">
        <v>29</v>
      </c>
      <c r="K7" s="61" t="str">
        <f>+VLOOKUP(B7,GESEM!B:R,8,0)</f>
        <v>DUEÑAS LEANDRO ANGGY LEIDY MIRELLA</v>
      </c>
      <c r="L7" s="61" t="str">
        <f>+VLOOKUP(B7,GESEM!B:R,17,0)</f>
        <v xml:space="preserve">CARAZA MORENO JONATHAN </v>
      </c>
      <c r="M7" s="61" t="s">
        <v>99</v>
      </c>
      <c r="N7" s="13">
        <v>0.91666666666666663</v>
      </c>
      <c r="O7" s="14">
        <v>0.26041666666666669</v>
      </c>
      <c r="P7" s="13">
        <v>0.125</v>
      </c>
      <c r="Q7" s="14">
        <v>0.15625</v>
      </c>
      <c r="R7" s="61" t="str">
        <f>+VLOOKUP(B7,GESEM!B:R,9,0)</f>
        <v>ACTIVO</v>
      </c>
      <c r="S7" s="13">
        <v>0.91666666666666663</v>
      </c>
      <c r="T7" s="14">
        <v>0.26041666666666669</v>
      </c>
      <c r="U7" s="14"/>
      <c r="V7" s="14"/>
      <c r="W7" s="13">
        <v>0.125</v>
      </c>
      <c r="X7" s="14">
        <v>0.15625</v>
      </c>
      <c r="Y7" s="14"/>
      <c r="Z7" s="15"/>
      <c r="AA7" s="16">
        <v>0.91666666666666663</v>
      </c>
      <c r="AB7" s="17">
        <v>0.26041666666666669</v>
      </c>
      <c r="AC7" s="17"/>
      <c r="AD7" s="17"/>
      <c r="AE7" s="17">
        <v>0.125</v>
      </c>
      <c r="AF7" s="17">
        <v>0.15625</v>
      </c>
      <c r="AG7" s="17"/>
      <c r="AH7" s="18"/>
      <c r="AI7" s="13"/>
      <c r="AJ7" s="14"/>
      <c r="AK7" s="14"/>
      <c r="AL7" s="14"/>
      <c r="AM7" s="13"/>
      <c r="AN7" s="14"/>
      <c r="AO7" s="14"/>
      <c r="AP7" s="20"/>
      <c r="AQ7" s="16">
        <v>0.91666666666666663</v>
      </c>
      <c r="AR7" s="17">
        <v>0.26041666666666669</v>
      </c>
      <c r="AS7" s="17"/>
      <c r="AT7" s="17"/>
      <c r="AU7" s="17">
        <v>0.125</v>
      </c>
      <c r="AV7" s="17">
        <v>0.15625</v>
      </c>
      <c r="AW7" s="17"/>
      <c r="AX7" s="18"/>
      <c r="AY7" s="13">
        <v>0.91666666666666663</v>
      </c>
      <c r="AZ7" s="14">
        <v>0.26041666666666669</v>
      </c>
      <c r="BA7" s="14"/>
      <c r="BB7" s="14"/>
      <c r="BC7" s="13">
        <v>0.125</v>
      </c>
      <c r="BD7" s="14">
        <v>0.15625</v>
      </c>
      <c r="BE7" s="14"/>
      <c r="BF7" s="20"/>
      <c r="BG7" s="16">
        <v>0.91666666666666663</v>
      </c>
      <c r="BH7" s="17">
        <v>0.26041666666666669</v>
      </c>
      <c r="BI7" s="17"/>
      <c r="BJ7" s="17"/>
      <c r="BK7" s="17">
        <v>0.125</v>
      </c>
      <c r="BL7" s="17">
        <v>0.15625</v>
      </c>
      <c r="BM7" s="17"/>
      <c r="BN7" s="18"/>
      <c r="BO7" s="13">
        <v>0.91666666666666663</v>
      </c>
      <c r="BP7" s="14">
        <v>0.26041666666666669</v>
      </c>
      <c r="BQ7" s="14"/>
      <c r="BR7" s="14"/>
      <c r="BS7" s="13">
        <v>0.125</v>
      </c>
      <c r="BT7" s="14">
        <v>0.15625</v>
      </c>
      <c r="BU7" s="14"/>
      <c r="BV7" s="20"/>
      <c r="BW7" s="21">
        <f t="shared" ref="BW7" si="0">COUNTBLANK(S7)+COUNTBLANK(AA7)+COUNTBLANK(AI7)+COUNTBLANK(AQ7)+COUNTBLANK(AY7)+COUNTBLANK(BG7)+COUNTBLANK(BO7)</f>
        <v>1</v>
      </c>
      <c r="BX7" s="2" t="str">
        <f t="shared" ref="BX7:BX37" si="1">IF(I7="NESTING","OK",IF(AND(K7="full time",BW7=1),"OK",IF(AND(K7="Part time",BW7=2),"OK",IF(AND(K7="Part Time2",BW7=1),"OK",IF(AND(K7="Part Time3",BW7=4),"OK","X")))))</f>
        <v>X</v>
      </c>
    </row>
    <row r="8" spans="1:76" x14ac:dyDescent="0.2">
      <c r="A8" s="31">
        <f>+A7+1</f>
        <v>2</v>
      </c>
      <c r="B8" s="74">
        <v>72364338</v>
      </c>
      <c r="C8" s="61" t="str">
        <f>+VLOOKUP(J8,TURNO!P:Q,2,0)</f>
        <v xml:space="preserve">PARTNERCALL </v>
      </c>
      <c r="D8" s="61" t="str">
        <f>+VLOOKUP(N8,TURNO!B:D,3,0)</f>
        <v>Madrugada</v>
      </c>
      <c r="E8" s="75">
        <f>+VLOOKUP(B8,GESEM!B:R,12,0)</f>
        <v>43743</v>
      </c>
      <c r="F8" s="61" t="str">
        <f>+VLOOKUP(B8,GESEM!B:R,13,0)</f>
        <v>FULL TIME</v>
      </c>
      <c r="G8" s="61" t="s">
        <v>2237</v>
      </c>
      <c r="H8" s="61" t="s">
        <v>2238</v>
      </c>
      <c r="I8" s="61" t="str">
        <f>+VLOOKUP(B8,GESEM!B:N,3,0)</f>
        <v>HUAMAN VASQUEZ JESUS ALEXANDER</v>
      </c>
      <c r="J8" s="61" t="s">
        <v>29</v>
      </c>
      <c r="K8" s="61" t="str">
        <f>+VLOOKUP(B8,GESEM!B:R,8,0)</f>
        <v>DUEÑAS LEANDRO ANGGY LEIDY MIRELLA</v>
      </c>
      <c r="L8" s="61" t="str">
        <f>+VLOOKUP(B8,GESEM!B:R,17,0)</f>
        <v xml:space="preserve">CARAZA MORENO JONATHAN </v>
      </c>
      <c r="M8" s="61" t="s">
        <v>98</v>
      </c>
      <c r="N8" s="13">
        <v>0.91666666666666663</v>
      </c>
      <c r="O8" s="14">
        <v>0.26041666666666669</v>
      </c>
      <c r="P8" s="13">
        <v>8.3333333333333329E-2</v>
      </c>
      <c r="Q8" s="14">
        <v>0.11458333333333333</v>
      </c>
      <c r="R8" s="61" t="str">
        <f>+VLOOKUP(B8,GESEM!B:R,9,0)</f>
        <v>ACTIVO</v>
      </c>
      <c r="S8" s="13">
        <v>0.91666666666666663</v>
      </c>
      <c r="T8" s="14">
        <v>0.26041666666666669</v>
      </c>
      <c r="U8" s="14"/>
      <c r="V8" s="14"/>
      <c r="W8" s="13">
        <v>8.3333333333333329E-2</v>
      </c>
      <c r="X8" s="14">
        <v>0.11458333333333333</v>
      </c>
      <c r="Y8" s="14"/>
      <c r="Z8" s="15"/>
      <c r="AA8" s="16"/>
      <c r="AB8" s="17"/>
      <c r="AC8" s="17"/>
      <c r="AD8" s="17"/>
      <c r="AE8" s="17"/>
      <c r="AF8" s="17"/>
      <c r="AG8" s="17"/>
      <c r="AH8" s="18"/>
      <c r="AI8" s="13">
        <v>0.91666666666666663</v>
      </c>
      <c r="AJ8" s="14">
        <v>0.26041666666666669</v>
      </c>
      <c r="AK8" s="14"/>
      <c r="AL8" s="14"/>
      <c r="AM8" s="13">
        <v>8.3333333333333329E-2</v>
      </c>
      <c r="AN8" s="14">
        <v>0.11458333333333333</v>
      </c>
      <c r="AO8" s="14"/>
      <c r="AP8" s="20"/>
      <c r="AQ8" s="16">
        <v>0.91666666666666663</v>
      </c>
      <c r="AR8" s="17">
        <v>0.26041666666666669</v>
      </c>
      <c r="AS8" s="17"/>
      <c r="AT8" s="17"/>
      <c r="AU8" s="17">
        <v>8.3333333333333329E-2</v>
      </c>
      <c r="AV8" s="17">
        <v>0.11458333333333333</v>
      </c>
      <c r="AW8" s="17"/>
      <c r="AX8" s="18"/>
      <c r="AY8" s="13">
        <v>0.91666666666666663</v>
      </c>
      <c r="AZ8" s="14">
        <v>0.26041666666666669</v>
      </c>
      <c r="BA8" s="14"/>
      <c r="BB8" s="14"/>
      <c r="BC8" s="13">
        <v>8.3333333333333329E-2</v>
      </c>
      <c r="BD8" s="14">
        <v>0.11458333333333333</v>
      </c>
      <c r="BE8" s="14"/>
      <c r="BF8" s="20"/>
      <c r="BG8" s="16">
        <v>0.91666666666666663</v>
      </c>
      <c r="BH8" s="17">
        <v>0.26041666666666669</v>
      </c>
      <c r="BI8" s="17"/>
      <c r="BJ8" s="17"/>
      <c r="BK8" s="17">
        <v>8.3333333333333329E-2</v>
      </c>
      <c r="BL8" s="17">
        <v>0.11458333333333333</v>
      </c>
      <c r="BM8" s="17"/>
      <c r="BN8" s="18"/>
      <c r="BO8" s="13">
        <v>0.91666666666666663</v>
      </c>
      <c r="BP8" s="14">
        <v>0.26041666666666669</v>
      </c>
      <c r="BQ8" s="14"/>
      <c r="BR8" s="14"/>
      <c r="BS8" s="13">
        <v>8.3333333333333329E-2</v>
      </c>
      <c r="BT8" s="14">
        <v>0.11458333333333333</v>
      </c>
      <c r="BU8" s="14"/>
      <c r="BV8" s="20"/>
      <c r="BW8" s="21">
        <f t="shared" ref="BW8:BW57" si="2">COUNTBLANK(S8)+COUNTBLANK(AA8)+COUNTBLANK(AI8)+COUNTBLANK(AQ8)+COUNTBLANK(AY8)+COUNTBLANK(BG8)+COUNTBLANK(BO8)</f>
        <v>1</v>
      </c>
      <c r="BX8" s="2" t="str">
        <f t="shared" si="1"/>
        <v>X</v>
      </c>
    </row>
    <row r="9" spans="1:76" x14ac:dyDescent="0.2">
      <c r="A9" s="31">
        <f>+A8+1</f>
        <v>3</v>
      </c>
      <c r="B9" s="74">
        <v>48551956</v>
      </c>
      <c r="C9" s="61" t="str">
        <f>+VLOOKUP(J9,TURNO!P:Q,2,0)</f>
        <v xml:space="preserve">PARTNERCALL </v>
      </c>
      <c r="D9" s="61" t="str">
        <f>+VLOOKUP(N9,TURNO!B:D,3,0)</f>
        <v>Madrugada</v>
      </c>
      <c r="E9" s="75">
        <f>+VLOOKUP(B9,GESEM!B:R,12,0)</f>
        <v>45141</v>
      </c>
      <c r="F9" s="61" t="str">
        <f>+VLOOKUP(B9,GESEM!B:R,13,0)</f>
        <v>FULL TIME</v>
      </c>
      <c r="G9" s="61" t="s">
        <v>2217</v>
      </c>
      <c r="H9" s="61" t="s">
        <v>2329</v>
      </c>
      <c r="I9" s="61" t="str">
        <f>+VLOOKUP(B9,GESEM!B:N,3,0)</f>
        <v>SALAZAR OBREGÓN ELSA JOHANNY</v>
      </c>
      <c r="J9" s="61" t="s">
        <v>29</v>
      </c>
      <c r="K9" s="61" t="str">
        <f>+VLOOKUP(B9,GESEM!B:R,8,0)</f>
        <v>MONTERO ESPINOZA RENATO ALONSO</v>
      </c>
      <c r="L9" s="61" t="str">
        <f>+VLOOKUP(B9,GESEM!B:R,17,0)</f>
        <v xml:space="preserve">CARAZA MORENO JONATHAN </v>
      </c>
      <c r="M9" s="61" t="s">
        <v>100</v>
      </c>
      <c r="N9" s="13">
        <v>0.91666666666666663</v>
      </c>
      <c r="O9" s="14">
        <v>0.26041666666666669</v>
      </c>
      <c r="P9" s="13">
        <v>4.1666666666666664E-2</v>
      </c>
      <c r="Q9" s="14">
        <v>7.2916666666666671E-2</v>
      </c>
      <c r="R9" s="61" t="str">
        <f>+VLOOKUP(B9,GESEM!B:R,9,0)</f>
        <v>ACTIVO</v>
      </c>
      <c r="S9" s="13">
        <v>0.91666666666666663</v>
      </c>
      <c r="T9" s="14">
        <v>0.26041666666666669</v>
      </c>
      <c r="U9" s="14"/>
      <c r="V9" s="14"/>
      <c r="W9" s="13">
        <v>4.1666666666666664E-2</v>
      </c>
      <c r="X9" s="14">
        <v>7.2916666666666671E-2</v>
      </c>
      <c r="Y9" s="14"/>
      <c r="Z9" s="15"/>
      <c r="AA9" s="16">
        <v>0.91666666666666663</v>
      </c>
      <c r="AB9" s="17">
        <v>0.26041666666666669</v>
      </c>
      <c r="AC9" s="17"/>
      <c r="AD9" s="17"/>
      <c r="AE9" s="17">
        <v>4.1666666666666664E-2</v>
      </c>
      <c r="AF9" s="17">
        <v>7.2916666666666671E-2</v>
      </c>
      <c r="AG9" s="17"/>
      <c r="AH9" s="18"/>
      <c r="AI9" s="13">
        <v>0.91666666666666663</v>
      </c>
      <c r="AJ9" s="14">
        <v>0.26041666666666669</v>
      </c>
      <c r="AK9" s="14"/>
      <c r="AL9" s="14"/>
      <c r="AM9" s="13">
        <v>4.1666666666666664E-2</v>
      </c>
      <c r="AN9" s="14">
        <v>7.2916666666666671E-2</v>
      </c>
      <c r="AO9" s="14"/>
      <c r="AP9" s="20"/>
      <c r="AQ9" s="16"/>
      <c r="AR9" s="17"/>
      <c r="AS9" s="17"/>
      <c r="AT9" s="17"/>
      <c r="AU9" s="17"/>
      <c r="AV9" s="17"/>
      <c r="AW9" s="17"/>
      <c r="AX9" s="18"/>
      <c r="AY9" s="13">
        <v>0.91666666666666663</v>
      </c>
      <c r="AZ9" s="14">
        <v>0.26041666666666669</v>
      </c>
      <c r="BA9" s="14"/>
      <c r="BB9" s="14"/>
      <c r="BC9" s="13">
        <v>4.1666666666666664E-2</v>
      </c>
      <c r="BD9" s="14">
        <v>7.2916666666666671E-2</v>
      </c>
      <c r="BE9" s="14"/>
      <c r="BF9" s="20"/>
      <c r="BG9" s="16">
        <v>0.91666666666666663</v>
      </c>
      <c r="BH9" s="17">
        <v>0.26041666666666669</v>
      </c>
      <c r="BI9" s="17"/>
      <c r="BJ9" s="17"/>
      <c r="BK9" s="17">
        <v>4.1666666666666664E-2</v>
      </c>
      <c r="BL9" s="17">
        <v>7.2916666666666671E-2</v>
      </c>
      <c r="BM9" s="17"/>
      <c r="BN9" s="18"/>
      <c r="BO9" s="13">
        <v>0.91666666666666663</v>
      </c>
      <c r="BP9" s="14">
        <v>0.26041666666666669</v>
      </c>
      <c r="BQ9" s="14"/>
      <c r="BR9" s="14"/>
      <c r="BS9" s="13">
        <v>4.1666666666666664E-2</v>
      </c>
      <c r="BT9" s="14">
        <v>7.2916666666666671E-2</v>
      </c>
      <c r="BU9" s="14"/>
      <c r="BV9" s="20"/>
      <c r="BW9" s="21">
        <f t="shared" si="2"/>
        <v>1</v>
      </c>
      <c r="BX9" s="2" t="str">
        <f t="shared" si="1"/>
        <v>X</v>
      </c>
    </row>
    <row r="10" spans="1:76" x14ac:dyDescent="0.2">
      <c r="A10" s="31">
        <f>+A9+1</f>
        <v>4</v>
      </c>
      <c r="B10" s="74">
        <v>75272300</v>
      </c>
      <c r="C10" s="61" t="str">
        <f>+VLOOKUP(J10,TURNO!P:Q,2,0)</f>
        <v xml:space="preserve">PARTNERCALL </v>
      </c>
      <c r="D10" s="61" t="str">
        <f>+VLOOKUP(N10,TURNO!B:D,3,0)</f>
        <v>Madrugada</v>
      </c>
      <c r="E10" s="75">
        <f>+VLOOKUP(B10,GESEM!B:R,12,0)</f>
        <v>45642</v>
      </c>
      <c r="F10" s="61" t="str">
        <f>+VLOOKUP(B10,GESEM!B:R,13,0)</f>
        <v>FULL TIME</v>
      </c>
      <c r="G10" s="61"/>
      <c r="H10" s="61"/>
      <c r="I10" s="61" t="str">
        <f>+VLOOKUP(B10,GESEM!B:N,3,0)</f>
        <v>TUFIÑO PISCOYA ESTEFANIA LUCIA</v>
      </c>
      <c r="J10" s="61" t="s">
        <v>29</v>
      </c>
      <c r="K10" s="61" t="str">
        <f>+VLOOKUP(B10,GESEM!B:R,8,0)</f>
        <v>DUEÑAS LEANDRO ANGGY LEIDY MIRELLA</v>
      </c>
      <c r="L10" s="61" t="str">
        <f>+VLOOKUP(B10,GESEM!B:R,17,0)</f>
        <v xml:space="preserve">CARAZA MORENO JONATHAN </v>
      </c>
      <c r="M10" s="61" t="s">
        <v>97</v>
      </c>
      <c r="N10" s="13">
        <v>0.91666666666666663</v>
      </c>
      <c r="O10" s="14">
        <v>0.26041666666666669</v>
      </c>
      <c r="P10" s="13">
        <v>0.16666666666666666</v>
      </c>
      <c r="Q10" s="14">
        <v>0.19791666666666666</v>
      </c>
      <c r="R10" s="61" t="str">
        <f>+VLOOKUP(B10,GESEM!B:R,9,0)</f>
        <v>ACTIVO</v>
      </c>
      <c r="S10" s="13"/>
      <c r="T10" s="14"/>
      <c r="U10" s="14"/>
      <c r="V10" s="14"/>
      <c r="W10" s="13"/>
      <c r="X10" s="14"/>
      <c r="Y10" s="14"/>
      <c r="Z10" s="15"/>
      <c r="AA10" s="16">
        <v>0.91666666666666663</v>
      </c>
      <c r="AB10" s="17">
        <v>0.26041666666666669</v>
      </c>
      <c r="AC10" s="17"/>
      <c r="AD10" s="17"/>
      <c r="AE10" s="17">
        <v>0.16666666666666666</v>
      </c>
      <c r="AF10" s="17">
        <v>0.19791666666666666</v>
      </c>
      <c r="AG10" s="17"/>
      <c r="AH10" s="18"/>
      <c r="AI10" s="13">
        <v>0.91666666666666663</v>
      </c>
      <c r="AJ10" s="14">
        <v>0.26041666666666669</v>
      </c>
      <c r="AK10" s="14"/>
      <c r="AL10" s="14"/>
      <c r="AM10" s="13">
        <v>0.16666666666666666</v>
      </c>
      <c r="AN10" s="14">
        <v>0.19791666666666666</v>
      </c>
      <c r="AO10" s="14"/>
      <c r="AP10" s="20"/>
      <c r="AQ10" s="16">
        <v>0.91666666666666663</v>
      </c>
      <c r="AR10" s="17">
        <v>0.26041666666666669</v>
      </c>
      <c r="AS10" s="17"/>
      <c r="AT10" s="17"/>
      <c r="AU10" s="17">
        <v>0.16666666666666666</v>
      </c>
      <c r="AV10" s="17">
        <v>0.19791666666666666</v>
      </c>
      <c r="AW10" s="17"/>
      <c r="AX10" s="18"/>
      <c r="AY10" s="13">
        <v>0.91666666666666663</v>
      </c>
      <c r="AZ10" s="14">
        <v>0.26041666666666669</v>
      </c>
      <c r="BA10" s="14"/>
      <c r="BB10" s="14"/>
      <c r="BC10" s="13">
        <v>0.16666666666666666</v>
      </c>
      <c r="BD10" s="14">
        <v>0.19791666666666666</v>
      </c>
      <c r="BE10" s="14"/>
      <c r="BF10" s="20"/>
      <c r="BG10" s="16">
        <v>0.91666666666666663</v>
      </c>
      <c r="BH10" s="17">
        <v>0.26041666666666669</v>
      </c>
      <c r="BI10" s="17"/>
      <c r="BJ10" s="17"/>
      <c r="BK10" s="17">
        <v>0.16666666666666666</v>
      </c>
      <c r="BL10" s="17">
        <v>0.19791666666666666</v>
      </c>
      <c r="BM10" s="17"/>
      <c r="BN10" s="18"/>
      <c r="BO10" s="13">
        <v>0.91666666666666663</v>
      </c>
      <c r="BP10" s="14">
        <v>0.26041666666666669</v>
      </c>
      <c r="BQ10" s="14"/>
      <c r="BR10" s="14"/>
      <c r="BS10" s="13">
        <v>0.16666666666666666</v>
      </c>
      <c r="BT10" s="14">
        <v>0.19791666666666666</v>
      </c>
      <c r="BU10" s="14"/>
      <c r="BV10" s="20"/>
      <c r="BW10" s="21">
        <f t="shared" si="2"/>
        <v>1</v>
      </c>
      <c r="BX10" s="2" t="str">
        <f t="shared" si="1"/>
        <v>X</v>
      </c>
    </row>
    <row r="11" spans="1:76" x14ac:dyDescent="0.2">
      <c r="A11" s="31">
        <f>+A10+1</f>
        <v>5</v>
      </c>
      <c r="B11" s="74">
        <v>48289565</v>
      </c>
      <c r="C11" s="61" t="str">
        <f>+VLOOKUP(J11,TURNO!P:Q,2,0)</f>
        <v xml:space="preserve">PARTNERCALL </v>
      </c>
      <c r="D11" s="61" t="str">
        <f>+VLOOKUP(N11,TURNO!B:D,3,0)</f>
        <v>Madrugada</v>
      </c>
      <c r="E11" s="75">
        <f>+VLOOKUP(B11,GESEM!B:R,12,0)</f>
        <v>43222</v>
      </c>
      <c r="F11" s="61" t="str">
        <f>+VLOOKUP(B11,GESEM!B:R,13,0)</f>
        <v>FULL TIME</v>
      </c>
      <c r="G11" s="61" t="s">
        <v>2228</v>
      </c>
      <c r="H11" s="61" t="s">
        <v>2328</v>
      </c>
      <c r="I11" s="61" t="str">
        <f>+VLOOKUP(B11,GESEM!B:N,3,0)</f>
        <v>ANGASI INFANTE ANGIE</v>
      </c>
      <c r="J11" s="61" t="s">
        <v>29</v>
      </c>
      <c r="K11" s="61" t="str">
        <f>+VLOOKUP(B11,GESEM!B:R,8,0)</f>
        <v xml:space="preserve">VILCA ARTEAGA NOEMI </v>
      </c>
      <c r="L11" s="61" t="str">
        <f>+VLOOKUP(B11,GESEM!B:R,17,0)</f>
        <v xml:space="preserve">CARAZA MORENO JONATHAN </v>
      </c>
      <c r="M11" s="61" t="s">
        <v>101</v>
      </c>
      <c r="N11" s="13">
        <v>0.91666666666666663</v>
      </c>
      <c r="O11" s="14">
        <v>0.26041666666666669</v>
      </c>
      <c r="P11" s="13">
        <v>6.25E-2</v>
      </c>
      <c r="Q11" s="14">
        <v>9.375E-2</v>
      </c>
      <c r="R11" s="61" t="str">
        <f>+VLOOKUP(B11,GESEM!B:R,9,0)</f>
        <v>ACTIVO</v>
      </c>
      <c r="S11" s="13">
        <v>0.91666666666666663</v>
      </c>
      <c r="T11" s="14">
        <v>0.26041666666666669</v>
      </c>
      <c r="U11" s="14"/>
      <c r="V11" s="14"/>
      <c r="W11" s="13">
        <v>6.25E-2</v>
      </c>
      <c r="X11" s="14">
        <v>9.375E-2</v>
      </c>
      <c r="Y11" s="14"/>
      <c r="Z11" s="15"/>
      <c r="AA11" s="16">
        <v>0.91666666666666663</v>
      </c>
      <c r="AB11" s="17">
        <v>0.26041666666666669</v>
      </c>
      <c r="AC11" s="17"/>
      <c r="AD11" s="17"/>
      <c r="AE11" s="17">
        <v>6.25E-2</v>
      </c>
      <c r="AF11" s="17">
        <v>9.375E-2</v>
      </c>
      <c r="AG11" s="17"/>
      <c r="AH11" s="18"/>
      <c r="AI11" s="13">
        <v>0.91666666666666663</v>
      </c>
      <c r="AJ11" s="14">
        <v>0.26041666666666669</v>
      </c>
      <c r="AK11" s="14"/>
      <c r="AL11" s="14"/>
      <c r="AM11" s="13">
        <v>6.25E-2</v>
      </c>
      <c r="AN11" s="14">
        <v>9.375E-2</v>
      </c>
      <c r="AO11" s="14"/>
      <c r="AP11" s="20"/>
      <c r="AQ11" s="16">
        <v>0.91666666666666663</v>
      </c>
      <c r="AR11" s="17">
        <v>0.26041666666666669</v>
      </c>
      <c r="AS11" s="17"/>
      <c r="AT11" s="17"/>
      <c r="AU11" s="17">
        <v>6.25E-2</v>
      </c>
      <c r="AV11" s="17">
        <v>9.375E-2</v>
      </c>
      <c r="AW11" s="17"/>
      <c r="AX11" s="18"/>
      <c r="AY11" s="13"/>
      <c r="AZ11" s="14"/>
      <c r="BA11" s="14"/>
      <c r="BB11" s="14"/>
      <c r="BC11" s="13"/>
      <c r="BD11" s="14"/>
      <c r="BE11" s="14"/>
      <c r="BF11" s="20"/>
      <c r="BG11" s="16">
        <v>0.91666666666666663</v>
      </c>
      <c r="BH11" s="17">
        <v>0.26041666666666669</v>
      </c>
      <c r="BI11" s="17"/>
      <c r="BJ11" s="17"/>
      <c r="BK11" s="17">
        <v>6.25E-2</v>
      </c>
      <c r="BL11" s="17">
        <v>9.375E-2</v>
      </c>
      <c r="BM11" s="17"/>
      <c r="BN11" s="18"/>
      <c r="BO11" s="13">
        <v>0.91666666666666663</v>
      </c>
      <c r="BP11" s="14">
        <v>0.26041666666666669</v>
      </c>
      <c r="BQ11" s="14"/>
      <c r="BR11" s="14"/>
      <c r="BS11" s="13">
        <v>6.25E-2</v>
      </c>
      <c r="BT11" s="14">
        <v>9.375E-2</v>
      </c>
      <c r="BU11" s="14"/>
      <c r="BV11" s="20"/>
      <c r="BW11" s="21">
        <f t="shared" si="2"/>
        <v>1</v>
      </c>
      <c r="BX11" s="2" t="str">
        <f t="shared" si="1"/>
        <v>X</v>
      </c>
    </row>
    <row r="12" spans="1:76" x14ac:dyDescent="0.2">
      <c r="A12" s="31">
        <f t="shared" ref="A12:A65" si="3">+A11+1</f>
        <v>6</v>
      </c>
      <c r="B12" s="74">
        <v>74851122</v>
      </c>
      <c r="C12" s="61" t="str">
        <f>+VLOOKUP(J12,TURNO!P:Q,2,0)</f>
        <v xml:space="preserve">PARTNERCALL </v>
      </c>
      <c r="D12" s="61" t="str">
        <f>+VLOOKUP(N12,TURNO!B:D,3,0)</f>
        <v>Madrugada</v>
      </c>
      <c r="E12" s="75">
        <f>+VLOOKUP(B12,GESEM!B:R,12,0)</f>
        <v>43879</v>
      </c>
      <c r="F12" s="61" t="str">
        <f>+VLOOKUP(B12,GESEM!B:R,13,0)</f>
        <v>PART TIME</v>
      </c>
      <c r="G12" s="61" t="s">
        <v>2239</v>
      </c>
      <c r="H12" s="61" t="s">
        <v>2238</v>
      </c>
      <c r="I12" s="61" t="str">
        <f>+VLOOKUP(B12,GESEM!B:N,3,0)</f>
        <v>APONTE MATEO BRENDA XIOMARA</v>
      </c>
      <c r="J12" s="61" t="s">
        <v>29</v>
      </c>
      <c r="K12" s="61" t="str">
        <f>+VLOOKUP(B12,GESEM!B:R,8,0)</f>
        <v xml:space="preserve">VILCA ARTEAGA NOEMI </v>
      </c>
      <c r="L12" s="61" t="str">
        <f>+VLOOKUP(B12,GESEM!B:R,17,0)</f>
        <v xml:space="preserve">CARAZA MORENO JONATHAN </v>
      </c>
      <c r="M12" s="61" t="s">
        <v>99</v>
      </c>
      <c r="N12" s="13">
        <v>8.3333333333333329E-2</v>
      </c>
      <c r="O12" s="14">
        <v>0.24652777777777779</v>
      </c>
      <c r="P12" s="13"/>
      <c r="Q12" s="14"/>
      <c r="R12" s="61" t="str">
        <f>+VLOOKUP(B12,GESEM!B:R,9,0)</f>
        <v>ACTIVO</v>
      </c>
      <c r="S12" s="13">
        <v>8.3333333333333329E-2</v>
      </c>
      <c r="T12" s="14">
        <v>0.24652777777777779</v>
      </c>
      <c r="U12" s="14"/>
      <c r="V12" s="14"/>
      <c r="W12" s="13"/>
      <c r="X12" s="14"/>
      <c r="Y12" s="14"/>
      <c r="Z12" s="15"/>
      <c r="AA12" s="16">
        <v>8.3333333333333329E-2</v>
      </c>
      <c r="AB12" s="17">
        <v>0.24652777777777779</v>
      </c>
      <c r="AC12" s="17"/>
      <c r="AD12" s="17"/>
      <c r="AE12" s="17"/>
      <c r="AF12" s="17"/>
      <c r="AG12" s="17"/>
      <c r="AH12" s="18"/>
      <c r="AI12" s="13"/>
      <c r="AJ12" s="14"/>
      <c r="AK12" s="14"/>
      <c r="AL12" s="14"/>
      <c r="AM12" s="13"/>
      <c r="AN12" s="14"/>
      <c r="AO12" s="14"/>
      <c r="AP12" s="20"/>
      <c r="AQ12" s="16">
        <v>8.3333333333333329E-2</v>
      </c>
      <c r="AR12" s="17">
        <v>0.24652777777777779</v>
      </c>
      <c r="AS12" s="17"/>
      <c r="AT12" s="17"/>
      <c r="AU12" s="17"/>
      <c r="AV12" s="17"/>
      <c r="AW12" s="17"/>
      <c r="AX12" s="18"/>
      <c r="AY12" s="13">
        <v>8.3333333333333329E-2</v>
      </c>
      <c r="AZ12" s="14">
        <v>0.24652777777777779</v>
      </c>
      <c r="BA12" s="14"/>
      <c r="BB12" s="14"/>
      <c r="BC12" s="13"/>
      <c r="BD12" s="14"/>
      <c r="BE12" s="14"/>
      <c r="BF12" s="20"/>
      <c r="BG12" s="16">
        <v>8.3333333333333329E-2</v>
      </c>
      <c r="BH12" s="17">
        <v>0.24652777777777779</v>
      </c>
      <c r="BI12" s="17"/>
      <c r="BJ12" s="17"/>
      <c r="BK12" s="17"/>
      <c r="BL12" s="17"/>
      <c r="BM12" s="17"/>
      <c r="BN12" s="18"/>
      <c r="BO12" s="13">
        <v>8.3333333333333329E-2</v>
      </c>
      <c r="BP12" s="14">
        <v>0.24652777777777779</v>
      </c>
      <c r="BQ12" s="14"/>
      <c r="BR12" s="14"/>
      <c r="BS12" s="13"/>
      <c r="BT12" s="14"/>
      <c r="BU12" s="14"/>
      <c r="BV12" s="20"/>
      <c r="BW12" s="21">
        <f t="shared" si="2"/>
        <v>1</v>
      </c>
      <c r="BX12" s="2" t="str">
        <f t="shared" si="1"/>
        <v>X</v>
      </c>
    </row>
    <row r="13" spans="1:76" x14ac:dyDescent="0.2">
      <c r="A13" s="31">
        <f t="shared" si="3"/>
        <v>7</v>
      </c>
      <c r="B13" s="74">
        <v>73132988</v>
      </c>
      <c r="C13" s="61" t="s">
        <v>26</v>
      </c>
      <c r="D13" s="61" t="s">
        <v>53</v>
      </c>
      <c r="E13" s="75">
        <f>+VLOOKUP(B13,GESEM!B:R,12,0)</f>
        <v>45680</v>
      </c>
      <c r="F13" s="61" t="s">
        <v>79</v>
      </c>
      <c r="G13" s="61"/>
      <c r="H13" s="61"/>
      <c r="I13" s="61" t="str">
        <f>+VLOOKUP(B13,GESEM!B:N,3,0)</f>
        <v>RAMIREZ CESPEDES CAMILA PILAR</v>
      </c>
      <c r="J13" s="61" t="s">
        <v>29</v>
      </c>
      <c r="K13" s="61" t="str">
        <f>+VLOOKUP(B13,GESEM!B:R,8,0)</f>
        <v xml:space="preserve">CARAZA MORENO JONATHAN </v>
      </c>
      <c r="L13" s="61" t="str">
        <f>+VLOOKUP(B13,GESEM!B:R,17,0)</f>
        <v xml:space="preserve">CARAZA MORENO JONATHAN </v>
      </c>
      <c r="M13" s="61" t="s">
        <v>103</v>
      </c>
      <c r="N13" s="13">
        <v>8.3333333333333329E-2</v>
      </c>
      <c r="O13" s="14">
        <v>0.24652777777777779</v>
      </c>
      <c r="P13" s="13"/>
      <c r="Q13" s="14"/>
      <c r="R13" s="61" t="str">
        <f>+VLOOKUP(B13,GESEM!B:R,9,0)</f>
        <v>INACTIVO</v>
      </c>
      <c r="S13" s="13">
        <v>8.3333333333333329E-2</v>
      </c>
      <c r="T13" s="14">
        <v>0.24652777777777779</v>
      </c>
      <c r="U13" s="14"/>
      <c r="V13" s="14"/>
      <c r="W13" s="13"/>
      <c r="X13" s="14"/>
      <c r="Y13" s="14"/>
      <c r="Z13" s="15"/>
      <c r="AA13" s="16">
        <v>8.3333333333333329E-2</v>
      </c>
      <c r="AB13" s="17">
        <v>0.24652777777777779</v>
      </c>
      <c r="AC13" s="17"/>
      <c r="AD13" s="17"/>
      <c r="AE13" s="17"/>
      <c r="AF13" s="17"/>
      <c r="AG13" s="17"/>
      <c r="AH13" s="18"/>
      <c r="AI13" s="13">
        <v>8.3333333333333329E-2</v>
      </c>
      <c r="AJ13" s="14">
        <v>0.24652777777777779</v>
      </c>
      <c r="AK13" s="14"/>
      <c r="AL13" s="14"/>
      <c r="AM13" s="13"/>
      <c r="AN13" s="14"/>
      <c r="AO13" s="14"/>
      <c r="AP13" s="20"/>
      <c r="AQ13" s="16">
        <v>8.3333333333333329E-2</v>
      </c>
      <c r="AR13" s="17">
        <v>0.24652777777777779</v>
      </c>
      <c r="AS13" s="17"/>
      <c r="AT13" s="17"/>
      <c r="AU13" s="17"/>
      <c r="AV13" s="17"/>
      <c r="AW13" s="17"/>
      <c r="AX13" s="18"/>
      <c r="AY13" s="13">
        <v>8.3333333333333329E-2</v>
      </c>
      <c r="AZ13" s="14">
        <v>0.24652777777777779</v>
      </c>
      <c r="BA13" s="14"/>
      <c r="BB13" s="14"/>
      <c r="BC13" s="13"/>
      <c r="BD13" s="14"/>
      <c r="BE13" s="14"/>
      <c r="BF13" s="20"/>
      <c r="BG13" s="16">
        <v>8.3333333333333329E-2</v>
      </c>
      <c r="BH13" s="17">
        <v>0.24652777777777779</v>
      </c>
      <c r="BI13" s="17"/>
      <c r="BJ13" s="17"/>
      <c r="BK13" s="17"/>
      <c r="BL13" s="17"/>
      <c r="BM13" s="17"/>
      <c r="BN13" s="18"/>
      <c r="BO13" s="13"/>
      <c r="BP13" s="14"/>
      <c r="BQ13" s="14"/>
      <c r="BR13" s="14"/>
      <c r="BS13" s="13"/>
      <c r="BT13" s="14"/>
      <c r="BU13" s="14"/>
      <c r="BV13" s="20"/>
      <c r="BW13" s="21">
        <f t="shared" si="2"/>
        <v>1</v>
      </c>
      <c r="BX13" s="2" t="str">
        <f t="shared" si="1"/>
        <v>X</v>
      </c>
    </row>
    <row r="14" spans="1:76" x14ac:dyDescent="0.2">
      <c r="A14" s="31">
        <f t="shared" si="3"/>
        <v>8</v>
      </c>
      <c r="B14" s="74">
        <v>72669020</v>
      </c>
      <c r="C14" s="61" t="str">
        <f>+VLOOKUP(J14,TURNO!P:Q,2,0)</f>
        <v xml:space="preserve">PARTNERCALL </v>
      </c>
      <c r="D14" s="61" t="str">
        <f>+VLOOKUP(N14,TURNO!B:D,3,0)</f>
        <v>Madrugada</v>
      </c>
      <c r="E14" s="75">
        <f>+VLOOKUP(B14,GESEM!B:R,12,0)</f>
        <v>43976</v>
      </c>
      <c r="F14" s="61" t="str">
        <f>+VLOOKUP(B14,GESEM!B:R,13,0)</f>
        <v>PART TIME</v>
      </c>
      <c r="G14" s="61"/>
      <c r="H14" s="61"/>
      <c r="I14" s="61" t="str">
        <f>+VLOOKUP(B14,GESEM!B:N,3,0)</f>
        <v>SALAZAR JULCA GERALDINE MARSOL</v>
      </c>
      <c r="J14" s="61" t="s">
        <v>29</v>
      </c>
      <c r="K14" s="61" t="str">
        <f>+VLOOKUP(B14,GESEM!B:R,8,0)</f>
        <v xml:space="preserve">VILCA ARTEAGA NOEMI </v>
      </c>
      <c r="L14" s="61" t="str">
        <f>+VLOOKUP(B14,GESEM!B:R,17,0)</f>
        <v xml:space="preserve">CARAZA MORENO JONATHAN </v>
      </c>
      <c r="M14" s="61" t="s">
        <v>100</v>
      </c>
      <c r="N14" s="13">
        <v>0.125</v>
      </c>
      <c r="O14" s="14">
        <v>0.28819444444444442</v>
      </c>
      <c r="P14" s="13"/>
      <c r="Q14" s="14"/>
      <c r="R14" s="61" t="str">
        <f>+VLOOKUP(B14,GESEM!B:R,9,0)</f>
        <v>ACTIVO</v>
      </c>
      <c r="S14" s="13">
        <v>0.125</v>
      </c>
      <c r="T14" s="14">
        <v>0.28819444444444442</v>
      </c>
      <c r="U14" s="14"/>
      <c r="V14" s="14"/>
      <c r="W14" s="13"/>
      <c r="X14" s="14"/>
      <c r="Y14" s="14"/>
      <c r="Z14" s="15"/>
      <c r="AA14" s="16">
        <v>0.125</v>
      </c>
      <c r="AB14" s="17">
        <v>0.28819444444444442</v>
      </c>
      <c r="AC14" s="17"/>
      <c r="AD14" s="17"/>
      <c r="AE14" s="17"/>
      <c r="AF14" s="17"/>
      <c r="AG14" s="17"/>
      <c r="AH14" s="18"/>
      <c r="AI14" s="13">
        <v>0.125</v>
      </c>
      <c r="AJ14" s="14">
        <v>0.28819444444444442</v>
      </c>
      <c r="AK14" s="14"/>
      <c r="AL14" s="14"/>
      <c r="AM14" s="13"/>
      <c r="AN14" s="14"/>
      <c r="AO14" s="14"/>
      <c r="AP14" s="20"/>
      <c r="AQ14" s="16"/>
      <c r="AR14" s="17"/>
      <c r="AS14" s="17"/>
      <c r="AT14" s="17"/>
      <c r="AU14" s="17"/>
      <c r="AV14" s="17"/>
      <c r="AW14" s="17"/>
      <c r="AX14" s="18"/>
      <c r="AY14" s="13">
        <v>0.125</v>
      </c>
      <c r="AZ14" s="14">
        <v>0.28819444444444442</v>
      </c>
      <c r="BA14" s="14"/>
      <c r="BB14" s="14"/>
      <c r="BC14" s="13"/>
      <c r="BD14" s="14"/>
      <c r="BE14" s="14"/>
      <c r="BF14" s="20"/>
      <c r="BG14" s="16">
        <v>0.125</v>
      </c>
      <c r="BH14" s="17">
        <v>0.28819444444444442</v>
      </c>
      <c r="BI14" s="17"/>
      <c r="BJ14" s="17"/>
      <c r="BK14" s="17"/>
      <c r="BL14" s="17"/>
      <c r="BM14" s="17"/>
      <c r="BN14" s="18"/>
      <c r="BO14" s="13">
        <v>0.125</v>
      </c>
      <c r="BP14" s="14">
        <v>0.28819444444444442</v>
      </c>
      <c r="BQ14" s="14"/>
      <c r="BR14" s="14"/>
      <c r="BS14" s="13"/>
      <c r="BT14" s="14"/>
      <c r="BU14" s="14"/>
      <c r="BV14" s="20"/>
      <c r="BW14" s="21">
        <f t="shared" si="2"/>
        <v>1</v>
      </c>
      <c r="BX14" s="2" t="str">
        <f t="shared" si="1"/>
        <v>X</v>
      </c>
    </row>
    <row r="15" spans="1:76" x14ac:dyDescent="0.2">
      <c r="A15" s="31">
        <f t="shared" si="3"/>
        <v>9</v>
      </c>
      <c r="B15" s="74">
        <v>77702936</v>
      </c>
      <c r="C15" s="61" t="str">
        <f>+VLOOKUP(J15,TURNO!P:Q,2,0)</f>
        <v xml:space="preserve">PARTNERCALL </v>
      </c>
      <c r="D15" s="61" t="str">
        <f>+VLOOKUP(N15,TURNO!B:D,3,0)</f>
        <v>Madrugada</v>
      </c>
      <c r="E15" s="75">
        <f>+VLOOKUP(B15,GESEM!B:R,12,0)</f>
        <v>44964</v>
      </c>
      <c r="F15" s="61" t="str">
        <f>+VLOOKUP(B15,GESEM!B:R,13,0)</f>
        <v>PART TIME</v>
      </c>
      <c r="G15" s="61" t="s">
        <v>83</v>
      </c>
      <c r="H15" s="61"/>
      <c r="I15" s="61" t="str">
        <f>+VLOOKUP(B15,GESEM!B:N,3,0)</f>
        <v>TESORE QUISPE ORIANA BELEN</v>
      </c>
      <c r="J15" s="61" t="s">
        <v>29</v>
      </c>
      <c r="K15" s="61" t="str">
        <f>+VLOOKUP(B15,GESEM!B:R,8,0)</f>
        <v>ÑIQUEN DEL AGUILA WALTERS DAVID</v>
      </c>
      <c r="L15" s="61" t="str">
        <f>+VLOOKUP(B15,GESEM!B:R,17,0)</f>
        <v xml:space="preserve">CARAZA MORENO JONATHAN </v>
      </c>
      <c r="M15" s="61" t="s">
        <v>103</v>
      </c>
      <c r="N15" s="13">
        <v>0.16666666666666666</v>
      </c>
      <c r="O15" s="14">
        <v>0.3298611111111111</v>
      </c>
      <c r="P15" s="13"/>
      <c r="Q15" s="14"/>
      <c r="R15" s="61" t="str">
        <f>+VLOOKUP(B15,GESEM!B:R,9,0)</f>
        <v>ACTIVO</v>
      </c>
      <c r="S15" s="13">
        <v>0.16666666666666666</v>
      </c>
      <c r="T15" s="14">
        <v>0.3298611111111111</v>
      </c>
      <c r="U15" s="14"/>
      <c r="V15" s="14"/>
      <c r="W15" s="13"/>
      <c r="X15" s="14"/>
      <c r="Y15" s="14"/>
      <c r="Z15" s="15"/>
      <c r="AA15" s="16">
        <v>0.16666666666666666</v>
      </c>
      <c r="AB15" s="17">
        <v>0.3298611111111111</v>
      </c>
      <c r="AC15" s="17"/>
      <c r="AD15" s="17"/>
      <c r="AE15" s="17"/>
      <c r="AF15" s="17"/>
      <c r="AG15" s="17"/>
      <c r="AH15" s="18"/>
      <c r="AI15" s="13">
        <v>0.16666666666666666</v>
      </c>
      <c r="AJ15" s="14">
        <v>0.3298611111111111</v>
      </c>
      <c r="AK15" s="14"/>
      <c r="AL15" s="14"/>
      <c r="AM15" s="13"/>
      <c r="AN15" s="14"/>
      <c r="AO15" s="14"/>
      <c r="AP15" s="20"/>
      <c r="AQ15" s="16">
        <v>0.16666666666666666</v>
      </c>
      <c r="AR15" s="17">
        <v>0.3298611111111111</v>
      </c>
      <c r="AS15" s="17"/>
      <c r="AT15" s="17"/>
      <c r="AU15" s="17"/>
      <c r="AV15" s="17"/>
      <c r="AW15" s="17"/>
      <c r="AX15" s="18"/>
      <c r="AY15" s="13">
        <v>0.16666666666666666</v>
      </c>
      <c r="AZ15" s="14">
        <v>0.3298611111111111</v>
      </c>
      <c r="BA15" s="14"/>
      <c r="BB15" s="14"/>
      <c r="BC15" s="13"/>
      <c r="BD15" s="14"/>
      <c r="BE15" s="14"/>
      <c r="BF15" s="20"/>
      <c r="BG15" s="16">
        <v>0.16666666666666666</v>
      </c>
      <c r="BH15" s="17">
        <v>0.3298611111111111</v>
      </c>
      <c r="BI15" s="17"/>
      <c r="BJ15" s="17"/>
      <c r="BK15" s="17"/>
      <c r="BL15" s="17"/>
      <c r="BM15" s="17"/>
      <c r="BN15" s="18"/>
      <c r="BO15" s="13"/>
      <c r="BP15" s="14"/>
      <c r="BQ15" s="14"/>
      <c r="BR15" s="14"/>
      <c r="BS15" s="13"/>
      <c r="BT15" s="14"/>
      <c r="BU15" s="14"/>
      <c r="BV15" s="20"/>
      <c r="BW15" s="21">
        <f t="shared" si="2"/>
        <v>1</v>
      </c>
      <c r="BX15" s="2" t="str">
        <f t="shared" si="1"/>
        <v>X</v>
      </c>
    </row>
    <row r="16" spans="1:76" x14ac:dyDescent="0.2">
      <c r="A16" s="31">
        <f t="shared" si="3"/>
        <v>10</v>
      </c>
      <c r="B16" s="74">
        <v>71737434</v>
      </c>
      <c r="C16" s="61" t="str">
        <f>+VLOOKUP(J16,TURNO!P:Q,2,0)</f>
        <v xml:space="preserve">PARTNERCALL </v>
      </c>
      <c r="D16" s="61" t="str">
        <f>+VLOOKUP(N16,TURNO!B:D,3,0)</f>
        <v>Madrugada</v>
      </c>
      <c r="E16" s="75">
        <f>+VLOOKUP(B16,GESEM!B:R,12,0)</f>
        <v>45680</v>
      </c>
      <c r="F16" s="61" t="str">
        <f>+VLOOKUP(B16,GESEM!B:R,13,0)</f>
        <v>PART TIME</v>
      </c>
      <c r="G16" s="61"/>
      <c r="H16" s="61"/>
      <c r="I16" s="61" t="str">
        <f>+VLOOKUP(B16,GESEM!B:N,3,0)</f>
        <v>CALMET CAJA CORAIMA LESLY</v>
      </c>
      <c r="J16" s="61" t="s">
        <v>29</v>
      </c>
      <c r="K16" s="61" t="str">
        <f>+VLOOKUP(B16,GESEM!B:R,8,0)</f>
        <v xml:space="preserve">VILCA ARTEAGA NOEMI </v>
      </c>
      <c r="L16" s="61" t="str">
        <f>+VLOOKUP(B16,GESEM!B:R,17,0)</f>
        <v xml:space="preserve">CARAZA MORENO JONATHAN </v>
      </c>
      <c r="M16" s="61" t="s">
        <v>97</v>
      </c>
      <c r="N16" s="13">
        <v>0.16666666666666666</v>
      </c>
      <c r="O16" s="14">
        <v>0.3298611111111111</v>
      </c>
      <c r="P16" s="13"/>
      <c r="Q16" s="14"/>
      <c r="R16" s="61" t="str">
        <f>+VLOOKUP(B16,GESEM!B:R,9,0)</f>
        <v>ACTIVO</v>
      </c>
      <c r="S16" s="13"/>
      <c r="T16" s="14"/>
      <c r="U16" s="14"/>
      <c r="V16" s="14"/>
      <c r="W16" s="13"/>
      <c r="X16" s="14"/>
      <c r="Y16" s="14"/>
      <c r="Z16" s="15"/>
      <c r="AA16" s="16">
        <v>0.16666666666666666</v>
      </c>
      <c r="AB16" s="17">
        <v>0.3298611111111111</v>
      </c>
      <c r="AC16" s="17"/>
      <c r="AD16" s="17"/>
      <c r="AE16" s="17"/>
      <c r="AF16" s="17"/>
      <c r="AG16" s="17"/>
      <c r="AH16" s="18"/>
      <c r="AI16" s="13">
        <v>0.16666666666666666</v>
      </c>
      <c r="AJ16" s="14">
        <v>0.3298611111111111</v>
      </c>
      <c r="AK16" s="14"/>
      <c r="AL16" s="14"/>
      <c r="AM16" s="13"/>
      <c r="AN16" s="14"/>
      <c r="AO16" s="14"/>
      <c r="AP16" s="20"/>
      <c r="AQ16" s="16">
        <v>0.16666666666666666</v>
      </c>
      <c r="AR16" s="17">
        <v>0.3298611111111111</v>
      </c>
      <c r="AS16" s="17"/>
      <c r="AT16" s="17"/>
      <c r="AU16" s="17"/>
      <c r="AV16" s="17"/>
      <c r="AW16" s="17"/>
      <c r="AX16" s="18"/>
      <c r="AY16" s="13">
        <v>0.16666666666666666</v>
      </c>
      <c r="AZ16" s="14">
        <v>0.3298611111111111</v>
      </c>
      <c r="BA16" s="14"/>
      <c r="BB16" s="14"/>
      <c r="BC16" s="13"/>
      <c r="BD16" s="14"/>
      <c r="BE16" s="14"/>
      <c r="BF16" s="20"/>
      <c r="BG16" s="16">
        <v>0.16666666666666666</v>
      </c>
      <c r="BH16" s="17">
        <v>0.3298611111111111</v>
      </c>
      <c r="BI16" s="17"/>
      <c r="BJ16" s="17"/>
      <c r="BK16" s="17"/>
      <c r="BL16" s="17"/>
      <c r="BM16" s="17"/>
      <c r="BN16" s="18"/>
      <c r="BO16" s="13">
        <v>0.16666666666666666</v>
      </c>
      <c r="BP16" s="14">
        <v>0.3298611111111111</v>
      </c>
      <c r="BQ16" s="14"/>
      <c r="BR16" s="14"/>
      <c r="BS16" s="13"/>
      <c r="BT16" s="14"/>
      <c r="BU16" s="14"/>
      <c r="BV16" s="20"/>
      <c r="BW16" s="21">
        <f t="shared" si="2"/>
        <v>1</v>
      </c>
      <c r="BX16" s="2" t="str">
        <f t="shared" si="1"/>
        <v>X</v>
      </c>
    </row>
    <row r="17" spans="1:76" x14ac:dyDescent="0.2">
      <c r="A17" s="31">
        <f t="shared" si="3"/>
        <v>11</v>
      </c>
      <c r="B17" s="74">
        <v>71284748</v>
      </c>
      <c r="C17" s="61" t="str">
        <f>+VLOOKUP(J17,TURNO!P:Q,2,0)</f>
        <v xml:space="preserve">PARTNERCALL </v>
      </c>
      <c r="D17" s="61" t="str">
        <f>+VLOOKUP(N17,TURNO!B:D,3,0)</f>
        <v>Madrugada</v>
      </c>
      <c r="E17" s="75">
        <f>+VLOOKUP(B17,GESEM!B:R,12,0)</f>
        <v>43974</v>
      </c>
      <c r="F17" s="61" t="str">
        <f>+VLOOKUP(B17,GESEM!B:R,13,0)</f>
        <v>FULL TIME</v>
      </c>
      <c r="G17" s="61"/>
      <c r="H17" s="61"/>
      <c r="I17" s="61" t="str">
        <f>+VLOOKUP(B17,GESEM!B:N,3,0)</f>
        <v>RAMOS BAZÁN ROSSEMERY</v>
      </c>
      <c r="J17" s="61" t="s">
        <v>29</v>
      </c>
      <c r="K17" s="61" t="str">
        <f>+VLOOKUP(B17,GESEM!B:R,8,0)</f>
        <v xml:space="preserve">VILCA ARTEAGA NOEMI </v>
      </c>
      <c r="L17" s="61" t="str">
        <f>+VLOOKUP(B17,GESEM!B:R,17,0)</f>
        <v xml:space="preserve">CARAZA MORENO JONATHAN </v>
      </c>
      <c r="M17" s="61" t="s">
        <v>99</v>
      </c>
      <c r="N17" s="13">
        <v>0.20833333333333334</v>
      </c>
      <c r="O17" s="14">
        <v>0.55208333333333337</v>
      </c>
      <c r="P17" s="13">
        <v>0.29166666666666669</v>
      </c>
      <c r="Q17" s="14">
        <v>0.32291666666666669</v>
      </c>
      <c r="R17" s="61" t="str">
        <f>+VLOOKUP(B17,GESEM!B:R,9,0)</f>
        <v>ACTIVO</v>
      </c>
      <c r="S17" s="13">
        <v>0.20833333333333334</v>
      </c>
      <c r="T17" s="14">
        <v>0.55208333333333337</v>
      </c>
      <c r="U17" s="14"/>
      <c r="V17" s="14"/>
      <c r="W17" s="13">
        <v>0.29166666666666669</v>
      </c>
      <c r="X17" s="14">
        <v>0.32291666666666669</v>
      </c>
      <c r="Y17" s="14"/>
      <c r="Z17" s="15"/>
      <c r="AA17" s="16">
        <v>0.20833333333333334</v>
      </c>
      <c r="AB17" s="17">
        <v>0.55208333333333337</v>
      </c>
      <c r="AC17" s="17"/>
      <c r="AD17" s="17"/>
      <c r="AE17" s="17">
        <v>0.29166666666666669</v>
      </c>
      <c r="AF17" s="17">
        <v>0.32291666666666669</v>
      </c>
      <c r="AG17" s="17"/>
      <c r="AH17" s="18"/>
      <c r="AI17" s="13"/>
      <c r="AJ17" s="14"/>
      <c r="AK17" s="14"/>
      <c r="AL17" s="14"/>
      <c r="AM17" s="13"/>
      <c r="AN17" s="14"/>
      <c r="AO17" s="14"/>
      <c r="AP17" s="20"/>
      <c r="AQ17" s="16">
        <v>0.20833333333333334</v>
      </c>
      <c r="AR17" s="17">
        <v>0.55208333333333337</v>
      </c>
      <c r="AS17" s="17"/>
      <c r="AT17" s="17"/>
      <c r="AU17" s="17">
        <v>0.29166666666666669</v>
      </c>
      <c r="AV17" s="17">
        <v>0.32291666666666669</v>
      </c>
      <c r="AW17" s="17"/>
      <c r="AX17" s="18"/>
      <c r="AY17" s="13">
        <v>0.20833333333333334</v>
      </c>
      <c r="AZ17" s="14">
        <v>0.55208333333333337</v>
      </c>
      <c r="BA17" s="14"/>
      <c r="BB17" s="14"/>
      <c r="BC17" s="13">
        <v>0.29166666666666669</v>
      </c>
      <c r="BD17" s="14">
        <v>0.32291666666666669</v>
      </c>
      <c r="BE17" s="14"/>
      <c r="BF17" s="20"/>
      <c r="BG17" s="16">
        <v>0.20833333333333334</v>
      </c>
      <c r="BH17" s="17">
        <v>0.55208333333333337</v>
      </c>
      <c r="BI17" s="17"/>
      <c r="BJ17" s="17"/>
      <c r="BK17" s="17">
        <v>0.29166666666666669</v>
      </c>
      <c r="BL17" s="17">
        <v>0.32291666666666669</v>
      </c>
      <c r="BM17" s="17"/>
      <c r="BN17" s="18"/>
      <c r="BO17" s="13">
        <v>0.20833333333333334</v>
      </c>
      <c r="BP17" s="14">
        <v>0.55208333333333337</v>
      </c>
      <c r="BQ17" s="14"/>
      <c r="BR17" s="14"/>
      <c r="BS17" s="13">
        <v>0.29166666666666669</v>
      </c>
      <c r="BT17" s="14">
        <v>0.32291666666666669</v>
      </c>
      <c r="BU17" s="14"/>
      <c r="BV17" s="20"/>
      <c r="BW17" s="21">
        <f t="shared" si="2"/>
        <v>1</v>
      </c>
      <c r="BX17" s="2" t="str">
        <f t="shared" si="1"/>
        <v>X</v>
      </c>
    </row>
    <row r="18" spans="1:76" x14ac:dyDescent="0.2">
      <c r="A18" s="31">
        <f t="shared" si="3"/>
        <v>12</v>
      </c>
      <c r="B18" s="74">
        <v>74582001</v>
      </c>
      <c r="C18" s="61" t="str">
        <f>+VLOOKUP(J18,TURNO!P:Q,2,0)</f>
        <v xml:space="preserve">PARTNERCALL </v>
      </c>
      <c r="D18" s="61" t="str">
        <f>+VLOOKUP(N18,TURNO!B:D,3,0)</f>
        <v>Mañana</v>
      </c>
      <c r="E18" s="75">
        <f>+VLOOKUP(B18,GESEM!B:R,12,0)</f>
        <v>43796</v>
      </c>
      <c r="F18" s="61" t="str">
        <f>+VLOOKUP(B18,GESEM!B:R,13,0)</f>
        <v>FULL TIME</v>
      </c>
      <c r="G18" s="61" t="s">
        <v>2228</v>
      </c>
      <c r="H18" s="61" t="s">
        <v>2238</v>
      </c>
      <c r="I18" s="61" t="str">
        <f>+VLOOKUP(B18,GESEM!B:N,3,0)</f>
        <v>CARRION ZAQUINAULA ANDREA GIRELA</v>
      </c>
      <c r="J18" s="61" t="s">
        <v>29</v>
      </c>
      <c r="K18" s="61" t="str">
        <f>+VLOOKUP(B18,GESEM!B:R,8,0)</f>
        <v>ÑIQUEN DEL AGUILA WALTERS DAVID</v>
      </c>
      <c r="L18" s="61" t="str">
        <f>+VLOOKUP(B18,GESEM!B:R,17,0)</f>
        <v xml:space="preserve">CARAZA MORENO JONATHAN </v>
      </c>
      <c r="M18" s="61" t="s">
        <v>103</v>
      </c>
      <c r="N18" s="13">
        <v>0.25</v>
      </c>
      <c r="O18" s="14">
        <v>0.59375</v>
      </c>
      <c r="P18" s="13">
        <v>0.375</v>
      </c>
      <c r="Q18" s="14">
        <v>0.40625</v>
      </c>
      <c r="R18" s="61" t="str">
        <f>+VLOOKUP(B18,GESEM!B:R,9,0)</f>
        <v>ACTIVO</v>
      </c>
      <c r="S18" s="13">
        <v>0.25</v>
      </c>
      <c r="T18" s="14">
        <v>0.59375</v>
      </c>
      <c r="U18" s="14"/>
      <c r="V18" s="14"/>
      <c r="W18" s="13">
        <v>0.375</v>
      </c>
      <c r="X18" s="14">
        <v>0.40625</v>
      </c>
      <c r="Y18" s="14"/>
      <c r="Z18" s="15"/>
      <c r="AA18" s="16">
        <v>0.25</v>
      </c>
      <c r="AB18" s="17">
        <v>0.59375</v>
      </c>
      <c r="AC18" s="17"/>
      <c r="AD18" s="17"/>
      <c r="AE18" s="17">
        <v>0.375</v>
      </c>
      <c r="AF18" s="17">
        <v>0.40625</v>
      </c>
      <c r="AG18" s="17"/>
      <c r="AH18" s="18"/>
      <c r="AI18" s="13">
        <v>0.25</v>
      </c>
      <c r="AJ18" s="14">
        <v>0.59375</v>
      </c>
      <c r="AK18" s="14"/>
      <c r="AL18" s="14"/>
      <c r="AM18" s="13">
        <v>0.375</v>
      </c>
      <c r="AN18" s="14">
        <v>0.40625</v>
      </c>
      <c r="AO18" s="14"/>
      <c r="AP18" s="20"/>
      <c r="AQ18" s="16">
        <v>0.25</v>
      </c>
      <c r="AR18" s="17">
        <v>0.59375</v>
      </c>
      <c r="AS18" s="17"/>
      <c r="AT18" s="17"/>
      <c r="AU18" s="17">
        <v>0.375</v>
      </c>
      <c r="AV18" s="17">
        <v>0.40625</v>
      </c>
      <c r="AW18" s="17"/>
      <c r="AX18" s="18"/>
      <c r="AY18" s="13">
        <v>0.25</v>
      </c>
      <c r="AZ18" s="14">
        <v>0.59375</v>
      </c>
      <c r="BA18" s="14"/>
      <c r="BB18" s="14"/>
      <c r="BC18" s="13">
        <v>0.375</v>
      </c>
      <c r="BD18" s="14">
        <v>0.40625</v>
      </c>
      <c r="BE18" s="14"/>
      <c r="BF18" s="20"/>
      <c r="BG18" s="16">
        <v>0.25</v>
      </c>
      <c r="BH18" s="17">
        <v>0.59375</v>
      </c>
      <c r="BI18" s="17"/>
      <c r="BJ18" s="17"/>
      <c r="BK18" s="17">
        <v>0.375</v>
      </c>
      <c r="BL18" s="17">
        <v>0.40625</v>
      </c>
      <c r="BM18" s="17"/>
      <c r="BN18" s="18"/>
      <c r="BO18" s="13"/>
      <c r="BP18" s="14"/>
      <c r="BQ18" s="14"/>
      <c r="BR18" s="14"/>
      <c r="BS18" s="13"/>
      <c r="BT18" s="14"/>
      <c r="BU18" s="14"/>
      <c r="BV18" s="20"/>
      <c r="BW18" s="21">
        <f t="shared" si="2"/>
        <v>1</v>
      </c>
      <c r="BX18" s="2" t="str">
        <f t="shared" si="1"/>
        <v>X</v>
      </c>
    </row>
    <row r="19" spans="1:76" x14ac:dyDescent="0.2">
      <c r="A19" s="31">
        <f t="shared" si="3"/>
        <v>13</v>
      </c>
      <c r="B19" s="74">
        <v>47348644</v>
      </c>
      <c r="C19" s="61" t="str">
        <f>+VLOOKUP(J19,TURNO!P:Q,2,0)</f>
        <v xml:space="preserve">PARTNERCALL </v>
      </c>
      <c r="D19" s="61" t="str">
        <f>+VLOOKUP(N19,TURNO!B:D,3,0)</f>
        <v>Mañana</v>
      </c>
      <c r="E19" s="75">
        <f>+VLOOKUP(B19,GESEM!B:R,12,0)</f>
        <v>45490</v>
      </c>
      <c r="F19" s="61" t="str">
        <f>+VLOOKUP(B19,GESEM!B:R,13,0)</f>
        <v>FULL TIME</v>
      </c>
      <c r="G19" s="61"/>
      <c r="H19" s="61"/>
      <c r="I19" s="61" t="str">
        <f>+VLOOKUP(B19,GESEM!B:N,3,0)</f>
        <v>TEODOR VELASQUEZ MANUEL FREDDY</v>
      </c>
      <c r="J19" s="61" t="s">
        <v>29</v>
      </c>
      <c r="K19" s="61" t="str">
        <f>+VLOOKUP(B19,GESEM!B:R,8,0)</f>
        <v xml:space="preserve">VILCA ARTEAGA NOEMI </v>
      </c>
      <c r="L19" s="61" t="str">
        <f>+VLOOKUP(B19,GESEM!B:R,17,0)</f>
        <v xml:space="preserve">CARAZA MORENO JONATHAN </v>
      </c>
      <c r="M19" s="61" t="s">
        <v>98</v>
      </c>
      <c r="N19" s="13">
        <v>0.25</v>
      </c>
      <c r="O19" s="14">
        <v>0.59375</v>
      </c>
      <c r="P19" s="13">
        <v>0.33333333333333331</v>
      </c>
      <c r="Q19" s="14">
        <v>0.36458333333333331</v>
      </c>
      <c r="R19" s="61" t="str">
        <f>+VLOOKUP(B19,GESEM!B:R,9,0)</f>
        <v>ACTIVO</v>
      </c>
      <c r="S19" s="13">
        <v>0.25</v>
      </c>
      <c r="T19" s="14">
        <v>0.59375</v>
      </c>
      <c r="U19" s="14"/>
      <c r="V19" s="14"/>
      <c r="W19" s="13">
        <v>0.33333333333333331</v>
      </c>
      <c r="X19" s="14">
        <v>0.36458333333333331</v>
      </c>
      <c r="Y19" s="14"/>
      <c r="Z19" s="15"/>
      <c r="AA19" s="16"/>
      <c r="AB19" s="17"/>
      <c r="AC19" s="17"/>
      <c r="AD19" s="17"/>
      <c r="AE19" s="17"/>
      <c r="AF19" s="17"/>
      <c r="AG19" s="17"/>
      <c r="AH19" s="18"/>
      <c r="AI19" s="13">
        <v>0.25</v>
      </c>
      <c r="AJ19" s="14">
        <v>0.59375</v>
      </c>
      <c r="AK19" s="14"/>
      <c r="AL19" s="14"/>
      <c r="AM19" s="13">
        <v>0.33333333333333331</v>
      </c>
      <c r="AN19" s="14">
        <v>0.36458333333333331</v>
      </c>
      <c r="AO19" s="14"/>
      <c r="AP19" s="20"/>
      <c r="AQ19" s="16">
        <v>0.25</v>
      </c>
      <c r="AR19" s="17">
        <v>0.59375</v>
      </c>
      <c r="AS19" s="17"/>
      <c r="AT19" s="17"/>
      <c r="AU19" s="17">
        <v>0.33333333333333331</v>
      </c>
      <c r="AV19" s="17">
        <v>0.36458333333333331</v>
      </c>
      <c r="AW19" s="17"/>
      <c r="AX19" s="18"/>
      <c r="AY19" s="13">
        <v>0.25</v>
      </c>
      <c r="AZ19" s="14">
        <v>0.59375</v>
      </c>
      <c r="BA19" s="14"/>
      <c r="BB19" s="14"/>
      <c r="BC19" s="13">
        <v>0.33333333333333331</v>
      </c>
      <c r="BD19" s="14">
        <v>0.36458333333333331</v>
      </c>
      <c r="BE19" s="14"/>
      <c r="BF19" s="20"/>
      <c r="BG19" s="16">
        <v>0.25</v>
      </c>
      <c r="BH19" s="17">
        <v>0.59375</v>
      </c>
      <c r="BI19" s="17"/>
      <c r="BJ19" s="17"/>
      <c r="BK19" s="17">
        <v>0.33333333333333331</v>
      </c>
      <c r="BL19" s="17">
        <v>0.36458333333333331</v>
      </c>
      <c r="BM19" s="17"/>
      <c r="BN19" s="18"/>
      <c r="BO19" s="13">
        <v>0.25</v>
      </c>
      <c r="BP19" s="14">
        <v>0.59375</v>
      </c>
      <c r="BQ19" s="14"/>
      <c r="BR19" s="14"/>
      <c r="BS19" s="13">
        <v>0.33333333333333331</v>
      </c>
      <c r="BT19" s="14">
        <v>0.36458333333333331</v>
      </c>
      <c r="BU19" s="14"/>
      <c r="BV19" s="20"/>
      <c r="BW19" s="21">
        <f t="shared" si="2"/>
        <v>1</v>
      </c>
      <c r="BX19" s="2" t="str">
        <f t="shared" si="1"/>
        <v>X</v>
      </c>
    </row>
    <row r="20" spans="1:76" x14ac:dyDescent="0.2">
      <c r="A20" s="31">
        <f t="shared" si="3"/>
        <v>14</v>
      </c>
      <c r="B20" s="74">
        <v>72735819</v>
      </c>
      <c r="C20" s="61" t="str">
        <f>+VLOOKUP(J20,TURNO!P:Q,2,0)</f>
        <v xml:space="preserve">PARTNERCALL </v>
      </c>
      <c r="D20" s="61" t="str">
        <f>+VLOOKUP(N20,TURNO!B:D,3,0)</f>
        <v>Mañana</v>
      </c>
      <c r="E20" s="75">
        <f>+VLOOKUP(B20,GESEM!B:R,12,0)</f>
        <v>45490</v>
      </c>
      <c r="F20" s="61" t="str">
        <f>+VLOOKUP(B20,GESEM!B:R,13,0)</f>
        <v>FULL TIME</v>
      </c>
      <c r="G20" s="61"/>
      <c r="H20" s="61"/>
      <c r="I20" s="61" t="str">
        <f>+VLOOKUP(B20,GESEM!B:N,3,0)</f>
        <v>MARQUEZ HUAMAN DIANA IBETH</v>
      </c>
      <c r="J20" s="61" t="s">
        <v>29</v>
      </c>
      <c r="K20" s="61" t="str">
        <f>+VLOOKUP(B20,GESEM!B:R,8,0)</f>
        <v>MONTERO ESPINOZA RENATO ALONSO</v>
      </c>
      <c r="L20" s="61" t="str">
        <f>+VLOOKUP(B20,GESEM!B:R,17,0)</f>
        <v xml:space="preserve">CARAZA MORENO JONATHAN </v>
      </c>
      <c r="M20" s="61" t="s">
        <v>98</v>
      </c>
      <c r="N20" s="13">
        <v>0.25</v>
      </c>
      <c r="O20" s="14">
        <v>0.59375</v>
      </c>
      <c r="P20" s="13">
        <v>0.45833333333333331</v>
      </c>
      <c r="Q20" s="14">
        <v>0.48958333333333331</v>
      </c>
      <c r="R20" s="61" t="str">
        <f>+VLOOKUP(B20,GESEM!B:R,9,0)</f>
        <v>ACTIVO</v>
      </c>
      <c r="S20" s="13">
        <v>0.25</v>
      </c>
      <c r="T20" s="14">
        <v>0.59375</v>
      </c>
      <c r="U20" s="14"/>
      <c r="V20" s="14"/>
      <c r="W20" s="13">
        <v>0.45833333333333331</v>
      </c>
      <c r="X20" s="14">
        <v>0.48958333333333331</v>
      </c>
      <c r="Y20" s="14"/>
      <c r="Z20" s="15"/>
      <c r="AA20" s="16"/>
      <c r="AB20" s="17"/>
      <c r="AC20" s="17"/>
      <c r="AD20" s="17"/>
      <c r="AE20" s="17"/>
      <c r="AF20" s="17"/>
      <c r="AG20" s="17"/>
      <c r="AH20" s="18"/>
      <c r="AI20" s="13">
        <v>0.25</v>
      </c>
      <c r="AJ20" s="14">
        <v>0.59375</v>
      </c>
      <c r="AK20" s="14"/>
      <c r="AL20" s="14"/>
      <c r="AM20" s="13">
        <v>0.45833333333333331</v>
      </c>
      <c r="AN20" s="14">
        <v>0.48958333333333331</v>
      </c>
      <c r="AO20" s="14"/>
      <c r="AP20" s="20"/>
      <c r="AQ20" s="16">
        <v>0.25</v>
      </c>
      <c r="AR20" s="17">
        <v>0.59375</v>
      </c>
      <c r="AS20" s="17"/>
      <c r="AT20" s="17"/>
      <c r="AU20" s="17">
        <v>0.45833333333333331</v>
      </c>
      <c r="AV20" s="17">
        <v>0.48958333333333331</v>
      </c>
      <c r="AW20" s="17"/>
      <c r="AX20" s="18"/>
      <c r="AY20" s="13">
        <v>0.25</v>
      </c>
      <c r="AZ20" s="14">
        <v>0.59375</v>
      </c>
      <c r="BA20" s="14"/>
      <c r="BB20" s="14"/>
      <c r="BC20" s="13">
        <v>0.45833333333333331</v>
      </c>
      <c r="BD20" s="14">
        <v>0.48958333333333331</v>
      </c>
      <c r="BE20" s="14"/>
      <c r="BF20" s="20"/>
      <c r="BG20" s="16">
        <v>0.25</v>
      </c>
      <c r="BH20" s="17">
        <v>0.59375</v>
      </c>
      <c r="BI20" s="17"/>
      <c r="BJ20" s="17"/>
      <c r="BK20" s="17">
        <v>0.45833333333333331</v>
      </c>
      <c r="BL20" s="17">
        <v>0.48958333333333331</v>
      </c>
      <c r="BM20" s="17"/>
      <c r="BN20" s="18"/>
      <c r="BO20" s="13">
        <v>0.25</v>
      </c>
      <c r="BP20" s="14">
        <v>0.59375</v>
      </c>
      <c r="BQ20" s="14"/>
      <c r="BR20" s="14"/>
      <c r="BS20" s="13">
        <v>0.45833333333333331</v>
      </c>
      <c r="BT20" s="14">
        <v>0.48958333333333331</v>
      </c>
      <c r="BU20" s="14"/>
      <c r="BV20" s="20"/>
      <c r="BW20" s="21">
        <f t="shared" si="2"/>
        <v>1</v>
      </c>
      <c r="BX20" s="2" t="str">
        <f t="shared" si="1"/>
        <v>X</v>
      </c>
    </row>
    <row r="21" spans="1:76" x14ac:dyDescent="0.2">
      <c r="A21" s="31">
        <f t="shared" si="3"/>
        <v>15</v>
      </c>
      <c r="B21" s="74">
        <v>72173383</v>
      </c>
      <c r="C21" s="61" t="str">
        <f>+VLOOKUP(J21,TURNO!P:Q,2,0)</f>
        <v xml:space="preserve">PARTNERCALL </v>
      </c>
      <c r="D21" s="61" t="str">
        <f>+VLOOKUP(N21,TURNO!B:D,3,0)</f>
        <v>Mañana</v>
      </c>
      <c r="E21" s="75">
        <f>+VLOOKUP(B21,GESEM!B:R,12,0)</f>
        <v>44683</v>
      </c>
      <c r="F21" s="61" t="str">
        <f>+VLOOKUP(B21,GESEM!B:R,13,0)</f>
        <v>FULL TIME</v>
      </c>
      <c r="G21" s="61" t="s">
        <v>2255</v>
      </c>
      <c r="H21" s="61" t="s">
        <v>2256</v>
      </c>
      <c r="I21" s="61" t="str">
        <f>+VLOOKUP(B21,GESEM!B:N,3,0)</f>
        <v>IPARRAGUIRRE ALCARRAZ JOSE ROBERTO</v>
      </c>
      <c r="J21" s="61" t="s">
        <v>29</v>
      </c>
      <c r="K21" s="61" t="str">
        <f>+VLOOKUP(B21,GESEM!B:R,8,0)</f>
        <v xml:space="preserve">VILCA ARTEAGA NOEMI </v>
      </c>
      <c r="L21" s="61" t="str">
        <f>+VLOOKUP(B21,GESEM!B:R,17,0)</f>
        <v xml:space="preserve">CARAZA MORENO JONATHAN </v>
      </c>
      <c r="M21" s="61" t="s">
        <v>100</v>
      </c>
      <c r="N21" s="13">
        <v>0.25</v>
      </c>
      <c r="O21" s="14">
        <v>0.59375</v>
      </c>
      <c r="P21" s="13">
        <v>0.33333333333333331</v>
      </c>
      <c r="Q21" s="14">
        <v>0.36458333333333331</v>
      </c>
      <c r="R21" s="61" t="str">
        <f>+VLOOKUP(B21,GESEM!B:R,9,0)</f>
        <v>ACTIVO</v>
      </c>
      <c r="S21" s="13">
        <v>0.25</v>
      </c>
      <c r="T21" s="14">
        <v>0.59375</v>
      </c>
      <c r="U21" s="14"/>
      <c r="V21" s="14"/>
      <c r="W21" s="13">
        <v>0.33333333333333331</v>
      </c>
      <c r="X21" s="14">
        <v>0.36458333333333331</v>
      </c>
      <c r="Y21" s="14"/>
      <c r="Z21" s="15"/>
      <c r="AA21" s="16">
        <v>0.25</v>
      </c>
      <c r="AB21" s="17">
        <v>0.59375</v>
      </c>
      <c r="AC21" s="17"/>
      <c r="AD21" s="17"/>
      <c r="AE21" s="17">
        <v>0.33333333333333331</v>
      </c>
      <c r="AF21" s="17">
        <v>0.36458333333333331</v>
      </c>
      <c r="AG21" s="17"/>
      <c r="AH21" s="18"/>
      <c r="AI21" s="13">
        <v>0.25</v>
      </c>
      <c r="AJ21" s="14">
        <v>0.59375</v>
      </c>
      <c r="AK21" s="14"/>
      <c r="AL21" s="14"/>
      <c r="AM21" s="13">
        <v>0.33333333333333331</v>
      </c>
      <c r="AN21" s="14">
        <v>0.36458333333333331</v>
      </c>
      <c r="AO21" s="14"/>
      <c r="AP21" s="20"/>
      <c r="AQ21" s="16"/>
      <c r="AR21" s="17"/>
      <c r="AS21" s="17"/>
      <c r="AT21" s="17"/>
      <c r="AU21" s="17">
        <v>0.33333333333333331</v>
      </c>
      <c r="AV21" s="17">
        <v>0.36458333333333331</v>
      </c>
      <c r="AW21" s="17"/>
      <c r="AX21" s="18"/>
      <c r="AY21" s="13">
        <v>0.25</v>
      </c>
      <c r="AZ21" s="14">
        <v>0.59375</v>
      </c>
      <c r="BA21" s="14"/>
      <c r="BB21" s="14"/>
      <c r="BC21" s="13">
        <v>0.33333333333333331</v>
      </c>
      <c r="BD21" s="14">
        <v>0.36458333333333331</v>
      </c>
      <c r="BE21" s="14"/>
      <c r="BF21" s="20"/>
      <c r="BG21" s="16">
        <v>0.25</v>
      </c>
      <c r="BH21" s="17">
        <v>0.59375</v>
      </c>
      <c r="BI21" s="17"/>
      <c r="BJ21" s="17"/>
      <c r="BK21" s="17">
        <v>0.33333333333333331</v>
      </c>
      <c r="BL21" s="17">
        <v>0.36458333333333331</v>
      </c>
      <c r="BM21" s="17"/>
      <c r="BN21" s="18"/>
      <c r="BO21" s="13">
        <v>0.25</v>
      </c>
      <c r="BP21" s="14">
        <v>0.59375</v>
      </c>
      <c r="BQ21" s="14"/>
      <c r="BR21" s="14"/>
      <c r="BS21" s="13">
        <v>0.33333333333333331</v>
      </c>
      <c r="BT21" s="14">
        <v>0.36458333333333331</v>
      </c>
      <c r="BU21" s="14"/>
      <c r="BV21" s="20"/>
      <c r="BW21" s="21">
        <f t="shared" si="2"/>
        <v>1</v>
      </c>
      <c r="BX21" s="2" t="str">
        <f t="shared" si="1"/>
        <v>X</v>
      </c>
    </row>
    <row r="22" spans="1:76" x14ac:dyDescent="0.2">
      <c r="A22" s="31">
        <f t="shared" si="3"/>
        <v>16</v>
      </c>
      <c r="B22" s="74">
        <v>48095660</v>
      </c>
      <c r="C22" s="61" t="str">
        <f>+VLOOKUP(J22,TURNO!P:Q,2,0)</f>
        <v xml:space="preserve">PARTNERCALL </v>
      </c>
      <c r="D22" s="61" t="str">
        <f>+VLOOKUP(N22,TURNO!B:D,3,0)</f>
        <v>Mañana</v>
      </c>
      <c r="E22" s="75">
        <f>+VLOOKUP(B22,GESEM!B:R,12,0)</f>
        <v>45700</v>
      </c>
      <c r="F22" s="61" t="str">
        <f>+VLOOKUP(B22,GESEM!B:R,13,0)</f>
        <v>PART TIME</v>
      </c>
      <c r="G22" s="61"/>
      <c r="H22" s="61"/>
      <c r="I22" s="61" t="str">
        <f>+VLOOKUP(B22,GESEM!B:N,3,0)</f>
        <v>AGUILAR NAVARRO INGRID MARISOL</v>
      </c>
      <c r="J22" s="61" t="s">
        <v>29</v>
      </c>
      <c r="K22" s="61" t="str">
        <f>+VLOOKUP(B22,GESEM!B:R,8,0)</f>
        <v xml:space="preserve">VILCA ARTEAGA NOEMI </v>
      </c>
      <c r="L22" s="61" t="str">
        <f>+VLOOKUP(B22,GESEM!B:R,17,0)</f>
        <v xml:space="preserve">CARAZA MORENO JONATHAN </v>
      </c>
      <c r="M22" s="61" t="s">
        <v>101</v>
      </c>
      <c r="N22" s="13">
        <v>0.25</v>
      </c>
      <c r="O22" s="14">
        <v>0.41319444444444442</v>
      </c>
      <c r="P22" s="13"/>
      <c r="Q22" s="14"/>
      <c r="R22" s="61" t="str">
        <f>+VLOOKUP(B22,GESEM!B:R,9,0)</f>
        <v>ACTIVO</v>
      </c>
      <c r="S22" s="13">
        <v>0.25</v>
      </c>
      <c r="T22" s="14">
        <v>0.41319444444444442</v>
      </c>
      <c r="U22" s="14"/>
      <c r="V22" s="14"/>
      <c r="W22" s="13"/>
      <c r="X22" s="14"/>
      <c r="Y22" s="14"/>
      <c r="Z22" s="15"/>
      <c r="AA22" s="16">
        <v>0.25</v>
      </c>
      <c r="AB22" s="17">
        <v>0.41319444444444442</v>
      </c>
      <c r="AC22" s="17"/>
      <c r="AD22" s="17"/>
      <c r="AE22" s="17"/>
      <c r="AF22" s="17"/>
      <c r="AG22" s="17"/>
      <c r="AH22" s="18"/>
      <c r="AI22" s="13">
        <v>0.25</v>
      </c>
      <c r="AJ22" s="14">
        <v>0.41319444444444442</v>
      </c>
      <c r="AK22" s="14"/>
      <c r="AL22" s="14"/>
      <c r="AM22" s="13"/>
      <c r="AN22" s="14"/>
      <c r="AO22" s="14"/>
      <c r="AP22" s="20"/>
      <c r="AQ22" s="16">
        <v>0.25</v>
      </c>
      <c r="AR22" s="17">
        <v>0.41319444444444442</v>
      </c>
      <c r="AS22" s="17"/>
      <c r="AT22" s="17"/>
      <c r="AU22" s="17"/>
      <c r="AV22" s="17"/>
      <c r="AW22" s="17"/>
      <c r="AX22" s="18"/>
      <c r="AY22" s="13"/>
      <c r="AZ22" s="14"/>
      <c r="BA22" s="14"/>
      <c r="BB22" s="14"/>
      <c r="BC22" s="13"/>
      <c r="BD22" s="14"/>
      <c r="BE22" s="14"/>
      <c r="BF22" s="20"/>
      <c r="BG22" s="16">
        <v>0.25</v>
      </c>
      <c r="BH22" s="17">
        <v>0.41319444444444442</v>
      </c>
      <c r="BI22" s="17"/>
      <c r="BJ22" s="17"/>
      <c r="BK22" s="17"/>
      <c r="BL22" s="17"/>
      <c r="BM22" s="17"/>
      <c r="BN22" s="18"/>
      <c r="BO22" s="13">
        <v>0.25</v>
      </c>
      <c r="BP22" s="14">
        <v>0.41319444444444442</v>
      </c>
      <c r="BQ22" s="14"/>
      <c r="BR22" s="14"/>
      <c r="BS22" s="13"/>
      <c r="BT22" s="14"/>
      <c r="BU22" s="14"/>
      <c r="BV22" s="20"/>
      <c r="BW22" s="21">
        <f t="shared" si="2"/>
        <v>1</v>
      </c>
      <c r="BX22" s="2" t="str">
        <f t="shared" si="1"/>
        <v>X</v>
      </c>
    </row>
    <row r="23" spans="1:76" x14ac:dyDescent="0.2">
      <c r="A23" s="31">
        <f t="shared" si="3"/>
        <v>17</v>
      </c>
      <c r="B23" s="74">
        <v>47514703</v>
      </c>
      <c r="C23" s="61" t="str">
        <f>+VLOOKUP(J23,TURNO!P:Q,2,0)</f>
        <v xml:space="preserve">PARTNERCALL </v>
      </c>
      <c r="D23" s="61" t="str">
        <f>+VLOOKUP(N23,TURNO!B:D,3,0)</f>
        <v>Mañana</v>
      </c>
      <c r="E23" s="75">
        <f>+VLOOKUP(B23,GESEM!B:R,12,0)</f>
        <v>45700</v>
      </c>
      <c r="F23" s="61" t="str">
        <f>+VLOOKUP(B23,GESEM!B:R,13,0)</f>
        <v>PART TIME</v>
      </c>
      <c r="G23" s="61"/>
      <c r="H23" s="61"/>
      <c r="I23" s="61" t="str">
        <f>+VLOOKUP(B23,GESEM!B:N,3,0)</f>
        <v>ARNAO VILCARROMERO ROY</v>
      </c>
      <c r="J23" s="61" t="s">
        <v>29</v>
      </c>
      <c r="K23" s="61" t="str">
        <f>+VLOOKUP(B23,GESEM!B:R,8,0)</f>
        <v xml:space="preserve">VILCA ARTEAGA NOEMI </v>
      </c>
      <c r="L23" s="61" t="str">
        <f>+VLOOKUP(B23,GESEM!B:R,17,0)</f>
        <v xml:space="preserve">CARAZA MORENO JONATHAN </v>
      </c>
      <c r="M23" s="61" t="s">
        <v>97</v>
      </c>
      <c r="N23" s="13">
        <v>0.25</v>
      </c>
      <c r="O23" s="14">
        <v>0.41319444444444442</v>
      </c>
      <c r="P23" s="13"/>
      <c r="Q23" s="14"/>
      <c r="R23" s="61" t="str">
        <f>+VLOOKUP(B23,GESEM!B:R,9,0)</f>
        <v>ACTIVO</v>
      </c>
      <c r="S23" s="13"/>
      <c r="T23" s="14"/>
      <c r="U23" s="14"/>
      <c r="V23" s="14"/>
      <c r="W23" s="13"/>
      <c r="X23" s="14"/>
      <c r="Y23" s="14"/>
      <c r="Z23" s="15"/>
      <c r="AA23" s="16">
        <v>0.25</v>
      </c>
      <c r="AB23" s="17">
        <v>0.41319444444444442</v>
      </c>
      <c r="AC23" s="17"/>
      <c r="AD23" s="17"/>
      <c r="AE23" s="17"/>
      <c r="AF23" s="17"/>
      <c r="AG23" s="17"/>
      <c r="AH23" s="18"/>
      <c r="AI23" s="13">
        <v>0.25</v>
      </c>
      <c r="AJ23" s="14">
        <v>0.41319444444444442</v>
      </c>
      <c r="AK23" s="14"/>
      <c r="AL23" s="14"/>
      <c r="AM23" s="13"/>
      <c r="AN23" s="14"/>
      <c r="AO23" s="14"/>
      <c r="AP23" s="20"/>
      <c r="AQ23" s="16">
        <v>0.25</v>
      </c>
      <c r="AR23" s="17">
        <v>0.41319444444444442</v>
      </c>
      <c r="AS23" s="17"/>
      <c r="AT23" s="17"/>
      <c r="AU23" s="17"/>
      <c r="AV23" s="17"/>
      <c r="AW23" s="17"/>
      <c r="AX23" s="18"/>
      <c r="AY23" s="13">
        <v>0.25</v>
      </c>
      <c r="AZ23" s="14">
        <v>0.41319444444444442</v>
      </c>
      <c r="BA23" s="14"/>
      <c r="BB23" s="14"/>
      <c r="BC23" s="13"/>
      <c r="BD23" s="14"/>
      <c r="BE23" s="14"/>
      <c r="BF23" s="20"/>
      <c r="BG23" s="16">
        <v>0.25</v>
      </c>
      <c r="BH23" s="17">
        <v>0.41319444444444442</v>
      </c>
      <c r="BI23" s="17"/>
      <c r="BJ23" s="17"/>
      <c r="BK23" s="17"/>
      <c r="BL23" s="17"/>
      <c r="BM23" s="17"/>
      <c r="BN23" s="18"/>
      <c r="BO23" s="13">
        <v>0.25</v>
      </c>
      <c r="BP23" s="14">
        <v>0.41319444444444442</v>
      </c>
      <c r="BQ23" s="14"/>
      <c r="BR23" s="14"/>
      <c r="BS23" s="13"/>
      <c r="BT23" s="14"/>
      <c r="BU23" s="14"/>
      <c r="BV23" s="20"/>
      <c r="BW23" s="21">
        <f t="shared" si="2"/>
        <v>1</v>
      </c>
      <c r="BX23" s="2" t="str">
        <f t="shared" si="1"/>
        <v>X</v>
      </c>
    </row>
    <row r="24" spans="1:76" x14ac:dyDescent="0.2">
      <c r="A24" s="31">
        <f t="shared" si="3"/>
        <v>18</v>
      </c>
      <c r="B24" s="74">
        <v>1786688</v>
      </c>
      <c r="C24" s="61" t="str">
        <f>+VLOOKUP(J24,TURNO!P:Q,2,0)</f>
        <v xml:space="preserve">PARTNERCALL </v>
      </c>
      <c r="D24" s="61" t="str">
        <f>+VLOOKUP(N24,TURNO!B:D,3,0)</f>
        <v>Mañana</v>
      </c>
      <c r="E24" s="75">
        <f>+VLOOKUP(B24,GESEM!B:R,12,0)</f>
        <v>45700</v>
      </c>
      <c r="F24" s="61" t="str">
        <f>+VLOOKUP(B24,GESEM!B:R,13,0)</f>
        <v>PART TIME</v>
      </c>
      <c r="G24" s="61"/>
      <c r="H24" s="61"/>
      <c r="I24" s="61" t="str">
        <f>+VLOOKUP(B24,GESEM!B:N,3,0)</f>
        <v>FERNÁNDEZ DE TORINO MARÍA FERNANDA</v>
      </c>
      <c r="J24" s="61" t="s">
        <v>29</v>
      </c>
      <c r="K24" s="61" t="str">
        <f>+VLOOKUP(B24,GESEM!B:R,8,0)</f>
        <v xml:space="preserve">VILCA ARTEAGA NOEMI </v>
      </c>
      <c r="L24" s="61" t="str">
        <f>+VLOOKUP(B24,GESEM!B:R,17,0)</f>
        <v xml:space="preserve">CARAZA MORENO JONATHAN </v>
      </c>
      <c r="M24" s="61" t="s">
        <v>98</v>
      </c>
      <c r="N24" s="13">
        <v>0.25</v>
      </c>
      <c r="O24" s="14">
        <v>0.41319444444444442</v>
      </c>
      <c r="P24" s="13"/>
      <c r="Q24" s="14"/>
      <c r="R24" s="61" t="str">
        <f>+VLOOKUP(B24,GESEM!B:R,9,0)</f>
        <v>ACTIVO</v>
      </c>
      <c r="S24" s="13">
        <v>0.25</v>
      </c>
      <c r="T24" s="14">
        <v>0.41319444444444442</v>
      </c>
      <c r="U24" s="14"/>
      <c r="V24" s="14"/>
      <c r="W24" s="13"/>
      <c r="X24" s="14"/>
      <c r="Y24" s="14"/>
      <c r="Z24" s="15"/>
      <c r="AA24" s="16"/>
      <c r="AB24" s="17"/>
      <c r="AC24" s="17"/>
      <c r="AD24" s="17"/>
      <c r="AE24" s="17"/>
      <c r="AF24" s="17"/>
      <c r="AG24" s="17"/>
      <c r="AH24" s="18"/>
      <c r="AI24" s="13">
        <v>0.25</v>
      </c>
      <c r="AJ24" s="14">
        <v>0.41319444444444442</v>
      </c>
      <c r="AK24" s="14"/>
      <c r="AL24" s="14"/>
      <c r="AM24" s="13"/>
      <c r="AN24" s="14"/>
      <c r="AO24" s="14"/>
      <c r="AP24" s="20"/>
      <c r="AQ24" s="16">
        <v>0.25</v>
      </c>
      <c r="AR24" s="17">
        <v>0.41319444444444442</v>
      </c>
      <c r="AS24" s="17"/>
      <c r="AT24" s="17"/>
      <c r="AU24" s="17"/>
      <c r="AV24" s="17"/>
      <c r="AW24" s="17"/>
      <c r="AX24" s="18"/>
      <c r="AY24" s="13">
        <v>0.25</v>
      </c>
      <c r="AZ24" s="14">
        <v>0.41319444444444442</v>
      </c>
      <c r="BA24" s="14"/>
      <c r="BB24" s="14"/>
      <c r="BC24" s="13"/>
      <c r="BD24" s="14"/>
      <c r="BE24" s="14"/>
      <c r="BF24" s="20"/>
      <c r="BG24" s="16">
        <v>0.25</v>
      </c>
      <c r="BH24" s="17">
        <v>0.41319444444444442</v>
      </c>
      <c r="BI24" s="17"/>
      <c r="BJ24" s="17"/>
      <c r="BK24" s="17"/>
      <c r="BL24" s="17"/>
      <c r="BM24" s="17"/>
      <c r="BN24" s="18"/>
      <c r="BO24" s="13">
        <v>0.25</v>
      </c>
      <c r="BP24" s="14">
        <v>0.41319444444444442</v>
      </c>
      <c r="BQ24" s="14"/>
      <c r="BR24" s="14"/>
      <c r="BS24" s="13"/>
      <c r="BT24" s="14"/>
      <c r="BU24" s="14"/>
      <c r="BV24" s="20"/>
      <c r="BW24" s="21">
        <f t="shared" si="2"/>
        <v>1</v>
      </c>
      <c r="BX24" s="2" t="str">
        <f t="shared" si="1"/>
        <v>X</v>
      </c>
    </row>
    <row r="25" spans="1:76" x14ac:dyDescent="0.2">
      <c r="A25" s="31">
        <f t="shared" si="3"/>
        <v>19</v>
      </c>
      <c r="B25" s="74">
        <v>40911934</v>
      </c>
      <c r="C25" s="61" t="str">
        <f>+VLOOKUP(J25,TURNO!P:Q,2,0)</f>
        <v xml:space="preserve">PARTNERCALL </v>
      </c>
      <c r="D25" s="61" t="str">
        <f>+VLOOKUP(N25,TURNO!B:D,3,0)</f>
        <v>Mañana</v>
      </c>
      <c r="E25" s="75">
        <f>+VLOOKUP(B25,GESEM!B:R,12,0)</f>
        <v>45700</v>
      </c>
      <c r="F25" s="61" t="str">
        <f>+VLOOKUP(B25,GESEM!B:R,13,0)</f>
        <v>PART TIME</v>
      </c>
      <c r="G25" s="61"/>
      <c r="H25" s="61"/>
      <c r="I25" s="61" t="str">
        <f>+VLOOKUP(B25,GESEM!B:N,3,0)</f>
        <v>SIPIRAN BORJA DE CHAVEZ NATALY YANINA</v>
      </c>
      <c r="J25" s="61" t="s">
        <v>29</v>
      </c>
      <c r="K25" s="61" t="str">
        <f>+VLOOKUP(B25,GESEM!B:R,8,0)</f>
        <v xml:space="preserve">VILCA ARTEAGA NOEMI </v>
      </c>
      <c r="L25" s="61" t="str">
        <f>+VLOOKUP(B25,GESEM!B:R,17,0)</f>
        <v xml:space="preserve">CARAZA MORENO JONATHAN </v>
      </c>
      <c r="M25" s="61" t="s">
        <v>98</v>
      </c>
      <c r="N25" s="13">
        <v>0.25</v>
      </c>
      <c r="O25" s="14">
        <v>0.41319444444444442</v>
      </c>
      <c r="P25" s="13"/>
      <c r="Q25" s="14"/>
      <c r="R25" s="61" t="str">
        <f>+VLOOKUP(B25,GESEM!B:R,9,0)</f>
        <v>ACTIVO</v>
      </c>
      <c r="S25" s="13">
        <v>0.25</v>
      </c>
      <c r="T25" s="14">
        <v>0.41319444444444442</v>
      </c>
      <c r="U25" s="14"/>
      <c r="V25" s="14"/>
      <c r="W25" s="13"/>
      <c r="X25" s="14"/>
      <c r="Y25" s="14"/>
      <c r="Z25" s="15"/>
      <c r="AA25" s="16"/>
      <c r="AB25" s="17"/>
      <c r="AC25" s="17"/>
      <c r="AD25" s="17"/>
      <c r="AE25" s="17"/>
      <c r="AF25" s="17"/>
      <c r="AG25" s="17"/>
      <c r="AH25" s="18"/>
      <c r="AI25" s="13">
        <v>0.25</v>
      </c>
      <c r="AJ25" s="14">
        <v>0.41319444444444442</v>
      </c>
      <c r="AK25" s="14"/>
      <c r="AL25" s="14"/>
      <c r="AM25" s="13"/>
      <c r="AN25" s="14"/>
      <c r="AO25" s="14"/>
      <c r="AP25" s="20"/>
      <c r="AQ25" s="16">
        <v>0.25</v>
      </c>
      <c r="AR25" s="17">
        <v>0.41319444444444442</v>
      </c>
      <c r="AS25" s="17"/>
      <c r="AT25" s="17"/>
      <c r="AU25" s="17"/>
      <c r="AV25" s="17"/>
      <c r="AW25" s="17"/>
      <c r="AX25" s="18"/>
      <c r="AY25" s="13">
        <v>0.25</v>
      </c>
      <c r="AZ25" s="14">
        <v>0.41319444444444442</v>
      </c>
      <c r="BA25" s="14"/>
      <c r="BB25" s="14"/>
      <c r="BC25" s="13"/>
      <c r="BD25" s="14"/>
      <c r="BE25" s="14"/>
      <c r="BF25" s="20"/>
      <c r="BG25" s="16">
        <v>0.25</v>
      </c>
      <c r="BH25" s="17">
        <v>0.41319444444444442</v>
      </c>
      <c r="BI25" s="17"/>
      <c r="BJ25" s="17"/>
      <c r="BK25" s="17"/>
      <c r="BL25" s="17"/>
      <c r="BM25" s="17"/>
      <c r="BN25" s="18"/>
      <c r="BO25" s="13">
        <v>0.25</v>
      </c>
      <c r="BP25" s="14">
        <v>0.41319444444444442</v>
      </c>
      <c r="BQ25" s="14"/>
      <c r="BR25" s="14"/>
      <c r="BS25" s="13"/>
      <c r="BT25" s="14"/>
      <c r="BU25" s="14"/>
      <c r="BV25" s="20"/>
      <c r="BW25" s="21">
        <f t="shared" si="2"/>
        <v>1</v>
      </c>
      <c r="BX25" s="2" t="str">
        <f t="shared" si="1"/>
        <v>X</v>
      </c>
    </row>
    <row r="26" spans="1:76" x14ac:dyDescent="0.2">
      <c r="A26" s="31">
        <f t="shared" si="3"/>
        <v>20</v>
      </c>
      <c r="B26" s="74">
        <v>45865188</v>
      </c>
      <c r="C26" s="61" t="str">
        <f>+VLOOKUP(J26,TURNO!P:Q,2,0)</f>
        <v xml:space="preserve">PARTNERCALL </v>
      </c>
      <c r="D26" s="61" t="str">
        <f>+VLOOKUP(N26,TURNO!B:D,3,0)</f>
        <v>Mañana</v>
      </c>
      <c r="E26" s="75">
        <f>+VLOOKUP(B26,GESEM!B:R,12,0)</f>
        <v>45028</v>
      </c>
      <c r="F26" s="61" t="str">
        <f>+VLOOKUP(B26,GESEM!B:R,13,0)</f>
        <v>FULL TIME</v>
      </c>
      <c r="G26" s="61" t="s">
        <v>2217</v>
      </c>
      <c r="H26" s="61" t="s">
        <v>2350</v>
      </c>
      <c r="I26" s="61" t="str">
        <f>+VLOOKUP(B26,GESEM!B:N,3,0)</f>
        <v>TORRES OSTOS SILVIA PATRICIA</v>
      </c>
      <c r="J26" s="61" t="s">
        <v>29</v>
      </c>
      <c r="K26" s="61" t="str">
        <f>+VLOOKUP(B26,GESEM!B:R,8,0)</f>
        <v>ÑIQUEN DEL AGUILA WALTERS DAVID</v>
      </c>
      <c r="L26" s="61" t="str">
        <f>+VLOOKUP(B26,GESEM!B:R,17,0)</f>
        <v xml:space="preserve">CARAZA MORENO JONATHAN </v>
      </c>
      <c r="M26" s="61" t="s">
        <v>97</v>
      </c>
      <c r="N26" s="13">
        <v>0.29166666666666669</v>
      </c>
      <c r="O26" s="14">
        <v>0.63541666666666663</v>
      </c>
      <c r="P26" s="13">
        <v>0.5</v>
      </c>
      <c r="Q26" s="14">
        <v>0.53125</v>
      </c>
      <c r="R26" s="61" t="str">
        <f>+VLOOKUP(B26,GESEM!B:R,9,0)</f>
        <v>ACTIVO</v>
      </c>
      <c r="S26" s="13"/>
      <c r="T26" s="14"/>
      <c r="U26" s="14"/>
      <c r="V26" s="14"/>
      <c r="W26" s="13"/>
      <c r="X26" s="14"/>
      <c r="Y26" s="14"/>
      <c r="Z26" s="15"/>
      <c r="AA26" s="16">
        <v>0.29166666666666669</v>
      </c>
      <c r="AB26" s="17">
        <v>0.63541666666666663</v>
      </c>
      <c r="AC26" s="17"/>
      <c r="AD26" s="17"/>
      <c r="AE26" s="17">
        <v>0.5</v>
      </c>
      <c r="AF26" s="17">
        <v>0.53125</v>
      </c>
      <c r="AG26" s="17"/>
      <c r="AH26" s="18"/>
      <c r="AI26" s="13">
        <v>0.29166666666666669</v>
      </c>
      <c r="AJ26" s="14">
        <v>0.63541666666666663</v>
      </c>
      <c r="AK26" s="14"/>
      <c r="AL26" s="14"/>
      <c r="AM26" s="13">
        <v>0.5</v>
      </c>
      <c r="AN26" s="14">
        <v>0.53125</v>
      </c>
      <c r="AO26" s="14"/>
      <c r="AP26" s="20"/>
      <c r="AQ26" s="16">
        <v>0.29166666666666669</v>
      </c>
      <c r="AR26" s="17">
        <v>0.63541666666666663</v>
      </c>
      <c r="AS26" s="17"/>
      <c r="AT26" s="17"/>
      <c r="AU26" s="17">
        <v>0.5</v>
      </c>
      <c r="AV26" s="17">
        <v>0.53125</v>
      </c>
      <c r="AW26" s="17"/>
      <c r="AX26" s="18"/>
      <c r="AY26" s="13">
        <v>0.29166666666666669</v>
      </c>
      <c r="AZ26" s="14">
        <v>0.63541666666666663</v>
      </c>
      <c r="BA26" s="14"/>
      <c r="BB26" s="14"/>
      <c r="BC26" s="13">
        <v>0.5</v>
      </c>
      <c r="BD26" s="14">
        <v>0.53125</v>
      </c>
      <c r="BE26" s="14"/>
      <c r="BF26" s="20"/>
      <c r="BG26" s="16">
        <v>0.29166666666666669</v>
      </c>
      <c r="BH26" s="17">
        <v>0.63541666666666663</v>
      </c>
      <c r="BI26" s="17"/>
      <c r="BJ26" s="17"/>
      <c r="BK26" s="17">
        <v>0.5</v>
      </c>
      <c r="BL26" s="17">
        <v>0.53125</v>
      </c>
      <c r="BM26" s="17"/>
      <c r="BN26" s="18"/>
      <c r="BO26" s="13">
        <v>0.29166666666666669</v>
      </c>
      <c r="BP26" s="14">
        <v>0.63541666666666663</v>
      </c>
      <c r="BQ26" s="14"/>
      <c r="BR26" s="14"/>
      <c r="BS26" s="13">
        <v>0.5</v>
      </c>
      <c r="BT26" s="14">
        <v>0.53125</v>
      </c>
      <c r="BU26" s="14"/>
      <c r="BV26" s="20"/>
      <c r="BW26" s="21">
        <f t="shared" si="2"/>
        <v>1</v>
      </c>
      <c r="BX26" s="2" t="str">
        <f t="shared" si="1"/>
        <v>X</v>
      </c>
    </row>
    <row r="27" spans="1:76" x14ac:dyDescent="0.2">
      <c r="A27" s="31">
        <f t="shared" si="3"/>
        <v>21</v>
      </c>
      <c r="B27" s="74">
        <v>47790865</v>
      </c>
      <c r="C27" s="61" t="str">
        <f>+VLOOKUP(J27,TURNO!P:Q,2,0)</f>
        <v xml:space="preserve">PARTNERCALL </v>
      </c>
      <c r="D27" s="61" t="str">
        <f>+VLOOKUP(N27,TURNO!B:D,3,0)</f>
        <v>Mañana</v>
      </c>
      <c r="E27" s="75">
        <f>+VLOOKUP(B27,GESEM!B:R,12,0)</f>
        <v>45365</v>
      </c>
      <c r="F27" s="61" t="str">
        <f>+VLOOKUP(B27,GESEM!B:R,13,0)</f>
        <v>FULL TIME</v>
      </c>
      <c r="G27" s="61"/>
      <c r="H27" s="61"/>
      <c r="I27" s="61" t="str">
        <f>+VLOOKUP(B27,GESEM!B:N,3,0)</f>
        <v>PAZ SALAZAR KAZUKO RAQUEL</v>
      </c>
      <c r="J27" s="61" t="s">
        <v>29</v>
      </c>
      <c r="K27" s="61" t="str">
        <f>+VLOOKUP(B27,GESEM!B:R,8,0)</f>
        <v>MONTERO ESPINOZA RENATO ALONSO</v>
      </c>
      <c r="L27" s="61" t="str">
        <f>+VLOOKUP(B27,GESEM!B:R,17,0)</f>
        <v xml:space="preserve">CARAZA MORENO JONATHAN </v>
      </c>
      <c r="M27" s="61" t="s">
        <v>101</v>
      </c>
      <c r="N27" s="13">
        <v>0.29166666666666669</v>
      </c>
      <c r="O27" s="14">
        <v>0.63541666666666663</v>
      </c>
      <c r="P27" s="13">
        <v>0.54166666666666663</v>
      </c>
      <c r="Q27" s="14">
        <v>0.57291666666666663</v>
      </c>
      <c r="R27" s="61" t="str">
        <f>+VLOOKUP(B27,GESEM!B:R,9,0)</f>
        <v>ACTIVO</v>
      </c>
      <c r="S27" s="13">
        <v>0.29166666666666669</v>
      </c>
      <c r="T27" s="14">
        <v>0.63541666666666663</v>
      </c>
      <c r="U27" s="14"/>
      <c r="V27" s="14"/>
      <c r="W27" s="13">
        <v>0.54166666666666663</v>
      </c>
      <c r="X27" s="14">
        <v>0.57291666666666663</v>
      </c>
      <c r="Y27" s="14"/>
      <c r="Z27" s="15"/>
      <c r="AA27" s="16">
        <v>0.29166666666666669</v>
      </c>
      <c r="AB27" s="17">
        <v>0.63541666666666663</v>
      </c>
      <c r="AC27" s="17"/>
      <c r="AD27" s="17"/>
      <c r="AE27" s="17">
        <v>0.54166666666666663</v>
      </c>
      <c r="AF27" s="17">
        <v>0.57291666666666663</v>
      </c>
      <c r="AG27" s="17"/>
      <c r="AH27" s="18"/>
      <c r="AI27" s="13">
        <v>0.29166666666666669</v>
      </c>
      <c r="AJ27" s="14">
        <v>0.63541666666666663</v>
      </c>
      <c r="AK27" s="14"/>
      <c r="AL27" s="14"/>
      <c r="AM27" s="13">
        <v>0.54166666666666663</v>
      </c>
      <c r="AN27" s="14">
        <v>0.57291666666666663</v>
      </c>
      <c r="AO27" s="14"/>
      <c r="AP27" s="20"/>
      <c r="AQ27" s="16">
        <v>0.29166666666666669</v>
      </c>
      <c r="AR27" s="17">
        <v>0.63541666666666663</v>
      </c>
      <c r="AS27" s="17"/>
      <c r="AT27" s="17"/>
      <c r="AU27" s="17">
        <v>0.54166666666666663</v>
      </c>
      <c r="AV27" s="17">
        <v>0.57291666666666663</v>
      </c>
      <c r="AW27" s="17"/>
      <c r="AX27" s="18"/>
      <c r="AY27" s="13"/>
      <c r="AZ27" s="14"/>
      <c r="BA27" s="14"/>
      <c r="BB27" s="14"/>
      <c r="BC27" s="13"/>
      <c r="BD27" s="14"/>
      <c r="BE27" s="14"/>
      <c r="BF27" s="20"/>
      <c r="BG27" s="16">
        <v>0.29166666666666669</v>
      </c>
      <c r="BH27" s="17">
        <v>0.63541666666666663</v>
      </c>
      <c r="BI27" s="17"/>
      <c r="BJ27" s="17"/>
      <c r="BK27" s="17">
        <v>0.54166666666666663</v>
      </c>
      <c r="BL27" s="17">
        <v>0.57291666666666663</v>
      </c>
      <c r="BM27" s="17"/>
      <c r="BN27" s="18"/>
      <c r="BO27" s="13">
        <v>0.29166666666666669</v>
      </c>
      <c r="BP27" s="14">
        <v>0.63541666666666663</v>
      </c>
      <c r="BQ27" s="14"/>
      <c r="BR27" s="14"/>
      <c r="BS27" s="13">
        <v>0.54166666666666663</v>
      </c>
      <c r="BT27" s="14">
        <v>0.57291666666666663</v>
      </c>
      <c r="BU27" s="14"/>
      <c r="BV27" s="20"/>
      <c r="BW27" s="21">
        <f t="shared" si="2"/>
        <v>1</v>
      </c>
      <c r="BX27" s="2" t="str">
        <f t="shared" si="1"/>
        <v>X</v>
      </c>
    </row>
    <row r="28" spans="1:76" x14ac:dyDescent="0.2">
      <c r="A28" s="31">
        <f t="shared" si="3"/>
        <v>22</v>
      </c>
      <c r="B28" s="74">
        <v>2490397</v>
      </c>
      <c r="C28" s="61" t="str">
        <f>+VLOOKUP(J28,TURNO!P:Q,2,0)</f>
        <v xml:space="preserve">PARTNERCALL </v>
      </c>
      <c r="D28" s="61" t="str">
        <f>+VLOOKUP(N28,TURNO!B:D,3,0)</f>
        <v>Mañana</v>
      </c>
      <c r="E28" s="75">
        <f>+VLOOKUP(B28,GESEM!B:R,12,0)</f>
        <v>45700</v>
      </c>
      <c r="F28" s="61" t="str">
        <f>+VLOOKUP(B28,GESEM!B:R,13,0)</f>
        <v>PART TIME</v>
      </c>
      <c r="G28" s="61"/>
      <c r="H28" s="61"/>
      <c r="I28" s="61" t="str">
        <f>+VLOOKUP(B28,GESEM!B:N,3,0)</f>
        <v>GOMEZ SUNIAGA DAMARIS</v>
      </c>
      <c r="J28" s="61" t="s">
        <v>29</v>
      </c>
      <c r="K28" s="61" t="str">
        <f>+VLOOKUP(B28,GESEM!B:R,8,0)</f>
        <v>ÑIQUEN DEL AGUILA WALTERS DAVID</v>
      </c>
      <c r="L28" s="61" t="str">
        <f>+VLOOKUP(B28,GESEM!B:R,17,0)</f>
        <v xml:space="preserve">CARAZA MORENO JONATHAN </v>
      </c>
      <c r="M28" s="61" t="s">
        <v>97</v>
      </c>
      <c r="N28" s="13">
        <v>0.29166666666666669</v>
      </c>
      <c r="O28" s="14">
        <v>0.4548611111111111</v>
      </c>
      <c r="P28" s="13"/>
      <c r="Q28" s="14"/>
      <c r="R28" s="61" t="str">
        <f>+VLOOKUP(B28,GESEM!B:R,9,0)</f>
        <v>ACTIVO</v>
      </c>
      <c r="S28" s="13"/>
      <c r="T28" s="14"/>
      <c r="U28" s="14"/>
      <c r="V28" s="14"/>
      <c r="W28" s="13"/>
      <c r="X28" s="14"/>
      <c r="Y28" s="14"/>
      <c r="Z28" s="15"/>
      <c r="AA28" s="16">
        <v>0.29166666666666669</v>
      </c>
      <c r="AB28" s="17">
        <v>0.4548611111111111</v>
      </c>
      <c r="AC28" s="17"/>
      <c r="AD28" s="17"/>
      <c r="AE28" s="17"/>
      <c r="AF28" s="17"/>
      <c r="AG28" s="17"/>
      <c r="AH28" s="18"/>
      <c r="AI28" s="13">
        <v>0.29166666666666669</v>
      </c>
      <c r="AJ28" s="14">
        <v>0.4548611111111111</v>
      </c>
      <c r="AK28" s="14"/>
      <c r="AL28" s="14"/>
      <c r="AM28" s="13"/>
      <c r="AN28" s="14"/>
      <c r="AO28" s="14"/>
      <c r="AP28" s="20"/>
      <c r="AQ28" s="16">
        <v>0.29166666666666669</v>
      </c>
      <c r="AR28" s="17">
        <v>0.4548611111111111</v>
      </c>
      <c r="AS28" s="17"/>
      <c r="AT28" s="17"/>
      <c r="AU28" s="17"/>
      <c r="AV28" s="17"/>
      <c r="AW28" s="17"/>
      <c r="AX28" s="18"/>
      <c r="AY28" s="13">
        <v>0.29166666666666669</v>
      </c>
      <c r="AZ28" s="14">
        <v>0.4548611111111111</v>
      </c>
      <c r="BA28" s="14"/>
      <c r="BB28" s="14"/>
      <c r="BC28" s="13"/>
      <c r="BD28" s="14"/>
      <c r="BE28" s="14"/>
      <c r="BF28" s="20"/>
      <c r="BG28" s="16">
        <v>0.29166666666666669</v>
      </c>
      <c r="BH28" s="17">
        <v>0.4548611111111111</v>
      </c>
      <c r="BI28" s="17"/>
      <c r="BJ28" s="17"/>
      <c r="BK28" s="17"/>
      <c r="BL28" s="17"/>
      <c r="BM28" s="17"/>
      <c r="BN28" s="18"/>
      <c r="BO28" s="13">
        <v>0.29166666666666669</v>
      </c>
      <c r="BP28" s="14">
        <v>0.4548611111111111</v>
      </c>
      <c r="BQ28" s="14"/>
      <c r="BR28" s="14"/>
      <c r="BS28" s="13"/>
      <c r="BT28" s="14"/>
      <c r="BU28" s="14"/>
      <c r="BV28" s="20"/>
      <c r="BW28" s="21">
        <f t="shared" si="2"/>
        <v>1</v>
      </c>
      <c r="BX28" s="2" t="str">
        <f t="shared" si="1"/>
        <v>X</v>
      </c>
    </row>
    <row r="29" spans="1:76" x14ac:dyDescent="0.2">
      <c r="A29" s="31">
        <f t="shared" si="3"/>
        <v>23</v>
      </c>
      <c r="B29" s="74">
        <v>73149382</v>
      </c>
      <c r="C29" s="61" t="str">
        <f>+VLOOKUP(J29,TURNO!P:Q,2,0)</f>
        <v xml:space="preserve">PARTNERCALL </v>
      </c>
      <c r="D29" s="61" t="str">
        <f>+VLOOKUP(N29,TURNO!B:D,3,0)</f>
        <v>Mañana</v>
      </c>
      <c r="E29" s="75">
        <f>+VLOOKUP(B29,GESEM!B:R,12,0)</f>
        <v>45700</v>
      </c>
      <c r="F29" s="61" t="str">
        <f>+VLOOKUP(B29,GESEM!B:R,13,0)</f>
        <v>PART TIME</v>
      </c>
      <c r="G29" s="61"/>
      <c r="H29" s="61"/>
      <c r="I29" s="61" t="str">
        <f>+VLOOKUP(B29,GESEM!B:N,3,0)</f>
        <v>HUAMAN COTOS ZAIDA MILUSKA ISABEL</v>
      </c>
      <c r="J29" s="61" t="s">
        <v>29</v>
      </c>
      <c r="K29" s="61" t="str">
        <f>+VLOOKUP(B29,GESEM!B:R,8,0)</f>
        <v>ÑIQUEN DEL AGUILA WALTERS DAVID</v>
      </c>
      <c r="L29" s="61" t="str">
        <f>+VLOOKUP(B29,GESEM!B:R,17,0)</f>
        <v xml:space="preserve">CARAZA MORENO JONATHAN </v>
      </c>
      <c r="M29" s="61" t="s">
        <v>102</v>
      </c>
      <c r="N29" s="13">
        <v>0.29166666666666669</v>
      </c>
      <c r="O29" s="14">
        <v>0.4548611111111111</v>
      </c>
      <c r="P29" s="13"/>
      <c r="Q29" s="14"/>
      <c r="R29" s="61" t="str">
        <f>+VLOOKUP(B29,GESEM!B:R,9,0)</f>
        <v>ACTIVO</v>
      </c>
      <c r="S29" s="13">
        <v>0.29166666666666669</v>
      </c>
      <c r="T29" s="14">
        <v>0.4548611111111111</v>
      </c>
      <c r="U29" s="14"/>
      <c r="V29" s="14"/>
      <c r="W29" s="13"/>
      <c r="X29" s="14"/>
      <c r="Y29" s="14"/>
      <c r="Z29" s="15"/>
      <c r="AA29" s="16">
        <v>0.29166666666666669</v>
      </c>
      <c r="AB29" s="17">
        <v>0.4548611111111111</v>
      </c>
      <c r="AC29" s="17"/>
      <c r="AD29" s="17"/>
      <c r="AE29" s="17"/>
      <c r="AF29" s="17"/>
      <c r="AG29" s="17"/>
      <c r="AH29" s="18"/>
      <c r="AI29" s="13">
        <v>0.29166666666666669</v>
      </c>
      <c r="AJ29" s="14">
        <v>0.4548611111111111</v>
      </c>
      <c r="AK29" s="14"/>
      <c r="AL29" s="14"/>
      <c r="AM29" s="13"/>
      <c r="AN29" s="14"/>
      <c r="AO29" s="14"/>
      <c r="AP29" s="20"/>
      <c r="AQ29" s="16">
        <v>0.29166666666666669</v>
      </c>
      <c r="AR29" s="17">
        <v>0.4548611111111111</v>
      </c>
      <c r="AS29" s="17"/>
      <c r="AT29" s="17"/>
      <c r="AU29" s="17"/>
      <c r="AV29" s="17"/>
      <c r="AW29" s="17"/>
      <c r="AX29" s="18"/>
      <c r="AY29" s="13">
        <v>0.29166666666666669</v>
      </c>
      <c r="AZ29" s="14">
        <v>0.4548611111111111</v>
      </c>
      <c r="BA29" s="14"/>
      <c r="BB29" s="14"/>
      <c r="BC29" s="13"/>
      <c r="BD29" s="14"/>
      <c r="BE29" s="14"/>
      <c r="BF29" s="20"/>
      <c r="BG29" s="16"/>
      <c r="BH29" s="17"/>
      <c r="BI29" s="17"/>
      <c r="BJ29" s="17"/>
      <c r="BK29" s="17"/>
      <c r="BL29" s="17"/>
      <c r="BM29" s="17"/>
      <c r="BN29" s="18"/>
      <c r="BO29" s="13">
        <v>0.29166666666666669</v>
      </c>
      <c r="BP29" s="14">
        <v>0.4548611111111111</v>
      </c>
      <c r="BQ29" s="14"/>
      <c r="BR29" s="14"/>
      <c r="BS29" s="13"/>
      <c r="BT29" s="14"/>
      <c r="BU29" s="14"/>
      <c r="BV29" s="20"/>
      <c r="BW29" s="21">
        <f t="shared" si="2"/>
        <v>1</v>
      </c>
      <c r="BX29" s="2" t="str">
        <f t="shared" si="1"/>
        <v>X</v>
      </c>
    </row>
    <row r="30" spans="1:76" x14ac:dyDescent="0.2">
      <c r="A30" s="31">
        <f t="shared" si="3"/>
        <v>24</v>
      </c>
      <c r="B30" s="74">
        <v>10686635</v>
      </c>
      <c r="C30" s="61" t="str">
        <f>+VLOOKUP(J30,TURNO!P:Q,2,0)</f>
        <v xml:space="preserve">PARTNERCALL </v>
      </c>
      <c r="D30" s="61" t="str">
        <f>+VLOOKUP(N30,TURNO!B:D,3,0)</f>
        <v>Mañana</v>
      </c>
      <c r="E30" s="75">
        <f>+VLOOKUP(B30,GESEM!B:R,12,0)</f>
        <v>45680</v>
      </c>
      <c r="F30" s="61" t="str">
        <f>+VLOOKUP(B30,GESEM!B:R,13,0)</f>
        <v>PART TIME</v>
      </c>
      <c r="G30" s="61"/>
      <c r="H30" s="61"/>
      <c r="I30" s="61" t="str">
        <f>+VLOOKUP(B30,GESEM!B:N,3,0)</f>
        <v>FLORES OLIVOS ROY ERNESTO</v>
      </c>
      <c r="J30" s="61" t="s">
        <v>29</v>
      </c>
      <c r="K30" s="61" t="str">
        <f>+VLOOKUP(B30,GESEM!B:R,8,0)</f>
        <v>ÑIQUEN DEL AGUILA WALTERS DAVID</v>
      </c>
      <c r="L30" s="61" t="str">
        <f>+VLOOKUP(B30,GESEM!B:R,17,0)</f>
        <v xml:space="preserve">CARAZA MORENO JONATHAN </v>
      </c>
      <c r="M30" s="61" t="s">
        <v>98</v>
      </c>
      <c r="N30" s="13">
        <v>0.29166666666666669</v>
      </c>
      <c r="O30" s="14">
        <v>0.4548611111111111</v>
      </c>
      <c r="P30" s="13"/>
      <c r="Q30" s="14"/>
      <c r="R30" s="61" t="str">
        <f>+VLOOKUP(B30,GESEM!B:R,9,0)</f>
        <v>ACTIVO</v>
      </c>
      <c r="S30" s="13">
        <v>0.29166666666666669</v>
      </c>
      <c r="T30" s="14">
        <v>0.4548611111111111</v>
      </c>
      <c r="U30" s="14"/>
      <c r="V30" s="14"/>
      <c r="W30" s="13"/>
      <c r="X30" s="14"/>
      <c r="Y30" s="14"/>
      <c r="Z30" s="15"/>
      <c r="AA30" s="16"/>
      <c r="AB30" s="17"/>
      <c r="AC30" s="17"/>
      <c r="AD30" s="17"/>
      <c r="AE30" s="17"/>
      <c r="AF30" s="17"/>
      <c r="AG30" s="17"/>
      <c r="AH30" s="18"/>
      <c r="AI30" s="13">
        <v>0.29166666666666669</v>
      </c>
      <c r="AJ30" s="14">
        <v>0.4548611111111111</v>
      </c>
      <c r="AK30" s="14"/>
      <c r="AL30" s="14"/>
      <c r="AM30" s="13"/>
      <c r="AN30" s="14"/>
      <c r="AO30" s="14"/>
      <c r="AP30" s="20"/>
      <c r="AQ30" s="16">
        <v>0.29166666666666669</v>
      </c>
      <c r="AR30" s="17">
        <v>0.4548611111111111</v>
      </c>
      <c r="AS30" s="17"/>
      <c r="AT30" s="17"/>
      <c r="AU30" s="17"/>
      <c r="AV30" s="17"/>
      <c r="AW30" s="17"/>
      <c r="AX30" s="18"/>
      <c r="AY30" s="13">
        <v>0.29166666666666669</v>
      </c>
      <c r="AZ30" s="14">
        <v>0.4548611111111111</v>
      </c>
      <c r="BA30" s="14"/>
      <c r="BB30" s="14"/>
      <c r="BC30" s="13"/>
      <c r="BD30" s="14"/>
      <c r="BE30" s="14"/>
      <c r="BF30" s="20"/>
      <c r="BG30" s="16">
        <v>0.29166666666666669</v>
      </c>
      <c r="BH30" s="17">
        <v>0.4548611111111111</v>
      </c>
      <c r="BI30" s="17"/>
      <c r="BJ30" s="17"/>
      <c r="BK30" s="17"/>
      <c r="BL30" s="17"/>
      <c r="BM30" s="17"/>
      <c r="BN30" s="18"/>
      <c r="BO30" s="13">
        <v>0.29166666666666669</v>
      </c>
      <c r="BP30" s="14">
        <v>0.4548611111111111</v>
      </c>
      <c r="BQ30" s="14"/>
      <c r="BR30" s="14"/>
      <c r="BS30" s="13"/>
      <c r="BT30" s="14"/>
      <c r="BU30" s="14"/>
      <c r="BV30" s="20"/>
      <c r="BW30" s="21">
        <f t="shared" si="2"/>
        <v>1</v>
      </c>
      <c r="BX30" s="2" t="str">
        <f t="shared" si="1"/>
        <v>X</v>
      </c>
    </row>
    <row r="31" spans="1:76" x14ac:dyDescent="0.2">
      <c r="A31" s="31">
        <f t="shared" si="3"/>
        <v>25</v>
      </c>
      <c r="B31" s="74">
        <v>47516022</v>
      </c>
      <c r="C31" s="61" t="str">
        <f>+VLOOKUP(J31,TURNO!P:Q,2,0)</f>
        <v xml:space="preserve">PARTNERCALL </v>
      </c>
      <c r="D31" s="61" t="str">
        <f>+VLOOKUP(N31,TURNO!B:D,3,0)</f>
        <v>Mañana</v>
      </c>
      <c r="E31" s="75">
        <f>+VLOOKUP(B31,GESEM!B:R,12,0)</f>
        <v>45700</v>
      </c>
      <c r="F31" s="61" t="str">
        <f>+VLOOKUP(B31,GESEM!B:R,13,0)</f>
        <v>PART TIME</v>
      </c>
      <c r="G31" s="61"/>
      <c r="H31" s="61"/>
      <c r="I31" s="61" t="str">
        <f>+VLOOKUP(B31,GESEM!B:N,3,0)</f>
        <v>ELESCANO GARCÍA DE CAMPOS YSABEL RUBY</v>
      </c>
      <c r="J31" s="61" t="s">
        <v>29</v>
      </c>
      <c r="K31" s="61" t="str">
        <f>+VLOOKUP(B31,GESEM!B:R,8,0)</f>
        <v>ÑIQUEN DEL AGUILA WALTERS DAVID</v>
      </c>
      <c r="L31" s="61" t="str">
        <f>+VLOOKUP(B31,GESEM!B:R,17,0)</f>
        <v xml:space="preserve">CARAZA MORENO JONATHAN </v>
      </c>
      <c r="M31" s="61" t="s">
        <v>97</v>
      </c>
      <c r="N31" s="13">
        <v>0.375</v>
      </c>
      <c r="O31" s="14">
        <v>0.53819444444444442</v>
      </c>
      <c r="P31" s="13"/>
      <c r="Q31" s="14"/>
      <c r="R31" s="61" t="str">
        <f>+VLOOKUP(B31,GESEM!B:R,9,0)</f>
        <v>ACTIVO</v>
      </c>
      <c r="S31" s="13"/>
      <c r="T31" s="14"/>
      <c r="U31" s="14"/>
      <c r="V31" s="14"/>
      <c r="W31" s="13"/>
      <c r="X31" s="14"/>
      <c r="Y31" s="14"/>
      <c r="Z31" s="15"/>
      <c r="AA31" s="16">
        <v>0.375</v>
      </c>
      <c r="AB31" s="17">
        <v>0.53819444444444442</v>
      </c>
      <c r="AC31" s="17"/>
      <c r="AD31" s="17"/>
      <c r="AE31" s="17"/>
      <c r="AF31" s="17"/>
      <c r="AG31" s="17"/>
      <c r="AH31" s="18"/>
      <c r="AI31" s="13">
        <v>0.375</v>
      </c>
      <c r="AJ31" s="14">
        <v>0.53819444444444442</v>
      </c>
      <c r="AK31" s="14"/>
      <c r="AL31" s="14"/>
      <c r="AM31" s="13"/>
      <c r="AN31" s="14"/>
      <c r="AO31" s="14"/>
      <c r="AP31" s="20"/>
      <c r="AQ31" s="16">
        <v>0.375</v>
      </c>
      <c r="AR31" s="17">
        <v>0.53819444444444442</v>
      </c>
      <c r="AS31" s="17"/>
      <c r="AT31" s="17"/>
      <c r="AU31" s="17"/>
      <c r="AV31" s="17"/>
      <c r="AW31" s="17"/>
      <c r="AX31" s="18"/>
      <c r="AY31" s="13">
        <v>0.375</v>
      </c>
      <c r="AZ31" s="14">
        <v>0.53819444444444442</v>
      </c>
      <c r="BA31" s="14"/>
      <c r="BB31" s="14"/>
      <c r="BC31" s="13"/>
      <c r="BD31" s="14"/>
      <c r="BE31" s="14"/>
      <c r="BF31" s="20"/>
      <c r="BG31" s="16">
        <v>0.375</v>
      </c>
      <c r="BH31" s="17">
        <v>0.53819444444444442</v>
      </c>
      <c r="BI31" s="17"/>
      <c r="BJ31" s="17"/>
      <c r="BK31" s="17"/>
      <c r="BL31" s="17"/>
      <c r="BM31" s="17"/>
      <c r="BN31" s="18"/>
      <c r="BO31" s="13">
        <v>0.375</v>
      </c>
      <c r="BP31" s="14">
        <v>0.53819444444444442</v>
      </c>
      <c r="BQ31" s="14"/>
      <c r="BR31" s="14"/>
      <c r="BS31" s="13"/>
      <c r="BT31" s="14"/>
      <c r="BU31" s="14"/>
      <c r="BV31" s="20"/>
      <c r="BW31" s="21">
        <f t="shared" si="2"/>
        <v>1</v>
      </c>
      <c r="BX31" s="2" t="str">
        <f t="shared" si="1"/>
        <v>X</v>
      </c>
    </row>
    <row r="32" spans="1:76" x14ac:dyDescent="0.2">
      <c r="A32" s="31">
        <f t="shared" si="3"/>
        <v>26</v>
      </c>
      <c r="B32" s="74">
        <v>75197285</v>
      </c>
      <c r="C32" s="61" t="str">
        <f>+VLOOKUP(J32,TURNO!P:Q,2,0)</f>
        <v xml:space="preserve">PARTNERCALL </v>
      </c>
      <c r="D32" s="61" t="str">
        <f>+VLOOKUP(N32,TURNO!B:D,3,0)</f>
        <v>Mañana</v>
      </c>
      <c r="E32" s="75">
        <f>+VLOOKUP(B32,GESEM!B:R,12,0)</f>
        <v>45490</v>
      </c>
      <c r="F32" s="61" t="str">
        <f>+VLOOKUP(B32,GESEM!B:R,13,0)</f>
        <v>FULL TIME</v>
      </c>
      <c r="G32" s="61" t="s">
        <v>2228</v>
      </c>
      <c r="H32" s="61" t="s">
        <v>2240</v>
      </c>
      <c r="I32" s="61" t="str">
        <f>+VLOOKUP(B32,GESEM!B:N,3,0)</f>
        <v>LA MADRID DAVILA ALBA LUCIA</v>
      </c>
      <c r="J32" s="61" t="s">
        <v>29</v>
      </c>
      <c r="K32" s="61" t="str">
        <f>+VLOOKUP(B32,GESEM!B:R,8,0)</f>
        <v>DUEÑAS LEANDRO ANGGY LEIDY MIRELLA</v>
      </c>
      <c r="L32" s="61" t="str">
        <f>+VLOOKUP(B32,GESEM!B:R,17,0)</f>
        <v xml:space="preserve">CARAZA MORENO JONATHAN </v>
      </c>
      <c r="M32" s="61" t="s">
        <v>97</v>
      </c>
      <c r="N32" s="13">
        <v>0.45833333333333331</v>
      </c>
      <c r="O32" s="14">
        <v>0.80208333333333337</v>
      </c>
      <c r="P32" s="13">
        <v>0.54166666666666663</v>
      </c>
      <c r="Q32" s="14">
        <v>0.57291666666666663</v>
      </c>
      <c r="R32" s="61" t="str">
        <f>+VLOOKUP(B32,GESEM!B:R,9,0)</f>
        <v>ACTIVO</v>
      </c>
      <c r="S32" s="13"/>
      <c r="T32" s="14"/>
      <c r="U32" s="14"/>
      <c r="V32" s="14"/>
      <c r="W32" s="13"/>
      <c r="X32" s="14"/>
      <c r="Y32" s="14"/>
      <c r="Z32" s="15"/>
      <c r="AA32" s="16">
        <v>0.45833333333333331</v>
      </c>
      <c r="AB32" s="17">
        <v>0.80208333333333337</v>
      </c>
      <c r="AC32" s="17"/>
      <c r="AD32" s="17"/>
      <c r="AE32" s="17">
        <v>0.54166666666666663</v>
      </c>
      <c r="AF32" s="17">
        <v>0.57291666666666663</v>
      </c>
      <c r="AG32" s="17"/>
      <c r="AH32" s="18"/>
      <c r="AI32" s="13">
        <v>0.45833333333333331</v>
      </c>
      <c r="AJ32" s="14">
        <v>0.80208333333333337</v>
      </c>
      <c r="AK32" s="14"/>
      <c r="AL32" s="14"/>
      <c r="AM32" s="13">
        <v>0.54166666666666663</v>
      </c>
      <c r="AN32" s="14">
        <v>0.57291666666666663</v>
      </c>
      <c r="AO32" s="14"/>
      <c r="AP32" s="20"/>
      <c r="AQ32" s="16">
        <v>0.45833333333333331</v>
      </c>
      <c r="AR32" s="17">
        <v>0.80208333333333337</v>
      </c>
      <c r="AS32" s="17"/>
      <c r="AT32" s="17"/>
      <c r="AU32" s="17">
        <v>0.54166666666666663</v>
      </c>
      <c r="AV32" s="17">
        <v>0.57291666666666663</v>
      </c>
      <c r="AW32" s="17"/>
      <c r="AX32" s="18"/>
      <c r="AY32" s="13">
        <v>0.45833333333333331</v>
      </c>
      <c r="AZ32" s="14">
        <v>0.80208333333333337</v>
      </c>
      <c r="BA32" s="14"/>
      <c r="BB32" s="14"/>
      <c r="BC32" s="13">
        <v>0.54166666666666663</v>
      </c>
      <c r="BD32" s="14">
        <v>0.57291666666666663</v>
      </c>
      <c r="BE32" s="14"/>
      <c r="BF32" s="20"/>
      <c r="BG32" s="16">
        <v>0.45833333333333331</v>
      </c>
      <c r="BH32" s="17">
        <v>0.80208333333333337</v>
      </c>
      <c r="BI32" s="17"/>
      <c r="BJ32" s="17"/>
      <c r="BK32" s="17">
        <v>0.54166666666666663</v>
      </c>
      <c r="BL32" s="17">
        <v>0.57291666666666663</v>
      </c>
      <c r="BM32" s="17"/>
      <c r="BN32" s="18"/>
      <c r="BO32" s="13">
        <v>0.45833333333333331</v>
      </c>
      <c r="BP32" s="14">
        <v>0.80208333333333337</v>
      </c>
      <c r="BQ32" s="14"/>
      <c r="BR32" s="14"/>
      <c r="BS32" s="13">
        <v>0.54166666666666663</v>
      </c>
      <c r="BT32" s="14">
        <v>0.57291666666666663</v>
      </c>
      <c r="BU32" s="14"/>
      <c r="BV32" s="20"/>
      <c r="BW32" s="21">
        <f t="shared" si="2"/>
        <v>1</v>
      </c>
      <c r="BX32" s="2" t="str">
        <f t="shared" si="1"/>
        <v>X</v>
      </c>
    </row>
    <row r="33" spans="1:76" x14ac:dyDescent="0.2">
      <c r="A33" s="31">
        <f t="shared" si="3"/>
        <v>27</v>
      </c>
      <c r="B33" s="74">
        <v>74360802</v>
      </c>
      <c r="C33" s="61" t="str">
        <f>+VLOOKUP(J33,TURNO!P:Q,2,0)</f>
        <v xml:space="preserve">PARTNERCALL </v>
      </c>
      <c r="D33" s="61" t="str">
        <f>+VLOOKUP(N33,TURNO!B:D,3,0)</f>
        <v>Mañana</v>
      </c>
      <c r="E33" s="75">
        <f>+VLOOKUP(B33,GESEM!B:R,12,0)</f>
        <v>45642</v>
      </c>
      <c r="F33" s="61" t="str">
        <f>+VLOOKUP(B33,GESEM!B:R,13,0)</f>
        <v>FULL TIME</v>
      </c>
      <c r="G33" s="61"/>
      <c r="H33" s="86"/>
      <c r="I33" s="61" t="str">
        <f>+VLOOKUP(B33,GESEM!B:N,3,0)</f>
        <v>SANCHEZ BRITO SAMANTHA ESTHER</v>
      </c>
      <c r="J33" s="61" t="s">
        <v>29</v>
      </c>
      <c r="K33" s="61" t="str">
        <f>+VLOOKUP(B33,GESEM!B:R,8,0)</f>
        <v>MONTERO ESPINOZA RENATO ALONSO</v>
      </c>
      <c r="L33" s="61" t="str">
        <f>+VLOOKUP(B33,GESEM!B:R,17,0)</f>
        <v xml:space="preserve">CARAZA MORENO JONATHAN </v>
      </c>
      <c r="M33" s="61" t="s">
        <v>101</v>
      </c>
      <c r="N33" s="13">
        <v>0.45833333333333331</v>
      </c>
      <c r="O33" s="14">
        <v>0.80208333333333337</v>
      </c>
      <c r="P33" s="13">
        <v>0.58333333333333337</v>
      </c>
      <c r="Q33" s="14">
        <v>0.61458333333333337</v>
      </c>
      <c r="R33" s="61" t="str">
        <f>+VLOOKUP(B33,GESEM!B:R,9,0)</f>
        <v>ACTIVO</v>
      </c>
      <c r="S33" s="13">
        <v>0.45833333333333331</v>
      </c>
      <c r="T33" s="14">
        <v>0.80208333333333337</v>
      </c>
      <c r="U33" s="14"/>
      <c r="V33" s="14"/>
      <c r="W33" s="13">
        <v>0.58333333333333337</v>
      </c>
      <c r="X33" s="14">
        <v>0.61458333333333337</v>
      </c>
      <c r="Y33" s="14"/>
      <c r="Z33" s="15"/>
      <c r="AA33" s="16">
        <v>0.45833333333333331</v>
      </c>
      <c r="AB33" s="17">
        <v>0.80208333333333337</v>
      </c>
      <c r="AC33" s="17"/>
      <c r="AD33" s="17"/>
      <c r="AE33" s="17">
        <v>0.58333333333333337</v>
      </c>
      <c r="AF33" s="17">
        <v>0.61458333333333337</v>
      </c>
      <c r="AG33" s="17"/>
      <c r="AH33" s="18"/>
      <c r="AI33" s="13">
        <v>0.45833333333333331</v>
      </c>
      <c r="AJ33" s="14">
        <v>0.80208333333333337</v>
      </c>
      <c r="AK33" s="14"/>
      <c r="AL33" s="14"/>
      <c r="AM33" s="13">
        <v>0.58333333333333337</v>
      </c>
      <c r="AN33" s="14">
        <v>0.61458333333333337</v>
      </c>
      <c r="AO33" s="14"/>
      <c r="AP33" s="20"/>
      <c r="AQ33" s="16">
        <v>0.45833333333333331</v>
      </c>
      <c r="AR33" s="17">
        <v>0.80208333333333337</v>
      </c>
      <c r="AS33" s="17"/>
      <c r="AT33" s="17"/>
      <c r="AU33" s="17">
        <v>0.58333333333333337</v>
      </c>
      <c r="AV33" s="17">
        <v>0.61458333333333337</v>
      </c>
      <c r="AW33" s="17"/>
      <c r="AX33" s="18"/>
      <c r="AY33" s="13"/>
      <c r="AZ33" s="14"/>
      <c r="BA33" s="14"/>
      <c r="BB33" s="14"/>
      <c r="BC33" s="13"/>
      <c r="BD33" s="14"/>
      <c r="BE33" s="14"/>
      <c r="BF33" s="20"/>
      <c r="BG33" s="16">
        <v>0.45833333333333331</v>
      </c>
      <c r="BH33" s="17">
        <v>0.80208333333333337</v>
      </c>
      <c r="BI33" s="17"/>
      <c r="BJ33" s="17"/>
      <c r="BK33" s="17">
        <v>0.58333333333333337</v>
      </c>
      <c r="BL33" s="17">
        <v>0.61458333333333337</v>
      </c>
      <c r="BM33" s="17"/>
      <c r="BN33" s="18"/>
      <c r="BO33" s="13">
        <v>0.45833333333333331</v>
      </c>
      <c r="BP33" s="14">
        <v>0.80208333333333337</v>
      </c>
      <c r="BQ33" s="14"/>
      <c r="BR33" s="14"/>
      <c r="BS33" s="13">
        <v>0.58333333333333337</v>
      </c>
      <c r="BT33" s="14">
        <v>0.61458333333333337</v>
      </c>
      <c r="BU33" s="14"/>
      <c r="BV33" s="20"/>
      <c r="BW33" s="21">
        <f t="shared" si="2"/>
        <v>1</v>
      </c>
      <c r="BX33" s="2" t="str">
        <f t="shared" si="1"/>
        <v>X</v>
      </c>
    </row>
    <row r="34" spans="1:76" x14ac:dyDescent="0.2">
      <c r="A34" s="31">
        <f t="shared" si="3"/>
        <v>28</v>
      </c>
      <c r="B34" s="74">
        <v>60750668</v>
      </c>
      <c r="C34" s="61" t="str">
        <f>+VLOOKUP(J34,TURNO!P:Q,2,0)</f>
        <v xml:space="preserve">PARTNERCALL </v>
      </c>
      <c r="D34" s="61" t="str">
        <f>+VLOOKUP(N34,TURNO!B:D,3,0)</f>
        <v>Tarde</v>
      </c>
      <c r="E34" s="75">
        <f>+VLOOKUP(B34,GESEM!B:R,12,0)</f>
        <v>45700</v>
      </c>
      <c r="F34" s="61" t="str">
        <f>+VLOOKUP(B34,GESEM!B:R,13,0)</f>
        <v>PART TIME</v>
      </c>
      <c r="G34" s="61"/>
      <c r="H34" s="86"/>
      <c r="I34" s="61" t="str">
        <f>+VLOOKUP(B34,GESEM!B:N,3,0)</f>
        <v>LOAYZA RIMARI ESTEFANY</v>
      </c>
      <c r="J34" s="61" t="s">
        <v>29</v>
      </c>
      <c r="K34" s="61" t="str">
        <f>+VLOOKUP(B34,GESEM!B:R,8,0)</f>
        <v>MONTERO ESPINOZA RENATO ALONSO</v>
      </c>
      <c r="L34" s="61" t="str">
        <f>+VLOOKUP(B34,GESEM!B:R,17,0)</f>
        <v xml:space="preserve">CARAZA MORENO JONATHAN </v>
      </c>
      <c r="M34" s="61" t="s">
        <v>98</v>
      </c>
      <c r="N34" s="13">
        <v>0.54166666666666663</v>
      </c>
      <c r="O34" s="14">
        <v>0.70486111111111116</v>
      </c>
      <c r="P34" s="13"/>
      <c r="Q34" s="14"/>
      <c r="R34" s="61" t="str">
        <f>+VLOOKUP(B34,GESEM!B:R,9,0)</f>
        <v>ACTIVO</v>
      </c>
      <c r="S34" s="13">
        <v>0.54166666666666663</v>
      </c>
      <c r="T34" s="14">
        <v>0.70486111111111116</v>
      </c>
      <c r="U34" s="14"/>
      <c r="V34" s="14"/>
      <c r="W34" s="13"/>
      <c r="X34" s="14"/>
      <c r="Y34" s="14"/>
      <c r="Z34" s="15"/>
      <c r="AA34" s="16"/>
      <c r="AB34" s="17"/>
      <c r="AC34" s="17"/>
      <c r="AD34" s="17"/>
      <c r="AE34" s="17"/>
      <c r="AF34" s="17"/>
      <c r="AG34" s="17"/>
      <c r="AH34" s="18"/>
      <c r="AI34" s="13">
        <v>0.54166666666666663</v>
      </c>
      <c r="AJ34" s="14">
        <v>0.70486111111111116</v>
      </c>
      <c r="AK34" s="14"/>
      <c r="AL34" s="14"/>
      <c r="AM34" s="13"/>
      <c r="AN34" s="14"/>
      <c r="AO34" s="14"/>
      <c r="AP34" s="20"/>
      <c r="AQ34" s="16">
        <v>0.54166666666666663</v>
      </c>
      <c r="AR34" s="17">
        <v>0.70486111111111116</v>
      </c>
      <c r="AS34" s="17"/>
      <c r="AT34" s="17"/>
      <c r="AU34" s="17"/>
      <c r="AV34" s="17"/>
      <c r="AW34" s="17"/>
      <c r="AX34" s="18"/>
      <c r="AY34" s="13">
        <v>0.54166666666666663</v>
      </c>
      <c r="AZ34" s="14">
        <v>0.70486111111111116</v>
      </c>
      <c r="BA34" s="14"/>
      <c r="BB34" s="14"/>
      <c r="BC34" s="13"/>
      <c r="BD34" s="14"/>
      <c r="BE34" s="14"/>
      <c r="BF34" s="20"/>
      <c r="BG34" s="16">
        <v>0.54166666666666663</v>
      </c>
      <c r="BH34" s="17">
        <v>0.70486111111111116</v>
      </c>
      <c r="BI34" s="17"/>
      <c r="BJ34" s="17"/>
      <c r="BK34" s="17"/>
      <c r="BL34" s="17"/>
      <c r="BM34" s="17"/>
      <c r="BN34" s="18"/>
      <c r="BO34" s="13">
        <v>0.54166666666666663</v>
      </c>
      <c r="BP34" s="14">
        <v>0.70486111111111116</v>
      </c>
      <c r="BQ34" s="14"/>
      <c r="BR34" s="14"/>
      <c r="BS34" s="13"/>
      <c r="BT34" s="14"/>
      <c r="BU34" s="14"/>
      <c r="BV34" s="20"/>
      <c r="BW34" s="21">
        <f t="shared" si="2"/>
        <v>1</v>
      </c>
      <c r="BX34" s="2" t="str">
        <f t="shared" si="1"/>
        <v>X</v>
      </c>
    </row>
    <row r="35" spans="1:76" x14ac:dyDescent="0.2">
      <c r="A35" s="31">
        <f t="shared" si="3"/>
        <v>29</v>
      </c>
      <c r="B35" s="74">
        <v>75911747</v>
      </c>
      <c r="C35" s="61" t="str">
        <f>+VLOOKUP(J35,TURNO!P:Q,2,0)</f>
        <v xml:space="preserve">PARTNERCALL </v>
      </c>
      <c r="D35" s="61" t="str">
        <f>+VLOOKUP(N35,TURNO!B:D,3,0)</f>
        <v>Tarde</v>
      </c>
      <c r="E35" s="75">
        <f>+VLOOKUP(B35,GESEM!B:R,12,0)</f>
        <v>45261</v>
      </c>
      <c r="F35" s="61" t="str">
        <f>+VLOOKUP(B35,GESEM!B:R,13,0)</f>
        <v>PART TIME</v>
      </c>
      <c r="G35" s="61"/>
      <c r="H35" s="61"/>
      <c r="I35" s="61" t="str">
        <f>+VLOOKUP(B35,GESEM!B:N,3,0)</f>
        <v>ESTRADA MONTALVO JOSE JESUS</v>
      </c>
      <c r="J35" s="61" t="s">
        <v>29</v>
      </c>
      <c r="K35" s="61" t="str">
        <f>+VLOOKUP(B35,GESEM!B:R,8,0)</f>
        <v>MONTERO ESPINOZA RENATO ALONSO</v>
      </c>
      <c r="L35" s="61" t="str">
        <f>+VLOOKUP(B35,GESEM!B:R,17,0)</f>
        <v xml:space="preserve">CARAZA MORENO JONATHAN </v>
      </c>
      <c r="M35" s="61" t="s">
        <v>102</v>
      </c>
      <c r="N35" s="13">
        <v>0.54166666666666663</v>
      </c>
      <c r="O35" s="14">
        <v>0.70486111111111116</v>
      </c>
      <c r="P35" s="13"/>
      <c r="Q35" s="14"/>
      <c r="R35" s="61" t="str">
        <f>+VLOOKUP(B35,GESEM!B:R,9,0)</f>
        <v>ACTIVO</v>
      </c>
      <c r="S35" s="13">
        <v>0.54166666666666663</v>
      </c>
      <c r="T35" s="14">
        <v>0.70486111111111116</v>
      </c>
      <c r="U35" s="14"/>
      <c r="V35" s="14"/>
      <c r="W35" s="13"/>
      <c r="X35" s="14"/>
      <c r="Y35" s="14"/>
      <c r="Z35" s="15"/>
      <c r="AA35" s="16">
        <v>0.54166666666666663</v>
      </c>
      <c r="AB35" s="17">
        <v>0.70486111111111116</v>
      </c>
      <c r="AC35" s="17"/>
      <c r="AD35" s="17"/>
      <c r="AE35" s="17"/>
      <c r="AF35" s="17"/>
      <c r="AG35" s="17"/>
      <c r="AH35" s="18"/>
      <c r="AI35" s="13">
        <v>0.54166666666666663</v>
      </c>
      <c r="AJ35" s="14">
        <v>0.70486111111111116</v>
      </c>
      <c r="AK35" s="14"/>
      <c r="AL35" s="14"/>
      <c r="AM35" s="13"/>
      <c r="AN35" s="14"/>
      <c r="AO35" s="14"/>
      <c r="AP35" s="20"/>
      <c r="AQ35" s="16">
        <v>0.54166666666666663</v>
      </c>
      <c r="AR35" s="17">
        <v>0.70486111111111116</v>
      </c>
      <c r="AS35" s="17"/>
      <c r="AT35" s="17"/>
      <c r="AU35" s="17"/>
      <c r="AV35" s="17"/>
      <c r="AW35" s="17"/>
      <c r="AX35" s="18"/>
      <c r="AY35" s="13">
        <v>0.54166666666666663</v>
      </c>
      <c r="AZ35" s="14">
        <v>0.70486111111111116</v>
      </c>
      <c r="BA35" s="14"/>
      <c r="BB35" s="14"/>
      <c r="BC35" s="13"/>
      <c r="BD35" s="14"/>
      <c r="BE35" s="14"/>
      <c r="BF35" s="20"/>
      <c r="BG35" s="16"/>
      <c r="BH35" s="17"/>
      <c r="BI35" s="17"/>
      <c r="BJ35" s="17"/>
      <c r="BK35" s="17"/>
      <c r="BL35" s="17"/>
      <c r="BM35" s="17"/>
      <c r="BN35" s="18"/>
      <c r="BO35" s="13">
        <v>0.54166666666666663</v>
      </c>
      <c r="BP35" s="14">
        <v>0.70486111111111116</v>
      </c>
      <c r="BQ35" s="14"/>
      <c r="BR35" s="14"/>
      <c r="BS35" s="13"/>
      <c r="BT35" s="14"/>
      <c r="BU35" s="14"/>
      <c r="BV35" s="20"/>
      <c r="BW35" s="21">
        <f t="shared" si="2"/>
        <v>1</v>
      </c>
      <c r="BX35" s="2" t="str">
        <f t="shared" si="1"/>
        <v>X</v>
      </c>
    </row>
    <row r="36" spans="1:76" x14ac:dyDescent="0.2">
      <c r="A36" s="31">
        <f t="shared" si="3"/>
        <v>30</v>
      </c>
      <c r="B36" s="74">
        <v>73447612</v>
      </c>
      <c r="C36" s="61" t="s">
        <v>26</v>
      </c>
      <c r="D36" s="61" t="s">
        <v>53</v>
      </c>
      <c r="E36" s="75">
        <f>+VLOOKUP(B36,GESEM!B:R,12,0)</f>
        <v>45680</v>
      </c>
      <c r="F36" s="61" t="s">
        <v>79</v>
      </c>
      <c r="G36" s="61"/>
      <c r="H36" s="61"/>
      <c r="I36" s="61" t="str">
        <f>+VLOOKUP(B36,GESEM!B:N,3,0)</f>
        <v>CACERES ALBUJAR PIERINA JANET</v>
      </c>
      <c r="J36" s="61" t="s">
        <v>29</v>
      </c>
      <c r="K36" s="61" t="str">
        <f>+VLOOKUP(B36,GESEM!B:R,8,0)</f>
        <v>ÑIQUEN DEL AGUILA WALTERS DAVID</v>
      </c>
      <c r="L36" s="61" t="str">
        <f>+VLOOKUP(B36,GESEM!B:R,17,0)</f>
        <v xml:space="preserve">CARAZA MORENO JONATHAN </v>
      </c>
      <c r="M36" s="61" t="s">
        <v>102</v>
      </c>
      <c r="N36" s="13">
        <v>0.54166666666666663</v>
      </c>
      <c r="O36" s="14">
        <v>0.70486111111111116</v>
      </c>
      <c r="P36" s="13"/>
      <c r="Q36" s="14"/>
      <c r="R36" s="61" t="str">
        <f>+VLOOKUP(B36,GESEM!B:R,9,0)</f>
        <v>ACTIVO</v>
      </c>
      <c r="S36" s="13">
        <v>0.54166666666666663</v>
      </c>
      <c r="T36" s="14">
        <v>0.70486111111111116</v>
      </c>
      <c r="U36" s="14"/>
      <c r="V36" s="14"/>
      <c r="W36" s="13"/>
      <c r="X36" s="14"/>
      <c r="Y36" s="14"/>
      <c r="Z36" s="15"/>
      <c r="AA36" s="16">
        <v>0.54166666666666663</v>
      </c>
      <c r="AB36" s="17">
        <v>0.70486111111111116</v>
      </c>
      <c r="AC36" s="17"/>
      <c r="AD36" s="17"/>
      <c r="AE36" s="17"/>
      <c r="AF36" s="17"/>
      <c r="AG36" s="17"/>
      <c r="AH36" s="18"/>
      <c r="AI36" s="13">
        <v>0.54166666666666663</v>
      </c>
      <c r="AJ36" s="14">
        <v>0.70486111111111116</v>
      </c>
      <c r="AK36" s="14"/>
      <c r="AL36" s="14"/>
      <c r="AM36" s="13"/>
      <c r="AN36" s="14"/>
      <c r="AO36" s="14"/>
      <c r="AP36" s="20"/>
      <c r="AQ36" s="16">
        <v>0.54166666666666663</v>
      </c>
      <c r="AR36" s="17">
        <v>0.70486111111111116</v>
      </c>
      <c r="AS36" s="17"/>
      <c r="AT36" s="17"/>
      <c r="AU36" s="17"/>
      <c r="AV36" s="17"/>
      <c r="AW36" s="17"/>
      <c r="AX36" s="18"/>
      <c r="AY36" s="13">
        <v>0.54166666666666663</v>
      </c>
      <c r="AZ36" s="14">
        <v>0.70486111111111116</v>
      </c>
      <c r="BA36" s="14"/>
      <c r="BB36" s="14"/>
      <c r="BC36" s="13"/>
      <c r="BD36" s="14"/>
      <c r="BE36" s="14"/>
      <c r="BF36" s="20"/>
      <c r="BG36" s="16"/>
      <c r="BH36" s="17"/>
      <c r="BI36" s="17"/>
      <c r="BJ36" s="17"/>
      <c r="BK36" s="17"/>
      <c r="BL36" s="17"/>
      <c r="BM36" s="17"/>
      <c r="BN36" s="18"/>
      <c r="BO36" s="13">
        <v>0.54166666666666663</v>
      </c>
      <c r="BP36" s="14">
        <v>0.70486111111111116</v>
      </c>
      <c r="BQ36" s="14"/>
      <c r="BR36" s="14"/>
      <c r="BS36" s="13"/>
      <c r="BT36" s="14"/>
      <c r="BU36" s="14"/>
      <c r="BV36" s="20"/>
      <c r="BW36" s="21">
        <f t="shared" si="2"/>
        <v>1</v>
      </c>
      <c r="BX36" s="2" t="str">
        <f t="shared" si="1"/>
        <v>X</v>
      </c>
    </row>
    <row r="37" spans="1:76" x14ac:dyDescent="0.2">
      <c r="A37" s="31">
        <f t="shared" si="3"/>
        <v>31</v>
      </c>
      <c r="B37" s="74">
        <v>72983016</v>
      </c>
      <c r="C37" s="61" t="s">
        <v>26</v>
      </c>
      <c r="D37" s="61" t="s">
        <v>53</v>
      </c>
      <c r="E37" s="75">
        <f>+VLOOKUP(B37,GESEM!B:R,12,0)</f>
        <v>45680</v>
      </c>
      <c r="F37" s="61" t="s">
        <v>79</v>
      </c>
      <c r="G37" s="61"/>
      <c r="H37" s="61"/>
      <c r="I37" s="61" t="str">
        <f>+VLOOKUP(B37,GESEM!B:N,3,0)</f>
        <v>TORRES NARVAEZ ITALO YOSHUE</v>
      </c>
      <c r="J37" s="61" t="s">
        <v>29</v>
      </c>
      <c r="K37" s="61" t="str">
        <f>+VLOOKUP(B37,GESEM!B:R,8,0)</f>
        <v>MONTERO ESPINOZA RENATO ALONSO</v>
      </c>
      <c r="L37" s="61" t="str">
        <f>+VLOOKUP(B37,GESEM!B:R,17,0)</f>
        <v xml:space="preserve">CARAZA MORENO JONATHAN </v>
      </c>
      <c r="M37" s="61" t="s">
        <v>102</v>
      </c>
      <c r="N37" s="13">
        <v>0.54166666666666663</v>
      </c>
      <c r="O37" s="14">
        <v>0.70486111111111116</v>
      </c>
      <c r="P37" s="13"/>
      <c r="Q37" s="14"/>
      <c r="R37" s="61" t="str">
        <f>+VLOOKUP(B37,GESEM!B:R,9,0)</f>
        <v>ACTIVO</v>
      </c>
      <c r="S37" s="13">
        <v>0.54166666666666663</v>
      </c>
      <c r="T37" s="14">
        <v>0.70486111111111116</v>
      </c>
      <c r="U37" s="14"/>
      <c r="V37" s="14"/>
      <c r="W37" s="13"/>
      <c r="X37" s="14"/>
      <c r="Y37" s="14"/>
      <c r="Z37" s="15"/>
      <c r="AA37" s="16">
        <v>0.54166666666666663</v>
      </c>
      <c r="AB37" s="17">
        <v>0.70486111111111116</v>
      </c>
      <c r="AC37" s="17"/>
      <c r="AD37" s="17"/>
      <c r="AE37" s="17"/>
      <c r="AF37" s="17"/>
      <c r="AG37" s="17"/>
      <c r="AH37" s="18"/>
      <c r="AI37" s="13">
        <v>0.54166666666666663</v>
      </c>
      <c r="AJ37" s="14">
        <v>0.70486111111111116</v>
      </c>
      <c r="AK37" s="14"/>
      <c r="AL37" s="14"/>
      <c r="AM37" s="13"/>
      <c r="AN37" s="14"/>
      <c r="AO37" s="14"/>
      <c r="AP37" s="20"/>
      <c r="AQ37" s="16">
        <v>0.54166666666666663</v>
      </c>
      <c r="AR37" s="17">
        <v>0.70486111111111116</v>
      </c>
      <c r="AS37" s="17"/>
      <c r="AT37" s="17"/>
      <c r="AU37" s="17"/>
      <c r="AV37" s="17"/>
      <c r="AW37" s="17"/>
      <c r="AX37" s="18"/>
      <c r="AY37" s="13">
        <v>0.54166666666666663</v>
      </c>
      <c r="AZ37" s="14">
        <v>0.70486111111111116</v>
      </c>
      <c r="BA37" s="14"/>
      <c r="BB37" s="14"/>
      <c r="BC37" s="13"/>
      <c r="BD37" s="14"/>
      <c r="BE37" s="14"/>
      <c r="BF37" s="20"/>
      <c r="BG37" s="16"/>
      <c r="BH37" s="17"/>
      <c r="BI37" s="17"/>
      <c r="BJ37" s="17"/>
      <c r="BK37" s="17"/>
      <c r="BL37" s="17"/>
      <c r="BM37" s="17"/>
      <c r="BN37" s="18"/>
      <c r="BO37" s="13">
        <v>0.54166666666666663</v>
      </c>
      <c r="BP37" s="14">
        <v>0.70486111111111116</v>
      </c>
      <c r="BQ37" s="14"/>
      <c r="BR37" s="14"/>
      <c r="BS37" s="13"/>
      <c r="BT37" s="14"/>
      <c r="BU37" s="14"/>
      <c r="BV37" s="20"/>
      <c r="BW37" s="21">
        <f t="shared" si="2"/>
        <v>1</v>
      </c>
      <c r="BX37" s="2" t="str">
        <f t="shared" si="1"/>
        <v>X</v>
      </c>
    </row>
    <row r="38" spans="1:76" x14ac:dyDescent="0.2">
      <c r="A38" s="31">
        <f t="shared" si="3"/>
        <v>32</v>
      </c>
      <c r="B38" s="74">
        <v>77819603</v>
      </c>
      <c r="C38" s="61" t="s">
        <v>26</v>
      </c>
      <c r="D38" s="61" t="s">
        <v>53</v>
      </c>
      <c r="E38" s="75">
        <f>+VLOOKUP(B38,GESEM!B:R,12,0)</f>
        <v>45709</v>
      </c>
      <c r="F38" s="61" t="s">
        <v>79</v>
      </c>
      <c r="G38" s="61"/>
      <c r="H38" s="61"/>
      <c r="I38" s="61" t="str">
        <f>+VLOOKUP(B38,GESEM!B:N,3,0)</f>
        <v>PANTA VILLAGOMEZ ARIANA JOANNE</v>
      </c>
      <c r="J38" s="61" t="s">
        <v>29</v>
      </c>
      <c r="K38" s="61" t="str">
        <f>+VLOOKUP(B38,GESEM!B:R,8,0)</f>
        <v>MONTERO ESPINOZA RENATO ALONSO</v>
      </c>
      <c r="L38" s="61" t="str">
        <f>+VLOOKUP(B38,GESEM!B:R,17,0)</f>
        <v xml:space="preserve">CARAZA MORENO JONATHAN </v>
      </c>
      <c r="M38" s="61" t="s">
        <v>98</v>
      </c>
      <c r="N38" s="13">
        <v>0.54166666666666663</v>
      </c>
      <c r="O38" s="14">
        <v>0.70486111111111116</v>
      </c>
      <c r="P38" s="13"/>
      <c r="Q38" s="14"/>
      <c r="R38" s="61" t="str">
        <f>+VLOOKUP(B38,GESEM!B:R,9,0)</f>
        <v>ACTIVO</v>
      </c>
      <c r="S38" s="13">
        <v>0.54166666666666663</v>
      </c>
      <c r="T38" s="14">
        <v>0.70486111111111116</v>
      </c>
      <c r="U38" s="14"/>
      <c r="V38" s="14"/>
      <c r="W38" s="13"/>
      <c r="X38" s="14"/>
      <c r="Y38" s="14"/>
      <c r="Z38" s="15"/>
      <c r="AA38" s="16"/>
      <c r="AB38" s="17"/>
      <c r="AC38" s="17"/>
      <c r="AD38" s="17"/>
      <c r="AE38" s="17"/>
      <c r="AF38" s="17"/>
      <c r="AG38" s="17"/>
      <c r="AH38" s="18"/>
      <c r="AI38" s="13">
        <v>0.54166666666666663</v>
      </c>
      <c r="AJ38" s="14">
        <v>0.70486111111111116</v>
      </c>
      <c r="AK38" s="14"/>
      <c r="AL38" s="14"/>
      <c r="AM38" s="13"/>
      <c r="AN38" s="14"/>
      <c r="AO38" s="14"/>
      <c r="AP38" s="20"/>
      <c r="AQ38" s="16">
        <v>0.54166666666666663</v>
      </c>
      <c r="AR38" s="17">
        <v>0.70486111111111116</v>
      </c>
      <c r="AS38" s="17"/>
      <c r="AT38" s="17"/>
      <c r="AU38" s="17"/>
      <c r="AV38" s="17"/>
      <c r="AW38" s="17"/>
      <c r="AX38" s="18"/>
      <c r="AY38" s="13">
        <v>0.54166666666666663</v>
      </c>
      <c r="AZ38" s="14">
        <v>0.70486111111111116</v>
      </c>
      <c r="BA38" s="14"/>
      <c r="BB38" s="14"/>
      <c r="BC38" s="13"/>
      <c r="BD38" s="14"/>
      <c r="BE38" s="14"/>
      <c r="BF38" s="20"/>
      <c r="BG38" s="16">
        <v>0.54166666666666663</v>
      </c>
      <c r="BH38" s="17">
        <v>0.70486111111111116</v>
      </c>
      <c r="BI38" s="17"/>
      <c r="BJ38" s="17"/>
      <c r="BK38" s="17"/>
      <c r="BL38" s="17"/>
      <c r="BM38" s="17"/>
      <c r="BN38" s="18"/>
      <c r="BO38" s="13">
        <v>0.54166666666666663</v>
      </c>
      <c r="BP38" s="14">
        <v>0.70486111111111116</v>
      </c>
      <c r="BQ38" s="14"/>
      <c r="BR38" s="14"/>
      <c r="BS38" s="13"/>
      <c r="BT38" s="14"/>
      <c r="BU38" s="14"/>
      <c r="BV38" s="20"/>
      <c r="BW38" s="21">
        <f t="shared" si="2"/>
        <v>1</v>
      </c>
      <c r="BX38" s="2" t="str">
        <f t="shared" ref="BX38:BX57" si="4">IF(I38="NESTING","OK",IF(AND(K38="full time",BW38=1),"OK",IF(AND(K38="Part time",BW38=2),"OK",IF(AND(K38="Part Time2",BW38=1),"OK",IF(AND(K38="Part Time3",BW38=4),"OK","X")))))</f>
        <v>X</v>
      </c>
    </row>
    <row r="39" spans="1:76" x14ac:dyDescent="0.2">
      <c r="A39" s="31">
        <f t="shared" si="3"/>
        <v>33</v>
      </c>
      <c r="B39" s="74">
        <v>42328576</v>
      </c>
      <c r="C39" s="61" t="s">
        <v>26</v>
      </c>
      <c r="D39" s="61" t="s">
        <v>53</v>
      </c>
      <c r="E39" s="75">
        <f>+VLOOKUP(B39,GESEM!B:R,12,0)</f>
        <v>45709</v>
      </c>
      <c r="F39" s="61" t="s">
        <v>79</v>
      </c>
      <c r="G39" s="61"/>
      <c r="H39" s="61"/>
      <c r="I39" s="61" t="str">
        <f>+VLOOKUP(B39,GESEM!B:N,3,0)</f>
        <v>AURELIO MENACHO CATHARINE</v>
      </c>
      <c r="J39" s="61" t="s">
        <v>29</v>
      </c>
      <c r="K39" s="61" t="str">
        <f>+VLOOKUP(B39,GESEM!B:R,8,0)</f>
        <v>DUEÑAS LEANDRO ANGGY LEIDY MIRELLA</v>
      </c>
      <c r="L39" s="61" t="str">
        <f>+VLOOKUP(B39,GESEM!B:R,17,0)</f>
        <v xml:space="preserve">CARAZA MORENO JONATHAN </v>
      </c>
      <c r="M39" s="61" t="s">
        <v>97</v>
      </c>
      <c r="N39" s="13">
        <v>0.54166666666666663</v>
      </c>
      <c r="O39" s="14">
        <v>0.70486111111111116</v>
      </c>
      <c r="P39" s="13"/>
      <c r="Q39" s="14"/>
      <c r="R39" s="61" t="str">
        <f>+VLOOKUP(B39,GESEM!B:R,9,0)</f>
        <v>ACTIVO</v>
      </c>
      <c r="S39" s="13"/>
      <c r="T39" s="14"/>
      <c r="U39" s="14"/>
      <c r="V39" s="14"/>
      <c r="W39" s="13"/>
      <c r="X39" s="14"/>
      <c r="Y39" s="14"/>
      <c r="Z39" s="15"/>
      <c r="AA39" s="16">
        <v>0.54166666666666663</v>
      </c>
      <c r="AB39" s="17">
        <v>0.70486111111111116</v>
      </c>
      <c r="AC39" s="17"/>
      <c r="AD39" s="17"/>
      <c r="AE39" s="17"/>
      <c r="AF39" s="17"/>
      <c r="AG39" s="17"/>
      <c r="AH39" s="18"/>
      <c r="AI39" s="13">
        <v>0.54166666666666663</v>
      </c>
      <c r="AJ39" s="14">
        <v>0.70486111111111116</v>
      </c>
      <c r="AK39" s="14"/>
      <c r="AL39" s="14"/>
      <c r="AM39" s="13"/>
      <c r="AN39" s="14"/>
      <c r="AO39" s="14"/>
      <c r="AP39" s="20"/>
      <c r="AQ39" s="16">
        <v>0.54166666666666663</v>
      </c>
      <c r="AR39" s="17">
        <v>0.70486111111111116</v>
      </c>
      <c r="AS39" s="17"/>
      <c r="AT39" s="17"/>
      <c r="AU39" s="17"/>
      <c r="AV39" s="17"/>
      <c r="AW39" s="17"/>
      <c r="AX39" s="18"/>
      <c r="AY39" s="13">
        <v>0.54166666666666663</v>
      </c>
      <c r="AZ39" s="14">
        <v>0.70486111111111116</v>
      </c>
      <c r="BA39" s="14"/>
      <c r="BB39" s="14"/>
      <c r="BC39" s="13"/>
      <c r="BD39" s="14"/>
      <c r="BE39" s="14"/>
      <c r="BF39" s="20"/>
      <c r="BG39" s="16">
        <v>0.54166666666666663</v>
      </c>
      <c r="BH39" s="17">
        <v>0.70486111111111116</v>
      </c>
      <c r="BI39" s="17"/>
      <c r="BJ39" s="17"/>
      <c r="BK39" s="17"/>
      <c r="BL39" s="17"/>
      <c r="BM39" s="17"/>
      <c r="BN39" s="18"/>
      <c r="BO39" s="13">
        <v>0.54166666666666663</v>
      </c>
      <c r="BP39" s="14">
        <v>0.70486111111111116</v>
      </c>
      <c r="BQ39" s="14"/>
      <c r="BR39" s="14"/>
      <c r="BS39" s="13"/>
      <c r="BT39" s="14"/>
      <c r="BU39" s="14"/>
      <c r="BV39" s="20"/>
      <c r="BW39" s="21">
        <f t="shared" si="2"/>
        <v>1</v>
      </c>
      <c r="BX39" s="2" t="str">
        <f t="shared" si="4"/>
        <v>X</v>
      </c>
    </row>
    <row r="40" spans="1:76" x14ac:dyDescent="0.2">
      <c r="A40" s="31">
        <f t="shared" si="3"/>
        <v>34</v>
      </c>
      <c r="B40" s="74">
        <v>45379714</v>
      </c>
      <c r="C40" s="61" t="s">
        <v>26</v>
      </c>
      <c r="D40" s="61" t="s">
        <v>53</v>
      </c>
      <c r="E40" s="75">
        <f>+VLOOKUP(B40,GESEM!B:R,12,0)</f>
        <v>45709</v>
      </c>
      <c r="F40" s="61" t="s">
        <v>79</v>
      </c>
      <c r="G40" s="61"/>
      <c r="H40" s="61"/>
      <c r="I40" s="61" t="str">
        <f>+VLOOKUP(B40,GESEM!B:N,3,0)</f>
        <v>CCOICCA ANARA RAQUEL DIANA</v>
      </c>
      <c r="J40" s="61" t="s">
        <v>29</v>
      </c>
      <c r="K40" s="61" t="str">
        <f>+VLOOKUP(B40,GESEM!B:R,8,0)</f>
        <v>DUEÑAS LEANDRO ANGGY LEIDY MIRELLA</v>
      </c>
      <c r="L40" s="61" t="str">
        <f>+VLOOKUP(B40,GESEM!B:R,17,0)</f>
        <v xml:space="preserve">CARAZA MORENO JONATHAN </v>
      </c>
      <c r="M40" s="61" t="s">
        <v>98</v>
      </c>
      <c r="N40" s="13">
        <v>0.58333333333333337</v>
      </c>
      <c r="O40" s="14">
        <v>0.74652777777777779</v>
      </c>
      <c r="P40" s="13"/>
      <c r="Q40" s="14"/>
      <c r="R40" s="61" t="str">
        <f>+VLOOKUP(B40,GESEM!B:R,9,0)</f>
        <v>ACTIVO</v>
      </c>
      <c r="S40" s="13">
        <v>0.58333333333333337</v>
      </c>
      <c r="T40" s="14">
        <v>0.74652777777777779</v>
      </c>
      <c r="U40" s="14"/>
      <c r="V40" s="14"/>
      <c r="W40" s="13"/>
      <c r="X40" s="14"/>
      <c r="Y40" s="14"/>
      <c r="Z40" s="15"/>
      <c r="AA40" s="16"/>
      <c r="AB40" s="17"/>
      <c r="AC40" s="17"/>
      <c r="AD40" s="17"/>
      <c r="AE40" s="17"/>
      <c r="AF40" s="17"/>
      <c r="AG40" s="17"/>
      <c r="AH40" s="18"/>
      <c r="AI40" s="13">
        <v>0.58333333333333337</v>
      </c>
      <c r="AJ40" s="14">
        <v>0.74652777777777779</v>
      </c>
      <c r="AK40" s="14"/>
      <c r="AL40" s="14"/>
      <c r="AM40" s="13"/>
      <c r="AN40" s="14"/>
      <c r="AO40" s="14"/>
      <c r="AP40" s="20"/>
      <c r="AQ40" s="16">
        <v>0.58333333333333337</v>
      </c>
      <c r="AR40" s="17">
        <v>0.74652777777777779</v>
      </c>
      <c r="AS40" s="17"/>
      <c r="AT40" s="17"/>
      <c r="AU40" s="17"/>
      <c r="AV40" s="17"/>
      <c r="AW40" s="17"/>
      <c r="AX40" s="18"/>
      <c r="AY40" s="13">
        <v>0.58333333333333337</v>
      </c>
      <c r="AZ40" s="14">
        <v>0.74652777777777779</v>
      </c>
      <c r="BA40" s="14"/>
      <c r="BB40" s="14"/>
      <c r="BC40" s="13"/>
      <c r="BD40" s="14"/>
      <c r="BE40" s="14"/>
      <c r="BF40" s="20"/>
      <c r="BG40" s="16">
        <v>0.58333333333333337</v>
      </c>
      <c r="BH40" s="17">
        <v>0.74652777777777779</v>
      </c>
      <c r="BI40" s="17"/>
      <c r="BJ40" s="17"/>
      <c r="BK40" s="17"/>
      <c r="BL40" s="17"/>
      <c r="BM40" s="17"/>
      <c r="BN40" s="18"/>
      <c r="BO40" s="13">
        <v>0.58333333333333337</v>
      </c>
      <c r="BP40" s="14">
        <v>0.74652777777777779</v>
      </c>
      <c r="BQ40" s="14"/>
      <c r="BR40" s="14"/>
      <c r="BS40" s="13"/>
      <c r="BT40" s="14"/>
      <c r="BU40" s="14"/>
      <c r="BV40" s="20"/>
      <c r="BW40" s="21">
        <f t="shared" si="2"/>
        <v>1</v>
      </c>
      <c r="BX40" s="2" t="str">
        <f t="shared" si="4"/>
        <v>X</v>
      </c>
    </row>
    <row r="41" spans="1:76" x14ac:dyDescent="0.2">
      <c r="A41" s="31">
        <f t="shared" si="3"/>
        <v>35</v>
      </c>
      <c r="B41" s="74">
        <v>46285165</v>
      </c>
      <c r="C41" s="61" t="s">
        <v>26</v>
      </c>
      <c r="D41" s="61" t="s">
        <v>53</v>
      </c>
      <c r="E41" s="75">
        <f>+VLOOKUP(B41,GESEM!B:R,12,0)</f>
        <v>45709</v>
      </c>
      <c r="F41" s="61" t="s">
        <v>79</v>
      </c>
      <c r="G41" s="61"/>
      <c r="H41" s="61"/>
      <c r="I41" s="61" t="str">
        <f>+VLOOKUP(B41,GESEM!B:N,3,0)</f>
        <v>ASAN WU RICARDO ALFREDO</v>
      </c>
      <c r="J41" s="61" t="s">
        <v>29</v>
      </c>
      <c r="K41" s="61" t="str">
        <f>+VLOOKUP(B41,GESEM!B:R,8,0)</f>
        <v>MONTERO ESPINOZA RENATO ALONSO</v>
      </c>
      <c r="L41" s="61" t="str">
        <f>+VLOOKUP(B41,GESEM!B:R,17,0)</f>
        <v xml:space="preserve">CARAZA MORENO JONATHAN </v>
      </c>
      <c r="M41" s="61" t="s">
        <v>98</v>
      </c>
      <c r="N41" s="13">
        <v>0.54166666666666663</v>
      </c>
      <c r="O41" s="14">
        <v>0.70486111111111116</v>
      </c>
      <c r="P41" s="13"/>
      <c r="Q41" s="14"/>
      <c r="R41" s="61" t="str">
        <f>+VLOOKUP(B41,GESEM!B:R,9,0)</f>
        <v>ACTIVO</v>
      </c>
      <c r="S41" s="13">
        <v>0.54166666666666663</v>
      </c>
      <c r="T41" s="14">
        <v>0.70486111111111116</v>
      </c>
      <c r="U41" s="14"/>
      <c r="V41" s="14"/>
      <c r="W41" s="13"/>
      <c r="X41" s="14"/>
      <c r="Y41" s="14"/>
      <c r="Z41" s="15"/>
      <c r="AA41" s="16"/>
      <c r="AB41" s="17"/>
      <c r="AC41" s="17"/>
      <c r="AD41" s="17"/>
      <c r="AE41" s="17"/>
      <c r="AF41" s="17"/>
      <c r="AG41" s="17"/>
      <c r="AH41" s="18"/>
      <c r="AI41" s="13">
        <v>0.54166666666666663</v>
      </c>
      <c r="AJ41" s="14">
        <v>0.70486111111111116</v>
      </c>
      <c r="AK41" s="14"/>
      <c r="AL41" s="14"/>
      <c r="AM41" s="13"/>
      <c r="AN41" s="14"/>
      <c r="AO41" s="14"/>
      <c r="AP41" s="20"/>
      <c r="AQ41" s="16">
        <v>0.54166666666666663</v>
      </c>
      <c r="AR41" s="17">
        <v>0.70486111111111116</v>
      </c>
      <c r="AS41" s="17"/>
      <c r="AT41" s="17"/>
      <c r="AU41" s="17"/>
      <c r="AV41" s="17"/>
      <c r="AW41" s="17"/>
      <c r="AX41" s="18"/>
      <c r="AY41" s="13">
        <v>0.54166666666666663</v>
      </c>
      <c r="AZ41" s="14">
        <v>0.70486111111111116</v>
      </c>
      <c r="BA41" s="14"/>
      <c r="BB41" s="14"/>
      <c r="BC41" s="13"/>
      <c r="BD41" s="14"/>
      <c r="BE41" s="14"/>
      <c r="BF41" s="20"/>
      <c r="BG41" s="16">
        <v>0.54166666666666663</v>
      </c>
      <c r="BH41" s="17">
        <v>0.70486111111111116</v>
      </c>
      <c r="BI41" s="17"/>
      <c r="BJ41" s="17"/>
      <c r="BK41" s="17"/>
      <c r="BL41" s="17"/>
      <c r="BM41" s="17"/>
      <c r="BN41" s="18"/>
      <c r="BO41" s="13">
        <v>0.54166666666666663</v>
      </c>
      <c r="BP41" s="14">
        <v>0.70486111111111116</v>
      </c>
      <c r="BQ41" s="14"/>
      <c r="BR41" s="14"/>
      <c r="BS41" s="13"/>
      <c r="BT41" s="14"/>
      <c r="BU41" s="14"/>
      <c r="BV41" s="20"/>
      <c r="BW41" s="21">
        <f t="shared" si="2"/>
        <v>1</v>
      </c>
      <c r="BX41" s="2" t="str">
        <f t="shared" si="4"/>
        <v>X</v>
      </c>
    </row>
    <row r="42" spans="1:76" x14ac:dyDescent="0.2">
      <c r="A42" s="31">
        <f t="shared" si="3"/>
        <v>36</v>
      </c>
      <c r="B42" s="74">
        <v>70418362</v>
      </c>
      <c r="C42" s="61" t="s">
        <v>26</v>
      </c>
      <c r="D42" s="61" t="s">
        <v>53</v>
      </c>
      <c r="E42" s="75">
        <f>+VLOOKUP(B42,GESEM!B:R,12,0)</f>
        <v>45709</v>
      </c>
      <c r="F42" s="61" t="s">
        <v>79</v>
      </c>
      <c r="G42" s="61"/>
      <c r="H42" s="61"/>
      <c r="I42" s="61" t="str">
        <f>+VLOOKUP(B42,GESEM!B:N,3,0)</f>
        <v>VIVANCO MIRANDA THAMIRIS JANETH</v>
      </c>
      <c r="J42" s="61" t="s">
        <v>29</v>
      </c>
      <c r="K42" s="61" t="str">
        <f>+VLOOKUP(B42,GESEM!B:R,8,0)</f>
        <v>MONTERO ESPINOZA RENATO ALONSO</v>
      </c>
      <c r="L42" s="61" t="str">
        <f>+VLOOKUP(B42,GESEM!B:R,17,0)</f>
        <v xml:space="preserve">CARAZA MORENO JONATHAN </v>
      </c>
      <c r="M42" s="61" t="s">
        <v>97</v>
      </c>
      <c r="N42" s="13">
        <v>0.54166666666666663</v>
      </c>
      <c r="O42" s="14">
        <v>0.70486111111111116</v>
      </c>
      <c r="P42" s="13"/>
      <c r="Q42" s="14"/>
      <c r="R42" s="61" t="str">
        <f>+VLOOKUP(B42,GESEM!B:R,9,0)</f>
        <v>ACTIVO</v>
      </c>
      <c r="S42" s="13"/>
      <c r="T42" s="14"/>
      <c r="U42" s="14"/>
      <c r="V42" s="14"/>
      <c r="W42" s="13"/>
      <c r="X42" s="14"/>
      <c r="Y42" s="14"/>
      <c r="Z42" s="15"/>
      <c r="AA42" s="16">
        <v>0.54166666666666663</v>
      </c>
      <c r="AB42" s="17">
        <v>0.70486111111111116</v>
      </c>
      <c r="AC42" s="17"/>
      <c r="AD42" s="17"/>
      <c r="AE42" s="17"/>
      <c r="AF42" s="17"/>
      <c r="AG42" s="17"/>
      <c r="AH42" s="18"/>
      <c r="AI42" s="13">
        <v>0.54166666666666663</v>
      </c>
      <c r="AJ42" s="14">
        <v>0.70486111111111116</v>
      </c>
      <c r="AK42" s="14"/>
      <c r="AL42" s="14"/>
      <c r="AM42" s="13"/>
      <c r="AN42" s="14"/>
      <c r="AO42" s="14"/>
      <c r="AP42" s="20"/>
      <c r="AQ42" s="16">
        <v>0.54166666666666663</v>
      </c>
      <c r="AR42" s="17">
        <v>0.70486111111111116</v>
      </c>
      <c r="AS42" s="17"/>
      <c r="AT42" s="17"/>
      <c r="AU42" s="17"/>
      <c r="AV42" s="17"/>
      <c r="AW42" s="17"/>
      <c r="AX42" s="18"/>
      <c r="AY42" s="13">
        <v>0.54166666666666663</v>
      </c>
      <c r="AZ42" s="14">
        <v>0.70486111111111116</v>
      </c>
      <c r="BA42" s="14"/>
      <c r="BB42" s="14"/>
      <c r="BC42" s="13"/>
      <c r="BD42" s="14"/>
      <c r="BE42" s="14"/>
      <c r="BF42" s="20"/>
      <c r="BG42" s="16">
        <v>0.54166666666666663</v>
      </c>
      <c r="BH42" s="17">
        <v>0.70486111111111116</v>
      </c>
      <c r="BI42" s="17"/>
      <c r="BJ42" s="17"/>
      <c r="BK42" s="17"/>
      <c r="BL42" s="17"/>
      <c r="BM42" s="17"/>
      <c r="BN42" s="18"/>
      <c r="BO42" s="13">
        <v>0.54166666666666663</v>
      </c>
      <c r="BP42" s="14">
        <v>0.70486111111111116</v>
      </c>
      <c r="BQ42" s="14"/>
      <c r="BR42" s="14"/>
      <c r="BS42" s="13"/>
      <c r="BT42" s="14"/>
      <c r="BU42" s="14"/>
      <c r="BV42" s="20"/>
      <c r="BW42" s="21">
        <f t="shared" si="2"/>
        <v>1</v>
      </c>
      <c r="BX42" s="2" t="str">
        <f t="shared" si="4"/>
        <v>X</v>
      </c>
    </row>
    <row r="43" spans="1:76" x14ac:dyDescent="0.2">
      <c r="A43" s="31">
        <f t="shared" si="3"/>
        <v>37</v>
      </c>
      <c r="B43" s="74">
        <v>71237680</v>
      </c>
      <c r="C43" s="61" t="str">
        <f>+VLOOKUP(J43,TURNO!P:Q,2,0)</f>
        <v xml:space="preserve">PARTNERCALL </v>
      </c>
      <c r="D43" s="61" t="str">
        <f>+VLOOKUP(N43,TURNO!B:D,3,0)</f>
        <v>Tarde</v>
      </c>
      <c r="E43" s="75">
        <f>+VLOOKUP(B43,GESEM!B:R,12,0)</f>
        <v>45700</v>
      </c>
      <c r="F43" s="61" t="str">
        <f>+VLOOKUP(B43,GESEM!B:R,13,0)</f>
        <v>PART TIME</v>
      </c>
      <c r="G43" s="61"/>
      <c r="H43" s="61"/>
      <c r="I43" s="61" t="str">
        <f>+VLOOKUP(B43,GESEM!B:N,3,0)</f>
        <v>LIVIAS ACEVEDO ANDREA ELIZABETH</v>
      </c>
      <c r="J43" s="61" t="s">
        <v>29</v>
      </c>
      <c r="K43" s="61" t="str">
        <f>+VLOOKUP(B43,GESEM!B:R,8,0)</f>
        <v>MONTERO ESPINOZA RENATO ALONSO</v>
      </c>
      <c r="L43" s="61" t="str">
        <f>+VLOOKUP(B43,GESEM!B:R,17,0)</f>
        <v xml:space="preserve">CARAZA MORENO JONATHAN </v>
      </c>
      <c r="M43" s="61" t="s">
        <v>98</v>
      </c>
      <c r="N43" s="13">
        <v>0.54166666666666663</v>
      </c>
      <c r="O43" s="14">
        <v>0.70486111111111116</v>
      </c>
      <c r="P43" s="13"/>
      <c r="Q43" s="14"/>
      <c r="R43" s="61" t="str">
        <f>+VLOOKUP(B43,GESEM!B:R,9,0)</f>
        <v>ACTIVO</v>
      </c>
      <c r="S43" s="13">
        <v>0.54166666666666663</v>
      </c>
      <c r="T43" s="14">
        <v>0.70486111111111116</v>
      </c>
      <c r="U43" s="14"/>
      <c r="V43" s="14"/>
      <c r="W43" s="13"/>
      <c r="X43" s="14"/>
      <c r="Y43" s="14"/>
      <c r="Z43" s="15"/>
      <c r="AA43" s="16"/>
      <c r="AB43" s="17"/>
      <c r="AC43" s="17"/>
      <c r="AD43" s="17"/>
      <c r="AE43" s="17"/>
      <c r="AF43" s="17"/>
      <c r="AG43" s="17"/>
      <c r="AH43" s="18"/>
      <c r="AI43" s="13">
        <v>0.54166666666666663</v>
      </c>
      <c r="AJ43" s="14">
        <v>0.70486111111111116</v>
      </c>
      <c r="AK43" s="14"/>
      <c r="AL43" s="14"/>
      <c r="AM43" s="13"/>
      <c r="AN43" s="14"/>
      <c r="AO43" s="14"/>
      <c r="AP43" s="20"/>
      <c r="AQ43" s="16">
        <v>0.54166666666666663</v>
      </c>
      <c r="AR43" s="17">
        <v>0.70486111111111116</v>
      </c>
      <c r="AS43" s="17"/>
      <c r="AT43" s="17"/>
      <c r="AU43" s="17"/>
      <c r="AV43" s="17"/>
      <c r="AW43" s="17"/>
      <c r="AX43" s="18"/>
      <c r="AY43" s="13">
        <v>0.54166666666666663</v>
      </c>
      <c r="AZ43" s="14">
        <v>0.70486111111111116</v>
      </c>
      <c r="BA43" s="14"/>
      <c r="BB43" s="14"/>
      <c r="BC43" s="13"/>
      <c r="BD43" s="14"/>
      <c r="BE43" s="14"/>
      <c r="BF43" s="20"/>
      <c r="BG43" s="16">
        <v>0.54166666666666663</v>
      </c>
      <c r="BH43" s="17">
        <v>0.70486111111111116</v>
      </c>
      <c r="BI43" s="17"/>
      <c r="BJ43" s="17"/>
      <c r="BK43" s="17"/>
      <c r="BL43" s="17"/>
      <c r="BM43" s="17"/>
      <c r="BN43" s="18"/>
      <c r="BO43" s="13">
        <v>0.54166666666666663</v>
      </c>
      <c r="BP43" s="14">
        <v>0.70486111111111116</v>
      </c>
      <c r="BQ43" s="14"/>
      <c r="BR43" s="14"/>
      <c r="BS43" s="13"/>
      <c r="BT43" s="14"/>
      <c r="BU43" s="14"/>
      <c r="BV43" s="20"/>
      <c r="BW43" s="21">
        <f t="shared" si="2"/>
        <v>1</v>
      </c>
      <c r="BX43" s="2" t="str">
        <f t="shared" si="4"/>
        <v>X</v>
      </c>
    </row>
    <row r="44" spans="1:76" x14ac:dyDescent="0.2">
      <c r="A44" s="31">
        <f t="shared" si="3"/>
        <v>38</v>
      </c>
      <c r="B44" s="74">
        <v>70570865</v>
      </c>
      <c r="C44" s="61" t="s">
        <v>26</v>
      </c>
      <c r="D44" s="61" t="s">
        <v>53</v>
      </c>
      <c r="E44" s="75">
        <f>+VLOOKUP(B44,GESEM!B:R,12,0)</f>
        <v>45709</v>
      </c>
      <c r="F44" s="61" t="s">
        <v>79</v>
      </c>
      <c r="G44" s="61"/>
      <c r="H44" s="61"/>
      <c r="I44" s="61" t="str">
        <f>+VLOOKUP(B44,GESEM!B:N,3,0)</f>
        <v>MOSTACERO GRADOS ADRIAN ANTERO GUILLERMO</v>
      </c>
      <c r="J44" s="61" t="s">
        <v>29</v>
      </c>
      <c r="K44" s="61" t="str">
        <f>+VLOOKUP(B44,GESEM!B:R,8,0)</f>
        <v>DUEÑAS LEANDRO ANGGY LEIDY MIRELLA</v>
      </c>
      <c r="L44" s="61" t="str">
        <f>+VLOOKUP(B44,GESEM!B:R,17,0)</f>
        <v xml:space="preserve">CARAZA MORENO JONATHAN </v>
      </c>
      <c r="M44" s="61" t="s">
        <v>97</v>
      </c>
      <c r="N44" s="13">
        <v>0.66666666666666663</v>
      </c>
      <c r="O44" s="14">
        <v>0.82986111111111116</v>
      </c>
      <c r="P44" s="13"/>
      <c r="Q44" s="14"/>
      <c r="R44" s="61" t="str">
        <f>+VLOOKUP(B44,GESEM!B:R,9,0)</f>
        <v>ACTIVO</v>
      </c>
      <c r="S44" s="13"/>
      <c r="T44" s="14"/>
      <c r="U44" s="14"/>
      <c r="V44" s="14"/>
      <c r="W44" s="13"/>
      <c r="X44" s="14"/>
      <c r="Y44" s="14"/>
      <c r="Z44" s="15"/>
      <c r="AA44" s="16">
        <v>0.66666666666666663</v>
      </c>
      <c r="AB44" s="17">
        <v>0.82986111111111116</v>
      </c>
      <c r="AC44" s="17"/>
      <c r="AD44" s="17"/>
      <c r="AE44" s="17"/>
      <c r="AF44" s="17"/>
      <c r="AG44" s="17"/>
      <c r="AH44" s="18"/>
      <c r="AI44" s="13">
        <v>0.66666666666666663</v>
      </c>
      <c r="AJ44" s="14">
        <v>0.82986111111111116</v>
      </c>
      <c r="AK44" s="14"/>
      <c r="AL44" s="14"/>
      <c r="AM44" s="13"/>
      <c r="AN44" s="14"/>
      <c r="AO44" s="14"/>
      <c r="AP44" s="20"/>
      <c r="AQ44" s="16">
        <v>0.66666666666666663</v>
      </c>
      <c r="AR44" s="17">
        <v>0.82986111111111116</v>
      </c>
      <c r="AS44" s="17"/>
      <c r="AT44" s="17"/>
      <c r="AU44" s="17"/>
      <c r="AV44" s="17"/>
      <c r="AW44" s="17"/>
      <c r="AX44" s="18"/>
      <c r="AY44" s="13">
        <v>0.66666666666666663</v>
      </c>
      <c r="AZ44" s="14">
        <v>0.82986111111111116</v>
      </c>
      <c r="BA44" s="14"/>
      <c r="BB44" s="14"/>
      <c r="BC44" s="13"/>
      <c r="BD44" s="14"/>
      <c r="BE44" s="14"/>
      <c r="BF44" s="20"/>
      <c r="BG44" s="16">
        <v>0.66666666666666663</v>
      </c>
      <c r="BH44" s="17">
        <v>0.82986111111111116</v>
      </c>
      <c r="BI44" s="17"/>
      <c r="BJ44" s="17"/>
      <c r="BK44" s="17"/>
      <c r="BL44" s="17"/>
      <c r="BM44" s="17"/>
      <c r="BN44" s="18"/>
      <c r="BO44" s="13">
        <v>0.66666666666666663</v>
      </c>
      <c r="BP44" s="14">
        <v>0.82986111111111116</v>
      </c>
      <c r="BQ44" s="14"/>
      <c r="BR44" s="14"/>
      <c r="BS44" s="13"/>
      <c r="BT44" s="14"/>
      <c r="BU44" s="14"/>
      <c r="BV44" s="20"/>
      <c r="BW44" s="21">
        <f t="shared" si="2"/>
        <v>1</v>
      </c>
      <c r="BX44" s="2" t="str">
        <f t="shared" si="4"/>
        <v>X</v>
      </c>
    </row>
    <row r="45" spans="1:76" x14ac:dyDescent="0.2">
      <c r="A45" s="31">
        <f t="shared" si="3"/>
        <v>39</v>
      </c>
      <c r="B45" s="74">
        <v>73090285</v>
      </c>
      <c r="C45" s="61" t="str">
        <f>+VLOOKUP(J45,TURNO!P:Q,2,0)</f>
        <v xml:space="preserve">PARTNERCALL </v>
      </c>
      <c r="D45" s="61" t="str">
        <f>+VLOOKUP(N45,TURNO!B:D,3,0)</f>
        <v>Madrugada</v>
      </c>
      <c r="E45" s="75">
        <f>+VLOOKUP(B45,GESEM!B:R,12,0)</f>
        <v>45028</v>
      </c>
      <c r="F45" s="61" t="str">
        <f>+VLOOKUP(B45,GESEM!B:R,13,0)</f>
        <v>FULL TIME</v>
      </c>
      <c r="G45" s="61" t="s">
        <v>2330</v>
      </c>
      <c r="H45" s="61"/>
      <c r="I45" s="61" t="str">
        <f>+VLOOKUP(B45,GESEM!B:N,3,0)</f>
        <v>TERRY GARCIA ROBERT JESUS</v>
      </c>
      <c r="J45" s="61" t="s">
        <v>29</v>
      </c>
      <c r="K45" s="61" t="str">
        <f>+VLOOKUP(B45,GESEM!B:R,8,0)</f>
        <v>DUEÑAS LEANDRO ANGGY LEIDY MIRELLA</v>
      </c>
      <c r="L45" s="61" t="str">
        <f>+VLOOKUP(B45,GESEM!B:R,17,0)</f>
        <v xml:space="preserve">CARAZA MORENO JONATHAN </v>
      </c>
      <c r="M45" s="61" t="s">
        <v>100</v>
      </c>
      <c r="N45" s="13">
        <v>0.91666666666666663</v>
      </c>
      <c r="O45" s="14">
        <v>0.26041666666666669</v>
      </c>
      <c r="P45" s="13">
        <v>8.3333333333333329E-2</v>
      </c>
      <c r="Q45" s="14">
        <v>0.11458333333333333</v>
      </c>
      <c r="R45" s="61" t="str">
        <f>+VLOOKUP(B45,GESEM!B:R,9,0)</f>
        <v>ACTIVO</v>
      </c>
      <c r="S45" s="13">
        <v>0.91666666666666663</v>
      </c>
      <c r="T45" s="14">
        <v>0.26041666666666669</v>
      </c>
      <c r="U45" s="14"/>
      <c r="V45" s="14"/>
      <c r="W45" s="13">
        <v>8.3333333333333329E-2</v>
      </c>
      <c r="X45" s="14">
        <v>0.11458333333333333</v>
      </c>
      <c r="Y45" s="14"/>
      <c r="Z45" s="15"/>
      <c r="AA45" s="16">
        <v>0.91666666666666663</v>
      </c>
      <c r="AB45" s="17">
        <v>0.26041666666666669</v>
      </c>
      <c r="AC45" s="17"/>
      <c r="AD45" s="17"/>
      <c r="AE45" s="17">
        <v>8.3333333333333329E-2</v>
      </c>
      <c r="AF45" s="17">
        <v>0.11458333333333333</v>
      </c>
      <c r="AG45" s="17"/>
      <c r="AH45" s="18"/>
      <c r="AI45" s="13">
        <v>0.91666666666666663</v>
      </c>
      <c r="AJ45" s="14">
        <v>0.26041666666666669</v>
      </c>
      <c r="AK45" s="14"/>
      <c r="AL45" s="14"/>
      <c r="AM45" s="13">
        <v>8.3333333333333329E-2</v>
      </c>
      <c r="AN45" s="14">
        <v>0.11458333333333333</v>
      </c>
      <c r="AO45" s="14"/>
      <c r="AP45" s="20"/>
      <c r="AQ45" s="16"/>
      <c r="AR45" s="17"/>
      <c r="AS45" s="17"/>
      <c r="AT45" s="17"/>
      <c r="AU45" s="17"/>
      <c r="AV45" s="17"/>
      <c r="AW45" s="17"/>
      <c r="AX45" s="18"/>
      <c r="AY45" s="13">
        <v>0.91666666666666663</v>
      </c>
      <c r="AZ45" s="14">
        <v>0.26041666666666669</v>
      </c>
      <c r="BA45" s="14"/>
      <c r="BB45" s="14"/>
      <c r="BC45" s="13">
        <v>8.3333333333333329E-2</v>
      </c>
      <c r="BD45" s="14">
        <v>0.11458333333333333</v>
      </c>
      <c r="BE45" s="14"/>
      <c r="BF45" s="20"/>
      <c r="BG45" s="16">
        <v>0.91666666666666663</v>
      </c>
      <c r="BH45" s="17">
        <v>0.26041666666666669</v>
      </c>
      <c r="BI45" s="17"/>
      <c r="BJ45" s="17"/>
      <c r="BK45" s="17">
        <v>8.3333333333333329E-2</v>
      </c>
      <c r="BL45" s="17">
        <v>0.11458333333333333</v>
      </c>
      <c r="BM45" s="17"/>
      <c r="BN45" s="18"/>
      <c r="BO45" s="13">
        <v>0.91666666666666663</v>
      </c>
      <c r="BP45" s="14">
        <v>0.26041666666666669</v>
      </c>
      <c r="BQ45" s="14"/>
      <c r="BR45" s="14"/>
      <c r="BS45" s="13">
        <v>8.3333333333333329E-2</v>
      </c>
      <c r="BT45" s="14">
        <v>0.11458333333333333</v>
      </c>
      <c r="BU45" s="14"/>
      <c r="BV45" s="20"/>
      <c r="BW45" s="21">
        <f t="shared" si="2"/>
        <v>1</v>
      </c>
      <c r="BX45" s="2" t="str">
        <f t="shared" si="4"/>
        <v>X</v>
      </c>
    </row>
    <row r="46" spans="1:76" x14ac:dyDescent="0.2">
      <c r="A46" s="31">
        <f t="shared" si="3"/>
        <v>40</v>
      </c>
      <c r="B46" s="74">
        <v>46717936</v>
      </c>
      <c r="C46" s="61" t="str">
        <f>+VLOOKUP(J46,TURNO!P:Q,2,0)</f>
        <v xml:space="preserve">PARTNERCALL </v>
      </c>
      <c r="D46" s="61" t="str">
        <f>+VLOOKUP(N46,TURNO!B:D,3,0)</f>
        <v>Tarde</v>
      </c>
      <c r="E46" s="75">
        <f>+VLOOKUP(B46,GESEM!B:R,12,0)</f>
        <v>45352</v>
      </c>
      <c r="F46" s="61" t="str">
        <f>+VLOOKUP(B46,GESEM!B:R,13,0)</f>
        <v>PART TIME</v>
      </c>
      <c r="G46" s="61"/>
      <c r="H46" s="61"/>
      <c r="I46" s="61" t="str">
        <f>+VLOOKUP(B46,GESEM!B:N,3,0)</f>
        <v>ESCUDERO CRUZADO PAMELA JESUS</v>
      </c>
      <c r="J46" s="61" t="s">
        <v>29</v>
      </c>
      <c r="K46" s="61" t="str">
        <f>+VLOOKUP(B46,GESEM!B:R,8,0)</f>
        <v>MONTERO ESPINOZA RENATO ALONSO</v>
      </c>
      <c r="L46" s="61" t="str">
        <f>+VLOOKUP(B46,GESEM!B:R,17,0)</f>
        <v xml:space="preserve">CARAZA MORENO JONATHAN </v>
      </c>
      <c r="M46" s="61" t="s">
        <v>97</v>
      </c>
      <c r="N46" s="13">
        <v>0.58333333333333337</v>
      </c>
      <c r="O46" s="14">
        <v>0.74652777777777779</v>
      </c>
      <c r="P46" s="13"/>
      <c r="Q46" s="14"/>
      <c r="R46" s="61" t="str">
        <f>+VLOOKUP(B46,GESEM!B:R,9,0)</f>
        <v>ACTIVO</v>
      </c>
      <c r="S46" s="13"/>
      <c r="T46" s="14"/>
      <c r="U46" s="14"/>
      <c r="V46" s="14"/>
      <c r="W46" s="13"/>
      <c r="X46" s="14"/>
      <c r="Y46" s="14"/>
      <c r="Z46" s="15"/>
      <c r="AA46" s="16">
        <v>0.58333333333333337</v>
      </c>
      <c r="AB46" s="17">
        <v>0.74652777777777779</v>
      </c>
      <c r="AC46" s="17"/>
      <c r="AD46" s="17"/>
      <c r="AE46" s="17"/>
      <c r="AF46" s="17"/>
      <c r="AG46" s="17"/>
      <c r="AH46" s="18"/>
      <c r="AI46" s="13">
        <v>0.58333333333333337</v>
      </c>
      <c r="AJ46" s="14">
        <v>0.74652777777777779</v>
      </c>
      <c r="AK46" s="14"/>
      <c r="AL46" s="14"/>
      <c r="AM46" s="13"/>
      <c r="AN46" s="14"/>
      <c r="AO46" s="14"/>
      <c r="AP46" s="20"/>
      <c r="AQ46" s="16">
        <v>0.58333333333333337</v>
      </c>
      <c r="AR46" s="17">
        <v>0.74652777777777779</v>
      </c>
      <c r="AS46" s="17"/>
      <c r="AT46" s="17"/>
      <c r="AU46" s="17"/>
      <c r="AV46" s="17"/>
      <c r="AW46" s="17"/>
      <c r="AX46" s="18"/>
      <c r="AY46" s="13">
        <v>0.58333333333333337</v>
      </c>
      <c r="AZ46" s="14">
        <v>0.74652777777777779</v>
      </c>
      <c r="BA46" s="14"/>
      <c r="BB46" s="14"/>
      <c r="BC46" s="13"/>
      <c r="BD46" s="14"/>
      <c r="BE46" s="14"/>
      <c r="BF46" s="20"/>
      <c r="BG46" s="16">
        <v>0.58333333333333337</v>
      </c>
      <c r="BH46" s="17">
        <v>0.74652777777777779</v>
      </c>
      <c r="BI46" s="17"/>
      <c r="BJ46" s="17"/>
      <c r="BK46" s="17"/>
      <c r="BL46" s="17"/>
      <c r="BM46" s="17"/>
      <c r="BN46" s="18"/>
      <c r="BO46" s="13">
        <v>0.58333333333333337</v>
      </c>
      <c r="BP46" s="14">
        <v>0.74652777777777779</v>
      </c>
      <c r="BQ46" s="14"/>
      <c r="BR46" s="14"/>
      <c r="BS46" s="13"/>
      <c r="BT46" s="14"/>
      <c r="BU46" s="14"/>
      <c r="BV46" s="20"/>
      <c r="BW46" s="21">
        <f t="shared" si="2"/>
        <v>1</v>
      </c>
      <c r="BX46" s="2" t="str">
        <f t="shared" si="4"/>
        <v>X</v>
      </c>
    </row>
    <row r="47" spans="1:76" x14ac:dyDescent="0.2">
      <c r="A47" s="31">
        <f t="shared" si="3"/>
        <v>41</v>
      </c>
      <c r="B47" s="74">
        <v>71387969</v>
      </c>
      <c r="C47" s="61" t="s">
        <v>26</v>
      </c>
      <c r="D47" s="61" t="s">
        <v>53</v>
      </c>
      <c r="E47" s="75">
        <f>+VLOOKUP(B47,GESEM!B:R,12,0)</f>
        <v>45680</v>
      </c>
      <c r="F47" s="61" t="s">
        <v>79</v>
      </c>
      <c r="G47" s="61"/>
      <c r="H47" s="61"/>
      <c r="I47" s="61" t="str">
        <f>+VLOOKUP(B47,GESEM!B:N,3,0)</f>
        <v>DE LA CRUZ MAGAN JANITZA SAYURI</v>
      </c>
      <c r="J47" s="61" t="s">
        <v>29</v>
      </c>
      <c r="K47" s="61" t="str">
        <f>+VLOOKUP(B47,GESEM!B:R,8,0)</f>
        <v>DUEÑAS LEANDRO ANGGY LEIDY MIRELLA</v>
      </c>
      <c r="L47" s="61" t="str">
        <f>+VLOOKUP(B47,GESEM!B:R,17,0)</f>
        <v xml:space="preserve">CARAZA MORENO JONATHAN </v>
      </c>
      <c r="M47" s="61" t="s">
        <v>100</v>
      </c>
      <c r="N47" s="13">
        <v>0.625</v>
      </c>
      <c r="O47" s="14">
        <v>0.78819444444444442</v>
      </c>
      <c r="P47" s="13"/>
      <c r="Q47" s="14"/>
      <c r="R47" s="61" t="str">
        <f>+VLOOKUP(B47,GESEM!B:R,9,0)</f>
        <v>ACTIVO</v>
      </c>
      <c r="S47" s="13">
        <v>0.625</v>
      </c>
      <c r="T47" s="14">
        <v>0.78819444444444442</v>
      </c>
      <c r="U47" s="14"/>
      <c r="V47" s="14"/>
      <c r="W47" s="13"/>
      <c r="X47" s="14"/>
      <c r="Y47" s="14"/>
      <c r="Z47" s="15"/>
      <c r="AA47" s="16">
        <v>0.625</v>
      </c>
      <c r="AB47" s="17">
        <v>0.78819444444444442</v>
      </c>
      <c r="AC47" s="17"/>
      <c r="AD47" s="17"/>
      <c r="AE47" s="17"/>
      <c r="AF47" s="17"/>
      <c r="AG47" s="17"/>
      <c r="AH47" s="18"/>
      <c r="AI47" s="13">
        <v>0.625</v>
      </c>
      <c r="AJ47" s="14">
        <v>0.78819444444444442</v>
      </c>
      <c r="AK47" s="14"/>
      <c r="AL47" s="14"/>
      <c r="AM47" s="13"/>
      <c r="AN47" s="14"/>
      <c r="AO47" s="14"/>
      <c r="AP47" s="20"/>
      <c r="AQ47" s="16"/>
      <c r="AR47" s="17"/>
      <c r="AS47" s="17"/>
      <c r="AT47" s="17"/>
      <c r="AU47" s="17"/>
      <c r="AV47" s="17"/>
      <c r="AW47" s="17"/>
      <c r="AX47" s="18"/>
      <c r="AY47" s="13">
        <v>0.625</v>
      </c>
      <c r="AZ47" s="14">
        <v>0.78819444444444442</v>
      </c>
      <c r="BA47" s="14"/>
      <c r="BB47" s="14"/>
      <c r="BC47" s="13"/>
      <c r="BD47" s="14"/>
      <c r="BE47" s="14"/>
      <c r="BF47" s="20"/>
      <c r="BG47" s="16">
        <v>0.625</v>
      </c>
      <c r="BH47" s="17">
        <v>0.78819444444444442</v>
      </c>
      <c r="BI47" s="17"/>
      <c r="BJ47" s="17"/>
      <c r="BK47" s="17"/>
      <c r="BL47" s="17"/>
      <c r="BM47" s="17"/>
      <c r="BN47" s="18"/>
      <c r="BO47" s="13">
        <v>0.625</v>
      </c>
      <c r="BP47" s="14">
        <v>0.78819444444444442</v>
      </c>
      <c r="BQ47" s="14"/>
      <c r="BR47" s="14"/>
      <c r="BS47" s="13"/>
      <c r="BT47" s="14"/>
      <c r="BU47" s="14"/>
      <c r="BV47" s="20"/>
      <c r="BW47" s="21">
        <f t="shared" si="2"/>
        <v>1</v>
      </c>
      <c r="BX47" s="2" t="str">
        <f t="shared" si="4"/>
        <v>X</v>
      </c>
    </row>
    <row r="48" spans="1:76" x14ac:dyDescent="0.2">
      <c r="A48" s="31">
        <f t="shared" si="3"/>
        <v>42</v>
      </c>
      <c r="B48" s="74">
        <v>73290882</v>
      </c>
      <c r="C48" s="61" t="str">
        <f>+VLOOKUP(J48,TURNO!P:Q,2,0)</f>
        <v xml:space="preserve">PARTNERCALL </v>
      </c>
      <c r="D48" s="61" t="str">
        <f>+VLOOKUP(N48,TURNO!B:D,3,0)</f>
        <v>Tarde</v>
      </c>
      <c r="E48" s="75">
        <f>+VLOOKUP(B48,GESEM!B:R,12,0)</f>
        <v>44502</v>
      </c>
      <c r="F48" s="61" t="str">
        <f>+VLOOKUP(B48,GESEM!B:R,13,0)</f>
        <v>PART TIME</v>
      </c>
      <c r="G48" s="61" t="s">
        <v>2228</v>
      </c>
      <c r="H48" s="61" t="s">
        <v>2238</v>
      </c>
      <c r="I48" s="61" t="str">
        <f>+VLOOKUP(B48,GESEM!B:N,3,0)</f>
        <v>CALIXTO RODRIGUEZ JAHAYRA KATHERINE</v>
      </c>
      <c r="J48" s="61" t="s">
        <v>29</v>
      </c>
      <c r="K48" s="61" t="str">
        <f>+VLOOKUP(B48,GESEM!B:R,8,0)</f>
        <v>DUEÑAS LEANDRO ANGGY LEIDY MIRELLA</v>
      </c>
      <c r="L48" s="61" t="str">
        <f>+VLOOKUP(B48,GESEM!B:R,17,0)</f>
        <v xml:space="preserve">CARAZA MORENO JONATHAN </v>
      </c>
      <c r="M48" s="61" t="s">
        <v>98</v>
      </c>
      <c r="N48" s="13">
        <v>0.61458333333333337</v>
      </c>
      <c r="O48" s="14">
        <v>0.77777777777777779</v>
      </c>
      <c r="P48" s="13"/>
      <c r="Q48" s="14"/>
      <c r="R48" s="61" t="str">
        <f>+VLOOKUP(B48,GESEM!B:R,9,0)</f>
        <v>ACTIVO</v>
      </c>
      <c r="S48" s="13">
        <v>0.61458333333333337</v>
      </c>
      <c r="T48" s="14">
        <v>0.77777777777777779</v>
      </c>
      <c r="U48" s="14"/>
      <c r="V48" s="14"/>
      <c r="W48" s="13"/>
      <c r="X48" s="14"/>
      <c r="Y48" s="14"/>
      <c r="Z48" s="15"/>
      <c r="AA48" s="16"/>
      <c r="AB48" s="17"/>
      <c r="AC48" s="17"/>
      <c r="AD48" s="17"/>
      <c r="AE48" s="17"/>
      <c r="AF48" s="17"/>
      <c r="AG48" s="17"/>
      <c r="AH48" s="18"/>
      <c r="AI48" s="13">
        <v>0.61458333333333337</v>
      </c>
      <c r="AJ48" s="14">
        <v>0.77777777777777779</v>
      </c>
      <c r="AK48" s="14"/>
      <c r="AL48" s="14"/>
      <c r="AM48" s="13"/>
      <c r="AN48" s="14"/>
      <c r="AO48" s="14"/>
      <c r="AP48" s="20"/>
      <c r="AQ48" s="16">
        <v>0.61458333333333337</v>
      </c>
      <c r="AR48" s="17">
        <v>0.77777777777777779</v>
      </c>
      <c r="AS48" s="17"/>
      <c r="AT48" s="17"/>
      <c r="AU48" s="17"/>
      <c r="AV48" s="17"/>
      <c r="AW48" s="17"/>
      <c r="AX48" s="18"/>
      <c r="AY48" s="13">
        <v>0.61458333333333337</v>
      </c>
      <c r="AZ48" s="14">
        <v>0.77777777777777779</v>
      </c>
      <c r="BA48" s="14"/>
      <c r="BB48" s="14"/>
      <c r="BC48" s="13"/>
      <c r="BD48" s="14"/>
      <c r="BE48" s="14"/>
      <c r="BF48" s="20"/>
      <c r="BG48" s="16">
        <v>0.61458333333333337</v>
      </c>
      <c r="BH48" s="17">
        <v>0.77777777777777779</v>
      </c>
      <c r="BI48" s="17"/>
      <c r="BJ48" s="17"/>
      <c r="BK48" s="17"/>
      <c r="BL48" s="17"/>
      <c r="BM48" s="17"/>
      <c r="BN48" s="18"/>
      <c r="BO48" s="13">
        <v>0.61458333333333337</v>
      </c>
      <c r="BP48" s="14">
        <v>0.77777777777777779</v>
      </c>
      <c r="BQ48" s="14"/>
      <c r="BR48" s="14"/>
      <c r="BS48" s="13"/>
      <c r="BT48" s="14"/>
      <c r="BU48" s="14"/>
      <c r="BV48" s="20"/>
      <c r="BW48" s="21">
        <f t="shared" si="2"/>
        <v>1</v>
      </c>
      <c r="BX48" s="2" t="str">
        <f t="shared" si="4"/>
        <v>X</v>
      </c>
    </row>
    <row r="49" spans="1:76" x14ac:dyDescent="0.2">
      <c r="A49" s="31">
        <f t="shared" si="3"/>
        <v>43</v>
      </c>
      <c r="B49" s="74">
        <v>74850534</v>
      </c>
      <c r="C49" s="61" t="s">
        <v>26</v>
      </c>
      <c r="D49" s="61" t="s">
        <v>53</v>
      </c>
      <c r="E49" s="75">
        <f>+VLOOKUP(B49,GESEM!B:R,12,0)</f>
        <v>45709</v>
      </c>
      <c r="F49" s="61" t="s">
        <v>79</v>
      </c>
      <c r="G49" s="61"/>
      <c r="H49" s="61"/>
      <c r="I49" s="61" t="str">
        <f>+VLOOKUP(B49,GESEM!B:N,3,0)</f>
        <v>MENDOZA RAMOS FLAVIA ESMERALDA</v>
      </c>
      <c r="J49" s="61" t="s">
        <v>29</v>
      </c>
      <c r="K49" s="61" t="str">
        <f>+VLOOKUP(B49,GESEM!B:R,8,0)</f>
        <v>DUEÑAS LEANDRO ANGGY LEIDY MIRELLA</v>
      </c>
      <c r="L49" s="61" t="str">
        <f>+VLOOKUP(B49,GESEM!B:R,17,0)</f>
        <v xml:space="preserve">CARAZA MORENO JONATHAN </v>
      </c>
      <c r="M49" s="61" t="s">
        <v>97</v>
      </c>
      <c r="N49" s="13">
        <v>0.75</v>
      </c>
      <c r="O49" s="14">
        <v>0.91319444444444442</v>
      </c>
      <c r="P49" s="13"/>
      <c r="Q49" s="14"/>
      <c r="R49" s="61" t="str">
        <f>+VLOOKUP(B49,GESEM!B:R,9,0)</f>
        <v>ACTIVO</v>
      </c>
      <c r="S49" s="13"/>
      <c r="T49" s="14"/>
      <c r="U49" s="14"/>
      <c r="V49" s="14"/>
      <c r="W49" s="13"/>
      <c r="X49" s="14"/>
      <c r="Y49" s="14"/>
      <c r="Z49" s="15"/>
      <c r="AA49" s="16">
        <v>0.75</v>
      </c>
      <c r="AB49" s="17">
        <v>0.91319444444444442</v>
      </c>
      <c r="AC49" s="17"/>
      <c r="AD49" s="17"/>
      <c r="AE49" s="17"/>
      <c r="AF49" s="17"/>
      <c r="AG49" s="17"/>
      <c r="AH49" s="18"/>
      <c r="AI49" s="13">
        <v>0.75</v>
      </c>
      <c r="AJ49" s="14">
        <v>0.91319444444444442</v>
      </c>
      <c r="AK49" s="14"/>
      <c r="AL49" s="14"/>
      <c r="AM49" s="13"/>
      <c r="AN49" s="14"/>
      <c r="AO49" s="14"/>
      <c r="AP49" s="20"/>
      <c r="AQ49" s="16">
        <v>0.75</v>
      </c>
      <c r="AR49" s="17">
        <v>0.91319444444444442</v>
      </c>
      <c r="AS49" s="17"/>
      <c r="AT49" s="17"/>
      <c r="AU49" s="17"/>
      <c r="AV49" s="17"/>
      <c r="AW49" s="17"/>
      <c r="AX49" s="18"/>
      <c r="AY49" s="13">
        <v>0.75</v>
      </c>
      <c r="AZ49" s="14">
        <v>0.91319444444444442</v>
      </c>
      <c r="BA49" s="14"/>
      <c r="BB49" s="14"/>
      <c r="BC49" s="13"/>
      <c r="BD49" s="14"/>
      <c r="BE49" s="14"/>
      <c r="BF49" s="20"/>
      <c r="BG49" s="16">
        <v>0.75</v>
      </c>
      <c r="BH49" s="17">
        <v>0.91319444444444442</v>
      </c>
      <c r="BI49" s="17"/>
      <c r="BJ49" s="17"/>
      <c r="BK49" s="17"/>
      <c r="BL49" s="17"/>
      <c r="BM49" s="17"/>
      <c r="BN49" s="18"/>
      <c r="BO49" s="13">
        <v>0.75</v>
      </c>
      <c r="BP49" s="14">
        <v>0.91319444444444442</v>
      </c>
      <c r="BQ49" s="14"/>
      <c r="BR49" s="14"/>
      <c r="BS49" s="13"/>
      <c r="BT49" s="14"/>
      <c r="BU49" s="14"/>
      <c r="BV49" s="20"/>
      <c r="BW49" s="21">
        <f t="shared" si="2"/>
        <v>1</v>
      </c>
      <c r="BX49" s="2" t="str">
        <f t="shared" si="4"/>
        <v>X</v>
      </c>
    </row>
    <row r="50" spans="1:76" x14ac:dyDescent="0.2">
      <c r="A50" s="31">
        <f t="shared" si="3"/>
        <v>44</v>
      </c>
      <c r="B50" s="74">
        <v>10740231</v>
      </c>
      <c r="C50" s="61" t="s">
        <v>26</v>
      </c>
      <c r="D50" s="61" t="s">
        <v>53</v>
      </c>
      <c r="E50" s="75">
        <f>+VLOOKUP(B50,GESEM!B:R,12,0)</f>
        <v>45680</v>
      </c>
      <c r="F50" s="61" t="s">
        <v>79</v>
      </c>
      <c r="G50" s="61"/>
      <c r="H50" s="61"/>
      <c r="I50" s="61" t="str">
        <f>+VLOOKUP(B50,GESEM!B:N,3,0)</f>
        <v>ROMERO RAMIREZ ETTEY COSETH</v>
      </c>
      <c r="J50" s="61" t="s">
        <v>29</v>
      </c>
      <c r="K50" s="61" t="str">
        <f>+VLOOKUP(B50,GESEM!B:R,8,0)</f>
        <v>DUEÑAS LEANDRO ANGGY LEIDY MIRELLA</v>
      </c>
      <c r="L50" s="61" t="str">
        <f>+VLOOKUP(B50,GESEM!B:R,17,0)</f>
        <v xml:space="preserve">CARAZA MORENO JONATHAN </v>
      </c>
      <c r="M50" s="61" t="s">
        <v>103</v>
      </c>
      <c r="N50" s="13">
        <v>0.75</v>
      </c>
      <c r="O50" s="14">
        <v>0.91319444444444442</v>
      </c>
      <c r="P50" s="13"/>
      <c r="Q50" s="14"/>
      <c r="R50" s="61" t="str">
        <f>+VLOOKUP(B50,GESEM!B:R,9,0)</f>
        <v>ACTIVO</v>
      </c>
      <c r="S50" s="13">
        <v>0.75</v>
      </c>
      <c r="T50" s="14">
        <v>0.91319444444444442</v>
      </c>
      <c r="U50" s="14"/>
      <c r="V50" s="14"/>
      <c r="W50" s="13"/>
      <c r="X50" s="14"/>
      <c r="Y50" s="14"/>
      <c r="Z50" s="15"/>
      <c r="AA50" s="16">
        <v>0.75</v>
      </c>
      <c r="AB50" s="17">
        <v>0.91319444444444442</v>
      </c>
      <c r="AC50" s="17"/>
      <c r="AD50" s="17"/>
      <c r="AE50" s="17"/>
      <c r="AF50" s="17"/>
      <c r="AG50" s="17"/>
      <c r="AH50" s="18"/>
      <c r="AI50" s="13">
        <v>0.75</v>
      </c>
      <c r="AJ50" s="14">
        <v>0.91319444444444442</v>
      </c>
      <c r="AK50" s="14"/>
      <c r="AL50" s="14"/>
      <c r="AM50" s="13"/>
      <c r="AN50" s="14"/>
      <c r="AO50" s="14"/>
      <c r="AP50" s="20"/>
      <c r="AQ50" s="16">
        <v>0.75</v>
      </c>
      <c r="AR50" s="17">
        <v>0.91319444444444442</v>
      </c>
      <c r="AS50" s="17"/>
      <c r="AT50" s="17"/>
      <c r="AU50" s="17"/>
      <c r="AV50" s="17"/>
      <c r="AW50" s="17"/>
      <c r="AX50" s="18"/>
      <c r="AY50" s="13">
        <v>0.75</v>
      </c>
      <c r="AZ50" s="14">
        <v>0.91319444444444442</v>
      </c>
      <c r="BA50" s="14"/>
      <c r="BB50" s="14"/>
      <c r="BC50" s="13"/>
      <c r="BD50" s="14"/>
      <c r="BE50" s="14"/>
      <c r="BF50" s="20"/>
      <c r="BG50" s="16">
        <v>0.75</v>
      </c>
      <c r="BH50" s="17">
        <v>0.91319444444444442</v>
      </c>
      <c r="BI50" s="17"/>
      <c r="BJ50" s="17"/>
      <c r="BK50" s="17"/>
      <c r="BL50" s="17"/>
      <c r="BM50" s="17"/>
      <c r="BN50" s="18"/>
      <c r="BO50" s="13"/>
      <c r="BP50" s="14"/>
      <c r="BQ50" s="14"/>
      <c r="BR50" s="14"/>
      <c r="BS50" s="13"/>
      <c r="BT50" s="14"/>
      <c r="BU50" s="14"/>
      <c r="BV50" s="20"/>
      <c r="BW50" s="21">
        <f t="shared" si="2"/>
        <v>1</v>
      </c>
      <c r="BX50" s="2" t="str">
        <f t="shared" si="4"/>
        <v>X</v>
      </c>
    </row>
    <row r="51" spans="1:76" x14ac:dyDescent="0.2">
      <c r="A51" s="31">
        <f t="shared" si="3"/>
        <v>45</v>
      </c>
      <c r="B51" s="74">
        <v>71409638</v>
      </c>
      <c r="C51" s="61" t="s">
        <v>26</v>
      </c>
      <c r="D51" s="61" t="s">
        <v>53</v>
      </c>
      <c r="E51" s="75">
        <f>+VLOOKUP(B51,GESEM!B:R,12,0)</f>
        <v>45745</v>
      </c>
      <c r="F51" s="61" t="s">
        <v>79</v>
      </c>
      <c r="G51" s="61"/>
      <c r="H51" s="61"/>
      <c r="I51" s="61" t="str">
        <f>+VLOOKUP(B51,GESEM!B:N,3,0)</f>
        <v>AGURTO VERGARA JHEISON JOSEPH</v>
      </c>
      <c r="J51" s="61" t="s">
        <v>29</v>
      </c>
      <c r="K51" s="61" t="str">
        <f>+VLOOKUP(B51,GESEM!B:R,8,0)</f>
        <v xml:space="preserve">CARAZA MORENO JONATHAN </v>
      </c>
      <c r="L51" s="61" t="str">
        <f>+VLOOKUP(B51,GESEM!B:R,17,0)</f>
        <v xml:space="preserve">CARAZA MORENO JONATHAN </v>
      </c>
      <c r="M51" s="61" t="s">
        <v>98</v>
      </c>
      <c r="N51" s="13">
        <v>0.125</v>
      </c>
      <c r="O51" s="14">
        <v>0.28819444444444442</v>
      </c>
      <c r="P51" s="13"/>
      <c r="Q51" s="14"/>
      <c r="R51" s="61" t="str">
        <f>+VLOOKUP(B51,GESEM!B:R,9,0)</f>
        <v>ACTIVO</v>
      </c>
      <c r="S51" s="13">
        <v>0.125</v>
      </c>
      <c r="T51" s="14">
        <v>0.28819444444444442</v>
      </c>
      <c r="U51" s="14"/>
      <c r="V51" s="14"/>
      <c r="W51" s="13"/>
      <c r="X51" s="14"/>
      <c r="Y51" s="14"/>
      <c r="Z51" s="15"/>
      <c r="AA51" s="16"/>
      <c r="AB51" s="17"/>
      <c r="AC51" s="17"/>
      <c r="AD51" s="17"/>
      <c r="AE51" s="17"/>
      <c r="AF51" s="17"/>
      <c r="AG51" s="17"/>
      <c r="AH51" s="18"/>
      <c r="AI51" s="13">
        <v>0.125</v>
      </c>
      <c r="AJ51" s="14">
        <v>0.28819444444444442</v>
      </c>
      <c r="AK51" s="14"/>
      <c r="AL51" s="14"/>
      <c r="AM51" s="13"/>
      <c r="AN51" s="14"/>
      <c r="AO51" s="14"/>
      <c r="AP51" s="20"/>
      <c r="AQ51" s="16">
        <v>0.125</v>
      </c>
      <c r="AR51" s="17">
        <v>0.28819444444444442</v>
      </c>
      <c r="AS51" s="17"/>
      <c r="AT51" s="17"/>
      <c r="AU51" s="17"/>
      <c r="AV51" s="17"/>
      <c r="AW51" s="17"/>
      <c r="AX51" s="18"/>
      <c r="AY51" s="13">
        <v>0.125</v>
      </c>
      <c r="AZ51" s="14">
        <v>0.28819444444444442</v>
      </c>
      <c r="BA51" s="14"/>
      <c r="BB51" s="14"/>
      <c r="BC51" s="13"/>
      <c r="BD51" s="14"/>
      <c r="BE51" s="14"/>
      <c r="BF51" s="20"/>
      <c r="BG51" s="16">
        <v>0.125</v>
      </c>
      <c r="BH51" s="17">
        <v>0.28819444444444442</v>
      </c>
      <c r="BI51" s="17"/>
      <c r="BJ51" s="17"/>
      <c r="BK51" s="17"/>
      <c r="BL51" s="17"/>
      <c r="BM51" s="17"/>
      <c r="BN51" s="18"/>
      <c r="BO51" s="13">
        <v>0.125</v>
      </c>
      <c r="BP51" s="14">
        <v>0.28819444444444442</v>
      </c>
      <c r="BQ51" s="14"/>
      <c r="BR51" s="14"/>
      <c r="BS51" s="13"/>
      <c r="BT51" s="14"/>
      <c r="BU51" s="14"/>
      <c r="BV51" s="20"/>
      <c r="BW51" s="21">
        <f t="shared" si="2"/>
        <v>1</v>
      </c>
      <c r="BX51" s="2" t="str">
        <f t="shared" si="4"/>
        <v>X</v>
      </c>
    </row>
    <row r="52" spans="1:76" x14ac:dyDescent="0.2">
      <c r="A52" s="31">
        <f t="shared" si="3"/>
        <v>46</v>
      </c>
      <c r="B52" s="74">
        <v>71425481</v>
      </c>
      <c r="C52" s="61" t="s">
        <v>26</v>
      </c>
      <c r="D52" s="61" t="s">
        <v>53</v>
      </c>
      <c r="E52" s="75">
        <f>+VLOOKUP(B52,GESEM!B:R,12,0)</f>
        <v>45745</v>
      </c>
      <c r="F52" s="61" t="s">
        <v>79</v>
      </c>
      <c r="G52" s="61"/>
      <c r="H52" s="61"/>
      <c r="I52" s="61" t="str">
        <f>+VLOOKUP(B52,GESEM!B:N,3,0)</f>
        <v>BORJAS CHUQUIZUTA AHYLEN KYARA</v>
      </c>
      <c r="J52" s="61" t="s">
        <v>29</v>
      </c>
      <c r="K52" s="61" t="str">
        <f>+VLOOKUP(B52,GESEM!B:R,8,0)</f>
        <v xml:space="preserve">CARAZA MORENO JONATHAN </v>
      </c>
      <c r="L52" s="61" t="str">
        <f>+VLOOKUP(B52,GESEM!B:R,17,0)</f>
        <v xml:space="preserve">CARAZA MORENO JONATHAN </v>
      </c>
      <c r="M52" s="61" t="s">
        <v>97</v>
      </c>
      <c r="N52" s="13">
        <v>0.125</v>
      </c>
      <c r="O52" s="14">
        <v>0.28819444444444442</v>
      </c>
      <c r="P52" s="13"/>
      <c r="Q52" s="14"/>
      <c r="R52" s="61" t="str">
        <f>+VLOOKUP(B52,GESEM!B:R,9,0)</f>
        <v>ACTIVO</v>
      </c>
      <c r="S52" s="13"/>
      <c r="T52" s="14"/>
      <c r="U52" s="14"/>
      <c r="V52" s="14"/>
      <c r="W52" s="13"/>
      <c r="X52" s="14"/>
      <c r="Y52" s="14"/>
      <c r="Z52" s="15"/>
      <c r="AA52" s="16">
        <v>0.125</v>
      </c>
      <c r="AB52" s="17">
        <v>0.28819444444444442</v>
      </c>
      <c r="AC52" s="17"/>
      <c r="AD52" s="17"/>
      <c r="AE52" s="17"/>
      <c r="AF52" s="17"/>
      <c r="AG52" s="17"/>
      <c r="AH52" s="18"/>
      <c r="AI52" s="13">
        <v>0.125</v>
      </c>
      <c r="AJ52" s="14">
        <v>0.28819444444444442</v>
      </c>
      <c r="AK52" s="14"/>
      <c r="AL52" s="14"/>
      <c r="AM52" s="13"/>
      <c r="AN52" s="14"/>
      <c r="AO52" s="14"/>
      <c r="AP52" s="20"/>
      <c r="AQ52" s="16">
        <v>0.125</v>
      </c>
      <c r="AR52" s="17">
        <v>0.28819444444444442</v>
      </c>
      <c r="AS52" s="17"/>
      <c r="AT52" s="17"/>
      <c r="AU52" s="17"/>
      <c r="AV52" s="17"/>
      <c r="AW52" s="17"/>
      <c r="AX52" s="18"/>
      <c r="AY52" s="13">
        <v>0.125</v>
      </c>
      <c r="AZ52" s="14">
        <v>0.28819444444444442</v>
      </c>
      <c r="BA52" s="14"/>
      <c r="BB52" s="14"/>
      <c r="BC52" s="13"/>
      <c r="BD52" s="14"/>
      <c r="BE52" s="14"/>
      <c r="BF52" s="20"/>
      <c r="BG52" s="16">
        <v>0.125</v>
      </c>
      <c r="BH52" s="17">
        <v>0.28819444444444442</v>
      </c>
      <c r="BI52" s="17"/>
      <c r="BJ52" s="17"/>
      <c r="BK52" s="17"/>
      <c r="BL52" s="17"/>
      <c r="BM52" s="17"/>
      <c r="BN52" s="18"/>
      <c r="BO52" s="13">
        <v>0.125</v>
      </c>
      <c r="BP52" s="14">
        <v>0.28819444444444442</v>
      </c>
      <c r="BQ52" s="14"/>
      <c r="BR52" s="14"/>
      <c r="BS52" s="13"/>
      <c r="BT52" s="14"/>
      <c r="BU52" s="14"/>
      <c r="BV52" s="20"/>
      <c r="BW52" s="21">
        <f t="shared" si="2"/>
        <v>1</v>
      </c>
      <c r="BX52" s="2" t="str">
        <f t="shared" si="4"/>
        <v>X</v>
      </c>
    </row>
    <row r="53" spans="1:76" x14ac:dyDescent="0.2">
      <c r="A53" s="31">
        <f t="shared" si="3"/>
        <v>47</v>
      </c>
      <c r="B53" s="74">
        <v>71489902</v>
      </c>
      <c r="C53" s="61" t="s">
        <v>26</v>
      </c>
      <c r="D53" s="61" t="s">
        <v>53</v>
      </c>
      <c r="E53" s="75">
        <f>+VLOOKUP(B53,GESEM!B:R,12,0)</f>
        <v>45745</v>
      </c>
      <c r="F53" s="61" t="s">
        <v>79</v>
      </c>
      <c r="G53" s="61"/>
      <c r="H53" s="61"/>
      <c r="I53" s="61" t="str">
        <f>+VLOOKUP(B53,GESEM!B:N,3,0)</f>
        <v>CALLIRGOS FIESTAS RONNY DANIEL</v>
      </c>
      <c r="J53" s="61" t="s">
        <v>29</v>
      </c>
      <c r="K53" s="61" t="str">
        <f>+VLOOKUP(B53,GESEM!B:R,8,0)</f>
        <v xml:space="preserve">CARAZA MORENO JONATHAN </v>
      </c>
      <c r="L53" s="61" t="str">
        <f>+VLOOKUP(B53,GESEM!B:R,17,0)</f>
        <v xml:space="preserve">CARAZA MORENO JONATHAN </v>
      </c>
      <c r="M53" s="61" t="s">
        <v>101</v>
      </c>
      <c r="N53" s="13">
        <v>0.125</v>
      </c>
      <c r="O53" s="14">
        <v>0.28819444444444442</v>
      </c>
      <c r="P53" s="13"/>
      <c r="Q53" s="14"/>
      <c r="R53" s="61" t="str">
        <f>+VLOOKUP(B53,GESEM!B:R,9,0)</f>
        <v>ACTIVO</v>
      </c>
      <c r="S53" s="13">
        <v>0.125</v>
      </c>
      <c r="T53" s="14">
        <v>0.28819444444444442</v>
      </c>
      <c r="U53" s="14"/>
      <c r="V53" s="14"/>
      <c r="W53" s="13"/>
      <c r="X53" s="14"/>
      <c r="Y53" s="14"/>
      <c r="Z53" s="15"/>
      <c r="AA53" s="16">
        <v>0.125</v>
      </c>
      <c r="AB53" s="17">
        <v>0.28819444444444442</v>
      </c>
      <c r="AC53" s="17"/>
      <c r="AD53" s="17"/>
      <c r="AE53" s="17"/>
      <c r="AF53" s="17"/>
      <c r="AG53" s="17"/>
      <c r="AH53" s="18"/>
      <c r="AI53" s="13">
        <v>0.125</v>
      </c>
      <c r="AJ53" s="14">
        <v>0.28819444444444442</v>
      </c>
      <c r="AK53" s="14"/>
      <c r="AL53" s="14"/>
      <c r="AM53" s="13"/>
      <c r="AN53" s="14"/>
      <c r="AO53" s="14"/>
      <c r="AP53" s="20"/>
      <c r="AQ53" s="16">
        <v>0.125</v>
      </c>
      <c r="AR53" s="17">
        <v>0.28819444444444442</v>
      </c>
      <c r="AS53" s="17"/>
      <c r="AT53" s="17"/>
      <c r="AU53" s="17"/>
      <c r="AV53" s="17"/>
      <c r="AW53" s="17"/>
      <c r="AX53" s="18"/>
      <c r="AY53" s="13"/>
      <c r="AZ53" s="14"/>
      <c r="BA53" s="14"/>
      <c r="BB53" s="14"/>
      <c r="BC53" s="13"/>
      <c r="BD53" s="14"/>
      <c r="BE53" s="14"/>
      <c r="BF53" s="20"/>
      <c r="BG53" s="16">
        <v>0.125</v>
      </c>
      <c r="BH53" s="17">
        <v>0.28819444444444442</v>
      </c>
      <c r="BI53" s="17"/>
      <c r="BJ53" s="17"/>
      <c r="BK53" s="17"/>
      <c r="BL53" s="17"/>
      <c r="BM53" s="17"/>
      <c r="BN53" s="18"/>
      <c r="BO53" s="13">
        <v>0.125</v>
      </c>
      <c r="BP53" s="14">
        <v>0.28819444444444442</v>
      </c>
      <c r="BQ53" s="14"/>
      <c r="BR53" s="14"/>
      <c r="BS53" s="13"/>
      <c r="BT53" s="14"/>
      <c r="BU53" s="14"/>
      <c r="BV53" s="20"/>
      <c r="BW53" s="21">
        <f t="shared" si="2"/>
        <v>1</v>
      </c>
      <c r="BX53" s="2" t="str">
        <f t="shared" si="4"/>
        <v>X</v>
      </c>
    </row>
    <row r="54" spans="1:76" x14ac:dyDescent="0.2">
      <c r="A54" s="31">
        <f t="shared" si="3"/>
        <v>48</v>
      </c>
      <c r="B54" s="74">
        <v>60976665</v>
      </c>
      <c r="C54" s="61" t="s">
        <v>26</v>
      </c>
      <c r="D54" s="61" t="s">
        <v>53</v>
      </c>
      <c r="E54" s="75">
        <f>+VLOOKUP(B54,GESEM!B:R,12,0)</f>
        <v>45745</v>
      </c>
      <c r="F54" s="61" t="s">
        <v>79</v>
      </c>
      <c r="G54" s="61"/>
      <c r="H54" s="61"/>
      <c r="I54" s="61" t="str">
        <f>+VLOOKUP(B54,GESEM!B:N,3,0)</f>
        <v>LURITA ANCLAS MADELINE GERALDINE</v>
      </c>
      <c r="J54" s="61" t="s">
        <v>29</v>
      </c>
      <c r="K54" s="61" t="str">
        <f>+VLOOKUP(B54,GESEM!B:R,8,0)</f>
        <v xml:space="preserve">CARAZA MORENO JONATHAN </v>
      </c>
      <c r="L54" s="61" t="str">
        <f>+VLOOKUP(B54,GESEM!B:R,17,0)</f>
        <v xml:space="preserve">CARAZA MORENO JONATHAN </v>
      </c>
      <c r="M54" s="61" t="s">
        <v>98</v>
      </c>
      <c r="N54" s="13">
        <v>0.125</v>
      </c>
      <c r="O54" s="14">
        <v>0.28819444444444442</v>
      </c>
      <c r="P54" s="13"/>
      <c r="Q54" s="14"/>
      <c r="R54" s="61" t="str">
        <f>+VLOOKUP(B54,GESEM!B:R,9,0)</f>
        <v>ACTIVO</v>
      </c>
      <c r="S54" s="13">
        <v>0.125</v>
      </c>
      <c r="T54" s="14">
        <v>0.28819444444444442</v>
      </c>
      <c r="U54" s="14"/>
      <c r="V54" s="14"/>
      <c r="W54" s="13"/>
      <c r="X54" s="14"/>
      <c r="Y54" s="14"/>
      <c r="Z54" s="15"/>
      <c r="AA54" s="16"/>
      <c r="AB54" s="17"/>
      <c r="AC54" s="17"/>
      <c r="AD54" s="17"/>
      <c r="AE54" s="17"/>
      <c r="AF54" s="17"/>
      <c r="AG54" s="17"/>
      <c r="AH54" s="18"/>
      <c r="AI54" s="13">
        <v>0.125</v>
      </c>
      <c r="AJ54" s="14">
        <v>0.28819444444444442</v>
      </c>
      <c r="AK54" s="14"/>
      <c r="AL54" s="14"/>
      <c r="AM54" s="13"/>
      <c r="AN54" s="14"/>
      <c r="AO54" s="14"/>
      <c r="AP54" s="20"/>
      <c r="AQ54" s="16">
        <v>0.125</v>
      </c>
      <c r="AR54" s="17">
        <v>0.28819444444444442</v>
      </c>
      <c r="AS54" s="17"/>
      <c r="AT54" s="17"/>
      <c r="AU54" s="17"/>
      <c r="AV54" s="17"/>
      <c r="AW54" s="17"/>
      <c r="AX54" s="18"/>
      <c r="AY54" s="13">
        <v>0.125</v>
      </c>
      <c r="AZ54" s="14">
        <v>0.28819444444444442</v>
      </c>
      <c r="BA54" s="14"/>
      <c r="BB54" s="14"/>
      <c r="BC54" s="13"/>
      <c r="BD54" s="14"/>
      <c r="BE54" s="14"/>
      <c r="BF54" s="20"/>
      <c r="BG54" s="16">
        <v>0.125</v>
      </c>
      <c r="BH54" s="17">
        <v>0.28819444444444442</v>
      </c>
      <c r="BI54" s="17"/>
      <c r="BJ54" s="17"/>
      <c r="BK54" s="17"/>
      <c r="BL54" s="17"/>
      <c r="BM54" s="17"/>
      <c r="BN54" s="18"/>
      <c r="BO54" s="13">
        <v>0.125</v>
      </c>
      <c r="BP54" s="14">
        <v>0.28819444444444442</v>
      </c>
      <c r="BQ54" s="14"/>
      <c r="BR54" s="14"/>
      <c r="BS54" s="13"/>
      <c r="BT54" s="14"/>
      <c r="BU54" s="14"/>
      <c r="BV54" s="20"/>
      <c r="BW54" s="21">
        <f t="shared" si="2"/>
        <v>1</v>
      </c>
      <c r="BX54" s="2" t="str">
        <f t="shared" si="4"/>
        <v>X</v>
      </c>
    </row>
    <row r="55" spans="1:76" x14ac:dyDescent="0.2">
      <c r="A55" s="31">
        <f t="shared" si="3"/>
        <v>49</v>
      </c>
      <c r="B55" s="74">
        <v>45220346</v>
      </c>
      <c r="C55" s="61" t="s">
        <v>26</v>
      </c>
      <c r="D55" s="61" t="s">
        <v>53</v>
      </c>
      <c r="E55" s="75">
        <f>+VLOOKUP(B55,GESEM!B:R,12,0)</f>
        <v>45745</v>
      </c>
      <c r="F55" s="61" t="s">
        <v>79</v>
      </c>
      <c r="G55" s="61"/>
      <c r="H55" s="61"/>
      <c r="I55" s="61" t="str">
        <f>+VLOOKUP(B55,GESEM!B:N,3,0)</f>
        <v>PEREZ PORTOCARRERO PRISCILLA FIORELLA</v>
      </c>
      <c r="J55" s="61" t="s">
        <v>29</v>
      </c>
      <c r="K55" s="61" t="str">
        <f>+VLOOKUP(B55,GESEM!B:R,8,0)</f>
        <v xml:space="preserve">CARAZA MORENO JONATHAN </v>
      </c>
      <c r="L55" s="61" t="str">
        <f>+VLOOKUP(B55,GESEM!B:R,17,0)</f>
        <v xml:space="preserve">CARAZA MORENO JONATHAN </v>
      </c>
      <c r="M55" s="61" t="s">
        <v>101</v>
      </c>
      <c r="N55" s="13">
        <v>0.125</v>
      </c>
      <c r="O55" s="14">
        <v>0.28819444444444442</v>
      </c>
      <c r="P55" s="13"/>
      <c r="Q55" s="14"/>
      <c r="R55" s="61" t="str">
        <f>+VLOOKUP(B55,GESEM!B:R,9,0)</f>
        <v>ACTIVO</v>
      </c>
      <c r="S55" s="13">
        <v>0.125</v>
      </c>
      <c r="T55" s="14">
        <v>0.28819444444444442</v>
      </c>
      <c r="U55" s="14"/>
      <c r="V55" s="14"/>
      <c r="W55" s="13"/>
      <c r="X55" s="14"/>
      <c r="Y55" s="14"/>
      <c r="Z55" s="15"/>
      <c r="AA55" s="16">
        <v>0.125</v>
      </c>
      <c r="AB55" s="17">
        <v>0.28819444444444442</v>
      </c>
      <c r="AC55" s="17"/>
      <c r="AD55" s="17"/>
      <c r="AE55" s="17"/>
      <c r="AF55" s="17"/>
      <c r="AG55" s="17"/>
      <c r="AH55" s="18"/>
      <c r="AI55" s="13">
        <v>0.125</v>
      </c>
      <c r="AJ55" s="14">
        <v>0.28819444444444442</v>
      </c>
      <c r="AK55" s="14"/>
      <c r="AL55" s="14"/>
      <c r="AM55" s="13"/>
      <c r="AN55" s="14"/>
      <c r="AO55" s="14"/>
      <c r="AP55" s="20"/>
      <c r="AQ55" s="16">
        <v>0.125</v>
      </c>
      <c r="AR55" s="17">
        <v>0.28819444444444442</v>
      </c>
      <c r="AS55" s="17"/>
      <c r="AT55" s="17"/>
      <c r="AU55" s="17"/>
      <c r="AV55" s="17"/>
      <c r="AW55" s="17"/>
      <c r="AX55" s="18"/>
      <c r="AY55" s="13"/>
      <c r="AZ55" s="14"/>
      <c r="BA55" s="14"/>
      <c r="BB55" s="14"/>
      <c r="BC55" s="13"/>
      <c r="BD55" s="14"/>
      <c r="BE55" s="14"/>
      <c r="BF55" s="20"/>
      <c r="BG55" s="16">
        <v>0.125</v>
      </c>
      <c r="BH55" s="17">
        <v>0.28819444444444442</v>
      </c>
      <c r="BI55" s="17"/>
      <c r="BJ55" s="17"/>
      <c r="BK55" s="17"/>
      <c r="BL55" s="17"/>
      <c r="BM55" s="17"/>
      <c r="BN55" s="18"/>
      <c r="BO55" s="13">
        <v>0.125</v>
      </c>
      <c r="BP55" s="14">
        <v>0.28819444444444442</v>
      </c>
      <c r="BQ55" s="14"/>
      <c r="BR55" s="14"/>
      <c r="BS55" s="13"/>
      <c r="BT55" s="14"/>
      <c r="BU55" s="14"/>
      <c r="BV55" s="20"/>
      <c r="BW55" s="21">
        <f t="shared" si="2"/>
        <v>1</v>
      </c>
      <c r="BX55" s="2" t="str">
        <f t="shared" si="4"/>
        <v>X</v>
      </c>
    </row>
    <row r="56" spans="1:76" x14ac:dyDescent="0.2">
      <c r="A56" s="31">
        <f t="shared" si="3"/>
        <v>50</v>
      </c>
      <c r="B56" s="74">
        <v>47035789</v>
      </c>
      <c r="C56" s="61" t="s">
        <v>26</v>
      </c>
      <c r="D56" s="61" t="s">
        <v>53</v>
      </c>
      <c r="E56" s="75">
        <f>+VLOOKUP(B56,GESEM!B:R,12,0)</f>
        <v>45745</v>
      </c>
      <c r="F56" s="61" t="s">
        <v>79</v>
      </c>
      <c r="G56" s="61"/>
      <c r="H56" s="61"/>
      <c r="I56" s="61" t="str">
        <f>+VLOOKUP(B56,GESEM!B:N,3,0)</f>
        <v>PRADO SANTIAGO SARA LIDIA</v>
      </c>
      <c r="J56" s="61" t="s">
        <v>29</v>
      </c>
      <c r="K56" s="61" t="str">
        <f>+VLOOKUP(B56,GESEM!B:R,8,0)</f>
        <v xml:space="preserve">CARAZA MORENO JONATHAN </v>
      </c>
      <c r="L56" s="61" t="str">
        <f>+VLOOKUP(B56,GESEM!B:R,17,0)</f>
        <v xml:space="preserve">CARAZA MORENO JONATHAN </v>
      </c>
      <c r="M56" s="61" t="s">
        <v>98</v>
      </c>
      <c r="N56" s="13">
        <v>0.125</v>
      </c>
      <c r="O56" s="14">
        <v>0.28819444444444442</v>
      </c>
      <c r="P56" s="13"/>
      <c r="Q56" s="14"/>
      <c r="R56" s="61" t="str">
        <f>+VLOOKUP(B56,GESEM!B:R,9,0)</f>
        <v>ACTIVO</v>
      </c>
      <c r="S56" s="13">
        <v>0.125</v>
      </c>
      <c r="T56" s="14">
        <v>0.28819444444444442</v>
      </c>
      <c r="U56" s="14"/>
      <c r="V56" s="14"/>
      <c r="W56" s="13"/>
      <c r="X56" s="14"/>
      <c r="Y56" s="14"/>
      <c r="Z56" s="15"/>
      <c r="AA56" s="16"/>
      <c r="AB56" s="17"/>
      <c r="AC56" s="17"/>
      <c r="AD56" s="17"/>
      <c r="AE56" s="17"/>
      <c r="AF56" s="17"/>
      <c r="AG56" s="17"/>
      <c r="AH56" s="18"/>
      <c r="AI56" s="13">
        <v>0.125</v>
      </c>
      <c r="AJ56" s="14">
        <v>0.28819444444444442</v>
      </c>
      <c r="AK56" s="14"/>
      <c r="AL56" s="14"/>
      <c r="AM56" s="13"/>
      <c r="AN56" s="14"/>
      <c r="AO56" s="14"/>
      <c r="AP56" s="20"/>
      <c r="AQ56" s="16">
        <v>0.125</v>
      </c>
      <c r="AR56" s="17">
        <v>0.28819444444444442</v>
      </c>
      <c r="AS56" s="17"/>
      <c r="AT56" s="17"/>
      <c r="AU56" s="17"/>
      <c r="AV56" s="17"/>
      <c r="AW56" s="17"/>
      <c r="AX56" s="18"/>
      <c r="AY56" s="13">
        <v>0.125</v>
      </c>
      <c r="AZ56" s="14">
        <v>0.28819444444444442</v>
      </c>
      <c r="BA56" s="14"/>
      <c r="BB56" s="14"/>
      <c r="BC56" s="13"/>
      <c r="BD56" s="14"/>
      <c r="BE56" s="14"/>
      <c r="BF56" s="20"/>
      <c r="BG56" s="16">
        <v>0.125</v>
      </c>
      <c r="BH56" s="17">
        <v>0.28819444444444442</v>
      </c>
      <c r="BI56" s="17"/>
      <c r="BJ56" s="17"/>
      <c r="BK56" s="17"/>
      <c r="BL56" s="17"/>
      <c r="BM56" s="17"/>
      <c r="BN56" s="18"/>
      <c r="BO56" s="13">
        <v>0.125</v>
      </c>
      <c r="BP56" s="14">
        <v>0.28819444444444442</v>
      </c>
      <c r="BQ56" s="14"/>
      <c r="BR56" s="14"/>
      <c r="BS56" s="13"/>
      <c r="BT56" s="14"/>
      <c r="BU56" s="14"/>
      <c r="BV56" s="20"/>
      <c r="BW56" s="21">
        <f t="shared" si="2"/>
        <v>1</v>
      </c>
      <c r="BX56" s="2" t="str">
        <f t="shared" si="4"/>
        <v>X</v>
      </c>
    </row>
    <row r="57" spans="1:76" x14ac:dyDescent="0.2">
      <c r="A57" s="31">
        <f t="shared" si="3"/>
        <v>51</v>
      </c>
      <c r="B57" s="74">
        <v>72013360</v>
      </c>
      <c r="C57" s="61" t="s">
        <v>26</v>
      </c>
      <c r="D57" s="61" t="s">
        <v>53</v>
      </c>
      <c r="E57" s="75">
        <f>+VLOOKUP(B57,GESEM!B:R,12,0)</f>
        <v>45745</v>
      </c>
      <c r="F57" s="61" t="s">
        <v>79</v>
      </c>
      <c r="G57" s="61"/>
      <c r="H57" s="61"/>
      <c r="I57" s="61" t="str">
        <f>+VLOOKUP(B57,GESEM!B:N,3,0)</f>
        <v>GARCIA YANTAS DIEGO</v>
      </c>
      <c r="J57" s="61" t="s">
        <v>29</v>
      </c>
      <c r="K57" s="61" t="str">
        <f>+VLOOKUP(B57,GESEM!B:R,8,0)</f>
        <v xml:space="preserve">CARAZA MORENO JONATHAN </v>
      </c>
      <c r="L57" s="61" t="str">
        <f>+VLOOKUP(B57,GESEM!B:R,17,0)</f>
        <v xml:space="preserve">CARAZA MORENO JONATHAN </v>
      </c>
      <c r="M57" s="61" t="s">
        <v>98</v>
      </c>
      <c r="N57" s="13">
        <v>0.125</v>
      </c>
      <c r="O57" s="14">
        <v>0.28819444444444442</v>
      </c>
      <c r="P57" s="13"/>
      <c r="Q57" s="14"/>
      <c r="R57" s="61" t="str">
        <f>+VLOOKUP(B57,GESEM!B:R,9,0)</f>
        <v>ACTIVO</v>
      </c>
      <c r="S57" s="13">
        <v>0.125</v>
      </c>
      <c r="T57" s="14">
        <v>0.28819444444444442</v>
      </c>
      <c r="U57" s="14"/>
      <c r="V57" s="14"/>
      <c r="W57" s="13"/>
      <c r="X57" s="14"/>
      <c r="Y57" s="14"/>
      <c r="Z57" s="15"/>
      <c r="AA57" s="16"/>
      <c r="AB57" s="17"/>
      <c r="AC57" s="17"/>
      <c r="AD57" s="17"/>
      <c r="AE57" s="17"/>
      <c r="AF57" s="17"/>
      <c r="AG57" s="17"/>
      <c r="AH57" s="18"/>
      <c r="AI57" s="13">
        <v>0.125</v>
      </c>
      <c r="AJ57" s="14">
        <v>0.28819444444444442</v>
      </c>
      <c r="AK57" s="14"/>
      <c r="AL57" s="14"/>
      <c r="AM57" s="13"/>
      <c r="AN57" s="14"/>
      <c r="AO57" s="14"/>
      <c r="AP57" s="20"/>
      <c r="AQ57" s="16">
        <v>0.125</v>
      </c>
      <c r="AR57" s="17">
        <v>0.28819444444444442</v>
      </c>
      <c r="AS57" s="17"/>
      <c r="AT57" s="17"/>
      <c r="AU57" s="17"/>
      <c r="AV57" s="17"/>
      <c r="AW57" s="17"/>
      <c r="AX57" s="18"/>
      <c r="AY57" s="13">
        <v>0.125</v>
      </c>
      <c r="AZ57" s="14">
        <v>0.28819444444444442</v>
      </c>
      <c r="BA57" s="14"/>
      <c r="BB57" s="14"/>
      <c r="BC57" s="13"/>
      <c r="BD57" s="14"/>
      <c r="BE57" s="14"/>
      <c r="BF57" s="20"/>
      <c r="BG57" s="16">
        <v>0.125</v>
      </c>
      <c r="BH57" s="17">
        <v>0.28819444444444442</v>
      </c>
      <c r="BI57" s="17"/>
      <c r="BJ57" s="17"/>
      <c r="BK57" s="17"/>
      <c r="BL57" s="17"/>
      <c r="BM57" s="17"/>
      <c r="BN57" s="18"/>
      <c r="BO57" s="13">
        <v>0.125</v>
      </c>
      <c r="BP57" s="14">
        <v>0.28819444444444442</v>
      </c>
      <c r="BQ57" s="14"/>
      <c r="BR57" s="14"/>
      <c r="BS57" s="13"/>
      <c r="BT57" s="14"/>
      <c r="BU57" s="14"/>
      <c r="BV57" s="20"/>
      <c r="BW57" s="21">
        <f t="shared" si="2"/>
        <v>1</v>
      </c>
      <c r="BX57" s="2" t="str">
        <f t="shared" si="4"/>
        <v>X</v>
      </c>
    </row>
    <row r="58" spans="1:76" x14ac:dyDescent="0.2">
      <c r="A58" s="31">
        <f t="shared" si="3"/>
        <v>52</v>
      </c>
      <c r="B58" s="74">
        <v>74409448</v>
      </c>
      <c r="C58" s="61" t="s">
        <v>26</v>
      </c>
      <c r="D58" s="61" t="s">
        <v>53</v>
      </c>
      <c r="E58" s="75">
        <f>+VLOOKUP(B58,GESEM!B:R,12,0)</f>
        <v>45777</v>
      </c>
      <c r="F58" s="61" t="s">
        <v>79</v>
      </c>
      <c r="G58" s="61"/>
      <c r="H58" s="61"/>
      <c r="I58" s="61" t="str">
        <f>+VLOOKUP(B58,GESEM!B:N,3,0)</f>
        <v>MENDOZA DAMIAN ASTRID XIOMARA</v>
      </c>
      <c r="J58" s="61" t="s">
        <v>29</v>
      </c>
      <c r="K58" s="61" t="str">
        <f>+VLOOKUP(B58,GESEM!B:R,8,0)</f>
        <v xml:space="preserve">CARAZA MORENO JONATHAN </v>
      </c>
      <c r="L58" s="61" t="str">
        <f>+VLOOKUP(B58,GESEM!B:R,17,0)</f>
        <v xml:space="preserve">CARAZA MORENO JONATHAN </v>
      </c>
      <c r="M58" s="61" t="s">
        <v>99</v>
      </c>
      <c r="N58" s="13">
        <v>0.54166666666666663</v>
      </c>
      <c r="O58" s="14">
        <v>0.70486111111111116</v>
      </c>
      <c r="P58" s="13"/>
      <c r="Q58" s="14"/>
      <c r="R58" s="61" t="str">
        <f>+VLOOKUP(B58,GESEM!B:R,9,0)</f>
        <v>ACTIVO</v>
      </c>
      <c r="S58" s="13">
        <v>0.54166666666666663</v>
      </c>
      <c r="T58" s="14">
        <v>0.70486111111111116</v>
      </c>
      <c r="U58" s="14"/>
      <c r="V58" s="14"/>
      <c r="W58" s="13"/>
      <c r="X58" s="14"/>
      <c r="Y58" s="14"/>
      <c r="Z58" s="15"/>
      <c r="AA58" s="16">
        <v>0.54166666666666663</v>
      </c>
      <c r="AB58" s="17">
        <v>0.70486111111111116</v>
      </c>
      <c r="AC58" s="17"/>
      <c r="AD58" s="17"/>
      <c r="AE58" s="17"/>
      <c r="AF58" s="17"/>
      <c r="AG58" s="17"/>
      <c r="AH58" s="18"/>
      <c r="AI58" s="13"/>
      <c r="AJ58" s="14"/>
      <c r="AK58" s="14"/>
      <c r="AL58" s="14"/>
      <c r="AM58" s="13"/>
      <c r="AN58" s="14"/>
      <c r="AO58" s="14"/>
      <c r="AP58" s="20"/>
      <c r="AQ58" s="16">
        <v>0.54166666666666663</v>
      </c>
      <c r="AR58" s="17">
        <v>0.70486111111111116</v>
      </c>
      <c r="AS58" s="17"/>
      <c r="AT58" s="17"/>
      <c r="AU58" s="17"/>
      <c r="AV58" s="17"/>
      <c r="AW58" s="17"/>
      <c r="AX58" s="18"/>
      <c r="AY58" s="13">
        <v>0.54166666666666663</v>
      </c>
      <c r="AZ58" s="14">
        <v>0.70486111111111116</v>
      </c>
      <c r="BA58" s="14"/>
      <c r="BB58" s="14"/>
      <c r="BC58" s="13"/>
      <c r="BD58" s="14"/>
      <c r="BE58" s="14"/>
      <c r="BF58" s="20"/>
      <c r="BG58" s="16">
        <v>0.54166666666666663</v>
      </c>
      <c r="BH58" s="17">
        <v>0.70486111111111116</v>
      </c>
      <c r="BI58" s="17"/>
      <c r="BJ58" s="17"/>
      <c r="BK58" s="17"/>
      <c r="BL58" s="17"/>
      <c r="BM58" s="17"/>
      <c r="BN58" s="18"/>
      <c r="BO58" s="13">
        <v>0.54166666666666663</v>
      </c>
      <c r="BP58" s="14">
        <v>0.70486111111111116</v>
      </c>
      <c r="BQ58" s="14"/>
      <c r="BR58" s="14"/>
      <c r="BS58" s="13"/>
      <c r="BT58" s="14"/>
      <c r="BU58" s="14"/>
      <c r="BV58" s="20"/>
      <c r="BW58" s="21">
        <f t="shared" ref="BW58:BW65" si="5">COUNTBLANK(S58)+COUNTBLANK(AA58)+COUNTBLANK(AI58)+COUNTBLANK(AQ58)+COUNTBLANK(AY58)+COUNTBLANK(BG58)+COUNTBLANK(BO58)</f>
        <v>1</v>
      </c>
      <c r="BX58" s="2" t="str">
        <f t="shared" ref="BX58:BX65" si="6">IF(I58="NESTING","OK",IF(AND(K58="full time",BW58=1),"OK",IF(AND(K58="Part time",BW58=2),"OK",IF(AND(K58="Part Time2",BW58=1),"OK",IF(AND(K58="Part Time3",BW58=4),"OK","X")))))</f>
        <v>X</v>
      </c>
    </row>
    <row r="59" spans="1:76" x14ac:dyDescent="0.2">
      <c r="A59" s="31">
        <f t="shared" si="3"/>
        <v>53</v>
      </c>
      <c r="B59" s="74">
        <v>70599446</v>
      </c>
      <c r="C59" s="61" t="s">
        <v>26</v>
      </c>
      <c r="D59" s="61" t="s">
        <v>53</v>
      </c>
      <c r="E59" s="75">
        <f>+VLOOKUP(B59,GESEM!B:R,12,0)</f>
        <v>45777</v>
      </c>
      <c r="F59" s="61" t="s">
        <v>79</v>
      </c>
      <c r="G59" s="61"/>
      <c r="H59" s="61"/>
      <c r="I59" s="61" t="str">
        <f>+VLOOKUP(B59,GESEM!B:N,3,0)</f>
        <v>LOPEZ SALCEDO BETSABE GREISY</v>
      </c>
      <c r="J59" s="61" t="s">
        <v>29</v>
      </c>
      <c r="K59" s="61" t="str">
        <f>+VLOOKUP(B59,GESEM!B:R,8,0)</f>
        <v xml:space="preserve">CARAZA MORENO JONATHAN </v>
      </c>
      <c r="L59" s="61" t="str">
        <f>+VLOOKUP(B59,GESEM!B:R,17,0)</f>
        <v xml:space="preserve">CARAZA MORENO JONATHAN </v>
      </c>
      <c r="M59" s="61" t="s">
        <v>99</v>
      </c>
      <c r="N59" s="13">
        <v>0.54166666666666663</v>
      </c>
      <c r="O59" s="14">
        <v>0.70486111111111116</v>
      </c>
      <c r="P59" s="13"/>
      <c r="Q59" s="14"/>
      <c r="R59" s="61" t="str">
        <f>+VLOOKUP(B59,GESEM!B:R,9,0)</f>
        <v>ACTIVO</v>
      </c>
      <c r="S59" s="13">
        <v>0.54166666666666663</v>
      </c>
      <c r="T59" s="14">
        <v>0.70486111111111116</v>
      </c>
      <c r="U59" s="14"/>
      <c r="V59" s="14"/>
      <c r="W59" s="13"/>
      <c r="X59" s="14"/>
      <c r="Y59" s="14"/>
      <c r="Z59" s="15"/>
      <c r="AA59" s="16">
        <v>0.54166666666666663</v>
      </c>
      <c r="AB59" s="17">
        <v>0.70486111111111116</v>
      </c>
      <c r="AC59" s="17"/>
      <c r="AD59" s="17"/>
      <c r="AE59" s="17"/>
      <c r="AF59" s="17"/>
      <c r="AG59" s="17"/>
      <c r="AH59" s="18"/>
      <c r="AI59" s="13"/>
      <c r="AJ59" s="14"/>
      <c r="AK59" s="14"/>
      <c r="AL59" s="14"/>
      <c r="AM59" s="13"/>
      <c r="AN59" s="14"/>
      <c r="AO59" s="14"/>
      <c r="AP59" s="20"/>
      <c r="AQ59" s="16">
        <v>0.54166666666666663</v>
      </c>
      <c r="AR59" s="17">
        <v>0.70486111111111116</v>
      </c>
      <c r="AS59" s="17"/>
      <c r="AT59" s="17"/>
      <c r="AU59" s="17"/>
      <c r="AV59" s="17"/>
      <c r="AW59" s="17"/>
      <c r="AX59" s="18"/>
      <c r="AY59" s="13">
        <v>0.54166666666666663</v>
      </c>
      <c r="AZ59" s="14">
        <v>0.70486111111111116</v>
      </c>
      <c r="BA59" s="14"/>
      <c r="BB59" s="14"/>
      <c r="BC59" s="13"/>
      <c r="BD59" s="14"/>
      <c r="BE59" s="14"/>
      <c r="BF59" s="20"/>
      <c r="BG59" s="16">
        <v>0.54166666666666663</v>
      </c>
      <c r="BH59" s="17">
        <v>0.70486111111111116</v>
      </c>
      <c r="BI59" s="17"/>
      <c r="BJ59" s="17"/>
      <c r="BK59" s="17"/>
      <c r="BL59" s="17"/>
      <c r="BM59" s="17"/>
      <c r="BN59" s="18"/>
      <c r="BO59" s="13">
        <v>0.54166666666666663</v>
      </c>
      <c r="BP59" s="14">
        <v>0.70486111111111116</v>
      </c>
      <c r="BQ59" s="14"/>
      <c r="BR59" s="14"/>
      <c r="BS59" s="13"/>
      <c r="BT59" s="14"/>
      <c r="BU59" s="14"/>
      <c r="BV59" s="20"/>
      <c r="BW59" s="21">
        <f t="shared" si="5"/>
        <v>1</v>
      </c>
      <c r="BX59" s="2" t="str">
        <f t="shared" si="6"/>
        <v>X</v>
      </c>
    </row>
    <row r="60" spans="1:76" x14ac:dyDescent="0.2">
      <c r="A60" s="31">
        <f t="shared" si="3"/>
        <v>54</v>
      </c>
      <c r="B60" s="74">
        <v>74051948</v>
      </c>
      <c r="C60" s="61" t="s">
        <v>26</v>
      </c>
      <c r="D60" s="61" t="s">
        <v>53</v>
      </c>
      <c r="E60" s="75">
        <f>+VLOOKUP(B60,GESEM!B:R,12,0)</f>
        <v>45777</v>
      </c>
      <c r="F60" s="61" t="s">
        <v>79</v>
      </c>
      <c r="G60" s="61"/>
      <c r="H60" s="61"/>
      <c r="I60" s="61" t="str">
        <f>+VLOOKUP(B60,GESEM!B:N,3,0)</f>
        <v>CAHUANA PIZARRO DIEGO FERNANDO</v>
      </c>
      <c r="J60" s="61" t="s">
        <v>29</v>
      </c>
      <c r="K60" s="61" t="str">
        <f>+VLOOKUP(B60,GESEM!B:R,8,0)</f>
        <v xml:space="preserve">CARAZA MORENO JONATHAN </v>
      </c>
      <c r="L60" s="61" t="str">
        <f>+VLOOKUP(B60,GESEM!B:R,17,0)</f>
        <v xml:space="preserve">CARAZA MORENO JONATHAN </v>
      </c>
      <c r="M60" s="61" t="s">
        <v>99</v>
      </c>
      <c r="N60" s="13">
        <v>0.54166666666666663</v>
      </c>
      <c r="O60" s="14">
        <v>0.70486111111111116</v>
      </c>
      <c r="P60" s="13"/>
      <c r="Q60" s="14"/>
      <c r="R60" s="61" t="str">
        <f>+VLOOKUP(B60,GESEM!B:R,9,0)</f>
        <v>ACTIVO</v>
      </c>
      <c r="S60" s="13">
        <v>0.54166666666666663</v>
      </c>
      <c r="T60" s="14">
        <v>0.70486111111111116</v>
      </c>
      <c r="U60" s="14"/>
      <c r="V60" s="14"/>
      <c r="W60" s="13"/>
      <c r="X60" s="14"/>
      <c r="Y60" s="14"/>
      <c r="Z60" s="15"/>
      <c r="AA60" s="16">
        <v>0.54166666666666663</v>
      </c>
      <c r="AB60" s="17">
        <v>0.70486111111111116</v>
      </c>
      <c r="AC60" s="17"/>
      <c r="AD60" s="17"/>
      <c r="AE60" s="17"/>
      <c r="AF60" s="17"/>
      <c r="AG60" s="17"/>
      <c r="AH60" s="18"/>
      <c r="AI60" s="13"/>
      <c r="AJ60" s="14"/>
      <c r="AK60" s="14"/>
      <c r="AL60" s="14"/>
      <c r="AM60" s="13"/>
      <c r="AN60" s="14"/>
      <c r="AO60" s="14"/>
      <c r="AP60" s="20"/>
      <c r="AQ60" s="16">
        <v>0.54166666666666663</v>
      </c>
      <c r="AR60" s="17">
        <v>0.70486111111111116</v>
      </c>
      <c r="AS60" s="17"/>
      <c r="AT60" s="17"/>
      <c r="AU60" s="17"/>
      <c r="AV60" s="17"/>
      <c r="AW60" s="17"/>
      <c r="AX60" s="18"/>
      <c r="AY60" s="13">
        <v>0.54166666666666663</v>
      </c>
      <c r="AZ60" s="14">
        <v>0.70486111111111116</v>
      </c>
      <c r="BA60" s="14"/>
      <c r="BB60" s="14"/>
      <c r="BC60" s="13"/>
      <c r="BD60" s="14"/>
      <c r="BE60" s="14"/>
      <c r="BF60" s="20"/>
      <c r="BG60" s="16">
        <v>0.54166666666666663</v>
      </c>
      <c r="BH60" s="17">
        <v>0.70486111111111116</v>
      </c>
      <c r="BI60" s="17"/>
      <c r="BJ60" s="17"/>
      <c r="BK60" s="17"/>
      <c r="BL60" s="17"/>
      <c r="BM60" s="17"/>
      <c r="BN60" s="18"/>
      <c r="BO60" s="13">
        <v>0.54166666666666663</v>
      </c>
      <c r="BP60" s="14">
        <v>0.70486111111111116</v>
      </c>
      <c r="BQ60" s="14"/>
      <c r="BR60" s="14"/>
      <c r="BS60" s="13"/>
      <c r="BT60" s="14"/>
      <c r="BU60" s="14"/>
      <c r="BV60" s="20"/>
      <c r="BW60" s="21">
        <f t="shared" si="5"/>
        <v>1</v>
      </c>
      <c r="BX60" s="2" t="str">
        <f t="shared" si="6"/>
        <v>X</v>
      </c>
    </row>
    <row r="61" spans="1:76" x14ac:dyDescent="0.2">
      <c r="A61" s="31">
        <f t="shared" si="3"/>
        <v>55</v>
      </c>
      <c r="B61" s="74">
        <v>72698580</v>
      </c>
      <c r="C61" s="61" t="s">
        <v>26</v>
      </c>
      <c r="D61" s="61" t="s">
        <v>53</v>
      </c>
      <c r="E61" s="75">
        <f>+VLOOKUP(B61,GESEM!B:R,12,0)</f>
        <v>45777</v>
      </c>
      <c r="F61" s="61" t="s">
        <v>79</v>
      </c>
      <c r="G61" s="61"/>
      <c r="H61" s="61"/>
      <c r="I61" s="61" t="str">
        <f>+VLOOKUP(B61,GESEM!B:N,3,0)</f>
        <v>RONDON CARRILLO ESMERALDA</v>
      </c>
      <c r="J61" s="61" t="s">
        <v>29</v>
      </c>
      <c r="K61" s="61" t="str">
        <f>+VLOOKUP(B61,GESEM!B:R,8,0)</f>
        <v xml:space="preserve">CARAZA MORENO JONATHAN </v>
      </c>
      <c r="L61" s="61" t="str">
        <f>+VLOOKUP(B61,GESEM!B:R,17,0)</f>
        <v xml:space="preserve">CARAZA MORENO JONATHAN </v>
      </c>
      <c r="M61" s="61" t="s">
        <v>99</v>
      </c>
      <c r="N61" s="13">
        <v>0.54166666666666663</v>
      </c>
      <c r="O61" s="14">
        <v>0.70486111111111116</v>
      </c>
      <c r="P61" s="13"/>
      <c r="Q61" s="14"/>
      <c r="R61" s="61" t="str">
        <f>+VLOOKUP(B61,GESEM!B:R,9,0)</f>
        <v>ACTIVO</v>
      </c>
      <c r="S61" s="13">
        <v>0.54166666666666663</v>
      </c>
      <c r="T61" s="14">
        <v>0.70486111111111116</v>
      </c>
      <c r="U61" s="14"/>
      <c r="V61" s="14"/>
      <c r="W61" s="13"/>
      <c r="X61" s="14"/>
      <c r="Y61" s="14"/>
      <c r="Z61" s="15"/>
      <c r="AA61" s="16">
        <v>0.54166666666666663</v>
      </c>
      <c r="AB61" s="17">
        <v>0.70486111111111116</v>
      </c>
      <c r="AC61" s="17"/>
      <c r="AD61" s="17"/>
      <c r="AE61" s="17"/>
      <c r="AF61" s="17"/>
      <c r="AG61" s="17"/>
      <c r="AH61" s="18"/>
      <c r="AI61" s="13"/>
      <c r="AJ61" s="14"/>
      <c r="AK61" s="14"/>
      <c r="AL61" s="14"/>
      <c r="AM61" s="13"/>
      <c r="AN61" s="14"/>
      <c r="AO61" s="14"/>
      <c r="AP61" s="20"/>
      <c r="AQ61" s="16">
        <v>0.54166666666666663</v>
      </c>
      <c r="AR61" s="17">
        <v>0.70486111111111116</v>
      </c>
      <c r="AS61" s="17"/>
      <c r="AT61" s="17"/>
      <c r="AU61" s="17"/>
      <c r="AV61" s="17"/>
      <c r="AW61" s="17"/>
      <c r="AX61" s="18"/>
      <c r="AY61" s="13">
        <v>0.54166666666666663</v>
      </c>
      <c r="AZ61" s="14">
        <v>0.70486111111111116</v>
      </c>
      <c r="BA61" s="14"/>
      <c r="BB61" s="14"/>
      <c r="BC61" s="13"/>
      <c r="BD61" s="14"/>
      <c r="BE61" s="14"/>
      <c r="BF61" s="20"/>
      <c r="BG61" s="16">
        <v>0.54166666666666663</v>
      </c>
      <c r="BH61" s="17">
        <v>0.70486111111111116</v>
      </c>
      <c r="BI61" s="17"/>
      <c r="BJ61" s="17"/>
      <c r="BK61" s="17"/>
      <c r="BL61" s="17"/>
      <c r="BM61" s="17"/>
      <c r="BN61" s="18"/>
      <c r="BO61" s="13">
        <v>0.54166666666666663</v>
      </c>
      <c r="BP61" s="14">
        <v>0.70486111111111116</v>
      </c>
      <c r="BQ61" s="14"/>
      <c r="BR61" s="14"/>
      <c r="BS61" s="13"/>
      <c r="BT61" s="14"/>
      <c r="BU61" s="14"/>
      <c r="BV61" s="20"/>
      <c r="BW61" s="21">
        <f t="shared" si="5"/>
        <v>1</v>
      </c>
      <c r="BX61" s="2" t="str">
        <f t="shared" si="6"/>
        <v>X</v>
      </c>
    </row>
    <row r="62" spans="1:76" x14ac:dyDescent="0.2">
      <c r="A62" s="31">
        <f t="shared" si="3"/>
        <v>56</v>
      </c>
      <c r="B62" s="74">
        <v>48235156</v>
      </c>
      <c r="C62" s="61" t="s">
        <v>26</v>
      </c>
      <c r="D62" s="61" t="s">
        <v>53</v>
      </c>
      <c r="E62" s="75">
        <f>+VLOOKUP(B62,GESEM!B:R,12,0)</f>
        <v>45777</v>
      </c>
      <c r="F62" s="61" t="s">
        <v>79</v>
      </c>
      <c r="G62" s="61"/>
      <c r="H62" s="61"/>
      <c r="I62" s="61" t="str">
        <f>+VLOOKUP(B62,GESEM!B:N,3,0)</f>
        <v>ARRASCUE PEREZ KAREN ROSA</v>
      </c>
      <c r="J62" s="61" t="s">
        <v>29</v>
      </c>
      <c r="K62" s="61" t="str">
        <f>+VLOOKUP(B62,GESEM!B:R,8,0)</f>
        <v xml:space="preserve">CARAZA MORENO JONATHAN </v>
      </c>
      <c r="L62" s="61" t="str">
        <f>+VLOOKUP(B62,GESEM!B:R,17,0)</f>
        <v xml:space="preserve">CARAZA MORENO JONATHAN </v>
      </c>
      <c r="M62" s="61" t="s">
        <v>98</v>
      </c>
      <c r="N62" s="13">
        <v>0.54166666666666663</v>
      </c>
      <c r="O62" s="14">
        <v>0.70486111111111116</v>
      </c>
      <c r="P62" s="13"/>
      <c r="Q62" s="14"/>
      <c r="R62" s="61" t="str">
        <f>+VLOOKUP(B62,GESEM!B:R,9,0)</f>
        <v>ACTIVO</v>
      </c>
      <c r="S62" s="13">
        <v>0.54166666666666663</v>
      </c>
      <c r="T62" s="14">
        <v>0.70486111111111116</v>
      </c>
      <c r="U62" s="14"/>
      <c r="V62" s="14"/>
      <c r="W62" s="13"/>
      <c r="X62" s="14"/>
      <c r="Y62" s="14"/>
      <c r="Z62" s="15"/>
      <c r="AA62" s="16"/>
      <c r="AB62" s="17"/>
      <c r="AC62" s="17"/>
      <c r="AD62" s="17"/>
      <c r="AE62" s="17"/>
      <c r="AF62" s="17"/>
      <c r="AG62" s="17"/>
      <c r="AH62" s="18"/>
      <c r="AI62" s="13">
        <v>0.54166666666666663</v>
      </c>
      <c r="AJ62" s="14">
        <v>0.70486111111111116</v>
      </c>
      <c r="AK62" s="14"/>
      <c r="AL62" s="14"/>
      <c r="AM62" s="13"/>
      <c r="AN62" s="14"/>
      <c r="AO62" s="14"/>
      <c r="AP62" s="20"/>
      <c r="AQ62" s="16">
        <v>0.54166666666666663</v>
      </c>
      <c r="AR62" s="17">
        <v>0.70486111111111116</v>
      </c>
      <c r="AS62" s="17"/>
      <c r="AT62" s="17"/>
      <c r="AU62" s="17"/>
      <c r="AV62" s="17"/>
      <c r="AW62" s="17"/>
      <c r="AX62" s="18"/>
      <c r="AY62" s="13">
        <v>0.54166666666666663</v>
      </c>
      <c r="AZ62" s="14">
        <v>0.70486111111111116</v>
      </c>
      <c r="BA62" s="14"/>
      <c r="BB62" s="14"/>
      <c r="BC62" s="13"/>
      <c r="BD62" s="14"/>
      <c r="BE62" s="14"/>
      <c r="BF62" s="20"/>
      <c r="BG62" s="16">
        <v>0.54166666666666663</v>
      </c>
      <c r="BH62" s="17">
        <v>0.70486111111111116</v>
      </c>
      <c r="BI62" s="17"/>
      <c r="BJ62" s="17"/>
      <c r="BK62" s="17"/>
      <c r="BL62" s="17"/>
      <c r="BM62" s="17"/>
      <c r="BN62" s="18"/>
      <c r="BO62" s="13">
        <v>0.54166666666666663</v>
      </c>
      <c r="BP62" s="14">
        <v>0.70486111111111116</v>
      </c>
      <c r="BQ62" s="14"/>
      <c r="BR62" s="14"/>
      <c r="BS62" s="13"/>
      <c r="BT62" s="14"/>
      <c r="BU62" s="14"/>
      <c r="BV62" s="20"/>
      <c r="BW62" s="21">
        <f t="shared" si="5"/>
        <v>1</v>
      </c>
      <c r="BX62" s="2" t="str">
        <f t="shared" si="6"/>
        <v>X</v>
      </c>
    </row>
    <row r="63" spans="1:76" x14ac:dyDescent="0.2">
      <c r="A63" s="31">
        <f t="shared" si="3"/>
        <v>57</v>
      </c>
      <c r="B63" s="74">
        <v>3950230</v>
      </c>
      <c r="C63" s="61" t="s">
        <v>26</v>
      </c>
      <c r="D63" s="61" t="s">
        <v>53</v>
      </c>
      <c r="E63" s="75">
        <f>+VLOOKUP(B63,GESEM!B:R,12,0)</f>
        <v>45777</v>
      </c>
      <c r="F63" s="61" t="s">
        <v>79</v>
      </c>
      <c r="G63" s="61"/>
      <c r="H63" s="61"/>
      <c r="I63" s="61" t="str">
        <f>+VLOOKUP(B63,GESEM!B:N,3,0)</f>
        <v>CIPRIANI FUENTES KARLA ALEXANDRA</v>
      </c>
      <c r="J63" s="61" t="s">
        <v>29</v>
      </c>
      <c r="K63" s="61" t="str">
        <f>+VLOOKUP(B63,GESEM!B:R,8,0)</f>
        <v xml:space="preserve">CARAZA MORENO JONATHAN </v>
      </c>
      <c r="L63" s="61" t="str">
        <f>+VLOOKUP(B63,GESEM!B:R,17,0)</f>
        <v xml:space="preserve">CARAZA MORENO JONATHAN </v>
      </c>
      <c r="M63" s="61" t="s">
        <v>98</v>
      </c>
      <c r="N63" s="13">
        <v>0.54166666666666663</v>
      </c>
      <c r="O63" s="14">
        <v>0.70486111111111116</v>
      </c>
      <c r="P63" s="13"/>
      <c r="Q63" s="14"/>
      <c r="R63" s="61" t="str">
        <f>+VLOOKUP(B63,GESEM!B:R,9,0)</f>
        <v>ACTIVO</v>
      </c>
      <c r="S63" s="13">
        <v>0.54166666666666663</v>
      </c>
      <c r="T63" s="14">
        <v>0.70486111111111116</v>
      </c>
      <c r="U63" s="14"/>
      <c r="V63" s="14"/>
      <c r="W63" s="13"/>
      <c r="X63" s="14"/>
      <c r="Y63" s="14"/>
      <c r="Z63" s="15"/>
      <c r="AA63" s="16"/>
      <c r="AB63" s="17"/>
      <c r="AC63" s="17"/>
      <c r="AD63" s="17"/>
      <c r="AE63" s="17"/>
      <c r="AF63" s="17"/>
      <c r="AG63" s="17"/>
      <c r="AH63" s="18"/>
      <c r="AI63" s="13">
        <v>0.54166666666666663</v>
      </c>
      <c r="AJ63" s="14">
        <v>0.70486111111111116</v>
      </c>
      <c r="AK63" s="14"/>
      <c r="AL63" s="14"/>
      <c r="AM63" s="13"/>
      <c r="AN63" s="14"/>
      <c r="AO63" s="14"/>
      <c r="AP63" s="20"/>
      <c r="AQ63" s="16">
        <v>0.54166666666666663</v>
      </c>
      <c r="AR63" s="17">
        <v>0.70486111111111116</v>
      </c>
      <c r="AS63" s="17"/>
      <c r="AT63" s="17"/>
      <c r="AU63" s="17"/>
      <c r="AV63" s="17"/>
      <c r="AW63" s="17"/>
      <c r="AX63" s="18"/>
      <c r="AY63" s="13">
        <v>0.54166666666666663</v>
      </c>
      <c r="AZ63" s="14">
        <v>0.70486111111111116</v>
      </c>
      <c r="BA63" s="14"/>
      <c r="BB63" s="14"/>
      <c r="BC63" s="13"/>
      <c r="BD63" s="14"/>
      <c r="BE63" s="14"/>
      <c r="BF63" s="20"/>
      <c r="BG63" s="16">
        <v>0.54166666666666663</v>
      </c>
      <c r="BH63" s="17">
        <v>0.70486111111111116</v>
      </c>
      <c r="BI63" s="17"/>
      <c r="BJ63" s="17"/>
      <c r="BK63" s="17"/>
      <c r="BL63" s="17"/>
      <c r="BM63" s="17"/>
      <c r="BN63" s="18"/>
      <c r="BO63" s="13">
        <v>0.54166666666666663</v>
      </c>
      <c r="BP63" s="14">
        <v>0.70486111111111116</v>
      </c>
      <c r="BQ63" s="14"/>
      <c r="BR63" s="14"/>
      <c r="BS63" s="13"/>
      <c r="BT63" s="14"/>
      <c r="BU63" s="14"/>
      <c r="BV63" s="20"/>
      <c r="BW63" s="21">
        <f t="shared" si="5"/>
        <v>1</v>
      </c>
      <c r="BX63" s="2" t="str">
        <f t="shared" si="6"/>
        <v>X</v>
      </c>
    </row>
    <row r="64" spans="1:76" x14ac:dyDescent="0.2">
      <c r="A64" s="31">
        <f t="shared" si="3"/>
        <v>58</v>
      </c>
      <c r="B64" s="74">
        <v>74741887</v>
      </c>
      <c r="C64" s="61" t="s">
        <v>26</v>
      </c>
      <c r="D64" s="61" t="s">
        <v>53</v>
      </c>
      <c r="E64" s="75">
        <f>+VLOOKUP(B64,GESEM!B:R,12,0)</f>
        <v>45777</v>
      </c>
      <c r="F64" s="61" t="s">
        <v>79</v>
      </c>
      <c r="G64" s="61"/>
      <c r="H64" s="61"/>
      <c r="I64" s="61" t="str">
        <f>+VLOOKUP(B64,GESEM!B:N,3,0)</f>
        <v>ZAVALA CASTILLO MARIAM YOHANAN</v>
      </c>
      <c r="J64" s="61" t="s">
        <v>29</v>
      </c>
      <c r="K64" s="61" t="str">
        <f>+VLOOKUP(B64,GESEM!B:R,8,0)</f>
        <v xml:space="preserve">CARAZA MORENO JONATHAN </v>
      </c>
      <c r="L64" s="61" t="str">
        <f>+VLOOKUP(B64,GESEM!B:R,17,0)</f>
        <v xml:space="preserve">CARAZA MORENO JONATHAN </v>
      </c>
      <c r="M64" s="61" t="s">
        <v>98</v>
      </c>
      <c r="N64" s="13">
        <v>0.54166666666666663</v>
      </c>
      <c r="O64" s="14">
        <v>0.70486111111111116</v>
      </c>
      <c r="P64" s="13"/>
      <c r="Q64" s="14"/>
      <c r="R64" s="61" t="str">
        <f>+VLOOKUP(B64,GESEM!B:R,9,0)</f>
        <v>ACTIVO</v>
      </c>
      <c r="S64" s="13">
        <v>0.54166666666666663</v>
      </c>
      <c r="T64" s="14">
        <v>0.70486111111111116</v>
      </c>
      <c r="U64" s="14"/>
      <c r="V64" s="14"/>
      <c r="W64" s="13"/>
      <c r="X64" s="14"/>
      <c r="Y64" s="14"/>
      <c r="Z64" s="15"/>
      <c r="AA64" s="16"/>
      <c r="AB64" s="17"/>
      <c r="AC64" s="17"/>
      <c r="AD64" s="17"/>
      <c r="AE64" s="17"/>
      <c r="AF64" s="17"/>
      <c r="AG64" s="17"/>
      <c r="AH64" s="18"/>
      <c r="AI64" s="13">
        <v>0.54166666666666663</v>
      </c>
      <c r="AJ64" s="14">
        <v>0.70486111111111116</v>
      </c>
      <c r="AK64" s="14"/>
      <c r="AL64" s="14"/>
      <c r="AM64" s="13"/>
      <c r="AN64" s="14"/>
      <c r="AO64" s="14"/>
      <c r="AP64" s="20"/>
      <c r="AQ64" s="16">
        <v>0.54166666666666663</v>
      </c>
      <c r="AR64" s="17">
        <v>0.70486111111111116</v>
      </c>
      <c r="AS64" s="17"/>
      <c r="AT64" s="17"/>
      <c r="AU64" s="17"/>
      <c r="AV64" s="17"/>
      <c r="AW64" s="17"/>
      <c r="AX64" s="18"/>
      <c r="AY64" s="13">
        <v>0.54166666666666663</v>
      </c>
      <c r="AZ64" s="14">
        <v>0.70486111111111116</v>
      </c>
      <c r="BA64" s="14"/>
      <c r="BB64" s="14"/>
      <c r="BC64" s="13"/>
      <c r="BD64" s="14"/>
      <c r="BE64" s="14"/>
      <c r="BF64" s="20"/>
      <c r="BG64" s="16">
        <v>0.54166666666666663</v>
      </c>
      <c r="BH64" s="17">
        <v>0.70486111111111116</v>
      </c>
      <c r="BI64" s="17"/>
      <c r="BJ64" s="17"/>
      <c r="BK64" s="17"/>
      <c r="BL64" s="17"/>
      <c r="BM64" s="17"/>
      <c r="BN64" s="18"/>
      <c r="BO64" s="13">
        <v>0.54166666666666663</v>
      </c>
      <c r="BP64" s="14">
        <v>0.70486111111111116</v>
      </c>
      <c r="BQ64" s="14"/>
      <c r="BR64" s="14"/>
      <c r="BS64" s="13"/>
      <c r="BT64" s="14"/>
      <c r="BU64" s="14"/>
      <c r="BV64" s="20"/>
      <c r="BW64" s="21">
        <f t="shared" si="5"/>
        <v>1</v>
      </c>
      <c r="BX64" s="2" t="str">
        <f t="shared" si="6"/>
        <v>X</v>
      </c>
    </row>
    <row r="65" spans="1:76" x14ac:dyDescent="0.2">
      <c r="A65" s="31">
        <f t="shared" si="3"/>
        <v>59</v>
      </c>
      <c r="B65" s="74">
        <v>75511432</v>
      </c>
      <c r="C65" s="61" t="s">
        <v>26</v>
      </c>
      <c r="D65" s="61" t="s">
        <v>53</v>
      </c>
      <c r="E65" s="75">
        <f>+VLOOKUP(B65,GESEM!B:R,12,0)</f>
        <v>45777</v>
      </c>
      <c r="F65" s="61" t="s">
        <v>79</v>
      </c>
      <c r="G65" s="61"/>
      <c r="H65" s="61"/>
      <c r="I65" s="61" t="str">
        <f>+VLOOKUP(B65,GESEM!B:N,3,0)</f>
        <v>INFANTE RAMOS ZOILA</v>
      </c>
      <c r="J65" s="61" t="s">
        <v>29</v>
      </c>
      <c r="K65" s="61" t="str">
        <f>+VLOOKUP(B65,GESEM!B:R,8,0)</f>
        <v xml:space="preserve">CARAZA MORENO JONATHAN </v>
      </c>
      <c r="L65" s="61" t="str">
        <f>+VLOOKUP(B65,GESEM!B:R,17,0)</f>
        <v xml:space="preserve">CARAZA MORENO JONATHAN </v>
      </c>
      <c r="M65" s="61" t="s">
        <v>98</v>
      </c>
      <c r="N65" s="13">
        <v>0.54166666666666663</v>
      </c>
      <c r="O65" s="14">
        <v>0.70486111111111116</v>
      </c>
      <c r="P65" s="13"/>
      <c r="Q65" s="14"/>
      <c r="R65" s="61" t="str">
        <f>+VLOOKUP(B65,GESEM!B:R,9,0)</f>
        <v>ACTIVO</v>
      </c>
      <c r="S65" s="13">
        <v>0.54166666666666663</v>
      </c>
      <c r="T65" s="14">
        <v>0.70486111111111116</v>
      </c>
      <c r="U65" s="14"/>
      <c r="V65" s="14"/>
      <c r="W65" s="13"/>
      <c r="X65" s="14"/>
      <c r="Y65" s="14"/>
      <c r="Z65" s="15"/>
      <c r="AA65" s="16"/>
      <c r="AB65" s="17"/>
      <c r="AC65" s="17"/>
      <c r="AD65" s="17"/>
      <c r="AE65" s="17"/>
      <c r="AF65" s="17"/>
      <c r="AG65" s="17"/>
      <c r="AH65" s="18"/>
      <c r="AI65" s="13">
        <v>0.54166666666666663</v>
      </c>
      <c r="AJ65" s="14">
        <v>0.70486111111111116</v>
      </c>
      <c r="AK65" s="14"/>
      <c r="AL65" s="14"/>
      <c r="AM65" s="13"/>
      <c r="AN65" s="14"/>
      <c r="AO65" s="14"/>
      <c r="AP65" s="20"/>
      <c r="AQ65" s="16">
        <v>0.54166666666666663</v>
      </c>
      <c r="AR65" s="17">
        <v>0.70486111111111116</v>
      </c>
      <c r="AS65" s="17"/>
      <c r="AT65" s="17"/>
      <c r="AU65" s="17"/>
      <c r="AV65" s="17"/>
      <c r="AW65" s="17"/>
      <c r="AX65" s="18"/>
      <c r="AY65" s="13">
        <v>0.54166666666666663</v>
      </c>
      <c r="AZ65" s="14">
        <v>0.70486111111111116</v>
      </c>
      <c r="BA65" s="14"/>
      <c r="BB65" s="14"/>
      <c r="BC65" s="13"/>
      <c r="BD65" s="14"/>
      <c r="BE65" s="14"/>
      <c r="BF65" s="20"/>
      <c r="BG65" s="16">
        <v>0.54166666666666663</v>
      </c>
      <c r="BH65" s="17">
        <v>0.70486111111111116</v>
      </c>
      <c r="BI65" s="17"/>
      <c r="BJ65" s="17"/>
      <c r="BK65" s="17"/>
      <c r="BL65" s="17"/>
      <c r="BM65" s="17"/>
      <c r="BN65" s="18"/>
      <c r="BO65" s="13">
        <v>0.54166666666666663</v>
      </c>
      <c r="BP65" s="14">
        <v>0.70486111111111116</v>
      </c>
      <c r="BQ65" s="14"/>
      <c r="BR65" s="14"/>
      <c r="BS65" s="13"/>
      <c r="BT65" s="14"/>
      <c r="BU65" s="14"/>
      <c r="BV65" s="20"/>
      <c r="BW65" s="21">
        <f t="shared" si="5"/>
        <v>1</v>
      </c>
      <c r="BX65" s="2" t="str">
        <f t="shared" si="6"/>
        <v>X</v>
      </c>
    </row>
  </sheetData>
  <autoFilter ref="A6:BV65" xr:uid="{CFA52394-0481-4CCC-A47F-164EB1DFEEA6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1:B1048576">
    <cfRule type="duplicateValues" dxfId="294" priority="7"/>
    <cfRule type="duplicateValues" dxfId="293" priority="15"/>
    <cfRule type="duplicateValues" dxfId="292" priority="98"/>
  </conditionalFormatting>
  <conditionalFormatting sqref="B6">
    <cfRule type="duplicateValues" dxfId="291" priority="624"/>
  </conditionalFormatting>
  <conditionalFormatting sqref="B7:B65">
    <cfRule type="duplicateValues" dxfId="290" priority="91680"/>
  </conditionalFormatting>
  <conditionalFormatting sqref="B8">
    <cfRule type="duplicateValues" dxfId="289" priority="422"/>
  </conditionalFormatting>
  <conditionalFormatting sqref="B9">
    <cfRule type="duplicateValues" dxfId="288" priority="23382"/>
  </conditionalFormatting>
  <conditionalFormatting sqref="B10">
    <cfRule type="duplicateValues" dxfId="287" priority="522"/>
  </conditionalFormatting>
  <conditionalFormatting sqref="B11">
    <cfRule type="duplicateValues" dxfId="286" priority="344"/>
    <cfRule type="duplicateValues" dxfId="285" priority="345"/>
    <cfRule type="duplicateValues" dxfId="284" priority="346"/>
    <cfRule type="duplicateValues" dxfId="283" priority="347"/>
  </conditionalFormatting>
  <conditionalFormatting sqref="B12">
    <cfRule type="duplicateValues" dxfId="282" priority="462"/>
    <cfRule type="duplicateValues" dxfId="281" priority="463"/>
  </conditionalFormatting>
  <conditionalFormatting sqref="B13">
    <cfRule type="duplicateValues" dxfId="280" priority="309"/>
    <cfRule type="duplicateValues" dxfId="279" priority="310"/>
    <cfRule type="duplicateValues" dxfId="278" priority="311"/>
    <cfRule type="duplicateValues" dxfId="277" priority="312"/>
    <cfRule type="duplicateValues" dxfId="276" priority="313"/>
  </conditionalFormatting>
  <conditionalFormatting sqref="B15">
    <cfRule type="duplicateValues" dxfId="275" priority="81953"/>
    <cfRule type="duplicateValues" dxfId="274" priority="81954"/>
    <cfRule type="duplicateValues" dxfId="273" priority="81955"/>
    <cfRule type="duplicateValues" dxfId="272" priority="81956"/>
    <cfRule type="duplicateValues" dxfId="271" priority="81957"/>
  </conditionalFormatting>
  <conditionalFormatting sqref="B16:B17">
    <cfRule type="duplicateValues" dxfId="270" priority="91676"/>
  </conditionalFormatting>
  <conditionalFormatting sqref="B18:B21">
    <cfRule type="duplicateValues" dxfId="269" priority="78983"/>
  </conditionalFormatting>
  <conditionalFormatting sqref="B22">
    <cfRule type="duplicateValues" dxfId="268" priority="83401"/>
    <cfRule type="duplicateValues" dxfId="267" priority="83402"/>
    <cfRule type="duplicateValues" dxfId="266" priority="83403"/>
  </conditionalFormatting>
  <conditionalFormatting sqref="B23:B25">
    <cfRule type="duplicateValues" dxfId="265" priority="85022"/>
    <cfRule type="duplicateValues" dxfId="264" priority="85023"/>
  </conditionalFormatting>
  <conditionalFormatting sqref="B24:B25">
    <cfRule type="duplicateValues" dxfId="263" priority="85026"/>
    <cfRule type="duplicateValues" dxfId="262" priority="85027"/>
    <cfRule type="duplicateValues" dxfId="261" priority="85028"/>
    <cfRule type="duplicateValues" dxfId="260" priority="85029"/>
    <cfRule type="duplicateValues" dxfId="259" priority="85030"/>
    <cfRule type="duplicateValues" dxfId="258" priority="85031"/>
    <cfRule type="duplicateValues" dxfId="257" priority="85032"/>
    <cfRule type="duplicateValues" dxfId="256" priority="85033"/>
    <cfRule type="duplicateValues" dxfId="255" priority="85034"/>
    <cfRule type="duplicateValues" dxfId="254" priority="85035"/>
    <cfRule type="duplicateValues" dxfId="253" priority="85036"/>
    <cfRule type="duplicateValues" dxfId="252" priority="85037"/>
    <cfRule type="duplicateValues" dxfId="251" priority="85038"/>
    <cfRule type="duplicateValues" dxfId="250" priority="85039"/>
    <cfRule type="duplicateValues" dxfId="249" priority="85040"/>
    <cfRule type="duplicateValues" dxfId="248" priority="85041"/>
    <cfRule type="duplicateValues" dxfId="247" priority="85042"/>
    <cfRule type="duplicateValues" dxfId="246" priority="85043"/>
    <cfRule type="duplicateValues" dxfId="245" priority="85044"/>
    <cfRule type="duplicateValues" dxfId="244" priority="85045"/>
  </conditionalFormatting>
  <conditionalFormatting sqref="B26:B40">
    <cfRule type="duplicateValues" dxfId="243" priority="86512"/>
    <cfRule type="duplicateValues" dxfId="242" priority="86513"/>
    <cfRule type="duplicateValues" dxfId="241" priority="86514"/>
    <cfRule type="duplicateValues" dxfId="240" priority="86515"/>
    <cfRule type="duplicateValues" dxfId="239" priority="86516"/>
    <cfRule type="duplicateValues" dxfId="238" priority="86517"/>
    <cfRule type="duplicateValues" dxfId="237" priority="86518"/>
    <cfRule type="duplicateValues" dxfId="236" priority="86519"/>
    <cfRule type="duplicateValues" dxfId="235" priority="86520"/>
    <cfRule type="duplicateValues" dxfId="234" priority="86521"/>
    <cfRule type="duplicateValues" dxfId="233" priority="86522"/>
    <cfRule type="duplicateValues" dxfId="232" priority="86523"/>
    <cfRule type="duplicateValues" dxfId="231" priority="86524"/>
    <cfRule type="duplicateValues" dxfId="230" priority="86525"/>
    <cfRule type="duplicateValues" dxfId="229" priority="86526"/>
    <cfRule type="duplicateValues" dxfId="228" priority="86527"/>
    <cfRule type="duplicateValues" dxfId="227" priority="86528"/>
    <cfRule type="duplicateValues" dxfId="226" priority="86529"/>
    <cfRule type="duplicateValues" dxfId="225" priority="86530"/>
    <cfRule type="duplicateValues" dxfId="224" priority="86531"/>
    <cfRule type="duplicateValues" dxfId="223" priority="86532"/>
    <cfRule type="duplicateValues" dxfId="222" priority="86533"/>
    <cfRule type="duplicateValues" dxfId="221" priority="86534"/>
    <cfRule type="duplicateValues" dxfId="220" priority="86535"/>
    <cfRule type="duplicateValues" dxfId="219" priority="86536"/>
  </conditionalFormatting>
  <conditionalFormatting sqref="B41:B42">
    <cfRule type="duplicateValues" dxfId="218" priority="73"/>
    <cfRule type="duplicateValues" dxfId="217" priority="74"/>
    <cfRule type="duplicateValues" dxfId="216" priority="75"/>
    <cfRule type="duplicateValues" dxfId="215" priority="76"/>
    <cfRule type="duplicateValues" dxfId="214" priority="77"/>
    <cfRule type="duplicateValues" dxfId="213" priority="78"/>
    <cfRule type="duplicateValues" dxfId="212" priority="79"/>
    <cfRule type="duplicateValues" dxfId="211" priority="80"/>
    <cfRule type="duplicateValues" dxfId="210" priority="81"/>
    <cfRule type="duplicateValues" dxfId="209" priority="82"/>
    <cfRule type="duplicateValues" dxfId="208" priority="83"/>
    <cfRule type="duplicateValues" dxfId="207" priority="84"/>
    <cfRule type="duplicateValues" dxfId="206" priority="85"/>
    <cfRule type="duplicateValues" dxfId="205" priority="86"/>
    <cfRule type="duplicateValues" dxfId="204" priority="87"/>
    <cfRule type="duplicateValues" dxfId="203" priority="88"/>
    <cfRule type="duplicateValues" dxfId="202" priority="89"/>
    <cfRule type="duplicateValues" dxfId="201" priority="90"/>
    <cfRule type="duplicateValues" dxfId="200" priority="91"/>
    <cfRule type="duplicateValues" dxfId="199" priority="92"/>
    <cfRule type="duplicateValues" dxfId="198" priority="93"/>
    <cfRule type="duplicateValues" dxfId="197" priority="94"/>
    <cfRule type="duplicateValues" dxfId="196" priority="96"/>
  </conditionalFormatting>
  <conditionalFormatting sqref="B41:B65">
    <cfRule type="duplicateValues" dxfId="195" priority="91640"/>
    <cfRule type="duplicateValues" dxfId="194" priority="91641"/>
  </conditionalFormatting>
  <conditionalFormatting sqref="B43:B65">
    <cfRule type="duplicateValues" dxfId="193" priority="91644"/>
    <cfRule type="duplicateValues" dxfId="192" priority="91645"/>
    <cfRule type="duplicateValues" dxfId="191" priority="91646"/>
    <cfRule type="duplicateValues" dxfId="190" priority="91647"/>
    <cfRule type="duplicateValues" dxfId="189" priority="91648"/>
    <cfRule type="duplicateValues" dxfId="188" priority="91649"/>
    <cfRule type="duplicateValues" dxfId="187" priority="91650"/>
    <cfRule type="duplicateValues" dxfId="186" priority="91651"/>
    <cfRule type="duplicateValues" dxfId="185" priority="91652"/>
    <cfRule type="duplicateValues" dxfId="184" priority="91653"/>
    <cfRule type="duplicateValues" dxfId="183" priority="91654"/>
    <cfRule type="duplicateValues" dxfId="182" priority="91655"/>
    <cfRule type="duplicateValues" dxfId="181" priority="91656"/>
    <cfRule type="duplicateValues" dxfId="180" priority="91657"/>
    <cfRule type="duplicateValues" dxfId="179" priority="91658"/>
    <cfRule type="duplicateValues" dxfId="178" priority="91659"/>
    <cfRule type="duplicateValues" dxfId="177" priority="91660"/>
    <cfRule type="duplicateValues" dxfId="176" priority="91661"/>
    <cfRule type="duplicateValues" dxfId="175" priority="91662"/>
    <cfRule type="duplicateValues" dxfId="174" priority="91663"/>
    <cfRule type="duplicateValues" dxfId="173" priority="91664"/>
    <cfRule type="duplicateValues" dxfId="172" priority="91665"/>
    <cfRule type="duplicateValues" dxfId="171" priority="91666"/>
  </conditionalFormatting>
  <conditionalFormatting sqref="B44:B65">
    <cfRule type="duplicateValues" dxfId="170" priority="91625"/>
    <cfRule type="duplicateValues" dxfId="169" priority="91626"/>
  </conditionalFormatting>
  <conditionalFormatting sqref="B45:B82">
    <cfRule type="duplicateValues" dxfId="168" priority="87744"/>
    <cfRule type="duplicateValues" dxfId="167" priority="87745"/>
    <cfRule type="duplicateValues" dxfId="166" priority="87746"/>
    <cfRule type="duplicateValues" dxfId="165" priority="87747"/>
    <cfRule type="duplicateValues" dxfId="164" priority="87748"/>
    <cfRule type="duplicateValues" dxfId="163" priority="87749"/>
  </conditionalFormatting>
  <conditionalFormatting sqref="B83:B1048576">
    <cfRule type="duplicateValues" dxfId="162" priority="135"/>
    <cfRule type="duplicateValues" dxfId="161" priority="174"/>
    <cfRule type="duplicateValues" dxfId="160" priority="180"/>
  </conditionalFormatting>
  <conditionalFormatting sqref="R6 I6">
    <cfRule type="duplicateValues" dxfId="159" priority="623"/>
  </conditionalFormatting>
  <conditionalFormatting sqref="BW7:BW65">
    <cfRule type="cellIs" dxfId="158" priority="95" operator="greaterThan">
      <formula>0</formula>
    </cfRule>
  </conditionalFormatting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7BEA-610F-446E-B69C-F73FD2015F62}">
  <sheetPr codeName="sFB2">
    <tabColor theme="9" tint="-0.249977111117893"/>
  </sheetPr>
  <dimension ref="A2:BX23"/>
  <sheetViews>
    <sheetView showGridLines="0" topLeftCell="BD1" zoomScale="85" zoomScaleNormal="85" workbookViewId="0">
      <selection activeCell="M7" sqref="M7:BV21"/>
    </sheetView>
  </sheetViews>
  <sheetFormatPr baseColWidth="10" defaultColWidth="11.42578125" defaultRowHeight="12.75" x14ac:dyDescent="0.2"/>
  <cols>
    <col min="1" max="1" width="6.28515625" style="2" customWidth="1"/>
    <col min="2" max="2" width="14.42578125" style="2" bestFit="1" customWidth="1"/>
    <col min="3" max="3" width="16.140625" style="2" customWidth="1"/>
    <col min="4" max="4" width="12.7109375" style="2" customWidth="1"/>
    <col min="5" max="5" width="14.140625" style="2" customWidth="1"/>
    <col min="6" max="6" width="13.85546875" style="2" customWidth="1"/>
    <col min="7" max="7" width="30.140625" style="2" customWidth="1"/>
    <col min="8" max="8" width="35.28515625" style="2" customWidth="1"/>
    <col min="9" max="9" width="44.85546875" style="2" customWidth="1"/>
    <col min="10" max="10" width="18" style="2" customWidth="1"/>
    <col min="11" max="11" width="40.42578125" style="2" customWidth="1"/>
    <col min="12" max="12" width="31.42578125" style="2" customWidth="1"/>
    <col min="13" max="13" width="10.7109375" style="2" customWidth="1"/>
    <col min="14" max="14" width="11.5703125" style="2" customWidth="1"/>
    <col min="15" max="15" width="10.42578125" style="2" customWidth="1"/>
    <col min="16" max="16" width="17.28515625" style="2" bestFit="1" customWidth="1"/>
    <col min="17" max="17" width="19.5703125" style="2" bestFit="1" customWidth="1"/>
    <col min="18" max="18" width="17.85546875" style="2" bestFit="1" customWidth="1"/>
    <col min="19" max="20" width="15.7109375" style="2" bestFit="1" customWidth="1"/>
    <col min="21" max="21" width="16.28515625" style="2" bestFit="1" customWidth="1"/>
    <col min="22" max="22" width="15.7109375" style="2" bestFit="1" customWidth="1"/>
    <col min="23" max="23" width="16.7109375" style="2" bestFit="1" customWidth="1"/>
    <col min="24" max="24" width="16" style="2" bestFit="1" customWidth="1"/>
    <col min="25" max="28" width="15.7109375" style="2" bestFit="1" customWidth="1"/>
    <col min="29" max="29" width="16.28515625" style="2" bestFit="1" customWidth="1"/>
    <col min="30" max="30" width="15.7109375" style="2" bestFit="1" customWidth="1"/>
    <col min="31" max="31" width="16.7109375" style="2" bestFit="1" customWidth="1"/>
    <col min="32" max="32" width="16" style="2" bestFit="1" customWidth="1"/>
    <col min="33" max="36" width="15.7109375" style="2" bestFit="1" customWidth="1"/>
    <col min="37" max="37" width="16.28515625" style="2" bestFit="1" customWidth="1"/>
    <col min="38" max="38" width="15.7109375" style="2" bestFit="1" customWidth="1"/>
    <col min="39" max="39" width="16.7109375" style="2" bestFit="1" customWidth="1"/>
    <col min="40" max="40" width="16" style="2" bestFit="1" customWidth="1"/>
    <col min="41" max="44" width="15.7109375" style="2" bestFit="1" customWidth="1"/>
    <col min="45" max="45" width="16.28515625" style="2" bestFit="1" customWidth="1"/>
    <col min="46" max="46" width="15.7109375" style="2" bestFit="1" customWidth="1"/>
    <col min="47" max="47" width="16.7109375" style="2" bestFit="1" customWidth="1"/>
    <col min="48" max="48" width="16" style="2" bestFit="1" customWidth="1"/>
    <col min="49" max="52" width="15.7109375" style="2" bestFit="1" customWidth="1"/>
    <col min="53" max="53" width="16.28515625" style="2" bestFit="1" customWidth="1"/>
    <col min="54" max="54" width="15.7109375" style="2" bestFit="1" customWidth="1"/>
    <col min="55" max="55" width="16.7109375" style="2" bestFit="1" customWidth="1"/>
    <col min="56" max="56" width="16" style="2" bestFit="1" customWidth="1"/>
    <col min="57" max="60" width="15.7109375" style="2" bestFit="1" customWidth="1"/>
    <col min="61" max="61" width="16.28515625" style="2" bestFit="1" customWidth="1"/>
    <col min="62" max="62" width="15.7109375" style="2" bestFit="1" customWidth="1"/>
    <col min="63" max="63" width="16.7109375" style="2" bestFit="1" customWidth="1"/>
    <col min="64" max="64" width="16" style="2" bestFit="1" customWidth="1"/>
    <col min="65" max="68" width="15.7109375" style="2" bestFit="1" customWidth="1"/>
    <col min="69" max="69" width="16.28515625" style="2" bestFit="1" customWidth="1"/>
    <col min="70" max="70" width="15.7109375" style="2" bestFit="1" customWidth="1"/>
    <col min="71" max="71" width="16.7109375" style="2" bestFit="1" customWidth="1"/>
    <col min="72" max="72" width="16" style="2" bestFit="1" customWidth="1"/>
    <col min="73" max="74" width="15.7109375" style="2" bestFit="1" customWidth="1"/>
    <col min="75" max="75" width="2.28515625" style="2" bestFit="1" customWidth="1"/>
    <col min="76" max="76" width="3.28515625" style="2" bestFit="1" customWidth="1"/>
    <col min="77" max="16384" width="11.42578125" style="2"/>
  </cols>
  <sheetData>
    <row r="2" spans="1:76" x14ac:dyDescent="0.2">
      <c r="T2" s="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 s="2">
        <f>IF(COUNTBLANK(S2)&gt;0,0,IF(S2=0,0,IF($K2="part time",0,IF($K2="Full time",IF(S2+"01:45:00"&gt;VALUE("23:59:59"),S2+"01:30:00"-1,S2+"01:45:00"),0))))</f>
        <v>0</v>
      </c>
      <c r="V2" s="2">
        <f>IF(COUNTBLANK(S2)&gt;0,0,IF($K2="part time",0,IF($K2="full time",U2+VALUE("00:15:00"),0)))</f>
        <v>0</v>
      </c>
      <c r="W2" s="2">
        <f>IF(COUNTBLANK(S2)&gt;0,0,IF(S2=0,0,IF($K2="Full time",S2+"04:30:00",0)))</f>
        <v>0</v>
      </c>
      <c r="X2" s="2">
        <f>IF(COUNTBLANK(S2)&gt;0,0,IF($K2="part time",0,IF($K2="full time",W2+VALUE("00:45:00"),0)))</f>
        <v>0</v>
      </c>
      <c r="Y2" s="2">
        <f>IF(COUNTBLANK(S2)&gt;0,0,IF($K2="part time",0,IF($K2="full time",IF(T2&lt;VALUE("04:00"),T2+1,T2)-VALUE("01:30:00"),0)))</f>
        <v>0</v>
      </c>
      <c r="Z2" s="2">
        <f>IF(COUNTBLANK(S2)&gt;0,0,IF($K2="part time",0,IF($K2="full time",Y2+VALUE("00:15:00"),0)))</f>
        <v>0</v>
      </c>
      <c r="AZ2" s="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 s="2">
        <f>IF(COUNTBLANK(AY2)&gt;0,0,IF(AY2=0,0,IF($K2="part time",0,IF($K2="Full time",IF(AY2+"01:45:00"&gt;VALUE("23:59:59"),AY2+"01:30:00"-1,AY2+"01:45:00"),0))))</f>
        <v>0</v>
      </c>
      <c r="BB2" s="2">
        <f>IF(COUNTBLANK(AY2)&gt;0,0,IF($K2="part time",0,IF($K2="full time",BA2+VALUE("00:15:00"),0)))</f>
        <v>0</v>
      </c>
      <c r="BC2" s="2">
        <f>IF(COUNTBLANK(AY2)&gt;0,0,IF(AY2=0,0,IF($K2="Full time",AY2+"04:30:00",0)))</f>
        <v>0</v>
      </c>
      <c r="BD2" s="2">
        <f>IF(COUNTBLANK(AY2)&gt;0,0,IF($K2="part time",0,IF($K2="full time",BC2+VALUE("00:45:00"),0)))</f>
        <v>0</v>
      </c>
      <c r="BE2" s="2">
        <f>IF(COUNTBLANK(AY2)&gt;0,0,IF($K2="part time",0,IF($K2="full time",IF(AZ2&lt;VALUE("04:00"),AZ2+1,AZ2)-VALUE("01:30:00"),0)))</f>
        <v>0</v>
      </c>
      <c r="BF2" s="2">
        <f>IF(COUNTBLANK(AY2)&gt;0,0,IF($K2="part time",0,IF($K2="full time",BE2+VALUE("00:15:00"),0)))</f>
        <v>0</v>
      </c>
    </row>
    <row r="3" spans="1:76" ht="13.5" thickBot="1" x14ac:dyDescent="0.25">
      <c r="T3" s="2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 s="2">
        <f>IF(COUNTBLANK(S3)&gt;0,0,IF(S3=0,0,IF($K3="part time",0,IF($K3="Full time",IF(S3+"01:30:00"&gt;VALUE("23:59:59"),S3+"02:00:00"-1,S3+"01:30:00"),0))))</f>
        <v>0</v>
      </c>
      <c r="V3" s="2">
        <f>IF(COUNTBLANK(S3)&gt;0,0,IF($K3="part time",0,IF($K3="full time",U3+VALUE("00:15:00"),0)))</f>
        <v>0</v>
      </c>
      <c r="W3" s="2">
        <f>IF(COUNTBLANK(S3)&gt;0,0,IF(S3=0,0,IF($K3="Full time",S3+"03:45:00",0)))</f>
        <v>0</v>
      </c>
      <c r="X3" s="2">
        <f>IF(COUNTBLANK(S3)&gt;0,0,IF($K3="part time",0,IF($K3="full time",W3+VALUE("00:45:00"),0)))</f>
        <v>0</v>
      </c>
      <c r="Y3" s="2">
        <f>IF(COUNTBLANK(S3)&gt;0,0,IF($K3="part time",0,IF($K3="full time",IF(T3&lt;VALUE("04:00"),T3+1,T3)-VALUE("01:45:00"),0)))</f>
        <v>0</v>
      </c>
      <c r="Z3" s="2">
        <f>IF(COUNTBLANK(S3)&gt;0,0,IF($K3="part time",0,IF($K3="full time",Y3+VALUE("00:15:00"),0)))</f>
        <v>0</v>
      </c>
      <c r="AZ3" s="2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 s="2">
        <f>IF(COUNTBLANK(AY3)&gt;0,0,IF(AY3=0,0,IF($K3="part time",0,IF($K3="Full time",IF(AY3+"01:30:00"&gt;VALUE("23:59:59"),AY3+"02:00:00"-1,AY3+"01:30:00"),0))))</f>
        <v>0</v>
      </c>
      <c r="BB3" s="2">
        <f>IF(COUNTBLANK(AY3)&gt;0,0,IF($K3="part time",0,IF($K3="full time",BA3+VALUE("00:15:00"),0)))</f>
        <v>0</v>
      </c>
      <c r="BC3" s="2">
        <f>IF(COUNTBLANK(AY3)&gt;0,0,IF(AY3=0,0,IF($K3="Full time",AY3+"03:45:00",0)))</f>
        <v>0</v>
      </c>
      <c r="BD3" s="2">
        <f>IF(COUNTBLANK(AY3)&gt;0,0,IF($K3="part time",0,IF($K3="full time",BC3+VALUE("00:45:00"),0)))</f>
        <v>0</v>
      </c>
      <c r="BE3" s="2">
        <f>IF(COUNTBLANK(AY3)&gt;0,0,IF($K3="part time",0,IF($K3="full time",IF(AZ3&lt;VALUE("04:00"),AZ3+1,AZ3)-VALUE("01:45:00"),0)))</f>
        <v>0</v>
      </c>
      <c r="BF3" s="2">
        <f>IF(COUNTBLANK(AY3)&gt;0,0,IF($K3="part time",0,IF($K3="full time",BE3+VALUE("00:15:00"),0)))</f>
        <v>0</v>
      </c>
    </row>
    <row r="4" spans="1:76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ht="13.5" thickBot="1" x14ac:dyDescent="0.25"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144">
        <f>+RESUMEN!S5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</row>
    <row r="6" spans="1:76" ht="27.75" customHeight="1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15</v>
      </c>
    </row>
    <row r="7" spans="1:76" x14ac:dyDescent="0.2">
      <c r="A7" s="31">
        <v>1</v>
      </c>
      <c r="B7" s="74">
        <v>71583160</v>
      </c>
      <c r="C7" s="61" t="str">
        <f>+VLOOKUP(J7,TURNO!P:Q,2,0)</f>
        <v xml:space="preserve">PARTNERCALL </v>
      </c>
      <c r="D7" s="61" t="str">
        <f>+VLOOKUP(N7,TURNO!B:D,3,0)</f>
        <v>Madrugada</v>
      </c>
      <c r="E7" s="75">
        <f>+VLOOKUP(B7,GESEM!B:R,12,0)</f>
        <v>44849</v>
      </c>
      <c r="F7" s="61" t="str">
        <f>+VLOOKUP(B7,GESEM!B:R,13,0)</f>
        <v>FULL TIME</v>
      </c>
      <c r="G7" s="61"/>
      <c r="H7" s="61"/>
      <c r="I7" s="61" t="str">
        <f>+VLOOKUP(B7,GESEM!B:N,3,0)</f>
        <v>CAMPOBLANCO NORIEGA JORGE RAUL</v>
      </c>
      <c r="J7" s="61" t="s">
        <v>27</v>
      </c>
      <c r="K7" s="61" t="str">
        <f>+VLOOKUP(B7,GESEM!B:R,8,0)</f>
        <v>ÑIQUEN DEL AGUILA WALTERS DAVID</v>
      </c>
      <c r="L7" s="61" t="str">
        <f>+VLOOKUP(B7,GESEM!B:R,17,0)</f>
        <v xml:space="preserve">CARAZA MORENO JONATHAN </v>
      </c>
      <c r="M7" s="61" t="s">
        <v>99</v>
      </c>
      <c r="N7" s="13">
        <v>0.91666666666666663</v>
      </c>
      <c r="O7" s="14">
        <v>0.26041666666666669</v>
      </c>
      <c r="P7" s="13">
        <v>4.1666666666666664E-2</v>
      </c>
      <c r="Q7" s="14">
        <v>7.2916666666666671E-2</v>
      </c>
      <c r="R7" s="61" t="str">
        <f>+VLOOKUP(B7,GESEM!B:R,9,0)</f>
        <v>ACTIVO</v>
      </c>
      <c r="S7" s="13">
        <v>0.91666666666666663</v>
      </c>
      <c r="T7" s="14">
        <v>0.26041666666666669</v>
      </c>
      <c r="U7" s="14"/>
      <c r="V7" s="14"/>
      <c r="W7" s="14">
        <v>4.1666666666666664E-2</v>
      </c>
      <c r="X7" s="14">
        <v>7.2916666666666671E-2</v>
      </c>
      <c r="Y7" s="13"/>
      <c r="Z7" s="15"/>
      <c r="AA7" s="16">
        <v>0.91666666666666663</v>
      </c>
      <c r="AB7" s="17">
        <v>0.26041666666666669</v>
      </c>
      <c r="AC7" s="17"/>
      <c r="AD7" s="17"/>
      <c r="AE7" s="17">
        <v>4.1666666666666664E-2</v>
      </c>
      <c r="AF7" s="17">
        <v>7.2916666666666671E-2</v>
      </c>
      <c r="AG7" s="17"/>
      <c r="AH7" s="18"/>
      <c r="AI7" s="19"/>
      <c r="AJ7" s="14"/>
      <c r="AK7" s="14"/>
      <c r="AL7" s="14"/>
      <c r="AM7" s="14"/>
      <c r="AN7" s="14"/>
      <c r="AO7" s="14"/>
      <c r="AP7" s="20"/>
      <c r="AQ7" s="16">
        <v>0.91666666666666663</v>
      </c>
      <c r="AR7" s="17">
        <v>0.26041666666666669</v>
      </c>
      <c r="AS7" s="17"/>
      <c r="AT7" s="17"/>
      <c r="AU7" s="17">
        <v>4.1666666666666664E-2</v>
      </c>
      <c r="AV7" s="17">
        <v>7.2916666666666671E-2</v>
      </c>
      <c r="AW7" s="17"/>
      <c r="AX7" s="18"/>
      <c r="AY7" s="13">
        <v>0.91666666666666663</v>
      </c>
      <c r="AZ7" s="14">
        <v>0.26041666666666669</v>
      </c>
      <c r="BA7" s="14"/>
      <c r="BB7" s="14"/>
      <c r="BC7" s="14">
        <v>4.1666666666666664E-2</v>
      </c>
      <c r="BD7" s="14">
        <v>7.2916666666666671E-2</v>
      </c>
      <c r="BE7" s="14"/>
      <c r="BF7" s="20"/>
      <c r="BG7" s="16">
        <v>0.91666666666666663</v>
      </c>
      <c r="BH7" s="17">
        <v>0.26041666666666669</v>
      </c>
      <c r="BI7" s="17"/>
      <c r="BJ7" s="17"/>
      <c r="BK7" s="17">
        <v>4.1666666666666664E-2</v>
      </c>
      <c r="BL7" s="17">
        <v>7.2916666666666671E-2</v>
      </c>
      <c r="BM7" s="17"/>
      <c r="BN7" s="18"/>
      <c r="BO7" s="13">
        <v>0.91666666666666663</v>
      </c>
      <c r="BP7" s="14">
        <v>0.26041666666666669</v>
      </c>
      <c r="BQ7" s="14"/>
      <c r="BR7" s="14"/>
      <c r="BS7" s="14">
        <v>4.1666666666666664E-2</v>
      </c>
      <c r="BT7" s="14">
        <v>7.2916666666666671E-2</v>
      </c>
      <c r="BU7" s="14"/>
      <c r="BV7" s="20"/>
      <c r="BW7" s="21">
        <f t="shared" ref="BW7:BW21" si="0">COUNTBLANK(S7)+COUNTBLANK(AA7)+COUNTBLANK(AI7)+COUNTBLANK(AQ7)+COUNTBLANK(AY7)+COUNTBLANK(BG7)+COUNTBLANK(BO7)</f>
        <v>1</v>
      </c>
      <c r="BX7" s="2" t="str">
        <f t="shared" ref="BX7:BX21" si="1">IF(I7="NESTING","OK",IF(AND(K7="full time",BW7=1),"OK",IF(AND(K7="Part time",BW7=2),"OK",IF(AND(K7="Part Time2",BW7=1),"OK",IF(AND(K7="Part Time3",BW7=4),"OK","X")))))</f>
        <v>X</v>
      </c>
    </row>
    <row r="8" spans="1:76" ht="12.75" customHeight="1" x14ac:dyDescent="0.2">
      <c r="A8" s="31">
        <f t="shared" ref="A8:A21" si="2">+A7+1</f>
        <v>2</v>
      </c>
      <c r="B8" s="74">
        <v>71677369</v>
      </c>
      <c r="C8" s="61" t="str">
        <f>+VLOOKUP(J8,TURNO!P:Q,2,0)</f>
        <v xml:space="preserve">PARTNERCALL </v>
      </c>
      <c r="D8" s="61" t="str">
        <f>+VLOOKUP(N8,TURNO!B:D,3,0)</f>
        <v>Madrugada</v>
      </c>
      <c r="E8" s="75">
        <f>+VLOOKUP(B8,GESEM!B:R,12,0)</f>
        <v>43551</v>
      </c>
      <c r="F8" s="61" t="str">
        <f>+VLOOKUP(B8,GESEM!B:R,13,0)</f>
        <v>FULL TIME</v>
      </c>
      <c r="G8" s="61"/>
      <c r="H8" s="61"/>
      <c r="I8" s="61" t="str">
        <f>+VLOOKUP(B8,GESEM!B:N,3,0)</f>
        <v>GUARDIA BREÑA JAIME GEAMPIERRE</v>
      </c>
      <c r="J8" s="61" t="s">
        <v>27</v>
      </c>
      <c r="K8" s="61" t="str">
        <f>+VLOOKUP(B8,GESEM!B:R,8,0)</f>
        <v>MONTERO ESPINOZA RENATO ALONSO</v>
      </c>
      <c r="L8" s="61" t="str">
        <f>+VLOOKUP(B8,GESEM!B:R,17,0)</f>
        <v xml:space="preserve">CARAZA MORENO JONATHAN </v>
      </c>
      <c r="M8" s="61" t="s">
        <v>97</v>
      </c>
      <c r="N8" s="13">
        <v>0.91666666666666663</v>
      </c>
      <c r="O8" s="14">
        <v>0.26041666666666669</v>
      </c>
      <c r="P8" s="13">
        <v>8.3333333333333329E-2</v>
      </c>
      <c r="Q8" s="14">
        <v>0.11458333333333333</v>
      </c>
      <c r="R8" s="61" t="str">
        <f>+VLOOKUP(B8,GESEM!B:R,9,0)</f>
        <v>ACTIVO</v>
      </c>
      <c r="S8" s="13"/>
      <c r="T8" s="14"/>
      <c r="U8" s="14"/>
      <c r="V8" s="14"/>
      <c r="W8" s="14"/>
      <c r="X8" s="14"/>
      <c r="Y8" s="14"/>
      <c r="Z8" s="15"/>
      <c r="AA8" s="16">
        <v>0.91666666666666663</v>
      </c>
      <c r="AB8" s="17">
        <v>0.26041666666666669</v>
      </c>
      <c r="AC8" s="17"/>
      <c r="AD8" s="17"/>
      <c r="AE8" s="17">
        <v>8.3333333333333329E-2</v>
      </c>
      <c r="AF8" s="17">
        <v>0.11458333333333333</v>
      </c>
      <c r="AG8" s="17"/>
      <c r="AH8" s="18"/>
      <c r="AI8" s="19">
        <v>0.91666666666666663</v>
      </c>
      <c r="AJ8" s="14">
        <v>0.26041666666666669</v>
      </c>
      <c r="AK8" s="14"/>
      <c r="AL8" s="14"/>
      <c r="AM8" s="14">
        <v>8.3333333333333329E-2</v>
      </c>
      <c r="AN8" s="14">
        <v>0.11458333333333333</v>
      </c>
      <c r="AO8" s="14"/>
      <c r="AP8" s="20"/>
      <c r="AQ8" s="16">
        <v>0.91666666666666663</v>
      </c>
      <c r="AR8" s="17">
        <v>0.26041666666666669</v>
      </c>
      <c r="AS8" s="17"/>
      <c r="AT8" s="17"/>
      <c r="AU8" s="17">
        <v>8.3333333333333329E-2</v>
      </c>
      <c r="AV8" s="17">
        <v>0.11458333333333333</v>
      </c>
      <c r="AW8" s="17"/>
      <c r="AX8" s="18"/>
      <c r="AY8" s="13">
        <v>0.91666666666666663</v>
      </c>
      <c r="AZ8" s="14">
        <v>0.26041666666666669</v>
      </c>
      <c r="BA8" s="14"/>
      <c r="BB8" s="14"/>
      <c r="BC8" s="14">
        <v>8.3333333333333329E-2</v>
      </c>
      <c r="BD8" s="14">
        <v>0.11458333333333333</v>
      </c>
      <c r="BE8" s="14"/>
      <c r="BF8" s="20"/>
      <c r="BG8" s="16">
        <v>0.91666666666666663</v>
      </c>
      <c r="BH8" s="17">
        <v>0.26041666666666669</v>
      </c>
      <c r="BI8" s="17"/>
      <c r="BJ8" s="17"/>
      <c r="BK8" s="17">
        <v>8.3333333333333329E-2</v>
      </c>
      <c r="BL8" s="17">
        <v>0.11458333333333333</v>
      </c>
      <c r="BM8" s="17"/>
      <c r="BN8" s="18"/>
      <c r="BO8" s="13">
        <v>0.91666666666666663</v>
      </c>
      <c r="BP8" s="14">
        <v>0.26041666666666669</v>
      </c>
      <c r="BQ8" s="14"/>
      <c r="BR8" s="14"/>
      <c r="BS8" s="14">
        <v>8.3333333333333329E-2</v>
      </c>
      <c r="BT8" s="14">
        <v>0.11458333333333333</v>
      </c>
      <c r="BU8" s="14"/>
      <c r="BV8" s="20"/>
      <c r="BW8" s="21">
        <f t="shared" si="0"/>
        <v>1</v>
      </c>
      <c r="BX8" s="2" t="str">
        <f t="shared" si="1"/>
        <v>X</v>
      </c>
    </row>
    <row r="9" spans="1:76" ht="12.75" customHeight="1" x14ac:dyDescent="0.2">
      <c r="A9" s="31">
        <f t="shared" si="2"/>
        <v>3</v>
      </c>
      <c r="B9" s="74">
        <v>75488295</v>
      </c>
      <c r="C9" s="61" t="str">
        <f>+VLOOKUP(J9,TURNO!P:Q,2,0)</f>
        <v xml:space="preserve">PARTNERCALL </v>
      </c>
      <c r="D9" s="61" t="str">
        <f>+VLOOKUP(N9,TURNO!B:D,3,0)</f>
        <v>Madrugada</v>
      </c>
      <c r="E9" s="75">
        <f>+VLOOKUP(B9,GESEM!B:R,12,0)</f>
        <v>45562</v>
      </c>
      <c r="F9" s="61" t="str">
        <f>+VLOOKUP(B9,GESEM!B:R,13,0)</f>
        <v>FULL TIME</v>
      </c>
      <c r="G9" s="61"/>
      <c r="H9" s="61"/>
      <c r="I9" s="61" t="str">
        <f>+VLOOKUP(B9,GESEM!B:N,3,0)</f>
        <v>TEMOCHE MOZO LAURA SOFIA</v>
      </c>
      <c r="J9" s="61" t="s">
        <v>27</v>
      </c>
      <c r="K9" s="61" t="str">
        <f>+VLOOKUP(B9,GESEM!B:R,8,0)</f>
        <v>DUEÑAS LEANDRO ANGGY LEIDY MIRELLA</v>
      </c>
      <c r="L9" s="61" t="str">
        <f>+VLOOKUP(B9,GESEM!B:R,17,0)</f>
        <v xml:space="preserve">CARAZA MORENO JONATHAN </v>
      </c>
      <c r="M9" s="61" t="s">
        <v>102</v>
      </c>
      <c r="N9" s="13">
        <v>0.91666666666666663</v>
      </c>
      <c r="O9" s="14">
        <v>0.26041666666666669</v>
      </c>
      <c r="P9" s="14">
        <v>0.125</v>
      </c>
      <c r="Q9" s="14">
        <v>0.15625</v>
      </c>
      <c r="R9" s="61" t="str">
        <f>+VLOOKUP(B9,GESEM!B:R,9,0)</f>
        <v>ACTIVO</v>
      </c>
      <c r="S9" s="13">
        <v>0.91666666666666663</v>
      </c>
      <c r="T9" s="14">
        <v>0.26041666666666669</v>
      </c>
      <c r="U9" s="14"/>
      <c r="V9" s="14"/>
      <c r="W9" s="14">
        <v>0.125</v>
      </c>
      <c r="X9" s="14">
        <v>0.15625</v>
      </c>
      <c r="Y9" s="14"/>
      <c r="Z9" s="15"/>
      <c r="AA9" s="16">
        <v>0.91666666666666663</v>
      </c>
      <c r="AB9" s="17">
        <v>0.26041666666666669</v>
      </c>
      <c r="AC9" s="17"/>
      <c r="AD9" s="17"/>
      <c r="AE9" s="17">
        <v>0.125</v>
      </c>
      <c r="AF9" s="17">
        <v>0.15625</v>
      </c>
      <c r="AG9" s="17"/>
      <c r="AH9" s="18"/>
      <c r="AI9" s="19">
        <v>0.91666666666666663</v>
      </c>
      <c r="AJ9" s="14">
        <v>0.26041666666666669</v>
      </c>
      <c r="AK9" s="14"/>
      <c r="AL9" s="14"/>
      <c r="AM9" s="14">
        <v>0.125</v>
      </c>
      <c r="AN9" s="14">
        <v>0.15625</v>
      </c>
      <c r="AO9" s="14"/>
      <c r="AP9" s="20"/>
      <c r="AQ9" s="16">
        <v>0.91666666666666663</v>
      </c>
      <c r="AR9" s="17">
        <v>0.26041666666666669</v>
      </c>
      <c r="AS9" s="17"/>
      <c r="AT9" s="17"/>
      <c r="AU9" s="17">
        <v>0.125</v>
      </c>
      <c r="AV9" s="17">
        <v>0.15625</v>
      </c>
      <c r="AW9" s="17"/>
      <c r="AX9" s="18"/>
      <c r="AY9" s="19">
        <v>0.91666666666666663</v>
      </c>
      <c r="AZ9" s="14">
        <v>0.26041666666666669</v>
      </c>
      <c r="BA9" s="14"/>
      <c r="BB9" s="14"/>
      <c r="BC9" s="14">
        <v>0.125</v>
      </c>
      <c r="BD9" s="14">
        <v>0.15625</v>
      </c>
      <c r="BE9" s="14"/>
      <c r="BF9" s="20"/>
      <c r="BG9" s="16"/>
      <c r="BH9" s="17"/>
      <c r="BI9" s="17"/>
      <c r="BJ9" s="17"/>
      <c r="BK9" s="17"/>
      <c r="BL9" s="17"/>
      <c r="BM9" s="17"/>
      <c r="BN9" s="18"/>
      <c r="BO9" s="14">
        <v>0.91666666666666663</v>
      </c>
      <c r="BP9" s="14">
        <v>0.26041666666666669</v>
      </c>
      <c r="BQ9" s="14"/>
      <c r="BR9" s="14"/>
      <c r="BS9" s="14">
        <v>0.125</v>
      </c>
      <c r="BT9" s="14">
        <v>0.15625</v>
      </c>
      <c r="BU9" s="14"/>
      <c r="BV9" s="20"/>
      <c r="BW9" s="21">
        <f t="shared" si="0"/>
        <v>1</v>
      </c>
      <c r="BX9" s="2" t="str">
        <f t="shared" si="1"/>
        <v>X</v>
      </c>
    </row>
    <row r="10" spans="1:76" ht="12.75" customHeight="1" x14ac:dyDescent="0.2">
      <c r="A10" s="31">
        <f t="shared" si="2"/>
        <v>4</v>
      </c>
      <c r="B10" s="74">
        <v>72403200</v>
      </c>
      <c r="C10" s="61" t="str">
        <f>+VLOOKUP(J10,TURNO!P:Q,2,0)</f>
        <v xml:space="preserve">PARTNERCALL </v>
      </c>
      <c r="D10" s="61" t="str">
        <f>+VLOOKUP(N10,TURNO!B:D,3,0)</f>
        <v>Mañana</v>
      </c>
      <c r="E10" s="75">
        <f>+VLOOKUP(B10,GESEM!B:R,12,0)</f>
        <v>45100</v>
      </c>
      <c r="F10" s="61" t="str">
        <f>+VLOOKUP(B10,GESEM!B:R,13,0)</f>
        <v>FULL TIME</v>
      </c>
      <c r="G10" s="61" t="s">
        <v>2228</v>
      </c>
      <c r="H10" s="61" t="s">
        <v>2240</v>
      </c>
      <c r="I10" s="61" t="str">
        <f>+VLOOKUP(B10,GESEM!B:N,3,0)</f>
        <v>MANRIQUE ASCENCIO FABRIZIO JOHNNY</v>
      </c>
      <c r="J10" s="61" t="s">
        <v>27</v>
      </c>
      <c r="K10" s="61" t="str">
        <f>+VLOOKUP(B10,GESEM!B:R,8,0)</f>
        <v>MONTERO ESPINOZA RENATO ALONSO</v>
      </c>
      <c r="L10" s="61" t="str">
        <f>+VLOOKUP(B10,GESEM!B:R,17,0)</f>
        <v xml:space="preserve">CARAZA MORENO JONATHAN </v>
      </c>
      <c r="M10" s="61" t="s">
        <v>102</v>
      </c>
      <c r="N10" s="13">
        <v>0.44791666666666669</v>
      </c>
      <c r="O10" s="14">
        <v>0.79166666666666663</v>
      </c>
      <c r="P10" s="13">
        <v>0.70833333333333337</v>
      </c>
      <c r="Q10" s="14">
        <v>0.73958333333333337</v>
      </c>
      <c r="R10" s="61" t="str">
        <f>+VLOOKUP(B10,GESEM!B:R,9,0)</f>
        <v>ACTIVO</v>
      </c>
      <c r="S10" s="13">
        <v>0.44791666666666669</v>
      </c>
      <c r="T10" s="14">
        <v>0.79166666666666663</v>
      </c>
      <c r="U10" s="13"/>
      <c r="V10" s="14"/>
      <c r="W10" s="13">
        <v>0.70833333333333337</v>
      </c>
      <c r="X10" s="14">
        <v>0.73958333333333337</v>
      </c>
      <c r="Y10" s="14"/>
      <c r="Z10" s="15"/>
      <c r="AA10" s="16">
        <v>0.44791666666666669</v>
      </c>
      <c r="AB10" s="17">
        <v>0.79166666666666663</v>
      </c>
      <c r="AC10" s="17"/>
      <c r="AD10" s="17"/>
      <c r="AE10" s="17">
        <v>0.70833333333333337</v>
      </c>
      <c r="AF10" s="17">
        <v>0.73958333333333337</v>
      </c>
      <c r="AG10" s="17"/>
      <c r="AH10" s="18"/>
      <c r="AI10" s="13">
        <v>0.44791666666666669</v>
      </c>
      <c r="AJ10" s="14">
        <v>0.79166666666666663</v>
      </c>
      <c r="AK10" s="14"/>
      <c r="AL10" s="14"/>
      <c r="AM10" s="14">
        <v>0.70833333333333337</v>
      </c>
      <c r="AN10" s="14">
        <v>0.73958333333333337</v>
      </c>
      <c r="AO10" s="14"/>
      <c r="AP10" s="20"/>
      <c r="AQ10" s="16">
        <v>0.44791666666666669</v>
      </c>
      <c r="AR10" s="17">
        <v>0.79166666666666663</v>
      </c>
      <c r="AS10" s="17"/>
      <c r="AT10" s="17"/>
      <c r="AU10" s="17">
        <v>0.70833333333333337</v>
      </c>
      <c r="AV10" s="17">
        <v>0.73958333333333337</v>
      </c>
      <c r="AW10" s="17"/>
      <c r="AX10" s="18"/>
      <c r="AY10" s="13">
        <v>0.44791666666666669</v>
      </c>
      <c r="AZ10" s="14">
        <v>0.79166666666666663</v>
      </c>
      <c r="BA10" s="13"/>
      <c r="BB10" s="14"/>
      <c r="BC10" s="13">
        <v>0.70833333333333337</v>
      </c>
      <c r="BD10" s="14">
        <v>0.73958333333333337</v>
      </c>
      <c r="BE10" s="14"/>
      <c r="BF10" s="20"/>
      <c r="BG10" s="16"/>
      <c r="BH10" s="17"/>
      <c r="BI10" s="17"/>
      <c r="BJ10" s="17"/>
      <c r="BK10" s="17"/>
      <c r="BL10" s="17"/>
      <c r="BM10" s="17"/>
      <c r="BN10" s="18"/>
      <c r="BO10" s="13">
        <v>0.44791666666666669</v>
      </c>
      <c r="BP10" s="14">
        <v>0.79166666666666663</v>
      </c>
      <c r="BQ10" s="14"/>
      <c r="BR10" s="14"/>
      <c r="BS10" s="13">
        <v>0.70833333333333337</v>
      </c>
      <c r="BT10" s="14">
        <v>0.73958333333333337</v>
      </c>
      <c r="BU10" s="14"/>
      <c r="BV10" s="20"/>
      <c r="BW10" s="21">
        <f t="shared" si="0"/>
        <v>1</v>
      </c>
      <c r="BX10" s="2" t="str">
        <f t="shared" si="1"/>
        <v>X</v>
      </c>
    </row>
    <row r="11" spans="1:76" ht="12.75" customHeight="1" x14ac:dyDescent="0.2">
      <c r="A11" s="31">
        <f t="shared" si="2"/>
        <v>5</v>
      </c>
      <c r="B11" s="74">
        <v>43713203</v>
      </c>
      <c r="C11" s="61" t="str">
        <f>+VLOOKUP(J11,TURNO!P:Q,2,0)</f>
        <v xml:space="preserve">PARTNERCALL </v>
      </c>
      <c r="D11" s="61" t="str">
        <f>+VLOOKUP(N11,TURNO!B:D,3,0)</f>
        <v>Mañana</v>
      </c>
      <c r="E11" s="75">
        <f>+VLOOKUP(B11,GESEM!B:R,12,0)</f>
        <v>43497</v>
      </c>
      <c r="F11" s="61" t="str">
        <f>+VLOOKUP(B11,GESEM!B:R,13,0)</f>
        <v>FULL TIME</v>
      </c>
      <c r="G11" s="61" t="s">
        <v>2228</v>
      </c>
      <c r="H11" s="61" t="s">
        <v>2240</v>
      </c>
      <c r="I11" s="61" t="str">
        <f>+VLOOKUP(B11,GESEM!B:N,3,0)</f>
        <v>QUINTE VILA JESSICA</v>
      </c>
      <c r="J11" s="61" t="s">
        <v>27</v>
      </c>
      <c r="K11" s="61" t="str">
        <f>+VLOOKUP(B11,GESEM!B:R,8,0)</f>
        <v>ÑIQUEN DEL AGUILA WALTERS DAVID</v>
      </c>
      <c r="L11" s="61" t="str">
        <f>+VLOOKUP(B11,GESEM!B:R,17,0)</f>
        <v xml:space="preserve">CARAZA MORENO JONATHAN </v>
      </c>
      <c r="M11" s="61" t="s">
        <v>99</v>
      </c>
      <c r="N11" s="13">
        <v>0.29166666666666669</v>
      </c>
      <c r="O11" s="14">
        <v>0.63541666666666663</v>
      </c>
      <c r="P11" s="13">
        <v>0.5</v>
      </c>
      <c r="Q11" s="14">
        <v>0.53125</v>
      </c>
      <c r="R11" s="61" t="str">
        <f>+VLOOKUP(B11,GESEM!B:R,9,0)</f>
        <v>ACTIVO</v>
      </c>
      <c r="S11" s="13">
        <v>0.29166666666666669</v>
      </c>
      <c r="T11" s="14">
        <v>0.63541666666666663</v>
      </c>
      <c r="U11" s="14"/>
      <c r="V11" s="14"/>
      <c r="W11" s="13">
        <v>0.5</v>
      </c>
      <c r="X11" s="14">
        <v>0.53125</v>
      </c>
      <c r="Y11" s="14"/>
      <c r="Z11" s="15"/>
      <c r="AA11" s="16">
        <v>0.29166666666666669</v>
      </c>
      <c r="AB11" s="17">
        <v>0.63541666666666663</v>
      </c>
      <c r="AC11" s="17"/>
      <c r="AD11" s="17"/>
      <c r="AE11" s="17">
        <v>0.5</v>
      </c>
      <c r="AF11" s="17">
        <v>0.53125</v>
      </c>
      <c r="AG11" s="17"/>
      <c r="AH11" s="18"/>
      <c r="AI11" s="19"/>
      <c r="AJ11" s="14"/>
      <c r="AK11" s="14"/>
      <c r="AL11" s="14"/>
      <c r="AM11" s="14"/>
      <c r="AN11" s="14"/>
      <c r="AO11" s="14"/>
      <c r="AP11" s="20"/>
      <c r="AQ11" s="16">
        <v>0.29166666666666669</v>
      </c>
      <c r="AR11" s="17">
        <v>0.63541666666666663</v>
      </c>
      <c r="AS11" s="17"/>
      <c r="AT11" s="17"/>
      <c r="AU11" s="17">
        <v>0.5</v>
      </c>
      <c r="AV11" s="17">
        <v>0.53125</v>
      </c>
      <c r="AW11" s="17"/>
      <c r="AX11" s="18"/>
      <c r="AY11" s="19">
        <v>0.29166666666666669</v>
      </c>
      <c r="AZ11" s="14">
        <v>0.63541666666666663</v>
      </c>
      <c r="BA11" s="14"/>
      <c r="BB11" s="14"/>
      <c r="BC11" s="14">
        <v>0.5</v>
      </c>
      <c r="BD11" s="14">
        <v>0.53125</v>
      </c>
      <c r="BE11" s="14"/>
      <c r="BF11" s="20"/>
      <c r="BG11" s="16">
        <v>0.29166666666666669</v>
      </c>
      <c r="BH11" s="17">
        <v>0.63541666666666663</v>
      </c>
      <c r="BI11" s="17"/>
      <c r="BJ11" s="17"/>
      <c r="BK11" s="17">
        <v>0.5</v>
      </c>
      <c r="BL11" s="17">
        <v>0.53125</v>
      </c>
      <c r="BM11" s="17"/>
      <c r="BN11" s="18"/>
      <c r="BO11" s="14">
        <v>0.29166666666666669</v>
      </c>
      <c r="BP11" s="14">
        <v>0.63541666666666663</v>
      </c>
      <c r="BQ11" s="14"/>
      <c r="BR11" s="14"/>
      <c r="BS11" s="14">
        <v>0.5</v>
      </c>
      <c r="BT11" s="14">
        <v>0.53125</v>
      </c>
      <c r="BU11" s="14"/>
      <c r="BV11" s="20"/>
      <c r="BW11" s="21">
        <f t="shared" si="0"/>
        <v>1</v>
      </c>
      <c r="BX11" s="2" t="str">
        <f t="shared" si="1"/>
        <v>X</v>
      </c>
    </row>
    <row r="12" spans="1:76" x14ac:dyDescent="0.2">
      <c r="A12" s="31">
        <f t="shared" si="2"/>
        <v>6</v>
      </c>
      <c r="B12" s="74">
        <v>72493717</v>
      </c>
      <c r="C12" s="61" t="str">
        <f>+VLOOKUP(J12,TURNO!P:Q,2,0)</f>
        <v xml:space="preserve">PARTNERCALL </v>
      </c>
      <c r="D12" s="61" t="str">
        <f>+VLOOKUP(N12,TURNO!B:D,3,0)</f>
        <v>Mañana</v>
      </c>
      <c r="E12" s="75">
        <f>+VLOOKUP(B12,GESEM!B:R,12,0)</f>
        <v>45141</v>
      </c>
      <c r="F12" s="61" t="str">
        <f>+VLOOKUP(B12,GESEM!B:R,13,0)</f>
        <v>FULL TIME</v>
      </c>
      <c r="G12" s="61"/>
      <c r="H12" s="61"/>
      <c r="I12" s="61" t="str">
        <f>+VLOOKUP(B12,GESEM!B:N,3,0)</f>
        <v>PAREDES ALEGRE MAYELI CLAUDIA</v>
      </c>
      <c r="J12" s="61" t="s">
        <v>27</v>
      </c>
      <c r="K12" s="61" t="str">
        <f>+VLOOKUP(B12,GESEM!B:R,8,0)</f>
        <v>ÑIQUEN DEL AGUILA WALTERS DAVID</v>
      </c>
      <c r="L12" s="61" t="str">
        <f>+VLOOKUP(B12,GESEM!B:R,17,0)</f>
        <v xml:space="preserve">CARAZA MORENO JONATHAN </v>
      </c>
      <c r="M12" s="61" t="s">
        <v>102</v>
      </c>
      <c r="N12" s="13">
        <v>0.36458333333333331</v>
      </c>
      <c r="O12" s="14">
        <v>0.70833333333333337</v>
      </c>
      <c r="P12" s="13">
        <v>0.58333333333333337</v>
      </c>
      <c r="Q12" s="14">
        <v>0.61458333333333337</v>
      </c>
      <c r="R12" s="61" t="str">
        <f>+VLOOKUP(B12,GESEM!B:R,9,0)</f>
        <v>ACTIVO</v>
      </c>
      <c r="S12" s="13">
        <v>0.36458333333333331</v>
      </c>
      <c r="T12" s="14">
        <v>0.70833333333333337</v>
      </c>
      <c r="U12" s="14"/>
      <c r="V12" s="14"/>
      <c r="W12" s="13">
        <v>0.58333333333333337</v>
      </c>
      <c r="X12" s="14">
        <v>0.61458333333333337</v>
      </c>
      <c r="Y12" s="14"/>
      <c r="Z12" s="15"/>
      <c r="AA12" s="16">
        <v>0.36458333333333331</v>
      </c>
      <c r="AB12" s="17">
        <v>0.70833333333333337</v>
      </c>
      <c r="AC12" s="17"/>
      <c r="AD12" s="17"/>
      <c r="AE12" s="17">
        <v>0.58333333333333337</v>
      </c>
      <c r="AF12" s="17">
        <v>0.61458333333333337</v>
      </c>
      <c r="AG12" s="17"/>
      <c r="AH12" s="18"/>
      <c r="AI12" s="13">
        <v>0.36458333333333331</v>
      </c>
      <c r="AJ12" s="14">
        <v>0.70833333333333337</v>
      </c>
      <c r="AK12" s="14"/>
      <c r="AL12" s="14"/>
      <c r="AM12" s="13">
        <v>0.58333333333333337</v>
      </c>
      <c r="AN12" s="14">
        <v>0.61458333333333337</v>
      </c>
      <c r="AO12" s="14"/>
      <c r="AP12" s="20"/>
      <c r="AQ12" s="16">
        <v>0.36458333333333331</v>
      </c>
      <c r="AR12" s="17">
        <v>0.70833333333333337</v>
      </c>
      <c r="AS12" s="17"/>
      <c r="AT12" s="17"/>
      <c r="AU12" s="17">
        <v>0.58333333333333337</v>
      </c>
      <c r="AV12" s="17">
        <v>0.61458333333333337</v>
      </c>
      <c r="AW12" s="17"/>
      <c r="AX12" s="18"/>
      <c r="AY12" s="19">
        <v>0.36458333333333331</v>
      </c>
      <c r="AZ12" s="14">
        <v>0.70833333333333337</v>
      </c>
      <c r="BA12" s="14"/>
      <c r="BB12" s="14"/>
      <c r="BC12" s="13">
        <v>0.58333333333333337</v>
      </c>
      <c r="BD12" s="14">
        <v>0.61458333333333337</v>
      </c>
      <c r="BE12" s="14"/>
      <c r="BF12" s="20"/>
      <c r="BG12" s="16"/>
      <c r="BH12" s="17"/>
      <c r="BI12" s="17"/>
      <c r="BJ12" s="17"/>
      <c r="BK12" s="17"/>
      <c r="BL12" s="17"/>
      <c r="BM12" s="17"/>
      <c r="BN12" s="18"/>
      <c r="BO12" s="14">
        <v>0.36458333333333331</v>
      </c>
      <c r="BP12" s="14">
        <v>0.70833333333333337</v>
      </c>
      <c r="BQ12" s="14"/>
      <c r="BR12" s="14"/>
      <c r="BS12" s="14">
        <v>0.58333333333333337</v>
      </c>
      <c r="BT12" s="14">
        <v>0.61458333333333337</v>
      </c>
      <c r="BU12" s="14"/>
      <c r="BV12" s="20"/>
      <c r="BW12" s="21">
        <f t="shared" si="0"/>
        <v>1</v>
      </c>
      <c r="BX12" s="2" t="str">
        <f t="shared" si="1"/>
        <v>X</v>
      </c>
    </row>
    <row r="13" spans="1:76" x14ac:dyDescent="0.2">
      <c r="A13" s="31">
        <f t="shared" si="2"/>
        <v>7</v>
      </c>
      <c r="B13" s="74">
        <v>71871031</v>
      </c>
      <c r="C13" s="61" t="str">
        <f>+VLOOKUP(J13,TURNO!P:Q,2,0)</f>
        <v xml:space="preserve">PARTNERCALL </v>
      </c>
      <c r="D13" s="61" t="str">
        <f>+VLOOKUP(N13,TURNO!B:D,3,0)</f>
        <v>Mañana</v>
      </c>
      <c r="E13" s="75">
        <f>+VLOOKUP(B13,GESEM!B:R,12,0)</f>
        <v>45177</v>
      </c>
      <c r="F13" s="61" t="str">
        <f>+VLOOKUP(B13,GESEM!B:R,13,0)</f>
        <v>FULL TIME</v>
      </c>
      <c r="G13" s="61" t="s">
        <v>2228</v>
      </c>
      <c r="H13" s="61" t="s">
        <v>2241</v>
      </c>
      <c r="I13" s="61" t="str">
        <f>+VLOOKUP(B13,GESEM!B:N,3,0)</f>
        <v>ESPINOZA CHAPILLIQUEN YURI DIADEMA</v>
      </c>
      <c r="J13" s="61" t="s">
        <v>27</v>
      </c>
      <c r="K13" s="61" t="str">
        <f>+VLOOKUP(B13,GESEM!B:R,8,0)</f>
        <v xml:space="preserve">VILCA ARTEAGA NOEMI </v>
      </c>
      <c r="L13" s="61" t="str">
        <f>+VLOOKUP(B13,GESEM!B:R,17,0)</f>
        <v xml:space="preserve">CARAZA MORENO JONATHAN </v>
      </c>
      <c r="M13" s="61" t="s">
        <v>103</v>
      </c>
      <c r="N13" s="13">
        <v>0.25</v>
      </c>
      <c r="O13" s="14">
        <v>0.59375</v>
      </c>
      <c r="P13" s="13">
        <v>0.33333333333333331</v>
      </c>
      <c r="Q13" s="14">
        <v>0.36458333333333331</v>
      </c>
      <c r="R13" s="61" t="str">
        <f>+VLOOKUP(B13,GESEM!B:R,9,0)</f>
        <v>ACTIVO</v>
      </c>
      <c r="S13" s="13">
        <v>0.25</v>
      </c>
      <c r="T13" s="14">
        <v>0.59375</v>
      </c>
      <c r="U13" s="14"/>
      <c r="V13" s="14"/>
      <c r="W13" s="13">
        <v>0.33333333333333331</v>
      </c>
      <c r="X13" s="14">
        <v>0.36458333333333331</v>
      </c>
      <c r="Y13" s="13"/>
      <c r="Z13" s="15"/>
      <c r="AA13" s="16">
        <v>0.25</v>
      </c>
      <c r="AB13" s="17">
        <v>0.59375</v>
      </c>
      <c r="AC13" s="17"/>
      <c r="AD13" s="17"/>
      <c r="AE13" s="17">
        <v>0.33333333333333331</v>
      </c>
      <c r="AF13" s="17">
        <v>0.36458333333333331</v>
      </c>
      <c r="AG13" s="17"/>
      <c r="AH13" s="18"/>
      <c r="AI13" s="13">
        <v>0.25</v>
      </c>
      <c r="AJ13" s="14">
        <v>0.59375</v>
      </c>
      <c r="AK13" s="14"/>
      <c r="AL13" s="14"/>
      <c r="AM13" s="14">
        <v>0.33333333333333331</v>
      </c>
      <c r="AN13" s="14">
        <v>0.36458333333333331</v>
      </c>
      <c r="AO13" s="14"/>
      <c r="AP13" s="20"/>
      <c r="AQ13" s="16">
        <v>0.25</v>
      </c>
      <c r="AR13" s="17">
        <v>0.59375</v>
      </c>
      <c r="AS13" s="17"/>
      <c r="AT13" s="17"/>
      <c r="AU13" s="17">
        <v>0.33333333333333331</v>
      </c>
      <c r="AV13" s="17">
        <v>0.36458333333333331</v>
      </c>
      <c r="AW13" s="17"/>
      <c r="AX13" s="18"/>
      <c r="AY13" s="19">
        <v>0.25</v>
      </c>
      <c r="AZ13" s="14">
        <v>0.59375</v>
      </c>
      <c r="BA13" s="14"/>
      <c r="BB13" s="14"/>
      <c r="BC13" s="14">
        <v>0.33333333333333331</v>
      </c>
      <c r="BD13" s="14">
        <v>0.36458333333333331</v>
      </c>
      <c r="BE13" s="14"/>
      <c r="BF13" s="20"/>
      <c r="BG13" s="16">
        <v>0.25</v>
      </c>
      <c r="BH13" s="17">
        <v>0.59375</v>
      </c>
      <c r="BI13" s="17"/>
      <c r="BJ13" s="17"/>
      <c r="BK13" s="17">
        <v>0.33333333333333331</v>
      </c>
      <c r="BL13" s="17">
        <v>0.36458333333333331</v>
      </c>
      <c r="BM13" s="17"/>
      <c r="BN13" s="18"/>
      <c r="BO13" s="19"/>
      <c r="BP13" s="14"/>
      <c r="BQ13" s="14"/>
      <c r="BR13" s="14"/>
      <c r="BS13" s="14"/>
      <c r="BT13" s="14"/>
      <c r="BU13" s="14"/>
      <c r="BV13" s="20"/>
      <c r="BW13" s="21">
        <f t="shared" si="0"/>
        <v>1</v>
      </c>
      <c r="BX13" s="2" t="str">
        <f t="shared" si="1"/>
        <v>X</v>
      </c>
    </row>
    <row r="14" spans="1:76" x14ac:dyDescent="0.2">
      <c r="A14" s="31">
        <f t="shared" si="2"/>
        <v>8</v>
      </c>
      <c r="B14" s="74">
        <v>72550131</v>
      </c>
      <c r="C14" s="61" t="str">
        <f>+VLOOKUP(J14,TURNO!P:Q,2,0)</f>
        <v xml:space="preserve">PARTNERCALL </v>
      </c>
      <c r="D14" s="61" t="str">
        <f>+VLOOKUP(N14,TURNO!B:D,3,0)</f>
        <v>Mañana</v>
      </c>
      <c r="E14" s="75">
        <f>+VLOOKUP(B14,GESEM!B:R,12,0)</f>
        <v>45170</v>
      </c>
      <c r="F14" s="61" t="str">
        <f>+VLOOKUP(B14,GESEM!B:R,13,0)</f>
        <v>FULL TIME</v>
      </c>
      <c r="G14" s="61" t="s">
        <v>2228</v>
      </c>
      <c r="H14" s="61" t="s">
        <v>2241</v>
      </c>
      <c r="I14" s="61" t="str">
        <f>+VLOOKUP(B14,GESEM!B:N,3,0)</f>
        <v>MAGUIÑO ALVA DIANA MARIA</v>
      </c>
      <c r="J14" s="61" t="s">
        <v>27</v>
      </c>
      <c r="K14" s="61" t="str">
        <f>+VLOOKUP(B14,GESEM!B:R,8,0)</f>
        <v>DUEÑAS LEANDRO ANGGY LEIDY MIRELLA</v>
      </c>
      <c r="L14" s="61" t="str">
        <f>+VLOOKUP(B14,GESEM!B:R,17,0)</f>
        <v xml:space="preserve">CARAZA MORENO JONATHAN </v>
      </c>
      <c r="M14" s="61" t="s">
        <v>102</v>
      </c>
      <c r="N14" s="13">
        <v>0.45833333333333331</v>
      </c>
      <c r="O14" s="14">
        <v>0.80208333333333337</v>
      </c>
      <c r="P14" s="13">
        <v>0.625</v>
      </c>
      <c r="Q14" s="14">
        <v>0.65625</v>
      </c>
      <c r="R14" s="61" t="str">
        <f>+VLOOKUP(B14,GESEM!B:R,9,0)</f>
        <v>ACTIVO</v>
      </c>
      <c r="S14" s="13">
        <v>0.45833333333333331</v>
      </c>
      <c r="T14" s="14">
        <v>0.80208333333333337</v>
      </c>
      <c r="U14" s="14"/>
      <c r="V14" s="14"/>
      <c r="W14" s="14">
        <v>0.625</v>
      </c>
      <c r="X14" s="14">
        <v>0.65625</v>
      </c>
      <c r="Y14" s="13"/>
      <c r="Z14" s="15"/>
      <c r="AA14" s="16">
        <v>0.45833333333333331</v>
      </c>
      <c r="AB14" s="17">
        <v>0.80208333333333337</v>
      </c>
      <c r="AC14" s="17"/>
      <c r="AD14" s="17"/>
      <c r="AE14" s="17">
        <v>0.625</v>
      </c>
      <c r="AF14" s="17">
        <v>0.65625</v>
      </c>
      <c r="AG14" s="17"/>
      <c r="AH14" s="18"/>
      <c r="AI14" s="13">
        <v>0.45833333333333331</v>
      </c>
      <c r="AJ14" s="14">
        <v>0.80208333333333337</v>
      </c>
      <c r="AK14" s="14"/>
      <c r="AL14" s="14"/>
      <c r="AM14" s="14">
        <v>0.625</v>
      </c>
      <c r="AN14" s="14">
        <v>0.65625</v>
      </c>
      <c r="AO14" s="14"/>
      <c r="AP14" s="20"/>
      <c r="AQ14" s="16">
        <v>0.45833333333333331</v>
      </c>
      <c r="AR14" s="17">
        <v>0.80208333333333337</v>
      </c>
      <c r="AS14" s="17"/>
      <c r="AT14" s="17"/>
      <c r="AU14" s="17">
        <v>0.625</v>
      </c>
      <c r="AV14" s="17">
        <v>0.65625</v>
      </c>
      <c r="AW14" s="17"/>
      <c r="AX14" s="18"/>
      <c r="AY14" s="19">
        <v>0.45833333333333331</v>
      </c>
      <c r="AZ14" s="14">
        <v>0.80208333333333337</v>
      </c>
      <c r="BA14" s="14"/>
      <c r="BB14" s="14"/>
      <c r="BC14" s="14">
        <v>0.625</v>
      </c>
      <c r="BD14" s="14">
        <v>0.65625</v>
      </c>
      <c r="BE14" s="14"/>
      <c r="BF14" s="20"/>
      <c r="BG14" s="16"/>
      <c r="BH14" s="17"/>
      <c r="BI14" s="17"/>
      <c r="BJ14" s="17"/>
      <c r="BK14" s="17"/>
      <c r="BL14" s="17"/>
      <c r="BM14" s="17"/>
      <c r="BN14" s="18"/>
      <c r="BO14" s="14">
        <v>0.45833333333333331</v>
      </c>
      <c r="BP14" s="14">
        <v>0.80208333333333337</v>
      </c>
      <c r="BQ14" s="14"/>
      <c r="BR14" s="14"/>
      <c r="BS14" s="14">
        <v>0.625</v>
      </c>
      <c r="BT14" s="14">
        <v>0.65625</v>
      </c>
      <c r="BU14" s="14"/>
      <c r="BV14" s="20"/>
      <c r="BW14" s="21">
        <f t="shared" si="0"/>
        <v>1</v>
      </c>
      <c r="BX14" s="2" t="str">
        <f t="shared" si="1"/>
        <v>X</v>
      </c>
    </row>
    <row r="15" spans="1:76" x14ac:dyDescent="0.2">
      <c r="A15" s="31">
        <f t="shared" si="2"/>
        <v>9</v>
      </c>
      <c r="B15" s="74">
        <v>76322791</v>
      </c>
      <c r="C15" s="61" t="str">
        <f>+VLOOKUP(J15,TURNO!P:Q,2,0)</f>
        <v xml:space="preserve">PARTNERCALL </v>
      </c>
      <c r="D15" s="61" t="str">
        <f>+VLOOKUP(N15,TURNO!B:D,3,0)</f>
        <v>Tarde</v>
      </c>
      <c r="E15" s="75">
        <f>+VLOOKUP(B15,GESEM!B:R,12,0)</f>
        <v>45378</v>
      </c>
      <c r="F15" s="61" t="str">
        <f>+VLOOKUP(B15,GESEM!B:R,13,0)</f>
        <v>PART TIME</v>
      </c>
      <c r="G15" s="61" t="s">
        <v>2228</v>
      </c>
      <c r="H15" s="61" t="s">
        <v>2242</v>
      </c>
      <c r="I15" s="61" t="str">
        <f>+VLOOKUP(B15,GESEM!B:N,3,0)</f>
        <v>GUTIERREZ LLACZA HEIDY JHOJAIRA</v>
      </c>
      <c r="J15" s="61" t="s">
        <v>27</v>
      </c>
      <c r="K15" s="61" t="str">
        <f>+VLOOKUP(B15,GESEM!B:R,8,0)</f>
        <v>DUEÑAS LEANDRO ANGGY LEIDY MIRELLA</v>
      </c>
      <c r="L15" s="61" t="str">
        <f>+VLOOKUP(B15,GESEM!B:R,17,0)</f>
        <v xml:space="preserve">CARAZA MORENO JONATHAN </v>
      </c>
      <c r="M15" s="61" t="s">
        <v>102</v>
      </c>
      <c r="N15" s="14">
        <v>0.75</v>
      </c>
      <c r="O15" s="14">
        <v>0.91319444444444442</v>
      </c>
      <c r="P15" s="13"/>
      <c r="Q15" s="14"/>
      <c r="R15" s="61" t="str">
        <f>+VLOOKUP(B15,GESEM!B:R,9,0)</f>
        <v>ACTIVO</v>
      </c>
      <c r="S15" s="14">
        <v>0.75</v>
      </c>
      <c r="T15" s="14">
        <v>0.91319444444444442</v>
      </c>
      <c r="U15" s="14"/>
      <c r="V15" s="14"/>
      <c r="W15" s="14"/>
      <c r="X15" s="14"/>
      <c r="Y15" s="14"/>
      <c r="Z15" s="15"/>
      <c r="AA15" s="16">
        <v>0.75</v>
      </c>
      <c r="AB15" s="17">
        <v>0.91319444444444442</v>
      </c>
      <c r="AC15" s="17"/>
      <c r="AD15" s="17"/>
      <c r="AE15" s="17"/>
      <c r="AF15" s="17"/>
      <c r="AG15" s="17"/>
      <c r="AH15" s="18"/>
      <c r="AI15" s="13">
        <v>0.75</v>
      </c>
      <c r="AJ15" s="14">
        <v>0.91319444444444442</v>
      </c>
      <c r="AK15" s="14"/>
      <c r="AL15" s="14"/>
      <c r="AM15" s="14"/>
      <c r="AN15" s="14"/>
      <c r="AO15" s="14"/>
      <c r="AP15" s="20"/>
      <c r="AQ15" s="16">
        <v>0.75</v>
      </c>
      <c r="AR15" s="17">
        <v>0.91319444444444442</v>
      </c>
      <c r="AS15" s="17"/>
      <c r="AT15" s="17"/>
      <c r="AU15" s="17"/>
      <c r="AV15" s="17"/>
      <c r="AW15" s="17"/>
      <c r="AX15" s="18"/>
      <c r="AY15" s="19">
        <v>0.75</v>
      </c>
      <c r="AZ15" s="14">
        <v>0.91319444444444442</v>
      </c>
      <c r="BA15" s="14"/>
      <c r="BB15" s="14"/>
      <c r="BC15" s="14"/>
      <c r="BD15" s="14"/>
      <c r="BE15" s="14"/>
      <c r="BF15" s="20"/>
      <c r="BG15" s="16"/>
      <c r="BH15" s="17"/>
      <c r="BI15" s="17"/>
      <c r="BJ15" s="17"/>
      <c r="BK15" s="17"/>
      <c r="BL15" s="17"/>
      <c r="BM15" s="17"/>
      <c r="BN15" s="18"/>
      <c r="BO15" s="14">
        <v>0.75</v>
      </c>
      <c r="BP15" s="14">
        <v>0.91319444444444442</v>
      </c>
      <c r="BQ15" s="14"/>
      <c r="BR15" s="14"/>
      <c r="BS15" s="14"/>
      <c r="BT15" s="14"/>
      <c r="BU15" s="14"/>
      <c r="BV15" s="20"/>
      <c r="BW15" s="21">
        <f t="shared" si="0"/>
        <v>1</v>
      </c>
      <c r="BX15" s="2" t="str">
        <f t="shared" si="1"/>
        <v>X</v>
      </c>
    </row>
    <row r="16" spans="1:76" x14ac:dyDescent="0.2">
      <c r="A16" s="31">
        <f t="shared" si="2"/>
        <v>10</v>
      </c>
      <c r="B16" s="74">
        <v>47245890</v>
      </c>
      <c r="C16" s="61" t="str">
        <f>+VLOOKUP(J16,TURNO!P:Q,2,0)</f>
        <v xml:space="preserve">PARTNERCALL </v>
      </c>
      <c r="D16" s="61" t="str">
        <f>+VLOOKUP(N16,TURNO!B:D,3,0)</f>
        <v>Mañana</v>
      </c>
      <c r="E16" s="75">
        <f>+VLOOKUP(B16,GESEM!B:R,12,0)</f>
        <v>45490</v>
      </c>
      <c r="F16" s="61" t="str">
        <f>+VLOOKUP(B16,GESEM!B:R,13,0)</f>
        <v>FULL TIME</v>
      </c>
      <c r="G16" s="61"/>
      <c r="H16" s="61"/>
      <c r="I16" s="61" t="str">
        <f>+VLOOKUP(B16,GESEM!B:N,3,0)</f>
        <v>RUIZ DIAZ SHIRLEY SILVANA</v>
      </c>
      <c r="J16" s="61" t="s">
        <v>27</v>
      </c>
      <c r="K16" s="61" t="str">
        <f>+VLOOKUP(B16,GESEM!B:R,8,0)</f>
        <v>ÑIQUEN DEL AGUILA WALTERS DAVID</v>
      </c>
      <c r="L16" s="61" t="str">
        <f>+VLOOKUP(B16,GESEM!B:R,17,0)</f>
        <v xml:space="preserve">CARAZA MORENO JONATHAN </v>
      </c>
      <c r="M16" s="61" t="s">
        <v>103</v>
      </c>
      <c r="N16" s="13">
        <v>0.25</v>
      </c>
      <c r="O16" s="14">
        <v>0.59375</v>
      </c>
      <c r="P16" s="14">
        <v>0.375</v>
      </c>
      <c r="Q16" s="13">
        <v>0.40625</v>
      </c>
      <c r="R16" s="61" t="str">
        <f>+VLOOKUP(B16,GESEM!B:R,9,0)</f>
        <v>ACTIVO</v>
      </c>
      <c r="S16" s="13">
        <v>0.25</v>
      </c>
      <c r="T16" s="14">
        <v>0.59375</v>
      </c>
      <c r="U16" s="14"/>
      <c r="V16" s="14"/>
      <c r="W16" s="14">
        <v>0.375</v>
      </c>
      <c r="X16" s="13">
        <v>0.40625</v>
      </c>
      <c r="Y16" s="14"/>
      <c r="Z16" s="15"/>
      <c r="AA16" s="16">
        <v>0.25</v>
      </c>
      <c r="AB16" s="17">
        <v>0.59375</v>
      </c>
      <c r="AC16" s="17"/>
      <c r="AD16" s="17"/>
      <c r="AE16" s="17">
        <v>0.375</v>
      </c>
      <c r="AF16" s="17">
        <v>0.40625</v>
      </c>
      <c r="AG16" s="17"/>
      <c r="AH16" s="18"/>
      <c r="AI16" s="13">
        <v>0.25</v>
      </c>
      <c r="AJ16" s="14">
        <v>0.59375</v>
      </c>
      <c r="AK16" s="14"/>
      <c r="AL16" s="14"/>
      <c r="AM16" s="14">
        <v>0.375</v>
      </c>
      <c r="AN16" s="13">
        <v>0.40625</v>
      </c>
      <c r="AO16" s="14"/>
      <c r="AP16" s="20"/>
      <c r="AQ16" s="16">
        <v>0.25</v>
      </c>
      <c r="AR16" s="17">
        <v>0.59375</v>
      </c>
      <c r="AS16" s="17"/>
      <c r="AT16" s="17"/>
      <c r="AU16" s="17">
        <v>0.375</v>
      </c>
      <c r="AV16" s="17">
        <v>0.40625</v>
      </c>
      <c r="AW16" s="17"/>
      <c r="AX16" s="18"/>
      <c r="AY16" s="13">
        <v>0.25</v>
      </c>
      <c r="AZ16" s="14">
        <v>0.59375</v>
      </c>
      <c r="BA16" s="14"/>
      <c r="BB16" s="14"/>
      <c r="BC16" s="14">
        <v>0.375</v>
      </c>
      <c r="BD16" s="13">
        <v>0.40625</v>
      </c>
      <c r="BE16" s="14"/>
      <c r="BF16" s="20"/>
      <c r="BG16" s="16">
        <v>0.25</v>
      </c>
      <c r="BH16" s="17">
        <v>0.59375</v>
      </c>
      <c r="BI16" s="17"/>
      <c r="BJ16" s="17"/>
      <c r="BK16" s="17">
        <v>0.375</v>
      </c>
      <c r="BL16" s="17">
        <v>0.40625</v>
      </c>
      <c r="BM16" s="17"/>
      <c r="BN16" s="18"/>
      <c r="BO16" s="13"/>
      <c r="BP16" s="14"/>
      <c r="BQ16" s="14"/>
      <c r="BR16" s="14"/>
      <c r="BS16" s="14"/>
      <c r="BT16" s="14"/>
      <c r="BU16" s="14"/>
      <c r="BV16" s="20"/>
      <c r="BW16" s="21">
        <f t="shared" si="0"/>
        <v>1</v>
      </c>
      <c r="BX16" s="2" t="str">
        <f t="shared" si="1"/>
        <v>X</v>
      </c>
    </row>
    <row r="17" spans="1:76" x14ac:dyDescent="0.2">
      <c r="A17" s="31">
        <f t="shared" si="2"/>
        <v>11</v>
      </c>
      <c r="B17" s="74">
        <v>73125479</v>
      </c>
      <c r="C17" s="61" t="str">
        <f>+VLOOKUP(J17,TURNO!P:Q,2,0)</f>
        <v xml:space="preserve">PARTNERCALL </v>
      </c>
      <c r="D17" s="61" t="str">
        <f>+VLOOKUP(N17,TURNO!B:D,3,0)</f>
        <v>Mañana</v>
      </c>
      <c r="E17" s="75">
        <f>+VLOOKUP(B17,GESEM!B:R,12,0)</f>
        <v>45576</v>
      </c>
      <c r="F17" s="61" t="str">
        <f>+VLOOKUP(B17,GESEM!B:R,13,0)</f>
        <v>FULL TIME</v>
      </c>
      <c r="G17" s="61"/>
      <c r="H17" s="61"/>
      <c r="I17" s="61" t="str">
        <f>+VLOOKUP(B17,GESEM!B:N,3,0)</f>
        <v>OSORIO COLLANQUE XIOMARA JAZMIN</v>
      </c>
      <c r="J17" s="61" t="s">
        <v>27</v>
      </c>
      <c r="K17" s="61" t="str">
        <f>+VLOOKUP(B17,GESEM!B:R,8,0)</f>
        <v xml:space="preserve">VILCA ARTEAGA NOEMI </v>
      </c>
      <c r="L17" s="61" t="str">
        <f>+VLOOKUP(B17,GESEM!B:R,17,0)</f>
        <v xml:space="preserve">CARAZA MORENO JONATHAN </v>
      </c>
      <c r="M17" s="61" t="s">
        <v>98</v>
      </c>
      <c r="N17" s="13">
        <v>0.29166666666666669</v>
      </c>
      <c r="O17" s="14">
        <v>0.63541666666666663</v>
      </c>
      <c r="P17" s="14">
        <v>0.45833333333333331</v>
      </c>
      <c r="Q17" s="13">
        <v>0.48958333333333331</v>
      </c>
      <c r="R17" s="61" t="str">
        <f>+VLOOKUP(B17,GESEM!B:R,9,0)</f>
        <v>ACTIVO</v>
      </c>
      <c r="S17" s="13">
        <v>0.29166666666666669</v>
      </c>
      <c r="T17" s="14">
        <v>0.63541666666666663</v>
      </c>
      <c r="U17" s="14"/>
      <c r="V17" s="14"/>
      <c r="W17" s="14">
        <v>0.45833333333333331</v>
      </c>
      <c r="X17" s="13">
        <v>0.48958333333333331</v>
      </c>
      <c r="Y17" s="14"/>
      <c r="Z17" s="15"/>
      <c r="AA17" s="16"/>
      <c r="AB17" s="17"/>
      <c r="AC17" s="17"/>
      <c r="AD17" s="17"/>
      <c r="AE17" s="17"/>
      <c r="AF17" s="17"/>
      <c r="AG17" s="17"/>
      <c r="AH17" s="18"/>
      <c r="AI17" s="13">
        <v>0.29166666666666669</v>
      </c>
      <c r="AJ17" s="14">
        <v>0.63541666666666663</v>
      </c>
      <c r="AK17" s="14"/>
      <c r="AL17" s="14"/>
      <c r="AM17" s="14">
        <v>0.45833333333333331</v>
      </c>
      <c r="AN17" s="13">
        <v>0.48958333333333331</v>
      </c>
      <c r="AO17" s="14"/>
      <c r="AP17" s="20"/>
      <c r="AQ17" s="16">
        <v>0.29166666666666669</v>
      </c>
      <c r="AR17" s="17">
        <v>0.63541666666666663</v>
      </c>
      <c r="AS17" s="17"/>
      <c r="AT17" s="17"/>
      <c r="AU17" s="17">
        <v>0.45833333333333331</v>
      </c>
      <c r="AV17" s="17">
        <v>0.48958333333333331</v>
      </c>
      <c r="AW17" s="17"/>
      <c r="AX17" s="18"/>
      <c r="AY17" s="13">
        <v>0.29166666666666669</v>
      </c>
      <c r="AZ17" s="14">
        <v>0.63541666666666663</v>
      </c>
      <c r="BA17" s="14"/>
      <c r="BB17" s="14"/>
      <c r="BC17" s="14">
        <v>0.45833333333333331</v>
      </c>
      <c r="BD17" s="13">
        <v>0.48958333333333331</v>
      </c>
      <c r="BE17" s="14"/>
      <c r="BF17" s="20"/>
      <c r="BG17" s="16">
        <v>0.29166666666666669</v>
      </c>
      <c r="BH17" s="17">
        <v>0.63541666666666663</v>
      </c>
      <c r="BI17" s="17"/>
      <c r="BJ17" s="17"/>
      <c r="BK17" s="17">
        <v>0.45833333333333331</v>
      </c>
      <c r="BL17" s="17">
        <v>0.48958333333333331</v>
      </c>
      <c r="BM17" s="17"/>
      <c r="BN17" s="18"/>
      <c r="BO17" s="14">
        <v>0.29166666666666669</v>
      </c>
      <c r="BP17" s="14">
        <v>0.63541666666666663</v>
      </c>
      <c r="BQ17" s="14"/>
      <c r="BR17" s="14"/>
      <c r="BS17" s="14">
        <v>0.45833333333333331</v>
      </c>
      <c r="BT17" s="14">
        <v>0.48958333333333331</v>
      </c>
      <c r="BU17" s="14"/>
      <c r="BV17" s="20"/>
      <c r="BW17" s="21">
        <f t="shared" si="0"/>
        <v>1</v>
      </c>
      <c r="BX17" s="2" t="str">
        <f t="shared" si="1"/>
        <v>X</v>
      </c>
    </row>
    <row r="18" spans="1:76" x14ac:dyDescent="0.2">
      <c r="A18" s="31">
        <f t="shared" si="2"/>
        <v>12</v>
      </c>
      <c r="B18" s="74">
        <v>45701144</v>
      </c>
      <c r="C18" s="61" t="str">
        <f>+VLOOKUP(J18,TURNO!P:Q,2,0)</f>
        <v xml:space="preserve">PARTNERCALL </v>
      </c>
      <c r="D18" s="61" t="str">
        <f>+VLOOKUP(N18,TURNO!B:D,3,0)</f>
        <v>Mañana</v>
      </c>
      <c r="E18" s="75">
        <f>+VLOOKUP(B18,GESEM!B:R,12,0)</f>
        <v>45700</v>
      </c>
      <c r="F18" s="61" t="str">
        <f>+VLOOKUP(B18,GESEM!B:R,13,0)</f>
        <v>PART TIME</v>
      </c>
      <c r="G18" s="61"/>
      <c r="H18" s="96"/>
      <c r="I18" s="61" t="str">
        <f>+VLOOKUP(B18,GESEM!B:N,3,0)</f>
        <v>CASTILLO FLORES EVELYN SOFIA</v>
      </c>
      <c r="J18" s="61" t="s">
        <v>27</v>
      </c>
      <c r="K18" s="61" t="str">
        <f>+VLOOKUP(B18,GESEM!B:R,8,0)</f>
        <v>ÑIQUEN DEL AGUILA WALTERS DAVID</v>
      </c>
      <c r="L18" s="61" t="str">
        <f>+VLOOKUP(B18,GESEM!B:R,17,0)</f>
        <v xml:space="preserve">CARAZA MORENO JONATHAN </v>
      </c>
      <c r="M18" s="61" t="s">
        <v>99</v>
      </c>
      <c r="N18" s="13">
        <v>0.29166666666666669</v>
      </c>
      <c r="O18" s="14">
        <v>0.4548611111111111</v>
      </c>
      <c r="P18" s="13"/>
      <c r="Q18" s="14"/>
      <c r="R18" s="61" t="str">
        <f>+VLOOKUP(B18,GESEM!B:R,9,0)</f>
        <v>ACTIVO</v>
      </c>
      <c r="S18" s="13">
        <v>0.29166666666666669</v>
      </c>
      <c r="T18" s="14">
        <v>0.4548611111111111</v>
      </c>
      <c r="U18" s="14"/>
      <c r="V18" s="14"/>
      <c r="W18" s="14"/>
      <c r="X18" s="14"/>
      <c r="Y18" s="14"/>
      <c r="Z18" s="15"/>
      <c r="AA18" s="16">
        <v>0.29166666666666669</v>
      </c>
      <c r="AB18" s="17">
        <v>0.4548611111111111</v>
      </c>
      <c r="AC18" s="17"/>
      <c r="AD18" s="17"/>
      <c r="AE18" s="17"/>
      <c r="AF18" s="17"/>
      <c r="AG18" s="17"/>
      <c r="AH18" s="18"/>
      <c r="AI18" s="13"/>
      <c r="AJ18" s="14"/>
      <c r="AK18" s="14"/>
      <c r="AL18" s="14"/>
      <c r="AM18" s="14"/>
      <c r="AN18" s="14"/>
      <c r="AO18" s="14"/>
      <c r="AP18" s="20"/>
      <c r="AQ18" s="16">
        <v>0.29166666666666669</v>
      </c>
      <c r="AR18" s="17">
        <v>0.4548611111111111</v>
      </c>
      <c r="AS18" s="17"/>
      <c r="AT18" s="17"/>
      <c r="AU18" s="17"/>
      <c r="AV18" s="17"/>
      <c r="AW18" s="17"/>
      <c r="AX18" s="18"/>
      <c r="AY18" s="19">
        <v>0.29166666666666669</v>
      </c>
      <c r="AZ18" s="14">
        <v>0.4548611111111111</v>
      </c>
      <c r="BA18" s="14"/>
      <c r="BB18" s="14"/>
      <c r="BC18" s="14"/>
      <c r="BD18" s="14"/>
      <c r="BE18" s="14"/>
      <c r="BF18" s="20"/>
      <c r="BG18" s="16">
        <v>0.29166666666666669</v>
      </c>
      <c r="BH18" s="17">
        <v>0.4548611111111111</v>
      </c>
      <c r="BI18" s="17"/>
      <c r="BJ18" s="17"/>
      <c r="BK18" s="17"/>
      <c r="BL18" s="17"/>
      <c r="BM18" s="17"/>
      <c r="BN18" s="18"/>
      <c r="BO18" s="14">
        <v>0.29166666666666669</v>
      </c>
      <c r="BP18" s="14">
        <v>0.4548611111111111</v>
      </c>
      <c r="BQ18" s="14"/>
      <c r="BR18" s="14"/>
      <c r="BS18" s="14"/>
      <c r="BT18" s="14"/>
      <c r="BU18" s="14"/>
      <c r="BV18" s="20"/>
      <c r="BW18" s="21">
        <f t="shared" si="0"/>
        <v>1</v>
      </c>
      <c r="BX18" s="2" t="str">
        <f t="shared" si="1"/>
        <v>X</v>
      </c>
    </row>
    <row r="19" spans="1:76" x14ac:dyDescent="0.2">
      <c r="A19" s="31">
        <f t="shared" si="2"/>
        <v>13</v>
      </c>
      <c r="B19" s="74">
        <v>48535293</v>
      </c>
      <c r="C19" s="61" t="str">
        <f>+VLOOKUP(J19,TURNO!P:Q,2,0)</f>
        <v xml:space="preserve">PARTNERCALL </v>
      </c>
      <c r="D19" s="61" t="str">
        <f>+VLOOKUP(N19,TURNO!B:D,3,0)</f>
        <v>Mañana</v>
      </c>
      <c r="E19" s="75">
        <f>+VLOOKUP(B19,GESEM!B:R,12,0)</f>
        <v>45700</v>
      </c>
      <c r="F19" s="61" t="str">
        <f>+VLOOKUP(B19,GESEM!B:R,13,0)</f>
        <v>PART TIME</v>
      </c>
      <c r="G19" s="61"/>
      <c r="H19" s="96"/>
      <c r="I19" s="61" t="str">
        <f>+VLOOKUP(B19,GESEM!B:N,3,0)</f>
        <v>MARQUEZ SOLIS MONSERRAT ESTEFANI</v>
      </c>
      <c r="J19" s="61" t="s">
        <v>27</v>
      </c>
      <c r="K19" s="61" t="str">
        <f>+VLOOKUP(B19,GESEM!B:R,8,0)</f>
        <v>ÑIQUEN DEL AGUILA WALTERS DAVID</v>
      </c>
      <c r="L19" s="61" t="str">
        <f>+VLOOKUP(B19,GESEM!B:R,17,0)</f>
        <v xml:space="preserve">CARAZA MORENO JONATHAN </v>
      </c>
      <c r="M19" s="61" t="s">
        <v>102</v>
      </c>
      <c r="N19" s="13">
        <v>0.29166666666666669</v>
      </c>
      <c r="O19" s="14">
        <v>0.4548611111111111</v>
      </c>
      <c r="P19" s="13"/>
      <c r="Q19" s="14"/>
      <c r="R19" s="61" t="str">
        <f>+VLOOKUP(B19,GESEM!B:R,9,0)</f>
        <v>ACTIVO</v>
      </c>
      <c r="S19" s="13">
        <v>0.29166666666666669</v>
      </c>
      <c r="T19" s="14">
        <v>0.4548611111111111</v>
      </c>
      <c r="U19" s="14"/>
      <c r="V19" s="14"/>
      <c r="W19" s="14"/>
      <c r="X19" s="14"/>
      <c r="Y19" s="14"/>
      <c r="Z19" s="15"/>
      <c r="AA19" s="16">
        <v>0.29166666666666669</v>
      </c>
      <c r="AB19" s="17">
        <v>0.4548611111111111</v>
      </c>
      <c r="AC19" s="17"/>
      <c r="AD19" s="17"/>
      <c r="AE19" s="17"/>
      <c r="AF19" s="17"/>
      <c r="AG19" s="17"/>
      <c r="AH19" s="18"/>
      <c r="AI19" s="13">
        <v>0.29166666666666669</v>
      </c>
      <c r="AJ19" s="14">
        <v>0.4548611111111111</v>
      </c>
      <c r="AK19" s="14"/>
      <c r="AL19" s="14"/>
      <c r="AM19" s="14"/>
      <c r="AN19" s="14"/>
      <c r="AO19" s="14"/>
      <c r="AP19" s="20"/>
      <c r="AQ19" s="16">
        <v>0.29166666666666669</v>
      </c>
      <c r="AR19" s="17">
        <v>0.4548611111111111</v>
      </c>
      <c r="AS19" s="17"/>
      <c r="AT19" s="17"/>
      <c r="AU19" s="17"/>
      <c r="AV19" s="17"/>
      <c r="AW19" s="17"/>
      <c r="AX19" s="18"/>
      <c r="AY19" s="19">
        <v>0.29166666666666669</v>
      </c>
      <c r="AZ19" s="14">
        <v>0.4548611111111111</v>
      </c>
      <c r="BA19" s="14"/>
      <c r="BB19" s="14"/>
      <c r="BC19" s="14"/>
      <c r="BD19" s="14"/>
      <c r="BE19" s="14"/>
      <c r="BF19" s="20"/>
      <c r="BG19" s="16"/>
      <c r="BH19" s="17"/>
      <c r="BI19" s="17"/>
      <c r="BJ19" s="17"/>
      <c r="BK19" s="17"/>
      <c r="BL19" s="17"/>
      <c r="BM19" s="17"/>
      <c r="BN19" s="18"/>
      <c r="BO19" s="14">
        <v>0.29166666666666669</v>
      </c>
      <c r="BP19" s="14">
        <v>0.4548611111111111</v>
      </c>
      <c r="BQ19" s="14"/>
      <c r="BR19" s="14"/>
      <c r="BS19" s="14"/>
      <c r="BT19" s="14"/>
      <c r="BU19" s="14"/>
      <c r="BV19" s="20"/>
      <c r="BW19" s="21">
        <f t="shared" si="0"/>
        <v>1</v>
      </c>
      <c r="BX19" s="2" t="str">
        <f t="shared" si="1"/>
        <v>X</v>
      </c>
    </row>
    <row r="20" spans="1:76" x14ac:dyDescent="0.2">
      <c r="A20" s="31">
        <f t="shared" si="2"/>
        <v>14</v>
      </c>
      <c r="B20" s="74">
        <v>43873079</v>
      </c>
      <c r="C20" s="61" t="str">
        <f>+VLOOKUP(J20,TURNO!P:Q,2,0)</f>
        <v xml:space="preserve">PARTNERCALL </v>
      </c>
      <c r="D20" s="61" t="str">
        <f>+VLOOKUP(N20,TURNO!B:D,3,0)</f>
        <v>Mañana</v>
      </c>
      <c r="E20" s="75">
        <f>+VLOOKUP(B20,GESEM!B:R,12,0)</f>
        <v>45700</v>
      </c>
      <c r="F20" s="61" t="str">
        <f>+VLOOKUP(B20,GESEM!B:R,13,0)</f>
        <v>PART TIME</v>
      </c>
      <c r="G20" s="61"/>
      <c r="H20" s="61"/>
      <c r="I20" s="61" t="str">
        <f>+VLOOKUP(B20,GESEM!B:N,3,0)</f>
        <v>GONZALES VARGAS KATIA MARIBEL</v>
      </c>
      <c r="J20" s="61" t="s">
        <v>27</v>
      </c>
      <c r="K20" s="61" t="str">
        <f>+VLOOKUP(B20,GESEM!B:R,8,0)</f>
        <v>ÑIQUEN DEL AGUILA WALTERS DAVID</v>
      </c>
      <c r="L20" s="61" t="str">
        <f>+VLOOKUP(B20,GESEM!B:R,17,0)</f>
        <v xml:space="preserve">CARAZA MORENO JONATHAN </v>
      </c>
      <c r="M20" s="61" t="s">
        <v>98</v>
      </c>
      <c r="N20" s="13">
        <v>0.29166666666666669</v>
      </c>
      <c r="O20" s="14">
        <v>0.4548611111111111</v>
      </c>
      <c r="P20" s="13"/>
      <c r="Q20" s="14"/>
      <c r="R20" s="61" t="str">
        <f>+VLOOKUP(B20,GESEM!B:R,9,0)</f>
        <v>ACTIVO</v>
      </c>
      <c r="S20" s="13">
        <v>0.29166666666666669</v>
      </c>
      <c r="T20" s="14">
        <v>0.4548611111111111</v>
      </c>
      <c r="U20" s="14"/>
      <c r="V20" s="14"/>
      <c r="W20" s="13"/>
      <c r="X20" s="14"/>
      <c r="Y20" s="14"/>
      <c r="Z20" s="15"/>
      <c r="AA20" s="16"/>
      <c r="AB20" s="17"/>
      <c r="AC20" s="17"/>
      <c r="AD20" s="17"/>
      <c r="AE20" s="17"/>
      <c r="AF20" s="17"/>
      <c r="AG20" s="17"/>
      <c r="AH20" s="18"/>
      <c r="AI20" s="13">
        <v>0.29166666666666669</v>
      </c>
      <c r="AJ20" s="14">
        <v>0.4548611111111111</v>
      </c>
      <c r="AK20" s="14"/>
      <c r="AL20" s="14"/>
      <c r="AM20" s="13"/>
      <c r="AN20" s="14"/>
      <c r="AO20" s="14"/>
      <c r="AP20" s="20"/>
      <c r="AQ20" s="16">
        <v>0.29166666666666669</v>
      </c>
      <c r="AR20" s="17">
        <v>0.4548611111111111</v>
      </c>
      <c r="AS20" s="17"/>
      <c r="AT20" s="17"/>
      <c r="AU20" s="17"/>
      <c r="AV20" s="17"/>
      <c r="AW20" s="17"/>
      <c r="AX20" s="18"/>
      <c r="AY20" s="13">
        <v>0.29166666666666669</v>
      </c>
      <c r="AZ20" s="14">
        <v>0.4548611111111111</v>
      </c>
      <c r="BA20" s="14"/>
      <c r="BB20" s="14"/>
      <c r="BC20" s="13"/>
      <c r="BD20" s="14"/>
      <c r="BE20" s="14"/>
      <c r="BF20" s="20"/>
      <c r="BG20" s="16">
        <v>0.29166666666666669</v>
      </c>
      <c r="BH20" s="17">
        <v>0.4548611111111111</v>
      </c>
      <c r="BI20" s="17"/>
      <c r="BJ20" s="17"/>
      <c r="BK20" s="17"/>
      <c r="BL20" s="17"/>
      <c r="BM20" s="17"/>
      <c r="BN20" s="18"/>
      <c r="BO20" s="13">
        <v>0.29166666666666669</v>
      </c>
      <c r="BP20" s="14">
        <v>0.4548611111111111</v>
      </c>
      <c r="BQ20" s="14"/>
      <c r="BR20" s="14"/>
      <c r="BS20" s="13"/>
      <c r="BT20" s="14"/>
      <c r="BU20" s="14"/>
      <c r="BV20" s="20"/>
      <c r="BW20" s="21">
        <f t="shared" si="0"/>
        <v>1</v>
      </c>
      <c r="BX20" s="2" t="str">
        <f t="shared" si="1"/>
        <v>X</v>
      </c>
    </row>
    <row r="21" spans="1:76" x14ac:dyDescent="0.2">
      <c r="A21" s="31">
        <f t="shared" si="2"/>
        <v>15</v>
      </c>
      <c r="B21" s="74">
        <v>75295675</v>
      </c>
      <c r="C21" s="61" t="str">
        <f>+VLOOKUP(J21,TURNO!P:Q,2,0)</f>
        <v xml:space="preserve">PARTNERCALL </v>
      </c>
      <c r="D21" s="61" t="str">
        <f>+VLOOKUP(N21,TURNO!B:D,3,0)</f>
        <v>Mañana</v>
      </c>
      <c r="E21" s="75">
        <f>+VLOOKUP(B21,GESEM!B:R,12,0)</f>
        <v>45700</v>
      </c>
      <c r="F21" s="61" t="str">
        <f>+VLOOKUP(B21,GESEM!B:R,13,0)</f>
        <v>PART TIME</v>
      </c>
      <c r="G21" s="61"/>
      <c r="H21" s="61"/>
      <c r="I21" s="61" t="str">
        <f>+VLOOKUP(B21,GESEM!B:N,3,0)</f>
        <v>PINTO RUTTI IRENE SARAI</v>
      </c>
      <c r="J21" s="61" t="s">
        <v>27</v>
      </c>
      <c r="K21" s="61" t="str">
        <f>+VLOOKUP(B21,GESEM!B:R,8,0)</f>
        <v xml:space="preserve">VILCA ARTEAGA NOEMI </v>
      </c>
      <c r="L21" s="61" t="str">
        <f>+VLOOKUP(B21,GESEM!B:R,17,0)</f>
        <v xml:space="preserve">CARAZA MORENO JONATHAN </v>
      </c>
      <c r="M21" s="61" t="s">
        <v>98</v>
      </c>
      <c r="N21" s="13">
        <v>0.25</v>
      </c>
      <c r="O21" s="14">
        <v>0.41319444444444442</v>
      </c>
      <c r="P21" s="13"/>
      <c r="Q21" s="14"/>
      <c r="R21" s="61" t="str">
        <f>+VLOOKUP(B21,GESEM!B:R,9,0)</f>
        <v>ACTIVO</v>
      </c>
      <c r="S21" s="13">
        <v>0.25</v>
      </c>
      <c r="T21" s="14">
        <v>0.41319444444444442</v>
      </c>
      <c r="U21" s="14"/>
      <c r="V21" s="14"/>
      <c r="W21" s="13"/>
      <c r="X21" s="14"/>
      <c r="Y21" s="14"/>
      <c r="Z21" s="15"/>
      <c r="AA21" s="16"/>
      <c r="AB21" s="17"/>
      <c r="AC21" s="17"/>
      <c r="AD21" s="17"/>
      <c r="AE21" s="17"/>
      <c r="AF21" s="17"/>
      <c r="AG21" s="17"/>
      <c r="AH21" s="18"/>
      <c r="AI21" s="13">
        <v>0.25</v>
      </c>
      <c r="AJ21" s="14">
        <v>0.41319444444444442</v>
      </c>
      <c r="AK21" s="14"/>
      <c r="AL21" s="14"/>
      <c r="AM21" s="13"/>
      <c r="AN21" s="14"/>
      <c r="AO21" s="14"/>
      <c r="AP21" s="20"/>
      <c r="AQ21" s="16">
        <v>0.25</v>
      </c>
      <c r="AR21" s="17">
        <v>0.41319444444444442</v>
      </c>
      <c r="AS21" s="17"/>
      <c r="AT21" s="17"/>
      <c r="AU21" s="17"/>
      <c r="AV21" s="17"/>
      <c r="AW21" s="17"/>
      <c r="AX21" s="18"/>
      <c r="AY21" s="13">
        <v>0.25</v>
      </c>
      <c r="AZ21" s="14">
        <v>0.41319444444444442</v>
      </c>
      <c r="BA21" s="14"/>
      <c r="BB21" s="14"/>
      <c r="BC21" s="13"/>
      <c r="BD21" s="14"/>
      <c r="BE21" s="14"/>
      <c r="BF21" s="20"/>
      <c r="BG21" s="16">
        <v>0.25</v>
      </c>
      <c r="BH21" s="17">
        <v>0.41319444444444442</v>
      </c>
      <c r="BI21" s="17"/>
      <c r="BJ21" s="17"/>
      <c r="BK21" s="17"/>
      <c r="BL21" s="17"/>
      <c r="BM21" s="17"/>
      <c r="BN21" s="18"/>
      <c r="BO21" s="13">
        <v>0.25</v>
      </c>
      <c r="BP21" s="14">
        <v>0.41319444444444442</v>
      </c>
      <c r="BQ21" s="14"/>
      <c r="BR21" s="14"/>
      <c r="BS21" s="13"/>
      <c r="BT21" s="14"/>
      <c r="BU21" s="14"/>
      <c r="BV21" s="20"/>
      <c r="BW21" s="21">
        <f t="shared" si="0"/>
        <v>1</v>
      </c>
      <c r="BX21" s="2" t="str">
        <f t="shared" si="1"/>
        <v>X</v>
      </c>
    </row>
    <row r="23" spans="1:76" ht="13.5" customHeight="1" x14ac:dyDescent="0.2"/>
  </sheetData>
  <autoFilter ref="A6:BX21" xr:uid="{D02E7BEA-610F-446E-B69C-F73FD2015F62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13:B14">
    <cfRule type="duplicateValues" dxfId="157" priority="168"/>
  </conditionalFormatting>
  <conditionalFormatting sqref="B15">
    <cfRule type="duplicateValues" dxfId="156" priority="161"/>
    <cfRule type="duplicateValues" dxfId="155" priority="79034"/>
    <cfRule type="duplicateValues" dxfId="154" priority="79035"/>
  </conditionalFormatting>
  <conditionalFormatting sqref="B16:B17">
    <cfRule type="duplicateValues" dxfId="153" priority="130"/>
    <cfRule type="duplicateValues" dxfId="152" priority="131"/>
    <cfRule type="duplicateValues" dxfId="151" priority="132"/>
    <cfRule type="duplicateValues" dxfId="150" priority="78313"/>
    <cfRule type="duplicateValues" dxfId="149" priority="82550"/>
  </conditionalFormatting>
  <conditionalFormatting sqref="B18:B19">
    <cfRule type="duplicateValues" dxfId="148" priority="83137"/>
    <cfRule type="duplicateValues" dxfId="147" priority="83138"/>
    <cfRule type="duplicateValues" dxfId="146" priority="83139"/>
    <cfRule type="duplicateValues" dxfId="145" priority="83140"/>
    <cfRule type="duplicateValues" dxfId="144" priority="83141"/>
    <cfRule type="duplicateValues" dxfId="143" priority="83142"/>
    <cfRule type="duplicateValues" dxfId="142" priority="83143"/>
    <cfRule type="duplicateValues" dxfId="141" priority="83144"/>
    <cfRule type="duplicateValues" dxfId="140" priority="83145"/>
    <cfRule type="duplicateValues" dxfId="139" priority="83146"/>
    <cfRule type="duplicateValues" dxfId="138" priority="83147"/>
    <cfRule type="duplicateValues" dxfId="137" priority="83148"/>
    <cfRule type="duplicateValues" dxfId="136" priority="83149"/>
    <cfRule type="duplicateValues" dxfId="135" priority="83150"/>
    <cfRule type="duplicateValues" dxfId="134" priority="83151"/>
    <cfRule type="duplicateValues" dxfId="133" priority="83152"/>
    <cfRule type="duplicateValues" dxfId="132" priority="83153"/>
    <cfRule type="duplicateValues" dxfId="131" priority="83154"/>
    <cfRule type="duplicateValues" dxfId="130" priority="83155"/>
    <cfRule type="duplicateValues" dxfId="129" priority="83156"/>
    <cfRule type="duplicateValues" dxfId="128" priority="83157"/>
    <cfRule type="duplicateValues" dxfId="127" priority="83158"/>
    <cfRule type="duplicateValues" dxfId="126" priority="83159"/>
    <cfRule type="duplicateValues" dxfId="125" priority="83160"/>
    <cfRule type="duplicateValues" dxfId="124" priority="83161"/>
    <cfRule type="duplicateValues" dxfId="123" priority="83162"/>
    <cfRule type="duplicateValues" dxfId="122" priority="83163"/>
    <cfRule type="duplicateValues" dxfId="121" priority="83164"/>
    <cfRule type="duplicateValues" dxfId="120" priority="83165"/>
  </conditionalFormatting>
  <conditionalFormatting sqref="B20:B21">
    <cfRule type="duplicateValues" dxfId="119" priority="82180"/>
    <cfRule type="duplicateValues" dxfId="118" priority="82181"/>
    <cfRule type="duplicateValues" dxfId="117" priority="82182"/>
    <cfRule type="duplicateValues" dxfId="116" priority="82183"/>
    <cfRule type="duplicateValues" dxfId="115" priority="82184"/>
    <cfRule type="duplicateValues" dxfId="114" priority="82185"/>
    <cfRule type="duplicateValues" dxfId="113" priority="82186"/>
    <cfRule type="duplicateValues" dxfId="112" priority="82187"/>
    <cfRule type="duplicateValues" dxfId="111" priority="82188"/>
    <cfRule type="duplicateValues" dxfId="110" priority="82189"/>
    <cfRule type="duplicateValues" dxfId="109" priority="82190"/>
    <cfRule type="duplicateValues" dxfId="108" priority="82191"/>
    <cfRule type="duplicateValues" dxfId="107" priority="82192"/>
    <cfRule type="duplicateValues" dxfId="106" priority="82193"/>
    <cfRule type="duplicateValues" dxfId="105" priority="82194"/>
    <cfRule type="duplicateValues" dxfId="104" priority="82195"/>
    <cfRule type="duplicateValues" dxfId="103" priority="82196"/>
    <cfRule type="duplicateValues" dxfId="102" priority="82197"/>
    <cfRule type="duplicateValues" dxfId="101" priority="82198"/>
    <cfRule type="duplicateValues" dxfId="100" priority="82199"/>
    <cfRule type="duplicateValues" dxfId="99" priority="82200"/>
    <cfRule type="duplicateValues" dxfId="98" priority="82201"/>
    <cfRule type="duplicateValues" dxfId="97" priority="82202"/>
    <cfRule type="duplicateValues" dxfId="96" priority="82203"/>
    <cfRule type="duplicateValues" dxfId="95" priority="82204"/>
    <cfRule type="duplicateValues" dxfId="94" priority="82205"/>
    <cfRule type="duplicateValues" dxfId="93" priority="82206"/>
    <cfRule type="duplicateValues" dxfId="92" priority="82207"/>
    <cfRule type="duplicateValues" dxfId="91" priority="82208"/>
  </conditionalFormatting>
  <conditionalFormatting sqref="B22:B59">
    <cfRule type="duplicateValues" dxfId="90" priority="77"/>
    <cfRule type="duplicateValues" dxfId="89" priority="78"/>
    <cfRule type="duplicateValues" dxfId="88" priority="79"/>
    <cfRule type="duplicateValues" dxfId="87" priority="80"/>
  </conditionalFormatting>
  <conditionalFormatting sqref="B22:B1048576 B1:B12">
    <cfRule type="duplicateValues" dxfId="86" priority="169"/>
  </conditionalFormatting>
  <conditionalFormatting sqref="B22:B1048576 B1:B15">
    <cfRule type="duplicateValues" dxfId="85" priority="160"/>
  </conditionalFormatting>
  <conditionalFormatting sqref="B22:B1048576 B1:B17">
    <cfRule type="duplicateValues" dxfId="84" priority="76"/>
  </conditionalFormatting>
  <conditionalFormatting sqref="B22:B1048576 B1:B19">
    <cfRule type="duplicateValues" dxfId="83" priority="31"/>
    <cfRule type="duplicateValues" dxfId="82" priority="40"/>
  </conditionalFormatting>
  <conditionalFormatting sqref="C12">
    <cfRule type="duplicateValues" dxfId="81" priority="181"/>
    <cfRule type="duplicateValues" dxfId="80" priority="182"/>
    <cfRule type="duplicateValues" dxfId="79" priority="183"/>
  </conditionalFormatting>
  <conditionalFormatting sqref="R6 I6">
    <cfRule type="duplicateValues" dxfId="78" priority="311"/>
  </conditionalFormatting>
  <conditionalFormatting sqref="BW7:BW83">
    <cfRule type="cellIs" dxfId="77" priority="27" operator="greaterThan">
      <formula>0</formula>
    </cfRule>
  </conditionalFormatting>
  <dataValidations disablePrompts="1" count="1">
    <dataValidation type="list" allowBlank="1" showInputMessage="1" showErrorMessage="1" sqref="R330 R204 R162 R120 R78 R36 R22 R246 R288" xr:uid="{BE8AE526-EFFB-497C-9BE0-CAD52928891A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C0E8-E976-4A2D-987D-543712B943A5}">
  <sheetPr codeName="sFB9">
    <tabColor theme="9" tint="-0.249977111117893"/>
  </sheetPr>
  <dimension ref="A2:BY27"/>
  <sheetViews>
    <sheetView showGridLines="0" zoomScale="85" zoomScaleNormal="85" workbookViewId="0">
      <selection activeCell="G43" sqref="G43"/>
    </sheetView>
  </sheetViews>
  <sheetFormatPr baseColWidth="10" defaultColWidth="11.42578125" defaultRowHeight="12.75" x14ac:dyDescent="0.2"/>
  <cols>
    <col min="1" max="1" width="4.28515625" bestFit="1" customWidth="1"/>
    <col min="2" max="2" width="9.5703125" style="2" bestFit="1" customWidth="1"/>
    <col min="3" max="3" width="17.7109375" style="2" customWidth="1"/>
    <col min="4" max="4" width="11" style="2" customWidth="1"/>
    <col min="5" max="5" width="20" style="2" customWidth="1"/>
    <col min="6" max="6" width="14.42578125" style="2" customWidth="1"/>
    <col min="7" max="7" width="31.5703125" style="2" customWidth="1"/>
    <col min="8" max="8" width="30.140625" style="2" customWidth="1"/>
    <col min="9" max="9" width="43.5703125" style="2" bestFit="1" customWidth="1"/>
    <col min="10" max="10" width="14" style="2" customWidth="1"/>
    <col min="11" max="11" width="45.5703125" style="2" customWidth="1"/>
    <col min="12" max="12" width="37.42578125" style="2" customWidth="1"/>
    <col min="13" max="13" width="10" style="2" bestFit="1" customWidth="1"/>
    <col min="14" max="14" width="13.140625" style="2" bestFit="1" customWidth="1"/>
    <col min="15" max="15" width="10.7109375" style="2" bestFit="1" customWidth="1"/>
    <col min="16" max="16" width="18.140625" style="2" bestFit="1" customWidth="1"/>
    <col min="17" max="17" width="15.42578125" style="2" bestFit="1" customWidth="1"/>
    <col min="18" max="18" width="9.140625" style="2" bestFit="1" customWidth="1"/>
    <col min="19" max="19" width="13.140625" style="2" bestFit="1" customWidth="1"/>
    <col min="20" max="20" width="10.7109375" style="2" bestFit="1" customWidth="1"/>
    <col min="21" max="21" width="11.7109375" style="2" bestFit="1" customWidth="1"/>
    <col min="22" max="22" width="12.5703125" style="2" bestFit="1" customWidth="1"/>
    <col min="23" max="23" width="18.140625" style="2" bestFit="1" customWidth="1"/>
    <col min="24" max="24" width="15.42578125" style="2" bestFit="1" customWidth="1"/>
    <col min="25" max="25" width="12.140625" style="2" bestFit="1" customWidth="1"/>
    <col min="26" max="26" width="13" style="2" bestFit="1" customWidth="1"/>
    <col min="27" max="27" width="13.140625" style="2" bestFit="1" customWidth="1"/>
    <col min="28" max="28" width="10.7109375" style="2" bestFit="1" customWidth="1"/>
    <col min="29" max="29" width="11.7109375" style="2" bestFit="1" customWidth="1"/>
    <col min="30" max="30" width="12.5703125" style="2" bestFit="1" customWidth="1"/>
    <col min="31" max="31" width="18.140625" style="2" bestFit="1" customWidth="1"/>
    <col min="32" max="32" width="15.42578125" style="2" bestFit="1" customWidth="1"/>
    <col min="33" max="33" width="12.140625" style="2" bestFit="1" customWidth="1"/>
    <col min="34" max="34" width="13" style="2" bestFit="1" customWidth="1"/>
    <col min="35" max="35" width="13.140625" style="2" bestFit="1" customWidth="1"/>
    <col min="36" max="36" width="10.7109375" style="2" bestFit="1" customWidth="1"/>
    <col min="37" max="37" width="11.7109375" style="2" bestFit="1" customWidth="1"/>
    <col min="38" max="38" width="12.5703125" style="2" bestFit="1" customWidth="1"/>
    <col min="39" max="39" width="18.140625" style="2" bestFit="1" customWidth="1"/>
    <col min="40" max="40" width="15.42578125" style="2" bestFit="1" customWidth="1"/>
    <col min="41" max="41" width="12.140625" style="2" bestFit="1" customWidth="1"/>
    <col min="42" max="42" width="13" style="2" bestFit="1" customWidth="1"/>
    <col min="43" max="43" width="13.140625" style="2" bestFit="1" customWidth="1"/>
    <col min="44" max="44" width="10.7109375" style="2" bestFit="1" customWidth="1"/>
    <col min="45" max="45" width="11.7109375" style="2" bestFit="1" customWidth="1"/>
    <col min="46" max="46" width="12.5703125" style="2" bestFit="1" customWidth="1"/>
    <col min="47" max="47" width="18.140625" style="2" bestFit="1" customWidth="1"/>
    <col min="48" max="48" width="15.42578125" style="2" bestFit="1" customWidth="1"/>
    <col min="49" max="49" width="12.140625" style="2" bestFit="1" customWidth="1"/>
    <col min="50" max="50" width="13" style="2" bestFit="1" customWidth="1"/>
    <col min="51" max="51" width="13.140625" style="2" bestFit="1" customWidth="1"/>
    <col min="52" max="52" width="10.7109375" style="2" bestFit="1" customWidth="1"/>
    <col min="53" max="53" width="11.7109375" style="2" bestFit="1" customWidth="1"/>
    <col min="54" max="54" width="12.5703125" style="2" bestFit="1" customWidth="1"/>
    <col min="55" max="55" width="18.140625" style="2" bestFit="1" customWidth="1"/>
    <col min="56" max="56" width="15.42578125" style="2" bestFit="1" customWidth="1"/>
    <col min="57" max="57" width="12.140625" style="2" bestFit="1" customWidth="1"/>
    <col min="58" max="58" width="13" style="2" bestFit="1" customWidth="1"/>
    <col min="59" max="59" width="13.140625" style="2" bestFit="1" customWidth="1"/>
    <col min="60" max="60" width="10.7109375" style="2" bestFit="1" customWidth="1"/>
    <col min="61" max="61" width="11.7109375" style="2" bestFit="1" customWidth="1"/>
    <col min="62" max="62" width="12.5703125" style="2" bestFit="1" customWidth="1"/>
    <col min="63" max="63" width="18.140625" style="2" bestFit="1" customWidth="1"/>
    <col min="64" max="64" width="15.42578125" style="2" bestFit="1" customWidth="1"/>
    <col min="65" max="65" width="12.140625" style="2" bestFit="1" customWidth="1"/>
    <col min="66" max="66" width="13" style="2" bestFit="1" customWidth="1"/>
    <col min="67" max="67" width="13.140625" style="2" bestFit="1" customWidth="1"/>
    <col min="68" max="68" width="10.7109375" style="2" bestFit="1" customWidth="1"/>
    <col min="69" max="69" width="13.5703125" style="2" bestFit="1" customWidth="1"/>
    <col min="70" max="70" width="12.5703125" style="2" bestFit="1" customWidth="1"/>
    <col min="71" max="71" width="18.140625" style="2" bestFit="1" customWidth="1"/>
    <col min="72" max="72" width="15.42578125" style="2" bestFit="1" customWidth="1"/>
    <col min="73" max="73" width="12.140625" style="2" bestFit="1" customWidth="1"/>
    <col min="74" max="74" width="13" style="2" bestFit="1" customWidth="1"/>
    <col min="75" max="75" width="2.42578125" style="2" bestFit="1" customWidth="1"/>
    <col min="76" max="76" width="3.42578125" style="2" bestFit="1" customWidth="1"/>
  </cols>
  <sheetData>
    <row r="2" spans="1:77" x14ac:dyDescent="0.2"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</row>
    <row r="3" spans="1:77" ht="13.5" thickBot="1" x14ac:dyDescent="0.25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 spans="1:77" ht="13.5" thickBot="1" x14ac:dyDescent="0.25"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  <c r="BW4"/>
      <c r="BX4"/>
    </row>
    <row r="5" spans="1:77" ht="13.5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+RESUMEN!S5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X5"/>
      <c r="BY5" s="2">
        <f>+COUNT(B7:B1048576)</f>
        <v>21</v>
      </c>
    </row>
    <row r="6" spans="1:77" ht="13.5" thickBot="1" x14ac:dyDescent="0.25">
      <c r="A6" s="31" t="s">
        <v>2213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W6"/>
      <c r="BX6" s="2">
        <f>COUNTIF($BX$7:$BX$1048576,"x")</f>
        <v>21</v>
      </c>
    </row>
    <row r="7" spans="1:77" x14ac:dyDescent="0.2">
      <c r="A7" s="10">
        <v>1</v>
      </c>
      <c r="B7" s="74">
        <v>77700823</v>
      </c>
      <c r="C7" s="61" t="str">
        <f>+VLOOKUP(J7,TURNO!P:Q,2,0)</f>
        <v>DASHBOARD ES</v>
      </c>
      <c r="D7" s="61" t="str">
        <f>+VLOOKUP(N7,TURNO!B:D,3,0)</f>
        <v>Mañana</v>
      </c>
      <c r="E7" s="75">
        <f>+VLOOKUP(B7,GESEM!B:R,12,0)</f>
        <v>43624</v>
      </c>
      <c r="F7" s="61" t="str">
        <f>+VLOOKUP(B7,GESEM!B:R,13,0)</f>
        <v>FULL TIME</v>
      </c>
      <c r="G7" s="61"/>
      <c r="H7" s="61"/>
      <c r="I7" s="61" t="str">
        <f>+VLOOKUP(B7,GESEM!B:N,3,0)</f>
        <v>ALCCA CASTILLO DEIVIS BRAYAN</v>
      </c>
      <c r="J7" s="61" t="s">
        <v>30</v>
      </c>
      <c r="K7" s="61" t="str">
        <f>+VLOOKUP(B7,GESEM!B:R,8,0)</f>
        <v>COLCA PAITAN GLORIA AMELIA</v>
      </c>
      <c r="L7" s="61" t="str">
        <f>+VLOOKUP(B7,GESEM!B:R,17,0)</f>
        <v xml:space="preserve">ROJAS LUPERDI ZARELA </v>
      </c>
      <c r="M7" s="61" t="s">
        <v>103</v>
      </c>
      <c r="N7" s="13">
        <v>0.36458333333333331</v>
      </c>
      <c r="O7" s="14">
        <v>0.70833333333333337</v>
      </c>
      <c r="P7" s="13">
        <v>0.625</v>
      </c>
      <c r="Q7" s="14">
        <v>0.65625</v>
      </c>
      <c r="R7" s="61" t="str">
        <f>+VLOOKUP(B7,GESEM!B:R,9,0)</f>
        <v>ACTIVO</v>
      </c>
      <c r="S7" s="13">
        <v>0.36458333333333331</v>
      </c>
      <c r="T7" s="14">
        <v>0.70833333333333337</v>
      </c>
      <c r="U7" s="14"/>
      <c r="V7" s="14"/>
      <c r="W7" s="13">
        <v>0.625</v>
      </c>
      <c r="X7" s="14">
        <v>0.65625</v>
      </c>
      <c r="Y7" s="14"/>
      <c r="Z7" s="15"/>
      <c r="AA7" s="16">
        <v>0.36458333333333331</v>
      </c>
      <c r="AB7" s="17">
        <v>0.70833333333333337</v>
      </c>
      <c r="AC7" s="17"/>
      <c r="AD7" s="17"/>
      <c r="AE7" s="17">
        <v>0.625</v>
      </c>
      <c r="AF7" s="17">
        <v>0.65625</v>
      </c>
      <c r="AG7" s="17"/>
      <c r="AH7" s="18"/>
      <c r="AI7" s="19">
        <v>0.36458333333333331</v>
      </c>
      <c r="AJ7" s="14">
        <v>0.70833333333333337</v>
      </c>
      <c r="AK7" s="14"/>
      <c r="AL7" s="14"/>
      <c r="AM7" s="13">
        <v>0.625</v>
      </c>
      <c r="AN7" s="14">
        <v>0.65625</v>
      </c>
      <c r="AO7" s="14"/>
      <c r="AP7" s="20"/>
      <c r="AQ7" s="16">
        <v>0.36458333333333331</v>
      </c>
      <c r="AR7" s="17">
        <v>0.70833333333333337</v>
      </c>
      <c r="AS7" s="17"/>
      <c r="AT7" s="17"/>
      <c r="AU7" s="17">
        <v>0.625</v>
      </c>
      <c r="AV7" s="17">
        <v>0.65625</v>
      </c>
      <c r="AW7" s="17"/>
      <c r="AX7" s="18"/>
      <c r="AY7" s="13">
        <v>0.36458333333333331</v>
      </c>
      <c r="AZ7" s="14">
        <v>0.70833333333333337</v>
      </c>
      <c r="BA7" s="14"/>
      <c r="BB7" s="14"/>
      <c r="BC7" s="13">
        <v>0.625</v>
      </c>
      <c r="BD7" s="14">
        <v>0.65625</v>
      </c>
      <c r="BE7" s="14"/>
      <c r="BF7" s="20"/>
      <c r="BG7" s="16">
        <v>0.36458333333333331</v>
      </c>
      <c r="BH7" s="17">
        <v>0.70833333333333337</v>
      </c>
      <c r="BI7" s="17"/>
      <c r="BJ7" s="17"/>
      <c r="BK7" s="17">
        <v>0.625</v>
      </c>
      <c r="BL7" s="17">
        <v>0.65625</v>
      </c>
      <c r="BM7" s="17"/>
      <c r="BN7" s="18"/>
      <c r="BO7" s="13"/>
      <c r="BP7" s="14"/>
      <c r="BQ7" s="14"/>
      <c r="BR7" s="14"/>
      <c r="BS7" s="13"/>
      <c r="BT7" s="14"/>
      <c r="BU7" s="14"/>
      <c r="BV7" s="20"/>
      <c r="BW7" s="21">
        <f>COUNTBLANK(S7)+COUNTBLANK(AA7)+COUNTBLANK(AI7)+COUNTBLANK(AQ7)+COUNTBLANK(AY7)+COUNTBLANK(BG7)+COUNTBLANK(BO7)</f>
        <v>1</v>
      </c>
      <c r="BX7" s="2" t="str">
        <f>IF(I7="NESTING","OK",IF(AND(K7="full time",BW7=1),"OK",IF(AND(K7="Part time",BW7=2),"OK",IF(AND(K7="Part Time2",BW7=1),"OK",IF(AND(K7="Part Time3",BW7=4),"OK","X")))))</f>
        <v>X</v>
      </c>
    </row>
    <row r="8" spans="1:77" x14ac:dyDescent="0.2">
      <c r="A8" s="10">
        <f>1+A7</f>
        <v>2</v>
      </c>
      <c r="B8" s="74">
        <v>75339998</v>
      </c>
      <c r="C8" s="61" t="str">
        <f>+VLOOKUP(J8,TURNO!P:Q,2,0)</f>
        <v>DASHBOARD ES</v>
      </c>
      <c r="D8" s="61" t="str">
        <f>+VLOOKUP(N8,TURNO!B:D,3,0)</f>
        <v>Mañana</v>
      </c>
      <c r="E8" s="75">
        <f>+VLOOKUP(B8,GESEM!B:R,12,0)</f>
        <v>43536</v>
      </c>
      <c r="F8" s="61" t="str">
        <f>+VLOOKUP(B8,GESEM!B:R,13,0)</f>
        <v>FULL TIME</v>
      </c>
      <c r="G8" s="61" t="s">
        <v>2228</v>
      </c>
      <c r="H8" s="61" t="s">
        <v>2385</v>
      </c>
      <c r="I8" s="61" t="str">
        <f>+VLOOKUP(B8,GESEM!B:N,3,0)</f>
        <v>LOPE SOCA SARAI</v>
      </c>
      <c r="J8" s="61" t="s">
        <v>30</v>
      </c>
      <c r="K8" s="61" t="str">
        <f>+VLOOKUP(B8,GESEM!B:R,8,0)</f>
        <v>COLCA PAITAN GLORIA AMELIA</v>
      </c>
      <c r="L8" s="61" t="str">
        <f>+VLOOKUP(B8,GESEM!B:R,17,0)</f>
        <v xml:space="preserve">ROJAS LUPERDI ZARELA </v>
      </c>
      <c r="M8" s="61" t="s">
        <v>102</v>
      </c>
      <c r="N8" s="13">
        <v>0.25</v>
      </c>
      <c r="O8" s="14">
        <v>0.59375</v>
      </c>
      <c r="P8" s="13">
        <v>0.41666666666666669</v>
      </c>
      <c r="Q8" s="14">
        <v>0.44791666666666669</v>
      </c>
      <c r="R8" s="61" t="str">
        <f>+VLOOKUP(B8,GESEM!B:R,9,0)</f>
        <v>ACTIVO</v>
      </c>
      <c r="S8" s="13">
        <v>0.25</v>
      </c>
      <c r="T8" s="14">
        <v>0.59375</v>
      </c>
      <c r="U8" s="14"/>
      <c r="V8" s="14"/>
      <c r="W8" s="13">
        <v>0.41666666666666669</v>
      </c>
      <c r="X8" s="14">
        <v>0.44791666666666669</v>
      </c>
      <c r="Y8" s="14"/>
      <c r="Z8" s="15"/>
      <c r="AA8" s="16">
        <v>0.25</v>
      </c>
      <c r="AB8" s="17">
        <v>0.59375</v>
      </c>
      <c r="AC8" s="17"/>
      <c r="AD8" s="17"/>
      <c r="AE8" s="17">
        <v>0.41666666666666669</v>
      </c>
      <c r="AF8" s="17">
        <v>0.44791666666666669</v>
      </c>
      <c r="AG8" s="17"/>
      <c r="AH8" s="18"/>
      <c r="AI8" s="13">
        <v>0.25</v>
      </c>
      <c r="AJ8" s="14">
        <v>0.59375</v>
      </c>
      <c r="AK8" s="14"/>
      <c r="AL8" s="14"/>
      <c r="AM8" s="14">
        <v>0.41666666666666669</v>
      </c>
      <c r="AN8" s="14">
        <v>0.44791666666666669</v>
      </c>
      <c r="AO8" s="14"/>
      <c r="AP8" s="20"/>
      <c r="AQ8" s="16">
        <v>0.25</v>
      </c>
      <c r="AR8" s="17">
        <v>0.59375</v>
      </c>
      <c r="AS8" s="17"/>
      <c r="AT8" s="17"/>
      <c r="AU8" s="17">
        <v>0.41666666666666669</v>
      </c>
      <c r="AV8" s="17">
        <v>0.44791666666666669</v>
      </c>
      <c r="AW8" s="17"/>
      <c r="AX8" s="18"/>
      <c r="AY8" s="13">
        <v>0.25</v>
      </c>
      <c r="AZ8" s="14">
        <v>0.59375</v>
      </c>
      <c r="BA8" s="14"/>
      <c r="BB8" s="14"/>
      <c r="BC8" s="14">
        <v>0.41666666666666669</v>
      </c>
      <c r="BD8" s="14">
        <v>0.44791666666666669</v>
      </c>
      <c r="BE8" s="14"/>
      <c r="BF8" s="20"/>
      <c r="BG8" s="16"/>
      <c r="BH8" s="17"/>
      <c r="BI8" s="17"/>
      <c r="BJ8" s="17"/>
      <c r="BK8" s="17"/>
      <c r="BL8" s="17"/>
      <c r="BM8" s="17"/>
      <c r="BN8" s="18"/>
      <c r="BO8" s="13">
        <v>0.25</v>
      </c>
      <c r="BP8" s="14">
        <v>0.59375</v>
      </c>
      <c r="BQ8" s="14"/>
      <c r="BR8" s="14"/>
      <c r="BS8" s="14">
        <v>0.41666666666666669</v>
      </c>
      <c r="BT8" s="14">
        <v>0.44791666666666669</v>
      </c>
      <c r="BU8" s="14"/>
      <c r="BV8" s="20"/>
      <c r="BW8" s="21">
        <f t="shared" ref="BW8:BW27" si="0">COUNTBLANK(S8)+COUNTBLANK(AA8)+COUNTBLANK(AI8)+COUNTBLANK(AQ8)+COUNTBLANK(AY8)+COUNTBLANK(BG8)+COUNTBLANK(BO8)</f>
        <v>1</v>
      </c>
      <c r="BX8" s="2" t="str">
        <f t="shared" ref="BX8:BX27" si="1">IF(I8="NESTING","OK",IF(AND(K8="full time",BW8=1),"OK",IF(AND(K8="Part time",BW8=2),"OK",IF(AND(K8="Part Time2",BW8=1),"OK",IF(AND(K8="Part Time3",BW8=4),"OK","X")))))</f>
        <v>X</v>
      </c>
    </row>
    <row r="9" spans="1:77" x14ac:dyDescent="0.2">
      <c r="A9" s="10">
        <f t="shared" ref="A9:A27" si="2">1+A8</f>
        <v>3</v>
      </c>
      <c r="B9" s="74">
        <v>76419116</v>
      </c>
      <c r="C9" s="61" t="str">
        <f>+VLOOKUP(J9,TURNO!P:Q,2,0)</f>
        <v>DASHBOARD ES</v>
      </c>
      <c r="D9" s="61" t="str">
        <f>+VLOOKUP(N9,TURNO!B:D,3,0)</f>
        <v>Mañana</v>
      </c>
      <c r="E9" s="75">
        <f>+VLOOKUP(B9,GESEM!B:R,12,0)</f>
        <v>43838</v>
      </c>
      <c r="F9" s="61" t="str">
        <f>+VLOOKUP(B9,GESEM!B:R,13,0)</f>
        <v>FULL TIME</v>
      </c>
      <c r="G9" s="61"/>
      <c r="H9" s="61"/>
      <c r="I9" s="61" t="str">
        <f>+VLOOKUP(B9,GESEM!B:N,3,0)</f>
        <v>SANTISTEBAN SALCEDO LAURA FIORELLA</v>
      </c>
      <c r="J9" s="61" t="s">
        <v>30</v>
      </c>
      <c r="K9" s="61" t="str">
        <f>+VLOOKUP(B9,GESEM!B:R,8,0)</f>
        <v>COLCA PAITAN GLORIA AMELIA</v>
      </c>
      <c r="L9" s="61" t="str">
        <f>+VLOOKUP(B9,GESEM!B:R,17,0)</f>
        <v xml:space="preserve">ROJAS LUPERDI ZARELA </v>
      </c>
      <c r="M9" s="61" t="s">
        <v>103</v>
      </c>
      <c r="N9" s="13">
        <v>0.29166666666666669</v>
      </c>
      <c r="O9" s="14">
        <v>0.63541666666666663</v>
      </c>
      <c r="P9" s="13">
        <v>0.45833333333333331</v>
      </c>
      <c r="Q9" s="13">
        <v>0.48958333333333331</v>
      </c>
      <c r="R9" s="61" t="str">
        <f>+VLOOKUP(B9,GESEM!B:R,9,0)</f>
        <v>ACTIVO</v>
      </c>
      <c r="S9" s="13">
        <v>0.29166666666666669</v>
      </c>
      <c r="T9" s="14">
        <v>0.63541666666666663</v>
      </c>
      <c r="U9" s="13"/>
      <c r="V9" s="14"/>
      <c r="W9" s="13">
        <v>0.45833333333333331</v>
      </c>
      <c r="X9" s="14">
        <v>0.48958333333333331</v>
      </c>
      <c r="Y9" s="14"/>
      <c r="Z9" s="15"/>
      <c r="AA9" s="16">
        <v>0.29166666666666669</v>
      </c>
      <c r="AB9" s="17">
        <v>0.63541666666666663</v>
      </c>
      <c r="AC9" s="17"/>
      <c r="AD9" s="17"/>
      <c r="AE9" s="17">
        <v>0.45833333333333331</v>
      </c>
      <c r="AF9" s="17">
        <v>0.48958333333333331</v>
      </c>
      <c r="AG9" s="17"/>
      <c r="AH9" s="18"/>
      <c r="AI9" s="19">
        <v>0.29166666666666669</v>
      </c>
      <c r="AJ9" s="14">
        <v>0.63541666666666663</v>
      </c>
      <c r="AK9" s="14"/>
      <c r="AL9" s="14"/>
      <c r="AM9" s="13">
        <v>0.45833333333333331</v>
      </c>
      <c r="AN9" s="14">
        <v>0.48958333333333331</v>
      </c>
      <c r="AO9" s="14"/>
      <c r="AP9" s="20"/>
      <c r="AQ9" s="16">
        <v>0.29166666666666669</v>
      </c>
      <c r="AR9" s="17">
        <v>0.63541666666666663</v>
      </c>
      <c r="AS9" s="17"/>
      <c r="AT9" s="17"/>
      <c r="AU9" s="17">
        <v>0.45833333333333331</v>
      </c>
      <c r="AV9" s="17">
        <v>0.48958333333333331</v>
      </c>
      <c r="AW9" s="17"/>
      <c r="AX9" s="18"/>
      <c r="AY9" s="19">
        <v>0.29166666666666669</v>
      </c>
      <c r="AZ9" s="14">
        <v>0.63541666666666663</v>
      </c>
      <c r="BA9" s="14"/>
      <c r="BB9" s="14"/>
      <c r="BC9" s="13">
        <v>0.45833333333333331</v>
      </c>
      <c r="BD9" s="14">
        <v>0.48958333333333331</v>
      </c>
      <c r="BE9" s="14"/>
      <c r="BF9" s="20"/>
      <c r="BG9" s="16">
        <v>0.29166666666666669</v>
      </c>
      <c r="BH9" s="17">
        <v>0.63541666666666663</v>
      </c>
      <c r="BI9" s="17"/>
      <c r="BJ9" s="17"/>
      <c r="BK9" s="17">
        <v>0.45833333333333331</v>
      </c>
      <c r="BL9" s="17">
        <v>0.48958333333333331</v>
      </c>
      <c r="BM9" s="17"/>
      <c r="BN9" s="18"/>
      <c r="BO9" s="14"/>
      <c r="BP9" s="14"/>
      <c r="BQ9" s="14"/>
      <c r="BR9" s="14"/>
      <c r="BS9" s="13"/>
      <c r="BT9" s="14"/>
      <c r="BU9" s="14"/>
      <c r="BV9" s="20"/>
      <c r="BW9" s="21">
        <f t="shared" si="0"/>
        <v>1</v>
      </c>
      <c r="BX9" s="2" t="str">
        <f t="shared" si="1"/>
        <v>X</v>
      </c>
    </row>
    <row r="10" spans="1:77" x14ac:dyDescent="0.2">
      <c r="A10" s="10">
        <f t="shared" si="2"/>
        <v>4</v>
      </c>
      <c r="B10" s="74">
        <v>76374951</v>
      </c>
      <c r="C10" s="61" t="str">
        <f>+VLOOKUP(J10,TURNO!P:Q,2,0)</f>
        <v>DASHBOARD ES</v>
      </c>
      <c r="D10" s="61" t="str">
        <f>+VLOOKUP(N10,TURNO!B:D,3,0)</f>
        <v>Madrugada</v>
      </c>
      <c r="E10" s="75">
        <f>+VLOOKUP(B10,GESEM!B:R,12,0)</f>
        <v>43536</v>
      </c>
      <c r="F10" s="61" t="str">
        <f>+VLOOKUP(B10,GESEM!B:R,13,0)</f>
        <v>FULL TIME</v>
      </c>
      <c r="G10" s="61"/>
      <c r="H10" s="61"/>
      <c r="I10" s="61" t="str">
        <f>+VLOOKUP(B10,GESEM!B:N,3,0)</f>
        <v>HERRERA FERNANDEZ GINA CALINA</v>
      </c>
      <c r="J10" s="61" t="s">
        <v>30</v>
      </c>
      <c r="K10" s="61" t="str">
        <f>+VLOOKUP(B10,GESEM!B:R,8,0)</f>
        <v>COLCA PAITAN GLORIA AMELIA</v>
      </c>
      <c r="L10" s="61" t="str">
        <f>+VLOOKUP(B10,GESEM!B:R,17,0)</f>
        <v xml:space="preserve">ROJAS LUPERDI ZARELA </v>
      </c>
      <c r="M10" s="61" t="s">
        <v>102</v>
      </c>
      <c r="N10" s="13">
        <v>4.1666666666666664E-2</v>
      </c>
      <c r="O10" s="14">
        <v>0.38541666666666669</v>
      </c>
      <c r="P10" s="13">
        <v>0.25</v>
      </c>
      <c r="Q10" s="13">
        <v>0.28125</v>
      </c>
      <c r="R10" s="61" t="str">
        <f>+VLOOKUP(B10,GESEM!B:R,9,0)</f>
        <v>ACTIVO</v>
      </c>
      <c r="S10" s="13">
        <v>4.1666666666666664E-2</v>
      </c>
      <c r="T10" s="14">
        <v>0.38541666666666669</v>
      </c>
      <c r="U10" s="14"/>
      <c r="V10" s="14"/>
      <c r="W10" s="14">
        <v>0.25</v>
      </c>
      <c r="X10" s="14">
        <v>0.28125</v>
      </c>
      <c r="Y10" s="13"/>
      <c r="Z10" s="15"/>
      <c r="AA10" s="16">
        <v>4.1666666666666664E-2</v>
      </c>
      <c r="AB10" s="17">
        <v>0.38541666666666669</v>
      </c>
      <c r="AC10" s="17"/>
      <c r="AD10" s="17"/>
      <c r="AE10" s="17">
        <v>0.25</v>
      </c>
      <c r="AF10" s="17">
        <v>0.28125</v>
      </c>
      <c r="AG10" s="17"/>
      <c r="AH10" s="18"/>
      <c r="AI10" s="13">
        <v>4.1666666666666664E-2</v>
      </c>
      <c r="AJ10" s="14">
        <v>0.38541666666666669</v>
      </c>
      <c r="AK10" s="14"/>
      <c r="AL10" s="14"/>
      <c r="AM10" s="14">
        <v>0.25</v>
      </c>
      <c r="AN10" s="14">
        <v>0.28125</v>
      </c>
      <c r="AO10" s="14"/>
      <c r="AP10" s="20"/>
      <c r="AQ10" s="16">
        <v>4.1666666666666664E-2</v>
      </c>
      <c r="AR10" s="17">
        <v>0.38541666666666669</v>
      </c>
      <c r="AS10" s="17"/>
      <c r="AT10" s="17"/>
      <c r="AU10" s="17">
        <v>0.25</v>
      </c>
      <c r="AV10" s="17">
        <v>0.28125</v>
      </c>
      <c r="AW10" s="17"/>
      <c r="AX10" s="18"/>
      <c r="AY10" s="19">
        <v>4.1666666666666664E-2</v>
      </c>
      <c r="AZ10" s="14">
        <v>0.38541666666666669</v>
      </c>
      <c r="BA10" s="14"/>
      <c r="BB10" s="14"/>
      <c r="BC10" s="14">
        <v>0.25</v>
      </c>
      <c r="BD10" s="14">
        <v>0.28125</v>
      </c>
      <c r="BE10" s="14"/>
      <c r="BF10" s="20"/>
      <c r="BG10" s="16"/>
      <c r="BH10" s="17"/>
      <c r="BI10" s="17"/>
      <c r="BJ10" s="17"/>
      <c r="BK10" s="17"/>
      <c r="BL10" s="17"/>
      <c r="BM10" s="17"/>
      <c r="BN10" s="18"/>
      <c r="BO10" s="14">
        <v>4.1666666666666664E-2</v>
      </c>
      <c r="BP10" s="14">
        <v>0.38541666666666669</v>
      </c>
      <c r="BQ10" s="14"/>
      <c r="BR10" s="14"/>
      <c r="BS10" s="14">
        <v>0.25</v>
      </c>
      <c r="BT10" s="14">
        <v>0.28125</v>
      </c>
      <c r="BU10" s="14"/>
      <c r="BV10" s="20"/>
      <c r="BW10" s="21">
        <f t="shared" si="0"/>
        <v>1</v>
      </c>
      <c r="BX10" s="2" t="str">
        <f t="shared" si="1"/>
        <v>X</v>
      </c>
    </row>
    <row r="11" spans="1:77" x14ac:dyDescent="0.2">
      <c r="A11" s="10">
        <f t="shared" si="2"/>
        <v>5</v>
      </c>
      <c r="B11" s="74">
        <v>70358599</v>
      </c>
      <c r="C11" s="61" t="str">
        <f>+VLOOKUP(J11,TURNO!P:Q,2,0)</f>
        <v>DASHBOARD ES</v>
      </c>
      <c r="D11" s="61" t="str">
        <f>+VLOOKUP(N11,TURNO!B:D,3,0)</f>
        <v>Mañana</v>
      </c>
      <c r="E11" s="75">
        <f>+VLOOKUP(B11,GESEM!B:R,12,0)</f>
        <v>43375</v>
      </c>
      <c r="F11" s="61" t="str">
        <f>+VLOOKUP(B11,GESEM!B:R,13,0)</f>
        <v>FULL TIME</v>
      </c>
      <c r="G11" s="61"/>
      <c r="H11" s="61"/>
      <c r="I11" s="61" t="str">
        <f>+VLOOKUP(B11,GESEM!B:N,3,0)</f>
        <v>QUISPE SEQUEIROS SARA YASIRE</v>
      </c>
      <c r="J11" s="61" t="s">
        <v>30</v>
      </c>
      <c r="K11" s="61" t="str">
        <f>+VLOOKUP(B11,GESEM!B:R,8,0)</f>
        <v>COLCA PAITAN GLORIA AMELIA</v>
      </c>
      <c r="L11" s="61" t="str">
        <f>+VLOOKUP(B11,GESEM!B:R,17,0)</f>
        <v xml:space="preserve">ROJAS LUPERDI ZARELA </v>
      </c>
      <c r="M11" s="61" t="s">
        <v>98</v>
      </c>
      <c r="N11" s="13">
        <v>0.25</v>
      </c>
      <c r="O11" s="14">
        <v>0.59375</v>
      </c>
      <c r="P11" s="13">
        <v>0.41666666666666669</v>
      </c>
      <c r="Q11" s="13">
        <v>0.44791666666666669</v>
      </c>
      <c r="R11" s="61" t="str">
        <f>+VLOOKUP(B11,GESEM!B:R,9,0)</f>
        <v>ACTIVO</v>
      </c>
      <c r="S11" s="13">
        <v>0.25</v>
      </c>
      <c r="T11" s="14">
        <v>0.59375</v>
      </c>
      <c r="U11" s="14"/>
      <c r="V11" s="14"/>
      <c r="W11" s="13">
        <v>0.41666666666666669</v>
      </c>
      <c r="X11" s="13">
        <v>0.44791666666666669</v>
      </c>
      <c r="Y11" s="13"/>
      <c r="Z11" s="15"/>
      <c r="AA11" s="16"/>
      <c r="AB11" s="17"/>
      <c r="AC11" s="17"/>
      <c r="AD11" s="17"/>
      <c r="AE11" s="17"/>
      <c r="AF11" s="17"/>
      <c r="AG11" s="17"/>
      <c r="AH11" s="18"/>
      <c r="AI11" s="13">
        <v>0.25</v>
      </c>
      <c r="AJ11" s="14">
        <v>0.59375</v>
      </c>
      <c r="AK11" s="14"/>
      <c r="AL11" s="14"/>
      <c r="AM11" s="13">
        <v>0.41666666666666669</v>
      </c>
      <c r="AN11" s="13">
        <v>0.44791666666666669</v>
      </c>
      <c r="AO11" s="14"/>
      <c r="AP11" s="20"/>
      <c r="AQ11" s="16">
        <v>0.25</v>
      </c>
      <c r="AR11" s="17">
        <v>0.59375</v>
      </c>
      <c r="AS11" s="17"/>
      <c r="AT11" s="17"/>
      <c r="AU11" s="17">
        <v>0.41666666666666669</v>
      </c>
      <c r="AV11" s="17">
        <v>0.44791666666666669</v>
      </c>
      <c r="AW11" s="17"/>
      <c r="AX11" s="18"/>
      <c r="AY11" s="13">
        <v>0.25</v>
      </c>
      <c r="AZ11" s="14">
        <v>0.59375</v>
      </c>
      <c r="BA11" s="14"/>
      <c r="BB11" s="14"/>
      <c r="BC11" s="13">
        <v>0.41666666666666669</v>
      </c>
      <c r="BD11" s="13">
        <v>0.44791666666666669</v>
      </c>
      <c r="BE11" s="14"/>
      <c r="BF11" s="20"/>
      <c r="BG11" s="16">
        <v>0.25</v>
      </c>
      <c r="BH11" s="17">
        <v>0.59375</v>
      </c>
      <c r="BI11" s="17"/>
      <c r="BJ11" s="17"/>
      <c r="BK11" s="17">
        <v>0.41666666666666669</v>
      </c>
      <c r="BL11" s="17">
        <v>0.44791666666666669</v>
      </c>
      <c r="BM11" s="17"/>
      <c r="BN11" s="18"/>
      <c r="BO11" s="13">
        <v>0.25</v>
      </c>
      <c r="BP11" s="14">
        <v>0.59375</v>
      </c>
      <c r="BQ11" s="14"/>
      <c r="BR11" s="14"/>
      <c r="BS11" s="13">
        <v>0.41666666666666669</v>
      </c>
      <c r="BT11" s="13">
        <v>0.44791666666666669</v>
      </c>
      <c r="BU11" s="14"/>
      <c r="BV11" s="20"/>
      <c r="BW11" s="21">
        <f t="shared" si="0"/>
        <v>1</v>
      </c>
      <c r="BX11" s="2" t="str">
        <f t="shared" si="1"/>
        <v>X</v>
      </c>
    </row>
    <row r="12" spans="1:77" x14ac:dyDescent="0.2">
      <c r="A12" s="10">
        <f t="shared" si="2"/>
        <v>6</v>
      </c>
      <c r="B12" s="74">
        <v>41186113</v>
      </c>
      <c r="C12" s="61" t="str">
        <f>+VLOOKUP(J12,TURNO!P:Q,2,0)</f>
        <v>DASHBOARD ES</v>
      </c>
      <c r="D12" s="61" t="str">
        <f>+VLOOKUP(N12,TURNO!B:D,3,0)</f>
        <v>Mañana</v>
      </c>
      <c r="E12" s="75">
        <f>+VLOOKUP(B12,GESEM!B:R,12,0)</f>
        <v>44875</v>
      </c>
      <c r="F12" s="61" t="str">
        <f>+VLOOKUP(B12,GESEM!B:R,13,0)</f>
        <v>FULL TIME</v>
      </c>
      <c r="G12" s="61"/>
      <c r="H12" s="61"/>
      <c r="I12" s="61" t="str">
        <f>+VLOOKUP(B12,GESEM!B:N,3,0)</f>
        <v>GASTELU VEGA ADELY LIZARIT</v>
      </c>
      <c r="J12" s="61" t="s">
        <v>30</v>
      </c>
      <c r="K12" s="61" t="str">
        <f>+VLOOKUP(B12,GESEM!B:R,8,0)</f>
        <v>COLCA PAITAN GLORIA AMELIA</v>
      </c>
      <c r="L12" s="61" t="str">
        <f>+VLOOKUP(B12,GESEM!B:R,17,0)</f>
        <v xml:space="preserve">ROJAS LUPERDI ZARELA </v>
      </c>
      <c r="M12" s="61" t="s">
        <v>102</v>
      </c>
      <c r="N12" s="13">
        <v>0.36458333333333331</v>
      </c>
      <c r="O12" s="14">
        <v>0.70833333333333337</v>
      </c>
      <c r="P12" s="13">
        <v>0.54166666666666663</v>
      </c>
      <c r="Q12" s="14">
        <v>0.57291666666666663</v>
      </c>
      <c r="R12" s="61" t="str">
        <f>+VLOOKUP(B12,GESEM!B:R,9,0)</f>
        <v>ACTIVO</v>
      </c>
      <c r="S12" s="13">
        <v>0.36458333333333331</v>
      </c>
      <c r="T12" s="14">
        <v>0.70833333333333337</v>
      </c>
      <c r="U12" s="14"/>
      <c r="V12" s="14"/>
      <c r="W12" s="13">
        <v>0.54166666666666663</v>
      </c>
      <c r="X12" s="14">
        <v>0.57291666666666663</v>
      </c>
      <c r="Y12" s="14"/>
      <c r="Z12" s="15"/>
      <c r="AA12" s="16">
        <v>0.36458333333333331</v>
      </c>
      <c r="AB12" s="17">
        <v>0.70833333333333337</v>
      </c>
      <c r="AC12" s="17"/>
      <c r="AD12" s="17"/>
      <c r="AE12" s="17">
        <v>0.54166666666666663</v>
      </c>
      <c r="AF12" s="17">
        <v>0.57291666666666663</v>
      </c>
      <c r="AG12" s="17"/>
      <c r="AH12" s="18"/>
      <c r="AI12" s="19">
        <v>0.36458333333333331</v>
      </c>
      <c r="AJ12" s="14">
        <v>0.70833333333333337</v>
      </c>
      <c r="AK12" s="14"/>
      <c r="AL12" s="14"/>
      <c r="AM12" s="14">
        <v>0.54166666666666663</v>
      </c>
      <c r="AN12" s="14">
        <v>0.57291666666666663</v>
      </c>
      <c r="AO12" s="14"/>
      <c r="AP12" s="20"/>
      <c r="AQ12" s="16">
        <v>0.36458333333333331</v>
      </c>
      <c r="AR12" s="17">
        <v>0.70833333333333337</v>
      </c>
      <c r="AS12" s="17"/>
      <c r="AT12" s="17"/>
      <c r="AU12" s="17">
        <v>0.54166666666666663</v>
      </c>
      <c r="AV12" s="17">
        <v>0.57291666666666663</v>
      </c>
      <c r="AW12" s="17"/>
      <c r="AX12" s="18"/>
      <c r="AY12" s="13">
        <v>0.36458333333333331</v>
      </c>
      <c r="AZ12" s="14">
        <v>0.70833333333333337</v>
      </c>
      <c r="BA12" s="14"/>
      <c r="BB12" s="14"/>
      <c r="BC12" s="14">
        <v>0.54166666666666663</v>
      </c>
      <c r="BD12" s="14">
        <v>0.57291666666666663</v>
      </c>
      <c r="BE12" s="14"/>
      <c r="BF12" s="20"/>
      <c r="BG12" s="16"/>
      <c r="BH12" s="17"/>
      <c r="BI12" s="17"/>
      <c r="BJ12" s="17"/>
      <c r="BK12" s="17"/>
      <c r="BL12" s="17"/>
      <c r="BM12" s="17"/>
      <c r="BN12" s="18"/>
      <c r="BO12" s="14">
        <v>0.36458333333333331</v>
      </c>
      <c r="BP12" s="14">
        <v>0.70833333333333337</v>
      </c>
      <c r="BQ12" s="14"/>
      <c r="BR12" s="14"/>
      <c r="BS12" s="14">
        <v>0.54166666666666663</v>
      </c>
      <c r="BT12" s="14">
        <v>0.57291666666666663</v>
      </c>
      <c r="BU12" s="14"/>
      <c r="BV12" s="20"/>
      <c r="BW12" s="21">
        <f t="shared" si="0"/>
        <v>1</v>
      </c>
      <c r="BX12" s="2" t="str">
        <f t="shared" si="1"/>
        <v>X</v>
      </c>
    </row>
    <row r="13" spans="1:77" ht="12" customHeight="1" x14ac:dyDescent="0.2">
      <c r="A13" s="10">
        <f t="shared" si="2"/>
        <v>7</v>
      </c>
      <c r="B13" s="74">
        <v>75096135</v>
      </c>
      <c r="C13" s="61" t="str">
        <f>+VLOOKUP(J13,TURNO!P:Q,2,0)</f>
        <v>DASHBOARD ES</v>
      </c>
      <c r="D13" s="61" t="str">
        <f>+VLOOKUP(N13,TURNO!B:D,3,0)</f>
        <v>Madrugada</v>
      </c>
      <c r="E13" s="75">
        <f>+VLOOKUP(B13,GESEM!B:R,12,0)</f>
        <v>43826</v>
      </c>
      <c r="F13" s="61" t="str">
        <f>+VLOOKUP(B13,GESEM!B:R,13,0)</f>
        <v>PART TIME</v>
      </c>
      <c r="G13" s="61" t="s">
        <v>2217</v>
      </c>
      <c r="H13" s="61" t="s">
        <v>2386</v>
      </c>
      <c r="I13" s="61" t="str">
        <f>+VLOOKUP(B13,GESEM!B:N,3,0)</f>
        <v>VALERIO GALDOS LESLIE LEEANN</v>
      </c>
      <c r="J13" s="61" t="s">
        <v>30</v>
      </c>
      <c r="K13" s="61" t="str">
        <f>+VLOOKUP(B13,GESEM!B:R,8,0)</f>
        <v>COLCA PAITAN GLORIA AMELIA</v>
      </c>
      <c r="L13" s="61" t="str">
        <f>+VLOOKUP(B13,GESEM!B:R,17,0)</f>
        <v xml:space="preserve">ROJAS LUPERDI ZARELA </v>
      </c>
      <c r="M13" s="61" t="s">
        <v>99</v>
      </c>
      <c r="N13" s="13">
        <v>0.125</v>
      </c>
      <c r="O13" s="14">
        <v>0.28819444444444442</v>
      </c>
      <c r="P13" s="13"/>
      <c r="Q13" s="14"/>
      <c r="R13" s="61" t="str">
        <f>+VLOOKUP(B13,GESEM!B:R,9,0)</f>
        <v>ACTIVO</v>
      </c>
      <c r="S13" s="13">
        <v>0.125</v>
      </c>
      <c r="T13" s="14">
        <v>0.28819444444444442</v>
      </c>
      <c r="U13" s="14"/>
      <c r="V13" s="14"/>
      <c r="W13" s="13"/>
      <c r="X13" s="14"/>
      <c r="Y13" s="14"/>
      <c r="Z13" s="15"/>
      <c r="AA13" s="16">
        <v>0.125</v>
      </c>
      <c r="AB13" s="17">
        <v>0.28819444444444442</v>
      </c>
      <c r="AC13" s="17"/>
      <c r="AD13" s="17"/>
      <c r="AE13" s="17"/>
      <c r="AF13" s="17"/>
      <c r="AG13" s="17"/>
      <c r="AH13" s="18"/>
      <c r="AI13" s="13"/>
      <c r="AJ13" s="14"/>
      <c r="AK13" s="14"/>
      <c r="AL13" s="14"/>
      <c r="AM13" s="14"/>
      <c r="AN13" s="14"/>
      <c r="AO13" s="14"/>
      <c r="AP13" s="20"/>
      <c r="AQ13" s="16">
        <v>0.125</v>
      </c>
      <c r="AR13" s="17">
        <v>0.28819444444444442</v>
      </c>
      <c r="AS13" s="17"/>
      <c r="AT13" s="17"/>
      <c r="AU13" s="17"/>
      <c r="AV13" s="17"/>
      <c r="AW13" s="17"/>
      <c r="AX13" s="18"/>
      <c r="AY13" s="13">
        <v>0.125</v>
      </c>
      <c r="AZ13" s="14">
        <v>0.28819444444444442</v>
      </c>
      <c r="BA13" s="14"/>
      <c r="BB13" s="14"/>
      <c r="BC13" s="14"/>
      <c r="BD13" s="14"/>
      <c r="BE13" s="14"/>
      <c r="BF13" s="20"/>
      <c r="BG13" s="16">
        <v>8.3333333333333329E-2</v>
      </c>
      <c r="BH13" s="17">
        <v>0.24652777777777779</v>
      </c>
      <c r="BI13" s="17"/>
      <c r="BJ13" s="17"/>
      <c r="BK13" s="17"/>
      <c r="BL13" s="17"/>
      <c r="BM13" s="17"/>
      <c r="BN13" s="18"/>
      <c r="BO13" s="13">
        <v>0.125</v>
      </c>
      <c r="BP13" s="14">
        <v>0.28819444444444442</v>
      </c>
      <c r="BQ13" s="14"/>
      <c r="BR13" s="14"/>
      <c r="BS13" s="14"/>
      <c r="BT13" s="14"/>
      <c r="BU13" s="14"/>
      <c r="BV13" s="20"/>
      <c r="BW13" s="21">
        <f t="shared" si="0"/>
        <v>1</v>
      </c>
      <c r="BX13" s="2" t="str">
        <f t="shared" si="1"/>
        <v>X</v>
      </c>
    </row>
    <row r="14" spans="1:77" x14ac:dyDescent="0.2">
      <c r="A14" s="10">
        <f t="shared" si="2"/>
        <v>8</v>
      </c>
      <c r="B14" s="74">
        <v>40752818</v>
      </c>
      <c r="C14" s="61" t="str">
        <f>+VLOOKUP(J14,TURNO!P:Q,2,0)</f>
        <v>DASHBOARD ES</v>
      </c>
      <c r="D14" s="61" t="str">
        <f>+VLOOKUP(N14,TURNO!B:D,3,0)</f>
        <v>Madrugada</v>
      </c>
      <c r="E14" s="75">
        <f>+VLOOKUP(B14,GESEM!B:R,12,0)</f>
        <v>43619</v>
      </c>
      <c r="F14" s="61" t="str">
        <f>+VLOOKUP(B14,GESEM!B:R,13,0)</f>
        <v>FULL TIME</v>
      </c>
      <c r="G14" s="61" t="s">
        <v>2228</v>
      </c>
      <c r="H14" s="61" t="s">
        <v>2385</v>
      </c>
      <c r="I14" s="61" t="str">
        <f>+VLOOKUP(B14,GESEM!B:N,3,0)</f>
        <v>YNFANZON FLORES LISSETH</v>
      </c>
      <c r="J14" s="61" t="s">
        <v>30</v>
      </c>
      <c r="K14" s="61" t="str">
        <f>+VLOOKUP(B14,GESEM!B:R,8,0)</f>
        <v>COLCA PAITAN GLORIA AMELIA</v>
      </c>
      <c r="L14" s="61" t="str">
        <f>+VLOOKUP(B14,GESEM!B:R,17,0)</f>
        <v xml:space="preserve">ROJAS LUPERDI ZARELA </v>
      </c>
      <c r="M14" s="61" t="s">
        <v>102</v>
      </c>
      <c r="N14" s="13">
        <v>0.16666666666666666</v>
      </c>
      <c r="O14" s="14">
        <v>0.51041666666666663</v>
      </c>
      <c r="P14" s="13">
        <v>0.33333333333333331</v>
      </c>
      <c r="Q14" s="14">
        <v>0.36458333333333331</v>
      </c>
      <c r="R14" s="61" t="str">
        <f>+VLOOKUP(B14,GESEM!B:R,9,0)</f>
        <v>ACTIVO</v>
      </c>
      <c r="S14" s="14">
        <v>0.16666666666666666</v>
      </c>
      <c r="T14" s="14">
        <v>0.51041666666666663</v>
      </c>
      <c r="U14" s="14"/>
      <c r="V14" s="14"/>
      <c r="W14" s="13">
        <v>0.33333333333333331</v>
      </c>
      <c r="X14" s="14">
        <v>0.36458333333333331</v>
      </c>
      <c r="Y14" s="14"/>
      <c r="Z14" s="15"/>
      <c r="AA14" s="16">
        <v>0.16666666666666666</v>
      </c>
      <c r="AB14" s="17">
        <v>0.51041666666666663</v>
      </c>
      <c r="AC14" s="17"/>
      <c r="AD14" s="17"/>
      <c r="AE14" s="17">
        <v>0.33333333333333331</v>
      </c>
      <c r="AF14" s="17">
        <v>0.36458333333333331</v>
      </c>
      <c r="AG14" s="17"/>
      <c r="AH14" s="18"/>
      <c r="AI14" s="14">
        <v>0.16666666666666666</v>
      </c>
      <c r="AJ14" s="14">
        <v>0.51041666666666663</v>
      </c>
      <c r="AK14" s="14"/>
      <c r="AL14" s="14"/>
      <c r="AM14" s="13">
        <v>0.33333333333333331</v>
      </c>
      <c r="AN14" s="14">
        <v>0.36458333333333331</v>
      </c>
      <c r="AO14" s="14"/>
      <c r="AP14" s="20"/>
      <c r="AQ14" s="16">
        <v>0.16666666666666666</v>
      </c>
      <c r="AR14" s="17">
        <v>0.51041666666666663</v>
      </c>
      <c r="AS14" s="17"/>
      <c r="AT14" s="17"/>
      <c r="AU14" s="17">
        <v>0.33333333333333331</v>
      </c>
      <c r="AV14" s="17">
        <v>0.36458333333333331</v>
      </c>
      <c r="AW14" s="17"/>
      <c r="AX14" s="18"/>
      <c r="AY14" s="14">
        <v>0.16666666666666666</v>
      </c>
      <c r="AZ14" s="14">
        <v>0.51041666666666663</v>
      </c>
      <c r="BA14" s="14"/>
      <c r="BB14" s="14"/>
      <c r="BC14" s="14">
        <v>0.33333333333333331</v>
      </c>
      <c r="BD14" s="14">
        <v>0.36458333333333331</v>
      </c>
      <c r="BE14" s="14"/>
      <c r="BF14" s="20"/>
      <c r="BG14" s="16"/>
      <c r="BH14" s="17"/>
      <c r="BI14" s="17"/>
      <c r="BJ14" s="17"/>
      <c r="BK14" s="17"/>
      <c r="BL14" s="17"/>
      <c r="BM14" s="17"/>
      <c r="BN14" s="18"/>
      <c r="BO14" s="14">
        <v>0.16666666666666666</v>
      </c>
      <c r="BP14" s="14">
        <v>0.51041666666666663</v>
      </c>
      <c r="BQ14" s="14"/>
      <c r="BR14" s="14"/>
      <c r="BS14" s="14">
        <v>0.33333333333333331</v>
      </c>
      <c r="BT14" s="14">
        <v>0.36458333333333331</v>
      </c>
      <c r="BU14" s="14"/>
      <c r="BV14" s="20"/>
      <c r="BW14" s="21">
        <f t="shared" si="0"/>
        <v>1</v>
      </c>
      <c r="BX14" s="2" t="str">
        <f t="shared" si="1"/>
        <v>X</v>
      </c>
    </row>
    <row r="15" spans="1:77" x14ac:dyDescent="0.2">
      <c r="A15" s="10">
        <f t="shared" si="2"/>
        <v>9</v>
      </c>
      <c r="B15" s="74">
        <v>40677831</v>
      </c>
      <c r="C15" s="61" t="str">
        <f>+VLOOKUP(J15,TURNO!P:Q,2,0)</f>
        <v>DASHBOARD ES</v>
      </c>
      <c r="D15" s="61" t="str">
        <f>+VLOOKUP(N15,TURNO!B:D,3,0)</f>
        <v>Madrugada</v>
      </c>
      <c r="E15" s="75">
        <f>+VLOOKUP(B15,GESEM!B:R,12,0)</f>
        <v>45419</v>
      </c>
      <c r="F15" s="61" t="str">
        <f>+VLOOKUP(B15,GESEM!B:R,13,0)</f>
        <v>FULL TIME</v>
      </c>
      <c r="G15" s="61"/>
      <c r="H15" s="61"/>
      <c r="I15" s="61" t="str">
        <f>+VLOOKUP(B15,GESEM!B:N,3,0)</f>
        <v>MAMANI LINARES JENNY</v>
      </c>
      <c r="J15" s="61" t="s">
        <v>30</v>
      </c>
      <c r="K15" s="61" t="str">
        <f>+VLOOKUP(B15,GESEM!B:R,8,0)</f>
        <v>COLCA PAITAN GLORIA AMELIA</v>
      </c>
      <c r="L15" s="61" t="str">
        <f>+VLOOKUP(B15,GESEM!B:R,17,0)</f>
        <v xml:space="preserve">ROJAS LUPERDI ZARELA </v>
      </c>
      <c r="M15" s="61" t="s">
        <v>103</v>
      </c>
      <c r="N15" s="13">
        <v>0.16666666666666666</v>
      </c>
      <c r="O15" s="14">
        <v>0.51041666666666663</v>
      </c>
      <c r="P15" s="13">
        <v>0.375</v>
      </c>
      <c r="Q15" s="14">
        <v>0.40625</v>
      </c>
      <c r="R15" s="61" t="str">
        <f>+VLOOKUP(B15,GESEM!B:R,9,0)</f>
        <v>ACTIVO</v>
      </c>
      <c r="S15" s="13">
        <v>0.16666666666666666</v>
      </c>
      <c r="T15" s="14">
        <v>0.51041666666666663</v>
      </c>
      <c r="U15" s="14"/>
      <c r="V15" s="14"/>
      <c r="W15" s="13">
        <v>0.375</v>
      </c>
      <c r="X15" s="14">
        <v>0.40625</v>
      </c>
      <c r="Y15" s="14"/>
      <c r="Z15" s="15"/>
      <c r="AA15" s="16">
        <v>0.16666666666666666</v>
      </c>
      <c r="AB15" s="17">
        <v>0.51041666666666663</v>
      </c>
      <c r="AC15" s="17"/>
      <c r="AD15" s="17"/>
      <c r="AE15" s="17">
        <v>0.375</v>
      </c>
      <c r="AF15" s="17">
        <v>0.40625</v>
      </c>
      <c r="AG15" s="17"/>
      <c r="AH15" s="18"/>
      <c r="AI15" s="19">
        <v>0.16666666666666666</v>
      </c>
      <c r="AJ15" s="14">
        <v>0.51041666666666663</v>
      </c>
      <c r="AK15" s="14"/>
      <c r="AL15" s="14"/>
      <c r="AM15" s="14">
        <v>0.375</v>
      </c>
      <c r="AN15" s="14">
        <v>0.40625</v>
      </c>
      <c r="AO15" s="14"/>
      <c r="AP15" s="20"/>
      <c r="AQ15" s="16">
        <v>0.16666666666666666</v>
      </c>
      <c r="AR15" s="17">
        <v>0.51041666666666663</v>
      </c>
      <c r="AS15" s="17"/>
      <c r="AT15" s="17"/>
      <c r="AU15" s="17">
        <v>0.375</v>
      </c>
      <c r="AV15" s="17">
        <v>0.40625</v>
      </c>
      <c r="AW15" s="17"/>
      <c r="AX15" s="18"/>
      <c r="AY15" s="19">
        <v>0.16666666666666666</v>
      </c>
      <c r="AZ15" s="14">
        <v>0.51041666666666663</v>
      </c>
      <c r="BA15" s="14"/>
      <c r="BB15" s="14"/>
      <c r="BC15" s="14">
        <v>0.375</v>
      </c>
      <c r="BD15" s="14">
        <v>0.40625</v>
      </c>
      <c r="BE15" s="14"/>
      <c r="BF15" s="20"/>
      <c r="BG15" s="16">
        <v>0.125</v>
      </c>
      <c r="BH15" s="17">
        <v>0.46875</v>
      </c>
      <c r="BI15" s="17"/>
      <c r="BJ15" s="17"/>
      <c r="BK15" s="17">
        <v>0.375</v>
      </c>
      <c r="BL15" s="17">
        <v>0.40625</v>
      </c>
      <c r="BM15" s="17"/>
      <c r="BN15" s="18"/>
      <c r="BO15" s="14"/>
      <c r="BP15" s="14"/>
      <c r="BQ15" s="14"/>
      <c r="BR15" s="14"/>
      <c r="BS15" s="14"/>
      <c r="BT15" s="14"/>
      <c r="BU15" s="14"/>
      <c r="BV15" s="20"/>
      <c r="BW15" s="21">
        <f t="shared" si="0"/>
        <v>1</v>
      </c>
      <c r="BX15" s="2" t="str">
        <f t="shared" si="1"/>
        <v>X</v>
      </c>
    </row>
    <row r="16" spans="1:77" x14ac:dyDescent="0.2">
      <c r="A16" s="10">
        <f t="shared" si="2"/>
        <v>10</v>
      </c>
      <c r="B16" s="74">
        <v>76917511</v>
      </c>
      <c r="C16" s="61" t="str">
        <f>+VLOOKUP(J16,TURNO!P:Q,2,0)</f>
        <v>DASHBOARD ES</v>
      </c>
      <c r="D16" s="61" t="str">
        <f>+VLOOKUP(N16,TURNO!B:D,3,0)</f>
        <v>Madrugada</v>
      </c>
      <c r="E16" s="75">
        <f>+VLOOKUP(B16,GESEM!B:R,12,0)</f>
        <v>45419</v>
      </c>
      <c r="F16" s="61" t="str">
        <f>+VLOOKUP(B16,GESEM!B:R,13,0)</f>
        <v>FULL TIME</v>
      </c>
      <c r="G16" s="61"/>
      <c r="H16" s="61"/>
      <c r="I16" s="61" t="str">
        <f>+VLOOKUP(B16,GESEM!B:N,3,0)</f>
        <v>ZUBIETA ANICAMA MAGGIELY NICOLE</v>
      </c>
      <c r="J16" s="61" t="s">
        <v>30</v>
      </c>
      <c r="K16" s="61" t="str">
        <f>+VLOOKUP(B16,GESEM!B:R,8,0)</f>
        <v>COLCA PAITAN GLORIA AMELIA</v>
      </c>
      <c r="L16" s="61" t="str">
        <f>+VLOOKUP(B16,GESEM!B:R,17,0)</f>
        <v xml:space="preserve">ROJAS LUPERDI ZARELA </v>
      </c>
      <c r="M16" s="61" t="s">
        <v>100</v>
      </c>
      <c r="N16" s="13">
        <v>0.20833333333333334</v>
      </c>
      <c r="O16" s="14">
        <v>0.55208333333333337</v>
      </c>
      <c r="P16" s="13">
        <v>0.375</v>
      </c>
      <c r="Q16" s="14">
        <v>0.40625</v>
      </c>
      <c r="R16" s="61" t="str">
        <f>+VLOOKUP(B16,GESEM!B:R,9,0)</f>
        <v>ACTIVO</v>
      </c>
      <c r="S16" s="14">
        <v>0.20833333333333334</v>
      </c>
      <c r="T16" s="14">
        <v>0.55208333333333337</v>
      </c>
      <c r="U16" s="14"/>
      <c r="V16" s="14"/>
      <c r="W16" s="13">
        <v>0.375</v>
      </c>
      <c r="X16" s="14">
        <v>0.40625</v>
      </c>
      <c r="Y16" s="14"/>
      <c r="Z16" s="15"/>
      <c r="AA16" s="16">
        <v>0.20833333333333334</v>
      </c>
      <c r="AB16" s="17">
        <v>0.55208333333333337</v>
      </c>
      <c r="AC16" s="17"/>
      <c r="AD16" s="17"/>
      <c r="AE16" s="17">
        <v>0.375</v>
      </c>
      <c r="AF16" s="17">
        <v>0.40625</v>
      </c>
      <c r="AG16" s="17"/>
      <c r="AH16" s="18"/>
      <c r="AI16" s="14">
        <v>0.20833333333333334</v>
      </c>
      <c r="AJ16" s="14">
        <v>0.55208333333333337</v>
      </c>
      <c r="AK16" s="14"/>
      <c r="AL16" s="14"/>
      <c r="AM16" s="13">
        <v>0.375</v>
      </c>
      <c r="AN16" s="14">
        <v>0.40625</v>
      </c>
      <c r="AO16" s="14"/>
      <c r="AP16" s="20"/>
      <c r="AQ16" s="16"/>
      <c r="AR16" s="17"/>
      <c r="AS16" s="17"/>
      <c r="AT16" s="17"/>
      <c r="AU16" s="17"/>
      <c r="AV16" s="17"/>
      <c r="AW16" s="17"/>
      <c r="AX16" s="18"/>
      <c r="AY16" s="14">
        <v>0.20833333333333334</v>
      </c>
      <c r="AZ16" s="14">
        <v>0.55208333333333337</v>
      </c>
      <c r="BA16" s="14"/>
      <c r="BB16" s="14"/>
      <c r="BC16" s="14">
        <v>0.375</v>
      </c>
      <c r="BD16" s="14">
        <v>0.40625</v>
      </c>
      <c r="BE16" s="14"/>
      <c r="BF16" s="20"/>
      <c r="BG16" s="16">
        <v>0.20833333333333334</v>
      </c>
      <c r="BH16" s="17">
        <v>0.55208333333333337</v>
      </c>
      <c r="BI16" s="17"/>
      <c r="BJ16" s="17"/>
      <c r="BK16" s="17">
        <v>0.375</v>
      </c>
      <c r="BL16" s="17">
        <v>0.40625</v>
      </c>
      <c r="BM16" s="17"/>
      <c r="BN16" s="18"/>
      <c r="BO16" s="14">
        <v>0.20833333333333334</v>
      </c>
      <c r="BP16" s="14">
        <v>0.55208333333333337</v>
      </c>
      <c r="BQ16" s="14"/>
      <c r="BR16" s="14"/>
      <c r="BS16" s="14">
        <v>0.375</v>
      </c>
      <c r="BT16" s="14">
        <v>0.40625</v>
      </c>
      <c r="BU16" s="14"/>
      <c r="BV16" s="20"/>
      <c r="BW16" s="21">
        <f t="shared" si="0"/>
        <v>1</v>
      </c>
      <c r="BX16" s="2" t="str">
        <f t="shared" si="1"/>
        <v>X</v>
      </c>
    </row>
    <row r="17" spans="1:77" x14ac:dyDescent="0.2">
      <c r="A17" s="10">
        <f t="shared" si="2"/>
        <v>11</v>
      </c>
      <c r="B17" s="74">
        <v>70605781</v>
      </c>
      <c r="C17" s="61" t="str">
        <f>+VLOOKUP(J17,TURNO!P:Q,2,0)</f>
        <v>DASHBOARD ES</v>
      </c>
      <c r="D17" s="61" t="str">
        <f>+VLOOKUP(N17,TURNO!B:D,3,0)</f>
        <v>Mañana</v>
      </c>
      <c r="E17" s="75">
        <f>+VLOOKUP(B17,GESEM!B:R,12,0)</f>
        <v>45342</v>
      </c>
      <c r="F17" s="61" t="str">
        <f>+VLOOKUP(B17,GESEM!B:R,13,0)</f>
        <v>FULL TIME</v>
      </c>
      <c r="G17" s="61"/>
      <c r="H17" s="61"/>
      <c r="I17" s="61" t="str">
        <f>+VLOOKUP(B17,GESEM!B:N,3,0)</f>
        <v>OTERO PAZ ANDREA NATALIA</v>
      </c>
      <c r="J17" s="61" t="s">
        <v>30</v>
      </c>
      <c r="K17" s="61" t="str">
        <f>+VLOOKUP(B17,GESEM!B:R,8,0)</f>
        <v>COLCA PAITAN GLORIA AMELIA</v>
      </c>
      <c r="L17" s="61" t="str">
        <f>+VLOOKUP(B17,GESEM!B:R,17,0)</f>
        <v xml:space="preserve">ROJAS LUPERDI ZARELA </v>
      </c>
      <c r="M17" s="61" t="s">
        <v>101</v>
      </c>
      <c r="N17" s="13">
        <v>0.36458333333333331</v>
      </c>
      <c r="O17" s="14">
        <v>0.70833333333333337</v>
      </c>
      <c r="P17" s="13">
        <v>0.57291666666666663</v>
      </c>
      <c r="Q17" s="14">
        <v>0.60416666666666663</v>
      </c>
      <c r="R17" s="61" t="str">
        <f>+VLOOKUP(B17,GESEM!B:R,9,0)</f>
        <v>ACTIVO</v>
      </c>
      <c r="S17" s="13">
        <v>0.36458333333333331</v>
      </c>
      <c r="T17" s="14">
        <v>0.70833333333333337</v>
      </c>
      <c r="U17" s="14" t="s">
        <v>148</v>
      </c>
      <c r="V17" s="14" t="s">
        <v>148</v>
      </c>
      <c r="W17" s="14">
        <v>0.57291666666666663</v>
      </c>
      <c r="X17" s="14">
        <v>0.60416666666666663</v>
      </c>
      <c r="Y17" s="14" t="s">
        <v>148</v>
      </c>
      <c r="Z17" s="15" t="s">
        <v>148</v>
      </c>
      <c r="AA17" s="16">
        <v>0.36458333333333331</v>
      </c>
      <c r="AB17" s="17">
        <v>0.70833333333333337</v>
      </c>
      <c r="AC17" s="17" t="s">
        <v>148</v>
      </c>
      <c r="AD17" s="17" t="s">
        <v>148</v>
      </c>
      <c r="AE17" s="17">
        <v>0.57291666666666663</v>
      </c>
      <c r="AF17" s="17">
        <v>0.60416666666666663</v>
      </c>
      <c r="AG17" s="17" t="s">
        <v>148</v>
      </c>
      <c r="AH17" s="18" t="s">
        <v>148</v>
      </c>
      <c r="AI17" s="19">
        <v>0.36458333333333331</v>
      </c>
      <c r="AJ17" s="14">
        <v>0.70833333333333337</v>
      </c>
      <c r="AK17" s="14" t="s">
        <v>148</v>
      </c>
      <c r="AL17" s="14" t="s">
        <v>148</v>
      </c>
      <c r="AM17" s="14">
        <v>0.57291666666666663</v>
      </c>
      <c r="AN17" s="14">
        <v>0.60416666666666663</v>
      </c>
      <c r="AO17" s="14" t="s">
        <v>148</v>
      </c>
      <c r="AP17" s="20" t="s">
        <v>148</v>
      </c>
      <c r="AQ17" s="16">
        <v>0.36458333333333331</v>
      </c>
      <c r="AR17" s="17">
        <v>0.70833333333333337</v>
      </c>
      <c r="AS17" s="17" t="s">
        <v>148</v>
      </c>
      <c r="AT17" s="17" t="s">
        <v>148</v>
      </c>
      <c r="AU17" s="17">
        <v>0.57291666666666663</v>
      </c>
      <c r="AV17" s="17">
        <v>0.60416666666666663</v>
      </c>
      <c r="AW17" s="17" t="s">
        <v>148</v>
      </c>
      <c r="AX17" s="18" t="s">
        <v>148</v>
      </c>
      <c r="AY17" s="19"/>
      <c r="AZ17" s="14"/>
      <c r="BA17" s="14"/>
      <c r="BB17" s="14"/>
      <c r="BC17" s="14"/>
      <c r="BD17" s="14"/>
      <c r="BE17" s="14"/>
      <c r="BF17" s="20"/>
      <c r="BG17" s="16">
        <v>0.36458333333333331</v>
      </c>
      <c r="BH17" s="17">
        <v>0.70833333333333337</v>
      </c>
      <c r="BI17" s="17" t="s">
        <v>148</v>
      </c>
      <c r="BJ17" s="17" t="s">
        <v>148</v>
      </c>
      <c r="BK17" s="17">
        <v>0.57291666666666663</v>
      </c>
      <c r="BL17" s="17">
        <v>0.60416666666666663</v>
      </c>
      <c r="BM17" s="17" t="s">
        <v>148</v>
      </c>
      <c r="BN17" s="18" t="s">
        <v>148</v>
      </c>
      <c r="BO17" s="14">
        <v>0.36458333333333331</v>
      </c>
      <c r="BP17" s="14">
        <v>0.70833333333333337</v>
      </c>
      <c r="BQ17" s="14" t="s">
        <v>148</v>
      </c>
      <c r="BR17" s="14" t="s">
        <v>148</v>
      </c>
      <c r="BS17" s="14">
        <v>0.57291666666666663</v>
      </c>
      <c r="BT17" s="14">
        <v>0.60416666666666663</v>
      </c>
      <c r="BU17" s="14" t="s">
        <v>148</v>
      </c>
      <c r="BV17" s="20" t="s">
        <v>148</v>
      </c>
      <c r="BW17" s="21">
        <f t="shared" si="0"/>
        <v>1</v>
      </c>
      <c r="BX17" s="2" t="str">
        <f t="shared" si="1"/>
        <v>X</v>
      </c>
    </row>
    <row r="18" spans="1:77" s="2" customFormat="1" x14ac:dyDescent="0.2">
      <c r="A18" s="10">
        <f t="shared" si="2"/>
        <v>12</v>
      </c>
      <c r="B18" s="74">
        <v>76396422</v>
      </c>
      <c r="C18" s="61" t="str">
        <f>+VLOOKUP(J18,TURNO!P:Q,2,0)</f>
        <v>DASHBOARD ES</v>
      </c>
      <c r="D18" s="61" t="str">
        <f>+VLOOKUP(N18,TURNO!B:D,3,0)</f>
        <v>Mañana</v>
      </c>
      <c r="E18" s="75">
        <f>+VLOOKUP(B18,GESEM!B:R,12,0)</f>
        <v>45555</v>
      </c>
      <c r="F18" s="61" t="str">
        <f>+VLOOKUP(B18,GESEM!B:R,13,0)</f>
        <v>FULL TIME</v>
      </c>
      <c r="G18" s="61"/>
      <c r="H18" s="61"/>
      <c r="I18" s="61" t="str">
        <f>+VLOOKUP(B18,GESEM!B:N,3,0)</f>
        <v>MOTTOCCANCHI RAMOS GUSTAVO</v>
      </c>
      <c r="J18" s="61" t="s">
        <v>30</v>
      </c>
      <c r="K18" s="61" t="str">
        <f>+VLOOKUP(B18,GESEM!B:R,8,0)</f>
        <v>COLCA PAITAN GLORIA AMELIA</v>
      </c>
      <c r="L18" s="61" t="str">
        <f>+VLOOKUP(B18,GESEM!B:R,17,0)</f>
        <v xml:space="preserve">ROJAS LUPERDI ZARELA </v>
      </c>
      <c r="M18" s="61" t="s">
        <v>99</v>
      </c>
      <c r="N18" s="13">
        <v>0.33333333333333331</v>
      </c>
      <c r="O18" s="14">
        <v>0.67708333333333337</v>
      </c>
      <c r="P18" s="13">
        <v>0.45833333333333331</v>
      </c>
      <c r="Q18" s="14">
        <v>0.48958333333333331</v>
      </c>
      <c r="R18" s="61" t="str">
        <f>+VLOOKUP(B18,GESEM!B:R,9,0)</f>
        <v>ACTIVO</v>
      </c>
      <c r="S18" s="13">
        <v>0.33333333333333331</v>
      </c>
      <c r="T18" s="14">
        <v>0.67708333333333337</v>
      </c>
      <c r="U18" s="14"/>
      <c r="V18" s="14"/>
      <c r="W18" s="14">
        <v>0.45833333333333331</v>
      </c>
      <c r="X18" s="14">
        <v>0.48958333333333331</v>
      </c>
      <c r="Y18" s="14"/>
      <c r="Z18" s="15"/>
      <c r="AA18" s="16">
        <v>0.33333333333333331</v>
      </c>
      <c r="AB18" s="17">
        <v>0.67708333333333337</v>
      </c>
      <c r="AC18" s="17"/>
      <c r="AD18" s="17"/>
      <c r="AE18" s="17">
        <v>0.45833333333333331</v>
      </c>
      <c r="AF18" s="17">
        <v>0.48958333333333331</v>
      </c>
      <c r="AG18" s="17"/>
      <c r="AH18" s="18"/>
      <c r="AI18" s="13"/>
      <c r="AJ18" s="14"/>
      <c r="AK18" s="14"/>
      <c r="AL18" s="14"/>
      <c r="AM18" s="14"/>
      <c r="AN18" s="14"/>
      <c r="AO18" s="14"/>
      <c r="AP18" s="20"/>
      <c r="AQ18" s="16">
        <v>0.33333333333333331</v>
      </c>
      <c r="AR18" s="17">
        <v>0.67708333333333337</v>
      </c>
      <c r="AS18" s="17"/>
      <c r="AT18" s="17"/>
      <c r="AU18" s="17">
        <v>0.45833333333333331</v>
      </c>
      <c r="AV18" s="17">
        <v>0.48958333333333331</v>
      </c>
      <c r="AW18" s="17"/>
      <c r="AX18" s="18"/>
      <c r="AY18" s="13">
        <v>0.33333333333333331</v>
      </c>
      <c r="AZ18" s="14">
        <v>0.67708333333333337</v>
      </c>
      <c r="BA18" s="14"/>
      <c r="BB18" s="14"/>
      <c r="BC18" s="14">
        <v>0.45833333333333331</v>
      </c>
      <c r="BD18" s="14">
        <v>0.48958333333333331</v>
      </c>
      <c r="BE18" s="14"/>
      <c r="BF18" s="20"/>
      <c r="BG18" s="16">
        <v>0.33333333333333331</v>
      </c>
      <c r="BH18" s="17">
        <v>0.67708333333333337</v>
      </c>
      <c r="BI18" s="17"/>
      <c r="BJ18" s="17"/>
      <c r="BK18" s="17">
        <v>0.45833333333333331</v>
      </c>
      <c r="BL18" s="17">
        <v>0.48958333333333331</v>
      </c>
      <c r="BM18" s="17"/>
      <c r="BN18" s="18"/>
      <c r="BO18" s="19">
        <v>0.33333333333333331</v>
      </c>
      <c r="BP18" s="14">
        <v>0.67708333333333337</v>
      </c>
      <c r="BQ18" s="14"/>
      <c r="BR18" s="14"/>
      <c r="BS18" s="14">
        <v>0.45833333333333331</v>
      </c>
      <c r="BT18" s="14">
        <v>0.48958333333333331</v>
      </c>
      <c r="BU18" s="14"/>
      <c r="BV18" s="20"/>
      <c r="BW18" s="21">
        <f t="shared" si="0"/>
        <v>1</v>
      </c>
      <c r="BX18" s="2" t="str">
        <f t="shared" si="1"/>
        <v>X</v>
      </c>
      <c r="BY18"/>
    </row>
    <row r="19" spans="1:77" x14ac:dyDescent="0.2">
      <c r="A19" s="10">
        <f t="shared" si="2"/>
        <v>13</v>
      </c>
      <c r="B19" s="74">
        <v>74097365</v>
      </c>
      <c r="C19" s="61" t="str">
        <f>+VLOOKUP(J19,TURNO!P:Q,2,0)</f>
        <v>DASHBOARD ES</v>
      </c>
      <c r="D19" s="61" t="str">
        <f>+VLOOKUP(N19,TURNO!B:D,3,0)</f>
        <v>Madrugada</v>
      </c>
      <c r="E19" s="75">
        <f>+VLOOKUP(B19,GESEM!B:R,12,0)</f>
        <v>45056</v>
      </c>
      <c r="F19" s="61" t="str">
        <f>+VLOOKUP(B19,GESEM!B:R,13,0)</f>
        <v>FULL TIME</v>
      </c>
      <c r="G19" s="61" t="s">
        <v>2382</v>
      </c>
      <c r="H19" s="96" t="s">
        <v>2383</v>
      </c>
      <c r="I19" s="61" t="str">
        <f>+VLOOKUP(B19,GESEM!B:N,3,0)</f>
        <v>MORALES BRAVO JUANA ROSA</v>
      </c>
      <c r="J19" s="61" t="s">
        <v>30</v>
      </c>
      <c r="K19" s="61" t="str">
        <f>+VLOOKUP(B19,GESEM!B:R,8,0)</f>
        <v>COLCA PAITAN GLORIA AMELIA</v>
      </c>
      <c r="L19" s="61" t="str">
        <f>+VLOOKUP(B19,GESEM!B:R,17,0)</f>
        <v xml:space="preserve">ROJAS LUPERDI ZARELA </v>
      </c>
      <c r="M19" s="61" t="s">
        <v>103</v>
      </c>
      <c r="N19" s="13">
        <v>0.125</v>
      </c>
      <c r="O19" s="14">
        <v>0.46875</v>
      </c>
      <c r="P19" s="13">
        <v>0.25</v>
      </c>
      <c r="Q19" s="14">
        <v>0.28125</v>
      </c>
      <c r="R19" s="108" t="str">
        <f>+VLOOKUP(B19,GESEM!B:R,9,0)</f>
        <v>ACTIVO</v>
      </c>
      <c r="S19" s="13">
        <v>0.125</v>
      </c>
      <c r="T19" s="14">
        <v>0.46875</v>
      </c>
      <c r="U19" s="14" t="s">
        <v>148</v>
      </c>
      <c r="V19" s="14" t="s">
        <v>148</v>
      </c>
      <c r="W19" s="14">
        <v>0.25</v>
      </c>
      <c r="X19" s="14">
        <v>0.28125</v>
      </c>
      <c r="Y19" s="14" t="s">
        <v>148</v>
      </c>
      <c r="Z19" s="15" t="s">
        <v>148</v>
      </c>
      <c r="AA19" s="16">
        <v>0.125</v>
      </c>
      <c r="AB19" s="17">
        <v>0.46875</v>
      </c>
      <c r="AC19" s="17" t="s">
        <v>148</v>
      </c>
      <c r="AD19" s="17" t="s">
        <v>148</v>
      </c>
      <c r="AE19" s="17">
        <v>0.25</v>
      </c>
      <c r="AF19" s="17">
        <v>0.28125</v>
      </c>
      <c r="AG19" s="17" t="s">
        <v>148</v>
      </c>
      <c r="AH19" s="18" t="s">
        <v>148</v>
      </c>
      <c r="AI19" s="13">
        <v>0.125</v>
      </c>
      <c r="AJ19" s="14">
        <v>0.46875</v>
      </c>
      <c r="AK19" s="14" t="s">
        <v>148</v>
      </c>
      <c r="AL19" s="14" t="s">
        <v>148</v>
      </c>
      <c r="AM19" s="14">
        <v>0.25</v>
      </c>
      <c r="AN19" s="14">
        <v>0.28125</v>
      </c>
      <c r="AO19" s="14" t="s">
        <v>148</v>
      </c>
      <c r="AP19" s="20" t="s">
        <v>148</v>
      </c>
      <c r="AQ19" s="16">
        <v>0.125</v>
      </c>
      <c r="AR19" s="17">
        <v>0.46875</v>
      </c>
      <c r="AS19" s="17" t="s">
        <v>148</v>
      </c>
      <c r="AT19" s="17" t="s">
        <v>148</v>
      </c>
      <c r="AU19" s="17">
        <v>0.25</v>
      </c>
      <c r="AV19" s="17">
        <v>0.28125</v>
      </c>
      <c r="AW19" s="17" t="s">
        <v>148</v>
      </c>
      <c r="AX19" s="18" t="s">
        <v>148</v>
      </c>
      <c r="AY19" s="13">
        <v>0.125</v>
      </c>
      <c r="AZ19" s="14">
        <v>0.46875</v>
      </c>
      <c r="BA19" s="14" t="s">
        <v>148</v>
      </c>
      <c r="BB19" s="14" t="s">
        <v>148</v>
      </c>
      <c r="BC19" s="13">
        <v>0.25</v>
      </c>
      <c r="BD19" s="14">
        <v>0.28125</v>
      </c>
      <c r="BE19" s="14" t="s">
        <v>148</v>
      </c>
      <c r="BF19" s="20" t="s">
        <v>148</v>
      </c>
      <c r="BG19" s="16">
        <v>0.125</v>
      </c>
      <c r="BH19" s="17">
        <v>0.46875</v>
      </c>
      <c r="BI19" s="17" t="s">
        <v>148</v>
      </c>
      <c r="BJ19" s="17" t="s">
        <v>148</v>
      </c>
      <c r="BK19" s="17">
        <v>0.25</v>
      </c>
      <c r="BL19" s="17">
        <v>0.28125</v>
      </c>
      <c r="BM19" s="17" t="s">
        <v>148</v>
      </c>
      <c r="BN19" s="18" t="s">
        <v>148</v>
      </c>
      <c r="BO19" s="13"/>
      <c r="BP19" s="14"/>
      <c r="BQ19" s="14"/>
      <c r="BR19" s="14"/>
      <c r="BS19" s="14"/>
      <c r="BT19" s="14"/>
      <c r="BU19" s="14"/>
      <c r="BV19" s="20"/>
      <c r="BW19" s="21">
        <f t="shared" si="0"/>
        <v>1</v>
      </c>
      <c r="BX19" s="2" t="str">
        <f t="shared" si="1"/>
        <v>X</v>
      </c>
    </row>
    <row r="20" spans="1:77" s="2" customFormat="1" x14ac:dyDescent="0.2">
      <c r="A20" s="10">
        <f t="shared" si="2"/>
        <v>14</v>
      </c>
      <c r="B20" s="74">
        <v>75324501</v>
      </c>
      <c r="C20" s="61" t="str">
        <f>+VLOOKUP(J20,TURNO!P:Q,2,0)</f>
        <v>DASHBOARD ES</v>
      </c>
      <c r="D20" s="61" t="str">
        <f>+VLOOKUP(N20,TURNO!B:D,3,0)</f>
        <v>Madrugada</v>
      </c>
      <c r="E20" s="75">
        <f>+VLOOKUP(B20,GESEM!B:R,12,0)</f>
        <v>45076</v>
      </c>
      <c r="F20" s="61" t="str">
        <f>+VLOOKUP(B20,GESEM!B:R,13,0)</f>
        <v>FULL TIME</v>
      </c>
      <c r="G20" s="61" t="s">
        <v>2382</v>
      </c>
      <c r="H20" s="96" t="s">
        <v>2383</v>
      </c>
      <c r="I20" s="61" t="str">
        <f>+VLOOKUP(B20,GESEM!B:N,3,0)</f>
        <v>ESPINOZA VILLANES ANA ALEJANDRA</v>
      </c>
      <c r="J20" s="61" t="s">
        <v>30</v>
      </c>
      <c r="K20" s="61" t="str">
        <f>+VLOOKUP(B20,GESEM!B:R,8,0)</f>
        <v>COLCA PAITAN GLORIA AMELIA</v>
      </c>
      <c r="L20" s="61" t="str">
        <f>+VLOOKUP(B20,GESEM!B:R,17,0)</f>
        <v xml:space="preserve">ROJAS LUPERDI ZARELA </v>
      </c>
      <c r="M20" s="61" t="s">
        <v>103</v>
      </c>
      <c r="N20" s="13">
        <v>0.125</v>
      </c>
      <c r="O20" s="14">
        <v>0.46875</v>
      </c>
      <c r="P20" s="13">
        <v>0.25</v>
      </c>
      <c r="Q20" s="14">
        <v>0.28125</v>
      </c>
      <c r="R20" s="61" t="str">
        <f>+VLOOKUP(B20,GESEM!B:R,9,0)</f>
        <v>ACTIVO</v>
      </c>
      <c r="S20" s="13">
        <v>0.125</v>
      </c>
      <c r="T20" s="14">
        <v>0.46875</v>
      </c>
      <c r="U20" s="14"/>
      <c r="V20" s="14"/>
      <c r="W20" s="14">
        <v>0.25</v>
      </c>
      <c r="X20" s="14">
        <v>0.28125</v>
      </c>
      <c r="Y20" s="14"/>
      <c r="Z20" s="15"/>
      <c r="AA20" s="16">
        <v>0.125</v>
      </c>
      <c r="AB20" s="17">
        <v>0.46875</v>
      </c>
      <c r="AC20" s="17"/>
      <c r="AD20" s="17"/>
      <c r="AE20" s="17">
        <v>0.25</v>
      </c>
      <c r="AF20" s="17">
        <v>0.28125</v>
      </c>
      <c r="AG20" s="17"/>
      <c r="AH20" s="18"/>
      <c r="AI20" s="19">
        <v>0.125</v>
      </c>
      <c r="AJ20" s="14">
        <v>0.46875</v>
      </c>
      <c r="AK20" s="14"/>
      <c r="AL20" s="14"/>
      <c r="AM20" s="14">
        <v>0.25</v>
      </c>
      <c r="AN20" s="14">
        <v>0.28125</v>
      </c>
      <c r="AO20" s="14"/>
      <c r="AP20" s="20"/>
      <c r="AQ20" s="16">
        <v>0.125</v>
      </c>
      <c r="AR20" s="17">
        <v>0.46875</v>
      </c>
      <c r="AS20" s="17"/>
      <c r="AT20" s="17"/>
      <c r="AU20" s="17">
        <v>0.25</v>
      </c>
      <c r="AV20" s="17">
        <v>0.28125</v>
      </c>
      <c r="AW20" s="17"/>
      <c r="AX20" s="18"/>
      <c r="AY20" s="13">
        <v>0.125</v>
      </c>
      <c r="AZ20" s="14">
        <v>0.46875</v>
      </c>
      <c r="BA20" s="14"/>
      <c r="BB20" s="14"/>
      <c r="BC20" s="14">
        <v>0.25</v>
      </c>
      <c r="BD20" s="14">
        <v>0.28125</v>
      </c>
      <c r="BE20" s="14"/>
      <c r="BF20" s="20"/>
      <c r="BG20" s="16">
        <v>0.125</v>
      </c>
      <c r="BH20" s="17">
        <v>0.46875</v>
      </c>
      <c r="BI20" s="17"/>
      <c r="BJ20" s="17"/>
      <c r="BK20" s="17">
        <v>0.25</v>
      </c>
      <c r="BL20" s="17">
        <v>0.28125</v>
      </c>
      <c r="BM20" s="17"/>
      <c r="BN20" s="18"/>
      <c r="BO20" s="19"/>
      <c r="BP20" s="14"/>
      <c r="BQ20" s="14"/>
      <c r="BR20" s="14"/>
      <c r="BS20" s="14"/>
      <c r="BT20" s="14"/>
      <c r="BU20" s="14"/>
      <c r="BV20" s="20"/>
      <c r="BW20" s="21">
        <f t="shared" si="0"/>
        <v>1</v>
      </c>
      <c r="BX20" s="2" t="str">
        <f t="shared" si="1"/>
        <v>X</v>
      </c>
      <c r="BY20"/>
    </row>
    <row r="21" spans="1:77" x14ac:dyDescent="0.2">
      <c r="A21" s="10">
        <f t="shared" si="2"/>
        <v>15</v>
      </c>
      <c r="B21" s="74">
        <v>77517363</v>
      </c>
      <c r="C21" s="61" t="str">
        <f>+VLOOKUP(J21,TURNO!P:Q,2,0)</f>
        <v>DASHBOARD ES</v>
      </c>
      <c r="D21" s="61" t="str">
        <f>+VLOOKUP(N21,TURNO!B:D,3,0)</f>
        <v>Madrugada</v>
      </c>
      <c r="E21" s="75">
        <f>+VLOOKUP(B21,GESEM!B:R,12,0)</f>
        <v>43620</v>
      </c>
      <c r="F21" s="61" t="str">
        <f>+VLOOKUP(B21,GESEM!B:R,13,0)</f>
        <v>FULL TIME</v>
      </c>
      <c r="G21" s="61" t="s">
        <v>2382</v>
      </c>
      <c r="H21" s="96" t="s">
        <v>2383</v>
      </c>
      <c r="I21" s="61" t="str">
        <f>+VLOOKUP(B21,GESEM!B:N,3,0)</f>
        <v>LOYOLA LEON JACQUELIN NICOL</v>
      </c>
      <c r="J21" s="61" t="s">
        <v>30</v>
      </c>
      <c r="K21" s="61" t="str">
        <f>+VLOOKUP(B21,GESEM!B:R,8,0)</f>
        <v>COLCA PAITAN GLORIA AMELIA</v>
      </c>
      <c r="L21" s="61" t="str">
        <f>+VLOOKUP(B21,GESEM!B:R,17,0)</f>
        <v xml:space="preserve">ROJAS LUPERDI ZARELA </v>
      </c>
      <c r="M21" s="61" t="s">
        <v>103</v>
      </c>
      <c r="N21" s="13">
        <v>0.125</v>
      </c>
      <c r="O21" s="14">
        <v>0.46875</v>
      </c>
      <c r="P21" s="13">
        <v>0.29166666666666669</v>
      </c>
      <c r="Q21" s="14">
        <v>0.32291666666666669</v>
      </c>
      <c r="R21" s="61" t="str">
        <f>+VLOOKUP(B21,GESEM!B:R,9,0)</f>
        <v>ACTIVO</v>
      </c>
      <c r="S21" s="13">
        <v>0.125</v>
      </c>
      <c r="T21" s="14">
        <v>0.46875</v>
      </c>
      <c r="U21" s="14"/>
      <c r="V21" s="14"/>
      <c r="W21" s="13">
        <v>0.29166666666666669</v>
      </c>
      <c r="X21" s="14">
        <v>0.32291666666666669</v>
      </c>
      <c r="Y21" s="14"/>
      <c r="Z21" s="15"/>
      <c r="AA21" s="16">
        <v>0.125</v>
      </c>
      <c r="AB21" s="17">
        <v>0.46875</v>
      </c>
      <c r="AC21" s="17"/>
      <c r="AD21" s="17"/>
      <c r="AE21" s="17">
        <v>0.29166666666666669</v>
      </c>
      <c r="AF21" s="17">
        <v>0.32291666666666669</v>
      </c>
      <c r="AG21" s="17"/>
      <c r="AH21" s="18"/>
      <c r="AI21" s="19">
        <v>0.125</v>
      </c>
      <c r="AJ21" s="14">
        <v>0.46875</v>
      </c>
      <c r="AK21" s="14"/>
      <c r="AL21" s="14"/>
      <c r="AM21" s="14">
        <v>0.29166666666666669</v>
      </c>
      <c r="AN21" s="14">
        <v>0.32291666666666669</v>
      </c>
      <c r="AO21" s="14"/>
      <c r="AP21" s="20"/>
      <c r="AQ21" s="16">
        <v>0.125</v>
      </c>
      <c r="AR21" s="17">
        <v>0.46875</v>
      </c>
      <c r="AS21" s="17"/>
      <c r="AT21" s="17"/>
      <c r="AU21" s="17">
        <v>0.29166666666666669</v>
      </c>
      <c r="AV21" s="17">
        <v>0.32291666666666669</v>
      </c>
      <c r="AW21" s="17"/>
      <c r="AX21" s="18"/>
      <c r="AY21" s="19">
        <v>0.125</v>
      </c>
      <c r="AZ21" s="14">
        <v>0.46875</v>
      </c>
      <c r="BA21" s="14"/>
      <c r="BB21" s="14"/>
      <c r="BC21" s="14">
        <v>0.29166666666666669</v>
      </c>
      <c r="BD21" s="14">
        <v>0.32291666666666669</v>
      </c>
      <c r="BE21" s="14"/>
      <c r="BF21" s="20"/>
      <c r="BG21" s="16">
        <v>0.125</v>
      </c>
      <c r="BH21" s="17">
        <v>0.46875</v>
      </c>
      <c r="BI21" s="17"/>
      <c r="BJ21" s="17"/>
      <c r="BK21" s="17">
        <v>0.29166666666666669</v>
      </c>
      <c r="BL21" s="17">
        <v>0.32291666666666669</v>
      </c>
      <c r="BM21" s="17"/>
      <c r="BN21" s="18"/>
      <c r="BO21" s="19"/>
      <c r="BP21" s="14"/>
      <c r="BQ21" s="14"/>
      <c r="BR21" s="14"/>
      <c r="BS21" s="14"/>
      <c r="BT21" s="14"/>
      <c r="BU21" s="14"/>
      <c r="BV21" s="20"/>
      <c r="BW21" s="21">
        <f t="shared" si="0"/>
        <v>1</v>
      </c>
      <c r="BX21" s="2" t="str">
        <f t="shared" si="1"/>
        <v>X</v>
      </c>
    </row>
    <row r="22" spans="1:77" s="2" customFormat="1" x14ac:dyDescent="0.2">
      <c r="A22" s="10">
        <f t="shared" si="2"/>
        <v>16</v>
      </c>
      <c r="B22" s="74">
        <v>73240582</v>
      </c>
      <c r="C22" s="61" t="str">
        <f>+VLOOKUP(J22,TURNO!P:Q,2,0)</f>
        <v>DASHBOARD ES</v>
      </c>
      <c r="D22" s="61" t="str">
        <f>+VLOOKUP(N22,TURNO!B:D,3,0)</f>
        <v>Madrugada</v>
      </c>
      <c r="E22" s="75">
        <f>+VLOOKUP(B22,GESEM!B:R,12,0)</f>
        <v>43797</v>
      </c>
      <c r="F22" s="61" t="str">
        <f>+VLOOKUP(B22,GESEM!B:R,13,0)</f>
        <v>FULL TIME</v>
      </c>
      <c r="G22" s="61" t="s">
        <v>2382</v>
      </c>
      <c r="H22" s="96" t="s">
        <v>2383</v>
      </c>
      <c r="I22" s="61" t="str">
        <f>+VLOOKUP(B22,GESEM!B:N,3,0)</f>
        <v>ROJAS CAMACHO NATHALY GERALDINE</v>
      </c>
      <c r="J22" s="61" t="s">
        <v>30</v>
      </c>
      <c r="K22" s="61" t="str">
        <f>+VLOOKUP(B22,GESEM!B:R,8,0)</f>
        <v>COLCA PAITAN GLORIA AMELIA</v>
      </c>
      <c r="L22" s="61" t="str">
        <f>+VLOOKUP(B22,GESEM!B:R,17,0)</f>
        <v xml:space="preserve">ROJAS LUPERDI ZARELA </v>
      </c>
      <c r="M22" s="61" t="s">
        <v>103</v>
      </c>
      <c r="N22" s="13">
        <v>0.125</v>
      </c>
      <c r="O22" s="14">
        <v>0.46875</v>
      </c>
      <c r="P22" s="13">
        <v>0.29166666666666669</v>
      </c>
      <c r="Q22" s="14">
        <v>0.32291666666666669</v>
      </c>
      <c r="R22" s="61" t="str">
        <f>+VLOOKUP(B22,GESEM!B:R,9,0)</f>
        <v>ACTIVO</v>
      </c>
      <c r="S22" s="13">
        <v>0.125</v>
      </c>
      <c r="T22" s="14">
        <v>0.46875</v>
      </c>
      <c r="U22" s="14"/>
      <c r="V22" s="14"/>
      <c r="W22" s="14">
        <v>0.29166666666666669</v>
      </c>
      <c r="X22" s="14">
        <v>0.32291666666666669</v>
      </c>
      <c r="Y22" s="14"/>
      <c r="Z22" s="15"/>
      <c r="AA22" s="16">
        <v>0.125</v>
      </c>
      <c r="AB22" s="17">
        <v>0.46875</v>
      </c>
      <c r="AC22" s="17"/>
      <c r="AD22" s="17"/>
      <c r="AE22" s="17">
        <v>0.29166666666666669</v>
      </c>
      <c r="AF22" s="17">
        <v>0.32291666666666669</v>
      </c>
      <c r="AG22" s="17"/>
      <c r="AH22" s="18"/>
      <c r="AI22" s="13">
        <v>0.125</v>
      </c>
      <c r="AJ22" s="14">
        <v>0.46875</v>
      </c>
      <c r="AK22" s="14"/>
      <c r="AL22" s="14"/>
      <c r="AM22" s="14">
        <v>0.29166666666666669</v>
      </c>
      <c r="AN22" s="14">
        <v>0.32291666666666669</v>
      </c>
      <c r="AO22" s="14"/>
      <c r="AP22" s="20"/>
      <c r="AQ22" s="16">
        <v>0.125</v>
      </c>
      <c r="AR22" s="17">
        <v>0.46875</v>
      </c>
      <c r="AS22" s="17"/>
      <c r="AT22" s="17"/>
      <c r="AU22" s="17">
        <v>0.29166666666666669</v>
      </c>
      <c r="AV22" s="17">
        <v>0.32291666666666669</v>
      </c>
      <c r="AW22" s="17"/>
      <c r="AX22" s="18"/>
      <c r="AY22" s="13">
        <v>0.125</v>
      </c>
      <c r="AZ22" s="14">
        <v>0.46875</v>
      </c>
      <c r="BA22" s="14"/>
      <c r="BB22" s="14"/>
      <c r="BC22" s="14">
        <v>0.29166666666666669</v>
      </c>
      <c r="BD22" s="14">
        <v>0.32291666666666669</v>
      </c>
      <c r="BE22" s="14"/>
      <c r="BF22" s="20"/>
      <c r="BG22" s="16">
        <v>0.125</v>
      </c>
      <c r="BH22" s="17">
        <v>0.46875</v>
      </c>
      <c r="BI22" s="17"/>
      <c r="BJ22" s="17"/>
      <c r="BK22" s="17">
        <v>0.29166666666666669</v>
      </c>
      <c r="BL22" s="17">
        <v>0.32291666666666669</v>
      </c>
      <c r="BM22" s="17"/>
      <c r="BN22" s="18"/>
      <c r="BO22" s="19"/>
      <c r="BP22" s="14"/>
      <c r="BQ22" s="14"/>
      <c r="BR22" s="14"/>
      <c r="BS22" s="14"/>
      <c r="BT22" s="14"/>
      <c r="BU22" s="14"/>
      <c r="BV22" s="20"/>
      <c r="BW22" s="21">
        <f t="shared" si="0"/>
        <v>1</v>
      </c>
      <c r="BX22" s="2" t="str">
        <f t="shared" si="1"/>
        <v>X</v>
      </c>
      <c r="BY22"/>
    </row>
    <row r="23" spans="1:77" x14ac:dyDescent="0.2">
      <c r="A23" s="10">
        <f t="shared" si="2"/>
        <v>17</v>
      </c>
      <c r="B23" s="74">
        <v>74494451</v>
      </c>
      <c r="C23" s="61" t="str">
        <f>+VLOOKUP(J23,TURNO!P:Q,2,0)</f>
        <v>DASHBOARD ES</v>
      </c>
      <c r="D23" s="61" t="str">
        <f>+VLOOKUP(N23,TURNO!B:D,3,0)</f>
        <v>Madrugada</v>
      </c>
      <c r="E23" s="75">
        <f>+VLOOKUP(B23,GESEM!B:R,12,0)</f>
        <v>45093</v>
      </c>
      <c r="F23" s="61" t="str">
        <f>+VLOOKUP(B23,GESEM!B:R,13,0)</f>
        <v>FULL TIME</v>
      </c>
      <c r="G23" s="61" t="s">
        <v>2382</v>
      </c>
      <c r="H23" s="96" t="s">
        <v>2383</v>
      </c>
      <c r="I23" s="61" t="str">
        <f>+VLOOKUP(B23,GESEM!B:N,3,0)</f>
        <v>AGUILAR SILVA LEVI RUBEN</v>
      </c>
      <c r="J23" s="61" t="s">
        <v>30</v>
      </c>
      <c r="K23" s="61" t="str">
        <f>+VLOOKUP(B23,GESEM!B:R,8,0)</f>
        <v>COLCA PAITAN GLORIA AMELIA</v>
      </c>
      <c r="L23" s="61" t="str">
        <f>+VLOOKUP(B23,GESEM!B:R,17,0)</f>
        <v xml:space="preserve">ROJAS LUPERDI ZARELA </v>
      </c>
      <c r="M23" s="61" t="s">
        <v>102</v>
      </c>
      <c r="N23" s="13">
        <v>0.20833333333333334</v>
      </c>
      <c r="O23" s="14">
        <v>0.55208333333333337</v>
      </c>
      <c r="P23" s="13">
        <v>0.33333333333333331</v>
      </c>
      <c r="Q23" s="14">
        <v>0.36458333333333331</v>
      </c>
      <c r="R23" s="108" t="str">
        <f>+VLOOKUP(B23,GESEM!B:R,9,0)</f>
        <v>ACTIVO</v>
      </c>
      <c r="S23" s="13">
        <v>0.20833333333333334</v>
      </c>
      <c r="T23" s="14">
        <v>0.55208333333333337</v>
      </c>
      <c r="U23" s="14" t="s">
        <v>148</v>
      </c>
      <c r="V23" s="14" t="s">
        <v>148</v>
      </c>
      <c r="W23" s="13">
        <v>0.33333333333333331</v>
      </c>
      <c r="X23" s="14">
        <v>0.36458333333333331</v>
      </c>
      <c r="Y23" s="13" t="s">
        <v>148</v>
      </c>
      <c r="Z23" s="15" t="s">
        <v>148</v>
      </c>
      <c r="AA23" s="16"/>
      <c r="AB23" s="17"/>
      <c r="AC23" s="17"/>
      <c r="AD23" s="17"/>
      <c r="AE23" s="17"/>
      <c r="AF23" s="17"/>
      <c r="AG23" s="17" t="s">
        <v>148</v>
      </c>
      <c r="AH23" s="18" t="s">
        <v>148</v>
      </c>
      <c r="AI23" s="13">
        <v>0.20833333333333334</v>
      </c>
      <c r="AJ23" s="14">
        <v>0.55208333333333337</v>
      </c>
      <c r="AK23" s="14" t="s">
        <v>148</v>
      </c>
      <c r="AL23" s="14" t="s">
        <v>148</v>
      </c>
      <c r="AM23" s="14">
        <v>0.33333333333333331</v>
      </c>
      <c r="AN23" s="14">
        <v>0.36458333333333331</v>
      </c>
      <c r="AO23" s="14" t="s">
        <v>148</v>
      </c>
      <c r="AP23" s="20" t="s">
        <v>148</v>
      </c>
      <c r="AQ23" s="16">
        <v>0.20833333333333334</v>
      </c>
      <c r="AR23" s="17">
        <v>0.55208333333333337</v>
      </c>
      <c r="AS23" s="17" t="s">
        <v>148</v>
      </c>
      <c r="AT23" s="17" t="s">
        <v>148</v>
      </c>
      <c r="AU23" s="17">
        <v>0.33333333333333331</v>
      </c>
      <c r="AV23" s="17">
        <v>0.36458333333333331</v>
      </c>
      <c r="AW23" s="17" t="s">
        <v>148</v>
      </c>
      <c r="AX23" s="18" t="s">
        <v>148</v>
      </c>
      <c r="AY23" s="13">
        <v>0.20833333333333334</v>
      </c>
      <c r="AZ23" s="14">
        <v>0.55208333333333337</v>
      </c>
      <c r="BA23" s="14" t="s">
        <v>148</v>
      </c>
      <c r="BB23" s="14" t="s">
        <v>148</v>
      </c>
      <c r="BC23" s="14">
        <v>0.33333333333333331</v>
      </c>
      <c r="BD23" s="14">
        <v>0.36458333333333331</v>
      </c>
      <c r="BE23" s="14" t="s">
        <v>148</v>
      </c>
      <c r="BF23" s="20" t="s">
        <v>148</v>
      </c>
      <c r="BG23" s="16">
        <v>0.20833333333333334</v>
      </c>
      <c r="BH23" s="17">
        <v>0.55208333333333337</v>
      </c>
      <c r="BI23" s="17" t="s">
        <v>148</v>
      </c>
      <c r="BJ23" s="17" t="s">
        <v>148</v>
      </c>
      <c r="BK23" s="17">
        <v>0.33333333333333331</v>
      </c>
      <c r="BL23" s="17">
        <v>0.36458333333333331</v>
      </c>
      <c r="BM23" s="17" t="s">
        <v>148</v>
      </c>
      <c r="BN23" s="18"/>
      <c r="BO23" s="13">
        <v>0.20833333333333334</v>
      </c>
      <c r="BP23" s="14">
        <v>0.55208333333333337</v>
      </c>
      <c r="BQ23" s="14" t="s">
        <v>148</v>
      </c>
      <c r="BR23" s="14" t="s">
        <v>148</v>
      </c>
      <c r="BS23" s="14">
        <v>0.33333333333333331</v>
      </c>
      <c r="BT23" s="14">
        <v>0.36458333333333331</v>
      </c>
      <c r="BU23" s="14" t="s">
        <v>148</v>
      </c>
      <c r="BV23" s="20" t="s">
        <v>148</v>
      </c>
      <c r="BW23" s="21">
        <f t="shared" si="0"/>
        <v>1</v>
      </c>
      <c r="BX23" s="2" t="str">
        <f t="shared" si="1"/>
        <v>X</v>
      </c>
    </row>
    <row r="24" spans="1:77" x14ac:dyDescent="0.2">
      <c r="A24" s="10">
        <f t="shared" si="2"/>
        <v>18</v>
      </c>
      <c r="B24" s="74">
        <v>71311486</v>
      </c>
      <c r="C24" s="61" t="str">
        <f>+VLOOKUP(J24,TURNO!P:Q,2,0)</f>
        <v>DASHBOARD ES</v>
      </c>
      <c r="D24" s="61" t="str">
        <f>+VLOOKUP(N24,TURNO!B:D,3,0)</f>
        <v>Madrugada</v>
      </c>
      <c r="E24" s="75">
        <f>+VLOOKUP(B24,GESEM!B:R,12,0)</f>
        <v>45237</v>
      </c>
      <c r="F24" s="61" t="str">
        <f>+VLOOKUP(B24,GESEM!B:R,13,0)</f>
        <v>FULL TIME</v>
      </c>
      <c r="G24" s="61" t="s">
        <v>2382</v>
      </c>
      <c r="H24" s="96" t="s">
        <v>2383</v>
      </c>
      <c r="I24" s="61" t="str">
        <f>+VLOOKUP(B24,GESEM!B:N,3,0)</f>
        <v>CABRERA ALVA CRISTINA</v>
      </c>
      <c r="J24" s="61" t="s">
        <v>30</v>
      </c>
      <c r="K24" s="61" t="str">
        <f>+VLOOKUP(B24,GESEM!B:R,8,0)</f>
        <v>COLCA PAITAN GLORIA AMELIA</v>
      </c>
      <c r="L24" s="61" t="str">
        <f>+VLOOKUP(B24,GESEM!B:R,17,0)</f>
        <v xml:space="preserve">ROJAS LUPERDI ZARELA </v>
      </c>
      <c r="M24" s="61" t="s">
        <v>102</v>
      </c>
      <c r="N24" s="13">
        <v>0.125</v>
      </c>
      <c r="O24" s="14">
        <v>0.46875</v>
      </c>
      <c r="P24" s="13">
        <v>0.375</v>
      </c>
      <c r="Q24" s="14">
        <v>0.40625</v>
      </c>
      <c r="R24" s="108" t="str">
        <f>+VLOOKUP(B24,GESEM!B:R,9,0)</f>
        <v>ACTIVO</v>
      </c>
      <c r="S24" s="13">
        <v>0.125</v>
      </c>
      <c r="T24" s="14">
        <v>0.46875</v>
      </c>
      <c r="U24" s="14" t="s">
        <v>148</v>
      </c>
      <c r="V24" s="14" t="s">
        <v>148</v>
      </c>
      <c r="W24" s="13">
        <v>0.375</v>
      </c>
      <c r="X24" s="14">
        <v>0.40625</v>
      </c>
      <c r="Y24" s="14" t="s">
        <v>148</v>
      </c>
      <c r="Z24" s="15" t="s">
        <v>148</v>
      </c>
      <c r="AA24" s="16">
        <v>0.125</v>
      </c>
      <c r="AB24" s="17">
        <v>0.46875</v>
      </c>
      <c r="AC24" s="17" t="s">
        <v>148</v>
      </c>
      <c r="AD24" s="17" t="s">
        <v>148</v>
      </c>
      <c r="AE24" s="17">
        <v>0.375</v>
      </c>
      <c r="AF24" s="17">
        <v>0.40625</v>
      </c>
      <c r="AG24" s="17" t="s">
        <v>148</v>
      </c>
      <c r="AH24" s="18" t="s">
        <v>148</v>
      </c>
      <c r="AI24" s="13">
        <v>0.125</v>
      </c>
      <c r="AJ24" s="14">
        <v>0.46875</v>
      </c>
      <c r="AK24" s="14" t="s">
        <v>148</v>
      </c>
      <c r="AL24" s="14" t="s">
        <v>148</v>
      </c>
      <c r="AM24" s="13">
        <v>0.375</v>
      </c>
      <c r="AN24" s="14">
        <v>0.40625</v>
      </c>
      <c r="AO24" s="14" t="s">
        <v>148</v>
      </c>
      <c r="AP24" s="20" t="s">
        <v>148</v>
      </c>
      <c r="AQ24" s="16">
        <v>0.125</v>
      </c>
      <c r="AR24" s="17">
        <v>0.46875</v>
      </c>
      <c r="AS24" s="17" t="s">
        <v>148</v>
      </c>
      <c r="AT24" s="17" t="s">
        <v>148</v>
      </c>
      <c r="AU24" s="17">
        <v>0.375</v>
      </c>
      <c r="AV24" s="17">
        <v>0.40625</v>
      </c>
      <c r="AW24" s="17" t="s">
        <v>148</v>
      </c>
      <c r="AX24" s="18" t="s">
        <v>148</v>
      </c>
      <c r="AY24" s="13">
        <v>0.125</v>
      </c>
      <c r="AZ24" s="14">
        <v>0.46875</v>
      </c>
      <c r="BA24" s="14" t="s">
        <v>148</v>
      </c>
      <c r="BB24" s="14" t="s">
        <v>148</v>
      </c>
      <c r="BC24" s="14">
        <v>0.375</v>
      </c>
      <c r="BD24" s="14">
        <v>0.40625</v>
      </c>
      <c r="BE24" s="14" t="s">
        <v>148</v>
      </c>
      <c r="BF24" s="20" t="s">
        <v>148</v>
      </c>
      <c r="BG24" s="16"/>
      <c r="BH24" s="17"/>
      <c r="BI24" s="17"/>
      <c r="BJ24" s="17"/>
      <c r="BK24" s="17"/>
      <c r="BL24" s="17"/>
      <c r="BM24" s="17"/>
      <c r="BN24" s="18"/>
      <c r="BO24" s="13">
        <v>0.125</v>
      </c>
      <c r="BP24" s="14">
        <v>0.46875</v>
      </c>
      <c r="BQ24" s="14" t="s">
        <v>148</v>
      </c>
      <c r="BR24" s="14" t="s">
        <v>148</v>
      </c>
      <c r="BS24" s="14">
        <v>0.375</v>
      </c>
      <c r="BT24" s="14">
        <v>0.40625</v>
      </c>
      <c r="BU24" s="14" t="s">
        <v>148</v>
      </c>
      <c r="BV24" s="20" t="s">
        <v>148</v>
      </c>
      <c r="BW24" s="21">
        <f t="shared" si="0"/>
        <v>1</v>
      </c>
      <c r="BX24" s="2" t="str">
        <f t="shared" si="1"/>
        <v>X</v>
      </c>
    </row>
    <row r="25" spans="1:77" x14ac:dyDescent="0.2">
      <c r="A25" s="10">
        <f t="shared" si="2"/>
        <v>19</v>
      </c>
      <c r="B25" s="74">
        <v>74387578</v>
      </c>
      <c r="C25" s="61" t="str">
        <f>+VLOOKUP(J25,TURNO!P:Q,2,0)</f>
        <v>DASHBOARD ES</v>
      </c>
      <c r="D25" s="61" t="str">
        <f>+VLOOKUP(N25,TURNO!B:D,3,0)</f>
        <v>Madrugada</v>
      </c>
      <c r="E25" s="75">
        <f>+VLOOKUP(B25,GESEM!B:R,12,0)</f>
        <v>43736</v>
      </c>
      <c r="F25" s="61" t="str">
        <f>+VLOOKUP(B25,GESEM!B:R,13,0)</f>
        <v>FULL TIME</v>
      </c>
      <c r="G25" s="61" t="s">
        <v>2382</v>
      </c>
      <c r="H25" s="96" t="s">
        <v>2383</v>
      </c>
      <c r="I25" s="61" t="str">
        <f>+VLOOKUP(B25,GESEM!B:N,3,0)</f>
        <v>QUISPE RODRIGUEZ MARCIAL ALEX</v>
      </c>
      <c r="J25" s="61" t="s">
        <v>30</v>
      </c>
      <c r="K25" s="61" t="str">
        <f>+VLOOKUP(B25,GESEM!B:R,8,0)</f>
        <v>COLCA PAITAN GLORIA AMELIA</v>
      </c>
      <c r="L25" s="61" t="str">
        <f>+VLOOKUP(B25,GESEM!B:R,17,0)</f>
        <v xml:space="preserve">ROJAS LUPERDI ZARELA </v>
      </c>
      <c r="M25" s="61" t="s">
        <v>102</v>
      </c>
      <c r="N25" s="13">
        <v>0.125</v>
      </c>
      <c r="O25" s="14">
        <v>0.46875</v>
      </c>
      <c r="P25" s="13">
        <v>0.375</v>
      </c>
      <c r="Q25" s="14">
        <v>0.40625</v>
      </c>
      <c r="R25" s="108" t="str">
        <f>+VLOOKUP(B25,GESEM!B:R,9,0)</f>
        <v>ACTIVO</v>
      </c>
      <c r="S25" s="13">
        <v>0.125</v>
      </c>
      <c r="T25" s="14">
        <v>0.46875</v>
      </c>
      <c r="U25" s="14" t="s">
        <v>148</v>
      </c>
      <c r="V25" s="14" t="s">
        <v>148</v>
      </c>
      <c r="W25" s="14">
        <v>0.375</v>
      </c>
      <c r="X25" s="14">
        <v>0.40625</v>
      </c>
      <c r="Y25" s="14" t="s">
        <v>148</v>
      </c>
      <c r="Z25" s="15" t="s">
        <v>148</v>
      </c>
      <c r="AA25" s="16">
        <v>0.125</v>
      </c>
      <c r="AB25" s="17">
        <v>0.46875</v>
      </c>
      <c r="AC25" s="17" t="s">
        <v>148</v>
      </c>
      <c r="AD25" s="17" t="s">
        <v>148</v>
      </c>
      <c r="AE25" s="17">
        <v>0.375</v>
      </c>
      <c r="AF25" s="17">
        <v>0.40625</v>
      </c>
      <c r="AG25" s="17" t="s">
        <v>148</v>
      </c>
      <c r="AH25" s="18" t="s">
        <v>148</v>
      </c>
      <c r="AI25" s="13">
        <v>0.125</v>
      </c>
      <c r="AJ25" s="14">
        <v>0.46875</v>
      </c>
      <c r="AK25" s="14" t="s">
        <v>148</v>
      </c>
      <c r="AL25" s="14" t="s">
        <v>148</v>
      </c>
      <c r="AM25" s="14">
        <v>0.375</v>
      </c>
      <c r="AN25" s="14">
        <v>0.40625</v>
      </c>
      <c r="AO25" s="14" t="s">
        <v>148</v>
      </c>
      <c r="AP25" s="20" t="s">
        <v>148</v>
      </c>
      <c r="AQ25" s="16">
        <v>0.125</v>
      </c>
      <c r="AR25" s="17">
        <v>0.46875</v>
      </c>
      <c r="AS25" s="17" t="s">
        <v>148</v>
      </c>
      <c r="AT25" s="17" t="s">
        <v>148</v>
      </c>
      <c r="AU25" s="17">
        <v>0.375</v>
      </c>
      <c r="AV25" s="17">
        <v>0.40625</v>
      </c>
      <c r="AW25" s="17" t="s">
        <v>148</v>
      </c>
      <c r="AX25" s="18" t="s">
        <v>148</v>
      </c>
      <c r="AY25" s="13">
        <v>0.125</v>
      </c>
      <c r="AZ25" s="14">
        <v>0.46875</v>
      </c>
      <c r="BA25" s="14" t="s">
        <v>148</v>
      </c>
      <c r="BB25" s="14" t="s">
        <v>148</v>
      </c>
      <c r="BC25" s="14">
        <v>0.375</v>
      </c>
      <c r="BD25" s="14">
        <v>0.40625</v>
      </c>
      <c r="BE25" s="14" t="s">
        <v>148</v>
      </c>
      <c r="BF25" s="20" t="s">
        <v>148</v>
      </c>
      <c r="BG25" s="16"/>
      <c r="BH25" s="17"/>
      <c r="BI25" s="17"/>
      <c r="BJ25" s="17"/>
      <c r="BK25" s="17"/>
      <c r="BL25" s="17"/>
      <c r="BM25" s="17"/>
      <c r="BN25" s="18"/>
      <c r="BO25" s="13">
        <v>0.125</v>
      </c>
      <c r="BP25" s="14">
        <v>0.46875</v>
      </c>
      <c r="BQ25" s="14" t="s">
        <v>148</v>
      </c>
      <c r="BR25" s="14" t="s">
        <v>148</v>
      </c>
      <c r="BS25" s="14">
        <v>0.375</v>
      </c>
      <c r="BT25" s="14">
        <v>0.40625</v>
      </c>
      <c r="BU25" s="14" t="s">
        <v>148</v>
      </c>
      <c r="BV25" s="20" t="s">
        <v>148</v>
      </c>
      <c r="BW25" s="21">
        <f t="shared" si="0"/>
        <v>1</v>
      </c>
      <c r="BX25" s="2" t="str">
        <f t="shared" si="1"/>
        <v>X</v>
      </c>
    </row>
    <row r="26" spans="1:77" s="2" customFormat="1" x14ac:dyDescent="0.2">
      <c r="A26" s="10">
        <f t="shared" si="2"/>
        <v>20</v>
      </c>
      <c r="B26" s="74">
        <v>72808446</v>
      </c>
      <c r="C26" s="61" t="str">
        <f>+VLOOKUP(J26,TURNO!P:Q,2,0)</f>
        <v>DASHBOARD ES</v>
      </c>
      <c r="D26" s="61" t="str">
        <f>+VLOOKUP(N26,TURNO!B:D,3,0)</f>
        <v>Madrugada</v>
      </c>
      <c r="E26" s="75">
        <f>+VLOOKUP(B26,GESEM!B:R,12,0)</f>
        <v>45707</v>
      </c>
      <c r="F26" s="61" t="str">
        <f>+VLOOKUP(B26,GESEM!B:R,13,0)</f>
        <v>FULL TIME</v>
      </c>
      <c r="G26" s="61" t="s">
        <v>2382</v>
      </c>
      <c r="H26" s="96" t="s">
        <v>2383</v>
      </c>
      <c r="I26" s="61" t="str">
        <f>+VLOOKUP(B26,GESEM!B:N,3,0)</f>
        <v>VILLAVICENCIO ARANDA FREDDY JUNIOR</v>
      </c>
      <c r="J26" s="61" t="s">
        <v>30</v>
      </c>
      <c r="K26" s="61" t="str">
        <f>+VLOOKUP(B26,GESEM!B:R,8,0)</f>
        <v>COLCA PAITAN GLORIA AMELIA</v>
      </c>
      <c r="L26" s="61" t="str">
        <f>+VLOOKUP(B26,GESEM!B:R,17,0)</f>
        <v xml:space="preserve">ROJAS LUPERDI ZARELA </v>
      </c>
      <c r="M26" s="61" t="s">
        <v>102</v>
      </c>
      <c r="N26" s="13">
        <v>0.125</v>
      </c>
      <c r="O26" s="14">
        <v>0.46875</v>
      </c>
      <c r="P26" s="13">
        <v>0.375</v>
      </c>
      <c r="Q26" s="14">
        <v>0.40625</v>
      </c>
      <c r="R26" s="61" t="str">
        <f>+VLOOKUP(B26,GESEM!B:R,9,0)</f>
        <v>ACTIVO</v>
      </c>
      <c r="S26" s="13">
        <v>0.125</v>
      </c>
      <c r="T26" s="14">
        <v>0.46875</v>
      </c>
      <c r="U26" s="14"/>
      <c r="V26" s="14"/>
      <c r="W26" s="14">
        <v>0.375</v>
      </c>
      <c r="X26" s="14">
        <v>0.40625</v>
      </c>
      <c r="Y26" s="14"/>
      <c r="Z26" s="15"/>
      <c r="AA26" s="16">
        <v>0.125</v>
      </c>
      <c r="AB26" s="17">
        <v>0.46875</v>
      </c>
      <c r="AC26" s="17"/>
      <c r="AD26" s="17"/>
      <c r="AE26" s="17">
        <v>0.375</v>
      </c>
      <c r="AF26" s="17">
        <v>0.40625</v>
      </c>
      <c r="AG26" s="17"/>
      <c r="AH26" s="18"/>
      <c r="AI26" s="13">
        <v>0.125</v>
      </c>
      <c r="AJ26" s="14">
        <v>0.46875</v>
      </c>
      <c r="AK26" s="14"/>
      <c r="AL26" s="14"/>
      <c r="AM26" s="14">
        <v>0.375</v>
      </c>
      <c r="AN26" s="14">
        <v>0.40625</v>
      </c>
      <c r="AO26" s="14"/>
      <c r="AP26" s="20"/>
      <c r="AQ26" s="16">
        <v>0.125</v>
      </c>
      <c r="AR26" s="17">
        <v>0.46875</v>
      </c>
      <c r="AS26" s="17"/>
      <c r="AT26" s="17"/>
      <c r="AU26" s="17">
        <v>0.375</v>
      </c>
      <c r="AV26" s="17">
        <v>0.40625</v>
      </c>
      <c r="AW26" s="17"/>
      <c r="AX26" s="18"/>
      <c r="AY26" s="13">
        <v>0.125</v>
      </c>
      <c r="AZ26" s="14">
        <v>0.46875</v>
      </c>
      <c r="BA26" s="14"/>
      <c r="BB26" s="14"/>
      <c r="BC26" s="14">
        <v>0.375</v>
      </c>
      <c r="BD26" s="14">
        <v>0.40625</v>
      </c>
      <c r="BE26" s="14"/>
      <c r="BF26" s="20"/>
      <c r="BG26" s="16"/>
      <c r="BH26" s="17"/>
      <c r="BI26" s="17"/>
      <c r="BJ26" s="17"/>
      <c r="BK26" s="17"/>
      <c r="BL26" s="17"/>
      <c r="BM26" s="17"/>
      <c r="BN26" s="18"/>
      <c r="BO26" s="19">
        <v>0.125</v>
      </c>
      <c r="BP26" s="14">
        <v>0.46875</v>
      </c>
      <c r="BQ26" s="14"/>
      <c r="BR26" s="14"/>
      <c r="BS26" s="14">
        <v>0.375</v>
      </c>
      <c r="BT26" s="14">
        <v>0.40625</v>
      </c>
      <c r="BU26" s="14"/>
      <c r="BV26" s="20"/>
      <c r="BW26" s="21">
        <f t="shared" si="0"/>
        <v>1</v>
      </c>
      <c r="BX26" s="2" t="str">
        <f t="shared" si="1"/>
        <v>X</v>
      </c>
      <c r="BY26"/>
    </row>
    <row r="27" spans="1:77" x14ac:dyDescent="0.2">
      <c r="A27" s="10">
        <f t="shared" si="2"/>
        <v>21</v>
      </c>
      <c r="B27" s="74">
        <v>48363824</v>
      </c>
      <c r="C27" s="61" t="str">
        <f>+VLOOKUP(J27,TURNO!P:Q,2,0)</f>
        <v>DASHBOARD ES</v>
      </c>
      <c r="D27" s="61" t="str">
        <f>+VLOOKUP(N27,TURNO!B:D,3,0)</f>
        <v>Madrugada</v>
      </c>
      <c r="E27" s="75">
        <f>+VLOOKUP(B27,GESEM!B:R,12,0)</f>
        <v>45688</v>
      </c>
      <c r="F27" s="61" t="str">
        <f>+VLOOKUP(B27,GESEM!B:R,13,0)</f>
        <v>FULL TIME</v>
      </c>
      <c r="G27" s="61" t="s">
        <v>2382</v>
      </c>
      <c r="H27" s="96" t="s">
        <v>2383</v>
      </c>
      <c r="I27" s="61" t="str">
        <f>+VLOOKUP(B27,GESEM!B:N,3,0)</f>
        <v>ALCANTARA PEREZ DELVIS ANGUAR</v>
      </c>
      <c r="J27" s="61" t="s">
        <v>30</v>
      </c>
      <c r="K27" s="61" t="str">
        <f>+VLOOKUP(B27,GESEM!B:R,8,0)</f>
        <v>COLCA PAITAN GLORIA AMELIA</v>
      </c>
      <c r="L27" s="61" t="str">
        <f>+VLOOKUP(B27,GESEM!B:R,17,0)</f>
        <v xml:space="preserve">ROJAS LUPERDI ZARELA </v>
      </c>
      <c r="M27" s="61" t="s">
        <v>102</v>
      </c>
      <c r="N27" s="13">
        <v>0.125</v>
      </c>
      <c r="O27" s="14">
        <v>0.46875</v>
      </c>
      <c r="P27" s="13">
        <v>0.33333333333333331</v>
      </c>
      <c r="Q27" s="14">
        <v>0.36458333333333331</v>
      </c>
      <c r="R27" s="61" t="str">
        <f>+VLOOKUP(B27,GESEM!B:R,9,0)</f>
        <v>ACTIVO</v>
      </c>
      <c r="S27" s="13">
        <v>0.125</v>
      </c>
      <c r="T27" s="14">
        <v>0.46875</v>
      </c>
      <c r="U27" s="14"/>
      <c r="V27" s="14"/>
      <c r="W27" s="13">
        <v>0.33333333333333331</v>
      </c>
      <c r="X27" s="14">
        <v>0.36458333333333331</v>
      </c>
      <c r="Y27" s="14"/>
      <c r="Z27" s="15"/>
      <c r="AA27" s="16">
        <v>0.125</v>
      </c>
      <c r="AB27" s="17">
        <v>0.46875</v>
      </c>
      <c r="AC27" s="17"/>
      <c r="AD27" s="17"/>
      <c r="AE27" s="17">
        <v>0.33333333333333331</v>
      </c>
      <c r="AF27" s="17">
        <v>0.36458333333333331</v>
      </c>
      <c r="AG27" s="17"/>
      <c r="AH27" s="18"/>
      <c r="AI27" s="13">
        <v>0.125</v>
      </c>
      <c r="AJ27" s="14">
        <v>0.46875</v>
      </c>
      <c r="AK27" s="14"/>
      <c r="AL27" s="14"/>
      <c r="AM27" s="14">
        <v>0.33333333333333331</v>
      </c>
      <c r="AN27" s="14">
        <v>0.36458333333333331</v>
      </c>
      <c r="AO27" s="14"/>
      <c r="AP27" s="20"/>
      <c r="AQ27" s="16">
        <v>0.125</v>
      </c>
      <c r="AR27" s="17">
        <v>0.46875</v>
      </c>
      <c r="AS27" s="17"/>
      <c r="AT27" s="17"/>
      <c r="AU27" s="17">
        <v>0.33333333333333331</v>
      </c>
      <c r="AV27" s="17">
        <v>0.36458333333333331</v>
      </c>
      <c r="AW27" s="17"/>
      <c r="AX27" s="18"/>
      <c r="AY27" s="13">
        <v>0.125</v>
      </c>
      <c r="AZ27" s="14">
        <v>0.46875</v>
      </c>
      <c r="BA27" s="14"/>
      <c r="BB27" s="14"/>
      <c r="BC27" s="14">
        <v>0.33333333333333331</v>
      </c>
      <c r="BD27" s="14">
        <v>0.36458333333333331</v>
      </c>
      <c r="BE27" s="14"/>
      <c r="BF27" s="20"/>
      <c r="BG27" s="16"/>
      <c r="BH27" s="17"/>
      <c r="BI27" s="17"/>
      <c r="BJ27" s="17"/>
      <c r="BK27" s="17"/>
      <c r="BL27" s="17"/>
      <c r="BM27" s="17"/>
      <c r="BN27" s="18"/>
      <c r="BO27" s="19">
        <v>0.125</v>
      </c>
      <c r="BP27" s="14">
        <v>0.46875</v>
      </c>
      <c r="BQ27" s="14"/>
      <c r="BR27" s="14"/>
      <c r="BS27" s="14">
        <v>0.33333333333333331</v>
      </c>
      <c r="BT27" s="14">
        <v>0.36458333333333331</v>
      </c>
      <c r="BU27" s="14"/>
      <c r="BV27" s="20"/>
      <c r="BW27" s="21">
        <f t="shared" si="0"/>
        <v>1</v>
      </c>
      <c r="BX27" s="2" t="str">
        <f t="shared" si="1"/>
        <v>X</v>
      </c>
    </row>
  </sheetData>
  <autoFilter ref="A6:BX27" xr:uid="{4570C0E8-E976-4A2D-987D-543712B943A5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6">
    <cfRule type="duplicateValues" dxfId="76" priority="153"/>
  </conditionalFormatting>
  <conditionalFormatting sqref="B9">
    <cfRule type="duplicateValues" dxfId="75" priority="138"/>
  </conditionalFormatting>
  <conditionalFormatting sqref="B10">
    <cfRule type="duplicateValues" dxfId="74" priority="93"/>
    <cfRule type="duplicateValues" dxfId="73" priority="94"/>
  </conditionalFormatting>
  <conditionalFormatting sqref="B11">
    <cfRule type="duplicateValues" dxfId="72" priority="92"/>
  </conditionalFormatting>
  <conditionalFormatting sqref="B12">
    <cfRule type="duplicateValues" dxfId="71" priority="99"/>
  </conditionalFormatting>
  <conditionalFormatting sqref="B13">
    <cfRule type="duplicateValues" dxfId="70" priority="86"/>
  </conditionalFormatting>
  <conditionalFormatting sqref="B14">
    <cfRule type="duplicateValues" dxfId="69" priority="80"/>
    <cfRule type="duplicateValues" dxfId="68" priority="81"/>
  </conditionalFormatting>
  <conditionalFormatting sqref="B18">
    <cfRule type="duplicateValues" dxfId="67" priority="54"/>
    <cfRule type="duplicateValues" dxfId="66" priority="55"/>
    <cfRule type="duplicateValues" dxfId="65" priority="56"/>
    <cfRule type="duplicateValues" dxfId="64" priority="57"/>
    <cfRule type="duplicateValues" dxfId="63" priority="58"/>
    <cfRule type="duplicateValues" dxfId="62" priority="59"/>
    <cfRule type="duplicateValues" dxfId="61" priority="60"/>
  </conditionalFormatting>
  <conditionalFormatting sqref="B19">
    <cfRule type="duplicateValues" dxfId="60" priority="48"/>
    <cfRule type="duplicateValues" dxfId="59" priority="50"/>
    <cfRule type="duplicateValues" dxfId="58" priority="51"/>
    <cfRule type="duplicateValues" dxfId="57" priority="52"/>
  </conditionalFormatting>
  <conditionalFormatting sqref="B20">
    <cfRule type="duplicateValues" dxfId="56" priority="44"/>
    <cfRule type="duplicateValues" dxfId="55" priority="45"/>
    <cfRule type="duplicateValues" dxfId="54" priority="47"/>
  </conditionalFormatting>
  <conditionalFormatting sqref="B21">
    <cfRule type="duplicateValues" dxfId="53" priority="40"/>
    <cfRule type="duplicateValues" dxfId="52" priority="41"/>
    <cfRule type="duplicateValues" dxfId="51" priority="43"/>
  </conditionalFormatting>
  <conditionalFormatting sqref="B22">
    <cfRule type="duplicateValues" dxfId="50" priority="37"/>
    <cfRule type="duplicateValues" dxfId="49" priority="38"/>
  </conditionalFormatting>
  <conditionalFormatting sqref="B23">
    <cfRule type="duplicateValues" dxfId="48" priority="27"/>
    <cfRule type="duplicateValues" dxfId="47" priority="29"/>
    <cfRule type="duplicateValues" dxfId="46" priority="30"/>
    <cfRule type="duplicateValues" dxfId="45" priority="31"/>
  </conditionalFormatting>
  <conditionalFormatting sqref="B24">
    <cfRule type="duplicateValues" dxfId="44" priority="22"/>
    <cfRule type="duplicateValues" dxfId="43" priority="24"/>
    <cfRule type="duplicateValues" dxfId="42" priority="25"/>
    <cfRule type="duplicateValues" dxfId="41" priority="26"/>
  </conditionalFormatting>
  <conditionalFormatting sqref="B25">
    <cfRule type="duplicateValues" dxfId="40" priority="17"/>
    <cfRule type="duplicateValues" dxfId="39" priority="19"/>
    <cfRule type="duplicateValues" dxfId="38" priority="20"/>
    <cfRule type="duplicateValues" dxfId="37" priority="21"/>
  </conditionalFormatting>
  <conditionalFormatting sqref="B26">
    <cfRule type="duplicateValues" dxfId="36" priority="10"/>
    <cfRule type="duplicateValues" dxfId="35" priority="11"/>
    <cfRule type="duplicateValues" dxfId="34" priority="12"/>
    <cfRule type="duplicateValues" dxfId="33" priority="13"/>
    <cfRule type="duplicateValues" dxfId="32" priority="14"/>
    <cfRule type="duplicateValues" dxfId="31" priority="15"/>
    <cfRule type="duplicateValues" dxfId="30" priority="16"/>
  </conditionalFormatting>
  <conditionalFormatting sqref="B27">
    <cfRule type="duplicateValues" dxfId="29" priority="2"/>
    <cfRule type="duplicateValues" dxfId="28" priority="3"/>
    <cfRule type="duplicateValues" dxfId="27" priority="4"/>
    <cfRule type="duplicateValues" dxfId="26" priority="5"/>
    <cfRule type="duplicateValues" dxfId="25" priority="6"/>
    <cfRule type="duplicateValues" dxfId="24" priority="7"/>
    <cfRule type="duplicateValues" dxfId="23" priority="8"/>
  </conditionalFormatting>
  <conditionalFormatting sqref="B28:B48 B15:B17 B7:B8">
    <cfRule type="duplicateValues" dxfId="22" priority="75695"/>
  </conditionalFormatting>
  <conditionalFormatting sqref="R6 I6">
    <cfRule type="duplicateValues" dxfId="21" priority="152"/>
  </conditionalFormatting>
  <conditionalFormatting sqref="BW7:BW27">
    <cfRule type="cellIs" dxfId="20" priority="1" operator="greaterThan">
      <formula>0</formula>
    </cfRule>
  </conditionalFormatting>
  <conditionalFormatting sqref="BW29:BW146">
    <cfRule type="cellIs" dxfId="19" priority="157" operator="greaterThan">
      <formula>0</formula>
    </cfRule>
  </conditionalFormatting>
  <dataValidations disablePrompts="1" count="1">
    <dataValidation type="list" allowBlank="1" showInputMessage="1" showErrorMessage="1" sqref="R393 R351 R57 R99 R141 R183 R225 R267 R309" xr:uid="{55F5FD0C-6E96-4A52-B42A-891413643090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4EBD-4E97-470F-B8EB-D1FBA85AB4D7}">
  <sheetPr codeName="sFB10">
    <tabColor theme="9" tint="-0.249977111117893"/>
  </sheetPr>
  <dimension ref="A2:BX6"/>
  <sheetViews>
    <sheetView showGridLines="0" zoomScale="70" zoomScaleNormal="70" workbookViewId="0">
      <selection activeCell="A7" sqref="A7"/>
    </sheetView>
  </sheetViews>
  <sheetFormatPr baseColWidth="10" defaultColWidth="11.42578125" defaultRowHeight="12.75" x14ac:dyDescent="0.2"/>
  <cols>
    <col min="1" max="1" width="4.28515625" bestFit="1" customWidth="1"/>
    <col min="2" max="2" width="9.5703125" bestFit="1" customWidth="1"/>
    <col min="3" max="3" width="34.28515625" bestFit="1" customWidth="1"/>
    <col min="4" max="4" width="11" bestFit="1" customWidth="1"/>
    <col min="5" max="5" width="13.140625" bestFit="1" customWidth="1"/>
    <col min="6" max="6" width="14.42578125" bestFit="1" customWidth="1"/>
    <col min="7" max="7" width="21.42578125" bestFit="1" customWidth="1"/>
    <col min="8" max="8" width="17.42578125" bestFit="1" customWidth="1"/>
    <col min="9" max="9" width="41.42578125" bestFit="1" customWidth="1"/>
    <col min="10" max="10" width="25.85546875" bestFit="1" customWidth="1"/>
    <col min="11" max="11" width="33" bestFit="1" customWidth="1"/>
    <col min="12" max="12" width="35" bestFit="1" customWidth="1"/>
    <col min="13" max="13" width="9.28515625" bestFit="1" customWidth="1"/>
    <col min="14" max="14" width="10.85546875" bestFit="1" customWidth="1"/>
    <col min="15" max="15" width="8.7109375" bestFit="1" customWidth="1"/>
    <col min="16" max="16" width="9.7109375" customWidth="1"/>
    <col min="17" max="17" width="11.5703125" bestFit="1" customWidth="1"/>
    <col min="18" max="18" width="7.140625" bestFit="1" customWidth="1"/>
    <col min="19" max="19" width="7.42578125" bestFit="1" customWidth="1"/>
    <col min="20" max="20" width="6.85546875" bestFit="1" customWidth="1"/>
    <col min="21" max="22" width="7.85546875" bestFit="1" customWidth="1"/>
    <col min="23" max="24" width="7.5703125" bestFit="1" customWidth="1"/>
    <col min="25" max="26" width="7.85546875" bestFit="1" customWidth="1"/>
    <col min="27" max="27" width="7.42578125" bestFit="1" customWidth="1"/>
    <col min="28" max="28" width="6.85546875" bestFit="1" customWidth="1"/>
    <col min="29" max="30" width="7.85546875" bestFit="1" customWidth="1"/>
    <col min="31" max="32" width="7.5703125" bestFit="1" customWidth="1"/>
    <col min="33" max="34" width="7.85546875" bestFit="1" customWidth="1"/>
    <col min="35" max="35" width="7.42578125" bestFit="1" customWidth="1"/>
    <col min="36" max="36" width="6.85546875" bestFit="1" customWidth="1"/>
    <col min="37" max="38" width="7.85546875" bestFit="1" customWidth="1"/>
    <col min="39" max="40" width="7.5703125" bestFit="1" customWidth="1"/>
    <col min="41" max="42" width="7.85546875" bestFit="1" customWidth="1"/>
    <col min="43" max="43" width="7.42578125" bestFit="1" customWidth="1"/>
    <col min="44" max="44" width="6.85546875" bestFit="1" customWidth="1"/>
    <col min="45" max="46" width="7.85546875" bestFit="1" customWidth="1"/>
    <col min="47" max="48" width="7.5703125" bestFit="1" customWidth="1"/>
    <col min="49" max="50" width="7.85546875" bestFit="1" customWidth="1"/>
    <col min="51" max="51" width="7.42578125" bestFit="1" customWidth="1"/>
    <col min="52" max="52" width="6.85546875" bestFit="1" customWidth="1"/>
    <col min="53" max="54" width="7.85546875" bestFit="1" customWidth="1"/>
    <col min="55" max="56" width="7.5703125" bestFit="1" customWidth="1"/>
    <col min="57" max="58" width="7.85546875" bestFit="1" customWidth="1"/>
    <col min="59" max="59" width="7.42578125" bestFit="1" customWidth="1"/>
    <col min="60" max="60" width="6.85546875" bestFit="1" customWidth="1"/>
    <col min="61" max="62" width="7.85546875" bestFit="1" customWidth="1"/>
    <col min="63" max="64" width="7.5703125" bestFit="1" customWidth="1"/>
    <col min="65" max="66" width="7.85546875" bestFit="1" customWidth="1"/>
    <col min="67" max="67" width="7.42578125" bestFit="1" customWidth="1"/>
    <col min="68" max="68" width="6.85546875" bestFit="1" customWidth="1"/>
    <col min="69" max="70" width="7.85546875" bestFit="1" customWidth="1"/>
    <col min="71" max="72" width="7.5703125" bestFit="1" customWidth="1"/>
    <col min="73" max="74" width="7.85546875" bestFit="1" customWidth="1"/>
    <col min="75" max="75" width="2.42578125" bestFit="1" customWidth="1"/>
    <col min="76" max="76" width="3.42578125" bestFit="1" customWidth="1"/>
  </cols>
  <sheetData>
    <row r="2" spans="1:76" x14ac:dyDescent="0.2"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</row>
    <row r="3" spans="1:76" ht="13.5" thickBot="1" x14ac:dyDescent="0.25"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</row>
    <row r="4" spans="1:76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ht="15.75" customHeight="1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+DASHBOARD!S5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6" ht="39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2208</v>
      </c>
      <c r="H6" s="4" t="s">
        <v>2208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0</v>
      </c>
    </row>
  </sheetData>
  <autoFilter ref="A6:BV6" xr:uid="{C0E64EBD-4E97-470F-B8EB-D1FBA85AB4D7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6">
    <cfRule type="duplicateValues" dxfId="18" priority="24"/>
  </conditionalFormatting>
  <conditionalFormatting sqref="B9">
    <cfRule type="duplicateValues" dxfId="17" priority="5958"/>
  </conditionalFormatting>
  <conditionalFormatting sqref="B10">
    <cfRule type="duplicateValues" dxfId="16" priority="9"/>
  </conditionalFormatting>
  <conditionalFormatting sqref="B11">
    <cfRule type="duplicateValues" dxfId="15" priority="7"/>
  </conditionalFormatting>
  <conditionalFormatting sqref="B12:B93 B7:B8">
    <cfRule type="duplicateValues" dxfId="14" priority="134"/>
  </conditionalFormatting>
  <conditionalFormatting sqref="R6 I6">
    <cfRule type="duplicateValues" dxfId="13" priority="23"/>
  </conditionalFormatting>
  <conditionalFormatting sqref="BW7:BW70">
    <cfRule type="cellIs" dxfId="12" priority="6" operator="greaterThan">
      <formula>0</formula>
    </cfRule>
  </conditionalFormatting>
  <conditionalFormatting sqref="BW74:BW191">
    <cfRule type="cellIs" dxfId="11" priority="28" operator="greaterThan">
      <formula>0</formula>
    </cfRule>
  </conditionalFormatting>
  <dataValidations disablePrompts="1" count="1">
    <dataValidation type="list" allowBlank="1" showInputMessage="1" showErrorMessage="1" sqref="R438 R20 R60 R102 R144 R186 R228 R270 R312 R354 R396" xr:uid="{1F2AA09E-C860-4206-8D1A-0B04C64711A6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2470-942C-451D-B753-3DF99279EC3C}">
  <sheetPr codeName="Hoja12">
    <tabColor theme="9" tint="-0.249977111117893"/>
  </sheetPr>
  <dimension ref="P2:P24"/>
  <sheetViews>
    <sheetView showGridLines="0" topLeftCell="D1" zoomScaleNormal="100" workbookViewId="0">
      <selection activeCell="O5" sqref="O5"/>
    </sheetView>
  </sheetViews>
  <sheetFormatPr baseColWidth="10" defaultColWidth="11.42578125" defaultRowHeight="15" customHeight="1" x14ac:dyDescent="0.2"/>
  <cols>
    <col min="1" max="2" width="11.42578125" style="2"/>
    <col min="3" max="3" width="14.140625" style="2" bestFit="1" customWidth="1"/>
    <col min="4" max="4" width="9.7109375" style="2" bestFit="1" customWidth="1"/>
    <col min="5" max="15" width="11.42578125" style="2"/>
    <col min="16" max="16" width="27" style="2" bestFit="1" customWidth="1"/>
    <col min="17" max="16384" width="11.42578125" style="2"/>
  </cols>
  <sheetData>
    <row r="2" spans="16:16" ht="15" customHeight="1" thickBot="1" x14ac:dyDescent="0.25">
      <c r="P2" s="57" t="s">
        <v>4</v>
      </c>
    </row>
    <row r="3" spans="16:16" ht="15" customHeight="1" thickBot="1" x14ac:dyDescent="0.25">
      <c r="P3" s="58" t="s">
        <v>36</v>
      </c>
    </row>
    <row r="4" spans="16:16" ht="15" customHeight="1" thickBot="1" x14ac:dyDescent="0.25">
      <c r="P4" s="58" t="s">
        <v>13</v>
      </c>
    </row>
    <row r="5" spans="16:16" ht="15" customHeight="1" thickBot="1" x14ac:dyDescent="0.25">
      <c r="P5" s="58" t="s">
        <v>39</v>
      </c>
    </row>
    <row r="6" spans="16:16" ht="15" customHeight="1" thickBot="1" x14ac:dyDescent="0.25">
      <c r="P6" s="58" t="s">
        <v>11</v>
      </c>
    </row>
    <row r="7" spans="16:16" ht="15" customHeight="1" thickBot="1" x14ac:dyDescent="0.25">
      <c r="P7" s="58" t="s">
        <v>16</v>
      </c>
    </row>
    <row r="8" spans="16:16" ht="15" customHeight="1" thickBot="1" x14ac:dyDescent="0.25">
      <c r="P8" s="58" t="s">
        <v>477</v>
      </c>
    </row>
    <row r="9" spans="16:16" ht="15" customHeight="1" thickBot="1" x14ac:dyDescent="0.25">
      <c r="P9" s="58" t="s">
        <v>2243</v>
      </c>
    </row>
    <row r="10" spans="16:16" ht="15" customHeight="1" thickBot="1" x14ac:dyDescent="0.25">
      <c r="P10" s="58" t="s">
        <v>249</v>
      </c>
    </row>
    <row r="11" spans="16:16" ht="15" customHeight="1" thickBot="1" x14ac:dyDescent="0.25">
      <c r="P11" s="58" t="s">
        <v>66</v>
      </c>
    </row>
    <row r="12" spans="16:16" ht="15" customHeight="1" thickBot="1" x14ac:dyDescent="0.25">
      <c r="P12" s="58" t="s">
        <v>2244</v>
      </c>
    </row>
    <row r="13" spans="16:16" ht="15" customHeight="1" thickBot="1" x14ac:dyDescent="0.25">
      <c r="P13" s="58" t="s">
        <v>30</v>
      </c>
    </row>
    <row r="14" spans="16:16" ht="15" customHeight="1" thickBot="1" x14ac:dyDescent="0.25">
      <c r="P14" s="58" t="s">
        <v>2245</v>
      </c>
    </row>
    <row r="15" spans="16:16" ht="15" customHeight="1" thickBot="1" x14ac:dyDescent="0.25">
      <c r="P15" s="58" t="s">
        <v>14</v>
      </c>
    </row>
    <row r="16" spans="16:16" ht="15" customHeight="1" thickBot="1" x14ac:dyDescent="0.25">
      <c r="P16" s="58" t="s">
        <v>695</v>
      </c>
    </row>
    <row r="17" spans="16:16" ht="15" customHeight="1" thickBot="1" x14ac:dyDescent="0.25">
      <c r="P17" s="58" t="s">
        <v>22</v>
      </c>
    </row>
    <row r="18" spans="16:16" ht="15" customHeight="1" thickBot="1" x14ac:dyDescent="0.25">
      <c r="P18" s="58" t="s">
        <v>27</v>
      </c>
    </row>
    <row r="19" spans="16:16" ht="15" customHeight="1" thickBot="1" x14ac:dyDescent="0.25">
      <c r="P19" s="58" t="s">
        <v>45</v>
      </c>
    </row>
    <row r="20" spans="16:16" ht="15" customHeight="1" thickBot="1" x14ac:dyDescent="0.25">
      <c r="P20" s="58" t="s">
        <v>146</v>
      </c>
    </row>
    <row r="21" spans="16:16" ht="15" customHeight="1" thickBot="1" x14ac:dyDescent="0.25">
      <c r="P21" s="58" t="s">
        <v>64</v>
      </c>
    </row>
    <row r="22" spans="16:16" ht="15" customHeight="1" thickBot="1" x14ac:dyDescent="0.25">
      <c r="P22" s="58" t="s">
        <v>23</v>
      </c>
    </row>
    <row r="23" spans="16:16" ht="15" customHeight="1" thickBot="1" x14ac:dyDescent="0.25">
      <c r="P23" s="58" t="s">
        <v>25</v>
      </c>
    </row>
    <row r="24" spans="16:16" ht="15" customHeight="1" thickBot="1" x14ac:dyDescent="0.25">
      <c r="P24" s="58" t="s">
        <v>346</v>
      </c>
    </row>
  </sheetData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46568-1135-4756-8EAC-3DBDE06EF124}">
  <sheetPr codeName="sFB8">
    <tabColor theme="9" tint="-0.249977111117893"/>
  </sheetPr>
  <dimension ref="A2:BX9"/>
  <sheetViews>
    <sheetView showGridLines="0" topLeftCell="A2" zoomScale="85" zoomScaleNormal="85" workbookViewId="0">
      <selection activeCell="I22" sqref="A22:I22"/>
    </sheetView>
  </sheetViews>
  <sheetFormatPr baseColWidth="10" defaultColWidth="11.42578125" defaultRowHeight="12.75" x14ac:dyDescent="0.2"/>
  <cols>
    <col min="1" max="1" width="5.42578125" bestFit="1" customWidth="1"/>
    <col min="2" max="2" width="11.28515625" customWidth="1"/>
    <col min="3" max="3" width="17.5703125" customWidth="1"/>
    <col min="4" max="4" width="12.5703125" customWidth="1"/>
    <col min="5" max="5" width="10.28515625" bestFit="1" customWidth="1"/>
    <col min="6" max="6" width="23.140625" bestFit="1" customWidth="1"/>
    <col min="7" max="7" width="18" customWidth="1"/>
    <col min="8" max="8" width="35.42578125" bestFit="1" customWidth="1"/>
    <col min="9" max="9" width="48.28515625" bestFit="1" customWidth="1"/>
    <col min="10" max="10" width="28.28515625" bestFit="1" customWidth="1"/>
    <col min="11" max="11" width="37.140625" bestFit="1" customWidth="1"/>
    <col min="12" max="12" width="46.28515625" bestFit="1" customWidth="1"/>
    <col min="13" max="13" width="16.28515625" bestFit="1" customWidth="1"/>
    <col min="14" max="14" width="12.140625" customWidth="1"/>
    <col min="15" max="15" width="9.42578125" customWidth="1"/>
    <col min="16" max="16" width="9.7109375" customWidth="1"/>
    <col min="17" max="17" width="11.42578125" customWidth="1"/>
    <col min="18" max="18" width="9.7109375" customWidth="1"/>
    <col min="19" max="74" width="14.5703125" customWidth="1"/>
  </cols>
  <sheetData>
    <row r="2" spans="1:76" x14ac:dyDescent="0.2">
      <c r="T2">
        <f>IF($K2=0,0,IF(COUNTBLANK(S2)&gt;0,0,IF($K2="full time",IF(S2+"08:45:00"&gt;VALUE("23:59:59"),S2+VALUE("08:45:00")-1,S2+VALUE("08:45:00")),IF($K2="part time",IF(S2+VALUE("03:45:00")&gt;VALUE("23:59:59"),S2+VALUE("03:45:00")-1,S2+VALUE("03:45:00"))))))</f>
        <v>0</v>
      </c>
      <c r="U2">
        <f>IF(COUNTBLANK(S2)&gt;0,0,IF(S2=0,0,IF($K2="part time",0,IF($K2="Full time",IF(S2+"01:45:00"&gt;VALUE("23:59:59"),S2+"01:30:00"-1,S2+"01:45:00"),0))))</f>
        <v>0</v>
      </c>
      <c r="V2">
        <f>IF(COUNTBLANK(S2)&gt;0,0,IF($K2="part time",0,IF($K2="full time",U2+VALUE("00:15:00"),0)))</f>
        <v>0</v>
      </c>
      <c r="W2">
        <f>IF(COUNTBLANK(S2)&gt;0,0,IF(S2=0,0,IF($K2="Full time",S2+"04:30:00",0)))</f>
        <v>0</v>
      </c>
      <c r="X2">
        <f>IF(COUNTBLANK(S2)&gt;0,0,IF($K2="part time",0,IF($K2="full time",W2+VALUE("00:45:00"),0)))</f>
        <v>0</v>
      </c>
      <c r="Y2">
        <f>IF(COUNTBLANK(S2)&gt;0,0,IF($K2="part time",0,IF($K2="full time",IF(T2&lt;VALUE("04:00"),T2+1,T2)-VALUE("01:30:00"),0)))</f>
        <v>0</v>
      </c>
      <c r="Z2">
        <f>IF(COUNTBLANK(S2)&gt;0,0,IF($K2="part time",0,IF($K2="full time",Y2+VALUE("00:15:00"),0)))</f>
        <v>0</v>
      </c>
      <c r="AZ2">
        <f>IF($K2=0,0,IF(COUNTBLANK(AY2)&gt;0,0,IF($K2="full time",IF(AY2+"08:45:00"&gt;VALUE("23:59:59"),AY2+VALUE("08:45:00")-1,AY2+VALUE("08:45:00")),IF($K2="part time",IF(AY2+VALUE("03:45:00")&gt;VALUE("23:59:59"),AY2+VALUE("03:45:00")-1,AY2+VALUE("03:45:00"))))))</f>
        <v>0</v>
      </c>
      <c r="BA2">
        <f>IF(COUNTBLANK(AY2)&gt;0,0,IF(AY2=0,0,IF($K2="part time",0,IF($K2="Full time",IF(AY2+"01:45:00"&gt;VALUE("23:59:59"),AY2+"01:30:00"-1,AY2+"01:45:00"),0))))</f>
        <v>0</v>
      </c>
      <c r="BB2">
        <f>IF(COUNTBLANK(AY2)&gt;0,0,IF($K2="part time",0,IF($K2="full time",BA2+VALUE("00:15:00"),0)))</f>
        <v>0</v>
      </c>
      <c r="BC2">
        <f>IF(COUNTBLANK(AY2)&gt;0,0,IF(AY2=0,0,IF($K2="Full time",AY2+"04:30:00",0)))</f>
        <v>0</v>
      </c>
      <c r="BD2">
        <f>IF(COUNTBLANK(AY2)&gt;0,0,IF($K2="part time",0,IF($K2="full time",BC2+VALUE("00:45:00"),0)))</f>
        <v>0</v>
      </c>
      <c r="BE2">
        <f>IF(COUNTBLANK(AY2)&gt;0,0,IF($K2="part time",0,IF($K2="full time",IF(AZ2&lt;VALUE("04:00"),AZ2+1,AZ2)-VALUE("01:30:00"),0)))</f>
        <v>0</v>
      </c>
      <c r="BF2">
        <f>IF(COUNTBLANK(AY2)&gt;0,0,IF($K2="part time",0,IF($K2="full time",BE2+VALUE("00:15:00"),0)))</f>
        <v>0</v>
      </c>
    </row>
    <row r="3" spans="1:76" ht="13.5" thickBot="1" x14ac:dyDescent="0.25">
      <c r="T3">
        <f>IF($K3=0,0,IF(COUNTBLANK(S3)&gt;0,0,IF($K3="full time",IF(S3+"08:45:00"&gt;VALUE("23:59:59"),S3+VALUE("08:45:00")-1,S3+VALUE("08:45:00")),IF($K3="part time",IF(S3+VALUE("03:45:00")&gt;VALUE("23:59:59"),S3+VALUE("03:45:00")-1,S3+VALUE("03:45:00"))))))</f>
        <v>0</v>
      </c>
      <c r="U3">
        <f>IF(COUNTBLANK(S3)&gt;0,0,IF(S3=0,0,IF($K3="part time",0,IF($K3="Full time",IF(S3+"01:30:00"&gt;VALUE("23:59:59"),S3+"02:00:00"-1,S3+"01:30:00"),0))))</f>
        <v>0</v>
      </c>
      <c r="V3">
        <f>IF(COUNTBLANK(S3)&gt;0,0,IF($K3="part time",0,IF($K3="full time",U3+VALUE("00:15:00"),0)))</f>
        <v>0</v>
      </c>
      <c r="W3">
        <f>IF(COUNTBLANK(S3)&gt;0,0,IF(S3=0,0,IF($K3="Full time",S3+"03:45:00",0)))</f>
        <v>0</v>
      </c>
      <c r="X3">
        <f>IF(COUNTBLANK(S3)&gt;0,0,IF($K3="part time",0,IF($K3="full time",W3+VALUE("00:45:00"),0)))</f>
        <v>0</v>
      </c>
      <c r="Y3">
        <f>IF(COUNTBLANK(S3)&gt;0,0,IF($K3="part time",0,IF($K3="full time",IF(T3&lt;VALUE("04:00"),T3+1,T3)-VALUE("01:45:00"),0)))</f>
        <v>0</v>
      </c>
      <c r="Z3">
        <f>IF(COUNTBLANK(S3)&gt;0,0,IF($K3="part time",0,IF($K3="full time",Y3+VALUE("00:15:00"),0)))</f>
        <v>0</v>
      </c>
      <c r="AZ3">
        <f>IF($K3=0,0,IF(COUNTBLANK(AY3)&gt;0,0,IF($K3="full time",IF(AY3+"08:45:00"&gt;VALUE("23:59:59"),AY3+VALUE("08:45:00")-1,AY3+VALUE("08:45:00")),IF($K3="part time",IF(AY3+VALUE("03:45:00")&gt;VALUE("23:59:59"),AY3+VALUE("03:45:00")-1,AY3+VALUE("03:45:00"))))))</f>
        <v>0</v>
      </c>
      <c r="BA3">
        <f>IF(COUNTBLANK(AY3)&gt;0,0,IF(AY3=0,0,IF($K3="part time",0,IF($K3="Full time",IF(AY3+"01:30:00"&gt;VALUE("23:59:59"),AY3+"02:00:00"-1,AY3+"01:30:00"),0))))</f>
        <v>0</v>
      </c>
      <c r="BB3">
        <f>IF(COUNTBLANK(AY3)&gt;0,0,IF($K3="part time",0,IF($K3="full time",BA3+VALUE("00:15:00"),0)))</f>
        <v>0</v>
      </c>
      <c r="BC3">
        <f>IF(COUNTBLANK(AY3)&gt;0,0,IF(AY3=0,0,IF($K3="Full time",AY3+"03:45:00",0)))</f>
        <v>0</v>
      </c>
      <c r="BD3">
        <f>IF(COUNTBLANK(AY3)&gt;0,0,IF($K3="part time",0,IF($K3="full time",BC3+VALUE("00:45:00"),0)))</f>
        <v>0</v>
      </c>
      <c r="BE3">
        <f>IF(COUNTBLANK(AY3)&gt;0,0,IF($K3="part time",0,IF($K3="full time",IF(AZ3&lt;VALUE("04:00"),AZ3+1,AZ3)-VALUE("01:45:00"),0)))</f>
        <v>0</v>
      </c>
      <c r="BF3">
        <f>IF(COUNTBLANK(AY3)&gt;0,0,IF($K3="part time",0,IF($K3="full time",BE3+VALUE("00:15:00"),0)))</f>
        <v>0</v>
      </c>
    </row>
    <row r="4" spans="1:76" ht="13.5" thickBot="1" x14ac:dyDescent="0.25">
      <c r="S4" s="141">
        <f>S5</f>
        <v>45782</v>
      </c>
      <c r="T4" s="142"/>
      <c r="U4" s="142"/>
      <c r="V4" s="142"/>
      <c r="W4" s="142"/>
      <c r="X4" s="142"/>
      <c r="Y4" s="142"/>
      <c r="Z4" s="143"/>
      <c r="AA4" s="141">
        <f>AA5</f>
        <v>45783</v>
      </c>
      <c r="AB4" s="142"/>
      <c r="AC4" s="142"/>
      <c r="AD4" s="142"/>
      <c r="AE4" s="142"/>
      <c r="AF4" s="142"/>
      <c r="AG4" s="142"/>
      <c r="AH4" s="143"/>
      <c r="AI4" s="141">
        <f>AI5</f>
        <v>45784</v>
      </c>
      <c r="AJ4" s="142"/>
      <c r="AK4" s="142"/>
      <c r="AL4" s="142"/>
      <c r="AM4" s="142"/>
      <c r="AN4" s="142"/>
      <c r="AO4" s="142"/>
      <c r="AP4" s="143"/>
      <c r="AQ4" s="141">
        <f>AQ5</f>
        <v>45785</v>
      </c>
      <c r="AR4" s="142"/>
      <c r="AS4" s="142"/>
      <c r="AT4" s="142"/>
      <c r="AU4" s="142"/>
      <c r="AV4" s="142"/>
      <c r="AW4" s="142"/>
      <c r="AX4" s="143"/>
      <c r="AY4" s="141">
        <f>AY5</f>
        <v>45786</v>
      </c>
      <c r="AZ4" s="142"/>
      <c r="BA4" s="142"/>
      <c r="BB4" s="142"/>
      <c r="BC4" s="142"/>
      <c r="BD4" s="142"/>
      <c r="BE4" s="142"/>
      <c r="BF4" s="143"/>
      <c r="BG4" s="141">
        <f>BG5</f>
        <v>45787</v>
      </c>
      <c r="BH4" s="142"/>
      <c r="BI4" s="142"/>
      <c r="BJ4" s="142"/>
      <c r="BK4" s="142"/>
      <c r="BL4" s="142"/>
      <c r="BM4" s="142"/>
      <c r="BN4" s="143"/>
      <c r="BO4" s="141">
        <f>BO5</f>
        <v>45788</v>
      </c>
      <c r="BP4" s="142"/>
      <c r="BQ4" s="142"/>
      <c r="BR4" s="142"/>
      <c r="BS4" s="142"/>
      <c r="BT4" s="142"/>
      <c r="BU4" s="142"/>
      <c r="BV4" s="143"/>
    </row>
    <row r="5" spans="1:76" ht="13.5" thickBot="1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44">
        <f>+BOMCDONALDSM!S5</f>
        <v>45782</v>
      </c>
      <c r="T5" s="145"/>
      <c r="U5" s="145"/>
      <c r="V5" s="145"/>
      <c r="W5" s="145"/>
      <c r="X5" s="145"/>
      <c r="Y5" s="145"/>
      <c r="Z5" s="146"/>
      <c r="AA5" s="144">
        <f>S5+1</f>
        <v>45783</v>
      </c>
      <c r="AB5" s="145"/>
      <c r="AC5" s="145"/>
      <c r="AD5" s="145"/>
      <c r="AE5" s="145"/>
      <c r="AF5" s="145"/>
      <c r="AG5" s="145"/>
      <c r="AH5" s="146"/>
      <c r="AI5" s="144">
        <f>AA5+1</f>
        <v>45784</v>
      </c>
      <c r="AJ5" s="145"/>
      <c r="AK5" s="145"/>
      <c r="AL5" s="145"/>
      <c r="AM5" s="145"/>
      <c r="AN5" s="145"/>
      <c r="AO5" s="145"/>
      <c r="AP5" s="146"/>
      <c r="AQ5" s="144">
        <f>AI5+1</f>
        <v>45785</v>
      </c>
      <c r="AR5" s="145"/>
      <c r="AS5" s="145"/>
      <c r="AT5" s="145"/>
      <c r="AU5" s="145"/>
      <c r="AV5" s="145"/>
      <c r="AW5" s="145"/>
      <c r="AX5" s="146"/>
      <c r="AY5" s="144">
        <f>AQ5+1</f>
        <v>45786</v>
      </c>
      <c r="AZ5" s="145"/>
      <c r="BA5" s="145"/>
      <c r="BB5" s="145"/>
      <c r="BC5" s="145"/>
      <c r="BD5" s="145"/>
      <c r="BE5" s="145"/>
      <c r="BF5" s="146"/>
      <c r="BG5" s="144">
        <f>AY5+1</f>
        <v>45787</v>
      </c>
      <c r="BH5" s="145"/>
      <c r="BI5" s="145"/>
      <c r="BJ5" s="145"/>
      <c r="BK5" s="145"/>
      <c r="BL5" s="145"/>
      <c r="BM5" s="145"/>
      <c r="BN5" s="146"/>
      <c r="BO5" s="144">
        <f>BG5+1</f>
        <v>45788</v>
      </c>
      <c r="BP5" s="145"/>
      <c r="BQ5" s="145"/>
      <c r="BR5" s="145"/>
      <c r="BS5" s="145"/>
      <c r="BT5" s="145"/>
      <c r="BU5" s="145"/>
      <c r="BV5" s="146"/>
      <c r="BW5" s="2"/>
    </row>
    <row r="6" spans="1:76" ht="24.75" customHeight="1" thickBot="1" x14ac:dyDescent="0.25">
      <c r="A6" s="31" t="s">
        <v>106</v>
      </c>
      <c r="B6" s="3" t="s">
        <v>107</v>
      </c>
      <c r="C6" s="4" t="s">
        <v>0</v>
      </c>
      <c r="D6" s="4" t="s">
        <v>108</v>
      </c>
      <c r="E6" s="4" t="s">
        <v>109</v>
      </c>
      <c r="F6" s="4" t="s">
        <v>110</v>
      </c>
      <c r="G6" s="4" t="s">
        <v>111</v>
      </c>
      <c r="H6" s="4" t="s">
        <v>112</v>
      </c>
      <c r="I6" s="4" t="s">
        <v>113</v>
      </c>
      <c r="J6" s="4" t="s">
        <v>95</v>
      </c>
      <c r="K6" s="4" t="s">
        <v>114</v>
      </c>
      <c r="L6" s="4" t="s">
        <v>115</v>
      </c>
      <c r="M6" s="4" t="s">
        <v>116</v>
      </c>
      <c r="N6" s="6" t="s">
        <v>117</v>
      </c>
      <c r="O6" s="7" t="s">
        <v>118</v>
      </c>
      <c r="P6" s="7" t="s">
        <v>119</v>
      </c>
      <c r="Q6" s="7" t="s">
        <v>120</v>
      </c>
      <c r="R6" s="5" t="s">
        <v>73</v>
      </c>
      <c r="S6" s="6" t="s">
        <v>117</v>
      </c>
      <c r="T6" s="7" t="s">
        <v>118</v>
      </c>
      <c r="U6" s="7" t="s">
        <v>121</v>
      </c>
      <c r="V6" s="7" t="s">
        <v>122</v>
      </c>
      <c r="W6" s="7" t="s">
        <v>119</v>
      </c>
      <c r="X6" s="7" t="s">
        <v>120</v>
      </c>
      <c r="Y6" s="7" t="s">
        <v>123</v>
      </c>
      <c r="Z6" s="8" t="s">
        <v>124</v>
      </c>
      <c r="AA6" s="6" t="s">
        <v>117</v>
      </c>
      <c r="AB6" s="7" t="s">
        <v>118</v>
      </c>
      <c r="AC6" s="7" t="s">
        <v>121</v>
      </c>
      <c r="AD6" s="7" t="s">
        <v>122</v>
      </c>
      <c r="AE6" s="7" t="s">
        <v>119</v>
      </c>
      <c r="AF6" s="7" t="s">
        <v>120</v>
      </c>
      <c r="AG6" s="7" t="s">
        <v>123</v>
      </c>
      <c r="AH6" s="9" t="s">
        <v>124</v>
      </c>
      <c r="AI6" s="6" t="s">
        <v>117</v>
      </c>
      <c r="AJ6" s="7" t="s">
        <v>118</v>
      </c>
      <c r="AK6" s="7" t="s">
        <v>121</v>
      </c>
      <c r="AL6" s="7" t="s">
        <v>122</v>
      </c>
      <c r="AM6" s="7" t="s">
        <v>119</v>
      </c>
      <c r="AN6" s="7" t="s">
        <v>120</v>
      </c>
      <c r="AO6" s="7" t="s">
        <v>123</v>
      </c>
      <c r="AP6" s="9" t="s">
        <v>124</v>
      </c>
      <c r="AQ6" s="6" t="s">
        <v>117</v>
      </c>
      <c r="AR6" s="7" t="s">
        <v>118</v>
      </c>
      <c r="AS6" s="7" t="s">
        <v>121</v>
      </c>
      <c r="AT6" s="7" t="s">
        <v>122</v>
      </c>
      <c r="AU6" s="7" t="s">
        <v>119</v>
      </c>
      <c r="AV6" s="7" t="s">
        <v>120</v>
      </c>
      <c r="AW6" s="7" t="s">
        <v>123</v>
      </c>
      <c r="AX6" s="9" t="s">
        <v>124</v>
      </c>
      <c r="AY6" s="6" t="s">
        <v>117</v>
      </c>
      <c r="AZ6" s="7" t="s">
        <v>118</v>
      </c>
      <c r="BA6" s="7" t="s">
        <v>121</v>
      </c>
      <c r="BB6" s="7" t="s">
        <v>122</v>
      </c>
      <c r="BC6" s="7" t="s">
        <v>119</v>
      </c>
      <c r="BD6" s="7" t="s">
        <v>120</v>
      </c>
      <c r="BE6" s="7" t="s">
        <v>123</v>
      </c>
      <c r="BF6" s="9" t="s">
        <v>124</v>
      </c>
      <c r="BG6" s="6" t="s">
        <v>117</v>
      </c>
      <c r="BH6" s="7" t="s">
        <v>118</v>
      </c>
      <c r="BI6" s="7" t="s">
        <v>121</v>
      </c>
      <c r="BJ6" s="7" t="s">
        <v>122</v>
      </c>
      <c r="BK6" s="7" t="s">
        <v>119</v>
      </c>
      <c r="BL6" s="7" t="s">
        <v>120</v>
      </c>
      <c r="BM6" s="7" t="s">
        <v>123</v>
      </c>
      <c r="BN6" s="9" t="s">
        <v>124</v>
      </c>
      <c r="BO6" s="6" t="s">
        <v>117</v>
      </c>
      <c r="BP6" s="7" t="s">
        <v>118</v>
      </c>
      <c r="BQ6" s="7" t="s">
        <v>121</v>
      </c>
      <c r="BR6" s="7" t="s">
        <v>122</v>
      </c>
      <c r="BS6" s="7" t="s">
        <v>119</v>
      </c>
      <c r="BT6" s="7" t="s">
        <v>120</v>
      </c>
      <c r="BU6" s="7" t="s">
        <v>123</v>
      </c>
      <c r="BV6" s="9" t="s">
        <v>124</v>
      </c>
      <c r="BX6" s="2">
        <f>COUNTIF($BX$7:$BX$1048576,"x")</f>
        <v>3</v>
      </c>
    </row>
    <row r="7" spans="1:76" x14ac:dyDescent="0.2">
      <c r="A7" s="10">
        <v>1</v>
      </c>
      <c r="B7" s="74">
        <v>72837461</v>
      </c>
      <c r="C7" s="61" t="str">
        <f>+VLOOKUP(J7,TURNO!P:Q,2,0)</f>
        <v>OTROS DEPARTAMENTOS GLOVO</v>
      </c>
      <c r="D7" s="61" t="str">
        <f>+VLOOKUP(N7,TURNO!B:D,3,0)</f>
        <v>Mañana</v>
      </c>
      <c r="E7" s="75">
        <f>+VLOOKUP(B7,GESEM!B:R,12,0)</f>
        <v>44919</v>
      </c>
      <c r="F7" s="61" t="str">
        <f>+VLOOKUP(B7,GESEM!B:R,13,0)</f>
        <v>FULL TIME</v>
      </c>
      <c r="G7" s="61" t="s">
        <v>2246</v>
      </c>
      <c r="H7" s="61" t="s">
        <v>2349</v>
      </c>
      <c r="I7" s="61" t="str">
        <f>+VLOOKUP(B7,GESEM!B:N,3,0)</f>
        <v>ABUHADBA TORRES VALERIA RITA</v>
      </c>
      <c r="J7" s="61" t="s">
        <v>25</v>
      </c>
      <c r="K7" s="61" t="str">
        <f>+VLOOKUP(B7,GESEM!B:R,8,0)</f>
        <v>COLCA PAITAN GLORIA AMELIA</v>
      </c>
      <c r="L7" s="61" t="str">
        <f>+VLOOKUP(B7,GESEM!B:R,17,0)</f>
        <v xml:space="preserve">ROJAS LUPERDI ZARELA </v>
      </c>
      <c r="M7" s="61" t="s">
        <v>103</v>
      </c>
      <c r="N7" s="13">
        <v>0.29166666666666669</v>
      </c>
      <c r="O7" s="14">
        <v>0.63541666666666663</v>
      </c>
      <c r="P7" s="13">
        <v>0.47916666666666669</v>
      </c>
      <c r="Q7" s="14">
        <v>0.51041666666666663</v>
      </c>
      <c r="R7" s="12" t="str">
        <f>+VLOOKUP(B7,GESEM!B:R,9,0)</f>
        <v>ACTIVO</v>
      </c>
      <c r="S7" s="13">
        <v>0.29166666666666669</v>
      </c>
      <c r="T7" s="14">
        <v>0.63541666666666663</v>
      </c>
      <c r="U7" s="14"/>
      <c r="V7" s="14"/>
      <c r="W7" s="13">
        <v>0.47916666666666669</v>
      </c>
      <c r="X7" s="14">
        <v>0.51041666666666663</v>
      </c>
      <c r="Y7" s="14"/>
      <c r="Z7" s="15"/>
      <c r="AA7" s="16">
        <v>0.29166666666666669</v>
      </c>
      <c r="AB7" s="17">
        <v>0.63541666666666663</v>
      </c>
      <c r="AC7" s="17"/>
      <c r="AD7" s="17"/>
      <c r="AE7" s="17">
        <v>0.47916666666666669</v>
      </c>
      <c r="AF7" s="17">
        <v>0.51041666666666663</v>
      </c>
      <c r="AG7" s="17"/>
      <c r="AH7" s="18"/>
      <c r="AI7" s="19">
        <v>0.29166666666666669</v>
      </c>
      <c r="AJ7" s="14">
        <v>0.63541666666666663</v>
      </c>
      <c r="AK7" s="14"/>
      <c r="AL7" s="14"/>
      <c r="AM7" s="14">
        <v>0.47916666666666669</v>
      </c>
      <c r="AN7" s="14">
        <v>0.51041666666666663</v>
      </c>
      <c r="AO7" s="14"/>
      <c r="AP7" s="20"/>
      <c r="AQ7" s="16">
        <v>0.29166666666666669</v>
      </c>
      <c r="AR7" s="17">
        <v>0.63541666666666663</v>
      </c>
      <c r="AS7" s="17"/>
      <c r="AT7" s="17"/>
      <c r="AU7" s="17">
        <v>0.47916666666666669</v>
      </c>
      <c r="AV7" s="17">
        <v>0.51041666666666663</v>
      </c>
      <c r="AW7" s="17"/>
      <c r="AX7" s="18"/>
      <c r="AY7" s="19">
        <v>0.29166666666666669</v>
      </c>
      <c r="AZ7" s="14">
        <v>0.63541666666666663</v>
      </c>
      <c r="BA7" s="14"/>
      <c r="BB7" s="14"/>
      <c r="BC7" s="14">
        <v>0.47916666666666669</v>
      </c>
      <c r="BD7" s="14">
        <v>0.51041666666666663</v>
      </c>
      <c r="BE7" s="14"/>
      <c r="BF7" s="20"/>
      <c r="BG7" s="16">
        <v>0.29166666666666669</v>
      </c>
      <c r="BH7" s="17">
        <v>0.63541666666666663</v>
      </c>
      <c r="BI7" s="17"/>
      <c r="BJ7" s="17"/>
      <c r="BK7" s="17">
        <v>0.47916666666666669</v>
      </c>
      <c r="BL7" s="17">
        <v>0.51041666666666663</v>
      </c>
      <c r="BM7" s="17"/>
      <c r="BN7" s="18"/>
      <c r="BO7" s="14"/>
      <c r="BP7" s="14"/>
      <c r="BQ7" s="14"/>
      <c r="BR7" s="14"/>
      <c r="BS7" s="14"/>
      <c r="BT7" s="14"/>
      <c r="BU7" s="14"/>
      <c r="BV7" s="20"/>
      <c r="BW7" s="21">
        <f>COUNTBLANK(S7)+COUNTBLANK(AA7)+COUNTBLANK(AI7)+COUNTBLANK(AQ7)+COUNTBLANK(AY7)+COUNTBLANK(BG7)+COUNTBLANK(BO7)</f>
        <v>1</v>
      </c>
      <c r="BX7" s="2" t="str">
        <f>IF(I7="NESTING","OK",IF(AND(K7="full time",BW7=1),"OK",IF(AND(K7="Part time",BW7=2),"OK",IF(AND(K7="Part Time2",BW7=1),"OK",IF(AND(K7="Part Time3",BW7=4),"OK","X")))))</f>
        <v>X</v>
      </c>
    </row>
    <row r="8" spans="1:76" x14ac:dyDescent="0.2">
      <c r="A8" s="10">
        <f>+A7+1</f>
        <v>2</v>
      </c>
      <c r="B8" s="74">
        <v>76163004</v>
      </c>
      <c r="C8" s="61" t="str">
        <f>+VLOOKUP(J8,TURNO!P:Q,2,0)</f>
        <v>OTROS DEPARTAMENTOS GLOVO</v>
      </c>
      <c r="D8" s="61" t="str">
        <f>+VLOOKUP(N8,TURNO!B:D,3,0)</f>
        <v>Mañana</v>
      </c>
      <c r="E8" s="75">
        <f>+VLOOKUP(B8,GESEM!B:R,12,0)</f>
        <v>45170</v>
      </c>
      <c r="F8" s="61" t="str">
        <f>+VLOOKUP(B8,GESEM!B:R,13,0)</f>
        <v>FULL TIME</v>
      </c>
      <c r="G8" s="61" t="s">
        <v>2246</v>
      </c>
      <c r="H8" s="61" t="s">
        <v>2247</v>
      </c>
      <c r="I8" s="61" t="str">
        <f>+VLOOKUP(B8,GESEM!B:N,3,0)</f>
        <v>GUTIERREZ CASTRO ERICK SANTIAGO</v>
      </c>
      <c r="J8" s="61" t="s">
        <v>25</v>
      </c>
      <c r="K8" s="61" t="str">
        <f>+VLOOKUP(B8,GESEM!B:R,8,0)</f>
        <v>COLCA PAITAN GLORIA AMELIA</v>
      </c>
      <c r="L8" s="61" t="str">
        <f>+VLOOKUP(B8,GESEM!B:R,17,0)</f>
        <v xml:space="preserve">ROJAS LUPERDI ZARELA </v>
      </c>
      <c r="M8" s="61" t="s">
        <v>102</v>
      </c>
      <c r="N8" s="13">
        <v>0.33333333333333331</v>
      </c>
      <c r="O8" s="14">
        <v>0.67708333333333337</v>
      </c>
      <c r="P8" s="13">
        <v>0.5625</v>
      </c>
      <c r="Q8" s="14">
        <v>0.59375</v>
      </c>
      <c r="R8" s="12" t="str">
        <f>+VLOOKUP(B8,GESEM!B:R,9,0)</f>
        <v>ACTIVO</v>
      </c>
      <c r="S8" s="13">
        <v>0.33333333333333331</v>
      </c>
      <c r="T8" s="14">
        <v>0.67708333333333337</v>
      </c>
      <c r="U8" s="14"/>
      <c r="V8" s="14"/>
      <c r="W8" s="13">
        <v>0.5625</v>
      </c>
      <c r="X8" s="14">
        <v>0.59375</v>
      </c>
      <c r="Y8" s="14"/>
      <c r="Z8" s="15"/>
      <c r="AA8" s="16">
        <v>0.33333333333333331</v>
      </c>
      <c r="AB8" s="17">
        <v>0.67708333333333337</v>
      </c>
      <c r="AC8" s="17"/>
      <c r="AD8" s="17"/>
      <c r="AE8" s="17">
        <v>0.5625</v>
      </c>
      <c r="AF8" s="17">
        <v>0.59375</v>
      </c>
      <c r="AG8" s="17"/>
      <c r="AH8" s="18"/>
      <c r="AI8" s="13">
        <v>0.33333333333333331</v>
      </c>
      <c r="AJ8" s="14">
        <v>0.67708333333333337</v>
      </c>
      <c r="AK8" s="14"/>
      <c r="AL8" s="14"/>
      <c r="AM8" s="13">
        <v>0.5625</v>
      </c>
      <c r="AN8" s="14">
        <v>0.59375</v>
      </c>
      <c r="AO8" s="14"/>
      <c r="AP8" s="15"/>
      <c r="AQ8" s="16">
        <v>0.33333333333333331</v>
      </c>
      <c r="AR8" s="17">
        <v>0.67708333333333337</v>
      </c>
      <c r="AS8" s="17"/>
      <c r="AT8" s="17"/>
      <c r="AU8" s="17">
        <v>0.5625</v>
      </c>
      <c r="AV8" s="17">
        <v>0.59375</v>
      </c>
      <c r="AW8" s="17"/>
      <c r="AX8" s="18"/>
      <c r="AY8" s="13">
        <v>0.33333333333333331</v>
      </c>
      <c r="AZ8" s="14">
        <v>0.67708333333333337</v>
      </c>
      <c r="BA8" s="14"/>
      <c r="BB8" s="14"/>
      <c r="BC8" s="13">
        <v>0.5625</v>
      </c>
      <c r="BD8" s="14">
        <v>0.59375</v>
      </c>
      <c r="BE8" s="14"/>
      <c r="BF8" s="15"/>
      <c r="BG8" s="16"/>
      <c r="BH8" s="17"/>
      <c r="BI8" s="17"/>
      <c r="BJ8" s="17"/>
      <c r="BK8" s="17"/>
      <c r="BL8" s="17"/>
      <c r="BM8" s="17"/>
      <c r="BN8" s="18"/>
      <c r="BO8" s="13">
        <v>0.33333333333333331</v>
      </c>
      <c r="BP8" s="14">
        <v>0.67708333333333337</v>
      </c>
      <c r="BQ8" s="14"/>
      <c r="BR8" s="14"/>
      <c r="BS8" s="13">
        <v>0.5625</v>
      </c>
      <c r="BT8" s="14">
        <v>0.59375</v>
      </c>
      <c r="BU8" s="14"/>
      <c r="BV8" s="20"/>
      <c r="BW8" s="21">
        <f>COUNTBLANK(S8)+COUNTBLANK(AA8)+COUNTBLANK(AI8)+COUNTBLANK(AQ8)+COUNTBLANK(AY8)+COUNTBLANK(BG8)+COUNTBLANK(BO8)</f>
        <v>1</v>
      </c>
      <c r="BX8" s="2" t="str">
        <f>IF(I8="NESTING","OK",IF(AND(K8="full time",BW8=1),"OK",IF(AND(K8="Part time",BW8=2),"OK",IF(AND(K8="Part Time2",BW8=1),"OK",IF(AND(K8="Part Time3",BW8=4),"OK","X")))))</f>
        <v>X</v>
      </c>
    </row>
    <row r="9" spans="1:76" x14ac:dyDescent="0.2">
      <c r="A9" s="10">
        <f>+A8+1</f>
        <v>3</v>
      </c>
      <c r="B9" s="74">
        <v>75673168</v>
      </c>
      <c r="C9" s="61" t="str">
        <f>+VLOOKUP(J9,TURNO!P:Q,2,0)</f>
        <v>OTROS DEPARTAMENTOS GLOVO</v>
      </c>
      <c r="D9" s="61" t="str">
        <f>+VLOOKUP(N9,TURNO!B:D,3,0)</f>
        <v>Mañana</v>
      </c>
      <c r="E9" s="75">
        <f>+VLOOKUP(B9,GESEM!B:R,12,0)</f>
        <v>45569</v>
      </c>
      <c r="F9" s="61" t="str">
        <f>+VLOOKUP(B9,GESEM!B:R,13,0)</f>
        <v>FULL TIME</v>
      </c>
      <c r="G9" s="61" t="s">
        <v>2246</v>
      </c>
      <c r="H9" s="61" t="s">
        <v>2247</v>
      </c>
      <c r="I9" s="61" t="str">
        <f>+VLOOKUP(B9,GESEM!B:N,3,0)</f>
        <v>IPANAQUE RIVERA ANYELO JESUS MARTIN</v>
      </c>
      <c r="J9" s="61" t="s">
        <v>25</v>
      </c>
      <c r="K9" s="61" t="str">
        <f>+VLOOKUP(B9,GESEM!B:R,8,0)</f>
        <v>QUISPE CHAVEZ JORDY JAIR</v>
      </c>
      <c r="L9" s="61" t="str">
        <f>+VLOOKUP(B9,GESEM!B:R,17,0)</f>
        <v xml:space="preserve">ROJAS LUPERDI ZARELA </v>
      </c>
      <c r="M9" s="61" t="s">
        <v>103</v>
      </c>
      <c r="N9" s="13">
        <v>0.33333333333333331</v>
      </c>
      <c r="O9" s="14">
        <v>0.67708333333333337</v>
      </c>
      <c r="P9" s="13">
        <v>0.5625</v>
      </c>
      <c r="Q9" s="14">
        <v>0.59375</v>
      </c>
      <c r="R9" s="12" t="str">
        <f>+VLOOKUP(B9,GESEM!B:R,9,0)</f>
        <v>ACTIVO</v>
      </c>
      <c r="S9" s="13">
        <v>0.33333333333333331</v>
      </c>
      <c r="T9" s="14">
        <v>0.67708333333333337</v>
      </c>
      <c r="U9" s="14"/>
      <c r="V9" s="14"/>
      <c r="W9" s="13">
        <v>0.5625</v>
      </c>
      <c r="X9" s="14">
        <v>0.59375</v>
      </c>
      <c r="Y9" s="14"/>
      <c r="Z9" s="15"/>
      <c r="AA9" s="16">
        <v>0.33333333333333331</v>
      </c>
      <c r="AB9" s="17">
        <v>0.67708333333333337</v>
      </c>
      <c r="AC9" s="17"/>
      <c r="AD9" s="17"/>
      <c r="AE9" s="17">
        <v>0.5625</v>
      </c>
      <c r="AF9" s="17">
        <v>0.59375</v>
      </c>
      <c r="AG9" s="17"/>
      <c r="AH9" s="18"/>
      <c r="AI9" s="13">
        <v>0.33333333333333331</v>
      </c>
      <c r="AJ9" s="14">
        <v>0.67708333333333337</v>
      </c>
      <c r="AK9" s="14"/>
      <c r="AL9" s="14"/>
      <c r="AM9" s="13">
        <v>0.5625</v>
      </c>
      <c r="AN9" s="14">
        <v>0.59375</v>
      </c>
      <c r="AO9" s="14"/>
      <c r="AP9" s="15"/>
      <c r="AQ9" s="16">
        <v>0.33333333333333331</v>
      </c>
      <c r="AR9" s="17">
        <v>0.67708333333333337</v>
      </c>
      <c r="AS9" s="17"/>
      <c r="AT9" s="17"/>
      <c r="AU9" s="17">
        <v>0.5625</v>
      </c>
      <c r="AV9" s="17">
        <v>0.59375</v>
      </c>
      <c r="AW9" s="17"/>
      <c r="AX9" s="18"/>
      <c r="AY9" s="13">
        <v>0.33333333333333331</v>
      </c>
      <c r="AZ9" s="14">
        <v>0.67708333333333337</v>
      </c>
      <c r="BA9" s="14"/>
      <c r="BB9" s="14"/>
      <c r="BC9" s="13">
        <v>0.5625</v>
      </c>
      <c r="BD9" s="14">
        <v>0.59375</v>
      </c>
      <c r="BE9" s="14"/>
      <c r="BF9" s="15"/>
      <c r="BG9" s="16">
        <v>0.33333333333333331</v>
      </c>
      <c r="BH9" s="17">
        <v>0.67708333333333337</v>
      </c>
      <c r="BI9" s="17"/>
      <c r="BJ9" s="17"/>
      <c r="BK9" s="17">
        <v>0.5625</v>
      </c>
      <c r="BL9" s="17">
        <v>0.59375</v>
      </c>
      <c r="BM9" s="17"/>
      <c r="BN9" s="18"/>
      <c r="BO9" s="13"/>
      <c r="BP9" s="14"/>
      <c r="BQ9" s="14"/>
      <c r="BR9" s="14"/>
      <c r="BS9" s="13"/>
      <c r="BT9" s="14"/>
      <c r="BU9" s="14"/>
      <c r="BV9" s="20"/>
      <c r="BW9" s="21">
        <f>COUNTBLANK(S9)+COUNTBLANK(AA9)+COUNTBLANK(AI9)+COUNTBLANK(AQ9)+COUNTBLANK(AY9)+COUNTBLANK(BG9)+COUNTBLANK(BO9)</f>
        <v>1</v>
      </c>
      <c r="BX9" s="2" t="str">
        <f>IF(I9="NESTING","OK",IF(AND(K9="full time",BW9=1),"OK",IF(AND(K9="Part time",BW9=2),"OK",IF(AND(K9="Part Time2",BW9=1),"OK",IF(AND(K9="Part Time3",BW9=4),"OK","X")))))</f>
        <v>X</v>
      </c>
    </row>
  </sheetData>
  <autoFilter ref="A6:BX6" xr:uid="{FB846568-1135-4756-8EAC-3DBDE06EF124}"/>
  <mergeCells count="14">
    <mergeCell ref="BO4:BV4"/>
    <mergeCell ref="S5:Z5"/>
    <mergeCell ref="AA5:AH5"/>
    <mergeCell ref="AI5:AP5"/>
    <mergeCell ref="AQ5:AX5"/>
    <mergeCell ref="AY5:BF5"/>
    <mergeCell ref="BG5:BN5"/>
    <mergeCell ref="BO5:BV5"/>
    <mergeCell ref="S4:Z4"/>
    <mergeCell ref="AA4:AH4"/>
    <mergeCell ref="AI4:AP4"/>
    <mergeCell ref="AQ4:AX4"/>
    <mergeCell ref="AY4:BF4"/>
    <mergeCell ref="BG4:BN4"/>
  </mergeCells>
  <conditionalFormatting sqref="B6">
    <cfRule type="duplicateValues" dxfId="10" priority="34"/>
  </conditionalFormatting>
  <conditionalFormatting sqref="B7:B15">
    <cfRule type="duplicateValues" dxfId="9" priority="32"/>
  </conditionalFormatting>
  <conditionalFormatting sqref="B16:B103">
    <cfRule type="duplicateValues" dxfId="8" priority="40"/>
  </conditionalFormatting>
  <conditionalFormatting sqref="R6 I6">
    <cfRule type="duplicateValues" dxfId="7" priority="33"/>
  </conditionalFormatting>
  <conditionalFormatting sqref="BW7:BW80">
    <cfRule type="cellIs" dxfId="6" priority="22" operator="greaterThan">
      <formula>0</formula>
    </cfRule>
  </conditionalFormatting>
  <conditionalFormatting sqref="BW84:BW201">
    <cfRule type="cellIs" dxfId="5" priority="38" operator="greaterThan">
      <formula>0</formula>
    </cfRule>
  </conditionalFormatting>
  <dataValidations disablePrompts="1" count="1">
    <dataValidation type="list" allowBlank="1" showInputMessage="1" showErrorMessage="1" sqref="R448 R30 R70 R112 R154 R196 R238 R280 R322 R364 R406" xr:uid="{AF005EC4-D9CE-415C-9EDA-CE9031A50B29}">
      <formula1>$CH$6:$CH$6</formula1>
    </dataValidation>
  </dataValidations>
  <pageMargins left="0.7" right="0.7" top="0.75" bottom="0.75" header="0.3" footer="0.3"/>
  <pageSetup orientation="portrait" r:id="rId1"/>
  <headerFooter>
    <oddHeader>&amp;L&amp;"Calibri"&amp;10&amp;K000000 Concentrix Classified - Confidential&amp;1#_x000D_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4F36F3BDA446B4696C0BA816F212684" ma:contentTypeVersion="14" ma:contentTypeDescription="Crear nuevo documento." ma:contentTypeScope="" ma:versionID="b7a41410ea0569576d47ec1b0917d349">
  <xsd:schema xmlns:xsd="http://www.w3.org/2001/XMLSchema" xmlns:xs="http://www.w3.org/2001/XMLSchema" xmlns:p="http://schemas.microsoft.com/office/2006/metadata/properties" xmlns:ns2="27164548-0f7f-44c4-b53e-65a734711e87" xmlns:ns3="ba29b3bf-eeb4-4d03-9f0f-1088e226f2e0" targetNamespace="http://schemas.microsoft.com/office/2006/metadata/properties" ma:root="true" ma:fieldsID="8aaf51fba8b8b7b95af00f89a06ea9dc" ns2:_="" ns3:_="">
    <xsd:import namespace="27164548-0f7f-44c4-b53e-65a734711e87"/>
    <xsd:import namespace="ba29b3bf-eeb4-4d03-9f0f-1088e226f2e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LengthInSeconds" minOccurs="0"/>
                <xsd:element ref="ns2:MediaServiceObjectDetectorVersion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164548-0f7f-44c4-b53e-65a734711e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4f1835bb-0d62-4ac9-8f84-a2ba7ed83b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29b3bf-eeb4-4d03-9f0f-1088e226f2e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581ad292-4684-48f1-a9b0-9028f2aeb1b9}" ma:internalName="TaxCatchAll" ma:showField="CatchAllData" ma:web="ba29b3bf-eeb4-4d03-9f0f-1088e226f2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164548-0f7f-44c4-b53e-65a734711e87">
      <Terms xmlns="http://schemas.microsoft.com/office/infopath/2007/PartnerControls"/>
    </lcf76f155ced4ddcb4097134ff3c332f>
    <TaxCatchAll xmlns="ba29b3bf-eeb4-4d03-9f0f-1088e226f2e0" xsi:nil="true"/>
    <SharedWithUsers xmlns="ba29b3bf-eeb4-4d03-9f0f-1088e226f2e0">
      <UserInfo>
        <DisplayName>Julio Manco</DisplayName>
        <AccountId>161</AccountId>
        <AccountType/>
      </UserInfo>
      <UserInfo>
        <DisplayName>Jordy Quispe</DisplayName>
        <AccountId>192</AccountId>
        <AccountType/>
      </UserInfo>
      <UserInfo>
        <DisplayName>Frank Roque</DisplayName>
        <AccountId>167</AccountId>
        <AccountType/>
      </UserInfo>
      <UserInfo>
        <DisplayName>Madeleine Luz Rivera Chauca</DisplayName>
        <AccountId>769</AccountId>
        <AccountType/>
      </UserInfo>
      <UserInfo>
        <DisplayName>Raul Pessoa</DisplayName>
        <AccountId>219</AccountId>
        <AccountType/>
      </UserInfo>
      <UserInfo>
        <DisplayName>Paul Panez</DisplayName>
        <AccountId>104</AccountId>
        <AccountType/>
      </UserInfo>
      <UserInfo>
        <DisplayName>Kevin Garcia</DisplayName>
        <AccountId>165</AccountId>
        <AccountType/>
      </UserInfo>
      <UserInfo>
        <DisplayName>Lorena Yulicsa Lopez Mori</DisplayName>
        <AccountId>739</AccountId>
        <AccountType/>
      </UserInfo>
      <UserInfo>
        <DisplayName>Joselyn Aponte</DisplayName>
        <AccountId>869</AccountId>
        <AccountType/>
      </UserInfo>
      <UserInfo>
        <DisplayName>Victor Luna</DisplayName>
        <AccountId>168</AccountId>
        <AccountType/>
      </UserInfo>
      <UserInfo>
        <DisplayName>Jose Valverde</DisplayName>
        <AccountId>46</AccountId>
        <AccountType/>
      </UserInfo>
      <UserInfo>
        <DisplayName>Luis Mello</DisplayName>
        <AccountId>767</AccountId>
        <AccountType/>
      </UserInfo>
      <UserInfo>
        <DisplayName>Angie Felicita Becerra Lopez</DisplayName>
        <AccountId>457</AccountId>
        <AccountType/>
      </UserInfo>
      <UserInfo>
        <DisplayName>Ginna Aranzabal</DisplayName>
        <AccountId>105</AccountId>
        <AccountType/>
      </UserInfo>
      <UserInfo>
        <DisplayName>Paola Aldana</DisplayName>
        <AccountId>48</AccountId>
        <AccountType/>
      </UserInfo>
      <UserInfo>
        <DisplayName>Katherine Yauri</DisplayName>
        <AccountId>58</AccountId>
        <AccountType/>
      </UserInfo>
      <UserInfo>
        <DisplayName>Paola Alejos</DisplayName>
        <AccountId>121</AccountId>
        <AccountType/>
      </UserInfo>
      <UserInfo>
        <DisplayName>Anggy Duenas</DisplayName>
        <AccountId>60</AccountId>
        <AccountType/>
      </UserInfo>
      <UserInfo>
        <DisplayName>Susan Sanez</DisplayName>
        <AccountId>835</AccountId>
        <AccountType/>
      </UserInfo>
      <UserInfo>
        <DisplayName>Cresel Ramirez</DisplayName>
        <AccountId>54</AccountId>
        <AccountType/>
      </UserInfo>
      <UserInfo>
        <DisplayName>Nilthon Colque Pretel</DisplayName>
        <AccountId>770</AccountId>
        <AccountType/>
      </UserInfo>
      <UserInfo>
        <DisplayName>Lilian Jeraldin Aburto Torres</DisplayName>
        <AccountId>530</AccountId>
        <AccountType/>
      </UserInfo>
      <UserInfo>
        <DisplayName>Jonathan Caraza</DisplayName>
        <AccountId>67</AccountId>
        <AccountType/>
      </UserInfo>
      <UserInfo>
        <DisplayName>Yohana Portilla</DisplayName>
        <AccountId>78</AccountId>
        <AccountType/>
      </UserInfo>
      <UserInfo>
        <DisplayName>Oscar Mendizabal</DisplayName>
        <AccountId>708</AccountId>
        <AccountType/>
      </UserInfo>
      <UserInfo>
        <DisplayName>Arturo Villavicencio</DisplayName>
        <AccountId>96</AccountId>
        <AccountType/>
      </UserInfo>
      <UserInfo>
        <DisplayName>Juliana Novoa</DisplayName>
        <AccountId>87</AccountId>
        <AccountType/>
      </UserInfo>
      <UserInfo>
        <DisplayName>Alvaro Robert Quispe Acuna</DisplayName>
        <AccountId>813</AccountId>
        <AccountType/>
      </UserInfo>
      <UserInfo>
        <DisplayName>Carlos Almeyda</DisplayName>
        <AccountId>449</AccountId>
        <AccountType/>
      </UserInfo>
      <UserInfo>
        <DisplayName>Gabriela Esther Huaranga Saboya</DisplayName>
        <AccountId>458</AccountId>
        <AccountType/>
      </UserInfo>
      <UserInfo>
        <DisplayName>Sully Mariel Huaman Palomino</DisplayName>
        <AccountId>788</AccountId>
        <AccountType/>
      </UserInfo>
      <UserInfo>
        <DisplayName>Braden Morales</DisplayName>
        <AccountId>120</AccountId>
        <AccountType/>
      </UserInfo>
      <UserInfo>
        <DisplayName>Jesus Sanchez</DisplayName>
        <AccountId>49</AccountId>
        <AccountType/>
      </UserInfo>
      <UserInfo>
        <DisplayName>Cindy Vasquez</DisplayName>
        <AccountId>145</AccountId>
        <AccountType/>
      </UserInfo>
      <UserInfo>
        <DisplayName>Renato Montero</DisplayName>
        <AccountId>801</AccountId>
        <AccountType/>
      </UserInfo>
      <UserInfo>
        <DisplayName>Zarela Rojas</DisplayName>
        <AccountId>56</AccountId>
        <AccountType/>
      </UserInfo>
      <UserInfo>
        <DisplayName>Walters Niquen</DisplayName>
        <AccountId>153</AccountId>
        <AccountType/>
      </UserInfo>
      <UserInfo>
        <DisplayName>Eduar Salvador</DisplayName>
        <AccountId>176</AccountId>
        <AccountType/>
      </UserInfo>
      <UserInfo>
        <DisplayName>Yahayra Rioja</DisplayName>
        <AccountId>218</AccountId>
        <AccountType/>
      </UserInfo>
      <UserInfo>
        <DisplayName>Xiomara Justina Osorio Huette</DisplayName>
        <AccountId>447</AccountId>
        <AccountType/>
      </UserInfo>
      <UserInfo>
        <DisplayName>Jean Chilin</DisplayName>
        <AccountId>55</AccountId>
        <AccountType/>
      </UserInfo>
      <UserInfo>
        <DisplayName>Sara Vasquez</DisplayName>
        <AccountId>80</AccountId>
        <AccountType/>
      </UserInfo>
      <UserInfo>
        <DisplayName>Decire Gamarra</DisplayName>
        <AccountId>119</AccountId>
        <AccountType/>
      </UserInfo>
      <UserInfo>
        <DisplayName>Marivi Ordonez</DisplayName>
        <AccountId>259</AccountId>
        <AccountType/>
      </UserInfo>
      <UserInfo>
        <DisplayName>Shina Cecilia Wampagkit Lalangui</DisplayName>
        <AccountId>481</AccountId>
        <AccountType/>
      </UserInfo>
      <UserInfo>
        <DisplayName>Jean Pierre Joaquin Sanchez Grados</DisplayName>
        <AccountId>728</AccountId>
        <AccountType/>
      </UserInfo>
      <UserInfo>
        <DisplayName>Hilda Azabache</DisplayName>
        <AccountId>836</AccountId>
        <AccountType/>
      </UserInfo>
      <UserInfo>
        <DisplayName>Noemi Vilca</DisplayName>
        <AccountId>53</AccountId>
        <AccountType/>
      </UserInfo>
      <UserInfo>
        <DisplayName>Francisco Vidal</DisplayName>
        <AccountId>13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33B4178-9005-4D1C-94AE-A373CD86197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872C32-388B-42F4-AE55-641B3E97AA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164548-0f7f-44c4-b53e-65a734711e87"/>
    <ds:schemaRef ds:uri="ba29b3bf-eeb4-4d03-9f0f-1088e226f2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EE98E45-753D-4DE5-B1BF-2F16191BB8B0}">
  <ds:schemaRefs>
    <ds:schemaRef ds:uri="http://schemas.microsoft.com/office/2006/metadata/properties"/>
    <ds:schemaRef ds:uri="http://schemas.microsoft.com/office/infopath/2007/PartnerControls"/>
    <ds:schemaRef ds:uri="27164548-0f7f-44c4-b53e-65a734711e87"/>
    <ds:schemaRef ds:uri="ba29b3bf-eeb4-4d03-9f0f-1088e226f2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TURNO</vt:lpstr>
      <vt:lpstr>Detalle FTE</vt:lpstr>
      <vt:lpstr>No borrar</vt:lpstr>
      <vt:lpstr>RESUMEN</vt:lpstr>
      <vt:lpstr>GESEM</vt:lpstr>
      <vt:lpstr>HORARIOS ESPECIAL</vt:lpstr>
      <vt:lpstr>MIGRACION</vt:lpstr>
      <vt:lpstr>USER</vt:lpstr>
      <vt:lpstr>Hoja2</vt:lpstr>
      <vt:lpstr>MAILUSER</vt:lpstr>
      <vt:lpstr>BOMCDONALDSM</vt:lpstr>
      <vt:lpstr>GLOVER</vt:lpstr>
      <vt:lpstr>MAILGLOVER</vt:lpstr>
      <vt:lpstr>B2B ONDEMAND</vt:lpstr>
      <vt:lpstr>PARTNERCALL</vt:lpstr>
      <vt:lpstr>MAILPARTNER</vt:lpstr>
      <vt:lpstr>DASHBOARD</vt:lpstr>
      <vt:lpstr>PILOTOAUDITOR</vt:lpstr>
      <vt:lpstr>Hoja1</vt:lpstr>
      <vt:lpstr>TRANSFERPROCURMENT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VERONICA</dc:creator>
  <cp:keywords/>
  <dc:description/>
  <cp:lastModifiedBy>Francisco Vidal</cp:lastModifiedBy>
  <cp:revision/>
  <dcterms:created xsi:type="dcterms:W3CDTF">2021-11-23T23:09:02Z</dcterms:created>
  <dcterms:modified xsi:type="dcterms:W3CDTF">2025-05-04T00:39:18Z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0x01010084F36F3BDA446B4696C0BA816F212684</vt:lpwstr>
  </property>
  <property fmtid="{D5CDD505-2E9C-101B-9397-08002B2CF9AE}" pid="3" name="MSIP_Label_9865099d-927c-4feb-921a-8692d085005d_Enabled">
    <vt:lpwstr>true</vt:lpwstr>
  </property>
  <property fmtid="{D5CDD505-2E9C-101B-9397-08002B2CF9AE}" pid="4" name="MSIP_Label_9865099d-927c-4feb-921a-8692d085005d_SetDate">
    <vt:lpwstr>2022-05-09T18:40:07Z</vt:lpwstr>
  </property>
  <property fmtid="{D5CDD505-2E9C-101B-9397-08002B2CF9AE}" pid="5" name="MSIP_Label_9865099d-927c-4feb-921a-8692d085005d_Method">
    <vt:lpwstr>Standard</vt:lpwstr>
  </property>
  <property fmtid="{D5CDD505-2E9C-101B-9397-08002B2CF9AE}" pid="6" name="MSIP_Label_9865099d-927c-4feb-921a-8692d085005d_Name">
    <vt:lpwstr>9865099d-927c-4feb-921a-8692d085005d</vt:lpwstr>
  </property>
  <property fmtid="{D5CDD505-2E9C-101B-9397-08002B2CF9AE}" pid="7" name="MSIP_Label_9865099d-927c-4feb-921a-8692d085005d_SiteId">
    <vt:lpwstr>289dae10-af47-4873-b9a0-2fc36e69cf2f</vt:lpwstr>
  </property>
  <property fmtid="{D5CDD505-2E9C-101B-9397-08002B2CF9AE}" pid="8" name="MSIP_Label_9865099d-927c-4feb-921a-8692d085005d_ActionId">
    <vt:lpwstr>29e1df2d-6e45-485c-9a67-de502afe1cc7</vt:lpwstr>
  </property>
  <property fmtid="{D5CDD505-2E9C-101B-9397-08002B2CF9AE}" pid="9" name="MSIP_Label_9865099d-927c-4feb-921a-8692d085005d_ContentBits">
    <vt:lpwstr>1</vt:lpwstr>
  </property>
  <property fmtid="{D5CDD505-2E9C-101B-9397-08002B2CF9AE}" pid="10" name="MediaServiceImageTags">
    <vt:lpwstr/>
  </property>
  <property fmtid="{D5CDD505-2E9C-101B-9397-08002B2CF9AE}" pid="11" name="MSIP_Label_6b227fc4-0160-4f97-9aff-69e015a65ad2_Enabled">
    <vt:lpwstr>true</vt:lpwstr>
  </property>
  <property fmtid="{D5CDD505-2E9C-101B-9397-08002B2CF9AE}" pid="12" name="MSIP_Label_6b227fc4-0160-4f97-9aff-69e015a65ad2_SetDate">
    <vt:lpwstr>2024-04-05T12:25:33Z</vt:lpwstr>
  </property>
  <property fmtid="{D5CDD505-2E9C-101B-9397-08002B2CF9AE}" pid="13" name="MSIP_Label_6b227fc4-0160-4f97-9aff-69e015a65ad2_Method">
    <vt:lpwstr>Standard</vt:lpwstr>
  </property>
  <property fmtid="{D5CDD505-2E9C-101B-9397-08002B2CF9AE}" pid="14" name="MSIP_Label_6b227fc4-0160-4f97-9aff-69e015a65ad2_Name">
    <vt:lpwstr>Confidential-No Encryption</vt:lpwstr>
  </property>
  <property fmtid="{D5CDD505-2E9C-101B-9397-08002B2CF9AE}" pid="15" name="MSIP_Label_6b227fc4-0160-4f97-9aff-69e015a65ad2_SiteId">
    <vt:lpwstr>599e51d6-2f8c-4347-8e59-1f795a51a98c</vt:lpwstr>
  </property>
  <property fmtid="{D5CDD505-2E9C-101B-9397-08002B2CF9AE}" pid="16" name="MSIP_Label_6b227fc4-0160-4f97-9aff-69e015a65ad2_ActionId">
    <vt:lpwstr>e7817f92-ad45-4ad8-a563-9f3e36ec156e</vt:lpwstr>
  </property>
  <property fmtid="{D5CDD505-2E9C-101B-9397-08002B2CF9AE}" pid="17" name="MSIP_Label_6b227fc4-0160-4f97-9aff-69e015a65ad2_ContentBits">
    <vt:lpwstr>1</vt:lpwstr>
  </property>
</Properties>
</file>